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aamas/"/>
    </mc:Choice>
  </mc:AlternateContent>
  <xr:revisionPtr revIDLastSave="0" documentId="13_ncr:1_{D5C69DE4-B14B-BF4C-87FD-756F3A015169}" xr6:coauthVersionLast="45" xr6:coauthVersionMax="45" xr10:uidLastSave="{00000000-0000-0000-0000-000000000000}"/>
  <bookViews>
    <workbookView xWindow="0" yWindow="460" windowWidth="51200" windowHeight="26740" xr2:uid="{00000000-000D-0000-FFFF-FFFF00000000}"/>
  </bookViews>
  <sheets>
    <sheet name="data" sheetId="1" r:id="rId1"/>
    <sheet name="Native vs non natives" sheetId="6" r:id="rId2"/>
    <sheet name="Native vs non native 2" sheetId="7" r:id="rId3"/>
    <sheet name="Native and non n intention to c" sheetId="15" r:id="rId4"/>
    <sheet name="Natives and non n Task perf" sheetId="11" r:id="rId5"/>
    <sheet name="Natives and non n rapport " sheetId="8" r:id="rId6"/>
    <sheet name="Sheet3" sheetId="4" r:id="rId7"/>
    <sheet name="Sheet4" sheetId="5" r:id="rId8"/>
    <sheet name="Sheet2" sheetId="3" r:id="rId9"/>
    <sheet name="Sheet1" sheetId="2" r:id="rId10"/>
  </sheets>
  <definedNames>
    <definedName name="_xlnm._FilterDatabase" localSheetId="0" hidden="1">data!$N$3:$N$179</definedName>
    <definedName name="_xlnm._FilterDatabase" localSheetId="6" hidden="1">Sheet3!$A$1:$A$177</definedName>
    <definedName name="_xlchart.v5.0" hidden="1">Sheet4!$A$2</definedName>
    <definedName name="_xlchart.v5.1" hidden="1">Sheet4!$A$3:$A$31</definedName>
    <definedName name="_xlchart.v5.2" hidden="1">Sheet4!$B$3:$B$31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212" i="1" l="1"/>
  <c r="AV229" i="1"/>
  <c r="AV230" i="1"/>
  <c r="AV231" i="1"/>
  <c r="AV221" i="1"/>
  <c r="AV222" i="1"/>
  <c r="AV223" i="1"/>
  <c r="AV224"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3" i="1"/>
  <c r="X3" i="1" l="1"/>
  <c r="Y3" i="1"/>
  <c r="X4" i="1"/>
  <c r="Y4" i="1"/>
  <c r="X5" i="1"/>
  <c r="Y5" i="1"/>
  <c r="X6" i="1"/>
  <c r="Y6" i="1"/>
  <c r="X7" i="1"/>
  <c r="Y7" i="1"/>
  <c r="X8" i="1"/>
  <c r="Y8" i="1"/>
  <c r="X9" i="1"/>
  <c r="Y9" i="1"/>
  <c r="X10" i="1"/>
  <c r="Y10" i="1"/>
  <c r="X11" i="1"/>
  <c r="Y11" i="1"/>
  <c r="X12" i="1"/>
  <c r="Y12" i="1"/>
  <c r="X13" i="1"/>
  <c r="Y13" i="1"/>
  <c r="X14" i="1"/>
  <c r="Y14" i="1"/>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X76" i="1"/>
  <c r="Y76" i="1"/>
  <c r="X77" i="1"/>
  <c r="Y77" i="1"/>
  <c r="X78" i="1"/>
  <c r="Y78" i="1"/>
  <c r="X79" i="1"/>
  <c r="Y79" i="1"/>
  <c r="X80" i="1"/>
  <c r="Y80" i="1"/>
  <c r="X81" i="1"/>
  <c r="Y81" i="1"/>
  <c r="X82" i="1"/>
  <c r="Y82" i="1"/>
  <c r="X83" i="1"/>
  <c r="Y83" i="1"/>
  <c r="X84" i="1"/>
  <c r="Y84" i="1"/>
  <c r="X85" i="1"/>
  <c r="Y85" i="1"/>
  <c r="X86" i="1"/>
  <c r="Y86" i="1"/>
  <c r="X87" i="1"/>
  <c r="Y87" i="1"/>
  <c r="X88" i="1"/>
  <c r="Y88" i="1"/>
  <c r="X89" i="1"/>
  <c r="Y89" i="1"/>
  <c r="X90" i="1"/>
  <c r="Y90" i="1"/>
  <c r="X91" i="1"/>
  <c r="Y91" i="1"/>
  <c r="X92" i="1"/>
  <c r="Y92" i="1"/>
  <c r="X93" i="1"/>
  <c r="Y93" i="1"/>
  <c r="X94" i="1"/>
  <c r="Y94" i="1"/>
  <c r="X95" i="1"/>
  <c r="Y95" i="1"/>
  <c r="X96" i="1"/>
  <c r="Y96" i="1"/>
  <c r="X97" i="1"/>
  <c r="Y97" i="1"/>
  <c r="X98" i="1"/>
  <c r="Y98" i="1"/>
  <c r="X99" i="1"/>
  <c r="Y99" i="1"/>
  <c r="X100" i="1"/>
  <c r="Y100" i="1"/>
  <c r="X101" i="1"/>
  <c r="Y101" i="1"/>
  <c r="X102" i="1"/>
  <c r="Y102" i="1"/>
  <c r="X103" i="1"/>
  <c r="Y103" i="1"/>
  <c r="X104" i="1"/>
  <c r="Y104" i="1"/>
  <c r="X105" i="1"/>
  <c r="Y105" i="1"/>
  <c r="X106" i="1"/>
  <c r="Y106" i="1"/>
  <c r="X107" i="1"/>
  <c r="Y107" i="1"/>
  <c r="X108" i="1"/>
  <c r="Y108" i="1"/>
  <c r="X109" i="1"/>
  <c r="Y109" i="1"/>
  <c r="X110" i="1"/>
  <c r="Y110" i="1"/>
  <c r="X111" i="1"/>
  <c r="Y111" i="1"/>
  <c r="X112" i="1"/>
  <c r="Y112" i="1"/>
  <c r="X113" i="1"/>
  <c r="Y113" i="1"/>
  <c r="X114" i="1"/>
  <c r="Y114" i="1"/>
  <c r="X115" i="1"/>
  <c r="Y115" i="1"/>
  <c r="X116" i="1"/>
  <c r="Y116" i="1"/>
  <c r="X117" i="1"/>
  <c r="Y117" i="1"/>
  <c r="X118" i="1"/>
  <c r="Y118" i="1"/>
  <c r="X119" i="1"/>
  <c r="Y119" i="1"/>
  <c r="X120" i="1"/>
  <c r="Y120" i="1"/>
  <c r="X121" i="1"/>
  <c r="Y121" i="1"/>
  <c r="X122" i="1"/>
  <c r="Y122" i="1"/>
  <c r="X123" i="1"/>
  <c r="Y123" i="1"/>
  <c r="X124" i="1"/>
  <c r="Y124" i="1"/>
  <c r="X125" i="1"/>
  <c r="Y125" i="1"/>
  <c r="X126" i="1"/>
  <c r="Y126" i="1"/>
  <c r="X127" i="1"/>
  <c r="Y127" i="1"/>
  <c r="X128" i="1"/>
  <c r="Y128" i="1"/>
  <c r="X129" i="1"/>
  <c r="Y129" i="1"/>
  <c r="X130" i="1"/>
  <c r="Y130" i="1"/>
  <c r="X131" i="1"/>
  <c r="Y131" i="1"/>
  <c r="X132" i="1"/>
  <c r="Y132" i="1"/>
  <c r="X133" i="1"/>
  <c r="Y133" i="1"/>
  <c r="X134" i="1"/>
  <c r="Y134" i="1"/>
  <c r="X135" i="1"/>
  <c r="Y135" i="1"/>
  <c r="X136" i="1"/>
  <c r="Y136" i="1"/>
  <c r="X137" i="1"/>
  <c r="Y137" i="1"/>
  <c r="X138" i="1"/>
  <c r="Y138" i="1"/>
  <c r="X139" i="1"/>
  <c r="Y139" i="1"/>
  <c r="X140" i="1"/>
  <c r="Y140" i="1"/>
  <c r="X141" i="1"/>
  <c r="Y141" i="1"/>
  <c r="X142" i="1"/>
  <c r="Y142" i="1"/>
  <c r="X143" i="1"/>
  <c r="Y143" i="1"/>
  <c r="X144" i="1"/>
  <c r="Y144" i="1"/>
  <c r="X145" i="1"/>
  <c r="Y145" i="1"/>
  <c r="X146" i="1"/>
  <c r="Y146" i="1"/>
  <c r="X147" i="1"/>
  <c r="Y147" i="1"/>
  <c r="X148" i="1"/>
  <c r="Y148" i="1"/>
  <c r="X149" i="1"/>
  <c r="Y149" i="1"/>
  <c r="X150" i="1"/>
  <c r="Y150" i="1"/>
  <c r="X151" i="1"/>
  <c r="Y151" i="1"/>
  <c r="X152" i="1"/>
  <c r="Y152" i="1"/>
  <c r="X153" i="1"/>
  <c r="Y153" i="1"/>
  <c r="X154" i="1"/>
  <c r="Y154" i="1"/>
  <c r="X155" i="1"/>
  <c r="Y155" i="1"/>
  <c r="X156" i="1"/>
  <c r="Y156" i="1"/>
  <c r="X157" i="1"/>
  <c r="Y157" i="1"/>
  <c r="X158" i="1"/>
  <c r="Y158" i="1"/>
  <c r="X159" i="1"/>
  <c r="Y159" i="1"/>
  <c r="X160" i="1"/>
  <c r="Y160" i="1"/>
  <c r="X161" i="1"/>
  <c r="Y161" i="1"/>
  <c r="X162" i="1"/>
  <c r="Y162" i="1"/>
  <c r="X163" i="1"/>
  <c r="Y163" i="1"/>
  <c r="X164" i="1"/>
  <c r="Y164" i="1"/>
  <c r="X165" i="1"/>
  <c r="Y165" i="1"/>
  <c r="X166" i="1"/>
  <c r="Y166" i="1"/>
  <c r="X167" i="1"/>
  <c r="Y167" i="1"/>
  <c r="X168" i="1"/>
  <c r="Y168" i="1"/>
  <c r="X169" i="1"/>
  <c r="Y169" i="1"/>
  <c r="X170" i="1"/>
  <c r="Y170" i="1"/>
  <c r="X171" i="1"/>
  <c r="Y171" i="1"/>
  <c r="X172" i="1"/>
  <c r="Y172" i="1"/>
  <c r="X173" i="1"/>
  <c r="Y173" i="1"/>
  <c r="X174" i="1"/>
  <c r="Y174" i="1"/>
  <c r="X175" i="1"/>
  <c r="Y175" i="1"/>
  <c r="X176" i="1"/>
  <c r="Y176" i="1"/>
  <c r="X177" i="1"/>
  <c r="Y177" i="1"/>
  <c r="X178" i="1"/>
  <c r="Y178" i="1"/>
  <c r="X179" i="1"/>
  <c r="Y179" i="1"/>
  <c r="X180" i="1"/>
  <c r="Y180" i="1"/>
  <c r="X181" i="1"/>
  <c r="Y181" i="1"/>
  <c r="X182" i="1"/>
  <c r="Y182" i="1"/>
  <c r="X183" i="1"/>
  <c r="Y183" i="1"/>
  <c r="X184" i="1"/>
  <c r="Y184" i="1"/>
  <c r="X185" i="1"/>
  <c r="Y185" i="1"/>
  <c r="X186" i="1"/>
  <c r="Y186" i="1"/>
  <c r="X187" i="1"/>
  <c r="Y187" i="1"/>
  <c r="X188" i="1"/>
  <c r="Y188" i="1"/>
  <c r="X189" i="1"/>
  <c r="Y189" i="1"/>
  <c r="X190" i="1"/>
  <c r="Y190" i="1"/>
  <c r="X191" i="1"/>
  <c r="Y191" i="1"/>
  <c r="X192" i="1"/>
  <c r="Y192" i="1"/>
  <c r="X193" i="1"/>
  <c r="Y193" i="1"/>
  <c r="X194" i="1"/>
  <c r="Y194" i="1"/>
  <c r="X195" i="1"/>
  <c r="Y195" i="1"/>
  <c r="X196" i="1"/>
  <c r="Y196" i="1"/>
  <c r="X197" i="1"/>
  <c r="Y197" i="1"/>
  <c r="X198" i="1"/>
  <c r="Y198" i="1"/>
  <c r="X199" i="1"/>
  <c r="Y199" i="1"/>
  <c r="X200" i="1"/>
  <c r="Y200" i="1"/>
  <c r="X201" i="1"/>
  <c r="Y201" i="1"/>
  <c r="X202" i="1"/>
  <c r="Y202" i="1"/>
  <c r="X203" i="1"/>
  <c r="Y203" i="1"/>
  <c r="X204" i="1"/>
  <c r="Y204" i="1"/>
  <c r="X205" i="1"/>
  <c r="Y205" i="1"/>
  <c r="X206" i="1"/>
  <c r="Y206" i="1"/>
  <c r="X207" i="1"/>
  <c r="Y207" i="1"/>
  <c r="X208" i="1"/>
  <c r="Y208" i="1"/>
  <c r="X209" i="1"/>
  <c r="Y209" i="1"/>
  <c r="X210" i="1"/>
  <c r="Y210" i="1"/>
  <c r="Z221" i="1"/>
  <c r="Z222" i="1"/>
  <c r="Z223" i="1"/>
  <c r="Z224" i="1"/>
  <c r="Z229" i="1"/>
  <c r="Z230" i="1"/>
  <c r="Z231" i="1"/>
  <c r="R213" i="1"/>
  <c r="S213" i="1"/>
  <c r="T213" i="1"/>
  <c r="U213" i="1"/>
  <c r="V213" i="1"/>
  <c r="W213" i="1"/>
  <c r="Q213" i="1"/>
  <c r="R212" i="1"/>
  <c r="S212" i="1"/>
  <c r="T212" i="1"/>
  <c r="U212" i="1"/>
  <c r="V212" i="1"/>
  <c r="W212" i="1"/>
  <c r="Q212" i="1"/>
  <c r="W231" i="6" l="1"/>
  <c r="D59" i="15"/>
  <c r="C59" i="15"/>
  <c r="B59" i="15"/>
  <c r="D28" i="15"/>
  <c r="C28" i="15"/>
  <c r="B28" i="15"/>
  <c r="D62" i="11"/>
  <c r="C62" i="11"/>
  <c r="B62" i="11"/>
  <c r="D30" i="11"/>
  <c r="C30" i="11"/>
  <c r="B30" i="11"/>
  <c r="D62" i="8"/>
  <c r="C62" i="8"/>
  <c r="B62" i="8"/>
  <c r="D30" i="8"/>
  <c r="C30" i="8"/>
  <c r="B30" i="8"/>
  <c r="W232" i="7"/>
  <c r="X232" i="7"/>
  <c r="Y232" i="7"/>
  <c r="Z232" i="7"/>
  <c r="AA232" i="7"/>
  <c r="AB232" i="7"/>
  <c r="AC232" i="7"/>
  <c r="AD232" i="7"/>
  <c r="AF232" i="7"/>
  <c r="AG232" i="7"/>
  <c r="AH232" i="7"/>
  <c r="AI232" i="7"/>
  <c r="AJ232" i="7"/>
  <c r="AK232" i="7"/>
  <c r="AL232" i="7"/>
  <c r="AM232" i="7"/>
  <c r="AO232" i="7"/>
  <c r="AP232" i="7"/>
  <c r="AQ232" i="7"/>
  <c r="AR232" i="7"/>
  <c r="AS232" i="7"/>
  <c r="AT232" i="7"/>
  <c r="AV232" i="7"/>
  <c r="W233" i="7"/>
  <c r="X233" i="7"/>
  <c r="Y233" i="7"/>
  <c r="Z233" i="7"/>
  <c r="AA233" i="7"/>
  <c r="AB233" i="7"/>
  <c r="AC233" i="7"/>
  <c r="AD233" i="7"/>
  <c r="AF233" i="7"/>
  <c r="AG233" i="7"/>
  <c r="AH233" i="7"/>
  <c r="AI233" i="7"/>
  <c r="AJ233" i="7"/>
  <c r="AK233" i="7"/>
  <c r="AL233" i="7"/>
  <c r="AM233" i="7"/>
  <c r="AO233" i="7"/>
  <c r="AP233" i="7"/>
  <c r="AQ233" i="7"/>
  <c r="AR233" i="7"/>
  <c r="AS233" i="7"/>
  <c r="AT233" i="7"/>
  <c r="AV233" i="7"/>
  <c r="W234" i="7"/>
  <c r="X234" i="7"/>
  <c r="Y234" i="7"/>
  <c r="Z234" i="7"/>
  <c r="AA234" i="7"/>
  <c r="AB234" i="7"/>
  <c r="AC234" i="7"/>
  <c r="AD234" i="7"/>
  <c r="AF234" i="7"/>
  <c r="AG234" i="7"/>
  <c r="AH234" i="7"/>
  <c r="AI234" i="7"/>
  <c r="AJ234" i="7"/>
  <c r="AK234" i="7"/>
  <c r="AL234" i="7"/>
  <c r="AM234" i="7"/>
  <c r="AO234" i="7"/>
  <c r="AP234" i="7"/>
  <c r="AQ234" i="7"/>
  <c r="AR234" i="7"/>
  <c r="AS234" i="7"/>
  <c r="AT234" i="7"/>
  <c r="AV234" i="7"/>
  <c r="W235" i="7"/>
  <c r="X235" i="7"/>
  <c r="Y235" i="7"/>
  <c r="Z235" i="7"/>
  <c r="AA235" i="7"/>
  <c r="AB235" i="7"/>
  <c r="AC235" i="7"/>
  <c r="AD235" i="7"/>
  <c r="AF235" i="7"/>
  <c r="AG235" i="7"/>
  <c r="AH235" i="7"/>
  <c r="AI235" i="7"/>
  <c r="AJ235" i="7"/>
  <c r="AK235" i="7"/>
  <c r="AL235" i="7"/>
  <c r="AM235" i="7"/>
  <c r="AO235" i="7"/>
  <c r="AP235" i="7"/>
  <c r="AQ235" i="7"/>
  <c r="AR235" i="7"/>
  <c r="AS235" i="7"/>
  <c r="AT235" i="7"/>
  <c r="AV235" i="7"/>
  <c r="V235" i="7"/>
  <c r="W227" i="7"/>
  <c r="X227" i="7"/>
  <c r="Y227" i="7"/>
  <c r="Z227" i="7"/>
  <c r="AA227" i="7"/>
  <c r="AB227" i="7"/>
  <c r="AC227" i="7"/>
  <c r="AD227" i="7"/>
  <c r="AF227" i="7"/>
  <c r="AG227" i="7"/>
  <c r="AH227" i="7"/>
  <c r="AI227" i="7"/>
  <c r="AJ227" i="7"/>
  <c r="AK227" i="7"/>
  <c r="AL227" i="7"/>
  <c r="AM227" i="7"/>
  <c r="AO227" i="7"/>
  <c r="AP227" i="7"/>
  <c r="AQ227" i="7"/>
  <c r="AR227" i="7"/>
  <c r="AS227" i="7"/>
  <c r="AT227" i="7"/>
  <c r="AV227" i="7"/>
  <c r="W228" i="7"/>
  <c r="X228" i="7"/>
  <c r="Y228" i="7"/>
  <c r="Z228" i="7"/>
  <c r="AA228" i="7"/>
  <c r="AB228" i="7"/>
  <c r="AC228" i="7"/>
  <c r="AD228" i="7"/>
  <c r="AF228" i="7"/>
  <c r="AG228" i="7"/>
  <c r="AH228" i="7"/>
  <c r="AI228" i="7"/>
  <c r="AJ228" i="7"/>
  <c r="AK228" i="7"/>
  <c r="AL228" i="7"/>
  <c r="AM228" i="7"/>
  <c r="AO228" i="7"/>
  <c r="AP228" i="7"/>
  <c r="AQ228" i="7"/>
  <c r="AR228" i="7"/>
  <c r="AS228" i="7"/>
  <c r="AT228" i="7"/>
  <c r="AV228" i="7"/>
  <c r="W229" i="7"/>
  <c r="X229" i="7"/>
  <c r="Y229" i="7"/>
  <c r="Z229" i="7"/>
  <c r="AA229" i="7"/>
  <c r="AB229" i="7"/>
  <c r="AC229" i="7"/>
  <c r="AD229" i="7"/>
  <c r="AF229" i="7"/>
  <c r="AG229" i="7"/>
  <c r="AH229" i="7"/>
  <c r="AI229" i="7"/>
  <c r="AJ229" i="7"/>
  <c r="AK229" i="7"/>
  <c r="AL229" i="7"/>
  <c r="AM229" i="7"/>
  <c r="AO229" i="7"/>
  <c r="AP229" i="7"/>
  <c r="AQ229" i="7"/>
  <c r="AR229" i="7"/>
  <c r="AS229" i="7"/>
  <c r="AT229" i="7"/>
  <c r="AV229" i="7"/>
  <c r="W230" i="7"/>
  <c r="X230" i="7"/>
  <c r="Y230" i="7"/>
  <c r="Z230" i="7"/>
  <c r="AA230" i="7"/>
  <c r="AB230" i="7"/>
  <c r="AC230" i="7"/>
  <c r="AD230" i="7"/>
  <c r="AF230" i="7"/>
  <c r="AG230" i="7"/>
  <c r="AH230" i="7"/>
  <c r="AI230" i="7"/>
  <c r="AJ230" i="7"/>
  <c r="AK230" i="7"/>
  <c r="AL230" i="7"/>
  <c r="AM230" i="7"/>
  <c r="AO230" i="7"/>
  <c r="AP230" i="7"/>
  <c r="AQ230" i="7"/>
  <c r="AR230" i="7"/>
  <c r="AS230" i="7"/>
  <c r="AT230" i="7"/>
  <c r="AV230" i="7"/>
  <c r="V230" i="7"/>
  <c r="V229" i="7"/>
  <c r="V234" i="7"/>
  <c r="V233" i="7"/>
  <c r="V232" i="7"/>
  <c r="V228" i="7"/>
  <c r="V227" i="7"/>
  <c r="AT225" i="7"/>
  <c r="AO222" i="7"/>
  <c r="AP222" i="7"/>
  <c r="AQ222" i="7"/>
  <c r="AR222" i="7"/>
  <c r="AS222" i="7"/>
  <c r="AT222" i="7"/>
  <c r="AV222" i="7"/>
  <c r="AO223" i="7"/>
  <c r="AP223" i="7"/>
  <c r="AQ223" i="7"/>
  <c r="AR223" i="7"/>
  <c r="AS223" i="7"/>
  <c r="AT223" i="7"/>
  <c r="AV223" i="7"/>
  <c r="AU3" i="7"/>
  <c r="AU227" i="7" s="1"/>
  <c r="AU4" i="7"/>
  <c r="AU5" i="7"/>
  <c r="AU6" i="7"/>
  <c r="AU7" i="7"/>
  <c r="AU8" i="7"/>
  <c r="AU9" i="7"/>
  <c r="AU10" i="7"/>
  <c r="AU11" i="7"/>
  <c r="AU12" i="7"/>
  <c r="AU13" i="7"/>
  <c r="AU14" i="7"/>
  <c r="AU15" i="7"/>
  <c r="AU16" i="7"/>
  <c r="AU17" i="7"/>
  <c r="AU18" i="7"/>
  <c r="AU19" i="7"/>
  <c r="AU20" i="7"/>
  <c r="AU21" i="7"/>
  <c r="AU22" i="7"/>
  <c r="AU23" i="7"/>
  <c r="AU24" i="7"/>
  <c r="AU25" i="7"/>
  <c r="AU26" i="7"/>
  <c r="AU228" i="7" s="1"/>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229" i="7" s="1"/>
  <c r="AU53" i="7"/>
  <c r="AU54" i="7"/>
  <c r="AU55" i="7"/>
  <c r="AU56" i="7"/>
  <c r="AU57" i="7"/>
  <c r="AU58" i="7"/>
  <c r="AU59" i="7"/>
  <c r="AU60" i="7"/>
  <c r="AU61" i="7"/>
  <c r="AU62" i="7"/>
  <c r="AU63" i="7"/>
  <c r="AU64" i="7"/>
  <c r="AU65" i="7"/>
  <c r="AU66" i="7"/>
  <c r="AU67" i="7"/>
  <c r="AU68" i="7"/>
  <c r="AU69" i="7"/>
  <c r="AU70" i="7"/>
  <c r="AU71" i="7"/>
  <c r="AU72" i="7"/>
  <c r="AU230" i="7" s="1"/>
  <c r="AU73" i="7"/>
  <c r="AU74" i="7"/>
  <c r="AU75" i="7"/>
  <c r="AU76" i="7"/>
  <c r="AU77" i="7"/>
  <c r="AU78" i="7"/>
  <c r="AU79" i="7"/>
  <c r="AU80" i="7"/>
  <c r="AU81" i="7"/>
  <c r="AU82" i="7"/>
  <c r="AU232" i="7" s="1"/>
  <c r="AU83" i="7"/>
  <c r="AU84" i="7"/>
  <c r="AU85" i="7"/>
  <c r="AU86" i="7"/>
  <c r="AU87" i="7"/>
  <c r="AU88" i="7"/>
  <c r="AU89" i="7"/>
  <c r="AU90" i="7"/>
  <c r="AU91" i="7"/>
  <c r="AU92" i="7"/>
  <c r="AU93" i="7"/>
  <c r="AU94" i="7"/>
  <c r="AU95" i="7"/>
  <c r="AU96" i="7"/>
  <c r="AU97" i="7"/>
  <c r="AU98" i="7"/>
  <c r="AU99" i="7"/>
  <c r="AU100" i="7"/>
  <c r="AU101" i="7"/>
  <c r="AU102" i="7"/>
  <c r="AU103" i="7"/>
  <c r="AU104" i="7"/>
  <c r="AU105" i="7"/>
  <c r="AU106" i="7"/>
  <c r="AU107" i="7"/>
  <c r="AU108" i="7"/>
  <c r="AU233" i="7" s="1"/>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234" i="7" s="1"/>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235" i="7" s="1"/>
  <c r="AU158" i="7"/>
  <c r="AU159" i="7"/>
  <c r="AU160" i="7"/>
  <c r="AU161" i="7"/>
  <c r="AU162" i="7"/>
  <c r="AU163" i="7"/>
  <c r="AU164" i="7"/>
  <c r="AU165" i="7"/>
  <c r="AU166" i="7"/>
  <c r="AU167" i="7"/>
  <c r="AU168" i="7"/>
  <c r="AU169" i="7"/>
  <c r="AU170" i="7"/>
  <c r="AU171" i="7"/>
  <c r="AU172" i="7"/>
  <c r="AU173" i="7"/>
  <c r="AU174" i="7"/>
  <c r="AU175" i="7"/>
  <c r="AU176" i="7"/>
  <c r="AU177" i="7"/>
  <c r="AU2" i="7"/>
  <c r="AN3" i="7"/>
  <c r="AN4" i="7"/>
  <c r="AN227" i="7" s="1"/>
  <c r="AN5" i="7"/>
  <c r="AN6" i="7"/>
  <c r="AN7" i="7"/>
  <c r="AN8" i="7"/>
  <c r="AN9" i="7"/>
  <c r="AN10" i="7"/>
  <c r="AN11" i="7"/>
  <c r="AN12" i="7"/>
  <c r="AN13" i="7"/>
  <c r="AN14" i="7"/>
  <c r="AN15" i="7"/>
  <c r="AN16" i="7"/>
  <c r="AN17" i="7"/>
  <c r="AN18" i="7"/>
  <c r="AN19" i="7"/>
  <c r="AN20" i="7"/>
  <c r="AN21" i="7"/>
  <c r="AN22" i="7"/>
  <c r="AN23" i="7"/>
  <c r="AN24" i="7"/>
  <c r="AN25" i="7"/>
  <c r="AN26" i="7"/>
  <c r="AN27" i="7"/>
  <c r="AN228" i="7" s="1"/>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229" i="7" s="1"/>
  <c r="AN53" i="7"/>
  <c r="AN54" i="7"/>
  <c r="AN55" i="7"/>
  <c r="AN56" i="7"/>
  <c r="AN57" i="7"/>
  <c r="AN58" i="7"/>
  <c r="AN59" i="7"/>
  <c r="AN60" i="7"/>
  <c r="AN61" i="7"/>
  <c r="AN62" i="7"/>
  <c r="AN63" i="7"/>
  <c r="AN64" i="7"/>
  <c r="AN65" i="7"/>
  <c r="AN66" i="7"/>
  <c r="AN67" i="7"/>
  <c r="AN68" i="7"/>
  <c r="AN69" i="7"/>
  <c r="AN230" i="7" s="1"/>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233" i="7" s="1"/>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234" i="7" s="1"/>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235" i="7" s="1"/>
  <c r="AN158" i="7"/>
  <c r="AN159" i="7"/>
  <c r="AN160" i="7"/>
  <c r="AN161" i="7"/>
  <c r="AN162" i="7"/>
  <c r="AN163" i="7"/>
  <c r="AN164" i="7"/>
  <c r="AN165" i="7"/>
  <c r="AN166" i="7"/>
  <c r="AN167" i="7"/>
  <c r="AN168" i="7"/>
  <c r="AN169" i="7"/>
  <c r="AN170" i="7"/>
  <c r="AN171" i="7"/>
  <c r="AN172" i="7"/>
  <c r="AN173" i="7"/>
  <c r="AN174" i="7"/>
  <c r="AN175" i="7"/>
  <c r="AN176" i="7"/>
  <c r="AN177" i="7"/>
  <c r="AN2" i="7"/>
  <c r="AE4" i="7"/>
  <c r="AE5" i="7"/>
  <c r="AE6" i="7"/>
  <c r="AE7" i="7"/>
  <c r="AE8" i="7"/>
  <c r="AE9" i="7"/>
  <c r="AE10" i="7"/>
  <c r="AE11" i="7"/>
  <c r="AE12" i="7"/>
  <c r="AE13" i="7"/>
  <c r="AE14" i="7"/>
  <c r="AE15" i="7"/>
  <c r="AE16" i="7"/>
  <c r="AE17" i="7"/>
  <c r="AE18" i="7"/>
  <c r="AE19" i="7"/>
  <c r="AE20" i="7"/>
  <c r="AE21" i="7"/>
  <c r="AE22" i="7"/>
  <c r="AE23" i="7"/>
  <c r="AE24" i="7"/>
  <c r="AE25" i="7"/>
  <c r="AE26" i="7"/>
  <c r="AE228" i="7" s="1"/>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229" i="7" s="1"/>
  <c r="AE53" i="7"/>
  <c r="AE54" i="7"/>
  <c r="AE55" i="7"/>
  <c r="AE56" i="7"/>
  <c r="AE57" i="7"/>
  <c r="AE58" i="7"/>
  <c r="AE59" i="7"/>
  <c r="AE60" i="7"/>
  <c r="AE61" i="7"/>
  <c r="AE62" i="7"/>
  <c r="AE63" i="7"/>
  <c r="AE64" i="7"/>
  <c r="AE65" i="7"/>
  <c r="AE66" i="7"/>
  <c r="AE67" i="7"/>
  <c r="AE68" i="7"/>
  <c r="AE69" i="7"/>
  <c r="AE230" i="7" s="1"/>
  <c r="AE70" i="7"/>
  <c r="AE71" i="7"/>
  <c r="AE72" i="7"/>
  <c r="AE73" i="7"/>
  <c r="AE74" i="7"/>
  <c r="AE75" i="7"/>
  <c r="AE76" i="7"/>
  <c r="AE77" i="7"/>
  <c r="AE78" i="7"/>
  <c r="AE79" i="7"/>
  <c r="AE80" i="7"/>
  <c r="AE81" i="7"/>
  <c r="AE82" i="7"/>
  <c r="AE232" i="7" s="1"/>
  <c r="AE83" i="7"/>
  <c r="AE84" i="7"/>
  <c r="AE85" i="7"/>
  <c r="AE86" i="7"/>
  <c r="AE87" i="7"/>
  <c r="AE88" i="7"/>
  <c r="AE89" i="7"/>
  <c r="AE90" i="7"/>
  <c r="AE91" i="7"/>
  <c r="AE92" i="7"/>
  <c r="AE93" i="7"/>
  <c r="AE94" i="7"/>
  <c r="AE95" i="7"/>
  <c r="AE96" i="7"/>
  <c r="AE97" i="7"/>
  <c r="AE98" i="7"/>
  <c r="AE99" i="7"/>
  <c r="AE100" i="7"/>
  <c r="AE101" i="7"/>
  <c r="AE102" i="7"/>
  <c r="AE103" i="7"/>
  <c r="AE104" i="7"/>
  <c r="AE105" i="7"/>
  <c r="AE106" i="7"/>
  <c r="AE233" i="7" s="1"/>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234" i="7" s="1"/>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235" i="7" s="1"/>
  <c r="AE158" i="7"/>
  <c r="AE159" i="7"/>
  <c r="AE160" i="7"/>
  <c r="AE161" i="7"/>
  <c r="AE162" i="7"/>
  <c r="AE163" i="7"/>
  <c r="AE164" i="7"/>
  <c r="AE165" i="7"/>
  <c r="AE166" i="7"/>
  <c r="AE167" i="7"/>
  <c r="AE168" i="7"/>
  <c r="AE169" i="7"/>
  <c r="AE170" i="7"/>
  <c r="AE171" i="7"/>
  <c r="AE172" i="7"/>
  <c r="AE173" i="7"/>
  <c r="AE174" i="7"/>
  <c r="AE175" i="7"/>
  <c r="AE176" i="7"/>
  <c r="AE177" i="7"/>
  <c r="AE3" i="7"/>
  <c r="AE227" i="7" s="1"/>
  <c r="W225" i="7"/>
  <c r="X225" i="7"/>
  <c r="Y225" i="7"/>
  <c r="Z225" i="7"/>
  <c r="AA225" i="7"/>
  <c r="AB225" i="7"/>
  <c r="AC225" i="7"/>
  <c r="AD225" i="7"/>
  <c r="AF225" i="7"/>
  <c r="AG225" i="7"/>
  <c r="AH225" i="7"/>
  <c r="AI225" i="7"/>
  <c r="AJ225" i="7"/>
  <c r="AK225" i="7"/>
  <c r="AL225" i="7"/>
  <c r="AM225" i="7"/>
  <c r="AO225" i="7"/>
  <c r="AP225" i="7"/>
  <c r="AQ225" i="7"/>
  <c r="AR225" i="7"/>
  <c r="AS225" i="7"/>
  <c r="AV225" i="7"/>
  <c r="V225" i="7"/>
  <c r="W222" i="7"/>
  <c r="X222" i="7"/>
  <c r="Y222" i="7"/>
  <c r="Z222" i="7"/>
  <c r="AA222" i="7"/>
  <c r="AB222" i="7"/>
  <c r="AC222" i="7"/>
  <c r="AD222" i="7"/>
  <c r="AF222" i="7"/>
  <c r="AG222" i="7"/>
  <c r="AH222" i="7"/>
  <c r="AI222" i="7"/>
  <c r="AJ222" i="7"/>
  <c r="AK222" i="7"/>
  <c r="AL222" i="7"/>
  <c r="AM222" i="7"/>
  <c r="W223" i="7"/>
  <c r="X223" i="7"/>
  <c r="Y223" i="7"/>
  <c r="Z223" i="7"/>
  <c r="AA223" i="7"/>
  <c r="AB223" i="7"/>
  <c r="AC223" i="7"/>
  <c r="AD223" i="7"/>
  <c r="AF223" i="7"/>
  <c r="AG223" i="7"/>
  <c r="AH223" i="7"/>
  <c r="AI223" i="7"/>
  <c r="AJ223" i="7"/>
  <c r="AK223" i="7"/>
  <c r="AL223" i="7"/>
  <c r="AM223" i="7"/>
  <c r="V223" i="7"/>
  <c r="V222" i="7"/>
  <c r="D247" i="7"/>
  <c r="D245" i="7"/>
  <c r="D244" i="7"/>
  <c r="D243" i="7"/>
  <c r="D242" i="7"/>
  <c r="D241" i="7"/>
  <c r="BN240" i="7"/>
  <c r="D240" i="7"/>
  <c r="BN239" i="7"/>
  <c r="BN220" i="7"/>
  <c r="G220" i="7"/>
  <c r="BN219" i="7"/>
  <c r="G219" i="7"/>
  <c r="BN218" i="7"/>
  <c r="J218" i="7"/>
  <c r="G218" i="7"/>
  <c r="J217" i="7"/>
  <c r="G217" i="7"/>
  <c r="J216" i="7"/>
  <c r="G216" i="7"/>
  <c r="B216" i="7"/>
  <c r="Y215" i="7"/>
  <c r="D215" i="7"/>
  <c r="D218" i="7" s="1"/>
  <c r="Y214" i="7"/>
  <c r="D214" i="7"/>
  <c r="D217" i="7" s="1"/>
  <c r="D213" i="7"/>
  <c r="D216" i="7" s="1"/>
  <c r="U178" i="7"/>
  <c r="T178" i="7"/>
  <c r="T213" i="7" s="1"/>
  <c r="S178" i="7"/>
  <c r="S213" i="7" s="1"/>
  <c r="BY81" i="7"/>
  <c r="BF81" i="7"/>
  <c r="AY81" i="7"/>
  <c r="AZ81" i="7" s="1"/>
  <c r="AW81" i="7"/>
  <c r="AX81" i="7" s="1"/>
  <c r="I81" i="7"/>
  <c r="BY177" i="7"/>
  <c r="BF177" i="7"/>
  <c r="AY177" i="7"/>
  <c r="AZ177" i="7" s="1"/>
  <c r="AW177" i="7"/>
  <c r="AX177" i="7" s="1"/>
  <c r="I177" i="7"/>
  <c r="BY80" i="7"/>
  <c r="BF80" i="7"/>
  <c r="AY80" i="7"/>
  <c r="AZ80" i="7" s="1"/>
  <c r="AW80" i="7"/>
  <c r="AX80" i="7" s="1"/>
  <c r="I80" i="7"/>
  <c r="BY79" i="7"/>
  <c r="BF79" i="7"/>
  <c r="AY79" i="7"/>
  <c r="AZ79" i="7" s="1"/>
  <c r="AW79" i="7"/>
  <c r="AX79" i="7" s="1"/>
  <c r="I79" i="7"/>
  <c r="BY78" i="7"/>
  <c r="BF78" i="7"/>
  <c r="AY78" i="7"/>
  <c r="AZ78" i="7" s="1"/>
  <c r="AW78" i="7"/>
  <c r="AX78" i="7" s="1"/>
  <c r="I78" i="7"/>
  <c r="BY77" i="7"/>
  <c r="BF77" i="7"/>
  <c r="AY77" i="7"/>
  <c r="AZ77" i="7" s="1"/>
  <c r="AW77" i="7"/>
  <c r="AX77" i="7" s="1"/>
  <c r="I77" i="7"/>
  <c r="BY176" i="7"/>
  <c r="BF176" i="7"/>
  <c r="AY176" i="7"/>
  <c r="AZ176" i="7" s="1"/>
  <c r="AW176" i="7"/>
  <c r="AX176" i="7" s="1"/>
  <c r="I176" i="7"/>
  <c r="BY175" i="7"/>
  <c r="BF175" i="7"/>
  <c r="AY175" i="7"/>
  <c r="AZ175" i="7" s="1"/>
  <c r="AW175" i="7"/>
  <c r="AX175" i="7" s="1"/>
  <c r="I175" i="7"/>
  <c r="BY174" i="7"/>
  <c r="BF174" i="7"/>
  <c r="AY174" i="7"/>
  <c r="AZ174" i="7" s="1"/>
  <c r="AW174" i="7"/>
  <c r="AX174" i="7" s="1"/>
  <c r="I174" i="7"/>
  <c r="BY173" i="7"/>
  <c r="BF173" i="7"/>
  <c r="AY173" i="7"/>
  <c r="AZ173" i="7" s="1"/>
  <c r="AW173" i="7"/>
  <c r="AX173" i="7" s="1"/>
  <c r="I173" i="7"/>
  <c r="BY76" i="7"/>
  <c r="BF76" i="7"/>
  <c r="AY76" i="7"/>
  <c r="AZ76" i="7" s="1"/>
  <c r="AW76" i="7"/>
  <c r="AX76" i="7" s="1"/>
  <c r="I76" i="7"/>
  <c r="BY172" i="7"/>
  <c r="BF172" i="7"/>
  <c r="AY172" i="7"/>
  <c r="AZ172" i="7" s="1"/>
  <c r="AW172" i="7"/>
  <c r="AX172" i="7" s="1"/>
  <c r="I172" i="7"/>
  <c r="BY171" i="7"/>
  <c r="BF171" i="7"/>
  <c r="AY171" i="7"/>
  <c r="AZ171" i="7" s="1"/>
  <c r="AW171" i="7"/>
  <c r="AX171" i="7" s="1"/>
  <c r="I171" i="7"/>
  <c r="BY75" i="7"/>
  <c r="BF75" i="7"/>
  <c r="AY75" i="7"/>
  <c r="AZ75" i="7" s="1"/>
  <c r="AW75" i="7"/>
  <c r="AX75" i="7" s="1"/>
  <c r="I75" i="7"/>
  <c r="BY74" i="7"/>
  <c r="BF74" i="7"/>
  <c r="AY74" i="7"/>
  <c r="AZ74" i="7" s="1"/>
  <c r="AW74" i="7"/>
  <c r="AX74" i="7" s="1"/>
  <c r="I74" i="7"/>
  <c r="BY170" i="7"/>
  <c r="BF170" i="7"/>
  <c r="AY170" i="7"/>
  <c r="AZ170" i="7" s="1"/>
  <c r="AW170" i="7"/>
  <c r="AX170" i="7" s="1"/>
  <c r="I170" i="7"/>
  <c r="BY169" i="7"/>
  <c r="BF169" i="7"/>
  <c r="AY169" i="7"/>
  <c r="AZ169" i="7" s="1"/>
  <c r="AW169" i="7"/>
  <c r="AX169" i="7" s="1"/>
  <c r="I169" i="7"/>
  <c r="BY73" i="7"/>
  <c r="BF73" i="7"/>
  <c r="AY73" i="7"/>
  <c r="AZ73" i="7" s="1"/>
  <c r="AW73" i="7"/>
  <c r="AX73" i="7" s="1"/>
  <c r="I73" i="7"/>
  <c r="BY168" i="7"/>
  <c r="BF168" i="7"/>
  <c r="AY168" i="7"/>
  <c r="AZ168" i="7" s="1"/>
  <c r="AW168" i="7"/>
  <c r="AX168" i="7" s="1"/>
  <c r="I168" i="7"/>
  <c r="BY167" i="7"/>
  <c r="BF167" i="7"/>
  <c r="AY167" i="7"/>
  <c r="AZ167" i="7" s="1"/>
  <c r="AW167" i="7"/>
  <c r="AX167" i="7" s="1"/>
  <c r="I167" i="7"/>
  <c r="BY166" i="7"/>
  <c r="BF166" i="7"/>
  <c r="AY166" i="7"/>
  <c r="AZ166" i="7" s="1"/>
  <c r="AW166" i="7"/>
  <c r="AX166" i="7" s="1"/>
  <c r="I166" i="7"/>
  <c r="BY165" i="7"/>
  <c r="BF165" i="7"/>
  <c r="AY165" i="7"/>
  <c r="AZ165" i="7" s="1"/>
  <c r="AW165" i="7"/>
  <c r="AX165" i="7" s="1"/>
  <c r="I165" i="7"/>
  <c r="BY164" i="7"/>
  <c r="BF164" i="7"/>
  <c r="AY164" i="7"/>
  <c r="AZ164" i="7" s="1"/>
  <c r="AW164" i="7"/>
  <c r="AX164" i="7" s="1"/>
  <c r="I164" i="7"/>
  <c r="BY163" i="7"/>
  <c r="BF163" i="7"/>
  <c r="AY163" i="7"/>
  <c r="AZ163" i="7" s="1"/>
  <c r="AW163" i="7"/>
  <c r="AX163" i="7" s="1"/>
  <c r="I163" i="7"/>
  <c r="BY72" i="7"/>
  <c r="BF72" i="7"/>
  <c r="AY72" i="7"/>
  <c r="AZ72" i="7" s="1"/>
  <c r="AW72" i="7"/>
  <c r="AX72" i="7" s="1"/>
  <c r="I72" i="7"/>
  <c r="BY71" i="7"/>
  <c r="BF71" i="7"/>
  <c r="AY71" i="7"/>
  <c r="AZ71" i="7" s="1"/>
  <c r="AW71" i="7"/>
  <c r="AX71" i="7" s="1"/>
  <c r="I71" i="7"/>
  <c r="BY162" i="7"/>
  <c r="BF162" i="7"/>
  <c r="AY162" i="7"/>
  <c r="AZ162" i="7" s="1"/>
  <c r="AW162" i="7"/>
  <c r="AX162" i="7" s="1"/>
  <c r="I162" i="7"/>
  <c r="BY70" i="7"/>
  <c r="BF70" i="7"/>
  <c r="AY70" i="7"/>
  <c r="AZ70" i="7" s="1"/>
  <c r="AW70" i="7"/>
  <c r="AX70" i="7" s="1"/>
  <c r="I70" i="7"/>
  <c r="BY161" i="7"/>
  <c r="BF161" i="7"/>
  <c r="AY161" i="7"/>
  <c r="AZ161" i="7" s="1"/>
  <c r="AW161" i="7"/>
  <c r="AX161" i="7" s="1"/>
  <c r="I161" i="7"/>
  <c r="BY160" i="7"/>
  <c r="BF160" i="7"/>
  <c r="AY160" i="7"/>
  <c r="AZ160" i="7" s="1"/>
  <c r="AW160" i="7"/>
  <c r="AX160" i="7" s="1"/>
  <c r="I160" i="7"/>
  <c r="BY159" i="7"/>
  <c r="BF159" i="7"/>
  <c r="AY159" i="7"/>
  <c r="AZ159" i="7" s="1"/>
  <c r="AW159" i="7"/>
  <c r="AX159" i="7" s="1"/>
  <c r="I159" i="7"/>
  <c r="BY158" i="7"/>
  <c r="BF158" i="7"/>
  <c r="AY158" i="7"/>
  <c r="AZ158" i="7" s="1"/>
  <c r="AW158" i="7"/>
  <c r="AX158" i="7" s="1"/>
  <c r="I158" i="7"/>
  <c r="BY157" i="7"/>
  <c r="BF157" i="7"/>
  <c r="AY157" i="7"/>
  <c r="AZ157" i="7" s="1"/>
  <c r="AW157" i="7"/>
  <c r="AX157" i="7" s="1"/>
  <c r="I157" i="7"/>
  <c r="BY69" i="7"/>
  <c r="BF69" i="7"/>
  <c r="AY69" i="7"/>
  <c r="AZ69" i="7" s="1"/>
  <c r="AW69" i="7"/>
  <c r="AX69" i="7" s="1"/>
  <c r="I69" i="7"/>
  <c r="BY156" i="7"/>
  <c r="BI156" i="7"/>
  <c r="BF156" i="7"/>
  <c r="AY156" i="7"/>
  <c r="AZ156" i="7" s="1"/>
  <c r="AW156" i="7"/>
  <c r="AX156" i="7" s="1"/>
  <c r="I156" i="7"/>
  <c r="BY155" i="7"/>
  <c r="BI155" i="7"/>
  <c r="BF155" i="7"/>
  <c r="AY155" i="7"/>
  <c r="AZ155" i="7" s="1"/>
  <c r="AW155" i="7"/>
  <c r="AX155" i="7" s="1"/>
  <c r="I155" i="7"/>
  <c r="BY154" i="7"/>
  <c r="BI154" i="7"/>
  <c r="BF154" i="7"/>
  <c r="AY154" i="7"/>
  <c r="AZ154" i="7" s="1"/>
  <c r="AX154" i="7"/>
  <c r="AW154" i="7"/>
  <c r="I154" i="7"/>
  <c r="BY68" i="7"/>
  <c r="BI68" i="7"/>
  <c r="BF68" i="7"/>
  <c r="AY68" i="7"/>
  <c r="AZ68" i="7" s="1"/>
  <c r="AW68" i="7"/>
  <c r="AX68" i="7" s="1"/>
  <c r="I68" i="7"/>
  <c r="BY67" i="7"/>
  <c r="BI67" i="7"/>
  <c r="BF67" i="7"/>
  <c r="AY67" i="7"/>
  <c r="AZ67" i="7" s="1"/>
  <c r="AW67" i="7"/>
  <c r="AX67" i="7" s="1"/>
  <c r="I67" i="7"/>
  <c r="BY153" i="7"/>
  <c r="BI153" i="7"/>
  <c r="BF153" i="7"/>
  <c r="AY153" i="7"/>
  <c r="AZ153" i="7" s="1"/>
  <c r="AW153" i="7"/>
  <c r="AX153" i="7" s="1"/>
  <c r="I153" i="7"/>
  <c r="BY66" i="7"/>
  <c r="BI66" i="7"/>
  <c r="BF66" i="7"/>
  <c r="AY66" i="7"/>
  <c r="AZ66" i="7" s="1"/>
  <c r="AW66" i="7"/>
  <c r="AX66" i="7" s="1"/>
  <c r="I66" i="7"/>
  <c r="BY152" i="7"/>
  <c r="BI152" i="7"/>
  <c r="BF152" i="7"/>
  <c r="AY152" i="7"/>
  <c r="AZ152" i="7" s="1"/>
  <c r="AW152" i="7"/>
  <c r="AX152" i="7" s="1"/>
  <c r="I152" i="7"/>
  <c r="BY65" i="7"/>
  <c r="BI65" i="7"/>
  <c r="BF65" i="7"/>
  <c r="AY65" i="7"/>
  <c r="AZ65" i="7" s="1"/>
  <c r="AW65" i="7"/>
  <c r="AX65" i="7" s="1"/>
  <c r="I65" i="7"/>
  <c r="BY151" i="7"/>
  <c r="BI151" i="7"/>
  <c r="BF151" i="7"/>
  <c r="AY151" i="7"/>
  <c r="AZ151" i="7" s="1"/>
  <c r="AW151" i="7"/>
  <c r="AX151" i="7" s="1"/>
  <c r="I151" i="7"/>
  <c r="BY150" i="7"/>
  <c r="BI150" i="7"/>
  <c r="BF150" i="7"/>
  <c r="AY150" i="7"/>
  <c r="AZ150" i="7" s="1"/>
  <c r="AW150" i="7"/>
  <c r="AX150" i="7" s="1"/>
  <c r="I150" i="7"/>
  <c r="BY149" i="7"/>
  <c r="BI149" i="7"/>
  <c r="BF149" i="7"/>
  <c r="AY149" i="7"/>
  <c r="AZ149" i="7" s="1"/>
  <c r="AW149" i="7"/>
  <c r="AX149" i="7" s="1"/>
  <c r="I149" i="7"/>
  <c r="BY2" i="7"/>
  <c r="BI2" i="7"/>
  <c r="BF2" i="7"/>
  <c r="AY2" i="7"/>
  <c r="AZ2" i="7" s="1"/>
  <c r="AW2" i="7"/>
  <c r="AX2" i="7" s="1"/>
  <c r="I2" i="7"/>
  <c r="BY148" i="7"/>
  <c r="BI148" i="7"/>
  <c r="BF148" i="7"/>
  <c r="AY148" i="7"/>
  <c r="AZ148" i="7" s="1"/>
  <c r="AW148" i="7"/>
  <c r="AX148" i="7" s="1"/>
  <c r="I148" i="7"/>
  <c r="BY64" i="7"/>
  <c r="BI64" i="7"/>
  <c r="BF64" i="7"/>
  <c r="AY64" i="7"/>
  <c r="AZ64" i="7" s="1"/>
  <c r="AW64" i="7"/>
  <c r="AX64" i="7" s="1"/>
  <c r="I64" i="7"/>
  <c r="BY63" i="7"/>
  <c r="BI63" i="7"/>
  <c r="BF63" i="7"/>
  <c r="AY63" i="7"/>
  <c r="AZ63" i="7" s="1"/>
  <c r="AW63" i="7"/>
  <c r="AX63" i="7" s="1"/>
  <c r="I63" i="7"/>
  <c r="BY62" i="7"/>
  <c r="BI62" i="7"/>
  <c r="BF62" i="7"/>
  <c r="AY62" i="7"/>
  <c r="AZ62" i="7" s="1"/>
  <c r="AW62" i="7"/>
  <c r="AX62" i="7" s="1"/>
  <c r="I62" i="7"/>
  <c r="BY61" i="7"/>
  <c r="BI61" i="7"/>
  <c r="BF61" i="7"/>
  <c r="AY61" i="7"/>
  <c r="AZ61" i="7" s="1"/>
  <c r="AW61" i="7"/>
  <c r="AX61" i="7" s="1"/>
  <c r="I61" i="7"/>
  <c r="BY147" i="7"/>
  <c r="BI147" i="7"/>
  <c r="BF147" i="7"/>
  <c r="AY147" i="7"/>
  <c r="AZ147" i="7" s="1"/>
  <c r="AW147" i="7"/>
  <c r="AX147" i="7" s="1"/>
  <c r="I147" i="7"/>
  <c r="BY60" i="7"/>
  <c r="BI60" i="7"/>
  <c r="BF60" i="7"/>
  <c r="AY60" i="7"/>
  <c r="AZ60" i="7" s="1"/>
  <c r="AW60" i="7"/>
  <c r="AX60" i="7" s="1"/>
  <c r="I60" i="7"/>
  <c r="BY146" i="7"/>
  <c r="BI146" i="7"/>
  <c r="BF146" i="7"/>
  <c r="AY146" i="7"/>
  <c r="AZ146" i="7" s="1"/>
  <c r="AW146" i="7"/>
  <c r="AX146" i="7" s="1"/>
  <c r="I146" i="7"/>
  <c r="BY145" i="7"/>
  <c r="BI145" i="7"/>
  <c r="BF145" i="7"/>
  <c r="AY145" i="7"/>
  <c r="AZ145" i="7" s="1"/>
  <c r="AW145" i="7"/>
  <c r="AX145" i="7" s="1"/>
  <c r="I145" i="7"/>
  <c r="BY144" i="7"/>
  <c r="BI144" i="7"/>
  <c r="BF144" i="7"/>
  <c r="AY144" i="7"/>
  <c r="AZ144" i="7" s="1"/>
  <c r="AW144" i="7"/>
  <c r="AX144" i="7" s="1"/>
  <c r="I144" i="7"/>
  <c r="BY59" i="7"/>
  <c r="BI59" i="7"/>
  <c r="BF59" i="7"/>
  <c r="AY59" i="7"/>
  <c r="AZ59" i="7" s="1"/>
  <c r="AW59" i="7"/>
  <c r="AX59" i="7" s="1"/>
  <c r="I59" i="7"/>
  <c r="BY143" i="7"/>
  <c r="BI143" i="7"/>
  <c r="BF143" i="7"/>
  <c r="AY143" i="7"/>
  <c r="AZ143" i="7" s="1"/>
  <c r="AW143" i="7"/>
  <c r="AX143" i="7" s="1"/>
  <c r="I143" i="7"/>
  <c r="BY58" i="7"/>
  <c r="BI58" i="7"/>
  <c r="BF58" i="7"/>
  <c r="AY58" i="7"/>
  <c r="AZ58" i="7" s="1"/>
  <c r="AW58" i="7"/>
  <c r="AX58" i="7" s="1"/>
  <c r="I58" i="7"/>
  <c r="BY57" i="7"/>
  <c r="BI57" i="7"/>
  <c r="BF57" i="7"/>
  <c r="AY57" i="7"/>
  <c r="AZ57" i="7" s="1"/>
  <c r="AW57" i="7"/>
  <c r="AX57" i="7" s="1"/>
  <c r="I57" i="7"/>
  <c r="BY142" i="7"/>
  <c r="BI142" i="7"/>
  <c r="BF142" i="7"/>
  <c r="AY142" i="7"/>
  <c r="AZ142" i="7" s="1"/>
  <c r="AW142" i="7"/>
  <c r="AX142" i="7" s="1"/>
  <c r="I142" i="7"/>
  <c r="BY141" i="7"/>
  <c r="BI141" i="7"/>
  <c r="BF141" i="7"/>
  <c r="AY141" i="7"/>
  <c r="AZ141" i="7" s="1"/>
  <c r="AW141" i="7"/>
  <c r="AX141" i="7" s="1"/>
  <c r="I141" i="7"/>
  <c r="BY140" i="7"/>
  <c r="BI140" i="7"/>
  <c r="BF140" i="7"/>
  <c r="AY140" i="7"/>
  <c r="AZ140" i="7" s="1"/>
  <c r="AW140" i="7"/>
  <c r="AX140" i="7" s="1"/>
  <c r="I140" i="7"/>
  <c r="BY56" i="7"/>
  <c r="BI56" i="7"/>
  <c r="BF56" i="7"/>
  <c r="AY56" i="7"/>
  <c r="AZ56" i="7" s="1"/>
  <c r="AW56" i="7"/>
  <c r="AX56" i="7" s="1"/>
  <c r="I56" i="7"/>
  <c r="BY139" i="7"/>
  <c r="BI139" i="7"/>
  <c r="BF139" i="7"/>
  <c r="AY139" i="7"/>
  <c r="AZ139" i="7" s="1"/>
  <c r="AW139" i="7"/>
  <c r="AX139" i="7" s="1"/>
  <c r="I139" i="7"/>
  <c r="BY138" i="7"/>
  <c r="BI138" i="7"/>
  <c r="BF138" i="7"/>
  <c r="AY138" i="7"/>
  <c r="AZ138" i="7" s="1"/>
  <c r="AW138" i="7"/>
  <c r="AX138" i="7" s="1"/>
  <c r="I138" i="7"/>
  <c r="BY137" i="7"/>
  <c r="BI137" i="7"/>
  <c r="BF137" i="7"/>
  <c r="AY137" i="7"/>
  <c r="AZ137" i="7" s="1"/>
  <c r="AW137" i="7"/>
  <c r="AX137" i="7" s="1"/>
  <c r="I137" i="7"/>
  <c r="BY55" i="7"/>
  <c r="BI55" i="7"/>
  <c r="BF55" i="7"/>
  <c r="AY55" i="7"/>
  <c r="AZ55" i="7" s="1"/>
  <c r="AW55" i="7"/>
  <c r="AX55" i="7" s="1"/>
  <c r="I55" i="7"/>
  <c r="BY136" i="7"/>
  <c r="BI136" i="7"/>
  <c r="BF136" i="7"/>
  <c r="AY136" i="7"/>
  <c r="AZ136" i="7" s="1"/>
  <c r="AW136" i="7"/>
  <c r="AX136" i="7" s="1"/>
  <c r="I136" i="7"/>
  <c r="BY54" i="7"/>
  <c r="BI54" i="7"/>
  <c r="BF54" i="7"/>
  <c r="AY54" i="7"/>
  <c r="AZ54" i="7" s="1"/>
  <c r="AW54" i="7"/>
  <c r="AX54" i="7" s="1"/>
  <c r="I54" i="7"/>
  <c r="BY135" i="7"/>
  <c r="BI135" i="7"/>
  <c r="BF135" i="7"/>
  <c r="AY135" i="7"/>
  <c r="AZ135" i="7" s="1"/>
  <c r="AW135" i="7"/>
  <c r="AX135" i="7" s="1"/>
  <c r="I135" i="7"/>
  <c r="BY53" i="7"/>
  <c r="BI53" i="7"/>
  <c r="BF53" i="7"/>
  <c r="AY53" i="7"/>
  <c r="AZ53" i="7" s="1"/>
  <c r="AW53" i="7"/>
  <c r="AX53" i="7" s="1"/>
  <c r="I53" i="7"/>
  <c r="BY134" i="7"/>
  <c r="BI134" i="7"/>
  <c r="BF134" i="7"/>
  <c r="AY134" i="7"/>
  <c r="AZ134" i="7" s="1"/>
  <c r="AW134" i="7"/>
  <c r="AX134" i="7" s="1"/>
  <c r="I134" i="7"/>
  <c r="BY133" i="7"/>
  <c r="BI133" i="7"/>
  <c r="BF133" i="7"/>
  <c r="AY133" i="7"/>
  <c r="AZ133" i="7" s="1"/>
  <c r="AW133" i="7"/>
  <c r="AX133" i="7" s="1"/>
  <c r="I133" i="7"/>
  <c r="BY132" i="7"/>
  <c r="BI132" i="7"/>
  <c r="BF132" i="7"/>
  <c r="AY132" i="7"/>
  <c r="AZ132" i="7" s="1"/>
  <c r="AW132" i="7"/>
  <c r="AX132" i="7" s="1"/>
  <c r="I132" i="7"/>
  <c r="BY131" i="7"/>
  <c r="BI131" i="7"/>
  <c r="BF131" i="7"/>
  <c r="AY131" i="7"/>
  <c r="AZ131" i="7" s="1"/>
  <c r="AW131" i="7"/>
  <c r="AX131" i="7" s="1"/>
  <c r="I131" i="7"/>
  <c r="BY130" i="7"/>
  <c r="BI130" i="7"/>
  <c r="BF130" i="7"/>
  <c r="AY130" i="7"/>
  <c r="AZ130" i="7" s="1"/>
  <c r="AW130" i="7"/>
  <c r="AX130" i="7" s="1"/>
  <c r="I130" i="7"/>
  <c r="BY52" i="7"/>
  <c r="BI52" i="7"/>
  <c r="BF52" i="7"/>
  <c r="AY52" i="7"/>
  <c r="AZ52" i="7" s="1"/>
  <c r="AW52" i="7"/>
  <c r="AX52" i="7" s="1"/>
  <c r="I52" i="7"/>
  <c r="BY129" i="7"/>
  <c r="BI129" i="7"/>
  <c r="BF129" i="7"/>
  <c r="AY129" i="7"/>
  <c r="AZ129" i="7" s="1"/>
  <c r="AW129" i="7"/>
  <c r="AX129" i="7" s="1"/>
  <c r="I129" i="7"/>
  <c r="BY51" i="7"/>
  <c r="BI51" i="7"/>
  <c r="BF51" i="7"/>
  <c r="AY51" i="7"/>
  <c r="AZ51" i="7" s="1"/>
  <c r="AW51" i="7"/>
  <c r="AX51" i="7" s="1"/>
  <c r="I51" i="7"/>
  <c r="BY128" i="7"/>
  <c r="BI128" i="7"/>
  <c r="BF128" i="7"/>
  <c r="AY128" i="7"/>
  <c r="AZ128" i="7" s="1"/>
  <c r="AW128" i="7"/>
  <c r="AX128" i="7" s="1"/>
  <c r="I128" i="7"/>
  <c r="BY127" i="7"/>
  <c r="BI127" i="7"/>
  <c r="BF127" i="7"/>
  <c r="AY127" i="7"/>
  <c r="AZ127" i="7" s="1"/>
  <c r="AW127" i="7"/>
  <c r="AX127" i="7" s="1"/>
  <c r="I127" i="7"/>
  <c r="BY126" i="7"/>
  <c r="BI126" i="7"/>
  <c r="BF126" i="7"/>
  <c r="AY126" i="7"/>
  <c r="AZ126" i="7" s="1"/>
  <c r="AW126" i="7"/>
  <c r="AX126" i="7" s="1"/>
  <c r="I126" i="7"/>
  <c r="BY125" i="7"/>
  <c r="BI125" i="7"/>
  <c r="BF125" i="7"/>
  <c r="AY125" i="7"/>
  <c r="AZ125" i="7" s="1"/>
  <c r="AW125" i="7"/>
  <c r="AX125" i="7" s="1"/>
  <c r="I125" i="7"/>
  <c r="BY50" i="7"/>
  <c r="BI50" i="7"/>
  <c r="BF50" i="7"/>
  <c r="AY50" i="7"/>
  <c r="AZ50" i="7" s="1"/>
  <c r="AW50" i="7"/>
  <c r="AX50" i="7" s="1"/>
  <c r="I50" i="7"/>
  <c r="BY124" i="7"/>
  <c r="BI124" i="7"/>
  <c r="BF124" i="7"/>
  <c r="AY124" i="7"/>
  <c r="AZ124" i="7" s="1"/>
  <c r="AW124" i="7"/>
  <c r="AX124" i="7" s="1"/>
  <c r="I124" i="7"/>
  <c r="BY123" i="7"/>
  <c r="BI123" i="7"/>
  <c r="BF123" i="7"/>
  <c r="AY123" i="7"/>
  <c r="AZ123" i="7" s="1"/>
  <c r="AW123" i="7"/>
  <c r="AX123" i="7" s="1"/>
  <c r="I123" i="7"/>
  <c r="BY49" i="7"/>
  <c r="BI49" i="7"/>
  <c r="BF49" i="7"/>
  <c r="AY49" i="7"/>
  <c r="AZ49" i="7" s="1"/>
  <c r="AW49" i="7"/>
  <c r="AX49" i="7" s="1"/>
  <c r="I49" i="7"/>
  <c r="BY122" i="7"/>
  <c r="BI122" i="7"/>
  <c r="BF122" i="7"/>
  <c r="AY122" i="7"/>
  <c r="AZ122" i="7" s="1"/>
  <c r="AW122" i="7"/>
  <c r="AX122" i="7" s="1"/>
  <c r="I122" i="7"/>
  <c r="BY121" i="7"/>
  <c r="BI121" i="7"/>
  <c r="BF121" i="7"/>
  <c r="AY121" i="7"/>
  <c r="AZ121" i="7" s="1"/>
  <c r="AW121" i="7"/>
  <c r="AX121" i="7" s="1"/>
  <c r="I121" i="7"/>
  <c r="BY120" i="7"/>
  <c r="BI120" i="7"/>
  <c r="BF120" i="7"/>
  <c r="AY120" i="7"/>
  <c r="AZ120" i="7" s="1"/>
  <c r="AW120" i="7"/>
  <c r="AX120" i="7" s="1"/>
  <c r="I120" i="7"/>
  <c r="BY119" i="7"/>
  <c r="BI119" i="7"/>
  <c r="BF119" i="7"/>
  <c r="AY119" i="7"/>
  <c r="AZ119" i="7" s="1"/>
  <c r="AW119" i="7"/>
  <c r="AX119" i="7" s="1"/>
  <c r="I119" i="7"/>
  <c r="BY118" i="7"/>
  <c r="BI118" i="7"/>
  <c r="BF118" i="7"/>
  <c r="AY118" i="7"/>
  <c r="AZ118" i="7" s="1"/>
  <c r="AW118" i="7"/>
  <c r="AX118" i="7" s="1"/>
  <c r="I118" i="7"/>
  <c r="BY48" i="7"/>
  <c r="BI48" i="7"/>
  <c r="BF48" i="7"/>
  <c r="AY48" i="7"/>
  <c r="AZ48" i="7" s="1"/>
  <c r="AW48" i="7"/>
  <c r="AX48" i="7" s="1"/>
  <c r="I48" i="7"/>
  <c r="BY117" i="7"/>
  <c r="BI117" i="7"/>
  <c r="BF117" i="7"/>
  <c r="AY117" i="7"/>
  <c r="AZ117" i="7" s="1"/>
  <c r="AW117" i="7"/>
  <c r="AX117" i="7" s="1"/>
  <c r="I117" i="7"/>
  <c r="BY47" i="7"/>
  <c r="BI47" i="7"/>
  <c r="BF47" i="7"/>
  <c r="AY47" i="7"/>
  <c r="AZ47" i="7" s="1"/>
  <c r="AW47" i="7"/>
  <c r="AX47" i="7" s="1"/>
  <c r="I47" i="7"/>
  <c r="BY46" i="7"/>
  <c r="BI46" i="7"/>
  <c r="BF46" i="7"/>
  <c r="AY46" i="7"/>
  <c r="AZ46" i="7" s="1"/>
  <c r="AW46" i="7"/>
  <c r="AX46" i="7" s="1"/>
  <c r="I46" i="7"/>
  <c r="BY45" i="7"/>
  <c r="BI45" i="7"/>
  <c r="BF45" i="7"/>
  <c r="AY45" i="7"/>
  <c r="AZ45" i="7" s="1"/>
  <c r="AW45" i="7"/>
  <c r="AX45" i="7" s="1"/>
  <c r="I45" i="7"/>
  <c r="BY116" i="7"/>
  <c r="BI116" i="7"/>
  <c r="BF116" i="7"/>
  <c r="AY116" i="7"/>
  <c r="AZ116" i="7" s="1"/>
  <c r="AW116" i="7"/>
  <c r="AX116" i="7" s="1"/>
  <c r="I116" i="7"/>
  <c r="BY44" i="7"/>
  <c r="BI44" i="7"/>
  <c r="BF44" i="7"/>
  <c r="AY44" i="7"/>
  <c r="AZ44" i="7" s="1"/>
  <c r="AW44" i="7"/>
  <c r="AX44" i="7" s="1"/>
  <c r="I44" i="7"/>
  <c r="BY43" i="7"/>
  <c r="BI43" i="7"/>
  <c r="BF43" i="7"/>
  <c r="AY43" i="7"/>
  <c r="AZ43" i="7" s="1"/>
  <c r="AW43" i="7"/>
  <c r="AX43" i="7" s="1"/>
  <c r="I43" i="7"/>
  <c r="BY115" i="7"/>
  <c r="BI115" i="7"/>
  <c r="BF115" i="7"/>
  <c r="AY115" i="7"/>
  <c r="AZ115" i="7" s="1"/>
  <c r="AW115" i="7"/>
  <c r="AX115" i="7" s="1"/>
  <c r="I115" i="7"/>
  <c r="BY114" i="7"/>
  <c r="BI114" i="7"/>
  <c r="BF114" i="7"/>
  <c r="AY114" i="7"/>
  <c r="AZ114" i="7" s="1"/>
  <c r="AW114" i="7"/>
  <c r="AX114" i="7" s="1"/>
  <c r="I114" i="7"/>
  <c r="BY113" i="7"/>
  <c r="BI113" i="7"/>
  <c r="BF113" i="7"/>
  <c r="AY113" i="7"/>
  <c r="AZ113" i="7" s="1"/>
  <c r="AW113" i="7"/>
  <c r="AX113" i="7" s="1"/>
  <c r="I113" i="7"/>
  <c r="BY42" i="7"/>
  <c r="BI42" i="7"/>
  <c r="BF42" i="7"/>
  <c r="AY42" i="7"/>
  <c r="AZ42" i="7" s="1"/>
  <c r="AW42" i="7"/>
  <c r="AX42" i="7" s="1"/>
  <c r="I42" i="7"/>
  <c r="BY41" i="7"/>
  <c r="BI41" i="7"/>
  <c r="BF41" i="7"/>
  <c r="AY41" i="7"/>
  <c r="AZ41" i="7" s="1"/>
  <c r="AW41" i="7"/>
  <c r="AX41" i="7" s="1"/>
  <c r="I41" i="7"/>
  <c r="BY40" i="7"/>
  <c r="BI40" i="7"/>
  <c r="BF40" i="7"/>
  <c r="AY40" i="7"/>
  <c r="AZ40" i="7" s="1"/>
  <c r="AW40" i="7"/>
  <c r="AX40" i="7" s="1"/>
  <c r="I40" i="7"/>
  <c r="BY112" i="7"/>
  <c r="BI112" i="7"/>
  <c r="BF112" i="7"/>
  <c r="AY112" i="7"/>
  <c r="AZ112" i="7" s="1"/>
  <c r="AW112" i="7"/>
  <c r="AX112" i="7" s="1"/>
  <c r="I112" i="7"/>
  <c r="BY39" i="7"/>
  <c r="BI39" i="7"/>
  <c r="BF39" i="7"/>
  <c r="AY39" i="7"/>
  <c r="AZ39" i="7" s="1"/>
  <c r="AW39" i="7"/>
  <c r="AX39" i="7" s="1"/>
  <c r="I39" i="7"/>
  <c r="BY38" i="7"/>
  <c r="BI38" i="7"/>
  <c r="BF38" i="7"/>
  <c r="AY38" i="7"/>
  <c r="AZ38" i="7" s="1"/>
  <c r="AW38" i="7"/>
  <c r="AX38" i="7" s="1"/>
  <c r="I38" i="7"/>
  <c r="BY37" i="7"/>
  <c r="BI37" i="7"/>
  <c r="BF37" i="7"/>
  <c r="AY37" i="7"/>
  <c r="AZ37" i="7" s="1"/>
  <c r="AW37" i="7"/>
  <c r="AX37" i="7" s="1"/>
  <c r="I37" i="7"/>
  <c r="BY36" i="7"/>
  <c r="BI36" i="7"/>
  <c r="BF36" i="7"/>
  <c r="AY36" i="7"/>
  <c r="AZ36" i="7" s="1"/>
  <c r="AW36" i="7"/>
  <c r="AX36" i="7" s="1"/>
  <c r="I36" i="7"/>
  <c r="BY111" i="7"/>
  <c r="BI111" i="7"/>
  <c r="BF111" i="7"/>
  <c r="AY111" i="7"/>
  <c r="AZ111" i="7" s="1"/>
  <c r="AW111" i="7"/>
  <c r="AX111" i="7" s="1"/>
  <c r="I111" i="7"/>
  <c r="BY35" i="7"/>
  <c r="BI35" i="7"/>
  <c r="BF35" i="7"/>
  <c r="AY35" i="7"/>
  <c r="AZ35" i="7" s="1"/>
  <c r="AW35" i="7"/>
  <c r="AX35" i="7" s="1"/>
  <c r="I35" i="7"/>
  <c r="BY34" i="7"/>
  <c r="BI34" i="7"/>
  <c r="BF34" i="7"/>
  <c r="AY34" i="7"/>
  <c r="AZ34" i="7" s="1"/>
  <c r="AW34" i="7"/>
  <c r="AX34" i="7" s="1"/>
  <c r="I34" i="7"/>
  <c r="BY33" i="7"/>
  <c r="BI33" i="7"/>
  <c r="BF33" i="7"/>
  <c r="AY33" i="7"/>
  <c r="AZ33" i="7" s="1"/>
  <c r="AW33" i="7"/>
  <c r="AX33" i="7" s="1"/>
  <c r="I33" i="7"/>
  <c r="BY32" i="7"/>
  <c r="BI32" i="7"/>
  <c r="BF32" i="7"/>
  <c r="AY32" i="7"/>
  <c r="AZ32" i="7" s="1"/>
  <c r="AW32" i="7"/>
  <c r="AX32" i="7" s="1"/>
  <c r="I32" i="7"/>
  <c r="BY31" i="7"/>
  <c r="BI31" i="7"/>
  <c r="BF31" i="7"/>
  <c r="AY31" i="7"/>
  <c r="AZ31" i="7" s="1"/>
  <c r="AW31" i="7"/>
  <c r="AX31" i="7" s="1"/>
  <c r="I31" i="7"/>
  <c r="BY110" i="7"/>
  <c r="BI110" i="7"/>
  <c r="BF110" i="7"/>
  <c r="AY110" i="7"/>
  <c r="AZ110" i="7" s="1"/>
  <c r="AW110" i="7"/>
  <c r="AX110" i="7" s="1"/>
  <c r="I110" i="7"/>
  <c r="BY30" i="7"/>
  <c r="BI30" i="7"/>
  <c r="BF30" i="7"/>
  <c r="AY30" i="7"/>
  <c r="AZ30" i="7" s="1"/>
  <c r="AW30" i="7"/>
  <c r="AX30" i="7" s="1"/>
  <c r="I30" i="7"/>
  <c r="BY29" i="7"/>
  <c r="BI29" i="7"/>
  <c r="BF29" i="7"/>
  <c r="AY29" i="7"/>
  <c r="AZ29" i="7" s="1"/>
  <c r="AW29" i="7"/>
  <c r="AX29" i="7" s="1"/>
  <c r="I29" i="7"/>
  <c r="BY109" i="7"/>
  <c r="BI109" i="7"/>
  <c r="BF109" i="7"/>
  <c r="AY109" i="7"/>
  <c r="AZ109" i="7" s="1"/>
  <c r="AW109" i="7"/>
  <c r="AX109" i="7" s="1"/>
  <c r="I109" i="7"/>
  <c r="BY108" i="7"/>
  <c r="BI108" i="7"/>
  <c r="BF108" i="7"/>
  <c r="AY108" i="7"/>
  <c r="AZ108" i="7" s="1"/>
  <c r="AW108" i="7"/>
  <c r="AX108" i="7" s="1"/>
  <c r="I108" i="7"/>
  <c r="BY107" i="7"/>
  <c r="BI107" i="7"/>
  <c r="BF107" i="7"/>
  <c r="AY107" i="7"/>
  <c r="AZ107" i="7" s="1"/>
  <c r="AW107" i="7"/>
  <c r="AX107" i="7" s="1"/>
  <c r="I107" i="7"/>
  <c r="BY28" i="7"/>
  <c r="BI28" i="7"/>
  <c r="BF28" i="7"/>
  <c r="AY28" i="7"/>
  <c r="AZ28" i="7" s="1"/>
  <c r="AW28" i="7"/>
  <c r="AX28" i="7" s="1"/>
  <c r="I28" i="7"/>
  <c r="BY27" i="7"/>
  <c r="BI27" i="7"/>
  <c r="BF27" i="7"/>
  <c r="AY27" i="7"/>
  <c r="AZ27" i="7" s="1"/>
  <c r="AW27" i="7"/>
  <c r="AX27" i="7" s="1"/>
  <c r="I27" i="7"/>
  <c r="BY106" i="7"/>
  <c r="BI106" i="7"/>
  <c r="BF106" i="7"/>
  <c r="AY106" i="7"/>
  <c r="AZ106" i="7" s="1"/>
  <c r="AW106" i="7"/>
  <c r="AX106" i="7" s="1"/>
  <c r="I106" i="7"/>
  <c r="BY26" i="7"/>
  <c r="BI26" i="7"/>
  <c r="BF26" i="7"/>
  <c r="AY26" i="7"/>
  <c r="AZ26" i="7" s="1"/>
  <c r="AW26" i="7"/>
  <c r="AX26" i="7" s="1"/>
  <c r="I26" i="7"/>
  <c r="BY105" i="7"/>
  <c r="BI105" i="7"/>
  <c r="BF105" i="7"/>
  <c r="AY105" i="7"/>
  <c r="AZ105" i="7" s="1"/>
  <c r="AW105" i="7"/>
  <c r="AX105" i="7" s="1"/>
  <c r="I105" i="7"/>
  <c r="BY104" i="7"/>
  <c r="BI104" i="7"/>
  <c r="BF104" i="7"/>
  <c r="AY104" i="7"/>
  <c r="AZ104" i="7" s="1"/>
  <c r="AW104" i="7"/>
  <c r="AX104" i="7" s="1"/>
  <c r="I104" i="7"/>
  <c r="BY103" i="7"/>
  <c r="BI103" i="7"/>
  <c r="BF103" i="7"/>
  <c r="AY103" i="7"/>
  <c r="AZ103" i="7" s="1"/>
  <c r="AW103" i="7"/>
  <c r="AX103" i="7" s="1"/>
  <c r="I103" i="7"/>
  <c r="BY25" i="7"/>
  <c r="BI25" i="7"/>
  <c r="BF25" i="7"/>
  <c r="AY25" i="7"/>
  <c r="AZ25" i="7" s="1"/>
  <c r="AW25" i="7"/>
  <c r="AX25" i="7" s="1"/>
  <c r="I25" i="7"/>
  <c r="BY24" i="7"/>
  <c r="BI24" i="7"/>
  <c r="BF24" i="7"/>
  <c r="AY24" i="7"/>
  <c r="AZ24" i="7" s="1"/>
  <c r="AW24" i="7"/>
  <c r="AX24" i="7" s="1"/>
  <c r="I24" i="7"/>
  <c r="BY23" i="7"/>
  <c r="BI23" i="7"/>
  <c r="BF23" i="7"/>
  <c r="AZ23" i="7"/>
  <c r="AY23" i="7"/>
  <c r="AW23" i="7"/>
  <c r="AX23" i="7" s="1"/>
  <c r="I23" i="7"/>
  <c r="BY22" i="7"/>
  <c r="BI22" i="7"/>
  <c r="BF22" i="7"/>
  <c r="AY22" i="7"/>
  <c r="AZ22" i="7" s="1"/>
  <c r="AW22" i="7"/>
  <c r="AX22" i="7" s="1"/>
  <c r="I22" i="7"/>
  <c r="BY102" i="7"/>
  <c r="BI102" i="7"/>
  <c r="BF102" i="7"/>
  <c r="AY102" i="7"/>
  <c r="AZ102" i="7" s="1"/>
  <c r="AW102" i="7"/>
  <c r="AX102" i="7" s="1"/>
  <c r="I102" i="7"/>
  <c r="BY101" i="7"/>
  <c r="BI101" i="7"/>
  <c r="BF101" i="7"/>
  <c r="AY101" i="7"/>
  <c r="AZ101" i="7" s="1"/>
  <c r="AW101" i="7"/>
  <c r="AX101" i="7" s="1"/>
  <c r="I101" i="7"/>
  <c r="BY100" i="7"/>
  <c r="BI100" i="7"/>
  <c r="BF100" i="7"/>
  <c r="AY100" i="7"/>
  <c r="AZ100" i="7" s="1"/>
  <c r="AW100" i="7"/>
  <c r="AX100" i="7" s="1"/>
  <c r="I100" i="7"/>
  <c r="BY21" i="7"/>
  <c r="BI21" i="7"/>
  <c r="BF21" i="7"/>
  <c r="AY21" i="7"/>
  <c r="AZ21" i="7" s="1"/>
  <c r="AW21" i="7"/>
  <c r="AX21" i="7" s="1"/>
  <c r="I21" i="7"/>
  <c r="BY20" i="7"/>
  <c r="BI20" i="7"/>
  <c r="BF20" i="7"/>
  <c r="AY20" i="7"/>
  <c r="AZ20" i="7" s="1"/>
  <c r="AW20" i="7"/>
  <c r="AX20" i="7" s="1"/>
  <c r="I20" i="7"/>
  <c r="BY19" i="7"/>
  <c r="BI19" i="7"/>
  <c r="BF19" i="7"/>
  <c r="AY19" i="7"/>
  <c r="AZ19" i="7" s="1"/>
  <c r="AW19" i="7"/>
  <c r="AX19" i="7" s="1"/>
  <c r="I19" i="7"/>
  <c r="BY18" i="7"/>
  <c r="BI18" i="7"/>
  <c r="BF18" i="7"/>
  <c r="AY18" i="7"/>
  <c r="AZ18" i="7" s="1"/>
  <c r="AW18" i="7"/>
  <c r="AX18" i="7" s="1"/>
  <c r="I18" i="7"/>
  <c r="BY17" i="7"/>
  <c r="BI17" i="7"/>
  <c r="BF17" i="7"/>
  <c r="AY17" i="7"/>
  <c r="AZ17" i="7" s="1"/>
  <c r="AW17" i="7"/>
  <c r="AX17" i="7" s="1"/>
  <c r="I17" i="7"/>
  <c r="BY99" i="7"/>
  <c r="BI99" i="7"/>
  <c r="BF99" i="7"/>
  <c r="AY99" i="7"/>
  <c r="AZ99" i="7" s="1"/>
  <c r="AW99" i="7"/>
  <c r="AX99" i="7" s="1"/>
  <c r="I99" i="7"/>
  <c r="BY98" i="7"/>
  <c r="BI98" i="7"/>
  <c r="BF98" i="7"/>
  <c r="AY98" i="7"/>
  <c r="AZ98" i="7" s="1"/>
  <c r="AW98" i="7"/>
  <c r="AX98" i="7" s="1"/>
  <c r="I98" i="7"/>
  <c r="BY97" i="7"/>
  <c r="BI97" i="7"/>
  <c r="BF97" i="7"/>
  <c r="AY97" i="7"/>
  <c r="AZ97" i="7" s="1"/>
  <c r="AW97" i="7"/>
  <c r="AX97" i="7" s="1"/>
  <c r="I97" i="7"/>
  <c r="BY16" i="7"/>
  <c r="BI16" i="7"/>
  <c r="BF16" i="7"/>
  <c r="AY16" i="7"/>
  <c r="AZ16" i="7" s="1"/>
  <c r="AW16" i="7"/>
  <c r="AX16" i="7" s="1"/>
  <c r="I16" i="7"/>
  <c r="BY96" i="7"/>
  <c r="BI96" i="7"/>
  <c r="BF96" i="7"/>
  <c r="AY96" i="7"/>
  <c r="AZ96" i="7" s="1"/>
  <c r="AW96" i="7"/>
  <c r="AX96" i="7" s="1"/>
  <c r="I96" i="7"/>
  <c r="BY15" i="7"/>
  <c r="BI15" i="7"/>
  <c r="BF15" i="7"/>
  <c r="AY15" i="7"/>
  <c r="AZ15" i="7" s="1"/>
  <c r="AW15" i="7"/>
  <c r="AX15" i="7" s="1"/>
  <c r="I15" i="7"/>
  <c r="BY95" i="7"/>
  <c r="BI95" i="7"/>
  <c r="BF95" i="7"/>
  <c r="AY95" i="7"/>
  <c r="AZ95" i="7" s="1"/>
  <c r="AW95" i="7"/>
  <c r="AX95" i="7" s="1"/>
  <c r="I95" i="7"/>
  <c r="BY14" i="7"/>
  <c r="BI14" i="7"/>
  <c r="BF14" i="7"/>
  <c r="AY14" i="7"/>
  <c r="AZ14" i="7" s="1"/>
  <c r="AW14" i="7"/>
  <c r="AX14" i="7" s="1"/>
  <c r="I14" i="7"/>
  <c r="BY94" i="7"/>
  <c r="BI94" i="7"/>
  <c r="BF94" i="7"/>
  <c r="AY94" i="7"/>
  <c r="AZ94" i="7" s="1"/>
  <c r="AW94" i="7"/>
  <c r="AX94" i="7" s="1"/>
  <c r="I94" i="7"/>
  <c r="BY93" i="7"/>
  <c r="BI93" i="7"/>
  <c r="BF93" i="7"/>
  <c r="AY93" i="7"/>
  <c r="AZ93" i="7" s="1"/>
  <c r="AW93" i="7"/>
  <c r="AX93" i="7" s="1"/>
  <c r="I93" i="7"/>
  <c r="BY92" i="7"/>
  <c r="BI92" i="7"/>
  <c r="BF92" i="7"/>
  <c r="AY92" i="7"/>
  <c r="AZ92" i="7" s="1"/>
  <c r="AW92" i="7"/>
  <c r="AX92" i="7" s="1"/>
  <c r="I92" i="7"/>
  <c r="BY91" i="7"/>
  <c r="BI91" i="7"/>
  <c r="BF91" i="7"/>
  <c r="AY91" i="7"/>
  <c r="AZ91" i="7" s="1"/>
  <c r="AW91" i="7"/>
  <c r="AX91" i="7" s="1"/>
  <c r="I91" i="7"/>
  <c r="BY13" i="7"/>
  <c r="BI13" i="7"/>
  <c r="BF13" i="7"/>
  <c r="AY13" i="7"/>
  <c r="AZ13" i="7" s="1"/>
  <c r="AW13" i="7"/>
  <c r="AX13" i="7" s="1"/>
  <c r="I13" i="7"/>
  <c r="BY12" i="7"/>
  <c r="BI12" i="7"/>
  <c r="BF12" i="7"/>
  <c r="AY12" i="7"/>
  <c r="AZ12" i="7" s="1"/>
  <c r="AW12" i="7"/>
  <c r="AX12" i="7" s="1"/>
  <c r="I12" i="7"/>
  <c r="BY90" i="7"/>
  <c r="BI90" i="7"/>
  <c r="BF90" i="7"/>
  <c r="AY90" i="7"/>
  <c r="AZ90" i="7" s="1"/>
  <c r="AW90" i="7"/>
  <c r="AX90" i="7" s="1"/>
  <c r="I90" i="7"/>
  <c r="BY11" i="7"/>
  <c r="BI11" i="7"/>
  <c r="BF11" i="7"/>
  <c r="AY11" i="7"/>
  <c r="AZ11" i="7" s="1"/>
  <c r="AW11" i="7"/>
  <c r="AX11" i="7" s="1"/>
  <c r="I11" i="7"/>
  <c r="BY10" i="7"/>
  <c r="BI10" i="7"/>
  <c r="BF10" i="7"/>
  <c r="AY10" i="7"/>
  <c r="AZ10" i="7" s="1"/>
  <c r="AW10" i="7"/>
  <c r="AX10" i="7" s="1"/>
  <c r="I10" i="7"/>
  <c r="BY89" i="7"/>
  <c r="BI89" i="7"/>
  <c r="BF89" i="7"/>
  <c r="AY89" i="7"/>
  <c r="AZ89" i="7" s="1"/>
  <c r="AW89" i="7"/>
  <c r="AX89" i="7" s="1"/>
  <c r="I89" i="7"/>
  <c r="BY88" i="7"/>
  <c r="BI88" i="7"/>
  <c r="BF88" i="7"/>
  <c r="AY88" i="7"/>
  <c r="AZ88" i="7" s="1"/>
  <c r="AW88" i="7"/>
  <c r="AX88" i="7" s="1"/>
  <c r="I88" i="7"/>
  <c r="BY87" i="7"/>
  <c r="BI87" i="7"/>
  <c r="BF87" i="7"/>
  <c r="AY87" i="7"/>
  <c r="AZ87" i="7" s="1"/>
  <c r="AW87" i="7"/>
  <c r="AX87" i="7" s="1"/>
  <c r="I87" i="7"/>
  <c r="BY86" i="7"/>
  <c r="BI86" i="7"/>
  <c r="BF86" i="7"/>
  <c r="AY86" i="7"/>
  <c r="AZ86" i="7" s="1"/>
  <c r="AW86" i="7"/>
  <c r="AX86" i="7" s="1"/>
  <c r="I86" i="7"/>
  <c r="BY9" i="7"/>
  <c r="BI9" i="7"/>
  <c r="BF9" i="7"/>
  <c r="AY9" i="7"/>
  <c r="AZ9" i="7" s="1"/>
  <c r="AW9" i="7"/>
  <c r="AX9" i="7" s="1"/>
  <c r="I9" i="7"/>
  <c r="BY8" i="7"/>
  <c r="BI8" i="7"/>
  <c r="BF8" i="7"/>
  <c r="AY8" i="7"/>
  <c r="AZ8" i="7" s="1"/>
  <c r="AW8" i="7"/>
  <c r="AX8" i="7" s="1"/>
  <c r="I8" i="7"/>
  <c r="BY85" i="7"/>
  <c r="BI85" i="7"/>
  <c r="BF85" i="7"/>
  <c r="AY85" i="7"/>
  <c r="AZ85" i="7" s="1"/>
  <c r="AW85" i="7"/>
  <c r="AX85" i="7" s="1"/>
  <c r="I85" i="7"/>
  <c r="BY84" i="7"/>
  <c r="BI84" i="7"/>
  <c r="BF84" i="7"/>
  <c r="AY84" i="7"/>
  <c r="AZ84" i="7" s="1"/>
  <c r="AW84" i="7"/>
  <c r="AX84" i="7" s="1"/>
  <c r="I84" i="7"/>
  <c r="BY7" i="7"/>
  <c r="BI7" i="7"/>
  <c r="BF7" i="7"/>
  <c r="AY7" i="7"/>
  <c r="AZ7" i="7" s="1"/>
  <c r="AW7" i="7"/>
  <c r="AX7" i="7" s="1"/>
  <c r="I7" i="7"/>
  <c r="BY6" i="7"/>
  <c r="BI6" i="7"/>
  <c r="BF6" i="7"/>
  <c r="AY6" i="7"/>
  <c r="AZ6" i="7" s="1"/>
  <c r="AW6" i="7"/>
  <c r="AX6" i="7" s="1"/>
  <c r="I6" i="7"/>
  <c r="BY83" i="7"/>
  <c r="BI83" i="7"/>
  <c r="BF83" i="7"/>
  <c r="AY83" i="7"/>
  <c r="AZ83" i="7" s="1"/>
  <c r="AW83" i="7"/>
  <c r="AX83" i="7" s="1"/>
  <c r="I83" i="7"/>
  <c r="BY5" i="7"/>
  <c r="BI5" i="7"/>
  <c r="BF5" i="7"/>
  <c r="AY5" i="7"/>
  <c r="AZ5" i="7" s="1"/>
  <c r="AW5" i="7"/>
  <c r="AX5" i="7" s="1"/>
  <c r="I5" i="7"/>
  <c r="BY4" i="7"/>
  <c r="BI4" i="7"/>
  <c r="BF4" i="7"/>
  <c r="AY4" i="7"/>
  <c r="AZ4" i="7" s="1"/>
  <c r="AW4" i="7"/>
  <c r="AX4" i="7" s="1"/>
  <c r="I4" i="7"/>
  <c r="BY1" i="7"/>
  <c r="BI1" i="7"/>
  <c r="BF1" i="7"/>
  <c r="AY1" i="7"/>
  <c r="AZ1" i="7" s="1"/>
  <c r="AW1" i="7"/>
  <c r="AX1" i="7" s="1"/>
  <c r="I1" i="7"/>
  <c r="BY82" i="7"/>
  <c r="BI82" i="7"/>
  <c r="BF82" i="7"/>
  <c r="AY82" i="7"/>
  <c r="AZ82" i="7" s="1"/>
  <c r="AW82" i="7"/>
  <c r="AX82" i="7" s="1"/>
  <c r="I82" i="7"/>
  <c r="BY3" i="7"/>
  <c r="BI3" i="7"/>
  <c r="BF3" i="7"/>
  <c r="AY3" i="7"/>
  <c r="AZ3" i="7" s="1"/>
  <c r="AW3" i="7"/>
  <c r="AX3" i="7" s="1"/>
  <c r="I3" i="7"/>
  <c r="AR236" i="6"/>
  <c r="AS236" i="6"/>
  <c r="AR237" i="6"/>
  <c r="AS237" i="6"/>
  <c r="W236" i="6"/>
  <c r="X236" i="6"/>
  <c r="Y236" i="6"/>
  <c r="Z236" i="6"/>
  <c r="AA236" i="6"/>
  <c r="AB236" i="6"/>
  <c r="AC236" i="6"/>
  <c r="AD236" i="6"/>
  <c r="AE236" i="6"/>
  <c r="AF236" i="6"/>
  <c r="AG236" i="6"/>
  <c r="AH236" i="6"/>
  <c r="AI236" i="6"/>
  <c r="AJ236" i="6"/>
  <c r="AK236" i="6"/>
  <c r="AL236" i="6"/>
  <c r="AM236" i="6"/>
  <c r="AN236" i="6"/>
  <c r="AO236" i="6"/>
  <c r="AP236" i="6"/>
  <c r="AQ236" i="6"/>
  <c r="W237" i="6"/>
  <c r="X237" i="6"/>
  <c r="Y237" i="6"/>
  <c r="Z237" i="6"/>
  <c r="AA237" i="6"/>
  <c r="AB237" i="6"/>
  <c r="AC237" i="6"/>
  <c r="AD237" i="6"/>
  <c r="AE237" i="6"/>
  <c r="AF237" i="6"/>
  <c r="AG237" i="6"/>
  <c r="AH237" i="6"/>
  <c r="AI237" i="6"/>
  <c r="AJ237" i="6"/>
  <c r="AK237" i="6"/>
  <c r="AL237" i="6"/>
  <c r="AM237" i="6"/>
  <c r="AN237" i="6"/>
  <c r="AO237" i="6"/>
  <c r="AP237" i="6"/>
  <c r="AQ237" i="6"/>
  <c r="V237" i="6"/>
  <c r="V236" i="6"/>
  <c r="X231" i="6"/>
  <c r="Y231" i="6"/>
  <c r="Z231" i="6"/>
  <c r="AA231" i="6"/>
  <c r="AB231" i="6"/>
  <c r="AC231" i="6"/>
  <c r="AD231" i="6"/>
  <c r="AE231" i="6"/>
  <c r="AF231" i="6"/>
  <c r="AG231" i="6"/>
  <c r="AH231" i="6"/>
  <c r="AI231" i="6"/>
  <c r="AJ231" i="6"/>
  <c r="AK231" i="6"/>
  <c r="AL231" i="6"/>
  <c r="AM231" i="6"/>
  <c r="AN231" i="6"/>
  <c r="AO231" i="6"/>
  <c r="AP231" i="6"/>
  <c r="AQ231" i="6"/>
  <c r="AR231" i="6"/>
  <c r="AS231" i="6"/>
  <c r="W232" i="6"/>
  <c r="X232" i="6"/>
  <c r="Y232" i="6"/>
  <c r="Z232" i="6"/>
  <c r="AA232" i="6"/>
  <c r="AB232" i="6"/>
  <c r="AC232" i="6"/>
  <c r="AD232" i="6"/>
  <c r="AE232" i="6"/>
  <c r="AF232" i="6"/>
  <c r="AG232" i="6"/>
  <c r="AH232" i="6"/>
  <c r="AI232" i="6"/>
  <c r="AJ232" i="6"/>
  <c r="AK232" i="6"/>
  <c r="AL232" i="6"/>
  <c r="AM232" i="6"/>
  <c r="AN232" i="6"/>
  <c r="AO232" i="6"/>
  <c r="AP232" i="6"/>
  <c r="AQ232" i="6"/>
  <c r="AR232" i="6"/>
  <c r="AS232" i="6"/>
  <c r="W233" i="6"/>
  <c r="X233" i="6"/>
  <c r="Y233" i="6"/>
  <c r="Z233" i="6"/>
  <c r="AA233" i="6"/>
  <c r="AB233" i="6"/>
  <c r="AC233" i="6"/>
  <c r="AD233" i="6"/>
  <c r="AE233" i="6"/>
  <c r="AF233" i="6"/>
  <c r="AG233" i="6"/>
  <c r="AH233" i="6"/>
  <c r="AI233" i="6"/>
  <c r="AJ233" i="6"/>
  <c r="AK233" i="6"/>
  <c r="AL233" i="6"/>
  <c r="AM233" i="6"/>
  <c r="AN233" i="6"/>
  <c r="AO233" i="6"/>
  <c r="AP233" i="6"/>
  <c r="AQ233" i="6"/>
  <c r="AR233" i="6"/>
  <c r="AS233" i="6"/>
  <c r="W234" i="6"/>
  <c r="X234" i="6"/>
  <c r="Y234" i="6"/>
  <c r="Z234" i="6"/>
  <c r="AA234" i="6"/>
  <c r="AB234" i="6"/>
  <c r="AC234" i="6"/>
  <c r="AD234" i="6"/>
  <c r="AE234" i="6"/>
  <c r="AF234" i="6"/>
  <c r="AG234" i="6"/>
  <c r="AH234" i="6"/>
  <c r="AI234" i="6"/>
  <c r="AJ234" i="6"/>
  <c r="AK234" i="6"/>
  <c r="AL234" i="6"/>
  <c r="AM234" i="6"/>
  <c r="AN234" i="6"/>
  <c r="AO234" i="6"/>
  <c r="AP234" i="6"/>
  <c r="AQ234" i="6"/>
  <c r="AR234" i="6"/>
  <c r="AS234" i="6"/>
  <c r="V234" i="6"/>
  <c r="V233" i="6"/>
  <c r="V232" i="6"/>
  <c r="V231" i="6"/>
  <c r="W226" i="6"/>
  <c r="X226" i="6"/>
  <c r="Y226" i="6"/>
  <c r="Z226" i="6"/>
  <c r="AA226" i="6"/>
  <c r="AB226" i="6"/>
  <c r="AC226" i="6"/>
  <c r="AD226" i="6"/>
  <c r="AE226" i="6"/>
  <c r="AF226" i="6"/>
  <c r="AG226" i="6"/>
  <c r="AH226" i="6"/>
  <c r="AI226" i="6"/>
  <c r="AJ226" i="6"/>
  <c r="AK226" i="6"/>
  <c r="AL226" i="6"/>
  <c r="AM226" i="6"/>
  <c r="AN226" i="6"/>
  <c r="AO226" i="6"/>
  <c r="AP226" i="6"/>
  <c r="AQ226" i="6"/>
  <c r="AR226" i="6"/>
  <c r="AS226" i="6"/>
  <c r="W227" i="6"/>
  <c r="X227" i="6"/>
  <c r="Y227" i="6"/>
  <c r="Z227" i="6"/>
  <c r="AA227" i="6"/>
  <c r="AB227" i="6"/>
  <c r="AC227" i="6"/>
  <c r="AD227" i="6"/>
  <c r="AE227" i="6"/>
  <c r="AF227" i="6"/>
  <c r="AG227" i="6"/>
  <c r="AH227" i="6"/>
  <c r="AI227" i="6"/>
  <c r="AJ227" i="6"/>
  <c r="AK227" i="6"/>
  <c r="AL227" i="6"/>
  <c r="AM227" i="6"/>
  <c r="AN227" i="6"/>
  <c r="AO227" i="6"/>
  <c r="AP227" i="6"/>
  <c r="AQ227" i="6"/>
  <c r="AR227" i="6"/>
  <c r="AS227" i="6"/>
  <c r="W228" i="6"/>
  <c r="X228" i="6"/>
  <c r="Y228" i="6"/>
  <c r="Z228" i="6"/>
  <c r="AA228" i="6"/>
  <c r="AB228" i="6"/>
  <c r="AC228" i="6"/>
  <c r="AD228" i="6"/>
  <c r="AE228" i="6"/>
  <c r="AF228" i="6"/>
  <c r="AG228" i="6"/>
  <c r="AH228" i="6"/>
  <c r="AI228" i="6"/>
  <c r="AJ228" i="6"/>
  <c r="AK228" i="6"/>
  <c r="AL228" i="6"/>
  <c r="AM228" i="6"/>
  <c r="AN228" i="6"/>
  <c r="AO228" i="6"/>
  <c r="AP228" i="6"/>
  <c r="AQ228" i="6"/>
  <c r="AR228" i="6"/>
  <c r="AS228" i="6"/>
  <c r="W229" i="6"/>
  <c r="X229" i="6"/>
  <c r="Y229" i="6"/>
  <c r="Z229" i="6"/>
  <c r="AA229" i="6"/>
  <c r="AB229" i="6"/>
  <c r="AC229" i="6"/>
  <c r="AD229" i="6"/>
  <c r="AE229" i="6"/>
  <c r="AF229" i="6"/>
  <c r="AG229" i="6"/>
  <c r="AH229" i="6"/>
  <c r="AI229" i="6"/>
  <c r="AJ229" i="6"/>
  <c r="AK229" i="6"/>
  <c r="AL229" i="6"/>
  <c r="AM229" i="6"/>
  <c r="AN229" i="6"/>
  <c r="AO229" i="6"/>
  <c r="AP229" i="6"/>
  <c r="AQ229" i="6"/>
  <c r="AR229" i="6"/>
  <c r="AS229" i="6"/>
  <c r="V229" i="6"/>
  <c r="V228" i="6"/>
  <c r="V227" i="6"/>
  <c r="V226" i="6"/>
  <c r="Y215" i="6"/>
  <c r="Y214" i="6"/>
  <c r="U212" i="6"/>
  <c r="T213" i="6"/>
  <c r="T212" i="6"/>
  <c r="S213" i="6"/>
  <c r="B33" i="5"/>
  <c r="S212" i="6"/>
  <c r="D254" i="6"/>
  <c r="D252" i="6"/>
  <c r="D251" i="6"/>
  <c r="D250" i="6"/>
  <c r="D249" i="6"/>
  <c r="D248" i="6"/>
  <c r="BK247" i="6"/>
  <c r="D247" i="6"/>
  <c r="BK246" i="6"/>
  <c r="BK245"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BK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AS224" i="6"/>
  <c r="AR224" i="6"/>
  <c r="AQ224" i="6"/>
  <c r="AP224" i="6"/>
  <c r="AO224" i="6"/>
  <c r="AN224" i="6"/>
  <c r="AM224" i="6"/>
  <c r="AL224" i="6"/>
  <c r="AK224" i="6"/>
  <c r="AJ224" i="6"/>
  <c r="AI224" i="6"/>
  <c r="AH224" i="6"/>
  <c r="AG224" i="6"/>
  <c r="AF224" i="6"/>
  <c r="AE224" i="6"/>
  <c r="AD224" i="6"/>
  <c r="AC224" i="6"/>
  <c r="AB224" i="6"/>
  <c r="AA224" i="6"/>
  <c r="Z224" i="6"/>
  <c r="Y224" i="6"/>
  <c r="X224" i="6"/>
  <c r="W224" i="6"/>
  <c r="V224" i="6"/>
  <c r="BK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BK221" i="6"/>
  <c r="AS221" i="6"/>
  <c r="AR221" i="6"/>
  <c r="AQ221" i="6"/>
  <c r="AP221" i="6"/>
  <c r="AO221" i="6"/>
  <c r="AN221" i="6"/>
  <c r="AM221" i="6"/>
  <c r="AL221" i="6"/>
  <c r="AK221" i="6"/>
  <c r="AJ221" i="6"/>
  <c r="AI221" i="6"/>
  <c r="AH221" i="6"/>
  <c r="AG221" i="6"/>
  <c r="AF221" i="6"/>
  <c r="AE221" i="6"/>
  <c r="AD221" i="6"/>
  <c r="AC221" i="6"/>
  <c r="AB221" i="6"/>
  <c r="AA221" i="6"/>
  <c r="Z221" i="6"/>
  <c r="Y221" i="6"/>
  <c r="X221" i="6"/>
  <c r="W221" i="6"/>
  <c r="V221" i="6"/>
  <c r="BK220" i="6"/>
  <c r="G220" i="6"/>
  <c r="BK219" i="6"/>
  <c r="G219" i="6"/>
  <c r="BK218" i="6"/>
  <c r="J218" i="6"/>
  <c r="G218" i="6"/>
  <c r="J217" i="6"/>
  <c r="G217" i="6"/>
  <c r="H217" i="6" s="1"/>
  <c r="J216" i="6"/>
  <c r="K216" i="6" s="1"/>
  <c r="G216" i="6"/>
  <c r="B216" i="6"/>
  <c r="E248" i="6" s="1"/>
  <c r="D215" i="6"/>
  <c r="D218" i="6" s="1"/>
  <c r="D214" i="6"/>
  <c r="D217" i="6" s="1"/>
  <c r="D213" i="6"/>
  <c r="D216" i="6" s="1"/>
  <c r="CL179" i="6"/>
  <c r="CK179" i="6"/>
  <c r="CJ179" i="6"/>
  <c r="CI179" i="6"/>
  <c r="CH179" i="6"/>
  <c r="CG179" i="6"/>
  <c r="CF179" i="6"/>
  <c r="CE179" i="6"/>
  <c r="CD179" i="6"/>
  <c r="CC179" i="6"/>
  <c r="CB179" i="6"/>
  <c r="CA179" i="6"/>
  <c r="BZ179" i="6"/>
  <c r="BY179" i="6"/>
  <c r="BX179" i="6"/>
  <c r="BW179" i="6"/>
  <c r="BV179" i="6"/>
  <c r="BU179" i="6"/>
  <c r="BR179" i="6"/>
  <c r="BQ179" i="6"/>
  <c r="BP179" i="6"/>
  <c r="BO179" i="6"/>
  <c r="BN179" i="6"/>
  <c r="BM179" i="6"/>
  <c r="BC179" i="6"/>
  <c r="AV179" i="6"/>
  <c r="AW179" i="6" s="1"/>
  <c r="AT179" i="6"/>
  <c r="AU179" i="6" s="1"/>
  <c r="I179" i="6"/>
  <c r="CL178" i="6"/>
  <c r="CK178" i="6"/>
  <c r="CJ178" i="6"/>
  <c r="CI178" i="6"/>
  <c r="CH178" i="6"/>
  <c r="CG178" i="6"/>
  <c r="CF178" i="6"/>
  <c r="CE178" i="6"/>
  <c r="CD178" i="6"/>
  <c r="CC178" i="6"/>
  <c r="CB178" i="6"/>
  <c r="CA178" i="6"/>
  <c r="BZ178" i="6"/>
  <c r="BY178" i="6"/>
  <c r="BX178" i="6"/>
  <c r="BW178" i="6"/>
  <c r="BV178" i="6"/>
  <c r="BU178" i="6"/>
  <c r="BR178" i="6"/>
  <c r="BQ178" i="6"/>
  <c r="BP178" i="6"/>
  <c r="BO178" i="6"/>
  <c r="BN178" i="6"/>
  <c r="BM178" i="6"/>
  <c r="BC178" i="6"/>
  <c r="AW178" i="6"/>
  <c r="AV178" i="6"/>
  <c r="AT178" i="6"/>
  <c r="AU178" i="6" s="1"/>
  <c r="I178" i="6"/>
  <c r="CL177" i="6"/>
  <c r="CK177" i="6"/>
  <c r="CJ177" i="6"/>
  <c r="CI177" i="6"/>
  <c r="CH177" i="6"/>
  <c r="CG177" i="6"/>
  <c r="CF177" i="6"/>
  <c r="CE177" i="6"/>
  <c r="CD177" i="6"/>
  <c r="CC177" i="6"/>
  <c r="CB177" i="6"/>
  <c r="CA177" i="6"/>
  <c r="BZ177" i="6"/>
  <c r="BY177" i="6"/>
  <c r="BX177" i="6"/>
  <c r="BW177" i="6"/>
  <c r="BV177" i="6"/>
  <c r="BU177" i="6"/>
  <c r="BR177" i="6"/>
  <c r="BQ177" i="6"/>
  <c r="BP177" i="6"/>
  <c r="BO177" i="6"/>
  <c r="BN177" i="6"/>
  <c r="BM177" i="6"/>
  <c r="BC177" i="6"/>
  <c r="AW177" i="6"/>
  <c r="AV177" i="6"/>
  <c r="AT177" i="6"/>
  <c r="AU177" i="6" s="1"/>
  <c r="I177" i="6"/>
  <c r="CL176" i="6"/>
  <c r="CK176" i="6"/>
  <c r="CJ176" i="6"/>
  <c r="CI176" i="6"/>
  <c r="CH176" i="6"/>
  <c r="CG176" i="6"/>
  <c r="CF176" i="6"/>
  <c r="CE176" i="6"/>
  <c r="CD176" i="6"/>
  <c r="CC176" i="6"/>
  <c r="CB176" i="6"/>
  <c r="CA176" i="6"/>
  <c r="BZ176" i="6"/>
  <c r="BY176" i="6"/>
  <c r="BX176" i="6"/>
  <c r="BW176" i="6"/>
  <c r="BV176" i="6"/>
  <c r="BU176" i="6"/>
  <c r="BR176" i="6"/>
  <c r="BQ176" i="6"/>
  <c r="BP176" i="6"/>
  <c r="BO176" i="6"/>
  <c r="BN176" i="6"/>
  <c r="BM176" i="6"/>
  <c r="BC176" i="6"/>
  <c r="AV176" i="6"/>
  <c r="AW176" i="6" s="1"/>
  <c r="AU176" i="6"/>
  <c r="AT176" i="6"/>
  <c r="I176" i="6"/>
  <c r="CL175" i="6"/>
  <c r="CK175" i="6"/>
  <c r="CJ175" i="6"/>
  <c r="CI175" i="6"/>
  <c r="CH175" i="6"/>
  <c r="CG175" i="6"/>
  <c r="CF175" i="6"/>
  <c r="CE175" i="6"/>
  <c r="CD175" i="6"/>
  <c r="CC175" i="6"/>
  <c r="CB175" i="6"/>
  <c r="CA175" i="6"/>
  <c r="BZ175" i="6"/>
  <c r="BY175" i="6"/>
  <c r="BX175" i="6"/>
  <c r="BW175" i="6"/>
  <c r="BV175" i="6"/>
  <c r="BU175" i="6"/>
  <c r="BR175" i="6"/>
  <c r="BQ175" i="6"/>
  <c r="BP175" i="6"/>
  <c r="BO175" i="6"/>
  <c r="BN175" i="6"/>
  <c r="BM175" i="6"/>
  <c r="BC175" i="6"/>
  <c r="AV175" i="6"/>
  <c r="AW175" i="6" s="1"/>
  <c r="AU175" i="6"/>
  <c r="AT175" i="6"/>
  <c r="I175" i="6"/>
  <c r="CL174" i="6"/>
  <c r="CK174" i="6"/>
  <c r="CJ174" i="6"/>
  <c r="CI174" i="6"/>
  <c r="CH174" i="6"/>
  <c r="CG174" i="6"/>
  <c r="CF174" i="6"/>
  <c r="CE174" i="6"/>
  <c r="CD174" i="6"/>
  <c r="CC174" i="6"/>
  <c r="CB174" i="6"/>
  <c r="CA174" i="6"/>
  <c r="BZ174" i="6"/>
  <c r="BY174" i="6"/>
  <c r="BX174" i="6"/>
  <c r="BW174" i="6"/>
  <c r="BV174" i="6"/>
  <c r="BU174" i="6"/>
  <c r="BR174" i="6"/>
  <c r="BQ174" i="6"/>
  <c r="BP174" i="6"/>
  <c r="BO174" i="6"/>
  <c r="BN174" i="6"/>
  <c r="BM174" i="6"/>
  <c r="BC174" i="6"/>
  <c r="AV174" i="6"/>
  <c r="AW174" i="6" s="1"/>
  <c r="AT174" i="6"/>
  <c r="AU174" i="6" s="1"/>
  <c r="I174" i="6"/>
  <c r="CL173" i="6"/>
  <c r="CK173" i="6"/>
  <c r="CJ173" i="6"/>
  <c r="CI173" i="6"/>
  <c r="CH173" i="6"/>
  <c r="CG173" i="6"/>
  <c r="CF173" i="6"/>
  <c r="CE173" i="6"/>
  <c r="CD173" i="6"/>
  <c r="CC173" i="6"/>
  <c r="CB173" i="6"/>
  <c r="CA173" i="6"/>
  <c r="BZ173" i="6"/>
  <c r="BY173" i="6"/>
  <c r="BX173" i="6"/>
  <c r="BW173" i="6"/>
  <c r="BV173" i="6"/>
  <c r="BU173" i="6"/>
  <c r="BR173" i="6"/>
  <c r="BQ173" i="6"/>
  <c r="BP173" i="6"/>
  <c r="BO173" i="6"/>
  <c r="BN173" i="6"/>
  <c r="BM173" i="6"/>
  <c r="BC173" i="6"/>
  <c r="AV173" i="6"/>
  <c r="AW173" i="6" s="1"/>
  <c r="AT173" i="6"/>
  <c r="AU173" i="6" s="1"/>
  <c r="I173" i="6"/>
  <c r="CL172" i="6"/>
  <c r="CK172" i="6"/>
  <c r="CJ172" i="6"/>
  <c r="CI172" i="6"/>
  <c r="CH172" i="6"/>
  <c r="CG172" i="6"/>
  <c r="CF172" i="6"/>
  <c r="CE172" i="6"/>
  <c r="CD172" i="6"/>
  <c r="CC172" i="6"/>
  <c r="CB172" i="6"/>
  <c r="CA172" i="6"/>
  <c r="BZ172" i="6"/>
  <c r="BY172" i="6"/>
  <c r="BX172" i="6"/>
  <c r="BW172" i="6"/>
  <c r="BV172" i="6"/>
  <c r="BU172" i="6"/>
  <c r="BR172" i="6"/>
  <c r="BQ172" i="6"/>
  <c r="BP172" i="6"/>
  <c r="BO172" i="6"/>
  <c r="BN172" i="6"/>
  <c r="BM172" i="6"/>
  <c r="BC172" i="6"/>
  <c r="AV172" i="6"/>
  <c r="AW172" i="6" s="1"/>
  <c r="AT172" i="6"/>
  <c r="AU172" i="6" s="1"/>
  <c r="I172" i="6"/>
  <c r="CL171" i="6"/>
  <c r="CK171" i="6"/>
  <c r="CJ171" i="6"/>
  <c r="CI171" i="6"/>
  <c r="CH171" i="6"/>
  <c r="CG171" i="6"/>
  <c r="CF171" i="6"/>
  <c r="CE171" i="6"/>
  <c r="CD171" i="6"/>
  <c r="CC171" i="6"/>
  <c r="CB171" i="6"/>
  <c r="CA171" i="6"/>
  <c r="BZ171" i="6"/>
  <c r="BY171" i="6"/>
  <c r="BX171" i="6"/>
  <c r="BW171" i="6"/>
  <c r="BV171" i="6"/>
  <c r="BU171" i="6"/>
  <c r="BR171" i="6"/>
  <c r="BQ171" i="6"/>
  <c r="BP171" i="6"/>
  <c r="BO171" i="6"/>
  <c r="BN171" i="6"/>
  <c r="BM171" i="6"/>
  <c r="BC171" i="6"/>
  <c r="AV171" i="6"/>
  <c r="AW171" i="6" s="1"/>
  <c r="AT171" i="6"/>
  <c r="AU171" i="6" s="1"/>
  <c r="I171" i="6"/>
  <c r="CL170" i="6"/>
  <c r="CK170" i="6"/>
  <c r="CJ170" i="6"/>
  <c r="CI170" i="6"/>
  <c r="CH170" i="6"/>
  <c r="CG170" i="6"/>
  <c r="CF170" i="6"/>
  <c r="CE170" i="6"/>
  <c r="CD170" i="6"/>
  <c r="CC170" i="6"/>
  <c r="CB170" i="6"/>
  <c r="CA170" i="6"/>
  <c r="BZ170" i="6"/>
  <c r="BY170" i="6"/>
  <c r="BX170" i="6"/>
  <c r="BW170" i="6"/>
  <c r="BV170" i="6"/>
  <c r="BU170" i="6"/>
  <c r="BR170" i="6"/>
  <c r="BQ170" i="6"/>
  <c r="BP170" i="6"/>
  <c r="BO170" i="6"/>
  <c r="BN170" i="6"/>
  <c r="BM170" i="6"/>
  <c r="BC170" i="6"/>
  <c r="AV170" i="6"/>
  <c r="AW170" i="6" s="1"/>
  <c r="AT170" i="6"/>
  <c r="AU170" i="6" s="1"/>
  <c r="I170" i="6"/>
  <c r="CL169" i="6"/>
  <c r="CK169" i="6"/>
  <c r="CJ169" i="6"/>
  <c r="CI169" i="6"/>
  <c r="CH169" i="6"/>
  <c r="CG169" i="6"/>
  <c r="CF169" i="6"/>
  <c r="CE169" i="6"/>
  <c r="CD169" i="6"/>
  <c r="CC169" i="6"/>
  <c r="CB169" i="6"/>
  <c r="CA169" i="6"/>
  <c r="BZ169" i="6"/>
  <c r="BY169" i="6"/>
  <c r="BX169" i="6"/>
  <c r="BW169" i="6"/>
  <c r="BV169" i="6"/>
  <c r="BU169" i="6"/>
  <c r="BR169" i="6"/>
  <c r="BQ169" i="6"/>
  <c r="BP169" i="6"/>
  <c r="BO169" i="6"/>
  <c r="BN169" i="6"/>
  <c r="BM169" i="6"/>
  <c r="BC169" i="6"/>
  <c r="AV169" i="6"/>
  <c r="AW169" i="6" s="1"/>
  <c r="AT169" i="6"/>
  <c r="AU169" i="6" s="1"/>
  <c r="I169" i="6"/>
  <c r="CL168" i="6"/>
  <c r="CK168" i="6"/>
  <c r="CJ168" i="6"/>
  <c r="CI168" i="6"/>
  <c r="CH168" i="6"/>
  <c r="CG168" i="6"/>
  <c r="CF168" i="6"/>
  <c r="CE168" i="6"/>
  <c r="CD168" i="6"/>
  <c r="CC168" i="6"/>
  <c r="CB168" i="6"/>
  <c r="CA168" i="6"/>
  <c r="BZ168" i="6"/>
  <c r="BY168" i="6"/>
  <c r="BX168" i="6"/>
  <c r="BW168" i="6"/>
  <c r="BV168" i="6"/>
  <c r="BU168" i="6"/>
  <c r="BR168" i="6"/>
  <c r="BQ168" i="6"/>
  <c r="BP168" i="6"/>
  <c r="BO168" i="6"/>
  <c r="BN168" i="6"/>
  <c r="BM168" i="6"/>
  <c r="BC168" i="6"/>
  <c r="AV168" i="6"/>
  <c r="AW168" i="6" s="1"/>
  <c r="AT168" i="6"/>
  <c r="AU168" i="6" s="1"/>
  <c r="I168" i="6"/>
  <c r="CL167" i="6"/>
  <c r="CK167" i="6"/>
  <c r="CJ167" i="6"/>
  <c r="CI167" i="6"/>
  <c r="CH167" i="6"/>
  <c r="CG167" i="6"/>
  <c r="CF167" i="6"/>
  <c r="CE167" i="6"/>
  <c r="CD167" i="6"/>
  <c r="CC167" i="6"/>
  <c r="CB167" i="6"/>
  <c r="CA167" i="6"/>
  <c r="BZ167" i="6"/>
  <c r="BY167" i="6"/>
  <c r="BX167" i="6"/>
  <c r="BW167" i="6"/>
  <c r="BV167" i="6"/>
  <c r="BU167" i="6"/>
  <c r="BR167" i="6"/>
  <c r="BQ167" i="6"/>
  <c r="BP167" i="6"/>
  <c r="BO167" i="6"/>
  <c r="BN167" i="6"/>
  <c r="BM167" i="6"/>
  <c r="BC167" i="6"/>
  <c r="AV167" i="6"/>
  <c r="AW167" i="6" s="1"/>
  <c r="AT167" i="6"/>
  <c r="AU167" i="6" s="1"/>
  <c r="I167" i="6"/>
  <c r="CL166" i="6"/>
  <c r="CK166" i="6"/>
  <c r="CJ166" i="6"/>
  <c r="CI166" i="6"/>
  <c r="CH166" i="6"/>
  <c r="CG166" i="6"/>
  <c r="CF166" i="6"/>
  <c r="CE166" i="6"/>
  <c r="CD166" i="6"/>
  <c r="CC166" i="6"/>
  <c r="CB166" i="6"/>
  <c r="CA166" i="6"/>
  <c r="BZ166" i="6"/>
  <c r="BY166" i="6"/>
  <c r="BX166" i="6"/>
  <c r="BW166" i="6"/>
  <c r="BV166" i="6"/>
  <c r="BU166" i="6"/>
  <c r="BR166" i="6"/>
  <c r="BQ166" i="6"/>
  <c r="BP166" i="6"/>
  <c r="BO166" i="6"/>
  <c r="BN166" i="6"/>
  <c r="BM166" i="6"/>
  <c r="BC166" i="6"/>
  <c r="AV166" i="6"/>
  <c r="AW166" i="6" s="1"/>
  <c r="AT166" i="6"/>
  <c r="AU166" i="6" s="1"/>
  <c r="I166" i="6"/>
  <c r="CL165" i="6"/>
  <c r="CK165" i="6"/>
  <c r="CJ165" i="6"/>
  <c r="CI165" i="6"/>
  <c r="CH165" i="6"/>
  <c r="CG165" i="6"/>
  <c r="CF165" i="6"/>
  <c r="CE165" i="6"/>
  <c r="CD165" i="6"/>
  <c r="CC165" i="6"/>
  <c r="CB165" i="6"/>
  <c r="CA165" i="6"/>
  <c r="BZ165" i="6"/>
  <c r="BY165" i="6"/>
  <c r="BX165" i="6"/>
  <c r="BW165" i="6"/>
  <c r="BV165" i="6"/>
  <c r="BU165" i="6"/>
  <c r="BR165" i="6"/>
  <c r="BQ165" i="6"/>
  <c r="BP165" i="6"/>
  <c r="BO165" i="6"/>
  <c r="BN165" i="6"/>
  <c r="BM165" i="6"/>
  <c r="BC165" i="6"/>
  <c r="AW165" i="6"/>
  <c r="AV165" i="6"/>
  <c r="AT165" i="6"/>
  <c r="AU165" i="6" s="1"/>
  <c r="I165" i="6"/>
  <c r="CL164" i="6"/>
  <c r="CK164" i="6"/>
  <c r="CJ164" i="6"/>
  <c r="CI164" i="6"/>
  <c r="CH164" i="6"/>
  <c r="CG164" i="6"/>
  <c r="CF164" i="6"/>
  <c r="CE164" i="6"/>
  <c r="CD164" i="6"/>
  <c r="CC164" i="6"/>
  <c r="CB164" i="6"/>
  <c r="CA164" i="6"/>
  <c r="BZ164" i="6"/>
  <c r="BY164" i="6"/>
  <c r="BX164" i="6"/>
  <c r="BW164" i="6"/>
  <c r="BV164" i="6"/>
  <c r="BU164" i="6"/>
  <c r="BR164" i="6"/>
  <c r="BQ164" i="6"/>
  <c r="BP164" i="6"/>
  <c r="BO164" i="6"/>
  <c r="BN164" i="6"/>
  <c r="BM164" i="6"/>
  <c r="BC164" i="6"/>
  <c r="AV164" i="6"/>
  <c r="AW164" i="6" s="1"/>
  <c r="AT164" i="6"/>
  <c r="AU164" i="6" s="1"/>
  <c r="I164" i="6"/>
  <c r="CL163" i="6"/>
  <c r="CK163" i="6"/>
  <c r="CJ163" i="6"/>
  <c r="CI163" i="6"/>
  <c r="CH163" i="6"/>
  <c r="CG163" i="6"/>
  <c r="CF163" i="6"/>
  <c r="CE163" i="6"/>
  <c r="CD163" i="6"/>
  <c r="CC163" i="6"/>
  <c r="CB163" i="6"/>
  <c r="CA163" i="6"/>
  <c r="BZ163" i="6"/>
  <c r="BY163" i="6"/>
  <c r="BX163" i="6"/>
  <c r="BW163" i="6"/>
  <c r="BV163" i="6"/>
  <c r="BU163" i="6"/>
  <c r="BR163" i="6"/>
  <c r="BQ163" i="6"/>
  <c r="BP163" i="6"/>
  <c r="BO163" i="6"/>
  <c r="BN163" i="6"/>
  <c r="BM163" i="6"/>
  <c r="BC163" i="6"/>
  <c r="AV163" i="6"/>
  <c r="AW163" i="6" s="1"/>
  <c r="AT163" i="6"/>
  <c r="AU163" i="6" s="1"/>
  <c r="I163" i="6"/>
  <c r="CL162" i="6"/>
  <c r="CK162" i="6"/>
  <c r="CJ162" i="6"/>
  <c r="CI162" i="6"/>
  <c r="CH162" i="6"/>
  <c r="CG162" i="6"/>
  <c r="CF162" i="6"/>
  <c r="CE162" i="6"/>
  <c r="CD162" i="6"/>
  <c r="CC162" i="6"/>
  <c r="CB162" i="6"/>
  <c r="CA162" i="6"/>
  <c r="BZ162" i="6"/>
  <c r="BY162" i="6"/>
  <c r="BX162" i="6"/>
  <c r="BW162" i="6"/>
  <c r="BV162" i="6"/>
  <c r="BU162" i="6"/>
  <c r="BR162" i="6"/>
  <c r="BQ162" i="6"/>
  <c r="BP162" i="6"/>
  <c r="BO162" i="6"/>
  <c r="BN162" i="6"/>
  <c r="BM162" i="6"/>
  <c r="BC162" i="6"/>
  <c r="AV162" i="6"/>
  <c r="AW162" i="6" s="1"/>
  <c r="AT162" i="6"/>
  <c r="AU162" i="6" s="1"/>
  <c r="I162" i="6"/>
  <c r="CL161" i="6"/>
  <c r="CK161" i="6"/>
  <c r="CJ161" i="6"/>
  <c r="CI161" i="6"/>
  <c r="CH161" i="6"/>
  <c r="CG161" i="6"/>
  <c r="CF161" i="6"/>
  <c r="CE161" i="6"/>
  <c r="CD161" i="6"/>
  <c r="CC161" i="6"/>
  <c r="CB161" i="6"/>
  <c r="CA161" i="6"/>
  <c r="BZ161" i="6"/>
  <c r="BY161" i="6"/>
  <c r="BX161" i="6"/>
  <c r="BW161" i="6"/>
  <c r="BV161" i="6"/>
  <c r="BU161" i="6"/>
  <c r="BR161" i="6"/>
  <c r="BQ161" i="6"/>
  <c r="BP161" i="6"/>
  <c r="BO161" i="6"/>
  <c r="BN161" i="6"/>
  <c r="BM161" i="6"/>
  <c r="BC161" i="6"/>
  <c r="AV161" i="6"/>
  <c r="AW161" i="6" s="1"/>
  <c r="AT161" i="6"/>
  <c r="AU161" i="6" s="1"/>
  <c r="I161" i="6"/>
  <c r="CL160" i="6"/>
  <c r="CK160" i="6"/>
  <c r="CJ160" i="6"/>
  <c r="CI160" i="6"/>
  <c r="CH160" i="6"/>
  <c r="CG160" i="6"/>
  <c r="CF160" i="6"/>
  <c r="CE160" i="6"/>
  <c r="CD160" i="6"/>
  <c r="CC160" i="6"/>
  <c r="CB160" i="6"/>
  <c r="CA160" i="6"/>
  <c r="BZ160" i="6"/>
  <c r="BY160" i="6"/>
  <c r="BX160" i="6"/>
  <c r="BW160" i="6"/>
  <c r="BV160" i="6"/>
  <c r="BU160" i="6"/>
  <c r="BR160" i="6"/>
  <c r="BQ160" i="6"/>
  <c r="BP160" i="6"/>
  <c r="BO160" i="6"/>
  <c r="BN160" i="6"/>
  <c r="BM160" i="6"/>
  <c r="BC160" i="6"/>
  <c r="AW160" i="6"/>
  <c r="AV160" i="6"/>
  <c r="AT160" i="6"/>
  <c r="AU160" i="6" s="1"/>
  <c r="I160" i="6"/>
  <c r="CL159" i="6"/>
  <c r="CK159" i="6"/>
  <c r="CJ159" i="6"/>
  <c r="CI159" i="6"/>
  <c r="CH159" i="6"/>
  <c r="CG159" i="6"/>
  <c r="CF159" i="6"/>
  <c r="CE159" i="6"/>
  <c r="CD159" i="6"/>
  <c r="CC159" i="6"/>
  <c r="CB159" i="6"/>
  <c r="CA159" i="6"/>
  <c r="BZ159" i="6"/>
  <c r="BY159" i="6"/>
  <c r="BX159" i="6"/>
  <c r="BW159" i="6"/>
  <c r="BV159" i="6"/>
  <c r="BU159" i="6"/>
  <c r="BR159" i="6"/>
  <c r="BQ159" i="6"/>
  <c r="BP159" i="6"/>
  <c r="BO159" i="6"/>
  <c r="BN159" i="6"/>
  <c r="BM159" i="6"/>
  <c r="BC159" i="6"/>
  <c r="AV159" i="6"/>
  <c r="AW159" i="6" s="1"/>
  <c r="AT159" i="6"/>
  <c r="AU159" i="6" s="1"/>
  <c r="I159" i="6"/>
  <c r="CL158" i="6"/>
  <c r="CK158" i="6"/>
  <c r="CJ158" i="6"/>
  <c r="CI158" i="6"/>
  <c r="CH158" i="6"/>
  <c r="CG158" i="6"/>
  <c r="CF158" i="6"/>
  <c r="CE158" i="6"/>
  <c r="CD158" i="6"/>
  <c r="CC158" i="6"/>
  <c r="CB158" i="6"/>
  <c r="CA158" i="6"/>
  <c r="BZ158" i="6"/>
  <c r="BY158" i="6"/>
  <c r="BX158" i="6"/>
  <c r="BW158" i="6"/>
  <c r="BV158" i="6"/>
  <c r="BU158" i="6"/>
  <c r="BR158" i="6"/>
  <c r="BQ158" i="6"/>
  <c r="BP158" i="6"/>
  <c r="BO158" i="6"/>
  <c r="BN158" i="6"/>
  <c r="BM158" i="6"/>
  <c r="BC158" i="6"/>
  <c r="AV158" i="6"/>
  <c r="AW158" i="6" s="1"/>
  <c r="AU158" i="6"/>
  <c r="AT158" i="6"/>
  <c r="I158" i="6"/>
  <c r="CL157" i="6"/>
  <c r="CK157" i="6"/>
  <c r="CJ157" i="6"/>
  <c r="CI157" i="6"/>
  <c r="CH157" i="6"/>
  <c r="CG157" i="6"/>
  <c r="CF157" i="6"/>
  <c r="CE157" i="6"/>
  <c r="CD157" i="6"/>
  <c r="CC157" i="6"/>
  <c r="CB157" i="6"/>
  <c r="CA157" i="6"/>
  <c r="BZ157" i="6"/>
  <c r="BY157" i="6"/>
  <c r="BX157" i="6"/>
  <c r="BW157" i="6"/>
  <c r="BV157" i="6"/>
  <c r="BU157" i="6"/>
  <c r="BR157" i="6"/>
  <c r="BQ157" i="6"/>
  <c r="BP157" i="6"/>
  <c r="BO157" i="6"/>
  <c r="BN157" i="6"/>
  <c r="BM157" i="6"/>
  <c r="BC157" i="6"/>
  <c r="AV157" i="6"/>
  <c r="AW157" i="6" s="1"/>
  <c r="AT157" i="6"/>
  <c r="AU157" i="6" s="1"/>
  <c r="I157" i="6"/>
  <c r="CL156" i="6"/>
  <c r="CK156" i="6"/>
  <c r="CJ156" i="6"/>
  <c r="CI156" i="6"/>
  <c r="CH156" i="6"/>
  <c r="CG156" i="6"/>
  <c r="CF156" i="6"/>
  <c r="CE156" i="6"/>
  <c r="CD156" i="6"/>
  <c r="CC156" i="6"/>
  <c r="CB156" i="6"/>
  <c r="CA156" i="6"/>
  <c r="BZ156" i="6"/>
  <c r="BY156" i="6"/>
  <c r="BX156" i="6"/>
  <c r="BW156" i="6"/>
  <c r="BV156" i="6"/>
  <c r="BU156" i="6"/>
  <c r="BR156" i="6"/>
  <c r="BQ156" i="6"/>
  <c r="BP156" i="6"/>
  <c r="BO156" i="6"/>
  <c r="BN156" i="6"/>
  <c r="BM156" i="6"/>
  <c r="BC156" i="6"/>
  <c r="AV156" i="6"/>
  <c r="AW156" i="6" s="1"/>
  <c r="AT156" i="6"/>
  <c r="AU156" i="6" s="1"/>
  <c r="I156" i="6"/>
  <c r="CL155" i="6"/>
  <c r="CK155" i="6"/>
  <c r="CJ155" i="6"/>
  <c r="CI155" i="6"/>
  <c r="CH155" i="6"/>
  <c r="CG155" i="6"/>
  <c r="CF155" i="6"/>
  <c r="CE155" i="6"/>
  <c r="CD155" i="6"/>
  <c r="CC155" i="6"/>
  <c r="CB155" i="6"/>
  <c r="CA155" i="6"/>
  <c r="BZ155" i="6"/>
  <c r="BY155" i="6"/>
  <c r="BX155" i="6"/>
  <c r="BW155" i="6"/>
  <c r="BV155" i="6"/>
  <c r="BU155" i="6"/>
  <c r="BR155" i="6"/>
  <c r="BQ155" i="6"/>
  <c r="BP155" i="6"/>
  <c r="BO155" i="6"/>
  <c r="BN155" i="6"/>
  <c r="BM155" i="6"/>
  <c r="BC155" i="6"/>
  <c r="AV155" i="6"/>
  <c r="AW155" i="6" s="1"/>
  <c r="AT155" i="6"/>
  <c r="AU155" i="6" s="1"/>
  <c r="I155" i="6"/>
  <c r="CL154" i="6"/>
  <c r="CK154" i="6"/>
  <c r="CJ154" i="6"/>
  <c r="CI154" i="6"/>
  <c r="CH154" i="6"/>
  <c r="CG154" i="6"/>
  <c r="CF154" i="6"/>
  <c r="CE154" i="6"/>
  <c r="CD154" i="6"/>
  <c r="CC154" i="6"/>
  <c r="CB154" i="6"/>
  <c r="CA154" i="6"/>
  <c r="BZ154" i="6"/>
  <c r="BY154" i="6"/>
  <c r="BX154" i="6"/>
  <c r="BW154" i="6"/>
  <c r="BV154" i="6"/>
  <c r="BU154" i="6"/>
  <c r="BR154" i="6"/>
  <c r="BQ154" i="6"/>
  <c r="BP154" i="6"/>
  <c r="BO154" i="6"/>
  <c r="BN154" i="6"/>
  <c r="BM154" i="6"/>
  <c r="BC154" i="6"/>
  <c r="AV154" i="6"/>
  <c r="AW154" i="6" s="1"/>
  <c r="AT154" i="6"/>
  <c r="AU154" i="6" s="1"/>
  <c r="I154" i="6"/>
  <c r="CL153" i="6"/>
  <c r="CK153" i="6"/>
  <c r="CJ153" i="6"/>
  <c r="CI153" i="6"/>
  <c r="CH153" i="6"/>
  <c r="CG153" i="6"/>
  <c r="CF153" i="6"/>
  <c r="CE153" i="6"/>
  <c r="CD153" i="6"/>
  <c r="CC153" i="6"/>
  <c r="CB153" i="6"/>
  <c r="CA153" i="6"/>
  <c r="BZ153" i="6"/>
  <c r="BY153" i="6"/>
  <c r="BX153" i="6"/>
  <c r="BW153" i="6"/>
  <c r="BV153" i="6"/>
  <c r="BU153" i="6"/>
  <c r="BR153" i="6"/>
  <c r="BQ153" i="6"/>
  <c r="BP153" i="6"/>
  <c r="BO153" i="6"/>
  <c r="BN153" i="6"/>
  <c r="BM153" i="6"/>
  <c r="BC153" i="6"/>
  <c r="AV153" i="6"/>
  <c r="AW153" i="6" s="1"/>
  <c r="AT153" i="6"/>
  <c r="AU153" i="6" s="1"/>
  <c r="I153" i="6"/>
  <c r="CL152" i="6"/>
  <c r="CK152" i="6"/>
  <c r="CJ152" i="6"/>
  <c r="CI152" i="6"/>
  <c r="CH152" i="6"/>
  <c r="CG152" i="6"/>
  <c r="CF152" i="6"/>
  <c r="CE152" i="6"/>
  <c r="CD152" i="6"/>
  <c r="CC152" i="6"/>
  <c r="CB152" i="6"/>
  <c r="CA152" i="6"/>
  <c r="BZ152" i="6"/>
  <c r="BY152" i="6"/>
  <c r="BX152" i="6"/>
  <c r="BW152" i="6"/>
  <c r="BV152" i="6"/>
  <c r="BU152" i="6"/>
  <c r="BR152" i="6"/>
  <c r="BQ152" i="6"/>
  <c r="BP152" i="6"/>
  <c r="BO152" i="6"/>
  <c r="BN152" i="6"/>
  <c r="BM152" i="6"/>
  <c r="BC152" i="6"/>
  <c r="AV152" i="6"/>
  <c r="AW152" i="6" s="1"/>
  <c r="AT152" i="6"/>
  <c r="AU152" i="6" s="1"/>
  <c r="I152" i="6"/>
  <c r="CL151" i="6"/>
  <c r="CK151" i="6"/>
  <c r="CJ151" i="6"/>
  <c r="CI151" i="6"/>
  <c r="CH151" i="6"/>
  <c r="CG151" i="6"/>
  <c r="CF151" i="6"/>
  <c r="CE151" i="6"/>
  <c r="CD151" i="6"/>
  <c r="CC151" i="6"/>
  <c r="CB151" i="6"/>
  <c r="CA151" i="6"/>
  <c r="BZ151" i="6"/>
  <c r="BY151" i="6"/>
  <c r="BX151" i="6"/>
  <c r="BW151" i="6"/>
  <c r="BV151" i="6"/>
  <c r="BU151" i="6"/>
  <c r="BR151" i="6"/>
  <c r="BQ151" i="6"/>
  <c r="BP151" i="6"/>
  <c r="BO151" i="6"/>
  <c r="BN151" i="6"/>
  <c r="BM151" i="6"/>
  <c r="BC151" i="6"/>
  <c r="AV151" i="6"/>
  <c r="AW151" i="6" s="1"/>
  <c r="AU151" i="6"/>
  <c r="AT151" i="6"/>
  <c r="I151" i="6"/>
  <c r="CL150" i="6"/>
  <c r="CK150" i="6"/>
  <c r="CJ150" i="6"/>
  <c r="CI150" i="6"/>
  <c r="CH150" i="6"/>
  <c r="CG150" i="6"/>
  <c r="CF150" i="6"/>
  <c r="CE150" i="6"/>
  <c r="CD150" i="6"/>
  <c r="CC150" i="6"/>
  <c r="CB150" i="6"/>
  <c r="CA150" i="6"/>
  <c r="BZ150" i="6"/>
  <c r="BY150" i="6"/>
  <c r="BX150" i="6"/>
  <c r="BW150" i="6"/>
  <c r="BV150" i="6"/>
  <c r="BU150" i="6"/>
  <c r="BR150" i="6"/>
  <c r="BQ150" i="6"/>
  <c r="BP150" i="6"/>
  <c r="BO150" i="6"/>
  <c r="BN150" i="6"/>
  <c r="BM150" i="6"/>
  <c r="BC150" i="6"/>
  <c r="AW150" i="6"/>
  <c r="AV150" i="6"/>
  <c r="AT150" i="6"/>
  <c r="AU150" i="6" s="1"/>
  <c r="I150" i="6"/>
  <c r="CL149" i="6"/>
  <c r="CK149" i="6"/>
  <c r="CJ149" i="6"/>
  <c r="CI149" i="6"/>
  <c r="CH149" i="6"/>
  <c r="CG149" i="6"/>
  <c r="CF149" i="6"/>
  <c r="CE149" i="6"/>
  <c r="CD149" i="6"/>
  <c r="CC149" i="6"/>
  <c r="CB149" i="6"/>
  <c r="CA149" i="6"/>
  <c r="BZ149" i="6"/>
  <c r="BY149" i="6"/>
  <c r="BX149" i="6"/>
  <c r="BW149" i="6"/>
  <c r="BV149" i="6"/>
  <c r="BU149" i="6"/>
  <c r="BR149" i="6"/>
  <c r="BQ149" i="6"/>
  <c r="BP149" i="6"/>
  <c r="BO149" i="6"/>
  <c r="BN149" i="6"/>
  <c r="BM149" i="6"/>
  <c r="BC149" i="6"/>
  <c r="AV149" i="6"/>
  <c r="AW149" i="6" s="1"/>
  <c r="AT149" i="6"/>
  <c r="AU149" i="6" s="1"/>
  <c r="I149" i="6"/>
  <c r="CL148" i="6"/>
  <c r="CK148" i="6"/>
  <c r="CJ148" i="6"/>
  <c r="CI148" i="6"/>
  <c r="CH148" i="6"/>
  <c r="CG148" i="6"/>
  <c r="CF148" i="6"/>
  <c r="CE148" i="6"/>
  <c r="CD148" i="6"/>
  <c r="CC148" i="6"/>
  <c r="CB148" i="6"/>
  <c r="CA148" i="6"/>
  <c r="BZ148" i="6"/>
  <c r="BY148" i="6"/>
  <c r="BX148" i="6"/>
  <c r="BW148" i="6"/>
  <c r="BV148" i="6"/>
  <c r="BU148" i="6"/>
  <c r="BR148" i="6"/>
  <c r="BQ148" i="6"/>
  <c r="BP148" i="6"/>
  <c r="BO148" i="6"/>
  <c r="BN148" i="6"/>
  <c r="BM148" i="6"/>
  <c r="BC148" i="6"/>
  <c r="AV148" i="6"/>
  <c r="AW148" i="6" s="1"/>
  <c r="AT148" i="6"/>
  <c r="AU148" i="6" s="1"/>
  <c r="I148" i="6"/>
  <c r="CL147" i="6"/>
  <c r="CK147" i="6"/>
  <c r="CJ147" i="6"/>
  <c r="CI147" i="6"/>
  <c r="CH147" i="6"/>
  <c r="CG147" i="6"/>
  <c r="CF147" i="6"/>
  <c r="CE147" i="6"/>
  <c r="CD147" i="6"/>
  <c r="CC147" i="6"/>
  <c r="CB147" i="6"/>
  <c r="CA147" i="6"/>
  <c r="BZ147" i="6"/>
  <c r="BY147" i="6"/>
  <c r="BX147" i="6"/>
  <c r="BW147" i="6"/>
  <c r="BV147" i="6"/>
  <c r="BU147" i="6"/>
  <c r="BR147" i="6"/>
  <c r="BQ147" i="6"/>
  <c r="BP147" i="6"/>
  <c r="BO147" i="6"/>
  <c r="BN147" i="6"/>
  <c r="BM147" i="6"/>
  <c r="BC147" i="6"/>
  <c r="AV147" i="6"/>
  <c r="AW147" i="6" s="1"/>
  <c r="AT147" i="6"/>
  <c r="AU147" i="6" s="1"/>
  <c r="I147" i="6"/>
  <c r="CL146" i="6"/>
  <c r="CK146" i="6"/>
  <c r="CJ146" i="6"/>
  <c r="CI146" i="6"/>
  <c r="CH146" i="6"/>
  <c r="CG146" i="6"/>
  <c r="CF146" i="6"/>
  <c r="CE146" i="6"/>
  <c r="CD146" i="6"/>
  <c r="CC146" i="6"/>
  <c r="CB146" i="6"/>
  <c r="CA146" i="6"/>
  <c r="BZ146" i="6"/>
  <c r="BY146" i="6"/>
  <c r="BX146" i="6"/>
  <c r="BW146" i="6"/>
  <c r="BV146" i="6"/>
  <c r="BU146" i="6"/>
  <c r="BR146" i="6"/>
  <c r="BQ146" i="6"/>
  <c r="BP146" i="6"/>
  <c r="BO146" i="6"/>
  <c r="BN146" i="6"/>
  <c r="BM146" i="6"/>
  <c r="BC146" i="6"/>
  <c r="AV146" i="6"/>
  <c r="AW146" i="6" s="1"/>
  <c r="AU146" i="6"/>
  <c r="AT146" i="6"/>
  <c r="I146" i="6"/>
  <c r="CL145" i="6"/>
  <c r="CK145" i="6"/>
  <c r="CJ145" i="6"/>
  <c r="CI145" i="6"/>
  <c r="CH145" i="6"/>
  <c r="CG145" i="6"/>
  <c r="CF145" i="6"/>
  <c r="CE145" i="6"/>
  <c r="CD145" i="6"/>
  <c r="CC145" i="6"/>
  <c r="CB145" i="6"/>
  <c r="CA145" i="6"/>
  <c r="BZ145" i="6"/>
  <c r="BY145" i="6"/>
  <c r="BX145" i="6"/>
  <c r="BW145" i="6"/>
  <c r="BV145" i="6"/>
  <c r="BU145" i="6"/>
  <c r="BR145" i="6"/>
  <c r="BQ145" i="6"/>
  <c r="BP145" i="6"/>
  <c r="BO145" i="6"/>
  <c r="BN145" i="6"/>
  <c r="BM145" i="6"/>
  <c r="BF145" i="6"/>
  <c r="BC145" i="6"/>
  <c r="AV145" i="6"/>
  <c r="AW145" i="6" s="1"/>
  <c r="AT145" i="6"/>
  <c r="AU145" i="6" s="1"/>
  <c r="I145" i="6"/>
  <c r="CL144" i="6"/>
  <c r="CK144" i="6"/>
  <c r="CJ144" i="6"/>
  <c r="CI144" i="6"/>
  <c r="CH144" i="6"/>
  <c r="CG144" i="6"/>
  <c r="CF144" i="6"/>
  <c r="CE144" i="6"/>
  <c r="CD144" i="6"/>
  <c r="CC144" i="6"/>
  <c r="CB144" i="6"/>
  <c r="CA144" i="6"/>
  <c r="BZ144" i="6"/>
  <c r="BY144" i="6"/>
  <c r="BX144" i="6"/>
  <c r="BW144" i="6"/>
  <c r="BV144" i="6"/>
  <c r="BU144" i="6"/>
  <c r="BR144" i="6"/>
  <c r="BQ144" i="6"/>
  <c r="BP144" i="6"/>
  <c r="BO144" i="6"/>
  <c r="BN144" i="6"/>
  <c r="BM144" i="6"/>
  <c r="BF144" i="6"/>
  <c r="BC144" i="6"/>
  <c r="AV144" i="6"/>
  <c r="AW144" i="6" s="1"/>
  <c r="AU144" i="6"/>
  <c r="AT144" i="6"/>
  <c r="I144" i="6"/>
  <c r="CL143" i="6"/>
  <c r="CK143" i="6"/>
  <c r="CJ143" i="6"/>
  <c r="CI143" i="6"/>
  <c r="CH143" i="6"/>
  <c r="CG143" i="6"/>
  <c r="CF143" i="6"/>
  <c r="CE143" i="6"/>
  <c r="CD143" i="6"/>
  <c r="CC143" i="6"/>
  <c r="CB143" i="6"/>
  <c r="CA143" i="6"/>
  <c r="BZ143" i="6"/>
  <c r="BY143" i="6"/>
  <c r="BX143" i="6"/>
  <c r="BW143" i="6"/>
  <c r="BV143" i="6"/>
  <c r="BU143" i="6"/>
  <c r="BR143" i="6"/>
  <c r="BQ143" i="6"/>
  <c r="BP143" i="6"/>
  <c r="BO143" i="6"/>
  <c r="BN143" i="6"/>
  <c r="BM143" i="6"/>
  <c r="BF143" i="6"/>
  <c r="BC143" i="6"/>
  <c r="AV143" i="6"/>
  <c r="AW143" i="6" s="1"/>
  <c r="AT143" i="6"/>
  <c r="AU143" i="6" s="1"/>
  <c r="I143" i="6"/>
  <c r="CL142" i="6"/>
  <c r="CK142" i="6"/>
  <c r="CJ142" i="6"/>
  <c r="CI142" i="6"/>
  <c r="CH142" i="6"/>
  <c r="CG142" i="6"/>
  <c r="CF142" i="6"/>
  <c r="CE142" i="6"/>
  <c r="CD142" i="6"/>
  <c r="CC142" i="6"/>
  <c r="CB142" i="6"/>
  <c r="CA142" i="6"/>
  <c r="BZ142" i="6"/>
  <c r="BY142" i="6"/>
  <c r="BX142" i="6"/>
  <c r="BW142" i="6"/>
  <c r="BV142" i="6"/>
  <c r="BU142" i="6"/>
  <c r="BR142" i="6"/>
  <c r="BQ142" i="6"/>
  <c r="BP142" i="6"/>
  <c r="BO142" i="6"/>
  <c r="BN142" i="6"/>
  <c r="BM142" i="6"/>
  <c r="BF142" i="6"/>
  <c r="BC142" i="6"/>
  <c r="AV142" i="6"/>
  <c r="AW142" i="6" s="1"/>
  <c r="AU142" i="6"/>
  <c r="AT142" i="6"/>
  <c r="I142" i="6"/>
  <c r="CL141" i="6"/>
  <c r="CK141" i="6"/>
  <c r="CJ141" i="6"/>
  <c r="CI141" i="6"/>
  <c r="CH141" i="6"/>
  <c r="CG141" i="6"/>
  <c r="CF141" i="6"/>
  <c r="CE141" i="6"/>
  <c r="CD141" i="6"/>
  <c r="CC141" i="6"/>
  <c r="CB141" i="6"/>
  <c r="CA141" i="6"/>
  <c r="BZ141" i="6"/>
  <c r="BY141" i="6"/>
  <c r="BX141" i="6"/>
  <c r="BW141" i="6"/>
  <c r="BV141" i="6"/>
  <c r="BU141" i="6"/>
  <c r="BR141" i="6"/>
  <c r="BQ141" i="6"/>
  <c r="BP141" i="6"/>
  <c r="BO141" i="6"/>
  <c r="BN141" i="6"/>
  <c r="BM141" i="6"/>
  <c r="BF141" i="6"/>
  <c r="BC141" i="6"/>
  <c r="AV141" i="6"/>
  <c r="AW141" i="6" s="1"/>
  <c r="AT141" i="6"/>
  <c r="AU141" i="6" s="1"/>
  <c r="I141" i="6"/>
  <c r="CL140" i="6"/>
  <c r="CK140" i="6"/>
  <c r="CJ140" i="6"/>
  <c r="CI140" i="6"/>
  <c r="CH140" i="6"/>
  <c r="CG140" i="6"/>
  <c r="CF140" i="6"/>
  <c r="CE140" i="6"/>
  <c r="CD140" i="6"/>
  <c r="CC140" i="6"/>
  <c r="CB140" i="6"/>
  <c r="CA140" i="6"/>
  <c r="BZ140" i="6"/>
  <c r="BY140" i="6"/>
  <c r="BX140" i="6"/>
  <c r="BW140" i="6"/>
  <c r="BV140" i="6"/>
  <c r="BU140" i="6"/>
  <c r="BR140" i="6"/>
  <c r="BQ140" i="6"/>
  <c r="BP140" i="6"/>
  <c r="BO140" i="6"/>
  <c r="BN140" i="6"/>
  <c r="BM140" i="6"/>
  <c r="BF140" i="6"/>
  <c r="BC140" i="6"/>
  <c r="AV140" i="6"/>
  <c r="AW140" i="6" s="1"/>
  <c r="AU140" i="6"/>
  <c r="AT140" i="6"/>
  <c r="I140" i="6"/>
  <c r="CL139" i="6"/>
  <c r="CK139" i="6"/>
  <c r="CJ139" i="6"/>
  <c r="CI139" i="6"/>
  <c r="CH139" i="6"/>
  <c r="CG139" i="6"/>
  <c r="CF139" i="6"/>
  <c r="CE139" i="6"/>
  <c r="CD139" i="6"/>
  <c r="CC139" i="6"/>
  <c r="CB139" i="6"/>
  <c r="CA139" i="6"/>
  <c r="BZ139" i="6"/>
  <c r="BY139" i="6"/>
  <c r="BX139" i="6"/>
  <c r="BW139" i="6"/>
  <c r="BV139" i="6"/>
  <c r="BU139" i="6"/>
  <c r="BR139" i="6"/>
  <c r="BQ139" i="6"/>
  <c r="BP139" i="6"/>
  <c r="BO139" i="6"/>
  <c r="BN139" i="6"/>
  <c r="BM139" i="6"/>
  <c r="BF139" i="6"/>
  <c r="BC139" i="6"/>
  <c r="AV139" i="6"/>
  <c r="AW139" i="6" s="1"/>
  <c r="AT139" i="6"/>
  <c r="AU139" i="6" s="1"/>
  <c r="I139" i="6"/>
  <c r="CL138" i="6"/>
  <c r="CK138" i="6"/>
  <c r="CJ138" i="6"/>
  <c r="CI138" i="6"/>
  <c r="CH138" i="6"/>
  <c r="CG138" i="6"/>
  <c r="CF138" i="6"/>
  <c r="CE138" i="6"/>
  <c r="CD138" i="6"/>
  <c r="CC138" i="6"/>
  <c r="CB138" i="6"/>
  <c r="CA138" i="6"/>
  <c r="BZ138" i="6"/>
  <c r="BY138" i="6"/>
  <c r="BX138" i="6"/>
  <c r="BW138" i="6"/>
  <c r="BV138" i="6"/>
  <c r="BU138" i="6"/>
  <c r="BR138" i="6"/>
  <c r="BQ138" i="6"/>
  <c r="BP138" i="6"/>
  <c r="BO138" i="6"/>
  <c r="BN138" i="6"/>
  <c r="BM138" i="6"/>
  <c r="BF138" i="6"/>
  <c r="BC138" i="6"/>
  <c r="AV138" i="6"/>
  <c r="AW138" i="6" s="1"/>
  <c r="AU138" i="6"/>
  <c r="AT138" i="6"/>
  <c r="I138" i="6"/>
  <c r="CL137" i="6"/>
  <c r="CK137" i="6"/>
  <c r="CJ137" i="6"/>
  <c r="CI137" i="6"/>
  <c r="CH137" i="6"/>
  <c r="CG137" i="6"/>
  <c r="CF137" i="6"/>
  <c r="CE137" i="6"/>
  <c r="CD137" i="6"/>
  <c r="CC137" i="6"/>
  <c r="CB137" i="6"/>
  <c r="CA137" i="6"/>
  <c r="BZ137" i="6"/>
  <c r="BY137" i="6"/>
  <c r="BX137" i="6"/>
  <c r="BW137" i="6"/>
  <c r="BV137" i="6"/>
  <c r="BU137" i="6"/>
  <c r="BR137" i="6"/>
  <c r="BQ137" i="6"/>
  <c r="BP137" i="6"/>
  <c r="BO137" i="6"/>
  <c r="BN137" i="6"/>
  <c r="BM137" i="6"/>
  <c r="BF137" i="6"/>
  <c r="BC137" i="6"/>
  <c r="AV137" i="6"/>
  <c r="AW137" i="6" s="1"/>
  <c r="AT137" i="6"/>
  <c r="AU137" i="6" s="1"/>
  <c r="I137" i="6"/>
  <c r="CL136" i="6"/>
  <c r="CK136" i="6"/>
  <c r="CJ136" i="6"/>
  <c r="CI136" i="6"/>
  <c r="CH136" i="6"/>
  <c r="CG136" i="6"/>
  <c r="CF136" i="6"/>
  <c r="CE136" i="6"/>
  <c r="CD136" i="6"/>
  <c r="CC136" i="6"/>
  <c r="CB136" i="6"/>
  <c r="CA136" i="6"/>
  <c r="BZ136" i="6"/>
  <c r="BY136" i="6"/>
  <c r="BX136" i="6"/>
  <c r="BW136" i="6"/>
  <c r="BV136" i="6"/>
  <c r="BU136" i="6"/>
  <c r="BR136" i="6"/>
  <c r="BQ136" i="6"/>
  <c r="BP136" i="6"/>
  <c r="BO136" i="6"/>
  <c r="BN136" i="6"/>
  <c r="BM136" i="6"/>
  <c r="BF136" i="6"/>
  <c r="BC136" i="6"/>
  <c r="AV136" i="6"/>
  <c r="AW136" i="6" s="1"/>
  <c r="AU136" i="6"/>
  <c r="AT136" i="6"/>
  <c r="I136" i="6"/>
  <c r="CL135" i="6"/>
  <c r="CK135" i="6"/>
  <c r="CJ135" i="6"/>
  <c r="CI135" i="6"/>
  <c r="CH135" i="6"/>
  <c r="CG135" i="6"/>
  <c r="CF135" i="6"/>
  <c r="CE135" i="6"/>
  <c r="CD135" i="6"/>
  <c r="CC135" i="6"/>
  <c r="CB135" i="6"/>
  <c r="CA135" i="6"/>
  <c r="BZ135" i="6"/>
  <c r="BY135" i="6"/>
  <c r="BX135" i="6"/>
  <c r="BW135" i="6"/>
  <c r="BV135" i="6"/>
  <c r="BU135" i="6"/>
  <c r="BR135" i="6"/>
  <c r="BQ135" i="6"/>
  <c r="BP135" i="6"/>
  <c r="BO135" i="6"/>
  <c r="BN135" i="6"/>
  <c r="BM135" i="6"/>
  <c r="BF135" i="6"/>
  <c r="BC135" i="6"/>
  <c r="AV135" i="6"/>
  <c r="AW135" i="6" s="1"/>
  <c r="AT135" i="6"/>
  <c r="AU135" i="6" s="1"/>
  <c r="I135" i="6"/>
  <c r="CL134" i="6"/>
  <c r="CK134" i="6"/>
  <c r="CJ134" i="6"/>
  <c r="CI134" i="6"/>
  <c r="CH134" i="6"/>
  <c r="CG134" i="6"/>
  <c r="CF134" i="6"/>
  <c r="CE134" i="6"/>
  <c r="CD134" i="6"/>
  <c r="CC134" i="6"/>
  <c r="CB134" i="6"/>
  <c r="CA134" i="6"/>
  <c r="BZ134" i="6"/>
  <c r="BY134" i="6"/>
  <c r="BX134" i="6"/>
  <c r="BW134" i="6"/>
  <c r="BV134" i="6"/>
  <c r="BU134" i="6"/>
  <c r="BR134" i="6"/>
  <c r="BQ134" i="6"/>
  <c r="BP134" i="6"/>
  <c r="BO134" i="6"/>
  <c r="BN134" i="6"/>
  <c r="BM134" i="6"/>
  <c r="BF134" i="6"/>
  <c r="BC134" i="6"/>
  <c r="AV134" i="6"/>
  <c r="AW134" i="6" s="1"/>
  <c r="AU134" i="6"/>
  <c r="AT134" i="6"/>
  <c r="I134" i="6"/>
  <c r="CL133" i="6"/>
  <c r="CK133" i="6"/>
  <c r="CJ133" i="6"/>
  <c r="CI133" i="6"/>
  <c r="CH133" i="6"/>
  <c r="CG133" i="6"/>
  <c r="CF133" i="6"/>
  <c r="CE133" i="6"/>
  <c r="CD133" i="6"/>
  <c r="CC133" i="6"/>
  <c r="CB133" i="6"/>
  <c r="CA133" i="6"/>
  <c r="BZ133" i="6"/>
  <c r="BY133" i="6"/>
  <c r="BX133" i="6"/>
  <c r="BW133" i="6"/>
  <c r="BV133" i="6"/>
  <c r="BU133" i="6"/>
  <c r="BR133" i="6"/>
  <c r="BQ133" i="6"/>
  <c r="BP133" i="6"/>
  <c r="BO133" i="6"/>
  <c r="BN133" i="6"/>
  <c r="BM133" i="6"/>
  <c r="BF133" i="6"/>
  <c r="BC133" i="6"/>
  <c r="AV133" i="6"/>
  <c r="AW133" i="6" s="1"/>
  <c r="AT133" i="6"/>
  <c r="AU133" i="6" s="1"/>
  <c r="I133" i="6"/>
  <c r="CL132" i="6"/>
  <c r="CK132" i="6"/>
  <c r="CJ132" i="6"/>
  <c r="CI132" i="6"/>
  <c r="CH132" i="6"/>
  <c r="CG132" i="6"/>
  <c r="CF132" i="6"/>
  <c r="CE132" i="6"/>
  <c r="CD132" i="6"/>
  <c r="CC132" i="6"/>
  <c r="CB132" i="6"/>
  <c r="CA132" i="6"/>
  <c r="BZ132" i="6"/>
  <c r="BY132" i="6"/>
  <c r="BX132" i="6"/>
  <c r="BW132" i="6"/>
  <c r="BV132" i="6"/>
  <c r="BU132" i="6"/>
  <c r="BR132" i="6"/>
  <c r="BQ132" i="6"/>
  <c r="BP132" i="6"/>
  <c r="BO132" i="6"/>
  <c r="BN132" i="6"/>
  <c r="BM132" i="6"/>
  <c r="BF132" i="6"/>
  <c r="BC132" i="6"/>
  <c r="AV132" i="6"/>
  <c r="AW132" i="6" s="1"/>
  <c r="AU132" i="6"/>
  <c r="AT132" i="6"/>
  <c r="I132" i="6"/>
  <c r="CL131" i="6"/>
  <c r="CK131" i="6"/>
  <c r="CJ131" i="6"/>
  <c r="CI131" i="6"/>
  <c r="CH131" i="6"/>
  <c r="CG131" i="6"/>
  <c r="CF131" i="6"/>
  <c r="CE131" i="6"/>
  <c r="CD131" i="6"/>
  <c r="CC131" i="6"/>
  <c r="CB131" i="6"/>
  <c r="CA131" i="6"/>
  <c r="BZ131" i="6"/>
  <c r="BY131" i="6"/>
  <c r="BX131" i="6"/>
  <c r="BW131" i="6"/>
  <c r="BV131" i="6"/>
  <c r="BU131" i="6"/>
  <c r="BR131" i="6"/>
  <c r="BQ131" i="6"/>
  <c r="BP131" i="6"/>
  <c r="BO131" i="6"/>
  <c r="BN131" i="6"/>
  <c r="BM131" i="6"/>
  <c r="BF131" i="6"/>
  <c r="BC131" i="6"/>
  <c r="AV131" i="6"/>
  <c r="AW131" i="6" s="1"/>
  <c r="AT131" i="6"/>
  <c r="AU131" i="6" s="1"/>
  <c r="I131" i="6"/>
  <c r="CL130" i="6"/>
  <c r="CK130" i="6"/>
  <c r="CJ130" i="6"/>
  <c r="CI130" i="6"/>
  <c r="CH130" i="6"/>
  <c r="CG130" i="6"/>
  <c r="CF130" i="6"/>
  <c r="CE130" i="6"/>
  <c r="CD130" i="6"/>
  <c r="CC130" i="6"/>
  <c r="CB130" i="6"/>
  <c r="CA130" i="6"/>
  <c r="BZ130" i="6"/>
  <c r="BY130" i="6"/>
  <c r="BX130" i="6"/>
  <c r="BW130" i="6"/>
  <c r="BV130" i="6"/>
  <c r="BU130" i="6"/>
  <c r="BR130" i="6"/>
  <c r="BQ130" i="6"/>
  <c r="BP130" i="6"/>
  <c r="BO130" i="6"/>
  <c r="BN130" i="6"/>
  <c r="BM130" i="6"/>
  <c r="BF130" i="6"/>
  <c r="BC130" i="6"/>
  <c r="AV130" i="6"/>
  <c r="AW130" i="6" s="1"/>
  <c r="AU130" i="6"/>
  <c r="AT130" i="6"/>
  <c r="I130" i="6"/>
  <c r="CL129" i="6"/>
  <c r="CK129" i="6"/>
  <c r="CJ129" i="6"/>
  <c r="CI129" i="6"/>
  <c r="CH129" i="6"/>
  <c r="CG129" i="6"/>
  <c r="CF129" i="6"/>
  <c r="CE129" i="6"/>
  <c r="CD129" i="6"/>
  <c r="CC129" i="6"/>
  <c r="CB129" i="6"/>
  <c r="CA129" i="6"/>
  <c r="BZ129" i="6"/>
  <c r="BY129" i="6"/>
  <c r="BX129" i="6"/>
  <c r="BW129" i="6"/>
  <c r="BV129" i="6"/>
  <c r="BU129" i="6"/>
  <c r="BR129" i="6"/>
  <c r="BQ129" i="6"/>
  <c r="BP129" i="6"/>
  <c r="BO129" i="6"/>
  <c r="BN129" i="6"/>
  <c r="BM129" i="6"/>
  <c r="BF129" i="6"/>
  <c r="BC129" i="6"/>
  <c r="AV129" i="6"/>
  <c r="AW129" i="6" s="1"/>
  <c r="AT129" i="6"/>
  <c r="AU129" i="6" s="1"/>
  <c r="I129" i="6"/>
  <c r="CL128" i="6"/>
  <c r="CK128" i="6"/>
  <c r="CJ128" i="6"/>
  <c r="CI128" i="6"/>
  <c r="CH128" i="6"/>
  <c r="CG128" i="6"/>
  <c r="CF128" i="6"/>
  <c r="CE128" i="6"/>
  <c r="CD128" i="6"/>
  <c r="CC128" i="6"/>
  <c r="CB128" i="6"/>
  <c r="CA128" i="6"/>
  <c r="BZ128" i="6"/>
  <c r="BY128" i="6"/>
  <c r="BX128" i="6"/>
  <c r="BW128" i="6"/>
  <c r="BV128" i="6"/>
  <c r="BU128" i="6"/>
  <c r="BR128" i="6"/>
  <c r="BQ128" i="6"/>
  <c r="BP128" i="6"/>
  <c r="BO128" i="6"/>
  <c r="BN128" i="6"/>
  <c r="BM128" i="6"/>
  <c r="BF128" i="6"/>
  <c r="BC128" i="6"/>
  <c r="AV128" i="6"/>
  <c r="AW128" i="6" s="1"/>
  <c r="AU128" i="6"/>
  <c r="AT128" i="6"/>
  <c r="I128" i="6"/>
  <c r="CL127" i="6"/>
  <c r="CK127" i="6"/>
  <c r="CJ127" i="6"/>
  <c r="CI127" i="6"/>
  <c r="CH127" i="6"/>
  <c r="CG127" i="6"/>
  <c r="CF127" i="6"/>
  <c r="CE127" i="6"/>
  <c r="CD127" i="6"/>
  <c r="CC127" i="6"/>
  <c r="CB127" i="6"/>
  <c r="CA127" i="6"/>
  <c r="BZ127" i="6"/>
  <c r="BY127" i="6"/>
  <c r="BX127" i="6"/>
  <c r="BW127" i="6"/>
  <c r="BV127" i="6"/>
  <c r="BU127" i="6"/>
  <c r="BR127" i="6"/>
  <c r="BQ127" i="6"/>
  <c r="BP127" i="6"/>
  <c r="BO127" i="6"/>
  <c r="BN127" i="6"/>
  <c r="BM127" i="6"/>
  <c r="BF127" i="6"/>
  <c r="BC127" i="6"/>
  <c r="AV127" i="6"/>
  <c r="AW127" i="6" s="1"/>
  <c r="AT127" i="6"/>
  <c r="AU127" i="6" s="1"/>
  <c r="I127" i="6"/>
  <c r="CL126" i="6"/>
  <c r="CK126" i="6"/>
  <c r="CJ126" i="6"/>
  <c r="CI126" i="6"/>
  <c r="CH126" i="6"/>
  <c r="CG126" i="6"/>
  <c r="CF126" i="6"/>
  <c r="CE126" i="6"/>
  <c r="CD126" i="6"/>
  <c r="CC126" i="6"/>
  <c r="CB126" i="6"/>
  <c r="CA126" i="6"/>
  <c r="BZ126" i="6"/>
  <c r="BY126" i="6"/>
  <c r="BX126" i="6"/>
  <c r="BW126" i="6"/>
  <c r="BV126" i="6"/>
  <c r="BU126" i="6"/>
  <c r="BR126" i="6"/>
  <c r="BQ126" i="6"/>
  <c r="BP126" i="6"/>
  <c r="BO126" i="6"/>
  <c r="BN126" i="6"/>
  <c r="BM126" i="6"/>
  <c r="BF126" i="6"/>
  <c r="BC126" i="6"/>
  <c r="AV126" i="6"/>
  <c r="AW126" i="6" s="1"/>
  <c r="AU126" i="6"/>
  <c r="AT126" i="6"/>
  <c r="I126" i="6"/>
  <c r="CL125" i="6"/>
  <c r="CK125" i="6"/>
  <c r="CJ125" i="6"/>
  <c r="CI125" i="6"/>
  <c r="CH125" i="6"/>
  <c r="CG125" i="6"/>
  <c r="CF125" i="6"/>
  <c r="CE125" i="6"/>
  <c r="CD125" i="6"/>
  <c r="CC125" i="6"/>
  <c r="CB125" i="6"/>
  <c r="CA125" i="6"/>
  <c r="BZ125" i="6"/>
  <c r="BY125" i="6"/>
  <c r="BX125" i="6"/>
  <c r="BW125" i="6"/>
  <c r="BV125" i="6"/>
  <c r="BU125" i="6"/>
  <c r="BR125" i="6"/>
  <c r="BQ125" i="6"/>
  <c r="BP125" i="6"/>
  <c r="BO125" i="6"/>
  <c r="BN125" i="6"/>
  <c r="BM125" i="6"/>
  <c r="BF125" i="6"/>
  <c r="BC125" i="6"/>
  <c r="AV125" i="6"/>
  <c r="AW125" i="6" s="1"/>
  <c r="AT125" i="6"/>
  <c r="AU125" i="6" s="1"/>
  <c r="I125" i="6"/>
  <c r="CL124" i="6"/>
  <c r="CK124" i="6"/>
  <c r="CJ124" i="6"/>
  <c r="CI124" i="6"/>
  <c r="CH124" i="6"/>
  <c r="CG124" i="6"/>
  <c r="CF124" i="6"/>
  <c r="CE124" i="6"/>
  <c r="CD124" i="6"/>
  <c r="CC124" i="6"/>
  <c r="CB124" i="6"/>
  <c r="CA124" i="6"/>
  <c r="BZ124" i="6"/>
  <c r="BY124" i="6"/>
  <c r="BX124" i="6"/>
  <c r="BW124" i="6"/>
  <c r="BV124" i="6"/>
  <c r="BU124" i="6"/>
  <c r="BR124" i="6"/>
  <c r="BQ124" i="6"/>
  <c r="BP124" i="6"/>
  <c r="BO124" i="6"/>
  <c r="BN124" i="6"/>
  <c r="BM124" i="6"/>
  <c r="BF124" i="6"/>
  <c r="BC124" i="6"/>
  <c r="AV124" i="6"/>
  <c r="AW124" i="6" s="1"/>
  <c r="AU124" i="6"/>
  <c r="AT124" i="6"/>
  <c r="I124" i="6"/>
  <c r="CL123" i="6"/>
  <c r="CK123" i="6"/>
  <c r="CJ123" i="6"/>
  <c r="CI123" i="6"/>
  <c r="CH123" i="6"/>
  <c r="CG123" i="6"/>
  <c r="CF123" i="6"/>
  <c r="CE123" i="6"/>
  <c r="CD123" i="6"/>
  <c r="CC123" i="6"/>
  <c r="CB123" i="6"/>
  <c r="CA123" i="6"/>
  <c r="BZ123" i="6"/>
  <c r="BY123" i="6"/>
  <c r="BX123" i="6"/>
  <c r="BW123" i="6"/>
  <c r="BV123" i="6"/>
  <c r="BU123" i="6"/>
  <c r="BR123" i="6"/>
  <c r="BQ123" i="6"/>
  <c r="BP123" i="6"/>
  <c r="BO123" i="6"/>
  <c r="BN123" i="6"/>
  <c r="BM123" i="6"/>
  <c r="BF123" i="6"/>
  <c r="BC123" i="6"/>
  <c r="AV123" i="6"/>
  <c r="AW123" i="6" s="1"/>
  <c r="AT123" i="6"/>
  <c r="AU123" i="6" s="1"/>
  <c r="I123" i="6"/>
  <c r="CL122" i="6"/>
  <c r="CK122" i="6"/>
  <c r="CJ122" i="6"/>
  <c r="CI122" i="6"/>
  <c r="CH122" i="6"/>
  <c r="CG122" i="6"/>
  <c r="CF122" i="6"/>
  <c r="CE122" i="6"/>
  <c r="CD122" i="6"/>
  <c r="CC122" i="6"/>
  <c r="CB122" i="6"/>
  <c r="CA122" i="6"/>
  <c r="BZ122" i="6"/>
  <c r="BY122" i="6"/>
  <c r="BX122" i="6"/>
  <c r="BW122" i="6"/>
  <c r="BV122" i="6"/>
  <c r="BU122" i="6"/>
  <c r="BR122" i="6"/>
  <c r="BQ122" i="6"/>
  <c r="BP122" i="6"/>
  <c r="BO122" i="6"/>
  <c r="BN122" i="6"/>
  <c r="BM122" i="6"/>
  <c r="BF122" i="6"/>
  <c r="BC122" i="6"/>
  <c r="AV122" i="6"/>
  <c r="AW122" i="6" s="1"/>
  <c r="AU122" i="6"/>
  <c r="AT122" i="6"/>
  <c r="I122" i="6"/>
  <c r="CL121" i="6"/>
  <c r="CK121" i="6"/>
  <c r="CJ121" i="6"/>
  <c r="CI121" i="6"/>
  <c r="CH121" i="6"/>
  <c r="CG121" i="6"/>
  <c r="CF121" i="6"/>
  <c r="CE121" i="6"/>
  <c r="CD121" i="6"/>
  <c r="CC121" i="6"/>
  <c r="CB121" i="6"/>
  <c r="CA121" i="6"/>
  <c r="BZ121" i="6"/>
  <c r="BY121" i="6"/>
  <c r="BX121" i="6"/>
  <c r="BW121" i="6"/>
  <c r="BV121" i="6"/>
  <c r="BU121" i="6"/>
  <c r="BR121" i="6"/>
  <c r="BQ121" i="6"/>
  <c r="BP121" i="6"/>
  <c r="BO121" i="6"/>
  <c r="BN121" i="6"/>
  <c r="BM121" i="6"/>
  <c r="BF121" i="6"/>
  <c r="BC121" i="6"/>
  <c r="AV121" i="6"/>
  <c r="AW121" i="6" s="1"/>
  <c r="AT121" i="6"/>
  <c r="AU121" i="6" s="1"/>
  <c r="I121" i="6"/>
  <c r="CL120" i="6"/>
  <c r="CK120" i="6"/>
  <c r="CJ120" i="6"/>
  <c r="CI120" i="6"/>
  <c r="CH120" i="6"/>
  <c r="CG120" i="6"/>
  <c r="CF120" i="6"/>
  <c r="CE120" i="6"/>
  <c r="CD120" i="6"/>
  <c r="CC120" i="6"/>
  <c r="CB120" i="6"/>
  <c r="CA120" i="6"/>
  <c r="BZ120" i="6"/>
  <c r="BY120" i="6"/>
  <c r="BX120" i="6"/>
  <c r="BW120" i="6"/>
  <c r="BV120" i="6"/>
  <c r="BU120" i="6"/>
  <c r="BR120" i="6"/>
  <c r="BQ120" i="6"/>
  <c r="BP120" i="6"/>
  <c r="BO120" i="6"/>
  <c r="BN120" i="6"/>
  <c r="BM120" i="6"/>
  <c r="BF120" i="6"/>
  <c r="BC120" i="6"/>
  <c r="AV120" i="6"/>
  <c r="AW120" i="6" s="1"/>
  <c r="AU120" i="6"/>
  <c r="AT120" i="6"/>
  <c r="I120" i="6"/>
  <c r="CL119" i="6"/>
  <c r="CK119" i="6"/>
  <c r="CJ119" i="6"/>
  <c r="CI119" i="6"/>
  <c r="CH119" i="6"/>
  <c r="CG119" i="6"/>
  <c r="CF119" i="6"/>
  <c r="CE119" i="6"/>
  <c r="CD119" i="6"/>
  <c r="CC119" i="6"/>
  <c r="CB119" i="6"/>
  <c r="CA119" i="6"/>
  <c r="BZ119" i="6"/>
  <c r="BY119" i="6"/>
  <c r="BX119" i="6"/>
  <c r="BW119" i="6"/>
  <c r="BV119" i="6"/>
  <c r="BU119" i="6"/>
  <c r="BR119" i="6"/>
  <c r="BQ119" i="6"/>
  <c r="BP119" i="6"/>
  <c r="BO119" i="6"/>
  <c r="BN119" i="6"/>
  <c r="BM119" i="6"/>
  <c r="BF119" i="6"/>
  <c r="BC119" i="6"/>
  <c r="AV119" i="6"/>
  <c r="AW119" i="6" s="1"/>
  <c r="AT119" i="6"/>
  <c r="AU119" i="6" s="1"/>
  <c r="I119" i="6"/>
  <c r="CL118" i="6"/>
  <c r="CK118" i="6"/>
  <c r="CJ118" i="6"/>
  <c r="CI118" i="6"/>
  <c r="CH118" i="6"/>
  <c r="CG118" i="6"/>
  <c r="CF118" i="6"/>
  <c r="CE118" i="6"/>
  <c r="CD118" i="6"/>
  <c r="CC118" i="6"/>
  <c r="CB118" i="6"/>
  <c r="CA118" i="6"/>
  <c r="BZ118" i="6"/>
  <c r="BY118" i="6"/>
  <c r="BX118" i="6"/>
  <c r="BW118" i="6"/>
  <c r="BV118" i="6"/>
  <c r="BU118" i="6"/>
  <c r="BR118" i="6"/>
  <c r="BQ118" i="6"/>
  <c r="BP118" i="6"/>
  <c r="BO118" i="6"/>
  <c r="BN118" i="6"/>
  <c r="BM118" i="6"/>
  <c r="BF118" i="6"/>
  <c r="BC118" i="6"/>
  <c r="AV118" i="6"/>
  <c r="AW118" i="6" s="1"/>
  <c r="AU118" i="6"/>
  <c r="AT118" i="6"/>
  <c r="I118" i="6"/>
  <c r="CL117" i="6"/>
  <c r="CK117" i="6"/>
  <c r="CJ117" i="6"/>
  <c r="CI117" i="6"/>
  <c r="CH117" i="6"/>
  <c r="CG117" i="6"/>
  <c r="CF117" i="6"/>
  <c r="CE117" i="6"/>
  <c r="CD117" i="6"/>
  <c r="CC117" i="6"/>
  <c r="CB117" i="6"/>
  <c r="CA117" i="6"/>
  <c r="BZ117" i="6"/>
  <c r="BY117" i="6"/>
  <c r="BX117" i="6"/>
  <c r="BW117" i="6"/>
  <c r="BV117" i="6"/>
  <c r="BU117" i="6"/>
  <c r="BR117" i="6"/>
  <c r="BQ117" i="6"/>
  <c r="BP117" i="6"/>
  <c r="BO117" i="6"/>
  <c r="BN117" i="6"/>
  <c r="BM117" i="6"/>
  <c r="BF117" i="6"/>
  <c r="BC117" i="6"/>
  <c r="AV117" i="6"/>
  <c r="AW117" i="6" s="1"/>
  <c r="AT117" i="6"/>
  <c r="AU117" i="6" s="1"/>
  <c r="I117" i="6"/>
  <c r="CL116" i="6"/>
  <c r="CK116" i="6"/>
  <c r="CJ116" i="6"/>
  <c r="CI116" i="6"/>
  <c r="CH116" i="6"/>
  <c r="CG116" i="6"/>
  <c r="CF116" i="6"/>
  <c r="CE116" i="6"/>
  <c r="CD116" i="6"/>
  <c r="CC116" i="6"/>
  <c r="CB116" i="6"/>
  <c r="CA116" i="6"/>
  <c r="BZ116" i="6"/>
  <c r="BY116" i="6"/>
  <c r="BX116" i="6"/>
  <c r="BW116" i="6"/>
  <c r="BV116" i="6"/>
  <c r="BU116" i="6"/>
  <c r="BR116" i="6"/>
  <c r="BQ116" i="6"/>
  <c r="BP116" i="6"/>
  <c r="BO116" i="6"/>
  <c r="BN116" i="6"/>
  <c r="BM116" i="6"/>
  <c r="BF116" i="6"/>
  <c r="BC116" i="6"/>
  <c r="AV116" i="6"/>
  <c r="AW116" i="6" s="1"/>
  <c r="AU116" i="6"/>
  <c r="AT116" i="6"/>
  <c r="I116" i="6"/>
  <c r="CL115" i="6"/>
  <c r="CK115" i="6"/>
  <c r="CJ115" i="6"/>
  <c r="CI115" i="6"/>
  <c r="CH115" i="6"/>
  <c r="CG115" i="6"/>
  <c r="CF115" i="6"/>
  <c r="CE115" i="6"/>
  <c r="CD115" i="6"/>
  <c r="CC115" i="6"/>
  <c r="CB115" i="6"/>
  <c r="CA115" i="6"/>
  <c r="BZ115" i="6"/>
  <c r="BY115" i="6"/>
  <c r="BX115" i="6"/>
  <c r="BW115" i="6"/>
  <c r="BV115" i="6"/>
  <c r="BU115" i="6"/>
  <c r="BR115" i="6"/>
  <c r="BQ115" i="6"/>
  <c r="BP115" i="6"/>
  <c r="BO115" i="6"/>
  <c r="BN115" i="6"/>
  <c r="BM115" i="6"/>
  <c r="BF115" i="6"/>
  <c r="BC115" i="6"/>
  <c r="AV115" i="6"/>
  <c r="AW115" i="6" s="1"/>
  <c r="AT115" i="6"/>
  <c r="AU115" i="6" s="1"/>
  <c r="I115" i="6"/>
  <c r="CL114" i="6"/>
  <c r="CK114" i="6"/>
  <c r="CJ114" i="6"/>
  <c r="CI114" i="6"/>
  <c r="CH114" i="6"/>
  <c r="CG114" i="6"/>
  <c r="CF114" i="6"/>
  <c r="CE114" i="6"/>
  <c r="CD114" i="6"/>
  <c r="CC114" i="6"/>
  <c r="CB114" i="6"/>
  <c r="CA114" i="6"/>
  <c r="BZ114" i="6"/>
  <c r="BY114" i="6"/>
  <c r="BX114" i="6"/>
  <c r="BW114" i="6"/>
  <c r="BV114" i="6"/>
  <c r="BU114" i="6"/>
  <c r="BR114" i="6"/>
  <c r="BQ114" i="6"/>
  <c r="BP114" i="6"/>
  <c r="BO114" i="6"/>
  <c r="BN114" i="6"/>
  <c r="BM114" i="6"/>
  <c r="BF114" i="6"/>
  <c r="BC114" i="6"/>
  <c r="AV114" i="6"/>
  <c r="AW114" i="6" s="1"/>
  <c r="AU114" i="6"/>
  <c r="AT114" i="6"/>
  <c r="I114" i="6"/>
  <c r="CL113" i="6"/>
  <c r="CK113" i="6"/>
  <c r="CJ113" i="6"/>
  <c r="CI113" i="6"/>
  <c r="CH113" i="6"/>
  <c r="CG113" i="6"/>
  <c r="CF113" i="6"/>
  <c r="CE113" i="6"/>
  <c r="CD113" i="6"/>
  <c r="CC113" i="6"/>
  <c r="CB113" i="6"/>
  <c r="CA113" i="6"/>
  <c r="BZ113" i="6"/>
  <c r="BY113" i="6"/>
  <c r="BX113" i="6"/>
  <c r="BW113" i="6"/>
  <c r="BV113" i="6"/>
  <c r="BU113" i="6"/>
  <c r="BR113" i="6"/>
  <c r="BQ113" i="6"/>
  <c r="BP113" i="6"/>
  <c r="BO113" i="6"/>
  <c r="BN113" i="6"/>
  <c r="BM113" i="6"/>
  <c r="BF113" i="6"/>
  <c r="BC113" i="6"/>
  <c r="AV113" i="6"/>
  <c r="AW113" i="6" s="1"/>
  <c r="AT113" i="6"/>
  <c r="AU113" i="6" s="1"/>
  <c r="I113" i="6"/>
  <c r="CL112" i="6"/>
  <c r="CK112" i="6"/>
  <c r="CJ112" i="6"/>
  <c r="CI112" i="6"/>
  <c r="CH112" i="6"/>
  <c r="CG112" i="6"/>
  <c r="CF112" i="6"/>
  <c r="CE112" i="6"/>
  <c r="CD112" i="6"/>
  <c r="CC112" i="6"/>
  <c r="CB112" i="6"/>
  <c r="CA112" i="6"/>
  <c r="BZ112" i="6"/>
  <c r="BY112" i="6"/>
  <c r="BX112" i="6"/>
  <c r="BW112" i="6"/>
  <c r="BV112" i="6"/>
  <c r="BU112" i="6"/>
  <c r="BR112" i="6"/>
  <c r="BQ112" i="6"/>
  <c r="BP112" i="6"/>
  <c r="BO112" i="6"/>
  <c r="BN112" i="6"/>
  <c r="BM112" i="6"/>
  <c r="BF112" i="6"/>
  <c r="BC112" i="6"/>
  <c r="AV112" i="6"/>
  <c r="AW112" i="6" s="1"/>
  <c r="AU112" i="6"/>
  <c r="AT112" i="6"/>
  <c r="I112" i="6"/>
  <c r="CL111" i="6"/>
  <c r="CK111" i="6"/>
  <c r="CJ111" i="6"/>
  <c r="CI111" i="6"/>
  <c r="CH111" i="6"/>
  <c r="CG111" i="6"/>
  <c r="CF111" i="6"/>
  <c r="CE111" i="6"/>
  <c r="CD111" i="6"/>
  <c r="CC111" i="6"/>
  <c r="CB111" i="6"/>
  <c r="CA111" i="6"/>
  <c r="BZ111" i="6"/>
  <c r="BY111" i="6"/>
  <c r="BX111" i="6"/>
  <c r="BW111" i="6"/>
  <c r="BV111" i="6"/>
  <c r="BU111" i="6"/>
  <c r="BR111" i="6"/>
  <c r="BQ111" i="6"/>
  <c r="BP111" i="6"/>
  <c r="BO111" i="6"/>
  <c r="BN111" i="6"/>
  <c r="BM111" i="6"/>
  <c r="BF111" i="6"/>
  <c r="BC111" i="6"/>
  <c r="AV111" i="6"/>
  <c r="AW111" i="6" s="1"/>
  <c r="AT111" i="6"/>
  <c r="AU111" i="6" s="1"/>
  <c r="I111" i="6"/>
  <c r="CL110" i="6"/>
  <c r="CK110" i="6"/>
  <c r="CJ110" i="6"/>
  <c r="CI110" i="6"/>
  <c r="CH110" i="6"/>
  <c r="CG110" i="6"/>
  <c r="CF110" i="6"/>
  <c r="CE110" i="6"/>
  <c r="CD110" i="6"/>
  <c r="CC110" i="6"/>
  <c r="CB110" i="6"/>
  <c r="CA110" i="6"/>
  <c r="BZ110" i="6"/>
  <c r="BY110" i="6"/>
  <c r="BX110" i="6"/>
  <c r="BW110" i="6"/>
  <c r="BV110" i="6"/>
  <c r="BU110" i="6"/>
  <c r="BR110" i="6"/>
  <c r="BQ110" i="6"/>
  <c r="BP110" i="6"/>
  <c r="BO110" i="6"/>
  <c r="BN110" i="6"/>
  <c r="BM110" i="6"/>
  <c r="BF110" i="6"/>
  <c r="BC110" i="6"/>
  <c r="AV110" i="6"/>
  <c r="AW110" i="6" s="1"/>
  <c r="AU110" i="6"/>
  <c r="AT110" i="6"/>
  <c r="I110" i="6"/>
  <c r="CL109" i="6"/>
  <c r="CK109" i="6"/>
  <c r="CJ109" i="6"/>
  <c r="CI109" i="6"/>
  <c r="CH109" i="6"/>
  <c r="CG109" i="6"/>
  <c r="CF109" i="6"/>
  <c r="CE109" i="6"/>
  <c r="CD109" i="6"/>
  <c r="CC109" i="6"/>
  <c r="CB109" i="6"/>
  <c r="CA109" i="6"/>
  <c r="BZ109" i="6"/>
  <c r="BY109" i="6"/>
  <c r="BX109" i="6"/>
  <c r="BW109" i="6"/>
  <c r="BV109" i="6"/>
  <c r="BU109" i="6"/>
  <c r="BR109" i="6"/>
  <c r="BQ109" i="6"/>
  <c r="BP109" i="6"/>
  <c r="BO109" i="6"/>
  <c r="BN109" i="6"/>
  <c r="BM109" i="6"/>
  <c r="BF109" i="6"/>
  <c r="BC109" i="6"/>
  <c r="AV109" i="6"/>
  <c r="AW109" i="6" s="1"/>
  <c r="AT109" i="6"/>
  <c r="AU109" i="6" s="1"/>
  <c r="I109" i="6"/>
  <c r="CL108" i="6"/>
  <c r="CK108" i="6"/>
  <c r="CJ108" i="6"/>
  <c r="CI108" i="6"/>
  <c r="CH108" i="6"/>
  <c r="CG108" i="6"/>
  <c r="CF108" i="6"/>
  <c r="CE108" i="6"/>
  <c r="CD108" i="6"/>
  <c r="CC108" i="6"/>
  <c r="CB108" i="6"/>
  <c r="CA108" i="6"/>
  <c r="BZ108" i="6"/>
  <c r="BY108" i="6"/>
  <c r="BX108" i="6"/>
  <c r="BW108" i="6"/>
  <c r="BV108" i="6"/>
  <c r="BU108" i="6"/>
  <c r="BR108" i="6"/>
  <c r="BQ108" i="6"/>
  <c r="BP108" i="6"/>
  <c r="BO108" i="6"/>
  <c r="BN108" i="6"/>
  <c r="BM108" i="6"/>
  <c r="BF108" i="6"/>
  <c r="BC108" i="6"/>
  <c r="AV108" i="6"/>
  <c r="AW108" i="6" s="1"/>
  <c r="AU108" i="6"/>
  <c r="AT108" i="6"/>
  <c r="I108" i="6"/>
  <c r="CL107" i="6"/>
  <c r="CK107" i="6"/>
  <c r="CJ107" i="6"/>
  <c r="CI107" i="6"/>
  <c r="CH107" i="6"/>
  <c r="CG107" i="6"/>
  <c r="CF107" i="6"/>
  <c r="CE107" i="6"/>
  <c r="CD107" i="6"/>
  <c r="CC107" i="6"/>
  <c r="CB107" i="6"/>
  <c r="CA107" i="6"/>
  <c r="BZ107" i="6"/>
  <c r="BY107" i="6"/>
  <c r="BX107" i="6"/>
  <c r="BW107" i="6"/>
  <c r="BV107" i="6"/>
  <c r="BU107" i="6"/>
  <c r="BR107" i="6"/>
  <c r="BQ107" i="6"/>
  <c r="BP107" i="6"/>
  <c r="BO107" i="6"/>
  <c r="BN107" i="6"/>
  <c r="BM107" i="6"/>
  <c r="BF107" i="6"/>
  <c r="BC107" i="6"/>
  <c r="AV107" i="6"/>
  <c r="AW107" i="6" s="1"/>
  <c r="AT107" i="6"/>
  <c r="AU107" i="6" s="1"/>
  <c r="I107" i="6"/>
  <c r="CL106" i="6"/>
  <c r="CK106" i="6"/>
  <c r="CJ106" i="6"/>
  <c r="CI106" i="6"/>
  <c r="CH106" i="6"/>
  <c r="CG106" i="6"/>
  <c r="CF106" i="6"/>
  <c r="CE106" i="6"/>
  <c r="CD106" i="6"/>
  <c r="CC106" i="6"/>
  <c r="CB106" i="6"/>
  <c r="CA106" i="6"/>
  <c r="BZ106" i="6"/>
  <c r="BY106" i="6"/>
  <c r="BX106" i="6"/>
  <c r="BW106" i="6"/>
  <c r="BV106" i="6"/>
  <c r="BU106" i="6"/>
  <c r="BR106" i="6"/>
  <c r="BQ106" i="6"/>
  <c r="BP106" i="6"/>
  <c r="BO106" i="6"/>
  <c r="BN106" i="6"/>
  <c r="BM106" i="6"/>
  <c r="BF106" i="6"/>
  <c r="BC106" i="6"/>
  <c r="AV106" i="6"/>
  <c r="AW106" i="6" s="1"/>
  <c r="AU106" i="6"/>
  <c r="AT106" i="6"/>
  <c r="I106" i="6"/>
  <c r="CL105" i="6"/>
  <c r="CK105" i="6"/>
  <c r="CJ105" i="6"/>
  <c r="CI105" i="6"/>
  <c r="CH105" i="6"/>
  <c r="CG105" i="6"/>
  <c r="CF105" i="6"/>
  <c r="CE105" i="6"/>
  <c r="CD105" i="6"/>
  <c r="CC105" i="6"/>
  <c r="CB105" i="6"/>
  <c r="CA105" i="6"/>
  <c r="BZ105" i="6"/>
  <c r="BY105" i="6"/>
  <c r="BX105" i="6"/>
  <c r="BW105" i="6"/>
  <c r="BV105" i="6"/>
  <c r="BU105" i="6"/>
  <c r="BR105" i="6"/>
  <c r="BQ105" i="6"/>
  <c r="BP105" i="6"/>
  <c r="BO105" i="6"/>
  <c r="BN105" i="6"/>
  <c r="BM105" i="6"/>
  <c r="BF105" i="6"/>
  <c r="BC105" i="6"/>
  <c r="AV105" i="6"/>
  <c r="AW105" i="6" s="1"/>
  <c r="AT105" i="6"/>
  <c r="AU105" i="6" s="1"/>
  <c r="I105" i="6"/>
  <c r="CL104" i="6"/>
  <c r="CK104" i="6"/>
  <c r="CJ104" i="6"/>
  <c r="CI104" i="6"/>
  <c r="CH104" i="6"/>
  <c r="CG104" i="6"/>
  <c r="CF104" i="6"/>
  <c r="CE104" i="6"/>
  <c r="CD104" i="6"/>
  <c r="CC104" i="6"/>
  <c r="CB104" i="6"/>
  <c r="CA104" i="6"/>
  <c r="BZ104" i="6"/>
  <c r="BY104" i="6"/>
  <c r="BX104" i="6"/>
  <c r="BW104" i="6"/>
  <c r="BV104" i="6"/>
  <c r="BU104" i="6"/>
  <c r="BR104" i="6"/>
  <c r="BQ104" i="6"/>
  <c r="BP104" i="6"/>
  <c r="BO104" i="6"/>
  <c r="BN104" i="6"/>
  <c r="BM104" i="6"/>
  <c r="BF104" i="6"/>
  <c r="BC104" i="6"/>
  <c r="AV104" i="6"/>
  <c r="AW104" i="6" s="1"/>
  <c r="AU104" i="6"/>
  <c r="AT104" i="6"/>
  <c r="I104" i="6"/>
  <c r="CL103" i="6"/>
  <c r="CK103" i="6"/>
  <c r="CJ103" i="6"/>
  <c r="CI103" i="6"/>
  <c r="CH103" i="6"/>
  <c r="CG103" i="6"/>
  <c r="CF103" i="6"/>
  <c r="CE103" i="6"/>
  <c r="CD103" i="6"/>
  <c r="CC103" i="6"/>
  <c r="CB103" i="6"/>
  <c r="CA103" i="6"/>
  <c r="BZ103" i="6"/>
  <c r="BY103" i="6"/>
  <c r="BX103" i="6"/>
  <c r="BW103" i="6"/>
  <c r="BV103" i="6"/>
  <c r="BU103" i="6"/>
  <c r="BR103" i="6"/>
  <c r="BQ103" i="6"/>
  <c r="BP103" i="6"/>
  <c r="BO103" i="6"/>
  <c r="BN103" i="6"/>
  <c r="BM103" i="6"/>
  <c r="BF103" i="6"/>
  <c r="BC103" i="6"/>
  <c r="AV103" i="6"/>
  <c r="AW103" i="6" s="1"/>
  <c r="AT103" i="6"/>
  <c r="AU103" i="6" s="1"/>
  <c r="I103" i="6"/>
  <c r="CL102" i="6"/>
  <c r="CK102" i="6"/>
  <c r="CJ102" i="6"/>
  <c r="CI102" i="6"/>
  <c r="CH102" i="6"/>
  <c r="CG102" i="6"/>
  <c r="CF102" i="6"/>
  <c r="CE102" i="6"/>
  <c r="CD102" i="6"/>
  <c r="CC102" i="6"/>
  <c r="CB102" i="6"/>
  <c r="CA102" i="6"/>
  <c r="BZ102" i="6"/>
  <c r="BY102" i="6"/>
  <c r="BX102" i="6"/>
  <c r="BW102" i="6"/>
  <c r="BV102" i="6"/>
  <c r="BU102" i="6"/>
  <c r="BR102" i="6"/>
  <c r="BQ102" i="6"/>
  <c r="BP102" i="6"/>
  <c r="BO102" i="6"/>
  <c r="BN102" i="6"/>
  <c r="BM102" i="6"/>
  <c r="BF102" i="6"/>
  <c r="BC102" i="6"/>
  <c r="AV102" i="6"/>
  <c r="AW102" i="6" s="1"/>
  <c r="AU102" i="6"/>
  <c r="AT102" i="6"/>
  <c r="I102" i="6"/>
  <c r="CL101" i="6"/>
  <c r="CK101" i="6"/>
  <c r="CJ101" i="6"/>
  <c r="CI101" i="6"/>
  <c r="CH101" i="6"/>
  <c r="CG101" i="6"/>
  <c r="CF101" i="6"/>
  <c r="CE101" i="6"/>
  <c r="CD101" i="6"/>
  <c r="CC101" i="6"/>
  <c r="CB101" i="6"/>
  <c r="CA101" i="6"/>
  <c r="BZ101" i="6"/>
  <c r="BY101" i="6"/>
  <c r="BX101" i="6"/>
  <c r="BW101" i="6"/>
  <c r="BV101" i="6"/>
  <c r="BU101" i="6"/>
  <c r="BR101" i="6"/>
  <c r="BQ101" i="6"/>
  <c r="BP101" i="6"/>
  <c r="BO101" i="6"/>
  <c r="BN101" i="6"/>
  <c r="BM101" i="6"/>
  <c r="BF101" i="6"/>
  <c r="BC101" i="6"/>
  <c r="AV101" i="6"/>
  <c r="AW101" i="6" s="1"/>
  <c r="AT101" i="6"/>
  <c r="AU101" i="6" s="1"/>
  <c r="I101" i="6"/>
  <c r="CL100" i="6"/>
  <c r="CK100" i="6"/>
  <c r="CJ100" i="6"/>
  <c r="CI100" i="6"/>
  <c r="CH100" i="6"/>
  <c r="CG100" i="6"/>
  <c r="CF100" i="6"/>
  <c r="CE100" i="6"/>
  <c r="CD100" i="6"/>
  <c r="CC100" i="6"/>
  <c r="CB100" i="6"/>
  <c r="CA100" i="6"/>
  <c r="BZ100" i="6"/>
  <c r="BY100" i="6"/>
  <c r="BX100" i="6"/>
  <c r="BW100" i="6"/>
  <c r="BV100" i="6"/>
  <c r="BU100" i="6"/>
  <c r="BR100" i="6"/>
  <c r="BQ100" i="6"/>
  <c r="BP100" i="6"/>
  <c r="BO100" i="6"/>
  <c r="BN100" i="6"/>
  <c r="BM100" i="6"/>
  <c r="BF100" i="6"/>
  <c r="BC100" i="6"/>
  <c r="AV100" i="6"/>
  <c r="AW100" i="6" s="1"/>
  <c r="AU100" i="6"/>
  <c r="AT100" i="6"/>
  <c r="I100" i="6"/>
  <c r="CL99" i="6"/>
  <c r="CK99" i="6"/>
  <c r="CJ99" i="6"/>
  <c r="CI99" i="6"/>
  <c r="CH99" i="6"/>
  <c r="CG99" i="6"/>
  <c r="CF99" i="6"/>
  <c r="CE99" i="6"/>
  <c r="CD99" i="6"/>
  <c r="CC99" i="6"/>
  <c r="CB99" i="6"/>
  <c r="CA99" i="6"/>
  <c r="BZ99" i="6"/>
  <c r="BY99" i="6"/>
  <c r="BX99" i="6"/>
  <c r="BW99" i="6"/>
  <c r="BV99" i="6"/>
  <c r="BU99" i="6"/>
  <c r="BR99" i="6"/>
  <c r="BQ99" i="6"/>
  <c r="BP99" i="6"/>
  <c r="BO99" i="6"/>
  <c r="BN99" i="6"/>
  <c r="BM99" i="6"/>
  <c r="BF99" i="6"/>
  <c r="BC99" i="6"/>
  <c r="AV99" i="6"/>
  <c r="AW99" i="6" s="1"/>
  <c r="AT99" i="6"/>
  <c r="AU99" i="6" s="1"/>
  <c r="I99" i="6"/>
  <c r="CL98" i="6"/>
  <c r="CK98" i="6"/>
  <c r="CJ98" i="6"/>
  <c r="CI98" i="6"/>
  <c r="CH98" i="6"/>
  <c r="CG98" i="6"/>
  <c r="CF98" i="6"/>
  <c r="CE98" i="6"/>
  <c r="CD98" i="6"/>
  <c r="CC98" i="6"/>
  <c r="CB98" i="6"/>
  <c r="CA98" i="6"/>
  <c r="BZ98" i="6"/>
  <c r="BY98" i="6"/>
  <c r="BX98" i="6"/>
  <c r="BW98" i="6"/>
  <c r="BV98" i="6"/>
  <c r="BU98" i="6"/>
  <c r="BR98" i="6"/>
  <c r="BQ98" i="6"/>
  <c r="BP98" i="6"/>
  <c r="BO98" i="6"/>
  <c r="BN98" i="6"/>
  <c r="BM98" i="6"/>
  <c r="BF98" i="6"/>
  <c r="BC98" i="6"/>
  <c r="AV98" i="6"/>
  <c r="AW98" i="6" s="1"/>
  <c r="AU98" i="6"/>
  <c r="AT98" i="6"/>
  <c r="I98" i="6"/>
  <c r="CL97" i="6"/>
  <c r="CK97" i="6"/>
  <c r="CJ97" i="6"/>
  <c r="CI97" i="6"/>
  <c r="CH97" i="6"/>
  <c r="CG97" i="6"/>
  <c r="CF97" i="6"/>
  <c r="CE97" i="6"/>
  <c r="CD97" i="6"/>
  <c r="CC97" i="6"/>
  <c r="CB97" i="6"/>
  <c r="CA97" i="6"/>
  <c r="BZ97" i="6"/>
  <c r="BY97" i="6"/>
  <c r="BX97" i="6"/>
  <c r="BW97" i="6"/>
  <c r="BV97" i="6"/>
  <c r="BU97" i="6"/>
  <c r="BR97" i="6"/>
  <c r="BQ97" i="6"/>
  <c r="BP97" i="6"/>
  <c r="BO97" i="6"/>
  <c r="BN97" i="6"/>
  <c r="BM97" i="6"/>
  <c r="BF97" i="6"/>
  <c r="BC97" i="6"/>
  <c r="AV97" i="6"/>
  <c r="AW97" i="6" s="1"/>
  <c r="AT97" i="6"/>
  <c r="AU97" i="6" s="1"/>
  <c r="I97" i="6"/>
  <c r="CL96" i="6"/>
  <c r="CK96" i="6"/>
  <c r="CJ96" i="6"/>
  <c r="CI96" i="6"/>
  <c r="CH96" i="6"/>
  <c r="CG96" i="6"/>
  <c r="CF96" i="6"/>
  <c r="CE96" i="6"/>
  <c r="CD96" i="6"/>
  <c r="CC96" i="6"/>
  <c r="CB96" i="6"/>
  <c r="CA96" i="6"/>
  <c r="BZ96" i="6"/>
  <c r="BY96" i="6"/>
  <c r="BX96" i="6"/>
  <c r="BW96" i="6"/>
  <c r="BV96" i="6"/>
  <c r="BU96" i="6"/>
  <c r="BR96" i="6"/>
  <c r="BQ96" i="6"/>
  <c r="BP96" i="6"/>
  <c r="BO96" i="6"/>
  <c r="BN96" i="6"/>
  <c r="BM96" i="6"/>
  <c r="BF96" i="6"/>
  <c r="BC96" i="6"/>
  <c r="AV96" i="6"/>
  <c r="AW96" i="6" s="1"/>
  <c r="AU96" i="6"/>
  <c r="AT96" i="6"/>
  <c r="I96" i="6"/>
  <c r="CL95" i="6"/>
  <c r="CK95" i="6"/>
  <c r="CJ95" i="6"/>
  <c r="CI95" i="6"/>
  <c r="CH95" i="6"/>
  <c r="CG95" i="6"/>
  <c r="CF95" i="6"/>
  <c r="CE95" i="6"/>
  <c r="CD95" i="6"/>
  <c r="CC95" i="6"/>
  <c r="CB95" i="6"/>
  <c r="CA95" i="6"/>
  <c r="BZ95" i="6"/>
  <c r="BY95" i="6"/>
  <c r="BX95" i="6"/>
  <c r="BW95" i="6"/>
  <c r="BV95" i="6"/>
  <c r="BU95" i="6"/>
  <c r="BR95" i="6"/>
  <c r="BQ95" i="6"/>
  <c r="BP95" i="6"/>
  <c r="BO95" i="6"/>
  <c r="BN95" i="6"/>
  <c r="BM95" i="6"/>
  <c r="BF95" i="6"/>
  <c r="BC95" i="6"/>
  <c r="AV95" i="6"/>
  <c r="AW95" i="6" s="1"/>
  <c r="AT95" i="6"/>
  <c r="AU95" i="6" s="1"/>
  <c r="I95" i="6"/>
  <c r="CL94" i="6"/>
  <c r="CK94" i="6"/>
  <c r="CJ94" i="6"/>
  <c r="CI94" i="6"/>
  <c r="CH94" i="6"/>
  <c r="CG94" i="6"/>
  <c r="CF94" i="6"/>
  <c r="CE94" i="6"/>
  <c r="CD94" i="6"/>
  <c r="CC94" i="6"/>
  <c r="CB94" i="6"/>
  <c r="CA94" i="6"/>
  <c r="BZ94" i="6"/>
  <c r="BY94" i="6"/>
  <c r="BX94" i="6"/>
  <c r="BW94" i="6"/>
  <c r="BV94" i="6"/>
  <c r="BU94" i="6"/>
  <c r="BR94" i="6"/>
  <c r="BQ94" i="6"/>
  <c r="BP94" i="6"/>
  <c r="BO94" i="6"/>
  <c r="BN94" i="6"/>
  <c r="BM94" i="6"/>
  <c r="BF94" i="6"/>
  <c r="BC94" i="6"/>
  <c r="AV94" i="6"/>
  <c r="AW94" i="6" s="1"/>
  <c r="AU94" i="6"/>
  <c r="AT94" i="6"/>
  <c r="I94" i="6"/>
  <c r="CL93" i="6"/>
  <c r="CK93" i="6"/>
  <c r="CJ93" i="6"/>
  <c r="CI93" i="6"/>
  <c r="CH93" i="6"/>
  <c r="CG93" i="6"/>
  <c r="CF93" i="6"/>
  <c r="CE93" i="6"/>
  <c r="CD93" i="6"/>
  <c r="CC93" i="6"/>
  <c r="CB93" i="6"/>
  <c r="CA93" i="6"/>
  <c r="BZ93" i="6"/>
  <c r="BY93" i="6"/>
  <c r="BX93" i="6"/>
  <c r="BW93" i="6"/>
  <c r="BV93" i="6"/>
  <c r="BU93" i="6"/>
  <c r="BR93" i="6"/>
  <c r="BQ93" i="6"/>
  <c r="BP93" i="6"/>
  <c r="BO93" i="6"/>
  <c r="BN93" i="6"/>
  <c r="BM93" i="6"/>
  <c r="BF93" i="6"/>
  <c r="BC93" i="6"/>
  <c r="AV93" i="6"/>
  <c r="AW93" i="6" s="1"/>
  <c r="AT93" i="6"/>
  <c r="AU93" i="6" s="1"/>
  <c r="I93" i="6"/>
  <c r="CL92" i="6"/>
  <c r="CK92" i="6"/>
  <c r="CJ92" i="6"/>
  <c r="CI92" i="6"/>
  <c r="CH92" i="6"/>
  <c r="CG92" i="6"/>
  <c r="CF92" i="6"/>
  <c r="CE92" i="6"/>
  <c r="CD92" i="6"/>
  <c r="CC92" i="6"/>
  <c r="CB92" i="6"/>
  <c r="CA92" i="6"/>
  <c r="BZ92" i="6"/>
  <c r="BY92" i="6"/>
  <c r="BX92" i="6"/>
  <c r="BW92" i="6"/>
  <c r="BV92" i="6"/>
  <c r="BU92" i="6"/>
  <c r="BR92" i="6"/>
  <c r="BQ92" i="6"/>
  <c r="BP92" i="6"/>
  <c r="BO92" i="6"/>
  <c r="BN92" i="6"/>
  <c r="BM92" i="6"/>
  <c r="BF92" i="6"/>
  <c r="BC92" i="6"/>
  <c r="AV92" i="6"/>
  <c r="AW92" i="6" s="1"/>
  <c r="AU92" i="6"/>
  <c r="AT92" i="6"/>
  <c r="I92" i="6"/>
  <c r="CL91" i="6"/>
  <c r="CK91" i="6"/>
  <c r="CJ91" i="6"/>
  <c r="CI91" i="6"/>
  <c r="CH91" i="6"/>
  <c r="CG91" i="6"/>
  <c r="CF91" i="6"/>
  <c r="CE91" i="6"/>
  <c r="CD91" i="6"/>
  <c r="CC91" i="6"/>
  <c r="CB91" i="6"/>
  <c r="CA91" i="6"/>
  <c r="BZ91" i="6"/>
  <c r="BY91" i="6"/>
  <c r="BX91" i="6"/>
  <c r="BW91" i="6"/>
  <c r="BV91" i="6"/>
  <c r="BU91" i="6"/>
  <c r="BR91" i="6"/>
  <c r="BQ91" i="6"/>
  <c r="BP91" i="6"/>
  <c r="BO91" i="6"/>
  <c r="BN91" i="6"/>
  <c r="BM91" i="6"/>
  <c r="BF91" i="6"/>
  <c r="BC91" i="6"/>
  <c r="AV91" i="6"/>
  <c r="AW91" i="6" s="1"/>
  <c r="AT91" i="6"/>
  <c r="AU91" i="6" s="1"/>
  <c r="I91" i="6"/>
  <c r="CL90" i="6"/>
  <c r="CK90" i="6"/>
  <c r="CJ90" i="6"/>
  <c r="CI90" i="6"/>
  <c r="CH90" i="6"/>
  <c r="CG90" i="6"/>
  <c r="CF90" i="6"/>
  <c r="CE90" i="6"/>
  <c r="CD90" i="6"/>
  <c r="CC90" i="6"/>
  <c r="CB90" i="6"/>
  <c r="CA90" i="6"/>
  <c r="BZ90" i="6"/>
  <c r="BY90" i="6"/>
  <c r="BX90" i="6"/>
  <c r="BW90" i="6"/>
  <c r="BV90" i="6"/>
  <c r="BU90" i="6"/>
  <c r="BR90" i="6"/>
  <c r="BQ90" i="6"/>
  <c r="BP90" i="6"/>
  <c r="BO90" i="6"/>
  <c r="BN90" i="6"/>
  <c r="BM90" i="6"/>
  <c r="BF90" i="6"/>
  <c r="BC90" i="6"/>
  <c r="AV90" i="6"/>
  <c r="AW90" i="6" s="1"/>
  <c r="AU90" i="6"/>
  <c r="AT90" i="6"/>
  <c r="I90" i="6"/>
  <c r="CL89" i="6"/>
  <c r="CK89" i="6"/>
  <c r="CJ89" i="6"/>
  <c r="CI89" i="6"/>
  <c r="CH89" i="6"/>
  <c r="CG89" i="6"/>
  <c r="CF89" i="6"/>
  <c r="CE89" i="6"/>
  <c r="CD89" i="6"/>
  <c r="CC89" i="6"/>
  <c r="CB89" i="6"/>
  <c r="CA89" i="6"/>
  <c r="BZ89" i="6"/>
  <c r="BY89" i="6"/>
  <c r="BX89" i="6"/>
  <c r="BW89" i="6"/>
  <c r="BV89" i="6"/>
  <c r="BU89" i="6"/>
  <c r="BR89" i="6"/>
  <c r="BQ89" i="6"/>
  <c r="BP89" i="6"/>
  <c r="BO89" i="6"/>
  <c r="BN89" i="6"/>
  <c r="BM89" i="6"/>
  <c r="BF89" i="6"/>
  <c r="BC89" i="6"/>
  <c r="AV89" i="6"/>
  <c r="AW89" i="6" s="1"/>
  <c r="AT89" i="6"/>
  <c r="AU89" i="6" s="1"/>
  <c r="I89" i="6"/>
  <c r="CL88" i="6"/>
  <c r="CK88" i="6"/>
  <c r="CJ88" i="6"/>
  <c r="CI88" i="6"/>
  <c r="CH88" i="6"/>
  <c r="CG88" i="6"/>
  <c r="CF88" i="6"/>
  <c r="CE88" i="6"/>
  <c r="CD88" i="6"/>
  <c r="CC88" i="6"/>
  <c r="CB88" i="6"/>
  <c r="CA88" i="6"/>
  <c r="BZ88" i="6"/>
  <c r="BY88" i="6"/>
  <c r="BX88" i="6"/>
  <c r="BW88" i="6"/>
  <c r="BV88" i="6"/>
  <c r="BU88" i="6"/>
  <c r="BR88" i="6"/>
  <c r="BQ88" i="6"/>
  <c r="BP88" i="6"/>
  <c r="BO88" i="6"/>
  <c r="BN88" i="6"/>
  <c r="BM88" i="6"/>
  <c r="BF88" i="6"/>
  <c r="BC88" i="6"/>
  <c r="AV88" i="6"/>
  <c r="AW88" i="6" s="1"/>
  <c r="AU88" i="6"/>
  <c r="AT88" i="6"/>
  <c r="I88" i="6"/>
  <c r="CL87" i="6"/>
  <c r="CK87" i="6"/>
  <c r="CJ87" i="6"/>
  <c r="CI87" i="6"/>
  <c r="CH87" i="6"/>
  <c r="CG87" i="6"/>
  <c r="CF87" i="6"/>
  <c r="CE87" i="6"/>
  <c r="CD87" i="6"/>
  <c r="CC87" i="6"/>
  <c r="CB87" i="6"/>
  <c r="CA87" i="6"/>
  <c r="BZ87" i="6"/>
  <c r="BY87" i="6"/>
  <c r="BX87" i="6"/>
  <c r="BW87" i="6"/>
  <c r="BV87" i="6"/>
  <c r="BU87" i="6"/>
  <c r="BR87" i="6"/>
  <c r="BQ87" i="6"/>
  <c r="BP87" i="6"/>
  <c r="BO87" i="6"/>
  <c r="BN87" i="6"/>
  <c r="BM87" i="6"/>
  <c r="BF87" i="6"/>
  <c r="BC87" i="6"/>
  <c r="AV87" i="6"/>
  <c r="AW87" i="6" s="1"/>
  <c r="AT87" i="6"/>
  <c r="AU87" i="6" s="1"/>
  <c r="I87" i="6"/>
  <c r="CL86" i="6"/>
  <c r="CK86" i="6"/>
  <c r="CJ86" i="6"/>
  <c r="CI86" i="6"/>
  <c r="CH86" i="6"/>
  <c r="CG86" i="6"/>
  <c r="CF86" i="6"/>
  <c r="CE86" i="6"/>
  <c r="CD86" i="6"/>
  <c r="CC86" i="6"/>
  <c r="CB86" i="6"/>
  <c r="CA86" i="6"/>
  <c r="BZ86" i="6"/>
  <c r="BY86" i="6"/>
  <c r="BX86" i="6"/>
  <c r="BW86" i="6"/>
  <c r="BV86" i="6"/>
  <c r="BU86" i="6"/>
  <c r="BR86" i="6"/>
  <c r="BQ86" i="6"/>
  <c r="BP86" i="6"/>
  <c r="BO86" i="6"/>
  <c r="BN86" i="6"/>
  <c r="BM86" i="6"/>
  <c r="BF86" i="6"/>
  <c r="BC86" i="6"/>
  <c r="AV86" i="6"/>
  <c r="AW86" i="6" s="1"/>
  <c r="AU86" i="6"/>
  <c r="AT86" i="6"/>
  <c r="I86" i="6"/>
  <c r="CL85" i="6"/>
  <c r="CK85" i="6"/>
  <c r="CJ85" i="6"/>
  <c r="CI85" i="6"/>
  <c r="CH85" i="6"/>
  <c r="CG85" i="6"/>
  <c r="CF85" i="6"/>
  <c r="CE85" i="6"/>
  <c r="CD85" i="6"/>
  <c r="CC85" i="6"/>
  <c r="CB85" i="6"/>
  <c r="CA85" i="6"/>
  <c r="BZ85" i="6"/>
  <c r="BY85" i="6"/>
  <c r="BX85" i="6"/>
  <c r="BW85" i="6"/>
  <c r="BV85" i="6"/>
  <c r="BU85" i="6"/>
  <c r="BR85" i="6"/>
  <c r="BQ85" i="6"/>
  <c r="BP85" i="6"/>
  <c r="BO85" i="6"/>
  <c r="BN85" i="6"/>
  <c r="BM85" i="6"/>
  <c r="BF85" i="6"/>
  <c r="BC85" i="6"/>
  <c r="AV85" i="6"/>
  <c r="AW85" i="6" s="1"/>
  <c r="AT85" i="6"/>
  <c r="AU85" i="6" s="1"/>
  <c r="I85" i="6"/>
  <c r="CL84" i="6"/>
  <c r="CK84" i="6"/>
  <c r="CJ84" i="6"/>
  <c r="CI84" i="6"/>
  <c r="CH84" i="6"/>
  <c r="CG84" i="6"/>
  <c r="CF84" i="6"/>
  <c r="CE84" i="6"/>
  <c r="CD84" i="6"/>
  <c r="CC84" i="6"/>
  <c r="CB84" i="6"/>
  <c r="CA84" i="6"/>
  <c r="BZ84" i="6"/>
  <c r="BY84" i="6"/>
  <c r="BX84" i="6"/>
  <c r="BW84" i="6"/>
  <c r="BV84" i="6"/>
  <c r="BU84" i="6"/>
  <c r="BR84" i="6"/>
  <c r="BQ84" i="6"/>
  <c r="BP84" i="6"/>
  <c r="BO84" i="6"/>
  <c r="BN84" i="6"/>
  <c r="BM84" i="6"/>
  <c r="BF84" i="6"/>
  <c r="BC84" i="6"/>
  <c r="AV84" i="6"/>
  <c r="AW84" i="6" s="1"/>
  <c r="AU84" i="6"/>
  <c r="AT84" i="6"/>
  <c r="I84" i="6"/>
  <c r="CL83" i="6"/>
  <c r="CK83" i="6"/>
  <c r="CJ83" i="6"/>
  <c r="CI83" i="6"/>
  <c r="CH83" i="6"/>
  <c r="CG83" i="6"/>
  <c r="CF83" i="6"/>
  <c r="CE83" i="6"/>
  <c r="CD83" i="6"/>
  <c r="CC83" i="6"/>
  <c r="CB83" i="6"/>
  <c r="CA83" i="6"/>
  <c r="BZ83" i="6"/>
  <c r="BY83" i="6"/>
  <c r="BX83" i="6"/>
  <c r="BW83" i="6"/>
  <c r="BV83" i="6"/>
  <c r="BU83" i="6"/>
  <c r="BR83" i="6"/>
  <c r="BQ83" i="6"/>
  <c r="BP83" i="6"/>
  <c r="BO83" i="6"/>
  <c r="BN83" i="6"/>
  <c r="BM83" i="6"/>
  <c r="BF83" i="6"/>
  <c r="BC83" i="6"/>
  <c r="AV83" i="6"/>
  <c r="AW83" i="6" s="1"/>
  <c r="AT83" i="6"/>
  <c r="AU83" i="6" s="1"/>
  <c r="I83" i="6"/>
  <c r="CL82" i="6"/>
  <c r="CK82" i="6"/>
  <c r="CJ82" i="6"/>
  <c r="CI82" i="6"/>
  <c r="CH82" i="6"/>
  <c r="CG82" i="6"/>
  <c r="CF82" i="6"/>
  <c r="CE82" i="6"/>
  <c r="CD82" i="6"/>
  <c r="CC82" i="6"/>
  <c r="CB82" i="6"/>
  <c r="CA82" i="6"/>
  <c r="BZ82" i="6"/>
  <c r="BY82" i="6"/>
  <c r="BX82" i="6"/>
  <c r="BW82" i="6"/>
  <c r="BV82" i="6"/>
  <c r="BU82" i="6"/>
  <c r="BR82" i="6"/>
  <c r="BQ82" i="6"/>
  <c r="BP82" i="6"/>
  <c r="BO82" i="6"/>
  <c r="BN82" i="6"/>
  <c r="BM82" i="6"/>
  <c r="BF82" i="6"/>
  <c r="BC82" i="6"/>
  <c r="AV82" i="6"/>
  <c r="AW82" i="6" s="1"/>
  <c r="AU82" i="6"/>
  <c r="AT82" i="6"/>
  <c r="I82" i="6"/>
  <c r="CL81" i="6"/>
  <c r="CK81" i="6"/>
  <c r="CJ81" i="6"/>
  <c r="CI81" i="6"/>
  <c r="CH81" i="6"/>
  <c r="CG81" i="6"/>
  <c r="CF81" i="6"/>
  <c r="CE81" i="6"/>
  <c r="CD81" i="6"/>
  <c r="CC81" i="6"/>
  <c r="CB81" i="6"/>
  <c r="CA81" i="6"/>
  <c r="BZ81" i="6"/>
  <c r="BY81" i="6"/>
  <c r="BX81" i="6"/>
  <c r="BW81" i="6"/>
  <c r="BV81" i="6"/>
  <c r="BU81" i="6"/>
  <c r="BR81" i="6"/>
  <c r="BQ81" i="6"/>
  <c r="BP81" i="6"/>
  <c r="BO81" i="6"/>
  <c r="BN81" i="6"/>
  <c r="BM81" i="6"/>
  <c r="BF81" i="6"/>
  <c r="BC81" i="6"/>
  <c r="AV81" i="6"/>
  <c r="AW81" i="6" s="1"/>
  <c r="AT81" i="6"/>
  <c r="AU81" i="6" s="1"/>
  <c r="I81" i="6"/>
  <c r="CL80" i="6"/>
  <c r="CK80" i="6"/>
  <c r="CJ80" i="6"/>
  <c r="CI80" i="6"/>
  <c r="CH80" i="6"/>
  <c r="CG80" i="6"/>
  <c r="CF80" i="6"/>
  <c r="CE80" i="6"/>
  <c r="CD80" i="6"/>
  <c r="CC80" i="6"/>
  <c r="CB80" i="6"/>
  <c r="CA80" i="6"/>
  <c r="BZ80" i="6"/>
  <c r="BY80" i="6"/>
  <c r="BX80" i="6"/>
  <c r="BW80" i="6"/>
  <c r="BV80" i="6"/>
  <c r="BU80" i="6"/>
  <c r="BR80" i="6"/>
  <c r="BQ80" i="6"/>
  <c r="BP80" i="6"/>
  <c r="BO80" i="6"/>
  <c r="BN80" i="6"/>
  <c r="BM80" i="6"/>
  <c r="BF80" i="6"/>
  <c r="BC80" i="6"/>
  <c r="AV80" i="6"/>
  <c r="AW80" i="6" s="1"/>
  <c r="AU80" i="6"/>
  <c r="AT80" i="6"/>
  <c r="I80" i="6"/>
  <c r="CL79" i="6"/>
  <c r="CK79" i="6"/>
  <c r="CJ79" i="6"/>
  <c r="CI79" i="6"/>
  <c r="CH79" i="6"/>
  <c r="CG79" i="6"/>
  <c r="CF79" i="6"/>
  <c r="CE79" i="6"/>
  <c r="CD79" i="6"/>
  <c r="CC79" i="6"/>
  <c r="CB79" i="6"/>
  <c r="CA79" i="6"/>
  <c r="BZ79" i="6"/>
  <c r="BY79" i="6"/>
  <c r="BX79" i="6"/>
  <c r="BW79" i="6"/>
  <c r="BV79" i="6"/>
  <c r="BU79" i="6"/>
  <c r="BR79" i="6"/>
  <c r="BQ79" i="6"/>
  <c r="BP79" i="6"/>
  <c r="BO79" i="6"/>
  <c r="BN79" i="6"/>
  <c r="BM79" i="6"/>
  <c r="BF79" i="6"/>
  <c r="BC79" i="6"/>
  <c r="AV79" i="6"/>
  <c r="AW79" i="6" s="1"/>
  <c r="AT79" i="6"/>
  <c r="AU79" i="6" s="1"/>
  <c r="I79" i="6"/>
  <c r="CL78" i="6"/>
  <c r="CK78" i="6"/>
  <c r="CJ78" i="6"/>
  <c r="CI78" i="6"/>
  <c r="CH78" i="6"/>
  <c r="CG78" i="6"/>
  <c r="CF78" i="6"/>
  <c r="CE78" i="6"/>
  <c r="CD78" i="6"/>
  <c r="CC78" i="6"/>
  <c r="CB78" i="6"/>
  <c r="CA78" i="6"/>
  <c r="BZ78" i="6"/>
  <c r="BY78" i="6"/>
  <c r="BX78" i="6"/>
  <c r="BW78" i="6"/>
  <c r="BV78" i="6"/>
  <c r="BU78" i="6"/>
  <c r="BR78" i="6"/>
  <c r="BQ78" i="6"/>
  <c r="BP78" i="6"/>
  <c r="BO78" i="6"/>
  <c r="BN78" i="6"/>
  <c r="BM78" i="6"/>
  <c r="BF78" i="6"/>
  <c r="BC78" i="6"/>
  <c r="AV78" i="6"/>
  <c r="AW78" i="6" s="1"/>
  <c r="AU78" i="6"/>
  <c r="AT78" i="6"/>
  <c r="I78" i="6"/>
  <c r="CL77" i="6"/>
  <c r="CK77" i="6"/>
  <c r="CJ77" i="6"/>
  <c r="CI77" i="6"/>
  <c r="CH77" i="6"/>
  <c r="CG77" i="6"/>
  <c r="CF77" i="6"/>
  <c r="CE77" i="6"/>
  <c r="CD77" i="6"/>
  <c r="CC77" i="6"/>
  <c r="CB77" i="6"/>
  <c r="CA77" i="6"/>
  <c r="BZ77" i="6"/>
  <c r="BY77" i="6"/>
  <c r="BX77" i="6"/>
  <c r="BW77" i="6"/>
  <c r="BV77" i="6"/>
  <c r="BU77" i="6"/>
  <c r="BR77" i="6"/>
  <c r="BQ77" i="6"/>
  <c r="BP77" i="6"/>
  <c r="BO77" i="6"/>
  <c r="BN77" i="6"/>
  <c r="BM77" i="6"/>
  <c r="BF77" i="6"/>
  <c r="BC77" i="6"/>
  <c r="AV77" i="6"/>
  <c r="AW77" i="6" s="1"/>
  <c r="AT77" i="6"/>
  <c r="AU77" i="6" s="1"/>
  <c r="I77" i="6"/>
  <c r="CL76" i="6"/>
  <c r="CK76" i="6"/>
  <c r="CJ76" i="6"/>
  <c r="CI76" i="6"/>
  <c r="CH76" i="6"/>
  <c r="CG76" i="6"/>
  <c r="CF76" i="6"/>
  <c r="CE76" i="6"/>
  <c r="CD76" i="6"/>
  <c r="CC76" i="6"/>
  <c r="CB76" i="6"/>
  <c r="CA76" i="6"/>
  <c r="BZ76" i="6"/>
  <c r="BY76" i="6"/>
  <c r="BX76" i="6"/>
  <c r="BW76" i="6"/>
  <c r="BV76" i="6"/>
  <c r="BU76" i="6"/>
  <c r="BR76" i="6"/>
  <c r="BQ76" i="6"/>
  <c r="BP76" i="6"/>
  <c r="BO76" i="6"/>
  <c r="BN76" i="6"/>
  <c r="BM76" i="6"/>
  <c r="BF76" i="6"/>
  <c r="BC76" i="6"/>
  <c r="AV76" i="6"/>
  <c r="AW76" i="6" s="1"/>
  <c r="AU76" i="6"/>
  <c r="AT76" i="6"/>
  <c r="I76" i="6"/>
  <c r="CL75" i="6"/>
  <c r="CK75" i="6"/>
  <c r="CJ75" i="6"/>
  <c r="CI75" i="6"/>
  <c r="CH75" i="6"/>
  <c r="CG75" i="6"/>
  <c r="CF75" i="6"/>
  <c r="CE75" i="6"/>
  <c r="CD75" i="6"/>
  <c r="CC75" i="6"/>
  <c r="CB75" i="6"/>
  <c r="CA75" i="6"/>
  <c r="BZ75" i="6"/>
  <c r="BY75" i="6"/>
  <c r="BX75" i="6"/>
  <c r="BW75" i="6"/>
  <c r="BV75" i="6"/>
  <c r="BU75" i="6"/>
  <c r="BR75" i="6"/>
  <c r="BQ75" i="6"/>
  <c r="BP75" i="6"/>
  <c r="BO75" i="6"/>
  <c r="BN75" i="6"/>
  <c r="BM75" i="6"/>
  <c r="BF75" i="6"/>
  <c r="BC75" i="6"/>
  <c r="AV75" i="6"/>
  <c r="AW75" i="6" s="1"/>
  <c r="AT75" i="6"/>
  <c r="AU75" i="6" s="1"/>
  <c r="I75" i="6"/>
  <c r="CL74" i="6"/>
  <c r="CK74" i="6"/>
  <c r="CJ74" i="6"/>
  <c r="CI74" i="6"/>
  <c r="CH74" i="6"/>
  <c r="CG74" i="6"/>
  <c r="CF74" i="6"/>
  <c r="CE74" i="6"/>
  <c r="CD74" i="6"/>
  <c r="CC74" i="6"/>
  <c r="CB74" i="6"/>
  <c r="CA74" i="6"/>
  <c r="BZ74" i="6"/>
  <c r="BY74" i="6"/>
  <c r="BX74" i="6"/>
  <c r="BW74" i="6"/>
  <c r="BV74" i="6"/>
  <c r="BU74" i="6"/>
  <c r="BR74" i="6"/>
  <c r="BQ74" i="6"/>
  <c r="BP74" i="6"/>
  <c r="BO74" i="6"/>
  <c r="BN74" i="6"/>
  <c r="BM74" i="6"/>
  <c r="BF74" i="6"/>
  <c r="BC74" i="6"/>
  <c r="AV74" i="6"/>
  <c r="AW74" i="6" s="1"/>
  <c r="AU74" i="6"/>
  <c r="AT74" i="6"/>
  <c r="I74" i="6"/>
  <c r="CL73" i="6"/>
  <c r="CK73" i="6"/>
  <c r="CJ73" i="6"/>
  <c r="CI73" i="6"/>
  <c r="CH73" i="6"/>
  <c r="CG73" i="6"/>
  <c r="CF73" i="6"/>
  <c r="CE73" i="6"/>
  <c r="CD73" i="6"/>
  <c r="CC73" i="6"/>
  <c r="CB73" i="6"/>
  <c r="CA73" i="6"/>
  <c r="BZ73" i="6"/>
  <c r="BY73" i="6"/>
  <c r="BX73" i="6"/>
  <c r="BW73" i="6"/>
  <c r="BV73" i="6"/>
  <c r="BU73" i="6"/>
  <c r="BR73" i="6"/>
  <c r="BQ73" i="6"/>
  <c r="BP73" i="6"/>
  <c r="BO73" i="6"/>
  <c r="BN73" i="6"/>
  <c r="BM73" i="6"/>
  <c r="BF73" i="6"/>
  <c r="BC73" i="6"/>
  <c r="AV73" i="6"/>
  <c r="AW73" i="6" s="1"/>
  <c r="AT73" i="6"/>
  <c r="AU73" i="6" s="1"/>
  <c r="I73" i="6"/>
  <c r="CL72" i="6"/>
  <c r="CK72" i="6"/>
  <c r="CJ72" i="6"/>
  <c r="CI72" i="6"/>
  <c r="CH72" i="6"/>
  <c r="CG72" i="6"/>
  <c r="CF72" i="6"/>
  <c r="CE72" i="6"/>
  <c r="CD72" i="6"/>
  <c r="CC72" i="6"/>
  <c r="CB72" i="6"/>
  <c r="CA72" i="6"/>
  <c r="BZ72" i="6"/>
  <c r="BY72" i="6"/>
  <c r="BX72" i="6"/>
  <c r="BW72" i="6"/>
  <c r="BV72" i="6"/>
  <c r="BU72" i="6"/>
  <c r="BR72" i="6"/>
  <c r="BQ72" i="6"/>
  <c r="BP72" i="6"/>
  <c r="BO72" i="6"/>
  <c r="BN72" i="6"/>
  <c r="BM72" i="6"/>
  <c r="BF72" i="6"/>
  <c r="BC72" i="6"/>
  <c r="AV72" i="6"/>
  <c r="AW72" i="6" s="1"/>
  <c r="AU72" i="6"/>
  <c r="AT72" i="6"/>
  <c r="I72" i="6"/>
  <c r="CL71" i="6"/>
  <c r="CK71" i="6"/>
  <c r="CJ71" i="6"/>
  <c r="CI71" i="6"/>
  <c r="CH71" i="6"/>
  <c r="CG71" i="6"/>
  <c r="CF71" i="6"/>
  <c r="CE71" i="6"/>
  <c r="CD71" i="6"/>
  <c r="CC71" i="6"/>
  <c r="CB71" i="6"/>
  <c r="CA71" i="6"/>
  <c r="BZ71" i="6"/>
  <c r="BY71" i="6"/>
  <c r="BX71" i="6"/>
  <c r="BW71" i="6"/>
  <c r="BV71" i="6"/>
  <c r="BU71" i="6"/>
  <c r="BR71" i="6"/>
  <c r="BQ71" i="6"/>
  <c r="BP71" i="6"/>
  <c r="BO71" i="6"/>
  <c r="BN71" i="6"/>
  <c r="BM71" i="6"/>
  <c r="BF71" i="6"/>
  <c r="BC71" i="6"/>
  <c r="AV71" i="6"/>
  <c r="AW71" i="6" s="1"/>
  <c r="AT71" i="6"/>
  <c r="AU71" i="6" s="1"/>
  <c r="I71" i="6"/>
  <c r="CL70" i="6"/>
  <c r="CK70" i="6"/>
  <c r="CJ70" i="6"/>
  <c r="CI70" i="6"/>
  <c r="CH70" i="6"/>
  <c r="CG70" i="6"/>
  <c r="CF70" i="6"/>
  <c r="CE70" i="6"/>
  <c r="CD70" i="6"/>
  <c r="CC70" i="6"/>
  <c r="CB70" i="6"/>
  <c r="CA70" i="6"/>
  <c r="BZ70" i="6"/>
  <c r="BY70" i="6"/>
  <c r="BX70" i="6"/>
  <c r="BW70" i="6"/>
  <c r="BV70" i="6"/>
  <c r="BU70" i="6"/>
  <c r="BR70" i="6"/>
  <c r="BQ70" i="6"/>
  <c r="BP70" i="6"/>
  <c r="BO70" i="6"/>
  <c r="BN70" i="6"/>
  <c r="BM70" i="6"/>
  <c r="BF70" i="6"/>
  <c r="BC70" i="6"/>
  <c r="AV70" i="6"/>
  <c r="AW70" i="6" s="1"/>
  <c r="AT70" i="6"/>
  <c r="AU70" i="6" s="1"/>
  <c r="I70" i="6"/>
  <c r="CL69" i="6"/>
  <c r="CK69" i="6"/>
  <c r="CJ69" i="6"/>
  <c r="CI69" i="6"/>
  <c r="CH69" i="6"/>
  <c r="CG69" i="6"/>
  <c r="CF69" i="6"/>
  <c r="CE69" i="6"/>
  <c r="CD69" i="6"/>
  <c r="CC69" i="6"/>
  <c r="CB69" i="6"/>
  <c r="CA69" i="6"/>
  <c r="BZ69" i="6"/>
  <c r="BY69" i="6"/>
  <c r="BX69" i="6"/>
  <c r="BW69" i="6"/>
  <c r="BV69" i="6"/>
  <c r="BU69" i="6"/>
  <c r="BR69" i="6"/>
  <c r="BQ69" i="6"/>
  <c r="BP69" i="6"/>
  <c r="BO69" i="6"/>
  <c r="BN69" i="6"/>
  <c r="BM69" i="6"/>
  <c r="BF69" i="6"/>
  <c r="BC69" i="6"/>
  <c r="AV69" i="6"/>
  <c r="AW69" i="6" s="1"/>
  <c r="AT69" i="6"/>
  <c r="AU69" i="6" s="1"/>
  <c r="I69" i="6"/>
  <c r="CL68" i="6"/>
  <c r="CK68" i="6"/>
  <c r="CJ68" i="6"/>
  <c r="CI68" i="6"/>
  <c r="CH68" i="6"/>
  <c r="CG68" i="6"/>
  <c r="CF68" i="6"/>
  <c r="CE68" i="6"/>
  <c r="CD68" i="6"/>
  <c r="CC68" i="6"/>
  <c r="CB68" i="6"/>
  <c r="CA68" i="6"/>
  <c r="BZ68" i="6"/>
  <c r="BY68" i="6"/>
  <c r="BX68" i="6"/>
  <c r="BW68" i="6"/>
  <c r="BV68" i="6"/>
  <c r="BU68" i="6"/>
  <c r="BR68" i="6"/>
  <c r="BQ68" i="6"/>
  <c r="BP68" i="6"/>
  <c r="BO68" i="6"/>
  <c r="BN68" i="6"/>
  <c r="BM68" i="6"/>
  <c r="BF68" i="6"/>
  <c r="BC68" i="6"/>
  <c r="AV68" i="6"/>
  <c r="AW68" i="6" s="1"/>
  <c r="AT68" i="6"/>
  <c r="AU68" i="6" s="1"/>
  <c r="I68" i="6"/>
  <c r="CL67" i="6"/>
  <c r="CK67" i="6"/>
  <c r="CJ67" i="6"/>
  <c r="CI67" i="6"/>
  <c r="CH67" i="6"/>
  <c r="CG67" i="6"/>
  <c r="CF67" i="6"/>
  <c r="CE67" i="6"/>
  <c r="CD67" i="6"/>
  <c r="CC67" i="6"/>
  <c r="CB67" i="6"/>
  <c r="CA67" i="6"/>
  <c r="BZ67" i="6"/>
  <c r="BY67" i="6"/>
  <c r="BX67" i="6"/>
  <c r="BW67" i="6"/>
  <c r="BV67" i="6"/>
  <c r="BU67" i="6"/>
  <c r="BR67" i="6"/>
  <c r="BQ67" i="6"/>
  <c r="BP67" i="6"/>
  <c r="BO67" i="6"/>
  <c r="BN67" i="6"/>
  <c r="BM67" i="6"/>
  <c r="BF67" i="6"/>
  <c r="BC67" i="6"/>
  <c r="AV67" i="6"/>
  <c r="AW67" i="6" s="1"/>
  <c r="AT67" i="6"/>
  <c r="AU67" i="6" s="1"/>
  <c r="I67" i="6"/>
  <c r="CL66" i="6"/>
  <c r="CK66" i="6"/>
  <c r="CJ66" i="6"/>
  <c r="CI66" i="6"/>
  <c r="CH66" i="6"/>
  <c r="CG66" i="6"/>
  <c r="CF66" i="6"/>
  <c r="CE66" i="6"/>
  <c r="CD66" i="6"/>
  <c r="CC66" i="6"/>
  <c r="CB66" i="6"/>
  <c r="CA66" i="6"/>
  <c r="BZ66" i="6"/>
  <c r="BY66" i="6"/>
  <c r="BX66" i="6"/>
  <c r="BW66" i="6"/>
  <c r="BV66" i="6"/>
  <c r="BU66" i="6"/>
  <c r="BR66" i="6"/>
  <c r="BQ66" i="6"/>
  <c r="BP66" i="6"/>
  <c r="BO66" i="6"/>
  <c r="BN66" i="6"/>
  <c r="BM66" i="6"/>
  <c r="BF66" i="6"/>
  <c r="BC66" i="6"/>
  <c r="AV66" i="6"/>
  <c r="AW66" i="6" s="1"/>
  <c r="AT66" i="6"/>
  <c r="AU66" i="6" s="1"/>
  <c r="I66" i="6"/>
  <c r="CL65" i="6"/>
  <c r="CK65" i="6"/>
  <c r="CJ65" i="6"/>
  <c r="CI65" i="6"/>
  <c r="CH65" i="6"/>
  <c r="CG65" i="6"/>
  <c r="CF65" i="6"/>
  <c r="CE65" i="6"/>
  <c r="CD65" i="6"/>
  <c r="CC65" i="6"/>
  <c r="CB65" i="6"/>
  <c r="CA65" i="6"/>
  <c r="BZ65" i="6"/>
  <c r="BY65" i="6"/>
  <c r="BX65" i="6"/>
  <c r="BW65" i="6"/>
  <c r="BV65" i="6"/>
  <c r="BU65" i="6"/>
  <c r="BR65" i="6"/>
  <c r="BQ65" i="6"/>
  <c r="BP65" i="6"/>
  <c r="BO65" i="6"/>
  <c r="BN65" i="6"/>
  <c r="BM65" i="6"/>
  <c r="BF65" i="6"/>
  <c r="BC65" i="6"/>
  <c r="AV65" i="6"/>
  <c r="AW65" i="6" s="1"/>
  <c r="AT65" i="6"/>
  <c r="AU65" i="6" s="1"/>
  <c r="I65" i="6"/>
  <c r="CL64" i="6"/>
  <c r="CK64" i="6"/>
  <c r="CJ64" i="6"/>
  <c r="CI64" i="6"/>
  <c r="CH64" i="6"/>
  <c r="CG64" i="6"/>
  <c r="CF64" i="6"/>
  <c r="CE64" i="6"/>
  <c r="CD64" i="6"/>
  <c r="CC64" i="6"/>
  <c r="CB64" i="6"/>
  <c r="CA64" i="6"/>
  <c r="BZ64" i="6"/>
  <c r="BY64" i="6"/>
  <c r="BX64" i="6"/>
  <c r="BW64" i="6"/>
  <c r="BV64" i="6"/>
  <c r="BU64" i="6"/>
  <c r="BR64" i="6"/>
  <c r="BQ64" i="6"/>
  <c r="BP64" i="6"/>
  <c r="BO64" i="6"/>
  <c r="BN64" i="6"/>
  <c r="BM64" i="6"/>
  <c r="BF64" i="6"/>
  <c r="BC64" i="6"/>
  <c r="AV64" i="6"/>
  <c r="AW64" i="6" s="1"/>
  <c r="AT64" i="6"/>
  <c r="AU64" i="6" s="1"/>
  <c r="I64" i="6"/>
  <c r="CL63" i="6"/>
  <c r="CK63" i="6"/>
  <c r="CJ63" i="6"/>
  <c r="CI63" i="6"/>
  <c r="CH63" i="6"/>
  <c r="CG63" i="6"/>
  <c r="CF63" i="6"/>
  <c r="CE63" i="6"/>
  <c r="CD63" i="6"/>
  <c r="CC63" i="6"/>
  <c r="CB63" i="6"/>
  <c r="CA63" i="6"/>
  <c r="BZ63" i="6"/>
  <c r="BY63" i="6"/>
  <c r="BX63" i="6"/>
  <c r="BW63" i="6"/>
  <c r="BV63" i="6"/>
  <c r="BU63" i="6"/>
  <c r="BR63" i="6"/>
  <c r="BQ63" i="6"/>
  <c r="BP63" i="6"/>
  <c r="BO63" i="6"/>
  <c r="BN63" i="6"/>
  <c r="BM63" i="6"/>
  <c r="BF63" i="6"/>
  <c r="BC63" i="6"/>
  <c r="AV63" i="6"/>
  <c r="AW63" i="6" s="1"/>
  <c r="AT63" i="6"/>
  <c r="AU63" i="6" s="1"/>
  <c r="I63" i="6"/>
  <c r="CL62" i="6"/>
  <c r="CK62" i="6"/>
  <c r="CJ62" i="6"/>
  <c r="CI62" i="6"/>
  <c r="CH62" i="6"/>
  <c r="CG62" i="6"/>
  <c r="CF62" i="6"/>
  <c r="CE62" i="6"/>
  <c r="CD62" i="6"/>
  <c r="CC62" i="6"/>
  <c r="CB62" i="6"/>
  <c r="CA62" i="6"/>
  <c r="BZ62" i="6"/>
  <c r="BY62" i="6"/>
  <c r="BX62" i="6"/>
  <c r="BW62" i="6"/>
  <c r="BV62" i="6"/>
  <c r="BU62" i="6"/>
  <c r="BR62" i="6"/>
  <c r="BQ62" i="6"/>
  <c r="BP62" i="6"/>
  <c r="BO62" i="6"/>
  <c r="BN62" i="6"/>
  <c r="BM62" i="6"/>
  <c r="BF62" i="6"/>
  <c r="BC62" i="6"/>
  <c r="AV62" i="6"/>
  <c r="AW62" i="6" s="1"/>
  <c r="AT62" i="6"/>
  <c r="AU62" i="6" s="1"/>
  <c r="I62" i="6"/>
  <c r="CL61" i="6"/>
  <c r="CK61" i="6"/>
  <c r="CJ61" i="6"/>
  <c r="CI61" i="6"/>
  <c r="CH61" i="6"/>
  <c r="CG61" i="6"/>
  <c r="CF61" i="6"/>
  <c r="CE61" i="6"/>
  <c r="CD61" i="6"/>
  <c r="CC61" i="6"/>
  <c r="CB61" i="6"/>
  <c r="CA61" i="6"/>
  <c r="BZ61" i="6"/>
  <c r="BY61" i="6"/>
  <c r="BX61" i="6"/>
  <c r="BW61" i="6"/>
  <c r="BV61" i="6"/>
  <c r="BU61" i="6"/>
  <c r="BR61" i="6"/>
  <c r="BQ61" i="6"/>
  <c r="BP61" i="6"/>
  <c r="BO61" i="6"/>
  <c r="BN61" i="6"/>
  <c r="BM61" i="6"/>
  <c r="BF61" i="6"/>
  <c r="BC61" i="6"/>
  <c r="AV61" i="6"/>
  <c r="AW61" i="6" s="1"/>
  <c r="AT61" i="6"/>
  <c r="AU61" i="6" s="1"/>
  <c r="I61" i="6"/>
  <c r="CL60" i="6"/>
  <c r="CK60" i="6"/>
  <c r="CJ60" i="6"/>
  <c r="CI60" i="6"/>
  <c r="CH60" i="6"/>
  <c r="CG60" i="6"/>
  <c r="CF60" i="6"/>
  <c r="CE60" i="6"/>
  <c r="CD60" i="6"/>
  <c r="CC60" i="6"/>
  <c r="CB60" i="6"/>
  <c r="CA60" i="6"/>
  <c r="BZ60" i="6"/>
  <c r="BY60" i="6"/>
  <c r="BX60" i="6"/>
  <c r="BW60" i="6"/>
  <c r="BV60" i="6"/>
  <c r="BU60" i="6"/>
  <c r="BR60" i="6"/>
  <c r="BQ60" i="6"/>
  <c r="BP60" i="6"/>
  <c r="BO60" i="6"/>
  <c r="BN60" i="6"/>
  <c r="BM60" i="6"/>
  <c r="BF60" i="6"/>
  <c r="BC60" i="6"/>
  <c r="AV60" i="6"/>
  <c r="AW60" i="6" s="1"/>
  <c r="AT60" i="6"/>
  <c r="AU60" i="6" s="1"/>
  <c r="I60" i="6"/>
  <c r="CL59" i="6"/>
  <c r="CK59" i="6"/>
  <c r="CJ59" i="6"/>
  <c r="CI59" i="6"/>
  <c r="CH59" i="6"/>
  <c r="CG59" i="6"/>
  <c r="CF59" i="6"/>
  <c r="CE59" i="6"/>
  <c r="CD59" i="6"/>
  <c r="CC59" i="6"/>
  <c r="CB59" i="6"/>
  <c r="CA59" i="6"/>
  <c r="BZ59" i="6"/>
  <c r="BY59" i="6"/>
  <c r="BX59" i="6"/>
  <c r="BW59" i="6"/>
  <c r="BV59" i="6"/>
  <c r="BU59" i="6"/>
  <c r="BR59" i="6"/>
  <c r="BQ59" i="6"/>
  <c r="BP59" i="6"/>
  <c r="BO59" i="6"/>
  <c r="BN59" i="6"/>
  <c r="BM59" i="6"/>
  <c r="BF59" i="6"/>
  <c r="BC59" i="6"/>
  <c r="AV59" i="6"/>
  <c r="AW59" i="6" s="1"/>
  <c r="AT59" i="6"/>
  <c r="AU59" i="6" s="1"/>
  <c r="I59" i="6"/>
  <c r="CL58" i="6"/>
  <c r="CK58" i="6"/>
  <c r="CJ58" i="6"/>
  <c r="CI58" i="6"/>
  <c r="CH58" i="6"/>
  <c r="CG58" i="6"/>
  <c r="CF58" i="6"/>
  <c r="CE58" i="6"/>
  <c r="CD58" i="6"/>
  <c r="CC58" i="6"/>
  <c r="CB58" i="6"/>
  <c r="CA58" i="6"/>
  <c r="BZ58" i="6"/>
  <c r="BY58" i="6"/>
  <c r="BX58" i="6"/>
  <c r="BW58" i="6"/>
  <c r="BV58" i="6"/>
  <c r="BU58" i="6"/>
  <c r="BR58" i="6"/>
  <c r="BQ58" i="6"/>
  <c r="BP58" i="6"/>
  <c r="BO58" i="6"/>
  <c r="BN58" i="6"/>
  <c r="BM58" i="6"/>
  <c r="BF58" i="6"/>
  <c r="BC58" i="6"/>
  <c r="AV58" i="6"/>
  <c r="AW58" i="6" s="1"/>
  <c r="AT58" i="6"/>
  <c r="AU58" i="6" s="1"/>
  <c r="I58" i="6"/>
  <c r="CL57" i="6"/>
  <c r="CK57" i="6"/>
  <c r="CJ57" i="6"/>
  <c r="CI57" i="6"/>
  <c r="CH57" i="6"/>
  <c r="CG57" i="6"/>
  <c r="CF57" i="6"/>
  <c r="CE57" i="6"/>
  <c r="CD57" i="6"/>
  <c r="CC57" i="6"/>
  <c r="CB57" i="6"/>
  <c r="CA57" i="6"/>
  <c r="BZ57" i="6"/>
  <c r="BY57" i="6"/>
  <c r="BX57" i="6"/>
  <c r="BW57" i="6"/>
  <c r="BV57" i="6"/>
  <c r="BU57" i="6"/>
  <c r="BR57" i="6"/>
  <c r="BQ57" i="6"/>
  <c r="BP57" i="6"/>
  <c r="BO57" i="6"/>
  <c r="BN57" i="6"/>
  <c r="BM57" i="6"/>
  <c r="BF57" i="6"/>
  <c r="BC57" i="6"/>
  <c r="AV57" i="6"/>
  <c r="AW57" i="6" s="1"/>
  <c r="AT57" i="6"/>
  <c r="AU57" i="6" s="1"/>
  <c r="I57" i="6"/>
  <c r="CL56" i="6"/>
  <c r="CK56" i="6"/>
  <c r="CJ56" i="6"/>
  <c r="CI56" i="6"/>
  <c r="CH56" i="6"/>
  <c r="CG56" i="6"/>
  <c r="CF56" i="6"/>
  <c r="CE56" i="6"/>
  <c r="CD56" i="6"/>
  <c r="CC56" i="6"/>
  <c r="CB56" i="6"/>
  <c r="CA56" i="6"/>
  <c r="BZ56" i="6"/>
  <c r="BY56" i="6"/>
  <c r="BX56" i="6"/>
  <c r="BW56" i="6"/>
  <c r="BV56" i="6"/>
  <c r="BU56" i="6"/>
  <c r="BR56" i="6"/>
  <c r="BQ56" i="6"/>
  <c r="BP56" i="6"/>
  <c r="BO56" i="6"/>
  <c r="BN56" i="6"/>
  <c r="BM56" i="6"/>
  <c r="BF56" i="6"/>
  <c r="BC56" i="6"/>
  <c r="AV56" i="6"/>
  <c r="AW56" i="6" s="1"/>
  <c r="AT56" i="6"/>
  <c r="AU56" i="6" s="1"/>
  <c r="I56" i="6"/>
  <c r="CL55" i="6"/>
  <c r="CK55" i="6"/>
  <c r="CJ55" i="6"/>
  <c r="CI55" i="6"/>
  <c r="CH55" i="6"/>
  <c r="CG55" i="6"/>
  <c r="CF55" i="6"/>
  <c r="CE55" i="6"/>
  <c r="CD55" i="6"/>
  <c r="CC55" i="6"/>
  <c r="CB55" i="6"/>
  <c r="CA55" i="6"/>
  <c r="BZ55" i="6"/>
  <c r="BY55" i="6"/>
  <c r="BX55" i="6"/>
  <c r="BW55" i="6"/>
  <c r="BV55" i="6"/>
  <c r="BU55" i="6"/>
  <c r="BR55" i="6"/>
  <c r="BQ55" i="6"/>
  <c r="BP55" i="6"/>
  <c r="BO55" i="6"/>
  <c r="BN55" i="6"/>
  <c r="BM55" i="6"/>
  <c r="BF55" i="6"/>
  <c r="BC55" i="6"/>
  <c r="AV55" i="6"/>
  <c r="AW55" i="6" s="1"/>
  <c r="AT55" i="6"/>
  <c r="AU55" i="6" s="1"/>
  <c r="I55" i="6"/>
  <c r="CL54" i="6"/>
  <c r="CK54" i="6"/>
  <c r="CJ54" i="6"/>
  <c r="CI54" i="6"/>
  <c r="CH54" i="6"/>
  <c r="CG54" i="6"/>
  <c r="CF54" i="6"/>
  <c r="CE54" i="6"/>
  <c r="CD54" i="6"/>
  <c r="CC54" i="6"/>
  <c r="CB54" i="6"/>
  <c r="CA54" i="6"/>
  <c r="BZ54" i="6"/>
  <c r="BY54" i="6"/>
  <c r="BX54" i="6"/>
  <c r="BW54" i="6"/>
  <c r="BV54" i="6"/>
  <c r="BU54" i="6"/>
  <c r="BR54" i="6"/>
  <c r="BQ54" i="6"/>
  <c r="BP54" i="6"/>
  <c r="BO54" i="6"/>
  <c r="BN54" i="6"/>
  <c r="BM54" i="6"/>
  <c r="BF54" i="6"/>
  <c r="BC54" i="6"/>
  <c r="AV54" i="6"/>
  <c r="AW54" i="6" s="1"/>
  <c r="AT54" i="6"/>
  <c r="AU54" i="6" s="1"/>
  <c r="I54" i="6"/>
  <c r="CL53" i="6"/>
  <c r="CK53" i="6"/>
  <c r="CJ53" i="6"/>
  <c r="CI53" i="6"/>
  <c r="CH53" i="6"/>
  <c r="CG53" i="6"/>
  <c r="CF53" i="6"/>
  <c r="CE53" i="6"/>
  <c r="CD53" i="6"/>
  <c r="CC53" i="6"/>
  <c r="CB53" i="6"/>
  <c r="CA53" i="6"/>
  <c r="BZ53" i="6"/>
  <c r="BY53" i="6"/>
  <c r="BX53" i="6"/>
  <c r="BW53" i="6"/>
  <c r="BV53" i="6"/>
  <c r="BU53" i="6"/>
  <c r="BR53" i="6"/>
  <c r="BQ53" i="6"/>
  <c r="BP53" i="6"/>
  <c r="BO53" i="6"/>
  <c r="BN53" i="6"/>
  <c r="BM53" i="6"/>
  <c r="BF53" i="6"/>
  <c r="BC53" i="6"/>
  <c r="AV53" i="6"/>
  <c r="AW53" i="6" s="1"/>
  <c r="AT53" i="6"/>
  <c r="AU53" i="6" s="1"/>
  <c r="I53" i="6"/>
  <c r="CL52" i="6"/>
  <c r="CK52" i="6"/>
  <c r="CJ52" i="6"/>
  <c r="CI52" i="6"/>
  <c r="CH52" i="6"/>
  <c r="CG52" i="6"/>
  <c r="CF52" i="6"/>
  <c r="CE52" i="6"/>
  <c r="CD52" i="6"/>
  <c r="CC52" i="6"/>
  <c r="CB52" i="6"/>
  <c r="CA52" i="6"/>
  <c r="BZ52" i="6"/>
  <c r="BY52" i="6"/>
  <c r="BX52" i="6"/>
  <c r="BW52" i="6"/>
  <c r="BV52" i="6"/>
  <c r="BU52" i="6"/>
  <c r="BR52" i="6"/>
  <c r="BQ52" i="6"/>
  <c r="BP52" i="6"/>
  <c r="BO52" i="6"/>
  <c r="BN52" i="6"/>
  <c r="BM52" i="6"/>
  <c r="BF52" i="6"/>
  <c r="BC52" i="6"/>
  <c r="AV52" i="6"/>
  <c r="AW52" i="6" s="1"/>
  <c r="AT52" i="6"/>
  <c r="AU52" i="6" s="1"/>
  <c r="I52" i="6"/>
  <c r="CL51" i="6"/>
  <c r="CK51" i="6"/>
  <c r="CJ51" i="6"/>
  <c r="CI51" i="6"/>
  <c r="CH51" i="6"/>
  <c r="CG51" i="6"/>
  <c r="CF51" i="6"/>
  <c r="CE51" i="6"/>
  <c r="CD51" i="6"/>
  <c r="CC51" i="6"/>
  <c r="CB51" i="6"/>
  <c r="CA51" i="6"/>
  <c r="BZ51" i="6"/>
  <c r="BY51" i="6"/>
  <c r="BX51" i="6"/>
  <c r="BW51" i="6"/>
  <c r="BV51" i="6"/>
  <c r="BU51" i="6"/>
  <c r="BR51" i="6"/>
  <c r="BQ51" i="6"/>
  <c r="BP51" i="6"/>
  <c r="BO51" i="6"/>
  <c r="BN51" i="6"/>
  <c r="BM51" i="6"/>
  <c r="BF51" i="6"/>
  <c r="BC51" i="6"/>
  <c r="AV51" i="6"/>
  <c r="AW51" i="6" s="1"/>
  <c r="AT51" i="6"/>
  <c r="AU51" i="6" s="1"/>
  <c r="I51" i="6"/>
  <c r="CL50" i="6"/>
  <c r="CK50" i="6"/>
  <c r="CJ50" i="6"/>
  <c r="CI50" i="6"/>
  <c r="CH50" i="6"/>
  <c r="CG50" i="6"/>
  <c r="CF50" i="6"/>
  <c r="CE50" i="6"/>
  <c r="CD50" i="6"/>
  <c r="CC50" i="6"/>
  <c r="CB50" i="6"/>
  <c r="CA50" i="6"/>
  <c r="BZ50" i="6"/>
  <c r="BY50" i="6"/>
  <c r="BX50" i="6"/>
  <c r="BW50" i="6"/>
  <c r="BV50" i="6"/>
  <c r="BU50" i="6"/>
  <c r="BR50" i="6"/>
  <c r="BQ50" i="6"/>
  <c r="BP50" i="6"/>
  <c r="BO50" i="6"/>
  <c r="BN50" i="6"/>
  <c r="BM50" i="6"/>
  <c r="BF50" i="6"/>
  <c r="BC50" i="6"/>
  <c r="AV50" i="6"/>
  <c r="AW50" i="6" s="1"/>
  <c r="AT50" i="6"/>
  <c r="AU50" i="6" s="1"/>
  <c r="I50" i="6"/>
  <c r="CL49" i="6"/>
  <c r="CK49" i="6"/>
  <c r="CJ49" i="6"/>
  <c r="CI49" i="6"/>
  <c r="CH49" i="6"/>
  <c r="CG49" i="6"/>
  <c r="CF49" i="6"/>
  <c r="CE49" i="6"/>
  <c r="CD49" i="6"/>
  <c r="CC49" i="6"/>
  <c r="CB49" i="6"/>
  <c r="CA49" i="6"/>
  <c r="BZ49" i="6"/>
  <c r="BY49" i="6"/>
  <c r="BX49" i="6"/>
  <c r="BW49" i="6"/>
  <c r="BV49" i="6"/>
  <c r="BU49" i="6"/>
  <c r="BR49" i="6"/>
  <c r="BQ49" i="6"/>
  <c r="BP49" i="6"/>
  <c r="BO49" i="6"/>
  <c r="BN49" i="6"/>
  <c r="BM49" i="6"/>
  <c r="BF49" i="6"/>
  <c r="BC49" i="6"/>
  <c r="AV49" i="6"/>
  <c r="AW49" i="6" s="1"/>
  <c r="AT49" i="6"/>
  <c r="AU49" i="6" s="1"/>
  <c r="I49" i="6"/>
  <c r="CL48" i="6"/>
  <c r="CK48" i="6"/>
  <c r="CJ48" i="6"/>
  <c r="CI48" i="6"/>
  <c r="CH48" i="6"/>
  <c r="CG48" i="6"/>
  <c r="CF48" i="6"/>
  <c r="CE48" i="6"/>
  <c r="CD48" i="6"/>
  <c r="CC48" i="6"/>
  <c r="CB48" i="6"/>
  <c r="CA48" i="6"/>
  <c r="BZ48" i="6"/>
  <c r="BY48" i="6"/>
  <c r="BX48" i="6"/>
  <c r="BW48" i="6"/>
  <c r="BV48" i="6"/>
  <c r="BU48" i="6"/>
  <c r="BR48" i="6"/>
  <c r="BQ48" i="6"/>
  <c r="BP48" i="6"/>
  <c r="BO48" i="6"/>
  <c r="BN48" i="6"/>
  <c r="BM48" i="6"/>
  <c r="BF48" i="6"/>
  <c r="BC48" i="6"/>
  <c r="AV48" i="6"/>
  <c r="AW48" i="6" s="1"/>
  <c r="AT48" i="6"/>
  <c r="AU48" i="6" s="1"/>
  <c r="I48" i="6"/>
  <c r="CL47" i="6"/>
  <c r="CK47" i="6"/>
  <c r="CJ47" i="6"/>
  <c r="CI47" i="6"/>
  <c r="CH47" i="6"/>
  <c r="CG47" i="6"/>
  <c r="CF47" i="6"/>
  <c r="CE47" i="6"/>
  <c r="CD47" i="6"/>
  <c r="CC47" i="6"/>
  <c r="CB47" i="6"/>
  <c r="CA47" i="6"/>
  <c r="BZ47" i="6"/>
  <c r="BY47" i="6"/>
  <c r="BX47" i="6"/>
  <c r="BW47" i="6"/>
  <c r="BV47" i="6"/>
  <c r="BU47" i="6"/>
  <c r="BR47" i="6"/>
  <c r="BQ47" i="6"/>
  <c r="BP47" i="6"/>
  <c r="BO47" i="6"/>
  <c r="BN47" i="6"/>
  <c r="BM47" i="6"/>
  <c r="BF47" i="6"/>
  <c r="BC47" i="6"/>
  <c r="AV47" i="6"/>
  <c r="AW47" i="6" s="1"/>
  <c r="AT47" i="6"/>
  <c r="AU47" i="6" s="1"/>
  <c r="I47" i="6"/>
  <c r="CL46" i="6"/>
  <c r="CK46" i="6"/>
  <c r="CJ46" i="6"/>
  <c r="CI46" i="6"/>
  <c r="CH46" i="6"/>
  <c r="CG46" i="6"/>
  <c r="CF46" i="6"/>
  <c r="CE46" i="6"/>
  <c r="CD46" i="6"/>
  <c r="CC46" i="6"/>
  <c r="CB46" i="6"/>
  <c r="CA46" i="6"/>
  <c r="BZ46" i="6"/>
  <c r="BY46" i="6"/>
  <c r="BX46" i="6"/>
  <c r="BW46" i="6"/>
  <c r="BV46" i="6"/>
  <c r="BU46" i="6"/>
  <c r="BR46" i="6"/>
  <c r="BQ46" i="6"/>
  <c r="BP46" i="6"/>
  <c r="BO46" i="6"/>
  <c r="BN46" i="6"/>
  <c r="BM46" i="6"/>
  <c r="BF46" i="6"/>
  <c r="BC46" i="6"/>
  <c r="AV46" i="6"/>
  <c r="AW46" i="6" s="1"/>
  <c r="AT46" i="6"/>
  <c r="AU46" i="6" s="1"/>
  <c r="I46" i="6"/>
  <c r="CL45" i="6"/>
  <c r="CK45" i="6"/>
  <c r="CJ45" i="6"/>
  <c r="CI45" i="6"/>
  <c r="CH45" i="6"/>
  <c r="CG45" i="6"/>
  <c r="CF45" i="6"/>
  <c r="CE45" i="6"/>
  <c r="CD45" i="6"/>
  <c r="CC45" i="6"/>
  <c r="CB45" i="6"/>
  <c r="CA45" i="6"/>
  <c r="BZ45" i="6"/>
  <c r="BY45" i="6"/>
  <c r="BX45" i="6"/>
  <c r="BW45" i="6"/>
  <c r="BV45" i="6"/>
  <c r="BU45" i="6"/>
  <c r="BR45" i="6"/>
  <c r="BQ45" i="6"/>
  <c r="BP45" i="6"/>
  <c r="BO45" i="6"/>
  <c r="BN45" i="6"/>
  <c r="BM45" i="6"/>
  <c r="BF45" i="6"/>
  <c r="BC45" i="6"/>
  <c r="AV45" i="6"/>
  <c r="AW45" i="6" s="1"/>
  <c r="AT45" i="6"/>
  <c r="AU45" i="6" s="1"/>
  <c r="I45" i="6"/>
  <c r="CL44" i="6"/>
  <c r="CK44" i="6"/>
  <c r="CJ44" i="6"/>
  <c r="CI44" i="6"/>
  <c r="CH44" i="6"/>
  <c r="CG44" i="6"/>
  <c r="CF44" i="6"/>
  <c r="CE44" i="6"/>
  <c r="CD44" i="6"/>
  <c r="CC44" i="6"/>
  <c r="CB44" i="6"/>
  <c r="CA44" i="6"/>
  <c r="BZ44" i="6"/>
  <c r="BY44" i="6"/>
  <c r="BX44" i="6"/>
  <c r="BW44" i="6"/>
  <c r="BV44" i="6"/>
  <c r="BU44" i="6"/>
  <c r="BR44" i="6"/>
  <c r="BQ44" i="6"/>
  <c r="BP44" i="6"/>
  <c r="BO44" i="6"/>
  <c r="BN44" i="6"/>
  <c r="BM44" i="6"/>
  <c r="BF44" i="6"/>
  <c r="BC44" i="6"/>
  <c r="AV44" i="6"/>
  <c r="AW44" i="6" s="1"/>
  <c r="AT44" i="6"/>
  <c r="AU44" i="6" s="1"/>
  <c r="I44" i="6"/>
  <c r="CL43" i="6"/>
  <c r="CK43" i="6"/>
  <c r="CJ43" i="6"/>
  <c r="CI43" i="6"/>
  <c r="CH43" i="6"/>
  <c r="CG43" i="6"/>
  <c r="CF43" i="6"/>
  <c r="CE43" i="6"/>
  <c r="CD43" i="6"/>
  <c r="CC43" i="6"/>
  <c r="CB43" i="6"/>
  <c r="CA43" i="6"/>
  <c r="BZ43" i="6"/>
  <c r="BY43" i="6"/>
  <c r="BX43" i="6"/>
  <c r="BW43" i="6"/>
  <c r="BV43" i="6"/>
  <c r="BU43" i="6"/>
  <c r="BR43" i="6"/>
  <c r="BQ43" i="6"/>
  <c r="BP43" i="6"/>
  <c r="BO43" i="6"/>
  <c r="BN43" i="6"/>
  <c r="BM43" i="6"/>
  <c r="BF43" i="6"/>
  <c r="BC43" i="6"/>
  <c r="AV43" i="6"/>
  <c r="AW43" i="6" s="1"/>
  <c r="AT43" i="6"/>
  <c r="AU43" i="6" s="1"/>
  <c r="I43" i="6"/>
  <c r="CL42" i="6"/>
  <c r="CK42" i="6"/>
  <c r="CJ42" i="6"/>
  <c r="CI42" i="6"/>
  <c r="CH42" i="6"/>
  <c r="CG42" i="6"/>
  <c r="CF42" i="6"/>
  <c r="CE42" i="6"/>
  <c r="CD42" i="6"/>
  <c r="CC42" i="6"/>
  <c r="CB42" i="6"/>
  <c r="CA42" i="6"/>
  <c r="BZ42" i="6"/>
  <c r="BY42" i="6"/>
  <c r="BX42" i="6"/>
  <c r="BW42" i="6"/>
  <c r="BV42" i="6"/>
  <c r="BU42" i="6"/>
  <c r="BR42" i="6"/>
  <c r="BQ42" i="6"/>
  <c r="BP42" i="6"/>
  <c r="BO42" i="6"/>
  <c r="BN42" i="6"/>
  <c r="BM42" i="6"/>
  <c r="BF42" i="6"/>
  <c r="BC42" i="6"/>
  <c r="AV42" i="6"/>
  <c r="AW42" i="6" s="1"/>
  <c r="AT42" i="6"/>
  <c r="AU42" i="6" s="1"/>
  <c r="I42" i="6"/>
  <c r="CL41" i="6"/>
  <c r="CK41" i="6"/>
  <c r="CJ41" i="6"/>
  <c r="CI41" i="6"/>
  <c r="CH41" i="6"/>
  <c r="CG41" i="6"/>
  <c r="CF41" i="6"/>
  <c r="CE41" i="6"/>
  <c r="CD41" i="6"/>
  <c r="CC41" i="6"/>
  <c r="CB41" i="6"/>
  <c r="CA41" i="6"/>
  <c r="BZ41" i="6"/>
  <c r="BY41" i="6"/>
  <c r="BX41" i="6"/>
  <c r="BW41" i="6"/>
  <c r="BV41" i="6"/>
  <c r="BU41" i="6"/>
  <c r="BR41" i="6"/>
  <c r="BQ41" i="6"/>
  <c r="BP41" i="6"/>
  <c r="BO41" i="6"/>
  <c r="BN41" i="6"/>
  <c r="BM41" i="6"/>
  <c r="BF41" i="6"/>
  <c r="BC41" i="6"/>
  <c r="AV41" i="6"/>
  <c r="AW41" i="6" s="1"/>
  <c r="AT41" i="6"/>
  <c r="AU41" i="6" s="1"/>
  <c r="I41" i="6"/>
  <c r="CL40" i="6"/>
  <c r="CK40" i="6"/>
  <c r="CJ40" i="6"/>
  <c r="CI40" i="6"/>
  <c r="CH40" i="6"/>
  <c r="CG40" i="6"/>
  <c r="CF40" i="6"/>
  <c r="CE40" i="6"/>
  <c r="CD40" i="6"/>
  <c r="CC40" i="6"/>
  <c r="CB40" i="6"/>
  <c r="CA40" i="6"/>
  <c r="BZ40" i="6"/>
  <c r="BY40" i="6"/>
  <c r="BX40" i="6"/>
  <c r="BW40" i="6"/>
  <c r="BV40" i="6"/>
  <c r="BU40" i="6"/>
  <c r="BR40" i="6"/>
  <c r="BQ40" i="6"/>
  <c r="BP40" i="6"/>
  <c r="BO40" i="6"/>
  <c r="BN40" i="6"/>
  <c r="BM40" i="6"/>
  <c r="BF40" i="6"/>
  <c r="BC40" i="6"/>
  <c r="AV40" i="6"/>
  <c r="AW40" i="6" s="1"/>
  <c r="AT40" i="6"/>
  <c r="AU40" i="6" s="1"/>
  <c r="I40" i="6"/>
  <c r="CL39" i="6"/>
  <c r="CK39" i="6"/>
  <c r="CJ39" i="6"/>
  <c r="CI39" i="6"/>
  <c r="CH39" i="6"/>
  <c r="CG39" i="6"/>
  <c r="CF39" i="6"/>
  <c r="CE39" i="6"/>
  <c r="CD39" i="6"/>
  <c r="CC39" i="6"/>
  <c r="CB39" i="6"/>
  <c r="CA39" i="6"/>
  <c r="BZ39" i="6"/>
  <c r="BY39" i="6"/>
  <c r="BX39" i="6"/>
  <c r="BW39" i="6"/>
  <c r="BV39" i="6"/>
  <c r="BU39" i="6"/>
  <c r="BR39" i="6"/>
  <c r="BQ39" i="6"/>
  <c r="BP39" i="6"/>
  <c r="BO39" i="6"/>
  <c r="BN39" i="6"/>
  <c r="BM39" i="6"/>
  <c r="BF39" i="6"/>
  <c r="BC39" i="6"/>
  <c r="AV39" i="6"/>
  <c r="AW39" i="6" s="1"/>
  <c r="AT39" i="6"/>
  <c r="AU39" i="6" s="1"/>
  <c r="I39" i="6"/>
  <c r="CL38" i="6"/>
  <c r="CK38" i="6"/>
  <c r="CJ38" i="6"/>
  <c r="CI38" i="6"/>
  <c r="CH38" i="6"/>
  <c r="CG38" i="6"/>
  <c r="CF38" i="6"/>
  <c r="CE38" i="6"/>
  <c r="CD38" i="6"/>
  <c r="CC38" i="6"/>
  <c r="CB38" i="6"/>
  <c r="CA38" i="6"/>
  <c r="BZ38" i="6"/>
  <c r="BY38" i="6"/>
  <c r="BX38" i="6"/>
  <c r="BW38" i="6"/>
  <c r="BV38" i="6"/>
  <c r="BU38" i="6"/>
  <c r="BR38" i="6"/>
  <c r="BQ38" i="6"/>
  <c r="BP38" i="6"/>
  <c r="BO38" i="6"/>
  <c r="BN38" i="6"/>
  <c r="BM38" i="6"/>
  <c r="BF38" i="6"/>
  <c r="BC38" i="6"/>
  <c r="AV38" i="6"/>
  <c r="AW38" i="6" s="1"/>
  <c r="AT38" i="6"/>
  <c r="AU38" i="6" s="1"/>
  <c r="I38" i="6"/>
  <c r="CL37" i="6"/>
  <c r="CK37" i="6"/>
  <c r="CJ37" i="6"/>
  <c r="CI37" i="6"/>
  <c r="CH37" i="6"/>
  <c r="CG37" i="6"/>
  <c r="CF37" i="6"/>
  <c r="CE37" i="6"/>
  <c r="CD37" i="6"/>
  <c r="CC37" i="6"/>
  <c r="CB37" i="6"/>
  <c r="CA37" i="6"/>
  <c r="BZ37" i="6"/>
  <c r="BY37" i="6"/>
  <c r="BX37" i="6"/>
  <c r="BW37" i="6"/>
  <c r="BV37" i="6"/>
  <c r="BU37" i="6"/>
  <c r="BR37" i="6"/>
  <c r="BQ37" i="6"/>
  <c r="BP37" i="6"/>
  <c r="BO37" i="6"/>
  <c r="BN37" i="6"/>
  <c r="BM37" i="6"/>
  <c r="BF37" i="6"/>
  <c r="BC37" i="6"/>
  <c r="AV37" i="6"/>
  <c r="AW37" i="6" s="1"/>
  <c r="AT37" i="6"/>
  <c r="AU37" i="6" s="1"/>
  <c r="I37" i="6"/>
  <c r="CL36" i="6"/>
  <c r="CK36" i="6"/>
  <c r="CJ36" i="6"/>
  <c r="CI36" i="6"/>
  <c r="CH36" i="6"/>
  <c r="CG36" i="6"/>
  <c r="CF36" i="6"/>
  <c r="CE36" i="6"/>
  <c r="CD36" i="6"/>
  <c r="CC36" i="6"/>
  <c r="CB36" i="6"/>
  <c r="CA36" i="6"/>
  <c r="BZ36" i="6"/>
  <c r="BY36" i="6"/>
  <c r="BX36" i="6"/>
  <c r="BW36" i="6"/>
  <c r="BV36" i="6"/>
  <c r="BU36" i="6"/>
  <c r="BR36" i="6"/>
  <c r="BQ36" i="6"/>
  <c r="BP36" i="6"/>
  <c r="BO36" i="6"/>
  <c r="BN36" i="6"/>
  <c r="BM36" i="6"/>
  <c r="BF36" i="6"/>
  <c r="BC36" i="6"/>
  <c r="AV36" i="6"/>
  <c r="AW36" i="6" s="1"/>
  <c r="AT36" i="6"/>
  <c r="AU36" i="6" s="1"/>
  <c r="I36" i="6"/>
  <c r="CL35" i="6"/>
  <c r="CK35" i="6"/>
  <c r="CJ35" i="6"/>
  <c r="CI35" i="6"/>
  <c r="CH35" i="6"/>
  <c r="CG35" i="6"/>
  <c r="CF35" i="6"/>
  <c r="CE35" i="6"/>
  <c r="CD35" i="6"/>
  <c r="CC35" i="6"/>
  <c r="CB35" i="6"/>
  <c r="CA35" i="6"/>
  <c r="BZ35" i="6"/>
  <c r="BY35" i="6"/>
  <c r="BX35" i="6"/>
  <c r="BW35" i="6"/>
  <c r="BV35" i="6"/>
  <c r="BU35" i="6"/>
  <c r="BR35" i="6"/>
  <c r="BQ35" i="6"/>
  <c r="BP35" i="6"/>
  <c r="BO35" i="6"/>
  <c r="BN35" i="6"/>
  <c r="BM35" i="6"/>
  <c r="BF35" i="6"/>
  <c r="BC35" i="6"/>
  <c r="AV35" i="6"/>
  <c r="AW35" i="6" s="1"/>
  <c r="AT35" i="6"/>
  <c r="AU35" i="6" s="1"/>
  <c r="I35" i="6"/>
  <c r="CL34" i="6"/>
  <c r="CK34" i="6"/>
  <c r="CJ34" i="6"/>
  <c r="CI34" i="6"/>
  <c r="CH34" i="6"/>
  <c r="CG34" i="6"/>
  <c r="CF34" i="6"/>
  <c r="CE34" i="6"/>
  <c r="CD34" i="6"/>
  <c r="CC34" i="6"/>
  <c r="CB34" i="6"/>
  <c r="CA34" i="6"/>
  <c r="BZ34" i="6"/>
  <c r="BY34" i="6"/>
  <c r="BX34" i="6"/>
  <c r="BW34" i="6"/>
  <c r="BV34" i="6"/>
  <c r="BU34" i="6"/>
  <c r="BR34" i="6"/>
  <c r="BQ34" i="6"/>
  <c r="BP34" i="6"/>
  <c r="BO34" i="6"/>
  <c r="BN34" i="6"/>
  <c r="BM34" i="6"/>
  <c r="BF34" i="6"/>
  <c r="BC34" i="6"/>
  <c r="AV34" i="6"/>
  <c r="AW34" i="6" s="1"/>
  <c r="AT34" i="6"/>
  <c r="AU34" i="6" s="1"/>
  <c r="I34" i="6"/>
  <c r="CL33" i="6"/>
  <c r="CK33" i="6"/>
  <c r="CJ33" i="6"/>
  <c r="CI33" i="6"/>
  <c r="CH33" i="6"/>
  <c r="CG33" i="6"/>
  <c r="CF33" i="6"/>
  <c r="CE33" i="6"/>
  <c r="CD33" i="6"/>
  <c r="CC33" i="6"/>
  <c r="CB33" i="6"/>
  <c r="CA33" i="6"/>
  <c r="BZ33" i="6"/>
  <c r="BY33" i="6"/>
  <c r="BX33" i="6"/>
  <c r="BW33" i="6"/>
  <c r="BV33" i="6"/>
  <c r="BU33" i="6"/>
  <c r="BR33" i="6"/>
  <c r="BQ33" i="6"/>
  <c r="BP33" i="6"/>
  <c r="BO33" i="6"/>
  <c r="BN33" i="6"/>
  <c r="BM33" i="6"/>
  <c r="BF33" i="6"/>
  <c r="BC33" i="6"/>
  <c r="AV33" i="6"/>
  <c r="AW33" i="6" s="1"/>
  <c r="AT33" i="6"/>
  <c r="AU33" i="6" s="1"/>
  <c r="I33" i="6"/>
  <c r="CL32" i="6"/>
  <c r="CK32" i="6"/>
  <c r="CJ32" i="6"/>
  <c r="CI32" i="6"/>
  <c r="CH32" i="6"/>
  <c r="CG32" i="6"/>
  <c r="CF32" i="6"/>
  <c r="CE32" i="6"/>
  <c r="CD32" i="6"/>
  <c r="CC32" i="6"/>
  <c r="CB32" i="6"/>
  <c r="CA32" i="6"/>
  <c r="BZ32" i="6"/>
  <c r="BY32" i="6"/>
  <c r="BX32" i="6"/>
  <c r="BW32" i="6"/>
  <c r="BV32" i="6"/>
  <c r="BU32" i="6"/>
  <c r="BR32" i="6"/>
  <c r="BQ32" i="6"/>
  <c r="BP32" i="6"/>
  <c r="BO32" i="6"/>
  <c r="BN32" i="6"/>
  <c r="BM32" i="6"/>
  <c r="BF32" i="6"/>
  <c r="BC32" i="6"/>
  <c r="AV32" i="6"/>
  <c r="AW32" i="6" s="1"/>
  <c r="AT32" i="6"/>
  <c r="AU32" i="6" s="1"/>
  <c r="I32" i="6"/>
  <c r="CL31" i="6"/>
  <c r="CK31" i="6"/>
  <c r="CJ31" i="6"/>
  <c r="CI31" i="6"/>
  <c r="CH31" i="6"/>
  <c r="CG31" i="6"/>
  <c r="CF31" i="6"/>
  <c r="CE31" i="6"/>
  <c r="CD31" i="6"/>
  <c r="CC31" i="6"/>
  <c r="CB31" i="6"/>
  <c r="CA31" i="6"/>
  <c r="BZ31" i="6"/>
  <c r="BY31" i="6"/>
  <c r="BX31" i="6"/>
  <c r="BW31" i="6"/>
  <c r="BV31" i="6"/>
  <c r="BU31" i="6"/>
  <c r="BR31" i="6"/>
  <c r="BQ31" i="6"/>
  <c r="BP31" i="6"/>
  <c r="BO31" i="6"/>
  <c r="BN31" i="6"/>
  <c r="BM31" i="6"/>
  <c r="BF31" i="6"/>
  <c r="BC31" i="6"/>
  <c r="AV31" i="6"/>
  <c r="AW31" i="6" s="1"/>
  <c r="AT31" i="6"/>
  <c r="AU31" i="6" s="1"/>
  <c r="I31" i="6"/>
  <c r="CL30" i="6"/>
  <c r="CK30" i="6"/>
  <c r="CJ30" i="6"/>
  <c r="CI30" i="6"/>
  <c r="CH30" i="6"/>
  <c r="CG30" i="6"/>
  <c r="CF30" i="6"/>
  <c r="CE30" i="6"/>
  <c r="CD30" i="6"/>
  <c r="CC30" i="6"/>
  <c r="CB30" i="6"/>
  <c r="CA30" i="6"/>
  <c r="BZ30" i="6"/>
  <c r="BY30" i="6"/>
  <c r="BX30" i="6"/>
  <c r="BW30" i="6"/>
  <c r="BV30" i="6"/>
  <c r="BU30" i="6"/>
  <c r="BR30" i="6"/>
  <c r="BQ30" i="6"/>
  <c r="BP30" i="6"/>
  <c r="BO30" i="6"/>
  <c r="BN30" i="6"/>
  <c r="BM30" i="6"/>
  <c r="BF30" i="6"/>
  <c r="BC30" i="6"/>
  <c r="AV30" i="6"/>
  <c r="AW30" i="6" s="1"/>
  <c r="AT30" i="6"/>
  <c r="AU30" i="6" s="1"/>
  <c r="I30" i="6"/>
  <c r="CL29" i="6"/>
  <c r="CK29" i="6"/>
  <c r="CJ29" i="6"/>
  <c r="CI29" i="6"/>
  <c r="CH29" i="6"/>
  <c r="CG29" i="6"/>
  <c r="CF29" i="6"/>
  <c r="CE29" i="6"/>
  <c r="CD29" i="6"/>
  <c r="CC29" i="6"/>
  <c r="CB29" i="6"/>
  <c r="CA29" i="6"/>
  <c r="BZ29" i="6"/>
  <c r="BY29" i="6"/>
  <c r="BX29" i="6"/>
  <c r="BW29" i="6"/>
  <c r="BV29" i="6"/>
  <c r="BU29" i="6"/>
  <c r="BR29" i="6"/>
  <c r="BQ29" i="6"/>
  <c r="BP29" i="6"/>
  <c r="BO29" i="6"/>
  <c r="BN29" i="6"/>
  <c r="BM29" i="6"/>
  <c r="BF29" i="6"/>
  <c r="BC29" i="6"/>
  <c r="AV29" i="6"/>
  <c r="AW29" i="6" s="1"/>
  <c r="AT29" i="6"/>
  <c r="AU29" i="6" s="1"/>
  <c r="I29" i="6"/>
  <c r="CL28" i="6"/>
  <c r="CK28" i="6"/>
  <c r="CJ28" i="6"/>
  <c r="CI28" i="6"/>
  <c r="CH28" i="6"/>
  <c r="CG28" i="6"/>
  <c r="CF28" i="6"/>
  <c r="CE28" i="6"/>
  <c r="CD28" i="6"/>
  <c r="CC28" i="6"/>
  <c r="CB28" i="6"/>
  <c r="CA28" i="6"/>
  <c r="BZ28" i="6"/>
  <c r="BY28" i="6"/>
  <c r="BX28" i="6"/>
  <c r="BW28" i="6"/>
  <c r="BV28" i="6"/>
  <c r="BU28" i="6"/>
  <c r="BR28" i="6"/>
  <c r="BQ28" i="6"/>
  <c r="BP28" i="6"/>
  <c r="BO28" i="6"/>
  <c r="BN28" i="6"/>
  <c r="BM28" i="6"/>
  <c r="BF28" i="6"/>
  <c r="BC28" i="6"/>
  <c r="AV28" i="6"/>
  <c r="AW28" i="6" s="1"/>
  <c r="AT28" i="6"/>
  <c r="AU28" i="6" s="1"/>
  <c r="I28" i="6"/>
  <c r="CL27" i="6"/>
  <c r="CK27" i="6"/>
  <c r="CJ27" i="6"/>
  <c r="CI27" i="6"/>
  <c r="CH27" i="6"/>
  <c r="CG27" i="6"/>
  <c r="CF27" i="6"/>
  <c r="CE27" i="6"/>
  <c r="CD27" i="6"/>
  <c r="CC27" i="6"/>
  <c r="CB27" i="6"/>
  <c r="CA27" i="6"/>
  <c r="BZ27" i="6"/>
  <c r="BY27" i="6"/>
  <c r="BX27" i="6"/>
  <c r="BW27" i="6"/>
  <c r="BV27" i="6"/>
  <c r="BU27" i="6"/>
  <c r="BR27" i="6"/>
  <c r="BQ27" i="6"/>
  <c r="BP27" i="6"/>
  <c r="BO27" i="6"/>
  <c r="BN27" i="6"/>
  <c r="BM27" i="6"/>
  <c r="BF27" i="6"/>
  <c r="BC27" i="6"/>
  <c r="AV27" i="6"/>
  <c r="AW27" i="6" s="1"/>
  <c r="AT27" i="6"/>
  <c r="AU27" i="6" s="1"/>
  <c r="I27" i="6"/>
  <c r="CL26" i="6"/>
  <c r="CK26" i="6"/>
  <c r="CJ26" i="6"/>
  <c r="CI26" i="6"/>
  <c r="CH26" i="6"/>
  <c r="CG26" i="6"/>
  <c r="CF26" i="6"/>
  <c r="CE26" i="6"/>
  <c r="CD26" i="6"/>
  <c r="CC26" i="6"/>
  <c r="CB26" i="6"/>
  <c r="CA26" i="6"/>
  <c r="BZ26" i="6"/>
  <c r="BY26" i="6"/>
  <c r="BX26" i="6"/>
  <c r="BW26" i="6"/>
  <c r="BV26" i="6"/>
  <c r="BU26" i="6"/>
  <c r="BR26" i="6"/>
  <c r="BQ26" i="6"/>
  <c r="BP26" i="6"/>
  <c r="BO26" i="6"/>
  <c r="BN26" i="6"/>
  <c r="BM26" i="6"/>
  <c r="BF26" i="6"/>
  <c r="BC26" i="6"/>
  <c r="AV26" i="6"/>
  <c r="AW26" i="6" s="1"/>
  <c r="AT26" i="6"/>
  <c r="AU26" i="6" s="1"/>
  <c r="I26" i="6"/>
  <c r="CL25" i="6"/>
  <c r="CK25" i="6"/>
  <c r="CJ25" i="6"/>
  <c r="CI25" i="6"/>
  <c r="CH25" i="6"/>
  <c r="CG25" i="6"/>
  <c r="CF25" i="6"/>
  <c r="CE25" i="6"/>
  <c r="CD25" i="6"/>
  <c r="CC25" i="6"/>
  <c r="CB25" i="6"/>
  <c r="CA25" i="6"/>
  <c r="BZ25" i="6"/>
  <c r="BY25" i="6"/>
  <c r="BX25" i="6"/>
  <c r="BW25" i="6"/>
  <c r="BV25" i="6"/>
  <c r="BU25" i="6"/>
  <c r="BR25" i="6"/>
  <c r="BQ25" i="6"/>
  <c r="BP25" i="6"/>
  <c r="BO25" i="6"/>
  <c r="BN25" i="6"/>
  <c r="BM25" i="6"/>
  <c r="BF25" i="6"/>
  <c r="BC25" i="6"/>
  <c r="AV25" i="6"/>
  <c r="AW25" i="6" s="1"/>
  <c r="AT25" i="6"/>
  <c r="AU25" i="6" s="1"/>
  <c r="I25" i="6"/>
  <c r="CL24" i="6"/>
  <c r="CK24" i="6"/>
  <c r="CJ24" i="6"/>
  <c r="CI24" i="6"/>
  <c r="CH24" i="6"/>
  <c r="CG24" i="6"/>
  <c r="CF24" i="6"/>
  <c r="CE24" i="6"/>
  <c r="CD24" i="6"/>
  <c r="CC24" i="6"/>
  <c r="CB24" i="6"/>
  <c r="CA24" i="6"/>
  <c r="BZ24" i="6"/>
  <c r="BY24" i="6"/>
  <c r="BX24" i="6"/>
  <c r="BW24" i="6"/>
  <c r="BV24" i="6"/>
  <c r="BU24" i="6"/>
  <c r="BR24" i="6"/>
  <c r="BQ24" i="6"/>
  <c r="BP24" i="6"/>
  <c r="BO24" i="6"/>
  <c r="BN24" i="6"/>
  <c r="BM24" i="6"/>
  <c r="BF24" i="6"/>
  <c r="BC24" i="6"/>
  <c r="AV24" i="6"/>
  <c r="AW24" i="6" s="1"/>
  <c r="AT24" i="6"/>
  <c r="AU24" i="6" s="1"/>
  <c r="I24" i="6"/>
  <c r="CL23" i="6"/>
  <c r="CK23" i="6"/>
  <c r="CJ23" i="6"/>
  <c r="CI23" i="6"/>
  <c r="CH23" i="6"/>
  <c r="CG23" i="6"/>
  <c r="CF23" i="6"/>
  <c r="CE23" i="6"/>
  <c r="CD23" i="6"/>
  <c r="CC23" i="6"/>
  <c r="CB23" i="6"/>
  <c r="CA23" i="6"/>
  <c r="BZ23" i="6"/>
  <c r="BY23" i="6"/>
  <c r="BX23" i="6"/>
  <c r="BW23" i="6"/>
  <c r="BV23" i="6"/>
  <c r="BU23" i="6"/>
  <c r="BR23" i="6"/>
  <c r="BQ23" i="6"/>
  <c r="BP23" i="6"/>
  <c r="BO23" i="6"/>
  <c r="BN23" i="6"/>
  <c r="BM23" i="6"/>
  <c r="BF23" i="6"/>
  <c r="BC23" i="6"/>
  <c r="AV23" i="6"/>
  <c r="AW23" i="6" s="1"/>
  <c r="AT23" i="6"/>
  <c r="AU23" i="6" s="1"/>
  <c r="I23" i="6"/>
  <c r="CL22" i="6"/>
  <c r="CK22" i="6"/>
  <c r="CJ22" i="6"/>
  <c r="CI22" i="6"/>
  <c r="CH22" i="6"/>
  <c r="CG22" i="6"/>
  <c r="CF22" i="6"/>
  <c r="CE22" i="6"/>
  <c r="CD22" i="6"/>
  <c r="CC22" i="6"/>
  <c r="CB22" i="6"/>
  <c r="CA22" i="6"/>
  <c r="BZ22" i="6"/>
  <c r="BY22" i="6"/>
  <c r="BX22" i="6"/>
  <c r="BW22" i="6"/>
  <c r="BV22" i="6"/>
  <c r="BU22" i="6"/>
  <c r="BR22" i="6"/>
  <c r="BQ22" i="6"/>
  <c r="BP22" i="6"/>
  <c r="BO22" i="6"/>
  <c r="BN22" i="6"/>
  <c r="BM22" i="6"/>
  <c r="BF22" i="6"/>
  <c r="BC22" i="6"/>
  <c r="AV22" i="6"/>
  <c r="AW22" i="6" s="1"/>
  <c r="AT22" i="6"/>
  <c r="AU22" i="6" s="1"/>
  <c r="I22" i="6"/>
  <c r="CL21" i="6"/>
  <c r="CK21" i="6"/>
  <c r="CJ21" i="6"/>
  <c r="CI21" i="6"/>
  <c r="CH21" i="6"/>
  <c r="CG21" i="6"/>
  <c r="CF21" i="6"/>
  <c r="CE21" i="6"/>
  <c r="CD21" i="6"/>
  <c r="CC21" i="6"/>
  <c r="CB21" i="6"/>
  <c r="CA21" i="6"/>
  <c r="BZ21" i="6"/>
  <c r="BY21" i="6"/>
  <c r="BX21" i="6"/>
  <c r="BW21" i="6"/>
  <c r="BV21" i="6"/>
  <c r="BU21" i="6"/>
  <c r="BR21" i="6"/>
  <c r="BQ21" i="6"/>
  <c r="BP21" i="6"/>
  <c r="BO21" i="6"/>
  <c r="BN21" i="6"/>
  <c r="BM21" i="6"/>
  <c r="BF21" i="6"/>
  <c r="BC21" i="6"/>
  <c r="AV21" i="6"/>
  <c r="AW21" i="6" s="1"/>
  <c r="AT21" i="6"/>
  <c r="AU21" i="6" s="1"/>
  <c r="I21" i="6"/>
  <c r="CL20" i="6"/>
  <c r="CK20" i="6"/>
  <c r="CJ20" i="6"/>
  <c r="CI20" i="6"/>
  <c r="CH20" i="6"/>
  <c r="CG20" i="6"/>
  <c r="CF20" i="6"/>
  <c r="CE20" i="6"/>
  <c r="CD20" i="6"/>
  <c r="CC20" i="6"/>
  <c r="CB20" i="6"/>
  <c r="CA20" i="6"/>
  <c r="BZ20" i="6"/>
  <c r="BY20" i="6"/>
  <c r="BX20" i="6"/>
  <c r="BW20" i="6"/>
  <c r="BV20" i="6"/>
  <c r="BU20" i="6"/>
  <c r="BR20" i="6"/>
  <c r="BQ20" i="6"/>
  <c r="BP20" i="6"/>
  <c r="BO20" i="6"/>
  <c r="BN20" i="6"/>
  <c r="BM20" i="6"/>
  <c r="BF20" i="6"/>
  <c r="BC20" i="6"/>
  <c r="AV20" i="6"/>
  <c r="AW20" i="6" s="1"/>
  <c r="AT20" i="6"/>
  <c r="AU20" i="6" s="1"/>
  <c r="I20" i="6"/>
  <c r="CL19" i="6"/>
  <c r="CK19" i="6"/>
  <c r="CJ19" i="6"/>
  <c r="CI19" i="6"/>
  <c r="CH19" i="6"/>
  <c r="CG19" i="6"/>
  <c r="CF19" i="6"/>
  <c r="CE19" i="6"/>
  <c r="CD19" i="6"/>
  <c r="CC19" i="6"/>
  <c r="CB19" i="6"/>
  <c r="CA19" i="6"/>
  <c r="BZ19" i="6"/>
  <c r="BY19" i="6"/>
  <c r="BX19" i="6"/>
  <c r="BW19" i="6"/>
  <c r="BV19" i="6"/>
  <c r="BU19" i="6"/>
  <c r="BR19" i="6"/>
  <c r="BQ19" i="6"/>
  <c r="BP19" i="6"/>
  <c r="BO19" i="6"/>
  <c r="BN19" i="6"/>
  <c r="BM19" i="6"/>
  <c r="BF19" i="6"/>
  <c r="BC19" i="6"/>
  <c r="AV19" i="6"/>
  <c r="AW19" i="6" s="1"/>
  <c r="AT19" i="6"/>
  <c r="AU19" i="6" s="1"/>
  <c r="I19" i="6"/>
  <c r="CL18" i="6"/>
  <c r="CK18" i="6"/>
  <c r="CJ18" i="6"/>
  <c r="CI18" i="6"/>
  <c r="CH18" i="6"/>
  <c r="CG18" i="6"/>
  <c r="CF18" i="6"/>
  <c r="CE18" i="6"/>
  <c r="CD18" i="6"/>
  <c r="CC18" i="6"/>
  <c r="CB18" i="6"/>
  <c r="CA18" i="6"/>
  <c r="BZ18" i="6"/>
  <c r="BY18" i="6"/>
  <c r="BX18" i="6"/>
  <c r="BW18" i="6"/>
  <c r="BV18" i="6"/>
  <c r="BU18" i="6"/>
  <c r="BR18" i="6"/>
  <c r="BQ18" i="6"/>
  <c r="BP18" i="6"/>
  <c r="BO18" i="6"/>
  <c r="BN18" i="6"/>
  <c r="BM18" i="6"/>
  <c r="BF18" i="6"/>
  <c r="BC18" i="6"/>
  <c r="AV18" i="6"/>
  <c r="AW18" i="6" s="1"/>
  <c r="AT18" i="6"/>
  <c r="AU18" i="6" s="1"/>
  <c r="I18" i="6"/>
  <c r="CL17" i="6"/>
  <c r="CK17" i="6"/>
  <c r="CJ17" i="6"/>
  <c r="CI17" i="6"/>
  <c r="CH17" i="6"/>
  <c r="CG17" i="6"/>
  <c r="CF17" i="6"/>
  <c r="CE17" i="6"/>
  <c r="CD17" i="6"/>
  <c r="CC17" i="6"/>
  <c r="CB17" i="6"/>
  <c r="CA17" i="6"/>
  <c r="BZ17" i="6"/>
  <c r="BY17" i="6"/>
  <c r="BX17" i="6"/>
  <c r="BW17" i="6"/>
  <c r="BV17" i="6"/>
  <c r="BU17" i="6"/>
  <c r="BR17" i="6"/>
  <c r="BQ17" i="6"/>
  <c r="BP17" i="6"/>
  <c r="BO17" i="6"/>
  <c r="BN17" i="6"/>
  <c r="BM17" i="6"/>
  <c r="BF17" i="6"/>
  <c r="BC17" i="6"/>
  <c r="AV17" i="6"/>
  <c r="AW17" i="6" s="1"/>
  <c r="AT17" i="6"/>
  <c r="AU17" i="6" s="1"/>
  <c r="I17" i="6"/>
  <c r="CL16" i="6"/>
  <c r="CK16" i="6"/>
  <c r="CJ16" i="6"/>
  <c r="CI16" i="6"/>
  <c r="CH16" i="6"/>
  <c r="CG16" i="6"/>
  <c r="CF16" i="6"/>
  <c r="CE16" i="6"/>
  <c r="CD16" i="6"/>
  <c r="CC16" i="6"/>
  <c r="CB16" i="6"/>
  <c r="CA16" i="6"/>
  <c r="BZ16" i="6"/>
  <c r="BY16" i="6"/>
  <c r="BX16" i="6"/>
  <c r="BW16" i="6"/>
  <c r="BV16" i="6"/>
  <c r="BU16" i="6"/>
  <c r="BR16" i="6"/>
  <c r="BQ16" i="6"/>
  <c r="BP16" i="6"/>
  <c r="BO16" i="6"/>
  <c r="BN16" i="6"/>
  <c r="BM16" i="6"/>
  <c r="BF16" i="6"/>
  <c r="BC16" i="6"/>
  <c r="AV16" i="6"/>
  <c r="AW16" i="6" s="1"/>
  <c r="AT16" i="6"/>
  <c r="AU16" i="6" s="1"/>
  <c r="I16" i="6"/>
  <c r="CL15" i="6"/>
  <c r="CK15" i="6"/>
  <c r="CJ15" i="6"/>
  <c r="CI15" i="6"/>
  <c r="CH15" i="6"/>
  <c r="CG15" i="6"/>
  <c r="CF15" i="6"/>
  <c r="CE15" i="6"/>
  <c r="CD15" i="6"/>
  <c r="CC15" i="6"/>
  <c r="CB15" i="6"/>
  <c r="CA15" i="6"/>
  <c r="BZ15" i="6"/>
  <c r="BY15" i="6"/>
  <c r="BX15" i="6"/>
  <c r="BW15" i="6"/>
  <c r="BV15" i="6"/>
  <c r="BU15" i="6"/>
  <c r="BR15" i="6"/>
  <c r="BQ15" i="6"/>
  <c r="BP15" i="6"/>
  <c r="BO15" i="6"/>
  <c r="BN15" i="6"/>
  <c r="BM15" i="6"/>
  <c r="BF15" i="6"/>
  <c r="BC15" i="6"/>
  <c r="AV15" i="6"/>
  <c r="AW15" i="6" s="1"/>
  <c r="AT15" i="6"/>
  <c r="AU15" i="6" s="1"/>
  <c r="I15" i="6"/>
  <c r="CL14" i="6"/>
  <c r="CK14" i="6"/>
  <c r="CJ14" i="6"/>
  <c r="CI14" i="6"/>
  <c r="CH14" i="6"/>
  <c r="CG14" i="6"/>
  <c r="CF14" i="6"/>
  <c r="CE14" i="6"/>
  <c r="CD14" i="6"/>
  <c r="CC14" i="6"/>
  <c r="CB14" i="6"/>
  <c r="CA14" i="6"/>
  <c r="BZ14" i="6"/>
  <c r="BY14" i="6"/>
  <c r="BX14" i="6"/>
  <c r="BW14" i="6"/>
  <c r="BV14" i="6"/>
  <c r="BU14" i="6"/>
  <c r="BR14" i="6"/>
  <c r="BQ14" i="6"/>
  <c r="BP14" i="6"/>
  <c r="BO14" i="6"/>
  <c r="BN14" i="6"/>
  <c r="BM14" i="6"/>
  <c r="BF14" i="6"/>
  <c r="BC14" i="6"/>
  <c r="AV14" i="6"/>
  <c r="AW14" i="6" s="1"/>
  <c r="AT14" i="6"/>
  <c r="AU14" i="6" s="1"/>
  <c r="I14" i="6"/>
  <c r="CL13" i="6"/>
  <c r="CK13" i="6"/>
  <c r="CJ13" i="6"/>
  <c r="CI13" i="6"/>
  <c r="CH13" i="6"/>
  <c r="CG13" i="6"/>
  <c r="CF13" i="6"/>
  <c r="CE13" i="6"/>
  <c r="CD13" i="6"/>
  <c r="CC13" i="6"/>
  <c r="CB13" i="6"/>
  <c r="CA13" i="6"/>
  <c r="BZ13" i="6"/>
  <c r="BY13" i="6"/>
  <c r="BX13" i="6"/>
  <c r="BW13" i="6"/>
  <c r="BV13" i="6"/>
  <c r="BU13" i="6"/>
  <c r="BR13" i="6"/>
  <c r="BQ13" i="6"/>
  <c r="BP13" i="6"/>
  <c r="BO13" i="6"/>
  <c r="BN13" i="6"/>
  <c r="BM13" i="6"/>
  <c r="BF13" i="6"/>
  <c r="BC13" i="6"/>
  <c r="AV13" i="6"/>
  <c r="AW13" i="6" s="1"/>
  <c r="AT13" i="6"/>
  <c r="AU13" i="6" s="1"/>
  <c r="I13" i="6"/>
  <c r="CL12" i="6"/>
  <c r="CK12" i="6"/>
  <c r="CJ12" i="6"/>
  <c r="CI12" i="6"/>
  <c r="CH12" i="6"/>
  <c r="CG12" i="6"/>
  <c r="CF12" i="6"/>
  <c r="CE12" i="6"/>
  <c r="CD12" i="6"/>
  <c r="CC12" i="6"/>
  <c r="CB12" i="6"/>
  <c r="CA12" i="6"/>
  <c r="BZ12" i="6"/>
  <c r="BY12" i="6"/>
  <c r="BX12" i="6"/>
  <c r="BW12" i="6"/>
  <c r="BV12" i="6"/>
  <c r="BU12" i="6"/>
  <c r="BR12" i="6"/>
  <c r="BQ12" i="6"/>
  <c r="BP12" i="6"/>
  <c r="BO12" i="6"/>
  <c r="BN12" i="6"/>
  <c r="BM12" i="6"/>
  <c r="BF12" i="6"/>
  <c r="BC12" i="6"/>
  <c r="AV12" i="6"/>
  <c r="AW12" i="6" s="1"/>
  <c r="AT12" i="6"/>
  <c r="AU12" i="6" s="1"/>
  <c r="I12" i="6"/>
  <c r="CL11" i="6"/>
  <c r="CK11" i="6"/>
  <c r="CJ11" i="6"/>
  <c r="CI11" i="6"/>
  <c r="CH11" i="6"/>
  <c r="CG11" i="6"/>
  <c r="CF11" i="6"/>
  <c r="CE11" i="6"/>
  <c r="CD11" i="6"/>
  <c r="CC11" i="6"/>
  <c r="CB11" i="6"/>
  <c r="CA11" i="6"/>
  <c r="BZ11" i="6"/>
  <c r="BY11" i="6"/>
  <c r="BX11" i="6"/>
  <c r="BW11" i="6"/>
  <c r="BV11" i="6"/>
  <c r="BU11" i="6"/>
  <c r="BR11" i="6"/>
  <c r="BQ11" i="6"/>
  <c r="BP11" i="6"/>
  <c r="BO11" i="6"/>
  <c r="BN11" i="6"/>
  <c r="BM11" i="6"/>
  <c r="BF11" i="6"/>
  <c r="BC11" i="6"/>
  <c r="AV11" i="6"/>
  <c r="AW11" i="6" s="1"/>
  <c r="AT11" i="6"/>
  <c r="AU11" i="6" s="1"/>
  <c r="I11" i="6"/>
  <c r="CL10" i="6"/>
  <c r="CK10" i="6"/>
  <c r="CJ10" i="6"/>
  <c r="CI10" i="6"/>
  <c r="CH10" i="6"/>
  <c r="CG10" i="6"/>
  <c r="CF10" i="6"/>
  <c r="CE10" i="6"/>
  <c r="CD10" i="6"/>
  <c r="CC10" i="6"/>
  <c r="CB10" i="6"/>
  <c r="CA10" i="6"/>
  <c r="BZ10" i="6"/>
  <c r="BY10" i="6"/>
  <c r="BX10" i="6"/>
  <c r="BW10" i="6"/>
  <c r="BV10" i="6"/>
  <c r="BU10" i="6"/>
  <c r="BR10" i="6"/>
  <c r="BQ10" i="6"/>
  <c r="BP10" i="6"/>
  <c r="BO10" i="6"/>
  <c r="BN10" i="6"/>
  <c r="BM10" i="6"/>
  <c r="BF10" i="6"/>
  <c r="BC10" i="6"/>
  <c r="AV10" i="6"/>
  <c r="AW10" i="6" s="1"/>
  <c r="AT10" i="6"/>
  <c r="AU10" i="6" s="1"/>
  <c r="I10" i="6"/>
  <c r="CL9" i="6"/>
  <c r="CK9" i="6"/>
  <c r="CJ9" i="6"/>
  <c r="CI9" i="6"/>
  <c r="CH9" i="6"/>
  <c r="CG9" i="6"/>
  <c r="CF9" i="6"/>
  <c r="CE9" i="6"/>
  <c r="CD9" i="6"/>
  <c r="CC9" i="6"/>
  <c r="CB9" i="6"/>
  <c r="CA9" i="6"/>
  <c r="BZ9" i="6"/>
  <c r="BY9" i="6"/>
  <c r="BX9" i="6"/>
  <c r="BW9" i="6"/>
  <c r="BV9" i="6"/>
  <c r="BU9" i="6"/>
  <c r="BR9" i="6"/>
  <c r="BQ9" i="6"/>
  <c r="BP9" i="6"/>
  <c r="BO9" i="6"/>
  <c r="BN9" i="6"/>
  <c r="BM9" i="6"/>
  <c r="BF9" i="6"/>
  <c r="BC9" i="6"/>
  <c r="AV9" i="6"/>
  <c r="AW9" i="6" s="1"/>
  <c r="AT9" i="6"/>
  <c r="AU9" i="6" s="1"/>
  <c r="I9" i="6"/>
  <c r="CL8" i="6"/>
  <c r="CK8" i="6"/>
  <c r="CJ8" i="6"/>
  <c r="CI8" i="6"/>
  <c r="CH8" i="6"/>
  <c r="CG8" i="6"/>
  <c r="CF8" i="6"/>
  <c r="CE8" i="6"/>
  <c r="CD8" i="6"/>
  <c r="CC8" i="6"/>
  <c r="CB8" i="6"/>
  <c r="CA8" i="6"/>
  <c r="BZ8" i="6"/>
  <c r="BY8" i="6"/>
  <c r="BX8" i="6"/>
  <c r="BW8" i="6"/>
  <c r="BV8" i="6"/>
  <c r="BU8" i="6"/>
  <c r="BR8" i="6"/>
  <c r="BQ8" i="6"/>
  <c r="BP8" i="6"/>
  <c r="BO8" i="6"/>
  <c r="BN8" i="6"/>
  <c r="BM8" i="6"/>
  <c r="BF8" i="6"/>
  <c r="BC8" i="6"/>
  <c r="AV8" i="6"/>
  <c r="AW8" i="6" s="1"/>
  <c r="AT8" i="6"/>
  <c r="AU8" i="6" s="1"/>
  <c r="I8" i="6"/>
  <c r="CL7" i="6"/>
  <c r="CK7" i="6"/>
  <c r="CJ7" i="6"/>
  <c r="CI7" i="6"/>
  <c r="CH7" i="6"/>
  <c r="CG7" i="6"/>
  <c r="CF7" i="6"/>
  <c r="CE7" i="6"/>
  <c r="CD7" i="6"/>
  <c r="CC7" i="6"/>
  <c r="CB7" i="6"/>
  <c r="CA7" i="6"/>
  <c r="BZ7" i="6"/>
  <c r="BY7" i="6"/>
  <c r="BX7" i="6"/>
  <c r="BW7" i="6"/>
  <c r="BV7" i="6"/>
  <c r="BU7" i="6"/>
  <c r="BR7" i="6"/>
  <c r="BQ7" i="6"/>
  <c r="BP7" i="6"/>
  <c r="BO7" i="6"/>
  <c r="BN7" i="6"/>
  <c r="BM7" i="6"/>
  <c r="BF7" i="6"/>
  <c r="BC7" i="6"/>
  <c r="AV7" i="6"/>
  <c r="AW7" i="6" s="1"/>
  <c r="AT7" i="6"/>
  <c r="AU7" i="6" s="1"/>
  <c r="I7" i="6"/>
  <c r="CL6" i="6"/>
  <c r="CK6" i="6"/>
  <c r="CJ6" i="6"/>
  <c r="CI6" i="6"/>
  <c r="CH6" i="6"/>
  <c r="CG6" i="6"/>
  <c r="CF6" i="6"/>
  <c r="CE6" i="6"/>
  <c r="CD6" i="6"/>
  <c r="CC6" i="6"/>
  <c r="CB6" i="6"/>
  <c r="CA6" i="6"/>
  <c r="BZ6" i="6"/>
  <c r="BY6" i="6"/>
  <c r="BX6" i="6"/>
  <c r="BW6" i="6"/>
  <c r="BV6" i="6"/>
  <c r="BU6" i="6"/>
  <c r="BR6" i="6"/>
  <c r="BQ6" i="6"/>
  <c r="BP6" i="6"/>
  <c r="BO6" i="6"/>
  <c r="BN6" i="6"/>
  <c r="BM6" i="6"/>
  <c r="BF6" i="6"/>
  <c r="BC6" i="6"/>
  <c r="AV6" i="6"/>
  <c r="AW6" i="6" s="1"/>
  <c r="AT6" i="6"/>
  <c r="AU6" i="6" s="1"/>
  <c r="I6" i="6"/>
  <c r="CL5" i="6"/>
  <c r="CK5" i="6"/>
  <c r="CJ5" i="6"/>
  <c r="CI5" i="6"/>
  <c r="CH5" i="6"/>
  <c r="CG5" i="6"/>
  <c r="CF5" i="6"/>
  <c r="CE5" i="6"/>
  <c r="CD5" i="6"/>
  <c r="CC5" i="6"/>
  <c r="CB5" i="6"/>
  <c r="CA5" i="6"/>
  <c r="BZ5" i="6"/>
  <c r="BY5" i="6"/>
  <c r="BX5" i="6"/>
  <c r="BW5" i="6"/>
  <c r="BV5" i="6"/>
  <c r="BU5" i="6"/>
  <c r="BR5" i="6"/>
  <c r="BQ5" i="6"/>
  <c r="BP5" i="6"/>
  <c r="BO5" i="6"/>
  <c r="BN5" i="6"/>
  <c r="BM5" i="6"/>
  <c r="BF5" i="6"/>
  <c r="BC5" i="6"/>
  <c r="AV5" i="6"/>
  <c r="AW5" i="6" s="1"/>
  <c r="AT5" i="6"/>
  <c r="AU5" i="6" s="1"/>
  <c r="I5" i="6"/>
  <c r="CL4" i="6"/>
  <c r="CK4" i="6"/>
  <c r="CJ4" i="6"/>
  <c r="CI4" i="6"/>
  <c r="CH4" i="6"/>
  <c r="CG4" i="6"/>
  <c r="CF4" i="6"/>
  <c r="CE4" i="6"/>
  <c r="CD4" i="6"/>
  <c r="CC4" i="6"/>
  <c r="CB4" i="6"/>
  <c r="CA4" i="6"/>
  <c r="BZ4" i="6"/>
  <c r="BY4" i="6"/>
  <c r="BX4" i="6"/>
  <c r="BW4" i="6"/>
  <c r="BV4" i="6"/>
  <c r="BU4" i="6"/>
  <c r="BR4" i="6"/>
  <c r="BQ4" i="6"/>
  <c r="BP4" i="6"/>
  <c r="BO4" i="6"/>
  <c r="BN4" i="6"/>
  <c r="BM4" i="6"/>
  <c r="BF4" i="6"/>
  <c r="BC4" i="6"/>
  <c r="AV4" i="6"/>
  <c r="AW4" i="6" s="1"/>
  <c r="AT4" i="6"/>
  <c r="AU4" i="6" s="1"/>
  <c r="I4" i="6"/>
  <c r="CL3" i="6"/>
  <c r="CK3" i="6"/>
  <c r="CJ3" i="6"/>
  <c r="CI3" i="6"/>
  <c r="CH3" i="6"/>
  <c r="CG3" i="6"/>
  <c r="CF3" i="6"/>
  <c r="CE3" i="6"/>
  <c r="CD3" i="6"/>
  <c r="CC3" i="6"/>
  <c r="CB3" i="6"/>
  <c r="CA3" i="6"/>
  <c r="BZ3" i="6"/>
  <c r="BY3" i="6"/>
  <c r="BX3" i="6"/>
  <c r="BW3" i="6"/>
  <c r="BU3" i="6"/>
  <c r="BR3" i="6"/>
  <c r="BQ3" i="6"/>
  <c r="BP3" i="6"/>
  <c r="BO3" i="6"/>
  <c r="BN3" i="6"/>
  <c r="BM3" i="6"/>
  <c r="BF3" i="6"/>
  <c r="BC3" i="6"/>
  <c r="AV3" i="6"/>
  <c r="AW3" i="6" s="1"/>
  <c r="AT3" i="6"/>
  <c r="AU3" i="6" s="1"/>
  <c r="I3" i="6"/>
  <c r="B216" i="1"/>
  <c r="O218" i="1"/>
  <c r="O217" i="1"/>
  <c r="O216" i="1"/>
  <c r="B28" i="5"/>
  <c r="P216" i="1" l="1"/>
  <c r="P217" i="1"/>
  <c r="P218" i="1"/>
  <c r="AU222" i="7"/>
  <c r="AN225" i="7"/>
  <c r="AU223" i="7"/>
  <c r="AN223" i="7"/>
  <c r="AN232" i="7"/>
  <c r="AE223" i="7"/>
  <c r="AE222" i="7"/>
  <c r="AN222" i="7"/>
  <c r="AE225" i="7"/>
  <c r="AU225" i="7"/>
  <c r="H220" i="7"/>
  <c r="K216" i="7"/>
  <c r="H217" i="7"/>
  <c r="E241" i="7"/>
  <c r="E240" i="7"/>
  <c r="H218" i="7"/>
  <c r="K218" i="7"/>
  <c r="H219" i="7"/>
  <c r="E242" i="7"/>
  <c r="E243" i="7"/>
  <c r="E244" i="7"/>
  <c r="E245" i="7"/>
  <c r="H216" i="7"/>
  <c r="BN241" i="7"/>
  <c r="K217" i="7"/>
  <c r="K217" i="6"/>
  <c r="H218" i="6"/>
  <c r="E247" i="6"/>
  <c r="K218" i="6"/>
  <c r="H219" i="6"/>
  <c r="E249" i="6"/>
  <c r="E250" i="6"/>
  <c r="H220" i="6"/>
  <c r="E251" i="6"/>
  <c r="BQ181" i="6"/>
  <c r="E252" i="6"/>
  <c r="H216" i="6"/>
  <c r="BV3" i="6"/>
  <c r="BO181" i="6"/>
  <c r="BM181" i="6"/>
  <c r="BN181" i="6"/>
  <c r="BP181" i="6"/>
  <c r="CJ217" i="6"/>
  <c r="BX217" i="6"/>
  <c r="BX218" i="6" s="1"/>
  <c r="CI217" i="6"/>
  <c r="BW217" i="6"/>
  <c r="CH217" i="6"/>
  <c r="BV217" i="6"/>
  <c r="CG217" i="6"/>
  <c r="CF217" i="6"/>
  <c r="CE217" i="6"/>
  <c r="CD217" i="6"/>
  <c r="CC217" i="6"/>
  <c r="CB217" i="6"/>
  <c r="CA217" i="6"/>
  <c r="CL217" i="6"/>
  <c r="CL218" i="6" s="1"/>
  <c r="BZ217" i="6"/>
  <c r="CK217" i="6"/>
  <c r="BY217" i="6"/>
  <c r="BQ182" i="6"/>
  <c r="BR181" i="6"/>
  <c r="BK244" i="6"/>
  <c r="BK222" i="6"/>
  <c r="D165" i="4"/>
  <c r="D144" i="4"/>
  <c r="D121" i="4"/>
  <c r="D95" i="4"/>
  <c r="D94" i="4"/>
  <c r="D93" i="4"/>
  <c r="D91" i="4"/>
  <c r="D90" i="4"/>
  <c r="D89" i="4"/>
  <c r="D87" i="4"/>
  <c r="D66" i="4"/>
  <c r="D55" i="4"/>
  <c r="D54" i="4"/>
  <c r="D53" i="4"/>
  <c r="D52" i="4"/>
  <c r="D51" i="4"/>
  <c r="D50" i="4"/>
  <c r="D49" i="4"/>
  <c r="D48" i="4"/>
  <c r="D45" i="4"/>
  <c r="D41" i="4"/>
  <c r="D40" i="4"/>
  <c r="D38" i="4"/>
  <c r="D37" i="4"/>
  <c r="D36" i="4"/>
  <c r="D33" i="4"/>
  <c r="D29" i="4"/>
  <c r="D28" i="4"/>
  <c r="D27" i="4"/>
  <c r="D23" i="4"/>
  <c r="D22" i="4"/>
  <c r="D20" i="4"/>
  <c r="D16" i="4"/>
  <c r="D15" i="4"/>
  <c r="D14" i="4"/>
  <c r="D12" i="4"/>
  <c r="D11" i="4"/>
  <c r="D10" i="4"/>
  <c r="D8" i="4"/>
  <c r="D7" i="4"/>
  <c r="D6" i="4"/>
  <c r="D4" i="4"/>
  <c r="D3" i="4"/>
  <c r="D2" i="4"/>
  <c r="D1" i="4"/>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3" i="1"/>
  <c r="L220" i="1"/>
  <c r="M220" i="1" s="1"/>
  <c r="L219" i="1"/>
  <c r="M219" i="1" s="1"/>
  <c r="L218" i="1"/>
  <c r="M218" i="1" s="1"/>
  <c r="L217" i="1"/>
  <c r="M217" i="1" s="1"/>
  <c r="L216" i="1"/>
  <c r="M216" i="1" s="1"/>
  <c r="G6" i="1"/>
  <c r="H6" i="1"/>
  <c r="I6" i="1"/>
  <c r="J6" i="1"/>
  <c r="G7" i="1"/>
  <c r="H7" i="1"/>
  <c r="I7" i="1"/>
  <c r="J7" i="1"/>
  <c r="G8" i="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K18" i="1" s="1"/>
  <c r="H18" i="1"/>
  <c r="I18" i="1"/>
  <c r="J18" i="1"/>
  <c r="G19" i="1"/>
  <c r="H19" i="1"/>
  <c r="I19" i="1"/>
  <c r="J19" i="1"/>
  <c r="G20" i="1"/>
  <c r="H20" i="1"/>
  <c r="I20" i="1"/>
  <c r="J20" i="1"/>
  <c r="G21" i="1"/>
  <c r="K21" i="1" s="1"/>
  <c r="H21" i="1"/>
  <c r="I21" i="1"/>
  <c r="J21" i="1"/>
  <c r="G22" i="1"/>
  <c r="H22" i="1"/>
  <c r="I22" i="1"/>
  <c r="J22" i="1"/>
  <c r="G23" i="1"/>
  <c r="H23" i="1"/>
  <c r="I23" i="1"/>
  <c r="J23" i="1"/>
  <c r="G24" i="1"/>
  <c r="K24" i="1" s="1"/>
  <c r="H24" i="1"/>
  <c r="I24" i="1"/>
  <c r="J24" i="1"/>
  <c r="G25" i="1"/>
  <c r="H25" i="1"/>
  <c r="I25" i="1"/>
  <c r="J25" i="1"/>
  <c r="G26" i="1"/>
  <c r="H26" i="1"/>
  <c r="I26" i="1"/>
  <c r="J26" i="1"/>
  <c r="G27" i="1"/>
  <c r="K27" i="1" s="1"/>
  <c r="H27" i="1"/>
  <c r="I27" i="1"/>
  <c r="J27" i="1"/>
  <c r="G28" i="1"/>
  <c r="H28" i="1"/>
  <c r="I28" i="1"/>
  <c r="J28" i="1"/>
  <c r="G29" i="1"/>
  <c r="H29" i="1"/>
  <c r="I29" i="1"/>
  <c r="J29" i="1"/>
  <c r="G30" i="1"/>
  <c r="K30" i="1" s="1"/>
  <c r="H30" i="1"/>
  <c r="I30" i="1"/>
  <c r="J30" i="1"/>
  <c r="G31" i="1"/>
  <c r="H31" i="1"/>
  <c r="I31" i="1"/>
  <c r="J31" i="1"/>
  <c r="G32" i="1"/>
  <c r="H32" i="1"/>
  <c r="I32" i="1"/>
  <c r="J32" i="1"/>
  <c r="G33" i="1"/>
  <c r="K33" i="1" s="1"/>
  <c r="H33" i="1"/>
  <c r="I33" i="1"/>
  <c r="J33" i="1"/>
  <c r="G34" i="1"/>
  <c r="H34" i="1"/>
  <c r="I34" i="1"/>
  <c r="J34" i="1"/>
  <c r="G35" i="1"/>
  <c r="H35" i="1"/>
  <c r="I35" i="1"/>
  <c r="J35" i="1"/>
  <c r="G36" i="1"/>
  <c r="K36" i="1" s="1"/>
  <c r="H36" i="1"/>
  <c r="I36" i="1"/>
  <c r="J36" i="1"/>
  <c r="G37" i="1"/>
  <c r="H37" i="1"/>
  <c r="I37" i="1"/>
  <c r="J37" i="1"/>
  <c r="G38" i="1"/>
  <c r="H38" i="1"/>
  <c r="I38" i="1"/>
  <c r="J38" i="1"/>
  <c r="G39" i="1"/>
  <c r="K39" i="1" s="1"/>
  <c r="H39" i="1"/>
  <c r="I39" i="1"/>
  <c r="J39" i="1"/>
  <c r="G40" i="1"/>
  <c r="H40" i="1"/>
  <c r="I40" i="1"/>
  <c r="J40" i="1"/>
  <c r="G41" i="1"/>
  <c r="H41" i="1"/>
  <c r="I41" i="1"/>
  <c r="J41" i="1"/>
  <c r="G42" i="1"/>
  <c r="K42" i="1" s="1"/>
  <c r="H42" i="1"/>
  <c r="I42" i="1"/>
  <c r="J42" i="1"/>
  <c r="G43" i="1"/>
  <c r="H43" i="1"/>
  <c r="I43" i="1"/>
  <c r="J43" i="1"/>
  <c r="G44" i="1"/>
  <c r="H44" i="1"/>
  <c r="I44" i="1"/>
  <c r="J44" i="1"/>
  <c r="G45" i="1"/>
  <c r="K45" i="1" s="1"/>
  <c r="H45" i="1"/>
  <c r="I45" i="1"/>
  <c r="J45" i="1"/>
  <c r="G46" i="1"/>
  <c r="H46" i="1"/>
  <c r="I46" i="1"/>
  <c r="J46" i="1"/>
  <c r="G47" i="1"/>
  <c r="H47" i="1"/>
  <c r="I47" i="1"/>
  <c r="J47" i="1"/>
  <c r="G48" i="1"/>
  <c r="K48" i="1" s="1"/>
  <c r="H48" i="1"/>
  <c r="I48" i="1"/>
  <c r="J48" i="1"/>
  <c r="G49" i="1"/>
  <c r="H49" i="1"/>
  <c r="I49" i="1"/>
  <c r="J49" i="1"/>
  <c r="G50" i="1"/>
  <c r="H50" i="1"/>
  <c r="I50" i="1"/>
  <c r="J50" i="1"/>
  <c r="G51" i="1"/>
  <c r="K51" i="1" s="1"/>
  <c r="H51" i="1"/>
  <c r="I51" i="1"/>
  <c r="J51" i="1"/>
  <c r="G52" i="1"/>
  <c r="H52" i="1"/>
  <c r="I52" i="1"/>
  <c r="J52" i="1"/>
  <c r="G53" i="1"/>
  <c r="H53" i="1"/>
  <c r="I53" i="1"/>
  <c r="J53" i="1"/>
  <c r="G54" i="1"/>
  <c r="K54" i="1" s="1"/>
  <c r="H54" i="1"/>
  <c r="I54" i="1"/>
  <c r="J54" i="1"/>
  <c r="G55" i="1"/>
  <c r="H55" i="1"/>
  <c r="I55" i="1"/>
  <c r="J55" i="1"/>
  <c r="G56" i="1"/>
  <c r="H56" i="1"/>
  <c r="I56" i="1"/>
  <c r="J56" i="1"/>
  <c r="G57" i="1"/>
  <c r="K57" i="1" s="1"/>
  <c r="H57" i="1"/>
  <c r="I57" i="1"/>
  <c r="J57" i="1"/>
  <c r="G58" i="1"/>
  <c r="H58" i="1"/>
  <c r="I58" i="1"/>
  <c r="J58" i="1"/>
  <c r="G59" i="1"/>
  <c r="H59" i="1"/>
  <c r="I59" i="1"/>
  <c r="J59" i="1"/>
  <c r="G60" i="1"/>
  <c r="K60" i="1" s="1"/>
  <c r="H60" i="1"/>
  <c r="I60" i="1"/>
  <c r="J60" i="1"/>
  <c r="G61" i="1"/>
  <c r="H61" i="1"/>
  <c r="I61" i="1"/>
  <c r="J61" i="1"/>
  <c r="G62" i="1"/>
  <c r="H62" i="1"/>
  <c r="I62" i="1"/>
  <c r="J62" i="1"/>
  <c r="G63" i="1"/>
  <c r="K63" i="1" s="1"/>
  <c r="H63" i="1"/>
  <c r="I63" i="1"/>
  <c r="J63" i="1"/>
  <c r="G64" i="1"/>
  <c r="H64" i="1"/>
  <c r="I64" i="1"/>
  <c r="J64" i="1"/>
  <c r="G65" i="1"/>
  <c r="H65" i="1"/>
  <c r="I65" i="1"/>
  <c r="J65" i="1"/>
  <c r="G66" i="1"/>
  <c r="K66" i="1" s="1"/>
  <c r="H66" i="1"/>
  <c r="I66" i="1"/>
  <c r="J66" i="1"/>
  <c r="G67" i="1"/>
  <c r="H67" i="1"/>
  <c r="I67" i="1"/>
  <c r="J67" i="1"/>
  <c r="G68" i="1"/>
  <c r="H68" i="1"/>
  <c r="I68" i="1"/>
  <c r="J68" i="1"/>
  <c r="G69" i="1"/>
  <c r="K69" i="1" s="1"/>
  <c r="H69" i="1"/>
  <c r="I69" i="1"/>
  <c r="J69" i="1"/>
  <c r="G70" i="1"/>
  <c r="H70" i="1"/>
  <c r="I70" i="1"/>
  <c r="J70" i="1"/>
  <c r="G71" i="1"/>
  <c r="H71" i="1"/>
  <c r="I71" i="1"/>
  <c r="J71" i="1"/>
  <c r="G72" i="1"/>
  <c r="K72" i="1" s="1"/>
  <c r="H72" i="1"/>
  <c r="I72" i="1"/>
  <c r="J72" i="1"/>
  <c r="G73" i="1"/>
  <c r="H73" i="1"/>
  <c r="I73" i="1"/>
  <c r="J73" i="1"/>
  <c r="G74" i="1"/>
  <c r="H74" i="1"/>
  <c r="I74" i="1"/>
  <c r="J74" i="1"/>
  <c r="G75" i="1"/>
  <c r="K75" i="1" s="1"/>
  <c r="H75" i="1"/>
  <c r="I75" i="1"/>
  <c r="J75" i="1"/>
  <c r="G76" i="1"/>
  <c r="H76" i="1"/>
  <c r="I76" i="1"/>
  <c r="J76" i="1"/>
  <c r="G77" i="1"/>
  <c r="H77" i="1"/>
  <c r="I77" i="1"/>
  <c r="J77" i="1"/>
  <c r="G78" i="1"/>
  <c r="K78" i="1" s="1"/>
  <c r="H78" i="1"/>
  <c r="I78" i="1"/>
  <c r="J78" i="1"/>
  <c r="G79" i="1"/>
  <c r="H79" i="1"/>
  <c r="I79" i="1"/>
  <c r="J79" i="1"/>
  <c r="G80" i="1"/>
  <c r="H80" i="1"/>
  <c r="I80" i="1"/>
  <c r="J80" i="1"/>
  <c r="G81" i="1"/>
  <c r="K81" i="1" s="1"/>
  <c r="H81" i="1"/>
  <c r="I81" i="1"/>
  <c r="J81" i="1"/>
  <c r="G82" i="1"/>
  <c r="H82" i="1"/>
  <c r="I82" i="1"/>
  <c r="J82" i="1"/>
  <c r="G83" i="1"/>
  <c r="H83" i="1"/>
  <c r="I83" i="1"/>
  <c r="J83" i="1"/>
  <c r="G84" i="1"/>
  <c r="K84" i="1" s="1"/>
  <c r="H84" i="1"/>
  <c r="I84" i="1"/>
  <c r="J84" i="1"/>
  <c r="G85" i="1"/>
  <c r="H85" i="1"/>
  <c r="I85" i="1"/>
  <c r="J85" i="1"/>
  <c r="G86" i="1"/>
  <c r="H86" i="1"/>
  <c r="I86" i="1"/>
  <c r="J86" i="1"/>
  <c r="G87" i="1"/>
  <c r="K87" i="1" s="1"/>
  <c r="H87" i="1"/>
  <c r="I87" i="1"/>
  <c r="J87" i="1"/>
  <c r="G88" i="1"/>
  <c r="H88" i="1"/>
  <c r="I88" i="1"/>
  <c r="J88" i="1"/>
  <c r="G89" i="1"/>
  <c r="H89" i="1"/>
  <c r="I89" i="1"/>
  <c r="J89" i="1"/>
  <c r="G90" i="1"/>
  <c r="K90" i="1" s="1"/>
  <c r="H90" i="1"/>
  <c r="I90" i="1"/>
  <c r="J90" i="1"/>
  <c r="G91" i="1"/>
  <c r="H91" i="1"/>
  <c r="I91" i="1"/>
  <c r="J91" i="1"/>
  <c r="G92" i="1"/>
  <c r="H92" i="1"/>
  <c r="I92" i="1"/>
  <c r="J92" i="1"/>
  <c r="G93" i="1"/>
  <c r="K93" i="1" s="1"/>
  <c r="H93" i="1"/>
  <c r="I93" i="1"/>
  <c r="J93" i="1"/>
  <c r="G94" i="1"/>
  <c r="H94" i="1"/>
  <c r="I94" i="1"/>
  <c r="J94" i="1"/>
  <c r="G95" i="1"/>
  <c r="H95" i="1"/>
  <c r="I95" i="1"/>
  <c r="J95" i="1"/>
  <c r="G96" i="1"/>
  <c r="K96" i="1" s="1"/>
  <c r="H96" i="1"/>
  <c r="I96" i="1"/>
  <c r="J96" i="1"/>
  <c r="G97" i="1"/>
  <c r="H97" i="1"/>
  <c r="I97" i="1"/>
  <c r="J97" i="1"/>
  <c r="G98" i="1"/>
  <c r="H98" i="1"/>
  <c r="I98" i="1"/>
  <c r="J98" i="1"/>
  <c r="G99" i="1"/>
  <c r="K99" i="1" s="1"/>
  <c r="H99" i="1"/>
  <c r="I99" i="1"/>
  <c r="J99" i="1"/>
  <c r="G100" i="1"/>
  <c r="H100" i="1"/>
  <c r="I100" i="1"/>
  <c r="J100" i="1"/>
  <c r="G101" i="1"/>
  <c r="H101" i="1"/>
  <c r="I101" i="1"/>
  <c r="J101" i="1"/>
  <c r="G102" i="1"/>
  <c r="K102" i="1" s="1"/>
  <c r="H102" i="1"/>
  <c r="I102" i="1"/>
  <c r="J102" i="1"/>
  <c r="G103" i="1"/>
  <c r="H103" i="1"/>
  <c r="I103" i="1"/>
  <c r="J103" i="1"/>
  <c r="G104" i="1"/>
  <c r="H104" i="1"/>
  <c r="I104" i="1"/>
  <c r="J104" i="1"/>
  <c r="G105" i="1"/>
  <c r="K105" i="1" s="1"/>
  <c r="H105" i="1"/>
  <c r="I105" i="1"/>
  <c r="J105" i="1"/>
  <c r="G106" i="1"/>
  <c r="H106" i="1"/>
  <c r="I106" i="1"/>
  <c r="J106" i="1"/>
  <c r="G107" i="1"/>
  <c r="H107" i="1"/>
  <c r="I107" i="1"/>
  <c r="J107" i="1"/>
  <c r="G108" i="1"/>
  <c r="K108" i="1" s="1"/>
  <c r="H108" i="1"/>
  <c r="I108" i="1"/>
  <c r="J108" i="1"/>
  <c r="G109" i="1"/>
  <c r="H109" i="1"/>
  <c r="I109" i="1"/>
  <c r="J109" i="1"/>
  <c r="G110" i="1"/>
  <c r="H110" i="1"/>
  <c r="I110" i="1"/>
  <c r="J110" i="1"/>
  <c r="G111" i="1"/>
  <c r="K111" i="1" s="1"/>
  <c r="H111" i="1"/>
  <c r="I111" i="1"/>
  <c r="J111" i="1"/>
  <c r="G112" i="1"/>
  <c r="H112" i="1"/>
  <c r="I112" i="1"/>
  <c r="J112" i="1"/>
  <c r="G113" i="1"/>
  <c r="H113" i="1"/>
  <c r="I113" i="1"/>
  <c r="J113" i="1"/>
  <c r="G114" i="1"/>
  <c r="K114" i="1" s="1"/>
  <c r="H114" i="1"/>
  <c r="I114" i="1"/>
  <c r="J114" i="1"/>
  <c r="G115" i="1"/>
  <c r="H115" i="1"/>
  <c r="I115" i="1"/>
  <c r="J115" i="1"/>
  <c r="G116" i="1"/>
  <c r="H116" i="1"/>
  <c r="I116" i="1"/>
  <c r="J116" i="1"/>
  <c r="G117" i="1"/>
  <c r="K117" i="1" s="1"/>
  <c r="H117" i="1"/>
  <c r="I117" i="1"/>
  <c r="J117" i="1"/>
  <c r="G118" i="1"/>
  <c r="H118" i="1"/>
  <c r="I118" i="1"/>
  <c r="J118" i="1"/>
  <c r="G119" i="1"/>
  <c r="H119" i="1"/>
  <c r="I119" i="1"/>
  <c r="J119" i="1"/>
  <c r="G120" i="1"/>
  <c r="K120" i="1" s="1"/>
  <c r="H120" i="1"/>
  <c r="I120" i="1"/>
  <c r="J120" i="1"/>
  <c r="G121" i="1"/>
  <c r="H121" i="1"/>
  <c r="I121" i="1"/>
  <c r="J121" i="1"/>
  <c r="G122" i="1"/>
  <c r="H122" i="1"/>
  <c r="I122" i="1"/>
  <c r="J122" i="1"/>
  <c r="G123" i="1"/>
  <c r="K123" i="1" s="1"/>
  <c r="H123" i="1"/>
  <c r="I123" i="1"/>
  <c r="J123" i="1"/>
  <c r="G124" i="1"/>
  <c r="H124" i="1"/>
  <c r="I124" i="1"/>
  <c r="J124" i="1"/>
  <c r="G125" i="1"/>
  <c r="H125" i="1"/>
  <c r="I125" i="1"/>
  <c r="J125" i="1"/>
  <c r="G126" i="1"/>
  <c r="K126" i="1" s="1"/>
  <c r="H126" i="1"/>
  <c r="I126" i="1"/>
  <c r="J126" i="1"/>
  <c r="G127" i="1"/>
  <c r="H127" i="1"/>
  <c r="I127" i="1"/>
  <c r="J127" i="1"/>
  <c r="G128" i="1"/>
  <c r="H128" i="1"/>
  <c r="I128" i="1"/>
  <c r="J128" i="1"/>
  <c r="G129" i="1"/>
  <c r="K129" i="1" s="1"/>
  <c r="H129" i="1"/>
  <c r="I129" i="1"/>
  <c r="J129" i="1"/>
  <c r="G130" i="1"/>
  <c r="H130" i="1"/>
  <c r="I130" i="1"/>
  <c r="J130" i="1"/>
  <c r="G131" i="1"/>
  <c r="H131" i="1"/>
  <c r="I131" i="1"/>
  <c r="J131" i="1"/>
  <c r="G132" i="1"/>
  <c r="K132" i="1" s="1"/>
  <c r="H132" i="1"/>
  <c r="I132" i="1"/>
  <c r="J132" i="1"/>
  <c r="G133" i="1"/>
  <c r="H133" i="1"/>
  <c r="I133" i="1"/>
  <c r="J133" i="1"/>
  <c r="G134" i="1"/>
  <c r="H134" i="1"/>
  <c r="I134" i="1"/>
  <c r="J134" i="1"/>
  <c r="G135" i="1"/>
  <c r="K135" i="1" s="1"/>
  <c r="H135" i="1"/>
  <c r="I135" i="1"/>
  <c r="J135" i="1"/>
  <c r="G136" i="1"/>
  <c r="H136" i="1"/>
  <c r="I136" i="1"/>
  <c r="J136" i="1"/>
  <c r="G137" i="1"/>
  <c r="H137" i="1"/>
  <c r="I137" i="1"/>
  <c r="J137" i="1"/>
  <c r="G138" i="1"/>
  <c r="K138" i="1" s="1"/>
  <c r="H138" i="1"/>
  <c r="I138" i="1"/>
  <c r="J138" i="1"/>
  <c r="G139" i="1"/>
  <c r="H139" i="1"/>
  <c r="I139" i="1"/>
  <c r="J139" i="1"/>
  <c r="G140" i="1"/>
  <c r="H140" i="1"/>
  <c r="I140" i="1"/>
  <c r="J140" i="1"/>
  <c r="G141" i="1"/>
  <c r="K141" i="1" s="1"/>
  <c r="H141" i="1"/>
  <c r="I141" i="1"/>
  <c r="J141" i="1"/>
  <c r="G142" i="1"/>
  <c r="H142" i="1"/>
  <c r="I142" i="1"/>
  <c r="J142" i="1"/>
  <c r="G143" i="1"/>
  <c r="H143" i="1"/>
  <c r="I143" i="1"/>
  <c r="J143" i="1"/>
  <c r="G144" i="1"/>
  <c r="K144" i="1" s="1"/>
  <c r="H144" i="1"/>
  <c r="I144" i="1"/>
  <c r="J144" i="1"/>
  <c r="G145" i="1"/>
  <c r="H145" i="1"/>
  <c r="I145" i="1"/>
  <c r="J145" i="1"/>
  <c r="G146" i="1"/>
  <c r="H146" i="1"/>
  <c r="I146" i="1"/>
  <c r="J146" i="1"/>
  <c r="G147" i="1"/>
  <c r="K147" i="1" s="1"/>
  <c r="H147" i="1"/>
  <c r="I147" i="1"/>
  <c r="J147" i="1"/>
  <c r="G148" i="1"/>
  <c r="H148" i="1"/>
  <c r="I148" i="1"/>
  <c r="J148" i="1"/>
  <c r="G149" i="1"/>
  <c r="H149" i="1"/>
  <c r="I149" i="1"/>
  <c r="J149" i="1"/>
  <c r="G150" i="1"/>
  <c r="K150" i="1" s="1"/>
  <c r="H150" i="1"/>
  <c r="I150" i="1"/>
  <c r="J150" i="1"/>
  <c r="G151" i="1"/>
  <c r="H151" i="1"/>
  <c r="I151" i="1"/>
  <c r="J151" i="1"/>
  <c r="G152" i="1"/>
  <c r="H152" i="1"/>
  <c r="I152" i="1"/>
  <c r="J152" i="1"/>
  <c r="G153" i="1"/>
  <c r="K153" i="1" s="1"/>
  <c r="H153" i="1"/>
  <c r="I153" i="1"/>
  <c r="J153" i="1"/>
  <c r="G154" i="1"/>
  <c r="H154" i="1"/>
  <c r="I154" i="1"/>
  <c r="J154" i="1"/>
  <c r="G155" i="1"/>
  <c r="H155" i="1"/>
  <c r="I155" i="1"/>
  <c r="J155" i="1"/>
  <c r="G156" i="1"/>
  <c r="K156" i="1" s="1"/>
  <c r="H156" i="1"/>
  <c r="I156" i="1"/>
  <c r="J156" i="1"/>
  <c r="G157" i="1"/>
  <c r="H157" i="1"/>
  <c r="I157" i="1"/>
  <c r="J157" i="1"/>
  <c r="G158" i="1"/>
  <c r="H158" i="1"/>
  <c r="I158" i="1"/>
  <c r="J158" i="1"/>
  <c r="G159" i="1"/>
  <c r="K159" i="1" s="1"/>
  <c r="H159" i="1"/>
  <c r="I159" i="1"/>
  <c r="J159" i="1"/>
  <c r="G160" i="1"/>
  <c r="H160" i="1"/>
  <c r="I160" i="1"/>
  <c r="J160" i="1"/>
  <c r="G161" i="1"/>
  <c r="H161" i="1"/>
  <c r="I161" i="1"/>
  <c r="J161" i="1"/>
  <c r="G162" i="1"/>
  <c r="K162" i="1" s="1"/>
  <c r="H162" i="1"/>
  <c r="I162" i="1"/>
  <c r="J162" i="1"/>
  <c r="G163" i="1"/>
  <c r="H163" i="1"/>
  <c r="I163" i="1"/>
  <c r="J163" i="1"/>
  <c r="G164" i="1"/>
  <c r="H164" i="1"/>
  <c r="I164" i="1"/>
  <c r="J164" i="1"/>
  <c r="G165" i="1"/>
  <c r="K165" i="1" s="1"/>
  <c r="H165" i="1"/>
  <c r="I165" i="1"/>
  <c r="J165" i="1"/>
  <c r="G166" i="1"/>
  <c r="H166" i="1"/>
  <c r="I166" i="1"/>
  <c r="J166" i="1"/>
  <c r="G167" i="1"/>
  <c r="H167" i="1"/>
  <c r="I167" i="1"/>
  <c r="J167" i="1"/>
  <c r="G168" i="1"/>
  <c r="K168" i="1" s="1"/>
  <c r="H168" i="1"/>
  <c r="I168" i="1"/>
  <c r="J168" i="1"/>
  <c r="G169" i="1"/>
  <c r="H169" i="1"/>
  <c r="I169" i="1"/>
  <c r="J169" i="1"/>
  <c r="G170" i="1"/>
  <c r="H170" i="1"/>
  <c r="I170" i="1"/>
  <c r="J170" i="1"/>
  <c r="G171" i="1"/>
  <c r="K171" i="1" s="1"/>
  <c r="H171" i="1"/>
  <c r="I171" i="1"/>
  <c r="J171" i="1"/>
  <c r="G172" i="1"/>
  <c r="H172" i="1"/>
  <c r="I172" i="1"/>
  <c r="J172" i="1"/>
  <c r="G173" i="1"/>
  <c r="H173" i="1"/>
  <c r="I173" i="1"/>
  <c r="J173" i="1"/>
  <c r="G174" i="1"/>
  <c r="K174" i="1" s="1"/>
  <c r="H174" i="1"/>
  <c r="I174" i="1"/>
  <c r="J174" i="1"/>
  <c r="G175" i="1"/>
  <c r="H175" i="1"/>
  <c r="I175" i="1"/>
  <c r="J175" i="1"/>
  <c r="G176" i="1"/>
  <c r="H176" i="1"/>
  <c r="I176" i="1"/>
  <c r="J176" i="1"/>
  <c r="G177" i="1"/>
  <c r="K177" i="1" s="1"/>
  <c r="H177" i="1"/>
  <c r="I177" i="1"/>
  <c r="J177" i="1"/>
  <c r="G178" i="1"/>
  <c r="H178" i="1"/>
  <c r="I178" i="1"/>
  <c r="J178" i="1"/>
  <c r="G179" i="1"/>
  <c r="H179" i="1"/>
  <c r="I179" i="1"/>
  <c r="J179" i="1"/>
  <c r="G5" i="1"/>
  <c r="K5" i="1" s="1"/>
  <c r="H5" i="1"/>
  <c r="I5" i="1"/>
  <c r="J5" i="1"/>
  <c r="G4" i="1"/>
  <c r="H4" i="1"/>
  <c r="I4" i="1"/>
  <c r="J4" i="1"/>
  <c r="H3" i="1"/>
  <c r="I3" i="1"/>
  <c r="J3" i="1"/>
  <c r="G3" i="1"/>
  <c r="CA3" i="1" s="1"/>
  <c r="D241" i="1"/>
  <c r="D239" i="1"/>
  <c r="E239" i="1" s="1"/>
  <c r="D238" i="1"/>
  <c r="E238" i="1" s="1"/>
  <c r="D237" i="1"/>
  <c r="E237" i="1" s="1"/>
  <c r="D236" i="1"/>
  <c r="E236" i="1" s="1"/>
  <c r="D235" i="1"/>
  <c r="E235" i="1" s="1"/>
  <c r="D234" i="1"/>
  <c r="E234" i="1" s="1"/>
  <c r="D215" i="1"/>
  <c r="D218" i="1" s="1"/>
  <c r="D214" i="1"/>
  <c r="D217" i="1" s="1"/>
  <c r="D213" i="1"/>
  <c r="D216" i="1" s="1"/>
  <c r="BV4" i="1"/>
  <c r="BW4" i="1"/>
  <c r="BV5" i="1"/>
  <c r="BW5" i="1"/>
  <c r="BV6" i="1"/>
  <c r="BW6" i="1"/>
  <c r="BV7" i="1"/>
  <c r="BW7" i="1"/>
  <c r="BV8" i="1"/>
  <c r="BW8" i="1"/>
  <c r="BV9" i="1"/>
  <c r="BW9" i="1"/>
  <c r="BV10" i="1"/>
  <c r="BW10" i="1"/>
  <c r="BV11" i="1"/>
  <c r="BW11" i="1"/>
  <c r="BV12" i="1"/>
  <c r="BW12" i="1"/>
  <c r="BV13" i="1"/>
  <c r="BW13" i="1"/>
  <c r="BV14" i="1"/>
  <c r="BW14" i="1"/>
  <c r="BV15" i="1"/>
  <c r="BW15" i="1"/>
  <c r="BV16" i="1"/>
  <c r="BW16" i="1"/>
  <c r="BV17" i="1"/>
  <c r="BW17" i="1"/>
  <c r="BV18" i="1"/>
  <c r="BW18" i="1"/>
  <c r="BV19" i="1"/>
  <c r="BW19" i="1"/>
  <c r="BV20" i="1"/>
  <c r="BW20" i="1"/>
  <c r="BV21" i="1"/>
  <c r="BW21" i="1"/>
  <c r="BV22" i="1"/>
  <c r="BW22" i="1"/>
  <c r="BV23" i="1"/>
  <c r="BW23" i="1"/>
  <c r="BV24" i="1"/>
  <c r="BW24" i="1"/>
  <c r="BV25" i="1"/>
  <c r="BW25" i="1"/>
  <c r="BV26" i="1"/>
  <c r="BW26" i="1"/>
  <c r="BV27" i="1"/>
  <c r="BW27" i="1"/>
  <c r="BV28" i="1"/>
  <c r="BW28" i="1"/>
  <c r="BV29" i="1"/>
  <c r="BW29" i="1"/>
  <c r="BV30" i="1"/>
  <c r="BW30" i="1"/>
  <c r="BV31" i="1"/>
  <c r="BW31" i="1"/>
  <c r="BV32" i="1"/>
  <c r="BW32" i="1"/>
  <c r="BV33" i="1"/>
  <c r="BW33" i="1"/>
  <c r="BV34" i="1"/>
  <c r="BW34" i="1"/>
  <c r="BV35" i="1"/>
  <c r="BW35" i="1"/>
  <c r="BV36" i="1"/>
  <c r="BW36" i="1"/>
  <c r="BV37" i="1"/>
  <c r="BW37" i="1"/>
  <c r="BV38" i="1"/>
  <c r="BW38" i="1"/>
  <c r="BV39" i="1"/>
  <c r="BW39" i="1"/>
  <c r="BV40" i="1"/>
  <c r="BW40" i="1"/>
  <c r="BV41" i="1"/>
  <c r="BW41" i="1"/>
  <c r="BV42" i="1"/>
  <c r="BW42" i="1"/>
  <c r="BV43" i="1"/>
  <c r="BW43" i="1"/>
  <c r="BV44" i="1"/>
  <c r="BW44" i="1"/>
  <c r="BV45" i="1"/>
  <c r="BW45" i="1"/>
  <c r="BV46" i="1"/>
  <c r="BW46" i="1"/>
  <c r="BV47" i="1"/>
  <c r="BW47" i="1"/>
  <c r="BV48" i="1"/>
  <c r="BW48" i="1"/>
  <c r="BV49" i="1"/>
  <c r="BW49" i="1"/>
  <c r="BV50" i="1"/>
  <c r="BW50" i="1"/>
  <c r="BV51" i="1"/>
  <c r="BW51" i="1"/>
  <c r="BV52" i="1"/>
  <c r="BW52" i="1"/>
  <c r="BV53" i="1"/>
  <c r="BW53" i="1"/>
  <c r="BV54" i="1"/>
  <c r="BW54" i="1"/>
  <c r="BV55" i="1"/>
  <c r="BW55" i="1"/>
  <c r="BV56" i="1"/>
  <c r="BW56" i="1"/>
  <c r="BV57" i="1"/>
  <c r="BW57" i="1"/>
  <c r="BV58" i="1"/>
  <c r="BW58" i="1"/>
  <c r="BV59" i="1"/>
  <c r="BW59" i="1"/>
  <c r="BV60" i="1"/>
  <c r="BW60" i="1"/>
  <c r="BV61" i="1"/>
  <c r="BW61" i="1"/>
  <c r="BV62" i="1"/>
  <c r="BW62" i="1"/>
  <c r="BV63" i="1"/>
  <c r="BW63" i="1"/>
  <c r="BV64" i="1"/>
  <c r="BW64" i="1"/>
  <c r="BV65" i="1"/>
  <c r="BW65" i="1"/>
  <c r="BV66" i="1"/>
  <c r="BW66" i="1"/>
  <c r="BV67" i="1"/>
  <c r="BW67" i="1"/>
  <c r="BV68" i="1"/>
  <c r="BW68" i="1"/>
  <c r="BV69" i="1"/>
  <c r="BW69" i="1"/>
  <c r="BV70" i="1"/>
  <c r="BW70" i="1"/>
  <c r="BV71" i="1"/>
  <c r="BW71" i="1"/>
  <c r="BV72" i="1"/>
  <c r="BW72" i="1"/>
  <c r="BV73" i="1"/>
  <c r="BW73" i="1"/>
  <c r="BV74" i="1"/>
  <c r="BW74" i="1"/>
  <c r="BV75" i="1"/>
  <c r="BW75" i="1"/>
  <c r="BV76" i="1"/>
  <c r="BW76" i="1"/>
  <c r="BV77" i="1"/>
  <c r="BW77" i="1"/>
  <c r="BV78" i="1"/>
  <c r="BW78" i="1"/>
  <c r="BV79" i="1"/>
  <c r="BW79" i="1"/>
  <c r="BV80" i="1"/>
  <c r="BW80" i="1"/>
  <c r="BV81" i="1"/>
  <c r="BW81" i="1"/>
  <c r="BV82" i="1"/>
  <c r="BW82" i="1"/>
  <c r="BV83" i="1"/>
  <c r="BW83" i="1"/>
  <c r="BV84" i="1"/>
  <c r="BW84" i="1"/>
  <c r="BV85" i="1"/>
  <c r="BW85" i="1"/>
  <c r="BV86" i="1"/>
  <c r="BW86" i="1"/>
  <c r="BV87" i="1"/>
  <c r="BW87" i="1"/>
  <c r="BV88" i="1"/>
  <c r="BW88" i="1"/>
  <c r="BV89" i="1"/>
  <c r="BW89" i="1"/>
  <c r="BV90" i="1"/>
  <c r="BW90" i="1"/>
  <c r="BV91" i="1"/>
  <c r="BW91" i="1"/>
  <c r="BV92" i="1"/>
  <c r="BW92" i="1"/>
  <c r="BV93" i="1"/>
  <c r="BW93" i="1"/>
  <c r="BV94" i="1"/>
  <c r="BW94" i="1"/>
  <c r="BV95" i="1"/>
  <c r="BW95" i="1"/>
  <c r="BV96" i="1"/>
  <c r="BW96" i="1"/>
  <c r="BV97" i="1"/>
  <c r="BW97" i="1"/>
  <c r="BV98" i="1"/>
  <c r="BW98" i="1"/>
  <c r="BV99" i="1"/>
  <c r="BW99" i="1"/>
  <c r="BV100" i="1"/>
  <c r="BW100" i="1"/>
  <c r="BV101" i="1"/>
  <c r="BW101" i="1"/>
  <c r="BV102" i="1"/>
  <c r="BW102" i="1"/>
  <c r="BV103" i="1"/>
  <c r="BW103" i="1"/>
  <c r="BV104" i="1"/>
  <c r="BW104" i="1"/>
  <c r="BV105" i="1"/>
  <c r="BW105" i="1"/>
  <c r="BV106" i="1"/>
  <c r="BW106" i="1"/>
  <c r="BV107" i="1"/>
  <c r="BW107" i="1"/>
  <c r="BV108" i="1"/>
  <c r="BW108" i="1"/>
  <c r="BV109" i="1"/>
  <c r="BW109" i="1"/>
  <c r="BV110" i="1"/>
  <c r="BW110" i="1"/>
  <c r="BV111" i="1"/>
  <c r="BW111" i="1"/>
  <c r="BV112" i="1"/>
  <c r="BW112" i="1"/>
  <c r="BV113" i="1"/>
  <c r="BW113" i="1"/>
  <c r="BV114" i="1"/>
  <c r="BW114" i="1"/>
  <c r="BV115" i="1"/>
  <c r="BW115" i="1"/>
  <c r="BV116" i="1"/>
  <c r="BW116" i="1"/>
  <c r="BV117" i="1"/>
  <c r="BW117" i="1"/>
  <c r="BV118" i="1"/>
  <c r="BW118" i="1"/>
  <c r="BV119" i="1"/>
  <c r="BW119" i="1"/>
  <c r="BV120" i="1"/>
  <c r="BW120" i="1"/>
  <c r="BV121" i="1"/>
  <c r="BW121" i="1"/>
  <c r="BV122" i="1"/>
  <c r="BW122" i="1"/>
  <c r="BV123" i="1"/>
  <c r="BW123" i="1"/>
  <c r="BV124" i="1"/>
  <c r="BW124" i="1"/>
  <c r="BV125" i="1"/>
  <c r="BW125" i="1"/>
  <c r="BV126" i="1"/>
  <c r="BW126" i="1"/>
  <c r="BV127" i="1"/>
  <c r="BW127" i="1"/>
  <c r="BV128" i="1"/>
  <c r="BW128" i="1"/>
  <c r="BV129" i="1"/>
  <c r="BW129" i="1"/>
  <c r="BV130" i="1"/>
  <c r="BW130" i="1"/>
  <c r="BV131" i="1"/>
  <c r="BW131" i="1"/>
  <c r="BV132" i="1"/>
  <c r="BW132" i="1"/>
  <c r="BV133" i="1"/>
  <c r="BW133" i="1"/>
  <c r="BV134" i="1"/>
  <c r="BW134" i="1"/>
  <c r="BV135" i="1"/>
  <c r="BW135" i="1"/>
  <c r="BV136" i="1"/>
  <c r="BW136" i="1"/>
  <c r="BV137" i="1"/>
  <c r="BW137" i="1"/>
  <c r="BV138" i="1"/>
  <c r="BW138" i="1"/>
  <c r="BV139" i="1"/>
  <c r="BW139" i="1"/>
  <c r="BV140" i="1"/>
  <c r="BW140" i="1"/>
  <c r="BV141" i="1"/>
  <c r="BW141" i="1"/>
  <c r="BV142" i="1"/>
  <c r="BW142" i="1"/>
  <c r="BV143" i="1"/>
  <c r="BW143" i="1"/>
  <c r="BV144" i="1"/>
  <c r="BW144" i="1"/>
  <c r="BV145" i="1"/>
  <c r="BW145" i="1"/>
  <c r="BV146" i="1"/>
  <c r="BW146" i="1"/>
  <c r="BV147" i="1"/>
  <c r="BW147" i="1"/>
  <c r="BV148" i="1"/>
  <c r="BW148" i="1"/>
  <c r="BV149" i="1"/>
  <c r="BW149" i="1"/>
  <c r="BV150" i="1"/>
  <c r="BW150" i="1"/>
  <c r="BV151" i="1"/>
  <c r="BW151" i="1"/>
  <c r="BV152" i="1"/>
  <c r="BW152" i="1"/>
  <c r="BV153" i="1"/>
  <c r="BW153" i="1"/>
  <c r="BV154" i="1"/>
  <c r="BW154" i="1"/>
  <c r="BV155" i="1"/>
  <c r="BW155" i="1"/>
  <c r="BV156" i="1"/>
  <c r="BW156" i="1"/>
  <c r="BV157" i="1"/>
  <c r="BW157" i="1"/>
  <c r="BV158" i="1"/>
  <c r="BW158" i="1"/>
  <c r="BV159" i="1"/>
  <c r="BW159" i="1"/>
  <c r="BV160" i="1"/>
  <c r="BW160" i="1"/>
  <c r="BV161" i="1"/>
  <c r="BW161" i="1"/>
  <c r="BV162" i="1"/>
  <c r="BW162" i="1"/>
  <c r="BV163" i="1"/>
  <c r="BW163" i="1"/>
  <c r="BV164" i="1"/>
  <c r="BW164" i="1"/>
  <c r="BV165" i="1"/>
  <c r="BW165" i="1"/>
  <c r="BV166" i="1"/>
  <c r="BW166" i="1"/>
  <c r="BV167" i="1"/>
  <c r="BW167" i="1"/>
  <c r="BV168" i="1"/>
  <c r="BW168" i="1"/>
  <c r="BV169" i="1"/>
  <c r="BW169" i="1"/>
  <c r="BV170" i="1"/>
  <c r="BW170" i="1"/>
  <c r="BV171" i="1"/>
  <c r="BW171" i="1"/>
  <c r="BV172" i="1"/>
  <c r="BW172" i="1"/>
  <c r="BV173" i="1"/>
  <c r="BW173" i="1"/>
  <c r="BV174" i="1"/>
  <c r="BW174" i="1"/>
  <c r="BV175" i="1"/>
  <c r="BW175" i="1"/>
  <c r="BV176" i="1"/>
  <c r="BW176" i="1"/>
  <c r="BV177" i="1"/>
  <c r="BW177" i="1"/>
  <c r="BV178" i="1"/>
  <c r="BW178" i="1"/>
  <c r="BV179" i="1"/>
  <c r="BW179" i="1"/>
  <c r="BW3" i="1"/>
  <c r="BR7" i="1"/>
  <c r="BS7" i="1"/>
  <c r="BT7" i="1"/>
  <c r="BU7" i="1"/>
  <c r="BR8" i="1"/>
  <c r="BS8" i="1"/>
  <c r="BT8" i="1"/>
  <c r="BU8" i="1"/>
  <c r="BR9" i="1"/>
  <c r="BS9" i="1"/>
  <c r="BT9" i="1"/>
  <c r="BU9" i="1"/>
  <c r="BR10" i="1"/>
  <c r="BS10" i="1"/>
  <c r="BT10" i="1"/>
  <c r="BU10" i="1"/>
  <c r="BR11" i="1"/>
  <c r="BS11" i="1"/>
  <c r="BT11" i="1"/>
  <c r="BU11" i="1"/>
  <c r="BR12" i="1"/>
  <c r="BS12" i="1"/>
  <c r="BT12" i="1"/>
  <c r="BU12" i="1"/>
  <c r="BR13" i="1"/>
  <c r="BS13" i="1"/>
  <c r="BT13" i="1"/>
  <c r="BU13" i="1"/>
  <c r="BR14" i="1"/>
  <c r="BS14" i="1"/>
  <c r="BT14" i="1"/>
  <c r="BU14" i="1"/>
  <c r="BR15" i="1"/>
  <c r="BS15" i="1"/>
  <c r="BT15" i="1"/>
  <c r="BU15" i="1"/>
  <c r="BR16" i="1"/>
  <c r="BS16" i="1"/>
  <c r="BT16" i="1"/>
  <c r="BU16" i="1"/>
  <c r="BR17" i="1"/>
  <c r="BS17" i="1"/>
  <c r="BT17" i="1"/>
  <c r="BU17" i="1"/>
  <c r="BR18" i="1"/>
  <c r="BS18" i="1"/>
  <c r="BT18" i="1"/>
  <c r="BU18" i="1"/>
  <c r="BR19" i="1"/>
  <c r="BS19" i="1"/>
  <c r="BT19" i="1"/>
  <c r="BU19" i="1"/>
  <c r="BR20" i="1"/>
  <c r="BS20" i="1"/>
  <c r="BT20" i="1"/>
  <c r="BU20" i="1"/>
  <c r="BR21" i="1"/>
  <c r="BS21" i="1"/>
  <c r="BT21" i="1"/>
  <c r="BU21" i="1"/>
  <c r="BR22" i="1"/>
  <c r="BS22" i="1"/>
  <c r="BT22" i="1"/>
  <c r="BU22" i="1"/>
  <c r="BR23" i="1"/>
  <c r="BS23" i="1"/>
  <c r="BT23" i="1"/>
  <c r="BU23" i="1"/>
  <c r="BR24" i="1"/>
  <c r="BS24" i="1"/>
  <c r="BT24" i="1"/>
  <c r="BU24" i="1"/>
  <c r="BR25" i="1"/>
  <c r="BS25" i="1"/>
  <c r="BT25" i="1"/>
  <c r="BU25" i="1"/>
  <c r="BR26" i="1"/>
  <c r="BS26" i="1"/>
  <c r="BT26" i="1"/>
  <c r="BU26" i="1"/>
  <c r="BR27" i="1"/>
  <c r="BS27" i="1"/>
  <c r="BT27" i="1"/>
  <c r="BU27" i="1"/>
  <c r="BR28" i="1"/>
  <c r="BS28" i="1"/>
  <c r="BT28" i="1"/>
  <c r="BU28" i="1"/>
  <c r="BR29" i="1"/>
  <c r="BS29" i="1"/>
  <c r="BT29" i="1"/>
  <c r="BU29" i="1"/>
  <c r="BR30" i="1"/>
  <c r="BS30" i="1"/>
  <c r="BT30" i="1"/>
  <c r="BU30" i="1"/>
  <c r="BR31" i="1"/>
  <c r="BS31" i="1"/>
  <c r="BT31" i="1"/>
  <c r="BU31" i="1"/>
  <c r="BR32" i="1"/>
  <c r="BS32" i="1"/>
  <c r="BT32" i="1"/>
  <c r="BU32" i="1"/>
  <c r="BR33" i="1"/>
  <c r="BS33" i="1"/>
  <c r="BT33" i="1"/>
  <c r="BU33" i="1"/>
  <c r="BR34" i="1"/>
  <c r="BS34" i="1"/>
  <c r="BT34" i="1"/>
  <c r="BU34" i="1"/>
  <c r="BR35" i="1"/>
  <c r="BS35" i="1"/>
  <c r="BT35" i="1"/>
  <c r="BU35" i="1"/>
  <c r="BR36" i="1"/>
  <c r="BS36" i="1"/>
  <c r="BT36" i="1"/>
  <c r="BU36" i="1"/>
  <c r="BR37" i="1"/>
  <c r="BS37" i="1"/>
  <c r="BT37" i="1"/>
  <c r="BU37" i="1"/>
  <c r="BR38" i="1"/>
  <c r="BS38" i="1"/>
  <c r="BT38" i="1"/>
  <c r="BU38" i="1"/>
  <c r="BR39" i="1"/>
  <c r="BS39" i="1"/>
  <c r="BT39" i="1"/>
  <c r="BU39" i="1"/>
  <c r="BR40" i="1"/>
  <c r="BS40" i="1"/>
  <c r="BT40" i="1"/>
  <c r="BU40" i="1"/>
  <c r="BR41" i="1"/>
  <c r="BS41" i="1"/>
  <c r="BT41" i="1"/>
  <c r="BU41" i="1"/>
  <c r="BR42" i="1"/>
  <c r="BS42" i="1"/>
  <c r="BT42" i="1"/>
  <c r="BU42" i="1"/>
  <c r="BR43" i="1"/>
  <c r="BS43" i="1"/>
  <c r="BT43" i="1"/>
  <c r="BU43" i="1"/>
  <c r="BR44" i="1"/>
  <c r="BS44" i="1"/>
  <c r="BT44" i="1"/>
  <c r="BU44" i="1"/>
  <c r="BR45" i="1"/>
  <c r="BS45" i="1"/>
  <c r="BT45" i="1"/>
  <c r="BU45" i="1"/>
  <c r="BR46" i="1"/>
  <c r="BS46" i="1"/>
  <c r="BT46" i="1"/>
  <c r="BU46" i="1"/>
  <c r="BR47" i="1"/>
  <c r="BS47" i="1"/>
  <c r="BT47" i="1"/>
  <c r="BU47" i="1"/>
  <c r="BR48" i="1"/>
  <c r="BS48" i="1"/>
  <c r="BT48" i="1"/>
  <c r="BU48" i="1"/>
  <c r="BR49" i="1"/>
  <c r="BS49" i="1"/>
  <c r="BT49" i="1"/>
  <c r="BU49" i="1"/>
  <c r="BR50" i="1"/>
  <c r="BS50" i="1"/>
  <c r="BT50" i="1"/>
  <c r="BU50" i="1"/>
  <c r="BR51" i="1"/>
  <c r="BS51" i="1"/>
  <c r="BT51" i="1"/>
  <c r="BU51" i="1"/>
  <c r="BR52" i="1"/>
  <c r="BS52" i="1"/>
  <c r="BT52" i="1"/>
  <c r="BU52" i="1"/>
  <c r="BR53" i="1"/>
  <c r="BS53" i="1"/>
  <c r="BT53" i="1"/>
  <c r="BU53" i="1"/>
  <c r="BR54" i="1"/>
  <c r="BS54" i="1"/>
  <c r="BT54" i="1"/>
  <c r="BU54" i="1"/>
  <c r="BR55" i="1"/>
  <c r="BS55" i="1"/>
  <c r="BT55" i="1"/>
  <c r="BU55" i="1"/>
  <c r="BR56" i="1"/>
  <c r="BS56" i="1"/>
  <c r="BT56" i="1"/>
  <c r="BU56" i="1"/>
  <c r="BR57" i="1"/>
  <c r="BS57" i="1"/>
  <c r="BT57" i="1"/>
  <c r="BU57" i="1"/>
  <c r="BR58" i="1"/>
  <c r="BS58" i="1"/>
  <c r="BT58" i="1"/>
  <c r="BU58" i="1"/>
  <c r="BR59" i="1"/>
  <c r="BS59" i="1"/>
  <c r="BT59" i="1"/>
  <c r="BU59" i="1"/>
  <c r="BR60" i="1"/>
  <c r="BS60" i="1"/>
  <c r="BT60" i="1"/>
  <c r="BU60" i="1"/>
  <c r="BR61" i="1"/>
  <c r="BS61" i="1"/>
  <c r="BT61" i="1"/>
  <c r="BU61" i="1"/>
  <c r="BR62" i="1"/>
  <c r="BS62" i="1"/>
  <c r="BT62" i="1"/>
  <c r="BU62" i="1"/>
  <c r="BR63" i="1"/>
  <c r="BS63" i="1"/>
  <c r="BT63" i="1"/>
  <c r="BU63" i="1"/>
  <c r="BR64" i="1"/>
  <c r="BS64" i="1"/>
  <c r="BT64" i="1"/>
  <c r="BU64" i="1"/>
  <c r="BR65" i="1"/>
  <c r="BS65" i="1"/>
  <c r="BT65" i="1"/>
  <c r="BU65" i="1"/>
  <c r="BR66" i="1"/>
  <c r="BS66" i="1"/>
  <c r="BT66" i="1"/>
  <c r="BU66" i="1"/>
  <c r="BR67" i="1"/>
  <c r="BS67" i="1"/>
  <c r="BT67" i="1"/>
  <c r="BU67" i="1"/>
  <c r="BR68" i="1"/>
  <c r="BS68" i="1"/>
  <c r="BT68" i="1"/>
  <c r="BU68" i="1"/>
  <c r="BR69" i="1"/>
  <c r="BS69" i="1"/>
  <c r="BT69" i="1"/>
  <c r="BU69" i="1"/>
  <c r="BR70" i="1"/>
  <c r="BS70" i="1"/>
  <c r="BT70" i="1"/>
  <c r="BU70" i="1"/>
  <c r="BR71" i="1"/>
  <c r="BS71" i="1"/>
  <c r="BT71" i="1"/>
  <c r="BU71" i="1"/>
  <c r="BR72" i="1"/>
  <c r="BS72" i="1"/>
  <c r="BT72" i="1"/>
  <c r="BU72" i="1"/>
  <c r="BR73" i="1"/>
  <c r="BS73" i="1"/>
  <c r="BT73" i="1"/>
  <c r="BU73" i="1"/>
  <c r="BR74" i="1"/>
  <c r="BS74" i="1"/>
  <c r="BT74" i="1"/>
  <c r="BU74" i="1"/>
  <c r="BR75" i="1"/>
  <c r="BS75" i="1"/>
  <c r="BT75" i="1"/>
  <c r="BU75" i="1"/>
  <c r="BR76" i="1"/>
  <c r="BS76" i="1"/>
  <c r="BT76" i="1"/>
  <c r="BU76" i="1"/>
  <c r="BR77" i="1"/>
  <c r="BS77" i="1"/>
  <c r="BT77" i="1"/>
  <c r="BU77" i="1"/>
  <c r="BR78" i="1"/>
  <c r="BS78" i="1"/>
  <c r="BT78" i="1"/>
  <c r="BU78" i="1"/>
  <c r="BR79" i="1"/>
  <c r="BS79" i="1"/>
  <c r="BT79" i="1"/>
  <c r="BU79" i="1"/>
  <c r="BR80" i="1"/>
  <c r="BS80" i="1"/>
  <c r="BT80" i="1"/>
  <c r="BU80" i="1"/>
  <c r="BR81" i="1"/>
  <c r="BS81" i="1"/>
  <c r="BT81" i="1"/>
  <c r="BU81" i="1"/>
  <c r="BR82" i="1"/>
  <c r="BS82" i="1"/>
  <c r="BT82" i="1"/>
  <c r="BU82" i="1"/>
  <c r="BR83" i="1"/>
  <c r="BS83" i="1"/>
  <c r="BT83" i="1"/>
  <c r="BU83" i="1"/>
  <c r="BR84" i="1"/>
  <c r="BS84" i="1"/>
  <c r="BT84" i="1"/>
  <c r="BU84" i="1"/>
  <c r="BR85" i="1"/>
  <c r="BS85" i="1"/>
  <c r="BT85" i="1"/>
  <c r="BU85" i="1"/>
  <c r="BR86" i="1"/>
  <c r="BS86" i="1"/>
  <c r="BT86" i="1"/>
  <c r="BU86" i="1"/>
  <c r="BR87" i="1"/>
  <c r="BS87" i="1"/>
  <c r="BT87" i="1"/>
  <c r="BU87" i="1"/>
  <c r="BR88" i="1"/>
  <c r="BS88" i="1"/>
  <c r="BT88" i="1"/>
  <c r="BU88" i="1"/>
  <c r="BR89" i="1"/>
  <c r="BS89" i="1"/>
  <c r="BT89" i="1"/>
  <c r="BU89" i="1"/>
  <c r="BR90" i="1"/>
  <c r="BS90" i="1"/>
  <c r="BT90" i="1"/>
  <c r="BU90" i="1"/>
  <c r="BR91" i="1"/>
  <c r="BS91" i="1"/>
  <c r="BT91" i="1"/>
  <c r="BU91" i="1"/>
  <c r="BR92" i="1"/>
  <c r="BS92" i="1"/>
  <c r="BT92" i="1"/>
  <c r="BU92" i="1"/>
  <c r="BR93" i="1"/>
  <c r="BS93" i="1"/>
  <c r="BT93" i="1"/>
  <c r="BU93" i="1"/>
  <c r="BR94" i="1"/>
  <c r="BS94" i="1"/>
  <c r="BT94" i="1"/>
  <c r="BU94" i="1"/>
  <c r="BR95" i="1"/>
  <c r="BS95" i="1"/>
  <c r="BT95" i="1"/>
  <c r="BU95" i="1"/>
  <c r="BR96" i="1"/>
  <c r="BS96" i="1"/>
  <c r="BT96" i="1"/>
  <c r="BU96" i="1"/>
  <c r="BR97" i="1"/>
  <c r="BS97" i="1"/>
  <c r="BT97" i="1"/>
  <c r="BU97" i="1"/>
  <c r="BR98" i="1"/>
  <c r="BS98" i="1"/>
  <c r="BT98" i="1"/>
  <c r="BU98" i="1"/>
  <c r="BR99" i="1"/>
  <c r="BS99" i="1"/>
  <c r="BT99" i="1"/>
  <c r="BU99" i="1"/>
  <c r="BR100" i="1"/>
  <c r="BS100" i="1"/>
  <c r="BT100" i="1"/>
  <c r="BU100" i="1"/>
  <c r="BR101" i="1"/>
  <c r="BS101" i="1"/>
  <c r="BT101" i="1"/>
  <c r="BU101" i="1"/>
  <c r="BR102" i="1"/>
  <c r="BS102" i="1"/>
  <c r="BT102" i="1"/>
  <c r="BU102" i="1"/>
  <c r="BR103" i="1"/>
  <c r="BS103" i="1"/>
  <c r="BT103" i="1"/>
  <c r="BU103" i="1"/>
  <c r="BR104" i="1"/>
  <c r="BS104" i="1"/>
  <c r="BT104" i="1"/>
  <c r="BU104" i="1"/>
  <c r="BR105" i="1"/>
  <c r="BS105" i="1"/>
  <c r="BT105" i="1"/>
  <c r="BU105" i="1"/>
  <c r="BR106" i="1"/>
  <c r="BS106" i="1"/>
  <c r="BT106" i="1"/>
  <c r="BU106" i="1"/>
  <c r="BR107" i="1"/>
  <c r="BS107" i="1"/>
  <c r="BT107" i="1"/>
  <c r="BU107" i="1"/>
  <c r="BR108" i="1"/>
  <c r="BS108" i="1"/>
  <c r="BT108" i="1"/>
  <c r="BU108" i="1"/>
  <c r="BR109" i="1"/>
  <c r="BS109" i="1"/>
  <c r="BT109" i="1"/>
  <c r="BU109" i="1"/>
  <c r="BR110" i="1"/>
  <c r="BS110" i="1"/>
  <c r="BT110" i="1"/>
  <c r="BU110" i="1"/>
  <c r="BR111" i="1"/>
  <c r="BS111" i="1"/>
  <c r="BT111" i="1"/>
  <c r="BU111" i="1"/>
  <c r="BR112" i="1"/>
  <c r="BS112" i="1"/>
  <c r="BT112" i="1"/>
  <c r="BU112" i="1"/>
  <c r="BR113" i="1"/>
  <c r="BS113" i="1"/>
  <c r="BT113" i="1"/>
  <c r="BU113" i="1"/>
  <c r="BR114" i="1"/>
  <c r="BS114" i="1"/>
  <c r="BT114" i="1"/>
  <c r="BU114" i="1"/>
  <c r="BR115" i="1"/>
  <c r="BS115" i="1"/>
  <c r="BT115" i="1"/>
  <c r="BU115" i="1"/>
  <c r="BR116" i="1"/>
  <c r="BS116" i="1"/>
  <c r="BT116" i="1"/>
  <c r="BU116" i="1"/>
  <c r="BR117" i="1"/>
  <c r="BS117" i="1"/>
  <c r="BT117" i="1"/>
  <c r="BU117" i="1"/>
  <c r="BR118" i="1"/>
  <c r="BS118" i="1"/>
  <c r="BT118" i="1"/>
  <c r="BU118" i="1"/>
  <c r="BR119" i="1"/>
  <c r="BS119" i="1"/>
  <c r="BT119" i="1"/>
  <c r="BU119" i="1"/>
  <c r="BR120" i="1"/>
  <c r="BS120" i="1"/>
  <c r="BT120" i="1"/>
  <c r="BU120" i="1"/>
  <c r="BR121" i="1"/>
  <c r="BS121" i="1"/>
  <c r="BT121" i="1"/>
  <c r="BU121" i="1"/>
  <c r="BR122" i="1"/>
  <c r="BS122" i="1"/>
  <c r="BT122" i="1"/>
  <c r="BU122" i="1"/>
  <c r="BR123" i="1"/>
  <c r="BS123" i="1"/>
  <c r="BT123" i="1"/>
  <c r="BU123" i="1"/>
  <c r="BR124" i="1"/>
  <c r="BS124" i="1"/>
  <c r="BT124" i="1"/>
  <c r="BU124" i="1"/>
  <c r="BR125" i="1"/>
  <c r="BS125" i="1"/>
  <c r="BT125" i="1"/>
  <c r="BU125" i="1"/>
  <c r="BR126" i="1"/>
  <c r="BS126" i="1"/>
  <c r="BT126" i="1"/>
  <c r="BU126" i="1"/>
  <c r="BR127" i="1"/>
  <c r="BS127" i="1"/>
  <c r="BT127" i="1"/>
  <c r="BU127" i="1"/>
  <c r="BR128" i="1"/>
  <c r="BS128" i="1"/>
  <c r="BT128" i="1"/>
  <c r="BU128" i="1"/>
  <c r="BR129" i="1"/>
  <c r="BS129" i="1"/>
  <c r="BT129" i="1"/>
  <c r="BU129" i="1"/>
  <c r="BR130" i="1"/>
  <c r="BS130" i="1"/>
  <c r="BT130" i="1"/>
  <c r="BU130" i="1"/>
  <c r="BR131" i="1"/>
  <c r="BS131" i="1"/>
  <c r="BT131" i="1"/>
  <c r="BU131" i="1"/>
  <c r="BR132" i="1"/>
  <c r="BS132" i="1"/>
  <c r="BT132" i="1"/>
  <c r="BU132" i="1"/>
  <c r="BR133" i="1"/>
  <c r="BS133" i="1"/>
  <c r="BT133" i="1"/>
  <c r="BU133" i="1"/>
  <c r="BR134" i="1"/>
  <c r="BS134" i="1"/>
  <c r="BT134" i="1"/>
  <c r="BU134" i="1"/>
  <c r="BR135" i="1"/>
  <c r="BS135" i="1"/>
  <c r="BT135" i="1"/>
  <c r="BU135" i="1"/>
  <c r="BR136" i="1"/>
  <c r="BS136" i="1"/>
  <c r="BT136" i="1"/>
  <c r="BU136" i="1"/>
  <c r="BR137" i="1"/>
  <c r="BS137" i="1"/>
  <c r="BT137" i="1"/>
  <c r="BU137" i="1"/>
  <c r="BR138" i="1"/>
  <c r="BS138" i="1"/>
  <c r="BT138" i="1"/>
  <c r="BU138" i="1"/>
  <c r="BR139" i="1"/>
  <c r="BS139" i="1"/>
  <c r="BT139" i="1"/>
  <c r="BU139" i="1"/>
  <c r="BR140" i="1"/>
  <c r="BS140" i="1"/>
  <c r="BT140" i="1"/>
  <c r="BU140" i="1"/>
  <c r="BR141" i="1"/>
  <c r="BS141" i="1"/>
  <c r="BT141" i="1"/>
  <c r="BU141" i="1"/>
  <c r="BR142" i="1"/>
  <c r="BS142" i="1"/>
  <c r="BT142" i="1"/>
  <c r="BU142" i="1"/>
  <c r="BR143" i="1"/>
  <c r="BS143" i="1"/>
  <c r="BT143" i="1"/>
  <c r="BU143" i="1"/>
  <c r="BR144" i="1"/>
  <c r="BS144" i="1"/>
  <c r="BT144" i="1"/>
  <c r="BU144" i="1"/>
  <c r="BR145" i="1"/>
  <c r="BS145" i="1"/>
  <c r="BT145" i="1"/>
  <c r="BU145" i="1"/>
  <c r="BR146" i="1"/>
  <c r="BS146" i="1"/>
  <c r="BT146" i="1"/>
  <c r="BU146" i="1"/>
  <c r="BR147" i="1"/>
  <c r="BS147" i="1"/>
  <c r="BT147" i="1"/>
  <c r="BU147" i="1"/>
  <c r="BR148" i="1"/>
  <c r="BS148" i="1"/>
  <c r="BT148" i="1"/>
  <c r="BU148" i="1"/>
  <c r="BR149" i="1"/>
  <c r="BS149" i="1"/>
  <c r="BT149" i="1"/>
  <c r="BU149" i="1"/>
  <c r="BR150" i="1"/>
  <c r="BS150" i="1"/>
  <c r="BT150" i="1"/>
  <c r="BU150" i="1"/>
  <c r="BR151" i="1"/>
  <c r="BS151" i="1"/>
  <c r="BT151" i="1"/>
  <c r="BU151" i="1"/>
  <c r="BR152" i="1"/>
  <c r="BS152" i="1"/>
  <c r="BT152" i="1"/>
  <c r="BU152" i="1"/>
  <c r="BR153" i="1"/>
  <c r="BS153" i="1"/>
  <c r="BT153" i="1"/>
  <c r="BU153" i="1"/>
  <c r="BR154" i="1"/>
  <c r="BS154" i="1"/>
  <c r="BT154" i="1"/>
  <c r="BU154" i="1"/>
  <c r="BR155" i="1"/>
  <c r="BS155" i="1"/>
  <c r="BT155" i="1"/>
  <c r="BU155" i="1"/>
  <c r="BR156" i="1"/>
  <c r="BS156" i="1"/>
  <c r="BT156" i="1"/>
  <c r="BU156" i="1"/>
  <c r="BR157" i="1"/>
  <c r="BS157" i="1"/>
  <c r="BT157" i="1"/>
  <c r="BU157" i="1"/>
  <c r="BR158" i="1"/>
  <c r="BS158" i="1"/>
  <c r="BT158" i="1"/>
  <c r="BU158" i="1"/>
  <c r="BR159" i="1"/>
  <c r="BS159" i="1"/>
  <c r="BT159" i="1"/>
  <c r="BU159" i="1"/>
  <c r="BR160" i="1"/>
  <c r="BS160" i="1"/>
  <c r="BT160" i="1"/>
  <c r="BU160" i="1"/>
  <c r="BR161" i="1"/>
  <c r="BS161" i="1"/>
  <c r="BT161" i="1"/>
  <c r="BU161" i="1"/>
  <c r="BR162" i="1"/>
  <c r="BS162" i="1"/>
  <c r="BT162" i="1"/>
  <c r="BU162" i="1"/>
  <c r="BR163" i="1"/>
  <c r="BS163" i="1"/>
  <c r="BT163" i="1"/>
  <c r="BU163" i="1"/>
  <c r="BR164" i="1"/>
  <c r="BS164" i="1"/>
  <c r="BT164" i="1"/>
  <c r="BU164" i="1"/>
  <c r="BR165" i="1"/>
  <c r="BS165" i="1"/>
  <c r="BT165" i="1"/>
  <c r="BU165" i="1"/>
  <c r="BR166" i="1"/>
  <c r="BS166" i="1"/>
  <c r="BT166" i="1"/>
  <c r="BU166" i="1"/>
  <c r="BR167" i="1"/>
  <c r="BS167" i="1"/>
  <c r="BT167" i="1"/>
  <c r="BU167" i="1"/>
  <c r="BR168" i="1"/>
  <c r="BS168" i="1"/>
  <c r="BT168" i="1"/>
  <c r="BU168" i="1"/>
  <c r="BR169" i="1"/>
  <c r="BS169" i="1"/>
  <c r="BT169" i="1"/>
  <c r="BU169" i="1"/>
  <c r="BR170" i="1"/>
  <c r="BS170" i="1"/>
  <c r="BT170" i="1"/>
  <c r="BU170" i="1"/>
  <c r="BR171" i="1"/>
  <c r="BS171" i="1"/>
  <c r="BT171" i="1"/>
  <c r="BU171" i="1"/>
  <c r="BR172" i="1"/>
  <c r="BS172" i="1"/>
  <c r="BT172" i="1"/>
  <c r="BU172" i="1"/>
  <c r="BR173" i="1"/>
  <c r="BS173" i="1"/>
  <c r="BT173" i="1"/>
  <c r="BU173" i="1"/>
  <c r="BR174" i="1"/>
  <c r="BS174" i="1"/>
  <c r="BT174" i="1"/>
  <c r="BU174" i="1"/>
  <c r="BR175" i="1"/>
  <c r="BS175" i="1"/>
  <c r="BT175" i="1"/>
  <c r="BU175" i="1"/>
  <c r="BR176" i="1"/>
  <c r="BS176" i="1"/>
  <c r="BT176" i="1"/>
  <c r="BU176" i="1"/>
  <c r="BR177" i="1"/>
  <c r="BS177" i="1"/>
  <c r="BT177" i="1"/>
  <c r="BU177" i="1"/>
  <c r="BR178" i="1"/>
  <c r="BS178" i="1"/>
  <c r="BT178" i="1"/>
  <c r="BU178" i="1"/>
  <c r="BR179" i="1"/>
  <c r="BS179" i="1"/>
  <c r="BT179" i="1"/>
  <c r="BU179" i="1"/>
  <c r="BR4" i="1"/>
  <c r="BS4" i="1"/>
  <c r="BT4" i="1"/>
  <c r="BU4" i="1"/>
  <c r="BR5" i="1"/>
  <c r="BS5" i="1"/>
  <c r="BT5" i="1"/>
  <c r="BU5" i="1"/>
  <c r="BR6" i="1"/>
  <c r="BS6" i="1"/>
  <c r="BT6" i="1"/>
  <c r="BU6" i="1"/>
  <c r="BS3" i="1"/>
  <c r="BT3" i="1"/>
  <c r="BU3" i="1"/>
  <c r="BV3" i="1"/>
  <c r="BR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3" i="1"/>
  <c r="CP3"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B8" i="1"/>
  <c r="CC8" i="1"/>
  <c r="CD8" i="1"/>
  <c r="CE8" i="1"/>
  <c r="CF8" i="1"/>
  <c r="CG8" i="1"/>
  <c r="CH8" i="1"/>
  <c r="CI8" i="1"/>
  <c r="CJ8" i="1"/>
  <c r="CK8" i="1"/>
  <c r="CL8" i="1"/>
  <c r="CM8" i="1"/>
  <c r="CN8" i="1"/>
  <c r="CB9" i="1"/>
  <c r="CC9" i="1"/>
  <c r="CD9" i="1"/>
  <c r="CE9" i="1"/>
  <c r="CF9" i="1"/>
  <c r="CG9" i="1"/>
  <c r="CH9" i="1"/>
  <c r="CI9" i="1"/>
  <c r="CJ9" i="1"/>
  <c r="CK9" i="1"/>
  <c r="CL9" i="1"/>
  <c r="CM9" i="1"/>
  <c r="CN9" i="1"/>
  <c r="CB10" i="1"/>
  <c r="CC10" i="1"/>
  <c r="CD10" i="1"/>
  <c r="CE10" i="1"/>
  <c r="CF10" i="1"/>
  <c r="CG10" i="1"/>
  <c r="CH10" i="1"/>
  <c r="CI10" i="1"/>
  <c r="CJ10" i="1"/>
  <c r="CK10" i="1"/>
  <c r="CL10" i="1"/>
  <c r="CM10" i="1"/>
  <c r="CN10" i="1"/>
  <c r="CB11" i="1"/>
  <c r="CC11" i="1"/>
  <c r="CD11" i="1"/>
  <c r="CE11" i="1"/>
  <c r="CF11" i="1"/>
  <c r="CG11" i="1"/>
  <c r="CH11" i="1"/>
  <c r="CI11" i="1"/>
  <c r="CJ11" i="1"/>
  <c r="CK11" i="1"/>
  <c r="CL11" i="1"/>
  <c r="CM11" i="1"/>
  <c r="CN11" i="1"/>
  <c r="CB12" i="1"/>
  <c r="CC12" i="1"/>
  <c r="CD12" i="1"/>
  <c r="CE12" i="1"/>
  <c r="CF12" i="1"/>
  <c r="CG12" i="1"/>
  <c r="CH12" i="1"/>
  <c r="CI12" i="1"/>
  <c r="CJ12" i="1"/>
  <c r="CK12" i="1"/>
  <c r="CL12" i="1"/>
  <c r="CM12" i="1"/>
  <c r="CN12" i="1"/>
  <c r="CB13" i="1"/>
  <c r="CC13" i="1"/>
  <c r="CD13" i="1"/>
  <c r="CE13" i="1"/>
  <c r="CF13" i="1"/>
  <c r="CG13" i="1"/>
  <c r="CH13" i="1"/>
  <c r="CI13" i="1"/>
  <c r="CJ13" i="1"/>
  <c r="CK13" i="1"/>
  <c r="CL13" i="1"/>
  <c r="CM13" i="1"/>
  <c r="CN13" i="1"/>
  <c r="CB14" i="1"/>
  <c r="CC14" i="1"/>
  <c r="CD14" i="1"/>
  <c r="CE14" i="1"/>
  <c r="CF14" i="1"/>
  <c r="CG14" i="1"/>
  <c r="CH14" i="1"/>
  <c r="CI14" i="1"/>
  <c r="CJ14" i="1"/>
  <c r="CK14" i="1"/>
  <c r="CL14" i="1"/>
  <c r="CM14" i="1"/>
  <c r="CN14" i="1"/>
  <c r="CB15" i="1"/>
  <c r="CC15" i="1"/>
  <c r="CD15" i="1"/>
  <c r="CE15" i="1"/>
  <c r="CF15" i="1"/>
  <c r="CG15" i="1"/>
  <c r="CH15" i="1"/>
  <c r="CI15" i="1"/>
  <c r="CJ15" i="1"/>
  <c r="CK15" i="1"/>
  <c r="CL15" i="1"/>
  <c r="CM15" i="1"/>
  <c r="CN15" i="1"/>
  <c r="CB16" i="1"/>
  <c r="CC16" i="1"/>
  <c r="CD16" i="1"/>
  <c r="CE16" i="1"/>
  <c r="CF16" i="1"/>
  <c r="CG16" i="1"/>
  <c r="CH16" i="1"/>
  <c r="CI16" i="1"/>
  <c r="CJ16" i="1"/>
  <c r="CK16" i="1"/>
  <c r="CL16" i="1"/>
  <c r="CM16" i="1"/>
  <c r="CN16" i="1"/>
  <c r="CB17" i="1"/>
  <c r="CC17" i="1"/>
  <c r="CD17" i="1"/>
  <c r="CE17" i="1"/>
  <c r="CF17" i="1"/>
  <c r="CG17" i="1"/>
  <c r="CH17" i="1"/>
  <c r="CI17" i="1"/>
  <c r="CJ17" i="1"/>
  <c r="CK17" i="1"/>
  <c r="CL17" i="1"/>
  <c r="CM17" i="1"/>
  <c r="CN17" i="1"/>
  <c r="CB18" i="1"/>
  <c r="CC18" i="1"/>
  <c r="CD18" i="1"/>
  <c r="CE18" i="1"/>
  <c r="CF18" i="1"/>
  <c r="CG18" i="1"/>
  <c r="CH18" i="1"/>
  <c r="CI18" i="1"/>
  <c r="CJ18" i="1"/>
  <c r="CK18" i="1"/>
  <c r="CL18" i="1"/>
  <c r="CM18" i="1"/>
  <c r="CN18" i="1"/>
  <c r="CB19" i="1"/>
  <c r="CC19" i="1"/>
  <c r="CD19" i="1"/>
  <c r="CE19" i="1"/>
  <c r="CF19" i="1"/>
  <c r="CG19" i="1"/>
  <c r="CH19" i="1"/>
  <c r="CI19" i="1"/>
  <c r="CJ19" i="1"/>
  <c r="CK19" i="1"/>
  <c r="CL19" i="1"/>
  <c r="CM19" i="1"/>
  <c r="CN19" i="1"/>
  <c r="CB20" i="1"/>
  <c r="CC20" i="1"/>
  <c r="CD20" i="1"/>
  <c r="CE20" i="1"/>
  <c r="CF20" i="1"/>
  <c r="CG20" i="1"/>
  <c r="CH20" i="1"/>
  <c r="CI20" i="1"/>
  <c r="CJ20" i="1"/>
  <c r="CK20" i="1"/>
  <c r="CL20" i="1"/>
  <c r="CM20" i="1"/>
  <c r="CN20" i="1"/>
  <c r="CB21" i="1"/>
  <c r="CC21" i="1"/>
  <c r="CD21" i="1"/>
  <c r="CE21" i="1"/>
  <c r="CF21" i="1"/>
  <c r="CG21" i="1"/>
  <c r="CH21" i="1"/>
  <c r="CI21" i="1"/>
  <c r="CJ21" i="1"/>
  <c r="CK21" i="1"/>
  <c r="CL21" i="1"/>
  <c r="CM21" i="1"/>
  <c r="CN21" i="1"/>
  <c r="CB22" i="1"/>
  <c r="CC22" i="1"/>
  <c r="CD22" i="1"/>
  <c r="CE22" i="1"/>
  <c r="CF22" i="1"/>
  <c r="CG22" i="1"/>
  <c r="CH22" i="1"/>
  <c r="CI22" i="1"/>
  <c r="CJ22" i="1"/>
  <c r="CK22" i="1"/>
  <c r="CL22" i="1"/>
  <c r="CM22" i="1"/>
  <c r="CN22" i="1"/>
  <c r="CB23" i="1"/>
  <c r="CC23" i="1"/>
  <c r="CD23" i="1"/>
  <c r="CE23" i="1"/>
  <c r="CF23" i="1"/>
  <c r="CG23" i="1"/>
  <c r="CH23" i="1"/>
  <c r="CI23" i="1"/>
  <c r="CJ23" i="1"/>
  <c r="CK23" i="1"/>
  <c r="CL23" i="1"/>
  <c r="CM23" i="1"/>
  <c r="CN23" i="1"/>
  <c r="CB24" i="1"/>
  <c r="CC24" i="1"/>
  <c r="CD24" i="1"/>
  <c r="CE24" i="1"/>
  <c r="CF24" i="1"/>
  <c r="CG24" i="1"/>
  <c r="CH24" i="1"/>
  <c r="CI24" i="1"/>
  <c r="CJ24" i="1"/>
  <c r="CK24" i="1"/>
  <c r="CL24" i="1"/>
  <c r="CM24" i="1"/>
  <c r="CN24" i="1"/>
  <c r="CB25" i="1"/>
  <c r="CC25" i="1"/>
  <c r="CD25" i="1"/>
  <c r="CE25" i="1"/>
  <c r="CF25" i="1"/>
  <c r="CG25" i="1"/>
  <c r="CH25" i="1"/>
  <c r="CI25" i="1"/>
  <c r="CJ25" i="1"/>
  <c r="CK25" i="1"/>
  <c r="CL25" i="1"/>
  <c r="CM25" i="1"/>
  <c r="CN25" i="1"/>
  <c r="CB26" i="1"/>
  <c r="CC26" i="1"/>
  <c r="CD26" i="1"/>
  <c r="CE26" i="1"/>
  <c r="CF26" i="1"/>
  <c r="CG26" i="1"/>
  <c r="CH26" i="1"/>
  <c r="CI26" i="1"/>
  <c r="CJ26" i="1"/>
  <c r="CK26" i="1"/>
  <c r="CL26" i="1"/>
  <c r="CM26" i="1"/>
  <c r="CN26" i="1"/>
  <c r="CB27" i="1"/>
  <c r="CC27" i="1"/>
  <c r="CD27" i="1"/>
  <c r="CE27" i="1"/>
  <c r="CF27" i="1"/>
  <c r="CG27" i="1"/>
  <c r="CH27" i="1"/>
  <c r="CI27" i="1"/>
  <c r="CJ27" i="1"/>
  <c r="CK27" i="1"/>
  <c r="CL27" i="1"/>
  <c r="CM27" i="1"/>
  <c r="CN27" i="1"/>
  <c r="CB28" i="1"/>
  <c r="CC28" i="1"/>
  <c r="CD28" i="1"/>
  <c r="CE28" i="1"/>
  <c r="CF28" i="1"/>
  <c r="CG28" i="1"/>
  <c r="CH28" i="1"/>
  <c r="CI28" i="1"/>
  <c r="CJ28" i="1"/>
  <c r="CK28" i="1"/>
  <c r="CL28" i="1"/>
  <c r="CM28" i="1"/>
  <c r="CN28" i="1"/>
  <c r="CB29" i="1"/>
  <c r="CC29" i="1"/>
  <c r="CD29" i="1"/>
  <c r="CE29" i="1"/>
  <c r="CF29" i="1"/>
  <c r="CG29" i="1"/>
  <c r="CH29" i="1"/>
  <c r="CI29" i="1"/>
  <c r="CJ29" i="1"/>
  <c r="CK29" i="1"/>
  <c r="CL29" i="1"/>
  <c r="CM29" i="1"/>
  <c r="CN29" i="1"/>
  <c r="CB30" i="1"/>
  <c r="CC30" i="1"/>
  <c r="CD30" i="1"/>
  <c r="CE30" i="1"/>
  <c r="CF30" i="1"/>
  <c r="CG30" i="1"/>
  <c r="CH30" i="1"/>
  <c r="CI30" i="1"/>
  <c r="CJ30" i="1"/>
  <c r="CK30" i="1"/>
  <c r="CL30" i="1"/>
  <c r="CM30" i="1"/>
  <c r="CN30" i="1"/>
  <c r="CB31" i="1"/>
  <c r="CC31" i="1"/>
  <c r="CD31" i="1"/>
  <c r="CE31" i="1"/>
  <c r="CF31" i="1"/>
  <c r="CG31" i="1"/>
  <c r="CH31" i="1"/>
  <c r="CI31" i="1"/>
  <c r="CJ31" i="1"/>
  <c r="CK31" i="1"/>
  <c r="CL31" i="1"/>
  <c r="CM31" i="1"/>
  <c r="CN31" i="1"/>
  <c r="CB32" i="1"/>
  <c r="CC32" i="1"/>
  <c r="CD32" i="1"/>
  <c r="CE32" i="1"/>
  <c r="CF32" i="1"/>
  <c r="CG32" i="1"/>
  <c r="CH32" i="1"/>
  <c r="CI32" i="1"/>
  <c r="CJ32" i="1"/>
  <c r="CK32" i="1"/>
  <c r="CL32" i="1"/>
  <c r="CM32" i="1"/>
  <c r="CN32" i="1"/>
  <c r="CB33" i="1"/>
  <c r="CC33" i="1"/>
  <c r="CD33" i="1"/>
  <c r="CE33" i="1"/>
  <c r="CF33" i="1"/>
  <c r="CG33" i="1"/>
  <c r="CH33" i="1"/>
  <c r="CI33" i="1"/>
  <c r="CJ33" i="1"/>
  <c r="CK33" i="1"/>
  <c r="CL33" i="1"/>
  <c r="CM33" i="1"/>
  <c r="CN33" i="1"/>
  <c r="CB34" i="1"/>
  <c r="CC34" i="1"/>
  <c r="CD34" i="1"/>
  <c r="CE34" i="1"/>
  <c r="CF34" i="1"/>
  <c r="CG34" i="1"/>
  <c r="CH34" i="1"/>
  <c r="CI34" i="1"/>
  <c r="CJ34" i="1"/>
  <c r="CK34" i="1"/>
  <c r="CL34" i="1"/>
  <c r="CM34" i="1"/>
  <c r="CN34" i="1"/>
  <c r="CB35" i="1"/>
  <c r="CC35" i="1"/>
  <c r="CD35" i="1"/>
  <c r="CE35" i="1"/>
  <c r="CF35" i="1"/>
  <c r="CG35" i="1"/>
  <c r="CH35" i="1"/>
  <c r="CI35" i="1"/>
  <c r="CJ35" i="1"/>
  <c r="CK35" i="1"/>
  <c r="CL35" i="1"/>
  <c r="CM35" i="1"/>
  <c r="CN35" i="1"/>
  <c r="CB36" i="1"/>
  <c r="CC36" i="1"/>
  <c r="CD36" i="1"/>
  <c r="CE36" i="1"/>
  <c r="CF36" i="1"/>
  <c r="CG36" i="1"/>
  <c r="CH36" i="1"/>
  <c r="CI36" i="1"/>
  <c r="CJ36" i="1"/>
  <c r="CK36" i="1"/>
  <c r="CL36" i="1"/>
  <c r="CM36" i="1"/>
  <c r="CN36" i="1"/>
  <c r="CB37" i="1"/>
  <c r="CC37" i="1"/>
  <c r="CD37" i="1"/>
  <c r="CE37" i="1"/>
  <c r="CF37" i="1"/>
  <c r="CG37" i="1"/>
  <c r="CH37" i="1"/>
  <c r="CI37" i="1"/>
  <c r="CJ37" i="1"/>
  <c r="CK37" i="1"/>
  <c r="CL37" i="1"/>
  <c r="CM37" i="1"/>
  <c r="CN37" i="1"/>
  <c r="CB38" i="1"/>
  <c r="CC38" i="1"/>
  <c r="CD38" i="1"/>
  <c r="CE38" i="1"/>
  <c r="CF38" i="1"/>
  <c r="CG38" i="1"/>
  <c r="CH38" i="1"/>
  <c r="CI38" i="1"/>
  <c r="CJ38" i="1"/>
  <c r="CK38" i="1"/>
  <c r="CL38" i="1"/>
  <c r="CM38" i="1"/>
  <c r="CN38" i="1"/>
  <c r="CB39" i="1"/>
  <c r="CC39" i="1"/>
  <c r="CD39" i="1"/>
  <c r="CE39" i="1"/>
  <c r="CF39" i="1"/>
  <c r="CG39" i="1"/>
  <c r="CH39" i="1"/>
  <c r="CI39" i="1"/>
  <c r="CJ39" i="1"/>
  <c r="CK39" i="1"/>
  <c r="CL39" i="1"/>
  <c r="CM39" i="1"/>
  <c r="CN39" i="1"/>
  <c r="CB40" i="1"/>
  <c r="CC40" i="1"/>
  <c r="CD40" i="1"/>
  <c r="CE40" i="1"/>
  <c r="CF40" i="1"/>
  <c r="CG40" i="1"/>
  <c r="CH40" i="1"/>
  <c r="CI40" i="1"/>
  <c r="CJ40" i="1"/>
  <c r="CK40" i="1"/>
  <c r="CL40" i="1"/>
  <c r="CM40" i="1"/>
  <c r="CN40" i="1"/>
  <c r="CB41" i="1"/>
  <c r="CC41" i="1"/>
  <c r="CD41" i="1"/>
  <c r="CE41" i="1"/>
  <c r="CF41" i="1"/>
  <c r="CG41" i="1"/>
  <c r="CH41" i="1"/>
  <c r="CI41" i="1"/>
  <c r="CJ41" i="1"/>
  <c r="CK41" i="1"/>
  <c r="CL41" i="1"/>
  <c r="CM41" i="1"/>
  <c r="CN41" i="1"/>
  <c r="CB42" i="1"/>
  <c r="CC42" i="1"/>
  <c r="CD42" i="1"/>
  <c r="CE42" i="1"/>
  <c r="CF42" i="1"/>
  <c r="CG42" i="1"/>
  <c r="CH42" i="1"/>
  <c r="CI42" i="1"/>
  <c r="CJ42" i="1"/>
  <c r="CK42" i="1"/>
  <c r="CL42" i="1"/>
  <c r="CM42" i="1"/>
  <c r="CN42" i="1"/>
  <c r="CB43" i="1"/>
  <c r="CC43" i="1"/>
  <c r="CD43" i="1"/>
  <c r="CE43" i="1"/>
  <c r="CF43" i="1"/>
  <c r="CG43" i="1"/>
  <c r="CH43" i="1"/>
  <c r="CI43" i="1"/>
  <c r="CJ43" i="1"/>
  <c r="CK43" i="1"/>
  <c r="CL43" i="1"/>
  <c r="CM43" i="1"/>
  <c r="CN43" i="1"/>
  <c r="CB44" i="1"/>
  <c r="CC44" i="1"/>
  <c r="CD44" i="1"/>
  <c r="CE44" i="1"/>
  <c r="CF44" i="1"/>
  <c r="CG44" i="1"/>
  <c r="CH44" i="1"/>
  <c r="CI44" i="1"/>
  <c r="CJ44" i="1"/>
  <c r="CK44" i="1"/>
  <c r="CL44" i="1"/>
  <c r="CM44" i="1"/>
  <c r="CN44" i="1"/>
  <c r="CB45" i="1"/>
  <c r="CC45" i="1"/>
  <c r="CD45" i="1"/>
  <c r="CE45" i="1"/>
  <c r="CF45" i="1"/>
  <c r="CG45" i="1"/>
  <c r="CH45" i="1"/>
  <c r="CI45" i="1"/>
  <c r="CJ45" i="1"/>
  <c r="CK45" i="1"/>
  <c r="CL45" i="1"/>
  <c r="CM45" i="1"/>
  <c r="CN45" i="1"/>
  <c r="CB46" i="1"/>
  <c r="CC46" i="1"/>
  <c r="CD46" i="1"/>
  <c r="CE46" i="1"/>
  <c r="CF46" i="1"/>
  <c r="CG46" i="1"/>
  <c r="CH46" i="1"/>
  <c r="CI46" i="1"/>
  <c r="CJ46" i="1"/>
  <c r="CK46" i="1"/>
  <c r="CL46" i="1"/>
  <c r="CM46" i="1"/>
  <c r="CN46" i="1"/>
  <c r="CB47" i="1"/>
  <c r="CC47" i="1"/>
  <c r="CD47" i="1"/>
  <c r="CE47" i="1"/>
  <c r="CF47" i="1"/>
  <c r="CG47" i="1"/>
  <c r="CH47" i="1"/>
  <c r="CI47" i="1"/>
  <c r="CJ47" i="1"/>
  <c r="CK47" i="1"/>
  <c r="CL47" i="1"/>
  <c r="CM47" i="1"/>
  <c r="CN47" i="1"/>
  <c r="CB48" i="1"/>
  <c r="CC48" i="1"/>
  <c r="CD48" i="1"/>
  <c r="CE48" i="1"/>
  <c r="CF48" i="1"/>
  <c r="CG48" i="1"/>
  <c r="CH48" i="1"/>
  <c r="CI48" i="1"/>
  <c r="CJ48" i="1"/>
  <c r="CK48" i="1"/>
  <c r="CL48" i="1"/>
  <c r="CM48" i="1"/>
  <c r="CN48" i="1"/>
  <c r="CB49" i="1"/>
  <c r="CC49" i="1"/>
  <c r="CD49" i="1"/>
  <c r="CE49" i="1"/>
  <c r="CF49" i="1"/>
  <c r="CG49" i="1"/>
  <c r="CH49" i="1"/>
  <c r="CI49" i="1"/>
  <c r="CJ49" i="1"/>
  <c r="CK49" i="1"/>
  <c r="CL49" i="1"/>
  <c r="CM49" i="1"/>
  <c r="CN49" i="1"/>
  <c r="CB50" i="1"/>
  <c r="CC50" i="1"/>
  <c r="CD50" i="1"/>
  <c r="CE50" i="1"/>
  <c r="CF50" i="1"/>
  <c r="CG50" i="1"/>
  <c r="CH50" i="1"/>
  <c r="CI50" i="1"/>
  <c r="CJ50" i="1"/>
  <c r="CK50" i="1"/>
  <c r="CL50" i="1"/>
  <c r="CM50" i="1"/>
  <c r="CN50" i="1"/>
  <c r="CB51" i="1"/>
  <c r="CC51" i="1"/>
  <c r="CD51" i="1"/>
  <c r="CE51" i="1"/>
  <c r="CF51" i="1"/>
  <c r="CG51" i="1"/>
  <c r="CH51" i="1"/>
  <c r="CI51" i="1"/>
  <c r="CJ51" i="1"/>
  <c r="CK51" i="1"/>
  <c r="CL51" i="1"/>
  <c r="CM51" i="1"/>
  <c r="CN51" i="1"/>
  <c r="CB52" i="1"/>
  <c r="CC52" i="1"/>
  <c r="CD52" i="1"/>
  <c r="CE52" i="1"/>
  <c r="CF52" i="1"/>
  <c r="CG52" i="1"/>
  <c r="CH52" i="1"/>
  <c r="CI52" i="1"/>
  <c r="CJ52" i="1"/>
  <c r="CK52" i="1"/>
  <c r="CL52" i="1"/>
  <c r="CM52" i="1"/>
  <c r="CN52" i="1"/>
  <c r="CB53" i="1"/>
  <c r="CC53" i="1"/>
  <c r="CD53" i="1"/>
  <c r="CE53" i="1"/>
  <c r="CF53" i="1"/>
  <c r="CG53" i="1"/>
  <c r="CH53" i="1"/>
  <c r="CI53" i="1"/>
  <c r="CJ53" i="1"/>
  <c r="CK53" i="1"/>
  <c r="CL53" i="1"/>
  <c r="CM53" i="1"/>
  <c r="CN53" i="1"/>
  <c r="CB54" i="1"/>
  <c r="CC54" i="1"/>
  <c r="CD54" i="1"/>
  <c r="CE54" i="1"/>
  <c r="CF54" i="1"/>
  <c r="CG54" i="1"/>
  <c r="CH54" i="1"/>
  <c r="CI54" i="1"/>
  <c r="CJ54" i="1"/>
  <c r="CK54" i="1"/>
  <c r="CL54" i="1"/>
  <c r="CM54" i="1"/>
  <c r="CN54" i="1"/>
  <c r="CB55" i="1"/>
  <c r="CC55" i="1"/>
  <c r="CD55" i="1"/>
  <c r="CE55" i="1"/>
  <c r="CF55" i="1"/>
  <c r="CG55" i="1"/>
  <c r="CH55" i="1"/>
  <c r="CI55" i="1"/>
  <c r="CJ55" i="1"/>
  <c r="CK55" i="1"/>
  <c r="CL55" i="1"/>
  <c r="CM55" i="1"/>
  <c r="CN55" i="1"/>
  <c r="CB56" i="1"/>
  <c r="CC56" i="1"/>
  <c r="CD56" i="1"/>
  <c r="CE56" i="1"/>
  <c r="CF56" i="1"/>
  <c r="CG56" i="1"/>
  <c r="CH56" i="1"/>
  <c r="CI56" i="1"/>
  <c r="CJ56" i="1"/>
  <c r="CK56" i="1"/>
  <c r="CL56" i="1"/>
  <c r="CM56" i="1"/>
  <c r="CN56" i="1"/>
  <c r="CB57" i="1"/>
  <c r="CC57" i="1"/>
  <c r="CD57" i="1"/>
  <c r="CE57" i="1"/>
  <c r="CF57" i="1"/>
  <c r="CG57" i="1"/>
  <c r="CH57" i="1"/>
  <c r="CI57" i="1"/>
  <c r="CJ57" i="1"/>
  <c r="CK57" i="1"/>
  <c r="CL57" i="1"/>
  <c r="CM57" i="1"/>
  <c r="CN57" i="1"/>
  <c r="CB58" i="1"/>
  <c r="CC58" i="1"/>
  <c r="CD58" i="1"/>
  <c r="CE58" i="1"/>
  <c r="CF58" i="1"/>
  <c r="CG58" i="1"/>
  <c r="CH58" i="1"/>
  <c r="CI58" i="1"/>
  <c r="CJ58" i="1"/>
  <c r="CK58" i="1"/>
  <c r="CL58" i="1"/>
  <c r="CM58" i="1"/>
  <c r="CN58" i="1"/>
  <c r="CB59" i="1"/>
  <c r="CC59" i="1"/>
  <c r="CD59" i="1"/>
  <c r="CE59" i="1"/>
  <c r="CF59" i="1"/>
  <c r="CG59" i="1"/>
  <c r="CH59" i="1"/>
  <c r="CI59" i="1"/>
  <c r="CJ59" i="1"/>
  <c r="CK59" i="1"/>
  <c r="CL59" i="1"/>
  <c r="CM59" i="1"/>
  <c r="CN59" i="1"/>
  <c r="CB60" i="1"/>
  <c r="CC60" i="1"/>
  <c r="CD60" i="1"/>
  <c r="CE60" i="1"/>
  <c r="CF60" i="1"/>
  <c r="CG60" i="1"/>
  <c r="CH60" i="1"/>
  <c r="CI60" i="1"/>
  <c r="CJ60" i="1"/>
  <c r="CK60" i="1"/>
  <c r="CL60" i="1"/>
  <c r="CM60" i="1"/>
  <c r="CN60" i="1"/>
  <c r="CB61" i="1"/>
  <c r="CC61" i="1"/>
  <c r="CD61" i="1"/>
  <c r="CE61" i="1"/>
  <c r="CF61" i="1"/>
  <c r="CG61" i="1"/>
  <c r="CH61" i="1"/>
  <c r="CI61" i="1"/>
  <c r="CJ61" i="1"/>
  <c r="CK61" i="1"/>
  <c r="CL61" i="1"/>
  <c r="CM61" i="1"/>
  <c r="CN61" i="1"/>
  <c r="CB62" i="1"/>
  <c r="CC62" i="1"/>
  <c r="CD62" i="1"/>
  <c r="CE62" i="1"/>
  <c r="CF62" i="1"/>
  <c r="CG62" i="1"/>
  <c r="CH62" i="1"/>
  <c r="CI62" i="1"/>
  <c r="CJ62" i="1"/>
  <c r="CK62" i="1"/>
  <c r="CL62" i="1"/>
  <c r="CM62" i="1"/>
  <c r="CN62" i="1"/>
  <c r="CB63" i="1"/>
  <c r="CC63" i="1"/>
  <c r="CD63" i="1"/>
  <c r="CE63" i="1"/>
  <c r="CF63" i="1"/>
  <c r="CG63" i="1"/>
  <c r="CH63" i="1"/>
  <c r="CI63" i="1"/>
  <c r="CJ63" i="1"/>
  <c r="CK63" i="1"/>
  <c r="CL63" i="1"/>
  <c r="CM63" i="1"/>
  <c r="CN63" i="1"/>
  <c r="CB64" i="1"/>
  <c r="CC64" i="1"/>
  <c r="CD64" i="1"/>
  <c r="CE64" i="1"/>
  <c r="CF64" i="1"/>
  <c r="CG64" i="1"/>
  <c r="CH64" i="1"/>
  <c r="CI64" i="1"/>
  <c r="CJ64" i="1"/>
  <c r="CK64" i="1"/>
  <c r="CL64" i="1"/>
  <c r="CM64" i="1"/>
  <c r="CN64" i="1"/>
  <c r="CB65" i="1"/>
  <c r="CC65" i="1"/>
  <c r="CD65" i="1"/>
  <c r="CE65" i="1"/>
  <c r="CF65" i="1"/>
  <c r="CG65" i="1"/>
  <c r="CH65" i="1"/>
  <c r="CI65" i="1"/>
  <c r="CJ65" i="1"/>
  <c r="CK65" i="1"/>
  <c r="CL65" i="1"/>
  <c r="CM65" i="1"/>
  <c r="CN65" i="1"/>
  <c r="CB66" i="1"/>
  <c r="CC66" i="1"/>
  <c r="CD66" i="1"/>
  <c r="CE66" i="1"/>
  <c r="CF66" i="1"/>
  <c r="CG66" i="1"/>
  <c r="CH66" i="1"/>
  <c r="CI66" i="1"/>
  <c r="CJ66" i="1"/>
  <c r="CK66" i="1"/>
  <c r="CL66" i="1"/>
  <c r="CM66" i="1"/>
  <c r="CN66" i="1"/>
  <c r="CB67" i="1"/>
  <c r="CC67" i="1"/>
  <c r="CD67" i="1"/>
  <c r="CE67" i="1"/>
  <c r="CF67" i="1"/>
  <c r="CG67" i="1"/>
  <c r="CH67" i="1"/>
  <c r="CI67" i="1"/>
  <c r="CJ67" i="1"/>
  <c r="CK67" i="1"/>
  <c r="CL67" i="1"/>
  <c r="CM67" i="1"/>
  <c r="CN67" i="1"/>
  <c r="CB68" i="1"/>
  <c r="CC68" i="1"/>
  <c r="CD68" i="1"/>
  <c r="CE68" i="1"/>
  <c r="CF68" i="1"/>
  <c r="CG68" i="1"/>
  <c r="CH68" i="1"/>
  <c r="CI68" i="1"/>
  <c r="CJ68" i="1"/>
  <c r="CK68" i="1"/>
  <c r="CL68" i="1"/>
  <c r="CM68" i="1"/>
  <c r="CN68" i="1"/>
  <c r="CB69" i="1"/>
  <c r="CC69" i="1"/>
  <c r="CD69" i="1"/>
  <c r="CE69" i="1"/>
  <c r="CF69" i="1"/>
  <c r="CG69" i="1"/>
  <c r="CH69" i="1"/>
  <c r="CI69" i="1"/>
  <c r="CJ69" i="1"/>
  <c r="CK69" i="1"/>
  <c r="CL69" i="1"/>
  <c r="CM69" i="1"/>
  <c r="CN69" i="1"/>
  <c r="CB70" i="1"/>
  <c r="CC70" i="1"/>
  <c r="CD70" i="1"/>
  <c r="CE70" i="1"/>
  <c r="CF70" i="1"/>
  <c r="CG70" i="1"/>
  <c r="CH70" i="1"/>
  <c r="CI70" i="1"/>
  <c r="CJ70" i="1"/>
  <c r="CK70" i="1"/>
  <c r="CL70" i="1"/>
  <c r="CM70" i="1"/>
  <c r="CN70" i="1"/>
  <c r="CB71" i="1"/>
  <c r="CC71" i="1"/>
  <c r="CD71" i="1"/>
  <c r="CE71" i="1"/>
  <c r="CF71" i="1"/>
  <c r="CG71" i="1"/>
  <c r="CH71" i="1"/>
  <c r="CI71" i="1"/>
  <c r="CJ71" i="1"/>
  <c r="CK71" i="1"/>
  <c r="CL71" i="1"/>
  <c r="CM71" i="1"/>
  <c r="CN71" i="1"/>
  <c r="CB72" i="1"/>
  <c r="CC72" i="1"/>
  <c r="CD72" i="1"/>
  <c r="CE72" i="1"/>
  <c r="CF72" i="1"/>
  <c r="CG72" i="1"/>
  <c r="CH72" i="1"/>
  <c r="CI72" i="1"/>
  <c r="CJ72" i="1"/>
  <c r="CK72" i="1"/>
  <c r="CL72" i="1"/>
  <c r="CM72" i="1"/>
  <c r="CN72" i="1"/>
  <c r="CB73" i="1"/>
  <c r="CC73" i="1"/>
  <c r="CD73" i="1"/>
  <c r="CE73" i="1"/>
  <c r="CF73" i="1"/>
  <c r="CG73" i="1"/>
  <c r="CH73" i="1"/>
  <c r="CI73" i="1"/>
  <c r="CJ73" i="1"/>
  <c r="CK73" i="1"/>
  <c r="CL73" i="1"/>
  <c r="CM73" i="1"/>
  <c r="CN73" i="1"/>
  <c r="CB74" i="1"/>
  <c r="CC74" i="1"/>
  <c r="CD74" i="1"/>
  <c r="CE74" i="1"/>
  <c r="CF74" i="1"/>
  <c r="CG74" i="1"/>
  <c r="CH74" i="1"/>
  <c r="CI74" i="1"/>
  <c r="CJ74" i="1"/>
  <c r="CK74" i="1"/>
  <c r="CL74" i="1"/>
  <c r="CM74" i="1"/>
  <c r="CN74" i="1"/>
  <c r="CB75" i="1"/>
  <c r="CC75" i="1"/>
  <c r="CD75" i="1"/>
  <c r="CE75" i="1"/>
  <c r="CF75" i="1"/>
  <c r="CG75" i="1"/>
  <c r="CH75" i="1"/>
  <c r="CI75" i="1"/>
  <c r="CJ75" i="1"/>
  <c r="CK75" i="1"/>
  <c r="CL75" i="1"/>
  <c r="CM75" i="1"/>
  <c r="CN75" i="1"/>
  <c r="CB76" i="1"/>
  <c r="CC76" i="1"/>
  <c r="CD76" i="1"/>
  <c r="CE76" i="1"/>
  <c r="CF76" i="1"/>
  <c r="CG76" i="1"/>
  <c r="CH76" i="1"/>
  <c r="CI76" i="1"/>
  <c r="CJ76" i="1"/>
  <c r="CK76" i="1"/>
  <c r="CL76" i="1"/>
  <c r="CM76" i="1"/>
  <c r="CN76" i="1"/>
  <c r="CB77" i="1"/>
  <c r="CC77" i="1"/>
  <c r="CD77" i="1"/>
  <c r="CE77" i="1"/>
  <c r="CF77" i="1"/>
  <c r="CG77" i="1"/>
  <c r="CH77" i="1"/>
  <c r="CI77" i="1"/>
  <c r="CJ77" i="1"/>
  <c r="CK77" i="1"/>
  <c r="CL77" i="1"/>
  <c r="CM77" i="1"/>
  <c r="CN77" i="1"/>
  <c r="CB78" i="1"/>
  <c r="CC78" i="1"/>
  <c r="CD78" i="1"/>
  <c r="CE78" i="1"/>
  <c r="CF78" i="1"/>
  <c r="CG78" i="1"/>
  <c r="CH78" i="1"/>
  <c r="CI78" i="1"/>
  <c r="CJ78" i="1"/>
  <c r="CK78" i="1"/>
  <c r="CL78" i="1"/>
  <c r="CM78" i="1"/>
  <c r="CN78" i="1"/>
  <c r="CB79" i="1"/>
  <c r="CC79" i="1"/>
  <c r="CD79" i="1"/>
  <c r="CE79" i="1"/>
  <c r="CF79" i="1"/>
  <c r="CG79" i="1"/>
  <c r="CH79" i="1"/>
  <c r="CI79" i="1"/>
  <c r="CJ79" i="1"/>
  <c r="CK79" i="1"/>
  <c r="CL79" i="1"/>
  <c r="CM79" i="1"/>
  <c r="CN79" i="1"/>
  <c r="CB80" i="1"/>
  <c r="CC80" i="1"/>
  <c r="CD80" i="1"/>
  <c r="CE80" i="1"/>
  <c r="CF80" i="1"/>
  <c r="CG80" i="1"/>
  <c r="CH80" i="1"/>
  <c r="CI80" i="1"/>
  <c r="CJ80" i="1"/>
  <c r="CK80" i="1"/>
  <c r="CL80" i="1"/>
  <c r="CM80" i="1"/>
  <c r="CN80" i="1"/>
  <c r="CB81" i="1"/>
  <c r="CC81" i="1"/>
  <c r="CD81" i="1"/>
  <c r="CE81" i="1"/>
  <c r="CF81" i="1"/>
  <c r="CG81" i="1"/>
  <c r="CH81" i="1"/>
  <c r="CI81" i="1"/>
  <c r="CJ81" i="1"/>
  <c r="CK81" i="1"/>
  <c r="CL81" i="1"/>
  <c r="CM81" i="1"/>
  <c r="CN81" i="1"/>
  <c r="CB82" i="1"/>
  <c r="CC82" i="1"/>
  <c r="CD82" i="1"/>
  <c r="CE82" i="1"/>
  <c r="CF82" i="1"/>
  <c r="CG82" i="1"/>
  <c r="CH82" i="1"/>
  <c r="CI82" i="1"/>
  <c r="CJ82" i="1"/>
  <c r="CK82" i="1"/>
  <c r="CL82" i="1"/>
  <c r="CM82" i="1"/>
  <c r="CN82" i="1"/>
  <c r="CB83" i="1"/>
  <c r="CC83" i="1"/>
  <c r="CD83" i="1"/>
  <c r="CE83" i="1"/>
  <c r="CF83" i="1"/>
  <c r="CG83" i="1"/>
  <c r="CH83" i="1"/>
  <c r="CI83" i="1"/>
  <c r="CJ83" i="1"/>
  <c r="CK83" i="1"/>
  <c r="CL83" i="1"/>
  <c r="CM83" i="1"/>
  <c r="CN83" i="1"/>
  <c r="CB84" i="1"/>
  <c r="CC84" i="1"/>
  <c r="CD84" i="1"/>
  <c r="CE84" i="1"/>
  <c r="CF84" i="1"/>
  <c r="CG84" i="1"/>
  <c r="CH84" i="1"/>
  <c r="CI84" i="1"/>
  <c r="CJ84" i="1"/>
  <c r="CK84" i="1"/>
  <c r="CL84" i="1"/>
  <c r="CM84" i="1"/>
  <c r="CN84" i="1"/>
  <c r="CB85" i="1"/>
  <c r="CC85" i="1"/>
  <c r="CD85" i="1"/>
  <c r="CE85" i="1"/>
  <c r="CF85" i="1"/>
  <c r="CG85" i="1"/>
  <c r="CH85" i="1"/>
  <c r="CI85" i="1"/>
  <c r="CJ85" i="1"/>
  <c r="CK85" i="1"/>
  <c r="CL85" i="1"/>
  <c r="CM85" i="1"/>
  <c r="CN85" i="1"/>
  <c r="CB86" i="1"/>
  <c r="CC86" i="1"/>
  <c r="CD86" i="1"/>
  <c r="CE86" i="1"/>
  <c r="CF86" i="1"/>
  <c r="CG86" i="1"/>
  <c r="CH86" i="1"/>
  <c r="CI86" i="1"/>
  <c r="CJ86" i="1"/>
  <c r="CK86" i="1"/>
  <c r="CL86" i="1"/>
  <c r="CM86" i="1"/>
  <c r="CN86" i="1"/>
  <c r="CB87" i="1"/>
  <c r="CC87" i="1"/>
  <c r="CD87" i="1"/>
  <c r="CE87" i="1"/>
  <c r="CF87" i="1"/>
  <c r="CG87" i="1"/>
  <c r="CH87" i="1"/>
  <c r="CI87" i="1"/>
  <c r="CJ87" i="1"/>
  <c r="CK87" i="1"/>
  <c r="CL87" i="1"/>
  <c r="CM87" i="1"/>
  <c r="CN87" i="1"/>
  <c r="CB88" i="1"/>
  <c r="CC88" i="1"/>
  <c r="CD88" i="1"/>
  <c r="CE88" i="1"/>
  <c r="CF88" i="1"/>
  <c r="CG88" i="1"/>
  <c r="CH88" i="1"/>
  <c r="CI88" i="1"/>
  <c r="CJ88" i="1"/>
  <c r="CK88" i="1"/>
  <c r="CL88" i="1"/>
  <c r="CM88" i="1"/>
  <c r="CN88" i="1"/>
  <c r="CB89" i="1"/>
  <c r="CC89" i="1"/>
  <c r="CD89" i="1"/>
  <c r="CE89" i="1"/>
  <c r="CF89" i="1"/>
  <c r="CG89" i="1"/>
  <c r="CH89" i="1"/>
  <c r="CI89" i="1"/>
  <c r="CJ89" i="1"/>
  <c r="CK89" i="1"/>
  <c r="CL89" i="1"/>
  <c r="CM89" i="1"/>
  <c r="CN89" i="1"/>
  <c r="CB90" i="1"/>
  <c r="CC90" i="1"/>
  <c r="CD90" i="1"/>
  <c r="CE90" i="1"/>
  <c r="CF90" i="1"/>
  <c r="CG90" i="1"/>
  <c r="CH90" i="1"/>
  <c r="CI90" i="1"/>
  <c r="CJ90" i="1"/>
  <c r="CK90" i="1"/>
  <c r="CL90" i="1"/>
  <c r="CM90" i="1"/>
  <c r="CN90" i="1"/>
  <c r="CB91" i="1"/>
  <c r="CC91" i="1"/>
  <c r="CD91" i="1"/>
  <c r="CE91" i="1"/>
  <c r="CF91" i="1"/>
  <c r="CG91" i="1"/>
  <c r="CH91" i="1"/>
  <c r="CI91" i="1"/>
  <c r="CJ91" i="1"/>
  <c r="CK91" i="1"/>
  <c r="CL91" i="1"/>
  <c r="CM91" i="1"/>
  <c r="CN91" i="1"/>
  <c r="CB92" i="1"/>
  <c r="CC92" i="1"/>
  <c r="CD92" i="1"/>
  <c r="CE92" i="1"/>
  <c r="CF92" i="1"/>
  <c r="CG92" i="1"/>
  <c r="CH92" i="1"/>
  <c r="CI92" i="1"/>
  <c r="CJ92" i="1"/>
  <c r="CK92" i="1"/>
  <c r="CL92" i="1"/>
  <c r="CM92" i="1"/>
  <c r="CN92" i="1"/>
  <c r="CB93" i="1"/>
  <c r="CC93" i="1"/>
  <c r="CD93" i="1"/>
  <c r="CE93" i="1"/>
  <c r="CF93" i="1"/>
  <c r="CG93" i="1"/>
  <c r="CH93" i="1"/>
  <c r="CI93" i="1"/>
  <c r="CJ93" i="1"/>
  <c r="CK93" i="1"/>
  <c r="CL93" i="1"/>
  <c r="CM93" i="1"/>
  <c r="CN93" i="1"/>
  <c r="CB94" i="1"/>
  <c r="CC94" i="1"/>
  <c r="CD94" i="1"/>
  <c r="CE94" i="1"/>
  <c r="CF94" i="1"/>
  <c r="CG94" i="1"/>
  <c r="CH94" i="1"/>
  <c r="CI94" i="1"/>
  <c r="CJ94" i="1"/>
  <c r="CK94" i="1"/>
  <c r="CL94" i="1"/>
  <c r="CM94" i="1"/>
  <c r="CN94" i="1"/>
  <c r="CB95" i="1"/>
  <c r="CC95" i="1"/>
  <c r="CD95" i="1"/>
  <c r="CE95" i="1"/>
  <c r="CF95" i="1"/>
  <c r="CG95" i="1"/>
  <c r="CH95" i="1"/>
  <c r="CI95" i="1"/>
  <c r="CJ95" i="1"/>
  <c r="CK95" i="1"/>
  <c r="CL95" i="1"/>
  <c r="CM95" i="1"/>
  <c r="CN95" i="1"/>
  <c r="CB96" i="1"/>
  <c r="CC96" i="1"/>
  <c r="CD96" i="1"/>
  <c r="CE96" i="1"/>
  <c r="CF96" i="1"/>
  <c r="CG96" i="1"/>
  <c r="CH96" i="1"/>
  <c r="CI96" i="1"/>
  <c r="CJ96" i="1"/>
  <c r="CK96" i="1"/>
  <c r="CL96" i="1"/>
  <c r="CM96" i="1"/>
  <c r="CN96" i="1"/>
  <c r="CB97" i="1"/>
  <c r="CC97" i="1"/>
  <c r="CD97" i="1"/>
  <c r="CE97" i="1"/>
  <c r="CF97" i="1"/>
  <c r="CG97" i="1"/>
  <c r="CH97" i="1"/>
  <c r="CI97" i="1"/>
  <c r="CJ97" i="1"/>
  <c r="CK97" i="1"/>
  <c r="CL97" i="1"/>
  <c r="CM97" i="1"/>
  <c r="CN97" i="1"/>
  <c r="CB98" i="1"/>
  <c r="CC98" i="1"/>
  <c r="CD98" i="1"/>
  <c r="CE98" i="1"/>
  <c r="CF98" i="1"/>
  <c r="CG98" i="1"/>
  <c r="CH98" i="1"/>
  <c r="CI98" i="1"/>
  <c r="CJ98" i="1"/>
  <c r="CK98" i="1"/>
  <c r="CL98" i="1"/>
  <c r="CM98" i="1"/>
  <c r="CN98" i="1"/>
  <c r="CB99" i="1"/>
  <c r="CC99" i="1"/>
  <c r="CD99" i="1"/>
  <c r="CE99" i="1"/>
  <c r="CF99" i="1"/>
  <c r="CG99" i="1"/>
  <c r="CH99" i="1"/>
  <c r="CI99" i="1"/>
  <c r="CJ99" i="1"/>
  <c r="CK99" i="1"/>
  <c r="CL99" i="1"/>
  <c r="CM99" i="1"/>
  <c r="CN99" i="1"/>
  <c r="CB100" i="1"/>
  <c r="CC100" i="1"/>
  <c r="CD100" i="1"/>
  <c r="CE100" i="1"/>
  <c r="CF100" i="1"/>
  <c r="CG100" i="1"/>
  <c r="CH100" i="1"/>
  <c r="CI100" i="1"/>
  <c r="CJ100" i="1"/>
  <c r="CK100" i="1"/>
  <c r="CL100" i="1"/>
  <c r="CM100" i="1"/>
  <c r="CN100" i="1"/>
  <c r="CB101" i="1"/>
  <c r="CC101" i="1"/>
  <c r="CD101" i="1"/>
  <c r="CE101" i="1"/>
  <c r="CF101" i="1"/>
  <c r="CG101" i="1"/>
  <c r="CH101" i="1"/>
  <c r="CI101" i="1"/>
  <c r="CJ101" i="1"/>
  <c r="CK101" i="1"/>
  <c r="CL101" i="1"/>
  <c r="CM101" i="1"/>
  <c r="CN101" i="1"/>
  <c r="CB102" i="1"/>
  <c r="CC102" i="1"/>
  <c r="CD102" i="1"/>
  <c r="CE102" i="1"/>
  <c r="CF102" i="1"/>
  <c r="CG102" i="1"/>
  <c r="CH102" i="1"/>
  <c r="CI102" i="1"/>
  <c r="CJ102" i="1"/>
  <c r="CK102" i="1"/>
  <c r="CL102" i="1"/>
  <c r="CM102" i="1"/>
  <c r="CN102" i="1"/>
  <c r="CB103" i="1"/>
  <c r="CC103" i="1"/>
  <c r="CD103" i="1"/>
  <c r="CE103" i="1"/>
  <c r="CF103" i="1"/>
  <c r="CG103" i="1"/>
  <c r="CH103" i="1"/>
  <c r="CI103" i="1"/>
  <c r="CJ103" i="1"/>
  <c r="CK103" i="1"/>
  <c r="CL103" i="1"/>
  <c r="CM103" i="1"/>
  <c r="CN103" i="1"/>
  <c r="CB104" i="1"/>
  <c r="CC104" i="1"/>
  <c r="CD104" i="1"/>
  <c r="CE104" i="1"/>
  <c r="CF104" i="1"/>
  <c r="CG104" i="1"/>
  <c r="CH104" i="1"/>
  <c r="CI104" i="1"/>
  <c r="CJ104" i="1"/>
  <c r="CK104" i="1"/>
  <c r="CL104" i="1"/>
  <c r="CM104" i="1"/>
  <c r="CN104" i="1"/>
  <c r="CB105" i="1"/>
  <c r="CC105" i="1"/>
  <c r="CD105" i="1"/>
  <c r="CE105" i="1"/>
  <c r="CF105" i="1"/>
  <c r="CG105" i="1"/>
  <c r="CH105" i="1"/>
  <c r="CI105" i="1"/>
  <c r="CJ105" i="1"/>
  <c r="CK105" i="1"/>
  <c r="CL105" i="1"/>
  <c r="CM105" i="1"/>
  <c r="CN105" i="1"/>
  <c r="CB106" i="1"/>
  <c r="CC106" i="1"/>
  <c r="CD106" i="1"/>
  <c r="CE106" i="1"/>
  <c r="CF106" i="1"/>
  <c r="CG106" i="1"/>
  <c r="CH106" i="1"/>
  <c r="CI106" i="1"/>
  <c r="CJ106" i="1"/>
  <c r="CK106" i="1"/>
  <c r="CL106" i="1"/>
  <c r="CM106" i="1"/>
  <c r="CN106" i="1"/>
  <c r="CB107" i="1"/>
  <c r="CC107" i="1"/>
  <c r="CD107" i="1"/>
  <c r="CE107" i="1"/>
  <c r="CF107" i="1"/>
  <c r="CG107" i="1"/>
  <c r="CH107" i="1"/>
  <c r="CI107" i="1"/>
  <c r="CJ107" i="1"/>
  <c r="CK107" i="1"/>
  <c r="CL107" i="1"/>
  <c r="CM107" i="1"/>
  <c r="CN107" i="1"/>
  <c r="CB108" i="1"/>
  <c r="CC108" i="1"/>
  <c r="CD108" i="1"/>
  <c r="CE108" i="1"/>
  <c r="CF108" i="1"/>
  <c r="CG108" i="1"/>
  <c r="CH108" i="1"/>
  <c r="CI108" i="1"/>
  <c r="CJ108" i="1"/>
  <c r="CK108" i="1"/>
  <c r="CL108" i="1"/>
  <c r="CM108" i="1"/>
  <c r="CN108" i="1"/>
  <c r="CB109" i="1"/>
  <c r="CC109" i="1"/>
  <c r="CD109" i="1"/>
  <c r="CE109" i="1"/>
  <c r="CF109" i="1"/>
  <c r="CG109" i="1"/>
  <c r="CH109" i="1"/>
  <c r="CI109" i="1"/>
  <c r="CJ109" i="1"/>
  <c r="CK109" i="1"/>
  <c r="CL109" i="1"/>
  <c r="CM109" i="1"/>
  <c r="CN109" i="1"/>
  <c r="CB110" i="1"/>
  <c r="CC110" i="1"/>
  <c r="CD110" i="1"/>
  <c r="CE110" i="1"/>
  <c r="CF110" i="1"/>
  <c r="CG110" i="1"/>
  <c r="CH110" i="1"/>
  <c r="CI110" i="1"/>
  <c r="CJ110" i="1"/>
  <c r="CK110" i="1"/>
  <c r="CL110" i="1"/>
  <c r="CM110" i="1"/>
  <c r="CN110" i="1"/>
  <c r="CB111" i="1"/>
  <c r="CC111" i="1"/>
  <c r="CD111" i="1"/>
  <c r="CE111" i="1"/>
  <c r="CF111" i="1"/>
  <c r="CG111" i="1"/>
  <c r="CH111" i="1"/>
  <c r="CI111" i="1"/>
  <c r="CJ111" i="1"/>
  <c r="CK111" i="1"/>
  <c r="CL111" i="1"/>
  <c r="CM111" i="1"/>
  <c r="CN111" i="1"/>
  <c r="CB112" i="1"/>
  <c r="CC112" i="1"/>
  <c r="CD112" i="1"/>
  <c r="CE112" i="1"/>
  <c r="CF112" i="1"/>
  <c r="CG112" i="1"/>
  <c r="CH112" i="1"/>
  <c r="CI112" i="1"/>
  <c r="CJ112" i="1"/>
  <c r="CK112" i="1"/>
  <c r="CL112" i="1"/>
  <c r="CM112" i="1"/>
  <c r="CN112" i="1"/>
  <c r="CB113" i="1"/>
  <c r="CC113" i="1"/>
  <c r="CD113" i="1"/>
  <c r="CE113" i="1"/>
  <c r="CF113" i="1"/>
  <c r="CG113" i="1"/>
  <c r="CH113" i="1"/>
  <c r="CI113" i="1"/>
  <c r="CJ113" i="1"/>
  <c r="CK113" i="1"/>
  <c r="CL113" i="1"/>
  <c r="CM113" i="1"/>
  <c r="CN113" i="1"/>
  <c r="CB114" i="1"/>
  <c r="CC114" i="1"/>
  <c r="CD114" i="1"/>
  <c r="CE114" i="1"/>
  <c r="CF114" i="1"/>
  <c r="CG114" i="1"/>
  <c r="CH114" i="1"/>
  <c r="CI114" i="1"/>
  <c r="CJ114" i="1"/>
  <c r="CK114" i="1"/>
  <c r="CL114" i="1"/>
  <c r="CM114" i="1"/>
  <c r="CN114" i="1"/>
  <c r="CB115" i="1"/>
  <c r="CC115" i="1"/>
  <c r="CD115" i="1"/>
  <c r="CE115" i="1"/>
  <c r="CF115" i="1"/>
  <c r="CG115" i="1"/>
  <c r="CH115" i="1"/>
  <c r="CI115" i="1"/>
  <c r="CJ115" i="1"/>
  <c r="CK115" i="1"/>
  <c r="CL115" i="1"/>
  <c r="CM115" i="1"/>
  <c r="CN115" i="1"/>
  <c r="CB116" i="1"/>
  <c r="CC116" i="1"/>
  <c r="CD116" i="1"/>
  <c r="CE116" i="1"/>
  <c r="CF116" i="1"/>
  <c r="CG116" i="1"/>
  <c r="CH116" i="1"/>
  <c r="CI116" i="1"/>
  <c r="CJ116" i="1"/>
  <c r="CK116" i="1"/>
  <c r="CL116" i="1"/>
  <c r="CM116" i="1"/>
  <c r="CN116" i="1"/>
  <c r="CB117" i="1"/>
  <c r="CC117" i="1"/>
  <c r="CD117" i="1"/>
  <c r="CE117" i="1"/>
  <c r="CF117" i="1"/>
  <c r="CG117" i="1"/>
  <c r="CH117" i="1"/>
  <c r="CI117" i="1"/>
  <c r="CJ117" i="1"/>
  <c r="CK117" i="1"/>
  <c r="CL117" i="1"/>
  <c r="CM117" i="1"/>
  <c r="CN117" i="1"/>
  <c r="CB118" i="1"/>
  <c r="CC118" i="1"/>
  <c r="CD118" i="1"/>
  <c r="CE118" i="1"/>
  <c r="CF118" i="1"/>
  <c r="CG118" i="1"/>
  <c r="CH118" i="1"/>
  <c r="CI118" i="1"/>
  <c r="CJ118" i="1"/>
  <c r="CK118" i="1"/>
  <c r="CL118" i="1"/>
  <c r="CM118" i="1"/>
  <c r="CN118" i="1"/>
  <c r="CB119" i="1"/>
  <c r="CC119" i="1"/>
  <c r="CD119" i="1"/>
  <c r="CE119" i="1"/>
  <c r="CF119" i="1"/>
  <c r="CG119" i="1"/>
  <c r="CH119" i="1"/>
  <c r="CI119" i="1"/>
  <c r="CJ119" i="1"/>
  <c r="CK119" i="1"/>
  <c r="CL119" i="1"/>
  <c r="CM119" i="1"/>
  <c r="CN119" i="1"/>
  <c r="CB120" i="1"/>
  <c r="CC120" i="1"/>
  <c r="CD120" i="1"/>
  <c r="CE120" i="1"/>
  <c r="CF120" i="1"/>
  <c r="CG120" i="1"/>
  <c r="CH120" i="1"/>
  <c r="CI120" i="1"/>
  <c r="CJ120" i="1"/>
  <c r="CK120" i="1"/>
  <c r="CL120" i="1"/>
  <c r="CM120" i="1"/>
  <c r="CN120" i="1"/>
  <c r="CB121" i="1"/>
  <c r="CC121" i="1"/>
  <c r="CD121" i="1"/>
  <c r="CE121" i="1"/>
  <c r="CF121" i="1"/>
  <c r="CG121" i="1"/>
  <c r="CH121" i="1"/>
  <c r="CI121" i="1"/>
  <c r="CJ121" i="1"/>
  <c r="CK121" i="1"/>
  <c r="CL121" i="1"/>
  <c r="CM121" i="1"/>
  <c r="CN121" i="1"/>
  <c r="CB122" i="1"/>
  <c r="CC122" i="1"/>
  <c r="CD122" i="1"/>
  <c r="CE122" i="1"/>
  <c r="CF122" i="1"/>
  <c r="CG122" i="1"/>
  <c r="CH122" i="1"/>
  <c r="CI122" i="1"/>
  <c r="CJ122" i="1"/>
  <c r="CK122" i="1"/>
  <c r="CL122" i="1"/>
  <c r="CM122" i="1"/>
  <c r="CN122" i="1"/>
  <c r="CB123" i="1"/>
  <c r="CC123" i="1"/>
  <c r="CD123" i="1"/>
  <c r="CE123" i="1"/>
  <c r="CF123" i="1"/>
  <c r="CG123" i="1"/>
  <c r="CH123" i="1"/>
  <c r="CI123" i="1"/>
  <c r="CJ123" i="1"/>
  <c r="CK123" i="1"/>
  <c r="CL123" i="1"/>
  <c r="CM123" i="1"/>
  <c r="CN123" i="1"/>
  <c r="CB124" i="1"/>
  <c r="CC124" i="1"/>
  <c r="CD124" i="1"/>
  <c r="CE124" i="1"/>
  <c r="CF124" i="1"/>
  <c r="CG124" i="1"/>
  <c r="CH124" i="1"/>
  <c r="CI124" i="1"/>
  <c r="CJ124" i="1"/>
  <c r="CK124" i="1"/>
  <c r="CL124" i="1"/>
  <c r="CM124" i="1"/>
  <c r="CN124" i="1"/>
  <c r="CB125" i="1"/>
  <c r="CC125" i="1"/>
  <c r="CD125" i="1"/>
  <c r="CE125" i="1"/>
  <c r="CF125" i="1"/>
  <c r="CG125" i="1"/>
  <c r="CH125" i="1"/>
  <c r="CI125" i="1"/>
  <c r="CJ125" i="1"/>
  <c r="CK125" i="1"/>
  <c r="CL125" i="1"/>
  <c r="CM125" i="1"/>
  <c r="CN125" i="1"/>
  <c r="CB126" i="1"/>
  <c r="CC126" i="1"/>
  <c r="CD126" i="1"/>
  <c r="CE126" i="1"/>
  <c r="CF126" i="1"/>
  <c r="CG126" i="1"/>
  <c r="CH126" i="1"/>
  <c r="CI126" i="1"/>
  <c r="CJ126" i="1"/>
  <c r="CK126" i="1"/>
  <c r="CL126" i="1"/>
  <c r="CM126" i="1"/>
  <c r="CN126" i="1"/>
  <c r="CB127" i="1"/>
  <c r="CC127" i="1"/>
  <c r="CD127" i="1"/>
  <c r="CE127" i="1"/>
  <c r="CF127" i="1"/>
  <c r="CG127" i="1"/>
  <c r="CH127" i="1"/>
  <c r="CI127" i="1"/>
  <c r="CJ127" i="1"/>
  <c r="CK127" i="1"/>
  <c r="CL127" i="1"/>
  <c r="CM127" i="1"/>
  <c r="CN127" i="1"/>
  <c r="CB128" i="1"/>
  <c r="CC128" i="1"/>
  <c r="CD128" i="1"/>
  <c r="CE128" i="1"/>
  <c r="CF128" i="1"/>
  <c r="CG128" i="1"/>
  <c r="CH128" i="1"/>
  <c r="CI128" i="1"/>
  <c r="CJ128" i="1"/>
  <c r="CK128" i="1"/>
  <c r="CL128" i="1"/>
  <c r="CM128" i="1"/>
  <c r="CN128" i="1"/>
  <c r="CB129" i="1"/>
  <c r="CC129" i="1"/>
  <c r="CD129" i="1"/>
  <c r="CE129" i="1"/>
  <c r="CF129" i="1"/>
  <c r="CG129" i="1"/>
  <c r="CH129" i="1"/>
  <c r="CI129" i="1"/>
  <c r="CJ129" i="1"/>
  <c r="CK129" i="1"/>
  <c r="CL129" i="1"/>
  <c r="CM129" i="1"/>
  <c r="CN129" i="1"/>
  <c r="CB130" i="1"/>
  <c r="CC130" i="1"/>
  <c r="CD130" i="1"/>
  <c r="CE130" i="1"/>
  <c r="CF130" i="1"/>
  <c r="CG130" i="1"/>
  <c r="CH130" i="1"/>
  <c r="CI130" i="1"/>
  <c r="CJ130" i="1"/>
  <c r="CK130" i="1"/>
  <c r="CL130" i="1"/>
  <c r="CM130" i="1"/>
  <c r="CN130" i="1"/>
  <c r="CB131" i="1"/>
  <c r="CC131" i="1"/>
  <c r="CD131" i="1"/>
  <c r="CE131" i="1"/>
  <c r="CF131" i="1"/>
  <c r="CG131" i="1"/>
  <c r="CH131" i="1"/>
  <c r="CI131" i="1"/>
  <c r="CJ131" i="1"/>
  <c r="CK131" i="1"/>
  <c r="CL131" i="1"/>
  <c r="CM131" i="1"/>
  <c r="CN131" i="1"/>
  <c r="CB132" i="1"/>
  <c r="CC132" i="1"/>
  <c r="CD132" i="1"/>
  <c r="CE132" i="1"/>
  <c r="CF132" i="1"/>
  <c r="CG132" i="1"/>
  <c r="CH132" i="1"/>
  <c r="CI132" i="1"/>
  <c r="CJ132" i="1"/>
  <c r="CK132" i="1"/>
  <c r="CL132" i="1"/>
  <c r="CM132" i="1"/>
  <c r="CN132" i="1"/>
  <c r="CB133" i="1"/>
  <c r="CC133" i="1"/>
  <c r="CD133" i="1"/>
  <c r="CE133" i="1"/>
  <c r="CF133" i="1"/>
  <c r="CG133" i="1"/>
  <c r="CH133" i="1"/>
  <c r="CI133" i="1"/>
  <c r="CJ133" i="1"/>
  <c r="CK133" i="1"/>
  <c r="CL133" i="1"/>
  <c r="CM133" i="1"/>
  <c r="CN133" i="1"/>
  <c r="CB134" i="1"/>
  <c r="CC134" i="1"/>
  <c r="CD134" i="1"/>
  <c r="CE134" i="1"/>
  <c r="CF134" i="1"/>
  <c r="CG134" i="1"/>
  <c r="CH134" i="1"/>
  <c r="CI134" i="1"/>
  <c r="CJ134" i="1"/>
  <c r="CK134" i="1"/>
  <c r="CL134" i="1"/>
  <c r="CM134" i="1"/>
  <c r="CN134" i="1"/>
  <c r="CB135" i="1"/>
  <c r="CC135" i="1"/>
  <c r="CD135" i="1"/>
  <c r="CE135" i="1"/>
  <c r="CF135" i="1"/>
  <c r="CG135" i="1"/>
  <c r="CH135" i="1"/>
  <c r="CI135" i="1"/>
  <c r="CJ135" i="1"/>
  <c r="CK135" i="1"/>
  <c r="CL135" i="1"/>
  <c r="CM135" i="1"/>
  <c r="CN135" i="1"/>
  <c r="CB136" i="1"/>
  <c r="CC136" i="1"/>
  <c r="CD136" i="1"/>
  <c r="CE136" i="1"/>
  <c r="CF136" i="1"/>
  <c r="CG136" i="1"/>
  <c r="CH136" i="1"/>
  <c r="CI136" i="1"/>
  <c r="CJ136" i="1"/>
  <c r="CK136" i="1"/>
  <c r="CL136" i="1"/>
  <c r="CM136" i="1"/>
  <c r="CN136" i="1"/>
  <c r="CB137" i="1"/>
  <c r="CC137" i="1"/>
  <c r="CD137" i="1"/>
  <c r="CE137" i="1"/>
  <c r="CF137" i="1"/>
  <c r="CG137" i="1"/>
  <c r="CH137" i="1"/>
  <c r="CI137" i="1"/>
  <c r="CJ137" i="1"/>
  <c r="CK137" i="1"/>
  <c r="CL137" i="1"/>
  <c r="CM137" i="1"/>
  <c r="CN137" i="1"/>
  <c r="CB138" i="1"/>
  <c r="CC138" i="1"/>
  <c r="CD138" i="1"/>
  <c r="CE138" i="1"/>
  <c r="CF138" i="1"/>
  <c r="CG138" i="1"/>
  <c r="CH138" i="1"/>
  <c r="CI138" i="1"/>
  <c r="CJ138" i="1"/>
  <c r="CK138" i="1"/>
  <c r="CL138" i="1"/>
  <c r="CM138" i="1"/>
  <c r="CN138" i="1"/>
  <c r="CB139" i="1"/>
  <c r="CC139" i="1"/>
  <c r="CD139" i="1"/>
  <c r="CE139" i="1"/>
  <c r="CF139" i="1"/>
  <c r="CG139" i="1"/>
  <c r="CH139" i="1"/>
  <c r="CI139" i="1"/>
  <c r="CJ139" i="1"/>
  <c r="CK139" i="1"/>
  <c r="CL139" i="1"/>
  <c r="CM139" i="1"/>
  <c r="CN139" i="1"/>
  <c r="CB140" i="1"/>
  <c r="CC140" i="1"/>
  <c r="CD140" i="1"/>
  <c r="CE140" i="1"/>
  <c r="CF140" i="1"/>
  <c r="CG140" i="1"/>
  <c r="CH140" i="1"/>
  <c r="CI140" i="1"/>
  <c r="CJ140" i="1"/>
  <c r="CK140" i="1"/>
  <c r="CL140" i="1"/>
  <c r="CM140" i="1"/>
  <c r="CN140" i="1"/>
  <c r="CB141" i="1"/>
  <c r="CC141" i="1"/>
  <c r="CD141" i="1"/>
  <c r="CE141" i="1"/>
  <c r="CF141" i="1"/>
  <c r="CG141" i="1"/>
  <c r="CH141" i="1"/>
  <c r="CI141" i="1"/>
  <c r="CJ141" i="1"/>
  <c r="CK141" i="1"/>
  <c r="CL141" i="1"/>
  <c r="CM141" i="1"/>
  <c r="CN141" i="1"/>
  <c r="CB142" i="1"/>
  <c r="CC142" i="1"/>
  <c r="CD142" i="1"/>
  <c r="CE142" i="1"/>
  <c r="CF142" i="1"/>
  <c r="CG142" i="1"/>
  <c r="CH142" i="1"/>
  <c r="CI142" i="1"/>
  <c r="CJ142" i="1"/>
  <c r="CK142" i="1"/>
  <c r="CL142" i="1"/>
  <c r="CM142" i="1"/>
  <c r="CN142" i="1"/>
  <c r="CB143" i="1"/>
  <c r="CC143" i="1"/>
  <c r="CD143" i="1"/>
  <c r="CE143" i="1"/>
  <c r="CF143" i="1"/>
  <c r="CG143" i="1"/>
  <c r="CH143" i="1"/>
  <c r="CI143" i="1"/>
  <c r="CJ143" i="1"/>
  <c r="CK143" i="1"/>
  <c r="CL143" i="1"/>
  <c r="CM143" i="1"/>
  <c r="CN143" i="1"/>
  <c r="CB144" i="1"/>
  <c r="CC144" i="1"/>
  <c r="CD144" i="1"/>
  <c r="CE144" i="1"/>
  <c r="CF144" i="1"/>
  <c r="CG144" i="1"/>
  <c r="CH144" i="1"/>
  <c r="CI144" i="1"/>
  <c r="CJ144" i="1"/>
  <c r="CK144" i="1"/>
  <c r="CL144" i="1"/>
  <c r="CM144" i="1"/>
  <c r="CN144" i="1"/>
  <c r="CB145" i="1"/>
  <c r="CC145" i="1"/>
  <c r="CD145" i="1"/>
  <c r="CE145" i="1"/>
  <c r="CF145" i="1"/>
  <c r="CG145" i="1"/>
  <c r="CH145" i="1"/>
  <c r="CI145" i="1"/>
  <c r="CJ145" i="1"/>
  <c r="CK145" i="1"/>
  <c r="CL145" i="1"/>
  <c r="CM145" i="1"/>
  <c r="CN145" i="1"/>
  <c r="CB146" i="1"/>
  <c r="CC146" i="1"/>
  <c r="CD146" i="1"/>
  <c r="CE146" i="1"/>
  <c r="CF146" i="1"/>
  <c r="CG146" i="1"/>
  <c r="CH146" i="1"/>
  <c r="CI146" i="1"/>
  <c r="CJ146" i="1"/>
  <c r="CK146" i="1"/>
  <c r="CL146" i="1"/>
  <c r="CM146" i="1"/>
  <c r="CN146" i="1"/>
  <c r="CB147" i="1"/>
  <c r="CC147" i="1"/>
  <c r="CD147" i="1"/>
  <c r="CE147" i="1"/>
  <c r="CF147" i="1"/>
  <c r="CG147" i="1"/>
  <c r="CH147" i="1"/>
  <c r="CI147" i="1"/>
  <c r="CJ147" i="1"/>
  <c r="CK147" i="1"/>
  <c r="CL147" i="1"/>
  <c r="CM147" i="1"/>
  <c r="CN147" i="1"/>
  <c r="CB148" i="1"/>
  <c r="CC148" i="1"/>
  <c r="CD148" i="1"/>
  <c r="CE148" i="1"/>
  <c r="CF148" i="1"/>
  <c r="CG148" i="1"/>
  <c r="CH148" i="1"/>
  <c r="CI148" i="1"/>
  <c r="CJ148" i="1"/>
  <c r="CK148" i="1"/>
  <c r="CL148" i="1"/>
  <c r="CM148" i="1"/>
  <c r="CN148" i="1"/>
  <c r="CB149" i="1"/>
  <c r="CC149" i="1"/>
  <c r="CD149" i="1"/>
  <c r="CE149" i="1"/>
  <c r="CF149" i="1"/>
  <c r="CG149" i="1"/>
  <c r="CH149" i="1"/>
  <c r="CI149" i="1"/>
  <c r="CJ149" i="1"/>
  <c r="CK149" i="1"/>
  <c r="CL149" i="1"/>
  <c r="CM149" i="1"/>
  <c r="CN149" i="1"/>
  <c r="CB150" i="1"/>
  <c r="CC150" i="1"/>
  <c r="CD150" i="1"/>
  <c r="CE150" i="1"/>
  <c r="CF150" i="1"/>
  <c r="CG150" i="1"/>
  <c r="CH150" i="1"/>
  <c r="CI150" i="1"/>
  <c r="CJ150" i="1"/>
  <c r="CK150" i="1"/>
  <c r="CL150" i="1"/>
  <c r="CM150" i="1"/>
  <c r="CN150" i="1"/>
  <c r="CB151" i="1"/>
  <c r="CC151" i="1"/>
  <c r="CD151" i="1"/>
  <c r="CE151" i="1"/>
  <c r="CF151" i="1"/>
  <c r="CG151" i="1"/>
  <c r="CH151" i="1"/>
  <c r="CI151" i="1"/>
  <c r="CJ151" i="1"/>
  <c r="CK151" i="1"/>
  <c r="CL151" i="1"/>
  <c r="CM151" i="1"/>
  <c r="CN151" i="1"/>
  <c r="CB152" i="1"/>
  <c r="CC152" i="1"/>
  <c r="CD152" i="1"/>
  <c r="CE152" i="1"/>
  <c r="CF152" i="1"/>
  <c r="CG152" i="1"/>
  <c r="CH152" i="1"/>
  <c r="CI152" i="1"/>
  <c r="CJ152" i="1"/>
  <c r="CK152" i="1"/>
  <c r="CL152" i="1"/>
  <c r="CM152" i="1"/>
  <c r="CN152" i="1"/>
  <c r="CB153" i="1"/>
  <c r="CC153" i="1"/>
  <c r="CD153" i="1"/>
  <c r="CE153" i="1"/>
  <c r="CF153" i="1"/>
  <c r="CG153" i="1"/>
  <c r="CH153" i="1"/>
  <c r="CI153" i="1"/>
  <c r="CJ153" i="1"/>
  <c r="CK153" i="1"/>
  <c r="CL153" i="1"/>
  <c r="CM153" i="1"/>
  <c r="CN153" i="1"/>
  <c r="CB154" i="1"/>
  <c r="CC154" i="1"/>
  <c r="CD154" i="1"/>
  <c r="CE154" i="1"/>
  <c r="CF154" i="1"/>
  <c r="CG154" i="1"/>
  <c r="CH154" i="1"/>
  <c r="CI154" i="1"/>
  <c r="CJ154" i="1"/>
  <c r="CK154" i="1"/>
  <c r="CL154" i="1"/>
  <c r="CM154" i="1"/>
  <c r="CN154" i="1"/>
  <c r="CB155" i="1"/>
  <c r="CC155" i="1"/>
  <c r="CD155" i="1"/>
  <c r="CE155" i="1"/>
  <c r="CF155" i="1"/>
  <c r="CG155" i="1"/>
  <c r="CH155" i="1"/>
  <c r="CI155" i="1"/>
  <c r="CJ155" i="1"/>
  <c r="CK155" i="1"/>
  <c r="CL155" i="1"/>
  <c r="CM155" i="1"/>
  <c r="CN155" i="1"/>
  <c r="CB156" i="1"/>
  <c r="CC156" i="1"/>
  <c r="CD156" i="1"/>
  <c r="CE156" i="1"/>
  <c r="CF156" i="1"/>
  <c r="CG156" i="1"/>
  <c r="CH156" i="1"/>
  <c r="CI156" i="1"/>
  <c r="CJ156" i="1"/>
  <c r="CK156" i="1"/>
  <c r="CL156" i="1"/>
  <c r="CM156" i="1"/>
  <c r="CN156" i="1"/>
  <c r="CB157" i="1"/>
  <c r="CC157" i="1"/>
  <c r="CD157" i="1"/>
  <c r="CE157" i="1"/>
  <c r="CF157" i="1"/>
  <c r="CG157" i="1"/>
  <c r="CH157" i="1"/>
  <c r="CI157" i="1"/>
  <c r="CJ157" i="1"/>
  <c r="CK157" i="1"/>
  <c r="CL157" i="1"/>
  <c r="CM157" i="1"/>
  <c r="CN157" i="1"/>
  <c r="CB158" i="1"/>
  <c r="CC158" i="1"/>
  <c r="CD158" i="1"/>
  <c r="CE158" i="1"/>
  <c r="CF158" i="1"/>
  <c r="CG158" i="1"/>
  <c r="CH158" i="1"/>
  <c r="CI158" i="1"/>
  <c r="CJ158" i="1"/>
  <c r="CK158" i="1"/>
  <c r="CL158" i="1"/>
  <c r="CM158" i="1"/>
  <c r="CN158" i="1"/>
  <c r="CB159" i="1"/>
  <c r="CC159" i="1"/>
  <c r="CD159" i="1"/>
  <c r="CE159" i="1"/>
  <c r="CF159" i="1"/>
  <c r="CG159" i="1"/>
  <c r="CH159" i="1"/>
  <c r="CI159" i="1"/>
  <c r="CJ159" i="1"/>
  <c r="CK159" i="1"/>
  <c r="CL159" i="1"/>
  <c r="CM159" i="1"/>
  <c r="CN159" i="1"/>
  <c r="CB160" i="1"/>
  <c r="CC160" i="1"/>
  <c r="CD160" i="1"/>
  <c r="CE160" i="1"/>
  <c r="CF160" i="1"/>
  <c r="CG160" i="1"/>
  <c r="CH160" i="1"/>
  <c r="CI160" i="1"/>
  <c r="CJ160" i="1"/>
  <c r="CK160" i="1"/>
  <c r="CL160" i="1"/>
  <c r="CM160" i="1"/>
  <c r="CN160" i="1"/>
  <c r="CB161" i="1"/>
  <c r="CC161" i="1"/>
  <c r="CD161" i="1"/>
  <c r="CE161" i="1"/>
  <c r="CF161" i="1"/>
  <c r="CG161" i="1"/>
  <c r="CH161" i="1"/>
  <c r="CI161" i="1"/>
  <c r="CJ161" i="1"/>
  <c r="CK161" i="1"/>
  <c r="CL161" i="1"/>
  <c r="CM161" i="1"/>
  <c r="CN161" i="1"/>
  <c r="CB162" i="1"/>
  <c r="CC162" i="1"/>
  <c r="CD162" i="1"/>
  <c r="CE162" i="1"/>
  <c r="CF162" i="1"/>
  <c r="CG162" i="1"/>
  <c r="CH162" i="1"/>
  <c r="CI162" i="1"/>
  <c r="CJ162" i="1"/>
  <c r="CK162" i="1"/>
  <c r="CL162" i="1"/>
  <c r="CM162" i="1"/>
  <c r="CN162" i="1"/>
  <c r="CB163" i="1"/>
  <c r="CC163" i="1"/>
  <c r="CD163" i="1"/>
  <c r="CE163" i="1"/>
  <c r="CF163" i="1"/>
  <c r="CG163" i="1"/>
  <c r="CH163" i="1"/>
  <c r="CI163" i="1"/>
  <c r="CJ163" i="1"/>
  <c r="CK163" i="1"/>
  <c r="CL163" i="1"/>
  <c r="CM163" i="1"/>
  <c r="CN163" i="1"/>
  <c r="CB164" i="1"/>
  <c r="CC164" i="1"/>
  <c r="CD164" i="1"/>
  <c r="CE164" i="1"/>
  <c r="CF164" i="1"/>
  <c r="CG164" i="1"/>
  <c r="CH164" i="1"/>
  <c r="CI164" i="1"/>
  <c r="CJ164" i="1"/>
  <c r="CK164" i="1"/>
  <c r="CL164" i="1"/>
  <c r="CM164" i="1"/>
  <c r="CN164" i="1"/>
  <c r="CB165" i="1"/>
  <c r="CC165" i="1"/>
  <c r="CD165" i="1"/>
  <c r="CE165" i="1"/>
  <c r="CF165" i="1"/>
  <c r="CG165" i="1"/>
  <c r="CH165" i="1"/>
  <c r="CI165" i="1"/>
  <c r="CJ165" i="1"/>
  <c r="CK165" i="1"/>
  <c r="CL165" i="1"/>
  <c r="CM165" i="1"/>
  <c r="CN165" i="1"/>
  <c r="CB166" i="1"/>
  <c r="CC166" i="1"/>
  <c r="CD166" i="1"/>
  <c r="CE166" i="1"/>
  <c r="CF166" i="1"/>
  <c r="CG166" i="1"/>
  <c r="CH166" i="1"/>
  <c r="CI166" i="1"/>
  <c r="CJ166" i="1"/>
  <c r="CK166" i="1"/>
  <c r="CL166" i="1"/>
  <c r="CM166" i="1"/>
  <c r="CN166" i="1"/>
  <c r="CB167" i="1"/>
  <c r="CC167" i="1"/>
  <c r="CD167" i="1"/>
  <c r="CE167" i="1"/>
  <c r="CF167" i="1"/>
  <c r="CG167" i="1"/>
  <c r="CH167" i="1"/>
  <c r="CI167" i="1"/>
  <c r="CJ167" i="1"/>
  <c r="CK167" i="1"/>
  <c r="CL167" i="1"/>
  <c r="CM167" i="1"/>
  <c r="CN167" i="1"/>
  <c r="CB168" i="1"/>
  <c r="CC168" i="1"/>
  <c r="CD168" i="1"/>
  <c r="CE168" i="1"/>
  <c r="CF168" i="1"/>
  <c r="CG168" i="1"/>
  <c r="CH168" i="1"/>
  <c r="CI168" i="1"/>
  <c r="CJ168" i="1"/>
  <c r="CK168" i="1"/>
  <c r="CL168" i="1"/>
  <c r="CM168" i="1"/>
  <c r="CN168" i="1"/>
  <c r="CB169" i="1"/>
  <c r="CC169" i="1"/>
  <c r="CD169" i="1"/>
  <c r="CE169" i="1"/>
  <c r="CF169" i="1"/>
  <c r="CG169" i="1"/>
  <c r="CH169" i="1"/>
  <c r="CI169" i="1"/>
  <c r="CJ169" i="1"/>
  <c r="CK169" i="1"/>
  <c r="CL169" i="1"/>
  <c r="CM169" i="1"/>
  <c r="CN169" i="1"/>
  <c r="CB170" i="1"/>
  <c r="CC170" i="1"/>
  <c r="CD170" i="1"/>
  <c r="CE170" i="1"/>
  <c r="CF170" i="1"/>
  <c r="CG170" i="1"/>
  <c r="CH170" i="1"/>
  <c r="CI170" i="1"/>
  <c r="CJ170" i="1"/>
  <c r="CK170" i="1"/>
  <c r="CL170" i="1"/>
  <c r="CM170" i="1"/>
  <c r="CN170" i="1"/>
  <c r="CB171" i="1"/>
  <c r="CC171" i="1"/>
  <c r="CD171" i="1"/>
  <c r="CE171" i="1"/>
  <c r="CF171" i="1"/>
  <c r="CG171" i="1"/>
  <c r="CH171" i="1"/>
  <c r="CI171" i="1"/>
  <c r="CJ171" i="1"/>
  <c r="CK171" i="1"/>
  <c r="CL171" i="1"/>
  <c r="CM171" i="1"/>
  <c r="CN171" i="1"/>
  <c r="CB172" i="1"/>
  <c r="CC172" i="1"/>
  <c r="CD172" i="1"/>
  <c r="CE172" i="1"/>
  <c r="CF172" i="1"/>
  <c r="CG172" i="1"/>
  <c r="CH172" i="1"/>
  <c r="CI172" i="1"/>
  <c r="CJ172" i="1"/>
  <c r="CK172" i="1"/>
  <c r="CL172" i="1"/>
  <c r="CM172" i="1"/>
  <c r="CN172" i="1"/>
  <c r="CB173" i="1"/>
  <c r="CC173" i="1"/>
  <c r="CD173" i="1"/>
  <c r="CE173" i="1"/>
  <c r="CF173" i="1"/>
  <c r="CG173" i="1"/>
  <c r="CH173" i="1"/>
  <c r="CI173" i="1"/>
  <c r="CJ173" i="1"/>
  <c r="CK173" i="1"/>
  <c r="CL173" i="1"/>
  <c r="CM173" i="1"/>
  <c r="CN173" i="1"/>
  <c r="CB174" i="1"/>
  <c r="CC174" i="1"/>
  <c r="CD174" i="1"/>
  <c r="CE174" i="1"/>
  <c r="CF174" i="1"/>
  <c r="CG174" i="1"/>
  <c r="CH174" i="1"/>
  <c r="CI174" i="1"/>
  <c r="CJ174" i="1"/>
  <c r="CK174" i="1"/>
  <c r="CL174" i="1"/>
  <c r="CM174" i="1"/>
  <c r="CN174" i="1"/>
  <c r="CB175" i="1"/>
  <c r="CC175" i="1"/>
  <c r="CD175" i="1"/>
  <c r="CE175" i="1"/>
  <c r="CF175" i="1"/>
  <c r="CG175" i="1"/>
  <c r="CH175" i="1"/>
  <c r="CI175" i="1"/>
  <c r="CJ175" i="1"/>
  <c r="CK175" i="1"/>
  <c r="CL175" i="1"/>
  <c r="CM175" i="1"/>
  <c r="CN175" i="1"/>
  <c r="CB176" i="1"/>
  <c r="CC176" i="1"/>
  <c r="CD176" i="1"/>
  <c r="CE176" i="1"/>
  <c r="CF176" i="1"/>
  <c r="CG176" i="1"/>
  <c r="CH176" i="1"/>
  <c r="CI176" i="1"/>
  <c r="CJ176" i="1"/>
  <c r="CK176" i="1"/>
  <c r="CL176" i="1"/>
  <c r="CM176" i="1"/>
  <c r="CN176" i="1"/>
  <c r="CB177" i="1"/>
  <c r="CC177" i="1"/>
  <c r="CD177" i="1"/>
  <c r="CE177" i="1"/>
  <c r="CF177" i="1"/>
  <c r="CG177" i="1"/>
  <c r="CH177" i="1"/>
  <c r="CI177" i="1"/>
  <c r="CJ177" i="1"/>
  <c r="CK177" i="1"/>
  <c r="CL177" i="1"/>
  <c r="CM177" i="1"/>
  <c r="CN177" i="1"/>
  <c r="CB178" i="1"/>
  <c r="CC178" i="1"/>
  <c r="CD178" i="1"/>
  <c r="CE178" i="1"/>
  <c r="CF178" i="1"/>
  <c r="CG178" i="1"/>
  <c r="CH178" i="1"/>
  <c r="CI178" i="1"/>
  <c r="CJ178" i="1"/>
  <c r="CK178" i="1"/>
  <c r="CL178" i="1"/>
  <c r="CM178" i="1"/>
  <c r="CN178" i="1"/>
  <c r="CB179" i="1"/>
  <c r="CC179" i="1"/>
  <c r="CD179" i="1"/>
  <c r="CE179" i="1"/>
  <c r="CF179" i="1"/>
  <c r="CG179" i="1"/>
  <c r="CH179" i="1"/>
  <c r="CI179" i="1"/>
  <c r="CJ179" i="1"/>
  <c r="CK179" i="1"/>
  <c r="CL179" i="1"/>
  <c r="CM179" i="1"/>
  <c r="CN179" i="1"/>
  <c r="CI4" i="1"/>
  <c r="CG3" i="1"/>
  <c r="CH3" i="1"/>
  <c r="CI3" i="1"/>
  <c r="CJ3" i="1"/>
  <c r="CK3" i="1"/>
  <c r="CL3" i="1"/>
  <c r="CM3" i="1"/>
  <c r="CN3" i="1"/>
  <c r="CO3" i="1"/>
  <c r="CG4" i="1"/>
  <c r="CH4" i="1"/>
  <c r="CJ4" i="1"/>
  <c r="CK4" i="1"/>
  <c r="CL4" i="1"/>
  <c r="CM4" i="1"/>
  <c r="CN4" i="1"/>
  <c r="CG5" i="1"/>
  <c r="CH5" i="1"/>
  <c r="CI5" i="1"/>
  <c r="CJ5" i="1"/>
  <c r="CK5" i="1"/>
  <c r="CL5" i="1"/>
  <c r="CM5" i="1"/>
  <c r="CN5" i="1"/>
  <c r="CG6" i="1"/>
  <c r="CH6" i="1"/>
  <c r="CI6" i="1"/>
  <c r="CJ6" i="1"/>
  <c r="CK6" i="1"/>
  <c r="CL6" i="1"/>
  <c r="CM6" i="1"/>
  <c r="CN6" i="1"/>
  <c r="CG7" i="1"/>
  <c r="CH7" i="1"/>
  <c r="CI7" i="1"/>
  <c r="CJ7" i="1"/>
  <c r="CK7" i="1"/>
  <c r="CL7" i="1"/>
  <c r="CM7" i="1"/>
  <c r="CN7" i="1"/>
  <c r="CD3" i="1"/>
  <c r="CE3" i="1"/>
  <c r="CF3" i="1"/>
  <c r="CD4" i="1"/>
  <c r="CE4" i="1"/>
  <c r="CF4" i="1"/>
  <c r="CD5" i="1"/>
  <c r="CE5" i="1"/>
  <c r="CF5" i="1"/>
  <c r="CD6" i="1"/>
  <c r="CE6" i="1"/>
  <c r="CF6" i="1"/>
  <c r="CD7" i="1"/>
  <c r="CE7" i="1"/>
  <c r="CF7" i="1"/>
  <c r="CC3" i="1"/>
  <c r="CC4" i="1"/>
  <c r="CC5" i="1"/>
  <c r="CC6" i="1"/>
  <c r="CC7" i="1"/>
  <c r="CB4" i="1"/>
  <c r="CB5" i="1"/>
  <c r="CB6" i="1"/>
  <c r="CB7" i="1"/>
  <c r="CB3"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 i="1"/>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BP234" i="1"/>
  <c r="BP233" i="1"/>
  <c r="BP232" i="1"/>
  <c r="BP230" i="1"/>
  <c r="BP218" i="1"/>
  <c r="AQ224" i="1"/>
  <c r="AQ222" i="1"/>
  <c r="BP219" i="1"/>
  <c r="BP220" i="1"/>
  <c r="AQ221" i="1"/>
  <c r="AR221" i="1"/>
  <c r="AS221" i="1"/>
  <c r="AA221" i="1"/>
  <c r="AX221" i="1"/>
  <c r="AB221" i="1"/>
  <c r="AC221" i="1"/>
  <c r="AD221" i="1"/>
  <c r="AE221" i="1"/>
  <c r="AF221" i="1"/>
  <c r="AG221" i="1"/>
  <c r="AH221" i="1"/>
  <c r="AJ221" i="1"/>
  <c r="AK221" i="1"/>
  <c r="AL221" i="1"/>
  <c r="AM221" i="1"/>
  <c r="AN221" i="1"/>
  <c r="AO221" i="1"/>
  <c r="AP221" i="1"/>
  <c r="AT221" i="1"/>
  <c r="AU221" i="1"/>
  <c r="AW221" i="1"/>
  <c r="AI221" i="1"/>
  <c r="BP221" i="1"/>
  <c r="AR222" i="1"/>
  <c r="AS222" i="1"/>
  <c r="AA222" i="1"/>
  <c r="AX222" i="1"/>
  <c r="AB222" i="1"/>
  <c r="AC222" i="1"/>
  <c r="AD222" i="1"/>
  <c r="AE222" i="1"/>
  <c r="AF222" i="1"/>
  <c r="AG222" i="1"/>
  <c r="AH222" i="1"/>
  <c r="AJ222" i="1"/>
  <c r="AK222" i="1"/>
  <c r="AL222" i="1"/>
  <c r="AM222" i="1"/>
  <c r="AN222" i="1"/>
  <c r="AO222" i="1"/>
  <c r="AP222" i="1"/>
  <c r="AT222" i="1"/>
  <c r="AU222" i="1"/>
  <c r="AW222" i="1"/>
  <c r="AI222" i="1"/>
  <c r="AQ223" i="1"/>
  <c r="AR223" i="1"/>
  <c r="AS223" i="1"/>
  <c r="AA223" i="1"/>
  <c r="AX223" i="1"/>
  <c r="AB223" i="1"/>
  <c r="AC223" i="1"/>
  <c r="AD223" i="1"/>
  <c r="AE223" i="1"/>
  <c r="AF223" i="1"/>
  <c r="AG223" i="1"/>
  <c r="AH223" i="1"/>
  <c r="AJ223" i="1"/>
  <c r="AK223" i="1"/>
  <c r="AL223" i="1"/>
  <c r="AM223" i="1"/>
  <c r="AN223" i="1"/>
  <c r="AO223" i="1"/>
  <c r="AP223" i="1"/>
  <c r="AT223" i="1"/>
  <c r="AU223" i="1"/>
  <c r="AW223" i="1"/>
  <c r="AI223" i="1"/>
  <c r="BP223" i="1"/>
  <c r="AR224" i="1"/>
  <c r="AS224" i="1"/>
  <c r="AA224" i="1"/>
  <c r="AX224" i="1"/>
  <c r="AB224" i="1"/>
  <c r="AC224" i="1"/>
  <c r="AD224" i="1"/>
  <c r="AE224" i="1"/>
  <c r="AF224" i="1"/>
  <c r="AG224" i="1"/>
  <c r="AH224" i="1"/>
  <c r="AJ224" i="1"/>
  <c r="AK224" i="1"/>
  <c r="AL224" i="1"/>
  <c r="AM224" i="1"/>
  <c r="AN224" i="1"/>
  <c r="AO224" i="1"/>
  <c r="AP224" i="1"/>
  <c r="AT224" i="1"/>
  <c r="AU224" i="1"/>
  <c r="AW224" i="1"/>
  <c r="AI224" i="1"/>
  <c r="AQ229" i="1"/>
  <c r="AR229" i="1"/>
  <c r="AS229" i="1"/>
  <c r="AA229" i="1"/>
  <c r="AX229" i="1"/>
  <c r="AB229" i="1"/>
  <c r="AC229" i="1"/>
  <c r="AD229" i="1"/>
  <c r="AE229" i="1"/>
  <c r="AF229" i="1"/>
  <c r="AG229" i="1"/>
  <c r="AH229" i="1"/>
  <c r="AJ229" i="1"/>
  <c r="AK229" i="1"/>
  <c r="AL229" i="1"/>
  <c r="AM229" i="1"/>
  <c r="AN229" i="1"/>
  <c r="AO229" i="1"/>
  <c r="AP229" i="1"/>
  <c r="AT229" i="1"/>
  <c r="AU229" i="1"/>
  <c r="AW229" i="1"/>
  <c r="AI229" i="1"/>
  <c r="AQ230" i="1"/>
  <c r="AR230" i="1"/>
  <c r="AS230" i="1"/>
  <c r="AA230" i="1"/>
  <c r="AX230" i="1"/>
  <c r="AB230" i="1"/>
  <c r="AC230" i="1"/>
  <c r="AD230" i="1"/>
  <c r="AE230" i="1"/>
  <c r="AF230" i="1"/>
  <c r="AG230" i="1"/>
  <c r="AH230" i="1"/>
  <c r="AJ230" i="1"/>
  <c r="AK230" i="1"/>
  <c r="AL230" i="1"/>
  <c r="AM230" i="1"/>
  <c r="AN230" i="1"/>
  <c r="AO230" i="1"/>
  <c r="AP230" i="1"/>
  <c r="AT230" i="1"/>
  <c r="AU230" i="1"/>
  <c r="AW230" i="1"/>
  <c r="AI230" i="1"/>
  <c r="AQ231" i="1"/>
  <c r="AR231" i="1"/>
  <c r="AS231" i="1"/>
  <c r="AA231" i="1"/>
  <c r="AX231" i="1"/>
  <c r="AB231" i="1"/>
  <c r="AC231" i="1"/>
  <c r="AD231" i="1"/>
  <c r="AE231" i="1"/>
  <c r="AF231" i="1"/>
  <c r="AG231" i="1"/>
  <c r="AH231" i="1"/>
  <c r="AJ231" i="1"/>
  <c r="AK231" i="1"/>
  <c r="AL231" i="1"/>
  <c r="AM231" i="1"/>
  <c r="AN231" i="1"/>
  <c r="AO231" i="1"/>
  <c r="AP231" i="1"/>
  <c r="AT231" i="1"/>
  <c r="AU231" i="1"/>
  <c r="AW231" i="1"/>
  <c r="AI231" i="1"/>
  <c r="K15" i="1" l="1"/>
  <c r="K178" i="1"/>
  <c r="K175" i="1"/>
  <c r="K172" i="1"/>
  <c r="K169" i="1"/>
  <c r="BW181" i="1"/>
  <c r="BS181" i="1"/>
  <c r="BS182" i="1" s="1"/>
  <c r="K17" i="1"/>
  <c r="K11" i="1"/>
  <c r="H213" i="1"/>
  <c r="H214" i="1" s="1"/>
  <c r="K176" i="1"/>
  <c r="K170" i="1"/>
  <c r="K164" i="1"/>
  <c r="K158" i="1"/>
  <c r="K152" i="1"/>
  <c r="K146" i="1"/>
  <c r="K140" i="1"/>
  <c r="K134" i="1"/>
  <c r="K128" i="1"/>
  <c r="K122" i="1"/>
  <c r="K116" i="1"/>
  <c r="K110" i="1"/>
  <c r="K104" i="1"/>
  <c r="K98" i="1"/>
  <c r="K92" i="1"/>
  <c r="K86" i="1"/>
  <c r="K80" i="1"/>
  <c r="K74" i="1"/>
  <c r="K68" i="1"/>
  <c r="K62" i="1"/>
  <c r="K56" i="1"/>
  <c r="K50" i="1"/>
  <c r="K44" i="1"/>
  <c r="K32" i="1"/>
  <c r="K20" i="1"/>
  <c r="K8" i="1"/>
  <c r="K4" i="1"/>
  <c r="BR181" i="1"/>
  <c r="K166" i="1"/>
  <c r="K163" i="1"/>
  <c r="K160" i="1"/>
  <c r="K157" i="1"/>
  <c r="K154" i="1"/>
  <c r="K151" i="1"/>
  <c r="K148" i="1"/>
  <c r="K145" i="1"/>
  <c r="K142" i="1"/>
  <c r="K139" i="1"/>
  <c r="K136" i="1"/>
  <c r="K133" i="1"/>
  <c r="K130" i="1"/>
  <c r="K127" i="1"/>
  <c r="K124" i="1"/>
  <c r="K121" i="1"/>
  <c r="K118" i="1"/>
  <c r="K115" i="1"/>
  <c r="K112" i="1"/>
  <c r="K109" i="1"/>
  <c r="K106" i="1"/>
  <c r="K103" i="1"/>
  <c r="K100" i="1"/>
  <c r="K97" i="1"/>
  <c r="K94" i="1"/>
  <c r="K91" i="1"/>
  <c r="K88" i="1"/>
  <c r="K85" i="1"/>
  <c r="K82" i="1"/>
  <c r="K79" i="1"/>
  <c r="K76" i="1"/>
  <c r="K73" i="1"/>
  <c r="K70" i="1"/>
  <c r="K67" i="1"/>
  <c r="K64" i="1"/>
  <c r="K61" i="1"/>
  <c r="K58" i="1"/>
  <c r="K55" i="1"/>
  <c r="K52" i="1"/>
  <c r="K49" i="1"/>
  <c r="K46" i="1"/>
  <c r="K43" i="1"/>
  <c r="K40" i="1"/>
  <c r="K37" i="1"/>
  <c r="K34" i="1"/>
  <c r="K31" i="1"/>
  <c r="K28" i="1"/>
  <c r="K25" i="1"/>
  <c r="K22" i="1"/>
  <c r="K19" i="1"/>
  <c r="K16" i="1"/>
  <c r="K13" i="1"/>
  <c r="K10" i="1"/>
  <c r="K7" i="1"/>
  <c r="K12" i="1"/>
  <c r="K9" i="1"/>
  <c r="K6" i="1"/>
  <c r="J213" i="1"/>
  <c r="J214" i="1" s="1"/>
  <c r="K179" i="1"/>
  <c r="K173" i="1"/>
  <c r="K167" i="1"/>
  <c r="K161" i="1"/>
  <c r="K155" i="1"/>
  <c r="K149" i="1"/>
  <c r="K143" i="1"/>
  <c r="K137" i="1"/>
  <c r="K131" i="1"/>
  <c r="K125" i="1"/>
  <c r="K119" i="1"/>
  <c r="K113" i="1"/>
  <c r="K107" i="1"/>
  <c r="K101" i="1"/>
  <c r="K95" i="1"/>
  <c r="K89" i="1"/>
  <c r="K83" i="1"/>
  <c r="K77" i="1"/>
  <c r="K71" i="1"/>
  <c r="K65" i="1"/>
  <c r="K59" i="1"/>
  <c r="K53" i="1"/>
  <c r="K47" i="1"/>
  <c r="K41" i="1"/>
  <c r="K35" i="1"/>
  <c r="K29" i="1"/>
  <c r="K23" i="1"/>
  <c r="I213" i="1"/>
  <c r="I214" i="1" s="1"/>
  <c r="K38" i="1"/>
  <c r="K26" i="1"/>
  <c r="K14" i="1"/>
  <c r="BO241" i="7"/>
  <c r="BP219" i="7"/>
  <c r="BP218" i="7"/>
  <c r="BP220" i="7"/>
  <c r="BO240" i="7"/>
  <c r="BO239" i="7"/>
  <c r="BM182" i="6"/>
  <c r="BM183" i="6"/>
  <c r="BK224" i="6"/>
  <c r="BM219" i="6"/>
  <c r="BM222" i="6"/>
  <c r="BL222" i="6"/>
  <c r="BM221" i="6"/>
  <c r="BM220" i="6"/>
  <c r="CA218" i="6"/>
  <c r="CJ218" i="6"/>
  <c r="BL244" i="6"/>
  <c r="CB218" i="6"/>
  <c r="BO182" i="6"/>
  <c r="BO183" i="6"/>
  <c r="CC218" i="6"/>
  <c r="CD218" i="6"/>
  <c r="BM218" i="6"/>
  <c r="BR183" i="6"/>
  <c r="BR182" i="6"/>
  <c r="CE218" i="6"/>
  <c r="CF218" i="6"/>
  <c r="BP183" i="6"/>
  <c r="BP182" i="6"/>
  <c r="BQ183" i="6"/>
  <c r="CG218" i="6"/>
  <c r="BK248" i="6"/>
  <c r="BV218" i="6"/>
  <c r="BN182" i="6"/>
  <c r="BN183" i="6"/>
  <c r="BY218" i="6"/>
  <c r="CH218" i="6"/>
  <c r="CK218" i="6"/>
  <c r="BW218" i="6"/>
  <c r="BZ218" i="6"/>
  <c r="CI218" i="6"/>
  <c r="G213" i="1"/>
  <c r="G214" i="1" s="1"/>
  <c r="K3" i="1"/>
  <c r="BW182" i="1"/>
  <c r="BU181" i="1"/>
  <c r="BT181" i="1"/>
  <c r="BV181" i="1"/>
  <c r="CP217" i="1"/>
  <c r="CQ217" i="1"/>
  <c r="CA217" i="1"/>
  <c r="CA218" i="1" s="1"/>
  <c r="CK217" i="1"/>
  <c r="CM217" i="1"/>
  <c r="CM218" i="1" s="1"/>
  <c r="CF217" i="1"/>
  <c r="CF218" i="1" s="1"/>
  <c r="CL217" i="1"/>
  <c r="CG217" i="1"/>
  <c r="CO217" i="1"/>
  <c r="CC217" i="1"/>
  <c r="CE217" i="1"/>
  <c r="CE218" i="1" s="1"/>
  <c r="CB217" i="1"/>
  <c r="CB218" i="1" s="1"/>
  <c r="CD217" i="1"/>
  <c r="CD218" i="1" s="1"/>
  <c r="CI217" i="1"/>
  <c r="CI218" i="1" s="1"/>
  <c r="CN217" i="1"/>
  <c r="CN218" i="1" s="1"/>
  <c r="CH217" i="1"/>
  <c r="CH218" i="1" s="1"/>
  <c r="CJ217" i="1"/>
  <c r="CJ218" i="1" s="1"/>
  <c r="BP231" i="1"/>
  <c r="BP235" i="1" s="1"/>
  <c r="BP222" i="1"/>
  <c r="BR222" i="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2" i="2"/>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14" i="1"/>
  <c r="CK218" i="1" l="1"/>
  <c r="CQ218" i="1"/>
  <c r="CP218" i="1"/>
  <c r="CC218" i="1"/>
  <c r="CO218" i="1"/>
  <c r="K213" i="1"/>
  <c r="K214" i="1" s="1"/>
  <c r="BR183" i="1"/>
  <c r="BR182" i="1"/>
  <c r="BS183" i="1"/>
  <c r="BR218" i="1"/>
  <c r="BW183" i="1"/>
  <c r="BR221" i="1"/>
  <c r="CG218" i="1"/>
  <c r="BR219" i="1"/>
  <c r="CL218" i="1"/>
  <c r="BR220" i="1"/>
  <c r="BO220" i="7"/>
  <c r="BO218" i="7"/>
  <c r="BO219" i="7"/>
  <c r="BL220" i="6"/>
  <c r="BL224" i="6"/>
  <c r="BL223" i="6"/>
  <c r="BL218" i="6"/>
  <c r="BL221" i="6"/>
  <c r="BL219" i="6"/>
  <c r="BL248" i="6"/>
  <c r="BL247" i="6"/>
  <c r="BL245" i="6"/>
  <c r="BL243" i="6"/>
  <c r="BL246" i="6"/>
  <c r="BV182" i="1"/>
  <c r="BV183" i="1"/>
  <c r="BT182" i="1"/>
  <c r="BT183" i="1"/>
  <c r="BU182" i="1"/>
  <c r="BU183" i="1"/>
  <c r="BQ235" i="1"/>
  <c r="BQ230" i="1"/>
  <c r="BQ232" i="1"/>
  <c r="BQ233" i="1"/>
  <c r="BQ234" i="1"/>
  <c r="BQ231" i="1"/>
  <c r="BP224" i="1"/>
  <c r="BQ222" i="1" s="1"/>
  <c r="BA175" i="1"/>
  <c r="BB175" i="1" s="1"/>
  <c r="BA176" i="1"/>
  <c r="BB176" i="1" s="1"/>
  <c r="AY146" i="1"/>
  <c r="AZ146" i="1" s="1"/>
  <c r="BA146" i="1"/>
  <c r="BB146" i="1" s="1"/>
  <c r="AY147" i="1"/>
  <c r="AZ147" i="1" s="1"/>
  <c r="BA147" i="1"/>
  <c r="BB147" i="1" s="1"/>
  <c r="AY148" i="1"/>
  <c r="AZ148" i="1" s="1"/>
  <c r="BA148" i="1"/>
  <c r="BB148" i="1" s="1"/>
  <c r="AY149" i="1"/>
  <c r="AZ149" i="1" s="1"/>
  <c r="BA149" i="1"/>
  <c r="BB149" i="1" s="1"/>
  <c r="AY150" i="1"/>
  <c r="AZ150" i="1" s="1"/>
  <c r="BA150" i="1"/>
  <c r="BB150" i="1" s="1"/>
  <c r="AY151" i="1"/>
  <c r="AZ151" i="1" s="1"/>
  <c r="BA151" i="1"/>
  <c r="BB151" i="1" s="1"/>
  <c r="AY152" i="1"/>
  <c r="AZ152" i="1" s="1"/>
  <c r="BA152" i="1"/>
  <c r="BB152" i="1" s="1"/>
  <c r="AY153" i="1"/>
  <c r="AZ153" i="1" s="1"/>
  <c r="BA153" i="1"/>
  <c r="BB153" i="1" s="1"/>
  <c r="AY154" i="1"/>
  <c r="AZ154" i="1" s="1"/>
  <c r="BA154" i="1"/>
  <c r="BB154" i="1" s="1"/>
  <c r="AY155" i="1"/>
  <c r="AZ155" i="1" s="1"/>
  <c r="BA155" i="1"/>
  <c r="BB155" i="1" s="1"/>
  <c r="AY156" i="1"/>
  <c r="AZ156" i="1" s="1"/>
  <c r="BA156" i="1"/>
  <c r="BB156" i="1" s="1"/>
  <c r="AY157" i="1"/>
  <c r="AZ157" i="1" s="1"/>
  <c r="BA157" i="1"/>
  <c r="BB157" i="1" s="1"/>
  <c r="AY158" i="1"/>
  <c r="AZ158" i="1" s="1"/>
  <c r="BA158" i="1"/>
  <c r="BB158" i="1" s="1"/>
  <c r="AY159" i="1"/>
  <c r="AZ159" i="1" s="1"/>
  <c r="BA159" i="1"/>
  <c r="BB159" i="1" s="1"/>
  <c r="AY160" i="1"/>
  <c r="AZ160" i="1" s="1"/>
  <c r="BA160" i="1"/>
  <c r="BB160" i="1" s="1"/>
  <c r="AY161" i="1"/>
  <c r="AZ161" i="1" s="1"/>
  <c r="BA161" i="1"/>
  <c r="BB161" i="1" s="1"/>
  <c r="AY162" i="1"/>
  <c r="AZ162" i="1" s="1"/>
  <c r="BA162" i="1"/>
  <c r="BB162" i="1" s="1"/>
  <c r="AY163" i="1"/>
  <c r="AZ163" i="1" s="1"/>
  <c r="BA163" i="1"/>
  <c r="BB163" i="1" s="1"/>
  <c r="AY164" i="1"/>
  <c r="AZ164" i="1" s="1"/>
  <c r="BA164" i="1"/>
  <c r="BB164" i="1" s="1"/>
  <c r="AY165" i="1"/>
  <c r="AZ165" i="1" s="1"/>
  <c r="BA165" i="1"/>
  <c r="BB165" i="1" s="1"/>
  <c r="AY166" i="1"/>
  <c r="AZ166" i="1" s="1"/>
  <c r="BA166" i="1"/>
  <c r="BB166" i="1" s="1"/>
  <c r="AY167" i="1"/>
  <c r="AZ167" i="1" s="1"/>
  <c r="BA167" i="1"/>
  <c r="BB167" i="1" s="1"/>
  <c r="AY168" i="1"/>
  <c r="AZ168" i="1" s="1"/>
  <c r="BA168" i="1"/>
  <c r="BB168" i="1" s="1"/>
  <c r="AY169" i="1"/>
  <c r="AZ169" i="1" s="1"/>
  <c r="BA169" i="1"/>
  <c r="BB169" i="1" s="1"/>
  <c r="AY170" i="1"/>
  <c r="AZ170" i="1" s="1"/>
  <c r="BA170" i="1"/>
  <c r="BB170" i="1" s="1"/>
  <c r="AY171" i="1"/>
  <c r="AZ171" i="1" s="1"/>
  <c r="BA171" i="1"/>
  <c r="BB171" i="1" s="1"/>
  <c r="AY172" i="1"/>
  <c r="AZ172" i="1" s="1"/>
  <c r="BA172" i="1"/>
  <c r="BB172" i="1" s="1"/>
  <c r="AY173" i="1"/>
  <c r="AZ173" i="1" s="1"/>
  <c r="BA173" i="1"/>
  <c r="BB173" i="1" s="1"/>
  <c r="AY174" i="1"/>
  <c r="AZ174" i="1" s="1"/>
  <c r="BA174" i="1"/>
  <c r="BB174" i="1" s="1"/>
  <c r="AY175" i="1"/>
  <c r="AZ175" i="1" s="1"/>
  <c r="AY176" i="1"/>
  <c r="AZ176" i="1" s="1"/>
  <c r="AY177" i="1"/>
  <c r="AZ177" i="1" s="1"/>
  <c r="BA177" i="1"/>
  <c r="BB177" i="1" s="1"/>
  <c r="AY178" i="1"/>
  <c r="AZ178" i="1" s="1"/>
  <c r="BA178" i="1"/>
  <c r="BB178" i="1" s="1"/>
  <c r="AY179" i="1"/>
  <c r="AZ179" i="1" s="1"/>
  <c r="BA179" i="1"/>
  <c r="BB179" i="1" s="1"/>
  <c r="BK145" i="1"/>
  <c r="BA145" i="1"/>
  <c r="BB145" i="1" s="1"/>
  <c r="AY145" i="1"/>
  <c r="AZ145" i="1" s="1"/>
  <c r="BK144" i="1"/>
  <c r="BA144" i="1"/>
  <c r="BB144" i="1" s="1"/>
  <c r="AY144" i="1"/>
  <c r="AZ144" i="1" s="1"/>
  <c r="BK143" i="1"/>
  <c r="BA143" i="1"/>
  <c r="BB143" i="1" s="1"/>
  <c r="AY143" i="1"/>
  <c r="AZ143" i="1" s="1"/>
  <c r="BK142" i="1"/>
  <c r="BA142" i="1"/>
  <c r="BB142" i="1" s="1"/>
  <c r="AY142" i="1"/>
  <c r="AZ142" i="1" s="1"/>
  <c r="BK141" i="1"/>
  <c r="BA141" i="1"/>
  <c r="BB141" i="1" s="1"/>
  <c r="AY141" i="1"/>
  <c r="AZ141" i="1" s="1"/>
  <c r="BK140" i="1"/>
  <c r="BA140" i="1"/>
  <c r="BB140" i="1" s="1"/>
  <c r="AY140" i="1"/>
  <c r="AZ140" i="1" s="1"/>
  <c r="BK139" i="1"/>
  <c r="BA139" i="1"/>
  <c r="BB139" i="1" s="1"/>
  <c r="AY139" i="1"/>
  <c r="AZ139" i="1" s="1"/>
  <c r="BK138" i="1"/>
  <c r="BA138" i="1"/>
  <c r="BB138" i="1" s="1"/>
  <c r="AY138" i="1"/>
  <c r="AZ138" i="1" s="1"/>
  <c r="BK137" i="1"/>
  <c r="BA137" i="1"/>
  <c r="BB137" i="1" s="1"/>
  <c r="AY137" i="1"/>
  <c r="AZ137" i="1" s="1"/>
  <c r="BK136" i="1"/>
  <c r="BA136" i="1"/>
  <c r="BB136" i="1" s="1"/>
  <c r="AY136" i="1"/>
  <c r="AZ136" i="1" s="1"/>
  <c r="BK135" i="1"/>
  <c r="BA135" i="1"/>
  <c r="BB135" i="1" s="1"/>
  <c r="AY135" i="1"/>
  <c r="AZ135" i="1" s="1"/>
  <c r="BK134" i="1"/>
  <c r="BA134" i="1"/>
  <c r="BB134" i="1" s="1"/>
  <c r="AY134" i="1"/>
  <c r="AZ134" i="1" s="1"/>
  <c r="BK133" i="1"/>
  <c r="BA133" i="1"/>
  <c r="BB133" i="1" s="1"/>
  <c r="AY133" i="1"/>
  <c r="AZ133" i="1" s="1"/>
  <c r="BK132" i="1"/>
  <c r="BA132" i="1"/>
  <c r="BB132" i="1" s="1"/>
  <c r="AY132" i="1"/>
  <c r="AZ132" i="1" s="1"/>
  <c r="BK131" i="1"/>
  <c r="BA131" i="1"/>
  <c r="BB131" i="1" s="1"/>
  <c r="AY131" i="1"/>
  <c r="AZ131" i="1" s="1"/>
  <c r="BK130" i="1"/>
  <c r="BA130" i="1"/>
  <c r="BB130" i="1" s="1"/>
  <c r="AY130" i="1"/>
  <c r="AZ130" i="1" s="1"/>
  <c r="BK129" i="1"/>
  <c r="BA129" i="1"/>
  <c r="BB129" i="1" s="1"/>
  <c r="AY129" i="1"/>
  <c r="AZ129" i="1" s="1"/>
  <c r="BK128" i="1"/>
  <c r="BA128" i="1"/>
  <c r="BB128" i="1" s="1"/>
  <c r="AY128" i="1"/>
  <c r="AZ128" i="1" s="1"/>
  <c r="BK127" i="1"/>
  <c r="BA127" i="1"/>
  <c r="BB127" i="1" s="1"/>
  <c r="AY127" i="1"/>
  <c r="AZ127" i="1" s="1"/>
  <c r="BK126" i="1"/>
  <c r="BA126" i="1"/>
  <c r="BB126" i="1" s="1"/>
  <c r="AY126" i="1"/>
  <c r="AZ126" i="1" s="1"/>
  <c r="BK125" i="1"/>
  <c r="BA125" i="1"/>
  <c r="BB125" i="1" s="1"/>
  <c r="AY125" i="1"/>
  <c r="AZ125" i="1" s="1"/>
  <c r="BK124" i="1"/>
  <c r="BA124" i="1"/>
  <c r="BB124" i="1" s="1"/>
  <c r="AY124" i="1"/>
  <c r="AZ124" i="1" s="1"/>
  <c r="BK123" i="1"/>
  <c r="BA123" i="1"/>
  <c r="BB123" i="1" s="1"/>
  <c r="AY123" i="1"/>
  <c r="AZ123" i="1" s="1"/>
  <c r="BK122" i="1"/>
  <c r="BA122" i="1"/>
  <c r="BB122" i="1" s="1"/>
  <c r="AY122" i="1"/>
  <c r="AZ122" i="1" s="1"/>
  <c r="BK121" i="1"/>
  <c r="BA121" i="1"/>
  <c r="BB121" i="1" s="1"/>
  <c r="AY121" i="1"/>
  <c r="AZ121" i="1" s="1"/>
  <c r="BK120" i="1"/>
  <c r="BA120" i="1"/>
  <c r="BB120" i="1" s="1"/>
  <c r="AY120" i="1"/>
  <c r="AZ120" i="1" s="1"/>
  <c r="BK119" i="1"/>
  <c r="BA119" i="1"/>
  <c r="BB119" i="1" s="1"/>
  <c r="AY119" i="1"/>
  <c r="AZ119" i="1" s="1"/>
  <c r="BK118" i="1"/>
  <c r="BA118" i="1"/>
  <c r="BB118" i="1" s="1"/>
  <c r="AY118" i="1"/>
  <c r="AZ118" i="1" s="1"/>
  <c r="BK117" i="1"/>
  <c r="BA117" i="1"/>
  <c r="BB117" i="1" s="1"/>
  <c r="AY117" i="1"/>
  <c r="AZ117" i="1" s="1"/>
  <c r="BK116" i="1"/>
  <c r="BA116" i="1"/>
  <c r="BB116" i="1" s="1"/>
  <c r="AY116" i="1"/>
  <c r="AZ116" i="1" s="1"/>
  <c r="BK115" i="1"/>
  <c r="BA115" i="1"/>
  <c r="BB115" i="1" s="1"/>
  <c r="AY115" i="1"/>
  <c r="AZ115" i="1" s="1"/>
  <c r="BK114" i="1"/>
  <c r="BA114" i="1"/>
  <c r="BB114" i="1" s="1"/>
  <c r="AY114" i="1"/>
  <c r="AZ114" i="1" s="1"/>
  <c r="BK113" i="1"/>
  <c r="BA113" i="1"/>
  <c r="BB113" i="1" s="1"/>
  <c r="AY113" i="1"/>
  <c r="AZ113" i="1" s="1"/>
  <c r="BK112" i="1"/>
  <c r="BA112" i="1"/>
  <c r="BB112" i="1" s="1"/>
  <c r="AY112" i="1"/>
  <c r="AZ112" i="1" s="1"/>
  <c r="BK111" i="1"/>
  <c r="BA111" i="1"/>
  <c r="BB111" i="1" s="1"/>
  <c r="AY111" i="1"/>
  <c r="AZ111" i="1" s="1"/>
  <c r="BK110" i="1"/>
  <c r="BA110" i="1"/>
  <c r="BB110" i="1" s="1"/>
  <c r="AY110" i="1"/>
  <c r="AZ110" i="1" s="1"/>
  <c r="BK109" i="1"/>
  <c r="BA109" i="1"/>
  <c r="BB109" i="1" s="1"/>
  <c r="AY109" i="1"/>
  <c r="AZ109" i="1" s="1"/>
  <c r="BK108" i="1"/>
  <c r="BA108" i="1"/>
  <c r="BB108" i="1" s="1"/>
  <c r="AY108" i="1"/>
  <c r="AZ108" i="1" s="1"/>
  <c r="BK107" i="1"/>
  <c r="BA107" i="1"/>
  <c r="BB107" i="1" s="1"/>
  <c r="AY107" i="1"/>
  <c r="AZ107" i="1" s="1"/>
  <c r="BK106" i="1"/>
  <c r="BA106" i="1"/>
  <c r="BB106" i="1" s="1"/>
  <c r="AY106" i="1"/>
  <c r="AZ106" i="1" s="1"/>
  <c r="BK105" i="1"/>
  <c r="BA105" i="1"/>
  <c r="BB105" i="1" s="1"/>
  <c r="AY105" i="1"/>
  <c r="AZ105" i="1" s="1"/>
  <c r="BK104" i="1"/>
  <c r="BA104" i="1"/>
  <c r="BB104" i="1" s="1"/>
  <c r="AY104" i="1"/>
  <c r="AZ104" i="1" s="1"/>
  <c r="BK103" i="1"/>
  <c r="BA103" i="1"/>
  <c r="BB103" i="1" s="1"/>
  <c r="AY103" i="1"/>
  <c r="AZ103" i="1" s="1"/>
  <c r="BK102" i="1"/>
  <c r="BA102" i="1"/>
  <c r="BB102" i="1" s="1"/>
  <c r="AY102" i="1"/>
  <c r="AZ102" i="1" s="1"/>
  <c r="BK101" i="1"/>
  <c r="BA101" i="1"/>
  <c r="BB101" i="1" s="1"/>
  <c r="AY101" i="1"/>
  <c r="AZ101" i="1" s="1"/>
  <c r="BK100" i="1"/>
  <c r="BA100" i="1"/>
  <c r="BB100" i="1" s="1"/>
  <c r="AY100" i="1"/>
  <c r="AZ100" i="1" s="1"/>
  <c r="BK99" i="1"/>
  <c r="BA99" i="1"/>
  <c r="BB99" i="1" s="1"/>
  <c r="AY99" i="1"/>
  <c r="AZ99" i="1" s="1"/>
  <c r="BK98" i="1"/>
  <c r="BA98" i="1"/>
  <c r="BB98" i="1" s="1"/>
  <c r="AY98" i="1"/>
  <c r="AZ98" i="1" s="1"/>
  <c r="BK97" i="1"/>
  <c r="BA97" i="1"/>
  <c r="BB97" i="1" s="1"/>
  <c r="AY97" i="1"/>
  <c r="AZ97" i="1" s="1"/>
  <c r="BK96" i="1"/>
  <c r="BA96" i="1"/>
  <c r="BB96" i="1" s="1"/>
  <c r="AY96" i="1"/>
  <c r="AZ96" i="1" s="1"/>
  <c r="BK95" i="1"/>
  <c r="BA95" i="1"/>
  <c r="BB95" i="1" s="1"/>
  <c r="AY95" i="1"/>
  <c r="AZ95" i="1" s="1"/>
  <c r="BK94" i="1"/>
  <c r="BA94" i="1"/>
  <c r="BB94" i="1" s="1"/>
  <c r="AY94" i="1"/>
  <c r="AZ94" i="1" s="1"/>
  <c r="BK93" i="1"/>
  <c r="BA93" i="1"/>
  <c r="BB93" i="1" s="1"/>
  <c r="AY93" i="1"/>
  <c r="AZ93" i="1" s="1"/>
  <c r="BK92" i="1"/>
  <c r="BA92" i="1"/>
  <c r="BB92" i="1" s="1"/>
  <c r="AY92" i="1"/>
  <c r="AZ92" i="1" s="1"/>
  <c r="BK91" i="1"/>
  <c r="BA91" i="1"/>
  <c r="BB91" i="1" s="1"/>
  <c r="AY91" i="1"/>
  <c r="AZ91" i="1" s="1"/>
  <c r="BK90" i="1"/>
  <c r="BA90" i="1"/>
  <c r="BB90" i="1" s="1"/>
  <c r="AY90" i="1"/>
  <c r="AZ90" i="1" s="1"/>
  <c r="BK89" i="1"/>
  <c r="BA89" i="1"/>
  <c r="BB89" i="1" s="1"/>
  <c r="AY89" i="1"/>
  <c r="AZ89" i="1" s="1"/>
  <c r="BK88" i="1"/>
  <c r="BA88" i="1"/>
  <c r="BB88" i="1" s="1"/>
  <c r="AY88" i="1"/>
  <c r="AZ88" i="1" s="1"/>
  <c r="BK87" i="1"/>
  <c r="BA87" i="1"/>
  <c r="BB87" i="1" s="1"/>
  <c r="AY87" i="1"/>
  <c r="AZ87" i="1" s="1"/>
  <c r="BK86" i="1"/>
  <c r="BA86" i="1"/>
  <c r="BB86" i="1" s="1"/>
  <c r="AY86" i="1"/>
  <c r="AZ86" i="1" s="1"/>
  <c r="BK85" i="1"/>
  <c r="BA85" i="1"/>
  <c r="BB85" i="1" s="1"/>
  <c r="AY85" i="1"/>
  <c r="AZ85" i="1" s="1"/>
  <c r="BK84" i="1"/>
  <c r="BA84" i="1"/>
  <c r="BB84" i="1" s="1"/>
  <c r="AY84" i="1"/>
  <c r="AZ84" i="1" s="1"/>
  <c r="BK83" i="1"/>
  <c r="BA83" i="1"/>
  <c r="BB83" i="1" s="1"/>
  <c r="AY83" i="1"/>
  <c r="AZ83" i="1" s="1"/>
  <c r="BK82" i="1"/>
  <c r="BA82" i="1"/>
  <c r="BB82" i="1" s="1"/>
  <c r="AY82" i="1"/>
  <c r="AZ82" i="1" s="1"/>
  <c r="BK81" i="1"/>
  <c r="BA81" i="1"/>
  <c r="BB81" i="1" s="1"/>
  <c r="AY81" i="1"/>
  <c r="AZ81" i="1" s="1"/>
  <c r="BK80" i="1"/>
  <c r="BA80" i="1"/>
  <c r="BB80" i="1" s="1"/>
  <c r="AY80" i="1"/>
  <c r="AZ80" i="1" s="1"/>
  <c r="BK79" i="1"/>
  <c r="BA79" i="1"/>
  <c r="BB79" i="1" s="1"/>
  <c r="AY79" i="1"/>
  <c r="AZ79" i="1" s="1"/>
  <c r="BK78" i="1"/>
  <c r="BA78" i="1"/>
  <c r="BB78" i="1" s="1"/>
  <c r="AY78" i="1"/>
  <c r="AZ78" i="1" s="1"/>
  <c r="BK77" i="1"/>
  <c r="BA77" i="1"/>
  <c r="BB77" i="1" s="1"/>
  <c r="AY77" i="1"/>
  <c r="AZ77" i="1" s="1"/>
  <c r="BK76" i="1"/>
  <c r="BA76" i="1"/>
  <c r="BB76" i="1" s="1"/>
  <c r="AY76" i="1"/>
  <c r="AZ76" i="1" s="1"/>
  <c r="BK75" i="1"/>
  <c r="BA75" i="1"/>
  <c r="BB75" i="1" s="1"/>
  <c r="AY75" i="1"/>
  <c r="AZ75" i="1" s="1"/>
  <c r="BK74" i="1"/>
  <c r="BA74" i="1"/>
  <c r="BB74" i="1" s="1"/>
  <c r="AY74" i="1"/>
  <c r="AZ74" i="1" s="1"/>
  <c r="BK73" i="1"/>
  <c r="BA73" i="1"/>
  <c r="BB73" i="1" s="1"/>
  <c r="AY73" i="1"/>
  <c r="AZ73" i="1" s="1"/>
  <c r="BK72" i="1"/>
  <c r="BA72" i="1"/>
  <c r="BB72" i="1" s="1"/>
  <c r="AY72" i="1"/>
  <c r="AZ72" i="1" s="1"/>
  <c r="BK71" i="1"/>
  <c r="BA71" i="1"/>
  <c r="BB71" i="1" s="1"/>
  <c r="AY71" i="1"/>
  <c r="AZ71" i="1" s="1"/>
  <c r="BK70" i="1"/>
  <c r="BA70" i="1"/>
  <c r="BB70" i="1" s="1"/>
  <c r="AY70" i="1"/>
  <c r="AZ70" i="1" s="1"/>
  <c r="BK69" i="1"/>
  <c r="BA69" i="1"/>
  <c r="BB69" i="1" s="1"/>
  <c r="AY69" i="1"/>
  <c r="AZ69" i="1" s="1"/>
  <c r="BK68" i="1"/>
  <c r="BA68" i="1"/>
  <c r="BB68" i="1" s="1"/>
  <c r="AY68" i="1"/>
  <c r="AZ68" i="1" s="1"/>
  <c r="BK67" i="1"/>
  <c r="BA67" i="1"/>
  <c r="BB67" i="1" s="1"/>
  <c r="AY67" i="1"/>
  <c r="AZ67" i="1" s="1"/>
  <c r="BK66" i="1"/>
  <c r="BA66" i="1"/>
  <c r="BB66" i="1" s="1"/>
  <c r="AY66" i="1"/>
  <c r="AZ66" i="1" s="1"/>
  <c r="BK65" i="1"/>
  <c r="BA65" i="1"/>
  <c r="BB65" i="1" s="1"/>
  <c r="AY65" i="1"/>
  <c r="AZ65" i="1" s="1"/>
  <c r="BK64" i="1"/>
  <c r="BA64" i="1"/>
  <c r="BB64" i="1" s="1"/>
  <c r="AY64" i="1"/>
  <c r="AZ64" i="1" s="1"/>
  <c r="BK63" i="1"/>
  <c r="BA63" i="1"/>
  <c r="BB63" i="1" s="1"/>
  <c r="AY63" i="1"/>
  <c r="AZ63" i="1" s="1"/>
  <c r="BK62" i="1"/>
  <c r="BA62" i="1"/>
  <c r="BB62" i="1" s="1"/>
  <c r="AY62" i="1"/>
  <c r="AZ62" i="1" s="1"/>
  <c r="BK61" i="1"/>
  <c r="BA61" i="1"/>
  <c r="BB61" i="1" s="1"/>
  <c r="AY61" i="1"/>
  <c r="AZ61" i="1" s="1"/>
  <c r="BK60" i="1"/>
  <c r="BA60" i="1"/>
  <c r="BB60" i="1" s="1"/>
  <c r="AY60" i="1"/>
  <c r="AZ60" i="1" s="1"/>
  <c r="BK59" i="1"/>
  <c r="BA59" i="1"/>
  <c r="BB59" i="1" s="1"/>
  <c r="AY59" i="1"/>
  <c r="AZ59" i="1" s="1"/>
  <c r="BK58" i="1"/>
  <c r="BA58" i="1"/>
  <c r="BB58" i="1" s="1"/>
  <c r="AY58" i="1"/>
  <c r="AZ58" i="1" s="1"/>
  <c r="BK57" i="1"/>
  <c r="BA57" i="1"/>
  <c r="BB57" i="1" s="1"/>
  <c r="AY57" i="1"/>
  <c r="AZ57" i="1" s="1"/>
  <c r="BK56" i="1"/>
  <c r="BA56" i="1"/>
  <c r="BB56" i="1" s="1"/>
  <c r="AY56" i="1"/>
  <c r="AZ56" i="1" s="1"/>
  <c r="BK55" i="1"/>
  <c r="BA55" i="1"/>
  <c r="BB55" i="1" s="1"/>
  <c r="AY55" i="1"/>
  <c r="AZ55" i="1" s="1"/>
  <c r="BK54" i="1"/>
  <c r="BA54" i="1"/>
  <c r="BB54" i="1" s="1"/>
  <c r="AY54" i="1"/>
  <c r="AZ54" i="1" s="1"/>
  <c r="BK53" i="1"/>
  <c r="BA53" i="1"/>
  <c r="BB53" i="1" s="1"/>
  <c r="AY53" i="1"/>
  <c r="AZ53" i="1" s="1"/>
  <c r="BK52" i="1"/>
  <c r="BA52" i="1"/>
  <c r="BB52" i="1" s="1"/>
  <c r="AY52" i="1"/>
  <c r="AZ52" i="1" s="1"/>
  <c r="BK51" i="1"/>
  <c r="BA51" i="1"/>
  <c r="BB51" i="1" s="1"/>
  <c r="AY51" i="1"/>
  <c r="AZ51" i="1" s="1"/>
  <c r="BK50" i="1"/>
  <c r="BA50" i="1"/>
  <c r="BB50" i="1" s="1"/>
  <c r="AY50" i="1"/>
  <c r="AZ50" i="1" s="1"/>
  <c r="BK49" i="1"/>
  <c r="BA49" i="1"/>
  <c r="BB49" i="1" s="1"/>
  <c r="AY49" i="1"/>
  <c r="AZ49" i="1" s="1"/>
  <c r="BK48" i="1"/>
  <c r="BA48" i="1"/>
  <c r="BB48" i="1" s="1"/>
  <c r="AY48" i="1"/>
  <c r="AZ48" i="1" s="1"/>
  <c r="BK47" i="1"/>
  <c r="BA47" i="1"/>
  <c r="BB47" i="1" s="1"/>
  <c r="AY47" i="1"/>
  <c r="AZ47" i="1" s="1"/>
  <c r="BK46" i="1"/>
  <c r="BA46" i="1"/>
  <c r="BB46" i="1" s="1"/>
  <c r="AY46" i="1"/>
  <c r="AZ46" i="1" s="1"/>
  <c r="BK45" i="1"/>
  <c r="BA45" i="1"/>
  <c r="BB45" i="1" s="1"/>
  <c r="AY45" i="1"/>
  <c r="AZ45" i="1" s="1"/>
  <c r="BK44" i="1"/>
  <c r="BA44" i="1"/>
  <c r="BB44" i="1" s="1"/>
  <c r="AY44" i="1"/>
  <c r="AZ44" i="1" s="1"/>
  <c r="BK43" i="1"/>
  <c r="BA43" i="1"/>
  <c r="BB43" i="1" s="1"/>
  <c r="AY43" i="1"/>
  <c r="AZ43" i="1" s="1"/>
  <c r="BK42" i="1"/>
  <c r="BA42" i="1"/>
  <c r="BB42" i="1" s="1"/>
  <c r="AY42" i="1"/>
  <c r="AZ42" i="1" s="1"/>
  <c r="BK41" i="1"/>
  <c r="BA41" i="1"/>
  <c r="BB41" i="1" s="1"/>
  <c r="AY41" i="1"/>
  <c r="AZ41" i="1" s="1"/>
  <c r="BK40" i="1"/>
  <c r="BA40" i="1"/>
  <c r="BB40" i="1" s="1"/>
  <c r="AY40" i="1"/>
  <c r="AZ40" i="1" s="1"/>
  <c r="BK39" i="1"/>
  <c r="BA39" i="1"/>
  <c r="BB39" i="1" s="1"/>
  <c r="AY39" i="1"/>
  <c r="AZ39" i="1" s="1"/>
  <c r="BK38" i="1"/>
  <c r="BA38" i="1"/>
  <c r="BB38" i="1" s="1"/>
  <c r="AY38" i="1"/>
  <c r="AZ38" i="1" s="1"/>
  <c r="BK37" i="1"/>
  <c r="BA37" i="1"/>
  <c r="BB37" i="1" s="1"/>
  <c r="AY37" i="1"/>
  <c r="AZ37" i="1" s="1"/>
  <c r="BK36" i="1"/>
  <c r="BA36" i="1"/>
  <c r="BB36" i="1" s="1"/>
  <c r="AY36" i="1"/>
  <c r="AZ36" i="1" s="1"/>
  <c r="BK35" i="1"/>
  <c r="BA35" i="1"/>
  <c r="BB35" i="1" s="1"/>
  <c r="AY35" i="1"/>
  <c r="AZ35" i="1" s="1"/>
  <c r="BK34" i="1"/>
  <c r="BA34" i="1"/>
  <c r="BB34" i="1" s="1"/>
  <c r="AY34" i="1"/>
  <c r="AZ34" i="1" s="1"/>
  <c r="BK33" i="1"/>
  <c r="BA33" i="1"/>
  <c r="BB33" i="1" s="1"/>
  <c r="AY33" i="1"/>
  <c r="AZ33" i="1" s="1"/>
  <c r="BK32" i="1"/>
  <c r="BA32" i="1"/>
  <c r="BB32" i="1" s="1"/>
  <c r="AY32" i="1"/>
  <c r="AZ32" i="1" s="1"/>
  <c r="BK31" i="1"/>
  <c r="BA31" i="1"/>
  <c r="BB31" i="1" s="1"/>
  <c r="AY31" i="1"/>
  <c r="AZ31" i="1" s="1"/>
  <c r="BK30" i="1"/>
  <c r="BA30" i="1"/>
  <c r="BB30" i="1" s="1"/>
  <c r="AY30" i="1"/>
  <c r="AZ30" i="1" s="1"/>
  <c r="BK29" i="1"/>
  <c r="BA29" i="1"/>
  <c r="BB29" i="1" s="1"/>
  <c r="AY29" i="1"/>
  <c r="AZ29" i="1" s="1"/>
  <c r="BK28" i="1"/>
  <c r="BA28" i="1"/>
  <c r="BB28" i="1" s="1"/>
  <c r="AY28" i="1"/>
  <c r="AZ28" i="1" s="1"/>
  <c r="BK27" i="1"/>
  <c r="BA27" i="1"/>
  <c r="BB27" i="1" s="1"/>
  <c r="AY27" i="1"/>
  <c r="AZ27" i="1" s="1"/>
  <c r="BK26" i="1"/>
  <c r="BA26" i="1"/>
  <c r="BB26" i="1" s="1"/>
  <c r="AY26" i="1"/>
  <c r="AZ26" i="1" s="1"/>
  <c r="BK25" i="1"/>
  <c r="BA25" i="1"/>
  <c r="BB25" i="1" s="1"/>
  <c r="AY25" i="1"/>
  <c r="AZ25" i="1" s="1"/>
  <c r="BK24" i="1"/>
  <c r="BA24" i="1"/>
  <c r="BB24" i="1" s="1"/>
  <c r="AY24" i="1"/>
  <c r="AZ24" i="1" s="1"/>
  <c r="BK23" i="1"/>
  <c r="BA23" i="1"/>
  <c r="BB23" i="1" s="1"/>
  <c r="AY23" i="1"/>
  <c r="AZ23" i="1" s="1"/>
  <c r="BK22" i="1"/>
  <c r="BA22" i="1"/>
  <c r="BB22" i="1" s="1"/>
  <c r="AY22" i="1"/>
  <c r="AZ22" i="1" s="1"/>
  <c r="BK21" i="1"/>
  <c r="BA21" i="1"/>
  <c r="BB21" i="1" s="1"/>
  <c r="AY21" i="1"/>
  <c r="AZ21" i="1" s="1"/>
  <c r="BK20" i="1"/>
  <c r="BA20" i="1"/>
  <c r="BB20" i="1" s="1"/>
  <c r="AY20" i="1"/>
  <c r="AZ20" i="1" s="1"/>
  <c r="BK19" i="1"/>
  <c r="BA19" i="1"/>
  <c r="BB19" i="1" s="1"/>
  <c r="AY19" i="1"/>
  <c r="AZ19" i="1" s="1"/>
  <c r="BK18" i="1"/>
  <c r="BA18" i="1"/>
  <c r="BB18" i="1" s="1"/>
  <c r="AY18" i="1"/>
  <c r="AZ18" i="1" s="1"/>
  <c r="BK17" i="1"/>
  <c r="BA17" i="1"/>
  <c r="BB17" i="1" s="1"/>
  <c r="AY17" i="1"/>
  <c r="AZ17" i="1" s="1"/>
  <c r="BK16" i="1"/>
  <c r="BA16" i="1"/>
  <c r="BB16" i="1" s="1"/>
  <c r="AY16" i="1"/>
  <c r="AZ16" i="1" s="1"/>
  <c r="BK15" i="1"/>
  <c r="BA15" i="1"/>
  <c r="BB15" i="1" s="1"/>
  <c r="AY15" i="1"/>
  <c r="AZ15" i="1" s="1"/>
  <c r="BK14" i="1"/>
  <c r="BA14" i="1"/>
  <c r="BB14" i="1" s="1"/>
  <c r="AY14" i="1"/>
  <c r="AZ14" i="1" s="1"/>
  <c r="BK13" i="1"/>
  <c r="BA13" i="1"/>
  <c r="BB13" i="1" s="1"/>
  <c r="AY13" i="1"/>
  <c r="AZ13" i="1" s="1"/>
  <c r="BK12" i="1"/>
  <c r="BA12" i="1"/>
  <c r="BB12" i="1" s="1"/>
  <c r="AY12" i="1"/>
  <c r="AZ12" i="1" s="1"/>
  <c r="BK11" i="1"/>
  <c r="BA11" i="1"/>
  <c r="BB11" i="1" s="1"/>
  <c r="AY11" i="1"/>
  <c r="AZ11" i="1" s="1"/>
  <c r="BK10" i="1"/>
  <c r="BA10" i="1"/>
  <c r="BB10" i="1" s="1"/>
  <c r="AY10" i="1"/>
  <c r="AZ10" i="1" s="1"/>
  <c r="BK9" i="1"/>
  <c r="BA9" i="1"/>
  <c r="BB9" i="1" s="1"/>
  <c r="AY9" i="1"/>
  <c r="AZ9" i="1" s="1"/>
  <c r="BK8" i="1"/>
  <c r="BA8" i="1"/>
  <c r="BB8" i="1" s="1"/>
  <c r="AY8" i="1"/>
  <c r="AZ8" i="1" s="1"/>
  <c r="BK7" i="1"/>
  <c r="BA7" i="1"/>
  <c r="BB7" i="1" s="1"/>
  <c r="AY7" i="1"/>
  <c r="AZ7" i="1" s="1"/>
  <c r="BK6" i="1"/>
  <c r="BA6" i="1"/>
  <c r="BB6" i="1" s="1"/>
  <c r="AY6" i="1"/>
  <c r="AZ6" i="1" s="1"/>
  <c r="BK5" i="1"/>
  <c r="BA5" i="1"/>
  <c r="BB5" i="1" s="1"/>
  <c r="AY5" i="1"/>
  <c r="AZ5" i="1" s="1"/>
  <c r="BK4" i="1"/>
  <c r="BA4" i="1"/>
  <c r="BB4" i="1" s="1"/>
  <c r="AY4" i="1"/>
  <c r="AZ4" i="1" s="1"/>
  <c r="BK3" i="1"/>
  <c r="BA3" i="1"/>
  <c r="BB3" i="1" s="1"/>
  <c r="AY3" i="1"/>
  <c r="AZ3" i="1" s="1"/>
  <c r="BQ224" i="1" l="1"/>
  <c r="BQ223" i="1"/>
  <c r="BQ221" i="1"/>
  <c r="BQ220" i="1"/>
  <c r="BQ219" i="1"/>
  <c r="BQ218" i="1"/>
  <c r="BY218" i="7"/>
  <c r="BY217" i="7"/>
  <c r="CJ218" i="7"/>
  <c r="CJ217" i="7"/>
  <c r="CI218" i="7"/>
  <c r="CI217" i="7"/>
  <c r="CJ161" i="7"/>
  <c r="CJ96" i="7"/>
  <c r="CJ106" i="7"/>
  <c r="CJ18" i="7"/>
  <c r="CJ15" i="7"/>
  <c r="CJ3" i="7"/>
  <c r="CJ167" i="7"/>
  <c r="CJ139" i="7"/>
  <c r="CJ118" i="7"/>
  <c r="CJ61" i="7"/>
  <c r="CJ64" i="7"/>
  <c r="CJ13" i="7"/>
  <c r="CJ175" i="7"/>
  <c r="CJ100" i="7"/>
  <c r="CJ32" i="7"/>
  <c r="CJ83" i="7"/>
  <c r="CJ49" i="7"/>
  <c r="CJ121" i="7"/>
  <c r="CJ112" i="7"/>
  <c r="CJ145" i="7"/>
  <c r="CJ68" i="7"/>
  <c r="CJ132" i="7"/>
  <c r="CJ162" i="7"/>
  <c r="CJ103" i="7"/>
  <c r="CJ159" i="7"/>
  <c r="CJ154" i="7"/>
  <c r="CJ157" i="7"/>
  <c r="CJ123" i="7"/>
  <c r="CJ55" i="7"/>
  <c r="CJ21" i="7"/>
  <c r="CJ53" i="7"/>
  <c r="CJ138" i="7"/>
  <c r="CJ19" i="7"/>
  <c r="CJ99" i="7"/>
  <c r="CJ176" i="7"/>
  <c r="CJ40" i="7"/>
  <c r="CJ84" i="7"/>
  <c r="CJ58" i="7"/>
  <c r="CJ151" i="7"/>
  <c r="CJ39" i="7"/>
  <c r="CJ62" i="7"/>
  <c r="CJ11" i="7"/>
  <c r="CJ128" i="7"/>
  <c r="CJ33" i="7"/>
  <c r="CJ94" i="7"/>
  <c r="CJ172" i="7"/>
  <c r="CJ41" i="7"/>
  <c r="CJ8" i="7"/>
  <c r="CJ76" i="7"/>
  <c r="CJ113" i="7"/>
  <c r="CJ87" i="7"/>
  <c r="CJ110" i="7"/>
  <c r="CJ107" i="7"/>
  <c r="CJ142" i="7"/>
  <c r="CJ74" i="7"/>
  <c r="CJ134" i="7"/>
  <c r="CJ136" i="7"/>
  <c r="CJ165" i="7"/>
  <c r="CJ70" i="7"/>
  <c r="CJ150" i="7"/>
  <c r="CJ141" i="7"/>
  <c r="CJ108" i="7"/>
  <c r="CJ46" i="7"/>
  <c r="CJ177" i="7"/>
  <c r="CJ90" i="7"/>
  <c r="CJ158" i="7"/>
  <c r="CJ69" i="7"/>
  <c r="CJ127" i="7"/>
  <c r="CJ124" i="7"/>
  <c r="CJ81" i="7"/>
  <c r="CJ126" i="7"/>
  <c r="CJ155" i="7"/>
  <c r="CJ60" i="7"/>
  <c r="CJ170" i="7"/>
  <c r="CJ71" i="7"/>
  <c r="CJ125" i="7"/>
  <c r="CJ26" i="7"/>
  <c r="CJ111" i="7"/>
  <c r="CJ173" i="7"/>
  <c r="CJ117" i="7"/>
  <c r="CJ144" i="7"/>
  <c r="CJ10" i="7"/>
  <c r="CJ131" i="7"/>
  <c r="CJ102" i="7"/>
  <c r="CJ148" i="7"/>
  <c r="CJ92" i="7"/>
  <c r="CJ93" i="7"/>
  <c r="CJ27" i="7"/>
  <c r="CJ86" i="7"/>
  <c r="CJ43" i="7"/>
  <c r="CJ1" i="7"/>
  <c r="CJ56" i="7"/>
  <c r="CJ163" i="7"/>
  <c r="CJ116" i="7"/>
  <c r="CJ50" i="7"/>
  <c r="CJ38" i="7"/>
  <c r="CJ73" i="7"/>
  <c r="CJ25" i="7"/>
  <c r="CJ140" i="7"/>
  <c r="CJ91" i="7"/>
  <c r="CJ119" i="7"/>
  <c r="CJ147" i="7"/>
  <c r="CJ54" i="7"/>
  <c r="CJ135" i="7"/>
  <c r="CJ36" i="7"/>
  <c r="CJ143" i="7"/>
  <c r="CJ65" i="7"/>
  <c r="CJ67" i="7"/>
  <c r="CJ14" i="7"/>
  <c r="CJ4" i="7"/>
  <c r="CJ35" i="7"/>
  <c r="CJ168" i="7"/>
  <c r="CJ88" i="7"/>
  <c r="CJ101" i="7"/>
  <c r="CJ98" i="7"/>
  <c r="CJ52" i="7"/>
  <c r="CJ89" i="7"/>
  <c r="CJ45" i="7"/>
  <c r="CJ47" i="7"/>
  <c r="CJ137" i="7"/>
  <c r="CJ156" i="7"/>
  <c r="CJ166" i="7"/>
  <c r="CJ120" i="7"/>
  <c r="CJ5" i="7"/>
  <c r="CJ95" i="7"/>
  <c r="CJ169" i="7"/>
  <c r="CJ129" i="7"/>
  <c r="CJ20" i="7"/>
  <c r="CJ22" i="7"/>
  <c r="CJ78" i="7"/>
  <c r="CJ82" i="7"/>
  <c r="CJ63" i="7"/>
  <c r="CJ66" i="7"/>
  <c r="CJ149" i="7"/>
  <c r="CJ85" i="7"/>
  <c r="CJ28" i="7"/>
  <c r="CJ51" i="7"/>
  <c r="CJ57" i="7"/>
  <c r="CJ9" i="7"/>
  <c r="CJ171" i="7"/>
  <c r="CJ75" i="7"/>
  <c r="CJ34" i="7"/>
  <c r="CJ44" i="7"/>
  <c r="CJ133" i="7"/>
  <c r="CJ77" i="7"/>
  <c r="CJ109" i="7"/>
  <c r="CJ152" i="7"/>
  <c r="CJ160" i="7"/>
  <c r="CJ7" i="7"/>
  <c r="CJ72" i="7"/>
  <c r="CJ79" i="7"/>
  <c r="CJ17" i="7"/>
  <c r="CJ59" i="7"/>
  <c r="CJ153" i="7"/>
  <c r="CJ24" i="7"/>
  <c r="CJ174" i="7"/>
  <c r="CJ122" i="7"/>
  <c r="CJ12" i="7"/>
  <c r="CJ104" i="7"/>
  <c r="CJ48" i="7"/>
  <c r="CJ23" i="7"/>
  <c r="CJ164" i="7"/>
  <c r="CJ31" i="7"/>
  <c r="CJ80" i="7"/>
  <c r="CJ29" i="7"/>
  <c r="CJ105" i="7"/>
  <c r="CJ42" i="7"/>
  <c r="CJ115" i="7"/>
  <c r="CJ30" i="7"/>
  <c r="CJ37" i="7"/>
  <c r="CJ114" i="7"/>
  <c r="CJ130" i="7"/>
  <c r="CJ97" i="7"/>
  <c r="CJ146" i="7"/>
  <c r="CJ16" i="7"/>
  <c r="CJ2" i="7"/>
  <c r="CJ6" i="7"/>
  <c r="CD218" i="7"/>
  <c r="CD217" i="7"/>
  <c r="BS183" i="7"/>
  <c r="BS4" i="7"/>
  <c r="BS182" i="7"/>
  <c r="BS184" i="7"/>
  <c r="CG218" i="7"/>
  <c r="CG217" i="7"/>
  <c r="CN75" i="7"/>
  <c r="CN118" i="7"/>
  <c r="CN131" i="7"/>
  <c r="CN1" i="7"/>
  <c r="CN163" i="7"/>
  <c r="CN56" i="7"/>
  <c r="CN23" i="7"/>
  <c r="CN25" i="7"/>
  <c r="CN102" i="7"/>
  <c r="CN77" i="7"/>
  <c r="CN7" i="7"/>
  <c r="CN145" i="7"/>
  <c r="CN13" i="7"/>
  <c r="CN165" i="7"/>
  <c r="CN138" i="7"/>
  <c r="CN8" i="7"/>
  <c r="CN167" i="7"/>
  <c r="CN135" i="7"/>
  <c r="CN33" i="7"/>
  <c r="CN11" i="7"/>
  <c r="CN70" i="7"/>
  <c r="CN27" i="7"/>
  <c r="CN125" i="7"/>
  <c r="CN14" i="7"/>
  <c r="CN119" i="7"/>
  <c r="CN29" i="7"/>
  <c r="CN115" i="7"/>
  <c r="CN59" i="7"/>
  <c r="CN123" i="7"/>
  <c r="CN51" i="7"/>
  <c r="CN32" i="7"/>
  <c r="CN24" i="7"/>
  <c r="CN15" i="7"/>
  <c r="CN164" i="7"/>
  <c r="CN112" i="7"/>
  <c r="CN140" i="7"/>
  <c r="CN5" i="7"/>
  <c r="CN166" i="7"/>
  <c r="CN114" i="7"/>
  <c r="CN55" i="7"/>
  <c r="CN171" i="7"/>
  <c r="CN116" i="7"/>
  <c r="CN137" i="7"/>
  <c r="CN126" i="7"/>
  <c r="CN4" i="7"/>
  <c r="CN91" i="7"/>
  <c r="CN155" i="7"/>
  <c r="CN71" i="7"/>
  <c r="CN84" i="7"/>
  <c r="CN99" i="7"/>
  <c r="CN110" i="7"/>
  <c r="CN173" i="7"/>
  <c r="CN79" i="7"/>
  <c r="CN40" i="7"/>
  <c r="CN62" i="7"/>
  <c r="CN151" i="7"/>
  <c r="CN58" i="7"/>
  <c r="CN127" i="7"/>
  <c r="CN133" i="7"/>
  <c r="CN65" i="7"/>
  <c r="CN93" i="7"/>
  <c r="CN109" i="7"/>
  <c r="CN35" i="7"/>
  <c r="CN96" i="7"/>
  <c r="CN120" i="7"/>
  <c r="CN176" i="7"/>
  <c r="CN175" i="7"/>
  <c r="CN61" i="7"/>
  <c r="CN152" i="7"/>
  <c r="CN18" i="7"/>
  <c r="CN97" i="7"/>
  <c r="CN45" i="7"/>
  <c r="CN153" i="7"/>
  <c r="CN9" i="7"/>
  <c r="CN144" i="7"/>
  <c r="CN6" i="7"/>
  <c r="CN89" i="7"/>
  <c r="CN103" i="7"/>
  <c r="CN73" i="7"/>
  <c r="CN10" i="7"/>
  <c r="CN142" i="7"/>
  <c r="CN83" i="7"/>
  <c r="CN150" i="7"/>
  <c r="CN122" i="7"/>
  <c r="CN38" i="7"/>
  <c r="CN78" i="7"/>
  <c r="CN161" i="7"/>
  <c r="CN130" i="7"/>
  <c r="CN34" i="7"/>
  <c r="CN85" i="7"/>
  <c r="CN94" i="7"/>
  <c r="CN105" i="7"/>
  <c r="CN108" i="7"/>
  <c r="CN28" i="7"/>
  <c r="CN147" i="7"/>
  <c r="CN121" i="7"/>
  <c r="CN42" i="7"/>
  <c r="CN172" i="7"/>
  <c r="CN43" i="7"/>
  <c r="CN106" i="7"/>
  <c r="CN39" i="7"/>
  <c r="CN92" i="7"/>
  <c r="CN146" i="7"/>
  <c r="CN157" i="7"/>
  <c r="CN87" i="7"/>
  <c r="CN57" i="7"/>
  <c r="CN107" i="7"/>
  <c r="CN26" i="7"/>
  <c r="CN101" i="7"/>
  <c r="CN37" i="7"/>
  <c r="CN170" i="7"/>
  <c r="CN80" i="7"/>
  <c r="CN69" i="7"/>
  <c r="CN64" i="7"/>
  <c r="CN159" i="7"/>
  <c r="CN134" i="7"/>
  <c r="CN49" i="7"/>
  <c r="CN19" i="7"/>
  <c r="CN169" i="7"/>
  <c r="CN158" i="7"/>
  <c r="CN74" i="7"/>
  <c r="CN31" i="7"/>
  <c r="CN47" i="7"/>
  <c r="CN67" i="7"/>
  <c r="CN30" i="7"/>
  <c r="CN98" i="7"/>
  <c r="CN66" i="7"/>
  <c r="CN128" i="7"/>
  <c r="CN82" i="7"/>
  <c r="CN162" i="7"/>
  <c r="CN143" i="7"/>
  <c r="CN22" i="7"/>
  <c r="CN48" i="7"/>
  <c r="CN95" i="7"/>
  <c r="CN111" i="7"/>
  <c r="CN90" i="7"/>
  <c r="CN177" i="7"/>
  <c r="CN154" i="7"/>
  <c r="CN52" i="7"/>
  <c r="CN72" i="7"/>
  <c r="CN129" i="7"/>
  <c r="CN156" i="7"/>
  <c r="CN174" i="7"/>
  <c r="CN168" i="7"/>
  <c r="CN20" i="7"/>
  <c r="CN12" i="7"/>
  <c r="CN46" i="7"/>
  <c r="CN136" i="7"/>
  <c r="CN149" i="7"/>
  <c r="CN50" i="7"/>
  <c r="CN63" i="7"/>
  <c r="CN76" i="7"/>
  <c r="CN117" i="7"/>
  <c r="CN21" i="7"/>
  <c r="CN41" i="7"/>
  <c r="CN36" i="7"/>
  <c r="CN139" i="7"/>
  <c r="CN124" i="7"/>
  <c r="CN81" i="7"/>
  <c r="CN100" i="7"/>
  <c r="CN54" i="7"/>
  <c r="CN53" i="7"/>
  <c r="CN141" i="7"/>
  <c r="CN104" i="7"/>
  <c r="CN44" i="7"/>
  <c r="CN60" i="7"/>
  <c r="CN17" i="7"/>
  <c r="CN88" i="7"/>
  <c r="CN86" i="7"/>
  <c r="CN16" i="7"/>
  <c r="CN132" i="7"/>
  <c r="CN160" i="7"/>
  <c r="CN113" i="7"/>
  <c r="CN148" i="7"/>
  <c r="CN3" i="7"/>
  <c r="CN2" i="7"/>
  <c r="CN68" i="7"/>
  <c r="CB159" i="7"/>
  <c r="CB5" i="7"/>
  <c r="CB115" i="7"/>
  <c r="CB41" i="7"/>
  <c r="CB138" i="7"/>
  <c r="CB83" i="7"/>
  <c r="CB71" i="7"/>
  <c r="CB119" i="7"/>
  <c r="CB13" i="7"/>
  <c r="CB104" i="7"/>
  <c r="CB149" i="7"/>
  <c r="CB6" i="7"/>
  <c r="CB80" i="7"/>
  <c r="CB129" i="7"/>
  <c r="CB101" i="7"/>
  <c r="CB79" i="7"/>
  <c r="CB45" i="7"/>
  <c r="CB39" i="7"/>
  <c r="CB43" i="7"/>
  <c r="CB126" i="7"/>
  <c r="CB10" i="7"/>
  <c r="CB73" i="7"/>
  <c r="CB75" i="7"/>
  <c r="CB62" i="7"/>
  <c r="CB140" i="7"/>
  <c r="CB117" i="7"/>
  <c r="CB76" i="7"/>
  <c r="CB85" i="7"/>
  <c r="CB49" i="7"/>
  <c r="CB31" i="7"/>
  <c r="CB61" i="7"/>
  <c r="CB77" i="7"/>
  <c r="CB166" i="7"/>
  <c r="CB141" i="7"/>
  <c r="CB135" i="7"/>
  <c r="CB53" i="7"/>
  <c r="CB169" i="7"/>
  <c r="CB14" i="7"/>
  <c r="CB38" i="7"/>
  <c r="CB177" i="7"/>
  <c r="CB78" i="7"/>
  <c r="CB153" i="7"/>
  <c r="CB60" i="7"/>
  <c r="CB120" i="7"/>
  <c r="CB1" i="7"/>
  <c r="CB33" i="7"/>
  <c r="CB58" i="7"/>
  <c r="CB94" i="7"/>
  <c r="CB70" i="7"/>
  <c r="CB121" i="7"/>
  <c r="CB25" i="7"/>
  <c r="CB87" i="7"/>
  <c r="CB107" i="7"/>
  <c r="CB18" i="7"/>
  <c r="CB158" i="7"/>
  <c r="CB84" i="7"/>
  <c r="CB12" i="7"/>
  <c r="CB128" i="7"/>
  <c r="CB155" i="7"/>
  <c r="CB160" i="7"/>
  <c r="CB164" i="7"/>
  <c r="CB100" i="7"/>
  <c r="CB42" i="7"/>
  <c r="CB108" i="7"/>
  <c r="CB20" i="7"/>
  <c r="CB52" i="7"/>
  <c r="CB93" i="7"/>
  <c r="CB118" i="7"/>
  <c r="CB32" i="7"/>
  <c r="CB21" i="7"/>
  <c r="CB30" i="7"/>
  <c r="CB57" i="7"/>
  <c r="CB48" i="7"/>
  <c r="CB86" i="7"/>
  <c r="CB173" i="7"/>
  <c r="CB50" i="7"/>
  <c r="CB88" i="7"/>
  <c r="CB36" i="7"/>
  <c r="CB66" i="7"/>
  <c r="CB69" i="7"/>
  <c r="CB116" i="7"/>
  <c r="CB68" i="7"/>
  <c r="CB154" i="7"/>
  <c r="CB89" i="7"/>
  <c r="CB56" i="7"/>
  <c r="CB82" i="7"/>
  <c r="CB134" i="7"/>
  <c r="CB27" i="7"/>
  <c r="CB170" i="7"/>
  <c r="CB112" i="7"/>
  <c r="CB161" i="7"/>
  <c r="CB127" i="7"/>
  <c r="CB133" i="7"/>
  <c r="CB113" i="7"/>
  <c r="CB147" i="7"/>
  <c r="CB163" i="7"/>
  <c r="CB102" i="7"/>
  <c r="CB146" i="7"/>
  <c r="CB26" i="7"/>
  <c r="CB81" i="7"/>
  <c r="CB124" i="7"/>
  <c r="CB131" i="7"/>
  <c r="CB7" i="7"/>
  <c r="CB157" i="7"/>
  <c r="CB130" i="7"/>
  <c r="CB24" i="7"/>
  <c r="CB152" i="7"/>
  <c r="CB4" i="7"/>
  <c r="CB122" i="7"/>
  <c r="CB105" i="7"/>
  <c r="CB54" i="7"/>
  <c r="CB150" i="7"/>
  <c r="CB3" i="7"/>
  <c r="CB29" i="7"/>
  <c r="CB174" i="7"/>
  <c r="CB92" i="7"/>
  <c r="CB156" i="7"/>
  <c r="CB15" i="7"/>
  <c r="CB143" i="7"/>
  <c r="CB162" i="7"/>
  <c r="CB67" i="7"/>
  <c r="CB136" i="7"/>
  <c r="CB175" i="7"/>
  <c r="CB167" i="7"/>
  <c r="CB34" i="7"/>
  <c r="CB46" i="7"/>
  <c r="CB47" i="7"/>
  <c r="CB151" i="7"/>
  <c r="CB97" i="7"/>
  <c r="CB59" i="7"/>
  <c r="CB148" i="7"/>
  <c r="CB23" i="7"/>
  <c r="CB8" i="7"/>
  <c r="CB99" i="7"/>
  <c r="CB22" i="7"/>
  <c r="CB98" i="7"/>
  <c r="CB17" i="7"/>
  <c r="CB44" i="7"/>
  <c r="CB91" i="7"/>
  <c r="CB176" i="7"/>
  <c r="CB9" i="7"/>
  <c r="CB168" i="7"/>
  <c r="CB114" i="7"/>
  <c r="CB165" i="7"/>
  <c r="CB90" i="7"/>
  <c r="CB55" i="7"/>
  <c r="CB172" i="7"/>
  <c r="CB37" i="7"/>
  <c r="CB137" i="7"/>
  <c r="CB171" i="7"/>
  <c r="CB11" i="7"/>
  <c r="CB96" i="7"/>
  <c r="CB95" i="7"/>
  <c r="CB63" i="7"/>
  <c r="CB110" i="7"/>
  <c r="CB74" i="7"/>
  <c r="CB139" i="7"/>
  <c r="CB142" i="7"/>
  <c r="CB132" i="7"/>
  <c r="CB144" i="7"/>
  <c r="CB145" i="7"/>
  <c r="CB19" i="7"/>
  <c r="CB28" i="7"/>
  <c r="CB35" i="7"/>
  <c r="CB111" i="7"/>
  <c r="CB125" i="7"/>
  <c r="CB65" i="7"/>
  <c r="CB109" i="7"/>
  <c r="CB103" i="7"/>
  <c r="CB16" i="7"/>
  <c r="CB106" i="7"/>
  <c r="CB123" i="7"/>
  <c r="CB64" i="7"/>
  <c r="CB72" i="7"/>
  <c r="CB51" i="7"/>
  <c r="CB2" i="7"/>
  <c r="CB40" i="7"/>
  <c r="CF218" i="7"/>
  <c r="CF217" i="7"/>
  <c r="BP184" i="7"/>
  <c r="BP4" i="7"/>
  <c r="BP182" i="7"/>
  <c r="BP183" i="7"/>
  <c r="CF25" i="7"/>
  <c r="CF167" i="7"/>
  <c r="CF21" i="7"/>
  <c r="CF69" i="7"/>
  <c r="CF73" i="7"/>
  <c r="CF19" i="7"/>
  <c r="CF113" i="7"/>
  <c r="CF91" i="7"/>
  <c r="CF107" i="7"/>
  <c r="CF174" i="7"/>
  <c r="CF145" i="7"/>
  <c r="CF120" i="7"/>
  <c r="CF170" i="7"/>
  <c r="CF78" i="7"/>
  <c r="CF125" i="7"/>
  <c r="CF111" i="7"/>
  <c r="CF57" i="7"/>
  <c r="CF123" i="7"/>
  <c r="CF70" i="7"/>
  <c r="CF149" i="7"/>
  <c r="CF49" i="7"/>
  <c r="CF162" i="7"/>
  <c r="CF177" i="7"/>
  <c r="CF119" i="7"/>
  <c r="CF133" i="7"/>
  <c r="CF141" i="7"/>
  <c r="CF153" i="7"/>
  <c r="CF99" i="7"/>
  <c r="CF80" i="7"/>
  <c r="CF65" i="7"/>
  <c r="CF85" i="7"/>
  <c r="CF108" i="7"/>
  <c r="CF112" i="7"/>
  <c r="CF38" i="7"/>
  <c r="CF23" i="7"/>
  <c r="CF134" i="7"/>
  <c r="CF92" i="7"/>
  <c r="CF10" i="7"/>
  <c r="CF74" i="7"/>
  <c r="CF71" i="7"/>
  <c r="CF12" i="7"/>
  <c r="CF3" i="7"/>
  <c r="CF175" i="7"/>
  <c r="CF161" i="7"/>
  <c r="CF62" i="7"/>
  <c r="CF15" i="7"/>
  <c r="CF138" i="7"/>
  <c r="CF89" i="7"/>
  <c r="CF59" i="7"/>
  <c r="CF77" i="7"/>
  <c r="CF159" i="7"/>
  <c r="CF35" i="7"/>
  <c r="CF4" i="7"/>
  <c r="CF106" i="7"/>
  <c r="CF40" i="7"/>
  <c r="CF45" i="7"/>
  <c r="CF144" i="7"/>
  <c r="CF117" i="7"/>
  <c r="CF17" i="7"/>
  <c r="CF27" i="7"/>
  <c r="CF55" i="7"/>
  <c r="CF157" i="7"/>
  <c r="CF116" i="7"/>
  <c r="CF87" i="7"/>
  <c r="CF51" i="7"/>
  <c r="CF37" i="7"/>
  <c r="CF115" i="7"/>
  <c r="CF20" i="7"/>
  <c r="CF6" i="7"/>
  <c r="CF9" i="7"/>
  <c r="CF131" i="7"/>
  <c r="CF118" i="7"/>
  <c r="CF155" i="7"/>
  <c r="CF5" i="7"/>
  <c r="CF28" i="7"/>
  <c r="CF81" i="7"/>
  <c r="CF41" i="7"/>
  <c r="CF173" i="7"/>
  <c r="CF132" i="7"/>
  <c r="CF150" i="7"/>
  <c r="CF127" i="7"/>
  <c r="CF46" i="7"/>
  <c r="CF124" i="7"/>
  <c r="CF39" i="7"/>
  <c r="CF160" i="7"/>
  <c r="CF32" i="7"/>
  <c r="CF24" i="7"/>
  <c r="CF56" i="7"/>
  <c r="CF11" i="7"/>
  <c r="CF168" i="7"/>
  <c r="CF171" i="7"/>
  <c r="CF114" i="7"/>
  <c r="CF142" i="7"/>
  <c r="CF54" i="7"/>
  <c r="CF101" i="7"/>
  <c r="CF64" i="7"/>
  <c r="CF52" i="7"/>
  <c r="CF79" i="7"/>
  <c r="CF128" i="7"/>
  <c r="CF68" i="7"/>
  <c r="CF30" i="7"/>
  <c r="CF34" i="7"/>
  <c r="CF26" i="7"/>
  <c r="CF44" i="7"/>
  <c r="CF100" i="7"/>
  <c r="CF164" i="7"/>
  <c r="CF96" i="7"/>
  <c r="CF29" i="7"/>
  <c r="CF140" i="7"/>
  <c r="CF130" i="7"/>
  <c r="CF97" i="7"/>
  <c r="CF151" i="7"/>
  <c r="CF42" i="7"/>
  <c r="CF148" i="7"/>
  <c r="CF84" i="7"/>
  <c r="CF13" i="7"/>
  <c r="CF58" i="7"/>
  <c r="CF48" i="7"/>
  <c r="CF36" i="7"/>
  <c r="CF154" i="7"/>
  <c r="CF43" i="7"/>
  <c r="CF172" i="7"/>
  <c r="CF95" i="7"/>
  <c r="CF50" i="7"/>
  <c r="CF122" i="7"/>
  <c r="CF16" i="7"/>
  <c r="CF7" i="7"/>
  <c r="CF136" i="7"/>
  <c r="CF83" i="7"/>
  <c r="CF47" i="7"/>
  <c r="CF163" i="7"/>
  <c r="CF60" i="7"/>
  <c r="CF109" i="7"/>
  <c r="CF1" i="7"/>
  <c r="CF147" i="7"/>
  <c r="CF129" i="7"/>
  <c r="CF66" i="7"/>
  <c r="CF22" i="7"/>
  <c r="CF14" i="7"/>
  <c r="CF104" i="7"/>
  <c r="CF90" i="7"/>
  <c r="CF121" i="7"/>
  <c r="CF139" i="7"/>
  <c r="CF76" i="7"/>
  <c r="CF135" i="7"/>
  <c r="CF165" i="7"/>
  <c r="CF98" i="7"/>
  <c r="CF176" i="7"/>
  <c r="CF102" i="7"/>
  <c r="CF82" i="7"/>
  <c r="CF18" i="7"/>
  <c r="CF158" i="7"/>
  <c r="CF88" i="7"/>
  <c r="CF53" i="7"/>
  <c r="CF72" i="7"/>
  <c r="CF152" i="7"/>
  <c r="CF110" i="7"/>
  <c r="CF166" i="7"/>
  <c r="CF93" i="7"/>
  <c r="CF33" i="7"/>
  <c r="CF75" i="7"/>
  <c r="CF94" i="7"/>
  <c r="CF103" i="7"/>
  <c r="CF61" i="7"/>
  <c r="CF8" i="7"/>
  <c r="CF143" i="7"/>
  <c r="CF63" i="7"/>
  <c r="CF146" i="7"/>
  <c r="CF169" i="7"/>
  <c r="CF126" i="7"/>
  <c r="CF105" i="7"/>
  <c r="CF31" i="7"/>
  <c r="CF67" i="7"/>
  <c r="CF86" i="7"/>
  <c r="CF156" i="7"/>
  <c r="CF2" i="7"/>
  <c r="CF137" i="7"/>
  <c r="BP66" i="7"/>
  <c r="BP12" i="7"/>
  <c r="BP93" i="7"/>
  <c r="BP104" i="7"/>
  <c r="BP91" i="7"/>
  <c r="BP120" i="7"/>
  <c r="BP48" i="7"/>
  <c r="BP1" i="7"/>
  <c r="BP144" i="7"/>
  <c r="BP33" i="7"/>
  <c r="BP123" i="7"/>
  <c r="BP113" i="7"/>
  <c r="BP74" i="7"/>
  <c r="BP85" i="7"/>
  <c r="BP7" i="7"/>
  <c r="BP156" i="7"/>
  <c r="BP11" i="7"/>
  <c r="BP83" i="7"/>
  <c r="BP147" i="7"/>
  <c r="BP60" i="7"/>
  <c r="BP165" i="7"/>
  <c r="BP174" i="7"/>
  <c r="BP137" i="7"/>
  <c r="BP127" i="7"/>
  <c r="BP6" i="7"/>
  <c r="BP56" i="7"/>
  <c r="BP133" i="7"/>
  <c r="BP41" i="7"/>
  <c r="BP142" i="7"/>
  <c r="BP164" i="7"/>
  <c r="BP103" i="7"/>
  <c r="BP118" i="7"/>
  <c r="BP52" i="7"/>
  <c r="BP162" i="7"/>
  <c r="BP115" i="7"/>
  <c r="BP109" i="7"/>
  <c r="BP111" i="7"/>
  <c r="BP18" i="7"/>
  <c r="BP79" i="7"/>
  <c r="BP72" i="7"/>
  <c r="BP149" i="7"/>
  <c r="BP30" i="7"/>
  <c r="BP92" i="7"/>
  <c r="BP32" i="7"/>
  <c r="BP154" i="7"/>
  <c r="BP3" i="7"/>
  <c r="BP138" i="7"/>
  <c r="BP177" i="7"/>
  <c r="BP78" i="7"/>
  <c r="BP96" i="7"/>
  <c r="BP82" i="7"/>
  <c r="BP43" i="7"/>
  <c r="BP155" i="7"/>
  <c r="BP173" i="7"/>
  <c r="BP87" i="7"/>
  <c r="BP39" i="7"/>
  <c r="BP71" i="7"/>
  <c r="BP116" i="7"/>
  <c r="BP15" i="7"/>
  <c r="BP153" i="7"/>
  <c r="BP159" i="7"/>
  <c r="BP64" i="7"/>
  <c r="BP27" i="7"/>
  <c r="BP14" i="7"/>
  <c r="BP25" i="7"/>
  <c r="BP13" i="7"/>
  <c r="BP169" i="7"/>
  <c r="BP172" i="7"/>
  <c r="BP17" i="7"/>
  <c r="BP49" i="7"/>
  <c r="BP22" i="7"/>
  <c r="BP35" i="7"/>
  <c r="BP163" i="7"/>
  <c r="BP44" i="7"/>
  <c r="BP143" i="7"/>
  <c r="BP69" i="7"/>
  <c r="BP130" i="7"/>
  <c r="BP63" i="7"/>
  <c r="BP81" i="7"/>
  <c r="BP10" i="7"/>
  <c r="BP148" i="7"/>
  <c r="BP28" i="7"/>
  <c r="BP9" i="7"/>
  <c r="BP59" i="7"/>
  <c r="BP19" i="7"/>
  <c r="BP160" i="7"/>
  <c r="BP37" i="7"/>
  <c r="BP134" i="7"/>
  <c r="BP16" i="7"/>
  <c r="BP112" i="7"/>
  <c r="BP139" i="7"/>
  <c r="BP102" i="7"/>
  <c r="BP114" i="7"/>
  <c r="BP98" i="7"/>
  <c r="BP168" i="7"/>
  <c r="BP119" i="7"/>
  <c r="BP62" i="7"/>
  <c r="BP121" i="7"/>
  <c r="BP88" i="7"/>
  <c r="BP146" i="7"/>
  <c r="BP151" i="7"/>
  <c r="BP53" i="7"/>
  <c r="BP108" i="7"/>
  <c r="BP84" i="7"/>
  <c r="BP132" i="7"/>
  <c r="BP150" i="7"/>
  <c r="BP46" i="7"/>
  <c r="BP51" i="7"/>
  <c r="BP124" i="7"/>
  <c r="BP97" i="7"/>
  <c r="BP94" i="7"/>
  <c r="BP38" i="7"/>
  <c r="BP65" i="7"/>
  <c r="BP24" i="7"/>
  <c r="BP5" i="7"/>
  <c r="BP145" i="7"/>
  <c r="BP89" i="7"/>
  <c r="BP50" i="7"/>
  <c r="BP67" i="7"/>
  <c r="BP125" i="7"/>
  <c r="BP68" i="7"/>
  <c r="BP170" i="7"/>
  <c r="BP95" i="7"/>
  <c r="BP128" i="7"/>
  <c r="BP176" i="7"/>
  <c r="BP54" i="7"/>
  <c r="BP61" i="7"/>
  <c r="BP26" i="7"/>
  <c r="BP45" i="7"/>
  <c r="BP107" i="7"/>
  <c r="BP36" i="7"/>
  <c r="BP167" i="7"/>
  <c r="BP80" i="7"/>
  <c r="BP34" i="7"/>
  <c r="BP77" i="7"/>
  <c r="BP152" i="7"/>
  <c r="BP58" i="7"/>
  <c r="BP42" i="7"/>
  <c r="BP31" i="7"/>
  <c r="BP135" i="7"/>
  <c r="BP90" i="7"/>
  <c r="BP75" i="7"/>
  <c r="BP129" i="7"/>
  <c r="BP161" i="7"/>
  <c r="BP29" i="7"/>
  <c r="BP57" i="7"/>
  <c r="BP131" i="7"/>
  <c r="BP141" i="7"/>
  <c r="BP158" i="7"/>
  <c r="BP171" i="7"/>
  <c r="BP23" i="7"/>
  <c r="BP122" i="7"/>
  <c r="BP105" i="7"/>
  <c r="BP20" i="7"/>
  <c r="BP76" i="7"/>
  <c r="BP157" i="7"/>
  <c r="BP126" i="7"/>
  <c r="BP8" i="7"/>
  <c r="BP99" i="7"/>
  <c r="BP47" i="7"/>
  <c r="BP86" i="7"/>
  <c r="BP73" i="7"/>
  <c r="BP117" i="7"/>
  <c r="BP70" i="7"/>
  <c r="BP100" i="7"/>
  <c r="BP21" i="7"/>
  <c r="BP140" i="7"/>
  <c r="BP106" i="7"/>
  <c r="BP136" i="7"/>
  <c r="BP110" i="7"/>
  <c r="BP55" i="7"/>
  <c r="BP175" i="7"/>
  <c r="BP166" i="7"/>
  <c r="BP101" i="7"/>
  <c r="BP2" i="7"/>
  <c r="BP40" i="7"/>
  <c r="CE218" i="7"/>
  <c r="CE217" i="7"/>
  <c r="BR184" i="7"/>
  <c r="BR4" i="7"/>
  <c r="BR182" i="7"/>
  <c r="BR183" i="7"/>
  <c r="CO218" i="7"/>
  <c r="CO217" i="7"/>
  <c r="BZ218" i="7"/>
  <c r="BZ217" i="7"/>
  <c r="BR134" i="7"/>
  <c r="BR43" i="7"/>
  <c r="BR64" i="7"/>
  <c r="BR30" i="7"/>
  <c r="BR101" i="7"/>
  <c r="BR11" i="7"/>
  <c r="BR142" i="7"/>
  <c r="BR24" i="7"/>
  <c r="BR154" i="7"/>
  <c r="BR48" i="7"/>
  <c r="BR166" i="7"/>
  <c r="BR62" i="7"/>
  <c r="BR175" i="7"/>
  <c r="BR120" i="7"/>
  <c r="BR156" i="7"/>
  <c r="BR49" i="7"/>
  <c r="BR119" i="7"/>
  <c r="BR53" i="7"/>
  <c r="BR71" i="7"/>
  <c r="BR161" i="7"/>
  <c r="BR124" i="7"/>
  <c r="BR93" i="7"/>
  <c r="BR170" i="7"/>
  <c r="BR88" i="7"/>
  <c r="BR131" i="7"/>
  <c r="BR50" i="7"/>
  <c r="BR174" i="7"/>
  <c r="BR97" i="7"/>
  <c r="BR38" i="7"/>
  <c r="BR162" i="7"/>
  <c r="BR29" i="7"/>
  <c r="BR168" i="7"/>
  <c r="BR105" i="7"/>
  <c r="BR126" i="7"/>
  <c r="BR163" i="7"/>
  <c r="BR79" i="7"/>
  <c r="BR99" i="7"/>
  <c r="BR83" i="7"/>
  <c r="BR145" i="7"/>
  <c r="BR111" i="7"/>
  <c r="BR41" i="7"/>
  <c r="BR177" i="7"/>
  <c r="BR27" i="7"/>
  <c r="BR67" i="7"/>
  <c r="BR160" i="7"/>
  <c r="BR32" i="7"/>
  <c r="BR77" i="7"/>
  <c r="BR37" i="7"/>
  <c r="BR125" i="7"/>
  <c r="BR45" i="7"/>
  <c r="BR129" i="7"/>
  <c r="BR12" i="7"/>
  <c r="BR75" i="7"/>
  <c r="BR98" i="7"/>
  <c r="BR19" i="7"/>
  <c r="BR3" i="7"/>
  <c r="BR58" i="7"/>
  <c r="BR140" i="7"/>
  <c r="BR7" i="7"/>
  <c r="BR95" i="7"/>
  <c r="BR115" i="7"/>
  <c r="BR52" i="7"/>
  <c r="BR139" i="7"/>
  <c r="BR68" i="7"/>
  <c r="BR42" i="7"/>
  <c r="BR23" i="7"/>
  <c r="BR116" i="7"/>
  <c r="BR80" i="7"/>
  <c r="BR176" i="7"/>
  <c r="BR54" i="7"/>
  <c r="BR36" i="7"/>
  <c r="BR17" i="7"/>
  <c r="BR56" i="7"/>
  <c r="BR72" i="7"/>
  <c r="BR70" i="7"/>
  <c r="BR35" i="7"/>
  <c r="BR84" i="7"/>
  <c r="BR136" i="7"/>
  <c r="BR133" i="7"/>
  <c r="BR96" i="7"/>
  <c r="BR128" i="7"/>
  <c r="BR130" i="7"/>
  <c r="BR103" i="7"/>
  <c r="BR102" i="7"/>
  <c r="BR9" i="7"/>
  <c r="BR112" i="7"/>
  <c r="BR155" i="7"/>
  <c r="BR158" i="7"/>
  <c r="BR31" i="7"/>
  <c r="BR59" i="7"/>
  <c r="BR151" i="7"/>
  <c r="BR152" i="7"/>
  <c r="BR147" i="7"/>
  <c r="BR114" i="7"/>
  <c r="BR39" i="7"/>
  <c r="BR16" i="7"/>
  <c r="BR33" i="7"/>
  <c r="BR117" i="7"/>
  <c r="BR167" i="7"/>
  <c r="BR1" i="7"/>
  <c r="BR143" i="7"/>
  <c r="BR109" i="7"/>
  <c r="BR144" i="7"/>
  <c r="BR110" i="7"/>
  <c r="BR63" i="7"/>
  <c r="BR137" i="7"/>
  <c r="BR20" i="7"/>
  <c r="BR47" i="7"/>
  <c r="BR149" i="7"/>
  <c r="BR122" i="7"/>
  <c r="BR169" i="7"/>
  <c r="BR61" i="7"/>
  <c r="BR74" i="7"/>
  <c r="BR73" i="7"/>
  <c r="BR69" i="7"/>
  <c r="BR57" i="7"/>
  <c r="BR173" i="7"/>
  <c r="BR138" i="7"/>
  <c r="BR104" i="7"/>
  <c r="BR22" i="7"/>
  <c r="BR148" i="7"/>
  <c r="BR118" i="7"/>
  <c r="BR90" i="7"/>
  <c r="BR106" i="7"/>
  <c r="BR40" i="7"/>
  <c r="BR85" i="7"/>
  <c r="BR108" i="7"/>
  <c r="BR94" i="7"/>
  <c r="BR65" i="7"/>
  <c r="BR91" i="7"/>
  <c r="BR87" i="7"/>
  <c r="BR146" i="7"/>
  <c r="BR60" i="7"/>
  <c r="BR86" i="7"/>
  <c r="BR157" i="7"/>
  <c r="BR81" i="7"/>
  <c r="BR165" i="7"/>
  <c r="BR10" i="7"/>
  <c r="BR34" i="7"/>
  <c r="BR14" i="7"/>
  <c r="BR28" i="7"/>
  <c r="BR66" i="7"/>
  <c r="BR21" i="7"/>
  <c r="BR51" i="7"/>
  <c r="BR127" i="7"/>
  <c r="BR164" i="7"/>
  <c r="BR113" i="7"/>
  <c r="BR121" i="7"/>
  <c r="BR26" i="7"/>
  <c r="BR8" i="7"/>
  <c r="BR78" i="7"/>
  <c r="BR18" i="7"/>
  <c r="BR135" i="7"/>
  <c r="BR5" i="7"/>
  <c r="BR44" i="7"/>
  <c r="BR13" i="7"/>
  <c r="BR82" i="7"/>
  <c r="BR76" i="7"/>
  <c r="BR15" i="7"/>
  <c r="BR55" i="7"/>
  <c r="BR172" i="7"/>
  <c r="BR132" i="7"/>
  <c r="BR46" i="7"/>
  <c r="BR159" i="7"/>
  <c r="BR25" i="7"/>
  <c r="BR153" i="7"/>
  <c r="BR141" i="7"/>
  <c r="BR89" i="7"/>
  <c r="BR107" i="7"/>
  <c r="BR150" i="7"/>
  <c r="BR100" i="7"/>
  <c r="BR123" i="7"/>
  <c r="BR92" i="7"/>
  <c r="BR171" i="7"/>
  <c r="BR2" i="7"/>
  <c r="BR6" i="7"/>
  <c r="BQ183" i="7"/>
  <c r="BQ4" i="7"/>
  <c r="BQ182" i="7"/>
  <c r="BQ184" i="7"/>
  <c r="BU184" i="7"/>
  <c r="BU4" i="7"/>
  <c r="BU182" i="7"/>
  <c r="BU183" i="7"/>
  <c r="BS131" i="7"/>
  <c r="BS154" i="7"/>
  <c r="BS52" i="7"/>
  <c r="BS170" i="7"/>
  <c r="BS26" i="7"/>
  <c r="BS157" i="7"/>
  <c r="BS90" i="7"/>
  <c r="BS55" i="7"/>
  <c r="BS109" i="7"/>
  <c r="BS69" i="7"/>
  <c r="BS105" i="7"/>
  <c r="BS167" i="7"/>
  <c r="BS78" i="7"/>
  <c r="BS8" i="7"/>
  <c r="BS103" i="7"/>
  <c r="BS80" i="7"/>
  <c r="BS141" i="7"/>
  <c r="BS102" i="7"/>
  <c r="BS37" i="7"/>
  <c r="BS10" i="7"/>
  <c r="BS85" i="7"/>
  <c r="BS58" i="7"/>
  <c r="BS56" i="7"/>
  <c r="BS63" i="7"/>
  <c r="BS120" i="7"/>
  <c r="BS125" i="7"/>
  <c r="BS110" i="7"/>
  <c r="BS9" i="7"/>
  <c r="BS3" i="7"/>
  <c r="BS46" i="7"/>
  <c r="BS162" i="7"/>
  <c r="BS83" i="7"/>
  <c r="BS77" i="7"/>
  <c r="BS91" i="7"/>
  <c r="BS152" i="7"/>
  <c r="BS16" i="7"/>
  <c r="BS158" i="7"/>
  <c r="BS172" i="7"/>
  <c r="BS126" i="7"/>
  <c r="BS94" i="7"/>
  <c r="BS25" i="7"/>
  <c r="BS33" i="7"/>
  <c r="BS88" i="7"/>
  <c r="BS41" i="7"/>
  <c r="BS145" i="7"/>
  <c r="BS97" i="7"/>
  <c r="BS27" i="7"/>
  <c r="BS81" i="7"/>
  <c r="BS169" i="7"/>
  <c r="BS68" i="7"/>
  <c r="BS139" i="7"/>
  <c r="BS39" i="7"/>
  <c r="BS122" i="7"/>
  <c r="BS101" i="7"/>
  <c r="BS48" i="7"/>
  <c r="BS20" i="7"/>
  <c r="BS40" i="7"/>
  <c r="BS6" i="7"/>
  <c r="BS18" i="7"/>
  <c r="BS32" i="7"/>
  <c r="BS93" i="7"/>
  <c r="BS133" i="7"/>
  <c r="BS155" i="7"/>
  <c r="BS35" i="7"/>
  <c r="BS119" i="7"/>
  <c r="BS161" i="7"/>
  <c r="BS79" i="7"/>
  <c r="BS51" i="7"/>
  <c r="BS86" i="7"/>
  <c r="BS47" i="7"/>
  <c r="BS50" i="7"/>
  <c r="BS71" i="7"/>
  <c r="BS134" i="7"/>
  <c r="BS49" i="7"/>
  <c r="BS135" i="7"/>
  <c r="BS129" i="7"/>
  <c r="BS57" i="7"/>
  <c r="BS108" i="7"/>
  <c r="BS15" i="7"/>
  <c r="BS156" i="7"/>
  <c r="BS1" i="7"/>
  <c r="BS151" i="7"/>
  <c r="BS111" i="7"/>
  <c r="BS73" i="7"/>
  <c r="BS163" i="7"/>
  <c r="BS117" i="7"/>
  <c r="BS21" i="7"/>
  <c r="BS36" i="7"/>
  <c r="BS60" i="7"/>
  <c r="BS130" i="7"/>
  <c r="BS65" i="7"/>
  <c r="BS64" i="7"/>
  <c r="BS53" i="7"/>
  <c r="BS34" i="7"/>
  <c r="BS13" i="7"/>
  <c r="BS104" i="7"/>
  <c r="BS115" i="7"/>
  <c r="BS75" i="7"/>
  <c r="BS176" i="7"/>
  <c r="BS19" i="7"/>
  <c r="BS95" i="7"/>
  <c r="BS132" i="7"/>
  <c r="BS144" i="7"/>
  <c r="BS22" i="7"/>
  <c r="BS159" i="7"/>
  <c r="BS14" i="7"/>
  <c r="BS173" i="7"/>
  <c r="BS100" i="7"/>
  <c r="BS124" i="7"/>
  <c r="BS12" i="7"/>
  <c r="BS150" i="7"/>
  <c r="BS82" i="7"/>
  <c r="BS43" i="7"/>
  <c r="BS70" i="7"/>
  <c r="BS92" i="7"/>
  <c r="BS17" i="7"/>
  <c r="BS107" i="7"/>
  <c r="BS123" i="7"/>
  <c r="BS89" i="7"/>
  <c r="BS137" i="7"/>
  <c r="BS148" i="7"/>
  <c r="BS7" i="7"/>
  <c r="BS164" i="7"/>
  <c r="BS74" i="7"/>
  <c r="BS166" i="7"/>
  <c r="BS29" i="7"/>
  <c r="BS76" i="7"/>
  <c r="BS153" i="7"/>
  <c r="BS24" i="7"/>
  <c r="BS149" i="7"/>
  <c r="BS99" i="7"/>
  <c r="BS113" i="7"/>
  <c r="BS127" i="7"/>
  <c r="BS168" i="7"/>
  <c r="BS114" i="7"/>
  <c r="BS171" i="7"/>
  <c r="BS112" i="7"/>
  <c r="BS136" i="7"/>
  <c r="BS106" i="7"/>
  <c r="BS54" i="7"/>
  <c r="BS59" i="7"/>
  <c r="BS28" i="7"/>
  <c r="BS84" i="7"/>
  <c r="BS30" i="7"/>
  <c r="BS11" i="7"/>
  <c r="BS96" i="7"/>
  <c r="BS72" i="7"/>
  <c r="BS23" i="7"/>
  <c r="BS175" i="7"/>
  <c r="BS98" i="7"/>
  <c r="BS160" i="7"/>
  <c r="BS147" i="7"/>
  <c r="BS44" i="7"/>
  <c r="BS62" i="7"/>
  <c r="BS5" i="7"/>
  <c r="BS128" i="7"/>
  <c r="BS61" i="7"/>
  <c r="BS31" i="7"/>
  <c r="BS177" i="7"/>
  <c r="BS138" i="7"/>
  <c r="BS42" i="7"/>
  <c r="BS67" i="7"/>
  <c r="BS45" i="7"/>
  <c r="BS66" i="7"/>
  <c r="BS143" i="7"/>
  <c r="BS121" i="7"/>
  <c r="BS174" i="7"/>
  <c r="BS165" i="7"/>
  <c r="BS118" i="7"/>
  <c r="BS87" i="7"/>
  <c r="BS140" i="7"/>
  <c r="BS146" i="7"/>
  <c r="BS38" i="7"/>
  <c r="BS142" i="7"/>
  <c r="BS2" i="7"/>
  <c r="BS116" i="7"/>
  <c r="BU159" i="7"/>
  <c r="BU70" i="7"/>
  <c r="BU162" i="7"/>
  <c r="BU46" i="7"/>
  <c r="BU15" i="7"/>
  <c r="BU58" i="7"/>
  <c r="BU50" i="7"/>
  <c r="BU170" i="7"/>
  <c r="BU36" i="7"/>
  <c r="BU10" i="7"/>
  <c r="BU27" i="7"/>
  <c r="BU57" i="7"/>
  <c r="BU133" i="7"/>
  <c r="BU6" i="7"/>
  <c r="BU29" i="7"/>
  <c r="BU30" i="7"/>
  <c r="BU99" i="7"/>
  <c r="BU44" i="7"/>
  <c r="BU144" i="7"/>
  <c r="BU84" i="7"/>
  <c r="BU88" i="7"/>
  <c r="BU51" i="7"/>
  <c r="BU109" i="7"/>
  <c r="BU38" i="7"/>
  <c r="BU156" i="7"/>
  <c r="BU111" i="7"/>
  <c r="BU141" i="7"/>
  <c r="BU101" i="7"/>
  <c r="BU53" i="7"/>
  <c r="BU94" i="7"/>
  <c r="BU67" i="7"/>
  <c r="BU157" i="7"/>
  <c r="BU54" i="7"/>
  <c r="BU131" i="7"/>
  <c r="BU168" i="7"/>
  <c r="BU31" i="7"/>
  <c r="BU129" i="7"/>
  <c r="BU172" i="7"/>
  <c r="BU140" i="7"/>
  <c r="BU76" i="7"/>
  <c r="BU11" i="7"/>
  <c r="BU174" i="7"/>
  <c r="BU3" i="7"/>
  <c r="BU35" i="7"/>
  <c r="BU5" i="7"/>
  <c r="BU26" i="7"/>
  <c r="BU65" i="7"/>
  <c r="BU86" i="7"/>
  <c r="BU171" i="7"/>
  <c r="BU97" i="7"/>
  <c r="BU173" i="7"/>
  <c r="BU123" i="7"/>
  <c r="BU68" i="7"/>
  <c r="BU61" i="7"/>
  <c r="BU52" i="7"/>
  <c r="BU78" i="7"/>
  <c r="BU104" i="7"/>
  <c r="BU151" i="7"/>
  <c r="BU148" i="7"/>
  <c r="BU23" i="7"/>
  <c r="BU81" i="7"/>
  <c r="BU121" i="7"/>
  <c r="BU100" i="7"/>
  <c r="BU87" i="7"/>
  <c r="BU103" i="7"/>
  <c r="BU152" i="7"/>
  <c r="BU39" i="7"/>
  <c r="BU19" i="7"/>
  <c r="BU160" i="7"/>
  <c r="BU33" i="7"/>
  <c r="BU112" i="7"/>
  <c r="BU90" i="7"/>
  <c r="BU59" i="7"/>
  <c r="BU125" i="7"/>
  <c r="BU25" i="7"/>
  <c r="BU55" i="7"/>
  <c r="BU74" i="7"/>
  <c r="BU118" i="7"/>
  <c r="BU20" i="7"/>
  <c r="BU48" i="7"/>
  <c r="BU85" i="7"/>
  <c r="BU176" i="7"/>
  <c r="BU32" i="7"/>
  <c r="BU73" i="7"/>
  <c r="BU93" i="7"/>
  <c r="BU149" i="7"/>
  <c r="BU147" i="7"/>
  <c r="BU116" i="7"/>
  <c r="BU134" i="7"/>
  <c r="BU60" i="7"/>
  <c r="BU158" i="7"/>
  <c r="BU132" i="7"/>
  <c r="BU49" i="7"/>
  <c r="BU153" i="7"/>
  <c r="BU83" i="7"/>
  <c r="BU71" i="7"/>
  <c r="BU12" i="7"/>
  <c r="BU150" i="7"/>
  <c r="BU108" i="7"/>
  <c r="BU139" i="7"/>
  <c r="BU114" i="7"/>
  <c r="BU169" i="7"/>
  <c r="BU161" i="7"/>
  <c r="BU75" i="7"/>
  <c r="BU106" i="7"/>
  <c r="BU138" i="7"/>
  <c r="BU96" i="7"/>
  <c r="BU120" i="7"/>
  <c r="BU41" i="7"/>
  <c r="BU45" i="7"/>
  <c r="BU167" i="7"/>
  <c r="BU9" i="7"/>
  <c r="BU17" i="7"/>
  <c r="BU175" i="7"/>
  <c r="BU137" i="7"/>
  <c r="BU135" i="7"/>
  <c r="BU62" i="7"/>
  <c r="BU13" i="7"/>
  <c r="BU69" i="7"/>
  <c r="BU115" i="7"/>
  <c r="BU155" i="7"/>
  <c r="BU14" i="7"/>
  <c r="BU82" i="7"/>
  <c r="BU91" i="7"/>
  <c r="BU18" i="7"/>
  <c r="BU117" i="7"/>
  <c r="BU8" i="7"/>
  <c r="BU113" i="7"/>
  <c r="BU126" i="7"/>
  <c r="BU164" i="7"/>
  <c r="BU63" i="7"/>
  <c r="BU110" i="7"/>
  <c r="BU40" i="7"/>
  <c r="BU43" i="7"/>
  <c r="BU142" i="7"/>
  <c r="BU146" i="7"/>
  <c r="BU34" i="7"/>
  <c r="BU1" i="7"/>
  <c r="BU128" i="7"/>
  <c r="BU77" i="7"/>
  <c r="BU79" i="7"/>
  <c r="BU130" i="7"/>
  <c r="BU95" i="7"/>
  <c r="BU21" i="7"/>
  <c r="BU56" i="7"/>
  <c r="BU163" i="7"/>
  <c r="BU72" i="7"/>
  <c r="BU16" i="7"/>
  <c r="BU177" i="7"/>
  <c r="BU166" i="7"/>
  <c r="BU105" i="7"/>
  <c r="BU42" i="7"/>
  <c r="BU136" i="7"/>
  <c r="BU28" i="7"/>
  <c r="BU66" i="7"/>
  <c r="BU124" i="7"/>
  <c r="BU24" i="7"/>
  <c r="BU102" i="7"/>
  <c r="BU7" i="7"/>
  <c r="BU64" i="7"/>
  <c r="BU89" i="7"/>
  <c r="BU80" i="7"/>
  <c r="BU98" i="7"/>
  <c r="BU145" i="7"/>
  <c r="BU119" i="7"/>
  <c r="BU107" i="7"/>
  <c r="BU154" i="7"/>
  <c r="BU165" i="7"/>
  <c r="BU127" i="7"/>
  <c r="BU122" i="7"/>
  <c r="BU47" i="7"/>
  <c r="BU92" i="7"/>
  <c r="BU22" i="7"/>
  <c r="BU37" i="7"/>
  <c r="BU2" i="7"/>
  <c r="BU143" i="7"/>
  <c r="BT183" i="7"/>
  <c r="BT4" i="7"/>
  <c r="BT182" i="7"/>
  <c r="BT184" i="7"/>
  <c r="BQ18" i="7"/>
  <c r="BQ25" i="7"/>
  <c r="BQ95" i="7"/>
  <c r="BQ151" i="7"/>
  <c r="BQ10" i="7"/>
  <c r="BQ165" i="7"/>
  <c r="BQ144" i="7"/>
  <c r="BQ102" i="7"/>
  <c r="BQ37" i="7"/>
  <c r="BQ96" i="7"/>
  <c r="BQ34" i="7"/>
  <c r="BQ9" i="7"/>
  <c r="BQ21" i="7"/>
  <c r="BQ142" i="7"/>
  <c r="BQ170" i="7"/>
  <c r="BQ97" i="7"/>
  <c r="BQ47" i="7"/>
  <c r="BQ55" i="7"/>
  <c r="BQ123" i="7"/>
  <c r="BQ66" i="7"/>
  <c r="BQ38" i="7"/>
  <c r="BQ156" i="7"/>
  <c r="BQ14" i="7"/>
  <c r="BQ169" i="7"/>
  <c r="BQ36" i="7"/>
  <c r="BQ77" i="7"/>
  <c r="BQ117" i="7"/>
  <c r="BQ129" i="7"/>
  <c r="BQ1" i="7"/>
  <c r="BQ63" i="7"/>
  <c r="BQ148" i="7"/>
  <c r="BQ86" i="7"/>
  <c r="BQ164" i="7"/>
  <c r="BQ31" i="7"/>
  <c r="BQ23" i="7"/>
  <c r="BQ48" i="7"/>
  <c r="BQ70" i="7"/>
  <c r="BQ128" i="7"/>
  <c r="BQ49" i="7"/>
  <c r="BQ126" i="7"/>
  <c r="BQ166" i="7"/>
  <c r="BQ161" i="7"/>
  <c r="BQ7" i="7"/>
  <c r="BQ29" i="7"/>
  <c r="BQ115" i="7"/>
  <c r="BQ163" i="7"/>
  <c r="BQ100" i="7"/>
  <c r="BQ177" i="7"/>
  <c r="BQ125" i="7"/>
  <c r="BQ113" i="7"/>
  <c r="BQ159" i="7"/>
  <c r="BQ71" i="7"/>
  <c r="BQ162" i="7"/>
  <c r="BQ24" i="7"/>
  <c r="BQ53" i="7"/>
  <c r="BQ5" i="7"/>
  <c r="BQ137" i="7"/>
  <c r="BQ69" i="7"/>
  <c r="BQ13" i="7"/>
  <c r="BQ124" i="7"/>
  <c r="BQ75" i="7"/>
  <c r="BQ51" i="7"/>
  <c r="BQ134" i="7"/>
  <c r="BQ107" i="7"/>
  <c r="BQ76" i="7"/>
  <c r="BQ139" i="7"/>
  <c r="BQ28" i="7"/>
  <c r="BQ40" i="7"/>
  <c r="BQ176" i="7"/>
  <c r="BQ27" i="7"/>
  <c r="BQ65" i="7"/>
  <c r="BQ46" i="7"/>
  <c r="BQ132" i="7"/>
  <c r="BQ168" i="7"/>
  <c r="BQ122" i="7"/>
  <c r="BQ8" i="7"/>
  <c r="BQ78" i="7"/>
  <c r="BQ44" i="7"/>
  <c r="BQ12" i="7"/>
  <c r="BQ106" i="7"/>
  <c r="BQ101" i="7"/>
  <c r="BQ174" i="7"/>
  <c r="BQ146" i="7"/>
  <c r="BQ140" i="7"/>
  <c r="BQ130" i="7"/>
  <c r="BQ74" i="7"/>
  <c r="BQ111" i="7"/>
  <c r="BQ150" i="7"/>
  <c r="BQ68" i="7"/>
  <c r="BQ84" i="7"/>
  <c r="BQ32" i="7"/>
  <c r="BQ60" i="7"/>
  <c r="BQ20" i="7"/>
  <c r="BQ6" i="7"/>
  <c r="BQ61" i="7"/>
  <c r="BQ83" i="7"/>
  <c r="BQ87" i="7"/>
  <c r="BQ50" i="7"/>
  <c r="BQ98" i="7"/>
  <c r="BQ155" i="7"/>
  <c r="BQ167" i="7"/>
  <c r="BQ153" i="7"/>
  <c r="BQ62" i="7"/>
  <c r="BQ145" i="7"/>
  <c r="BQ81" i="7"/>
  <c r="BQ143" i="7"/>
  <c r="BQ35" i="7"/>
  <c r="BQ172" i="7"/>
  <c r="BQ16" i="7"/>
  <c r="BQ171" i="7"/>
  <c r="BQ116" i="7"/>
  <c r="BQ85" i="7"/>
  <c r="BQ147" i="7"/>
  <c r="BQ22" i="7"/>
  <c r="BQ138" i="7"/>
  <c r="BQ3" i="7"/>
  <c r="BQ103" i="7"/>
  <c r="BQ90" i="7"/>
  <c r="BQ79" i="7"/>
  <c r="BQ41" i="7"/>
  <c r="BQ11" i="7"/>
  <c r="BQ33" i="7"/>
  <c r="BQ173" i="7"/>
  <c r="BQ54" i="7"/>
  <c r="BQ39" i="7"/>
  <c r="BQ59" i="7"/>
  <c r="BQ73" i="7"/>
  <c r="BQ120" i="7"/>
  <c r="BQ43" i="7"/>
  <c r="BQ80" i="7"/>
  <c r="BQ17" i="7"/>
  <c r="BQ110" i="7"/>
  <c r="BQ127" i="7"/>
  <c r="BQ152" i="7"/>
  <c r="BQ99" i="7"/>
  <c r="BQ118" i="7"/>
  <c r="BQ64" i="7"/>
  <c r="BQ45" i="7"/>
  <c r="BQ82" i="7"/>
  <c r="BQ114" i="7"/>
  <c r="BQ67" i="7"/>
  <c r="BQ175" i="7"/>
  <c r="BQ149" i="7"/>
  <c r="BQ56" i="7"/>
  <c r="BQ52" i="7"/>
  <c r="BQ108" i="7"/>
  <c r="BQ88" i="7"/>
  <c r="BQ109" i="7"/>
  <c r="BQ15" i="7"/>
  <c r="BQ131" i="7"/>
  <c r="BQ89" i="7"/>
  <c r="BQ119" i="7"/>
  <c r="BQ42" i="7"/>
  <c r="BQ19" i="7"/>
  <c r="BQ92" i="7"/>
  <c r="BQ104" i="7"/>
  <c r="BQ112" i="7"/>
  <c r="BQ141" i="7"/>
  <c r="BQ160" i="7"/>
  <c r="BQ26" i="7"/>
  <c r="BQ57" i="7"/>
  <c r="BQ136" i="7"/>
  <c r="BQ157" i="7"/>
  <c r="BQ94" i="7"/>
  <c r="BQ133" i="7"/>
  <c r="BQ72" i="7"/>
  <c r="BQ121" i="7"/>
  <c r="BQ93" i="7"/>
  <c r="BQ135" i="7"/>
  <c r="BQ105" i="7"/>
  <c r="BQ158" i="7"/>
  <c r="BQ30" i="7"/>
  <c r="BQ58" i="7"/>
  <c r="BQ154" i="7"/>
  <c r="BQ2" i="7"/>
  <c r="BQ91" i="7"/>
  <c r="CI172" i="7"/>
  <c r="CI141" i="7"/>
  <c r="CI105" i="7"/>
  <c r="CI99" i="7"/>
  <c r="CI116" i="7"/>
  <c r="CI61" i="7"/>
  <c r="CI64" i="7"/>
  <c r="CI27" i="7"/>
  <c r="CI29" i="7"/>
  <c r="CI100" i="7"/>
  <c r="CI113" i="7"/>
  <c r="CI156" i="7"/>
  <c r="CI126" i="7"/>
  <c r="CI117" i="7"/>
  <c r="CI95" i="7"/>
  <c r="CI168" i="7"/>
  <c r="CI174" i="7"/>
  <c r="CI80" i="7"/>
  <c r="CI135" i="7"/>
  <c r="CI96" i="7"/>
  <c r="CI164" i="7"/>
  <c r="CI32" i="7"/>
  <c r="CI72" i="7"/>
  <c r="CI69" i="7"/>
  <c r="CI15" i="7"/>
  <c r="CI131" i="7"/>
  <c r="CI119" i="7"/>
  <c r="CI9" i="7"/>
  <c r="CI157" i="7"/>
  <c r="CI169" i="7"/>
  <c r="CI93" i="7"/>
  <c r="CI127" i="7"/>
  <c r="CI106" i="7"/>
  <c r="CI91" i="7"/>
  <c r="CI67" i="7"/>
  <c r="CI123" i="7"/>
  <c r="CI83" i="7"/>
  <c r="CI89" i="7"/>
  <c r="CI115" i="7"/>
  <c r="CI77" i="7"/>
  <c r="CI146" i="7"/>
  <c r="CI37" i="7"/>
  <c r="CI28" i="7"/>
  <c r="CI75" i="7"/>
  <c r="CI55" i="7"/>
  <c r="CI130" i="7"/>
  <c r="CI76" i="7"/>
  <c r="CI10" i="7"/>
  <c r="CI82" i="7"/>
  <c r="CI138" i="7"/>
  <c r="CI104" i="7"/>
  <c r="CI88" i="7"/>
  <c r="CI7" i="7"/>
  <c r="CI22" i="7"/>
  <c r="CI20" i="7"/>
  <c r="CI173" i="7"/>
  <c r="CI133" i="7"/>
  <c r="CI43" i="7"/>
  <c r="CI177" i="7"/>
  <c r="CI144" i="7"/>
  <c r="CI13" i="7"/>
  <c r="CI151" i="7"/>
  <c r="CI175" i="7"/>
  <c r="CI159" i="7"/>
  <c r="CI158" i="7"/>
  <c r="CI145" i="7"/>
  <c r="CI14" i="7"/>
  <c r="CI31" i="7"/>
  <c r="CI94" i="7"/>
  <c r="CI163" i="7"/>
  <c r="CI143" i="7"/>
  <c r="CI110" i="7"/>
  <c r="CI129" i="7"/>
  <c r="CI4" i="7"/>
  <c r="CI87" i="7"/>
  <c r="CI111" i="7"/>
  <c r="CI36" i="7"/>
  <c r="CI167" i="7"/>
  <c r="CI63" i="7"/>
  <c r="CI90" i="7"/>
  <c r="CI26" i="7"/>
  <c r="CI102" i="7"/>
  <c r="CI60" i="7"/>
  <c r="CI21" i="7"/>
  <c r="CI65" i="7"/>
  <c r="CI38" i="7"/>
  <c r="CI40" i="7"/>
  <c r="CI147" i="7"/>
  <c r="CI98" i="7"/>
  <c r="CI136" i="7"/>
  <c r="CI53" i="7"/>
  <c r="CI161" i="7"/>
  <c r="CI41" i="7"/>
  <c r="CI8" i="7"/>
  <c r="CI59" i="7"/>
  <c r="CI92" i="7"/>
  <c r="CI3" i="7"/>
  <c r="CI48" i="7"/>
  <c r="CI108" i="7"/>
  <c r="CI101" i="7"/>
  <c r="CI171" i="7"/>
  <c r="CI30" i="7"/>
  <c r="CI166" i="7"/>
  <c r="CI6" i="7"/>
  <c r="CI78" i="7"/>
  <c r="CI154" i="7"/>
  <c r="CI57" i="7"/>
  <c r="CI35" i="7"/>
  <c r="CI132" i="7"/>
  <c r="CI54" i="7"/>
  <c r="CI86" i="7"/>
  <c r="CI47" i="7"/>
  <c r="CI139" i="7"/>
  <c r="CI162" i="7"/>
  <c r="CI160" i="7"/>
  <c r="CI50" i="7"/>
  <c r="CI134" i="7"/>
  <c r="CI142" i="7"/>
  <c r="CI150" i="7"/>
  <c r="CI19" i="7"/>
  <c r="CI122" i="7"/>
  <c r="CI84" i="7"/>
  <c r="CI24" i="7"/>
  <c r="CI118" i="7"/>
  <c r="CI153" i="7"/>
  <c r="CI74" i="7"/>
  <c r="CI170" i="7"/>
  <c r="CI176" i="7"/>
  <c r="CI71" i="7"/>
  <c r="CI5" i="7"/>
  <c r="CI51" i="7"/>
  <c r="CI42" i="7"/>
  <c r="CI125" i="7"/>
  <c r="CI39" i="7"/>
  <c r="CI46" i="7"/>
  <c r="CI97" i="7"/>
  <c r="CI33" i="7"/>
  <c r="CI45" i="7"/>
  <c r="CI121" i="7"/>
  <c r="CI165" i="7"/>
  <c r="CI155" i="7"/>
  <c r="CI11" i="7"/>
  <c r="CI18" i="7"/>
  <c r="CI73" i="7"/>
  <c r="CI1" i="7"/>
  <c r="CI120" i="7"/>
  <c r="CI114" i="7"/>
  <c r="CI148" i="7"/>
  <c r="CI137" i="7"/>
  <c r="CI23" i="7"/>
  <c r="CI12" i="7"/>
  <c r="CI25" i="7"/>
  <c r="CI103" i="7"/>
  <c r="CI107" i="7"/>
  <c r="CI109" i="7"/>
  <c r="CI68" i="7"/>
  <c r="CI49" i="7"/>
  <c r="CI152" i="7"/>
  <c r="CI140" i="7"/>
  <c r="CI112" i="7"/>
  <c r="CI85" i="7"/>
  <c r="CI70" i="7"/>
  <c r="CI128" i="7"/>
  <c r="CI17" i="7"/>
  <c r="CI124" i="7"/>
  <c r="CI16" i="7"/>
  <c r="CI62" i="7"/>
  <c r="CI44" i="7"/>
  <c r="CI58" i="7"/>
  <c r="CI52" i="7"/>
  <c r="CI34" i="7"/>
  <c r="CI66" i="7"/>
  <c r="CI149" i="7"/>
  <c r="CI56" i="7"/>
  <c r="CI81" i="7"/>
  <c r="CI2" i="7"/>
  <c r="CI79" i="7"/>
  <c r="CM36" i="7"/>
  <c r="CM50" i="7"/>
  <c r="CM47" i="7"/>
  <c r="CM96" i="7"/>
  <c r="CM133" i="7"/>
  <c r="CM168" i="7"/>
  <c r="CM38" i="7"/>
  <c r="CM120" i="7"/>
  <c r="CM113" i="7"/>
  <c r="CM78" i="7"/>
  <c r="CM101" i="7"/>
  <c r="CM105" i="7"/>
  <c r="CM164" i="7"/>
  <c r="CM60" i="7"/>
  <c r="CM34" i="7"/>
  <c r="CM41" i="7"/>
  <c r="CM117" i="7"/>
  <c r="CM160" i="7"/>
  <c r="CM33" i="7"/>
  <c r="CM22" i="7"/>
  <c r="CM8" i="7"/>
  <c r="CM110" i="7"/>
  <c r="CM28" i="7"/>
  <c r="CM70" i="7"/>
  <c r="CM72" i="7"/>
  <c r="CM62" i="7"/>
  <c r="CM172" i="7"/>
  <c r="CM142" i="7"/>
  <c r="CM35" i="7"/>
  <c r="CM169" i="7"/>
  <c r="CM48" i="7"/>
  <c r="CM94" i="7"/>
  <c r="CM37" i="7"/>
  <c r="CM68" i="7"/>
  <c r="CM65" i="7"/>
  <c r="CM79" i="7"/>
  <c r="CM91" i="7"/>
  <c r="CM146" i="7"/>
  <c r="CM134" i="7"/>
  <c r="CM150" i="7"/>
  <c r="CM32" i="7"/>
  <c r="CM16" i="7"/>
  <c r="CM5" i="7"/>
  <c r="CM4" i="7"/>
  <c r="CM6" i="7"/>
  <c r="CM49" i="7"/>
  <c r="CM7" i="7"/>
  <c r="CM138" i="7"/>
  <c r="CM52" i="7"/>
  <c r="CM177" i="7"/>
  <c r="CM64" i="7"/>
  <c r="CM10" i="7"/>
  <c r="CM19" i="7"/>
  <c r="CM54" i="7"/>
  <c r="CM46" i="7"/>
  <c r="CM126" i="7"/>
  <c r="CM139" i="7"/>
  <c r="CM67" i="7"/>
  <c r="CM175" i="7"/>
  <c r="CM90" i="7"/>
  <c r="CM106" i="7"/>
  <c r="CM24" i="7"/>
  <c r="CM69" i="7"/>
  <c r="CM135" i="7"/>
  <c r="CM75" i="7"/>
  <c r="CM141" i="7"/>
  <c r="CM130" i="7"/>
  <c r="CM171" i="7"/>
  <c r="CM1" i="7"/>
  <c r="CM166" i="7"/>
  <c r="CM44" i="7"/>
  <c r="CM71" i="7"/>
  <c r="CM92" i="7"/>
  <c r="CM3" i="7"/>
  <c r="CM131" i="7"/>
  <c r="CM124" i="7"/>
  <c r="CM18" i="7"/>
  <c r="CM11" i="7"/>
  <c r="CM137" i="7"/>
  <c r="CM102" i="7"/>
  <c r="CM165" i="7"/>
  <c r="CM167" i="7"/>
  <c r="CM85" i="7"/>
  <c r="CM76" i="7"/>
  <c r="CM154" i="7"/>
  <c r="CM108" i="7"/>
  <c r="CM119" i="7"/>
  <c r="CM98" i="7"/>
  <c r="CM56" i="7"/>
  <c r="CM74" i="7"/>
  <c r="CM148" i="7"/>
  <c r="CM156" i="7"/>
  <c r="CM143" i="7"/>
  <c r="CM66" i="7"/>
  <c r="CM73" i="7"/>
  <c r="CM158" i="7"/>
  <c r="CM109" i="7"/>
  <c r="CM45" i="7"/>
  <c r="CM87" i="7"/>
  <c r="CM53" i="7"/>
  <c r="CM93" i="7"/>
  <c r="CM161" i="7"/>
  <c r="CM170" i="7"/>
  <c r="CM127" i="7"/>
  <c r="CM162" i="7"/>
  <c r="CM86" i="7"/>
  <c r="CM136" i="7"/>
  <c r="CM39" i="7"/>
  <c r="CM82" i="7"/>
  <c r="CM125" i="7"/>
  <c r="CM155" i="7"/>
  <c r="CM107" i="7"/>
  <c r="CM152" i="7"/>
  <c r="CM20" i="7"/>
  <c r="CM104" i="7"/>
  <c r="CM13" i="7"/>
  <c r="CM100" i="7"/>
  <c r="CM118" i="7"/>
  <c r="CM25" i="7"/>
  <c r="CM80" i="7"/>
  <c r="CM88" i="7"/>
  <c r="CM115" i="7"/>
  <c r="CM59" i="7"/>
  <c r="CM176" i="7"/>
  <c r="CM42" i="7"/>
  <c r="CM57" i="7"/>
  <c r="CM128" i="7"/>
  <c r="CM15" i="7"/>
  <c r="CM132" i="7"/>
  <c r="CM43" i="7"/>
  <c r="CM157" i="7"/>
  <c r="CM121" i="7"/>
  <c r="CM95" i="7"/>
  <c r="CM40" i="7"/>
  <c r="CM99" i="7"/>
  <c r="CM97" i="7"/>
  <c r="CM51" i="7"/>
  <c r="CM81" i="7"/>
  <c r="CM9" i="7"/>
  <c r="CM23" i="7"/>
  <c r="CM17" i="7"/>
  <c r="CM140" i="7"/>
  <c r="CM27" i="7"/>
  <c r="CM111" i="7"/>
  <c r="CM12" i="7"/>
  <c r="CM55" i="7"/>
  <c r="CM112" i="7"/>
  <c r="CM103" i="7"/>
  <c r="CM149" i="7"/>
  <c r="CM151" i="7"/>
  <c r="CM129" i="7"/>
  <c r="CM173" i="7"/>
  <c r="CM26" i="7"/>
  <c r="CM21" i="7"/>
  <c r="CM31" i="7"/>
  <c r="CM122" i="7"/>
  <c r="CM30" i="7"/>
  <c r="CM123" i="7"/>
  <c r="CM84" i="7"/>
  <c r="CM114" i="7"/>
  <c r="CM83" i="7"/>
  <c r="CM14" i="7"/>
  <c r="CM77" i="7"/>
  <c r="CM145" i="7"/>
  <c r="CM29" i="7"/>
  <c r="CM63" i="7"/>
  <c r="CM147" i="7"/>
  <c r="CM116" i="7"/>
  <c r="CM163" i="7"/>
  <c r="CM174" i="7"/>
  <c r="CM153" i="7"/>
  <c r="CM159" i="7"/>
  <c r="CM89" i="7"/>
  <c r="CM144" i="7"/>
  <c r="CM61" i="7"/>
  <c r="CM2" i="7"/>
  <c r="CM58" i="7"/>
  <c r="BT57" i="7"/>
  <c r="BT119" i="7"/>
  <c r="BT132" i="7"/>
  <c r="BT29" i="7"/>
  <c r="BT101" i="7"/>
  <c r="BT89" i="7"/>
  <c r="BT117" i="7"/>
  <c r="BT167" i="7"/>
  <c r="BT3" i="7"/>
  <c r="BT86" i="7"/>
  <c r="BT147" i="7"/>
  <c r="BT28" i="7"/>
  <c r="BT138" i="7"/>
  <c r="BT14" i="7"/>
  <c r="BT159" i="7"/>
  <c r="BT111" i="7"/>
  <c r="BT155" i="7"/>
  <c r="BT96" i="7"/>
  <c r="BT31" i="7"/>
  <c r="BT82" i="7"/>
  <c r="BT156" i="7"/>
  <c r="BT104" i="7"/>
  <c r="BT157" i="7"/>
  <c r="BT102" i="7"/>
  <c r="BT8" i="7"/>
  <c r="BT116" i="7"/>
  <c r="BT150" i="7"/>
  <c r="BT25" i="7"/>
  <c r="BT48" i="7"/>
  <c r="BT55" i="7"/>
  <c r="BT70" i="7"/>
  <c r="BT163" i="7"/>
  <c r="BT171" i="7"/>
  <c r="BT68" i="7"/>
  <c r="BT115" i="7"/>
  <c r="BT30" i="7"/>
  <c r="BT168" i="7"/>
  <c r="BT143" i="7"/>
  <c r="BT161" i="7"/>
  <c r="BT94" i="7"/>
  <c r="BT136" i="7"/>
  <c r="BT19" i="7"/>
  <c r="BT92" i="7"/>
  <c r="BT131" i="7"/>
  <c r="BT120" i="7"/>
  <c r="BT106" i="7"/>
  <c r="BT51" i="7"/>
  <c r="BT11" i="7"/>
  <c r="BT64" i="7"/>
  <c r="BT83" i="7"/>
  <c r="BT112" i="7"/>
  <c r="BT93" i="7"/>
  <c r="BT6" i="7"/>
  <c r="BT174" i="7"/>
  <c r="BT118" i="7"/>
  <c r="BT34" i="7"/>
  <c r="BT35" i="7"/>
  <c r="BT127" i="7"/>
  <c r="BT151" i="7"/>
  <c r="BT56" i="7"/>
  <c r="BT26" i="7"/>
  <c r="BT90" i="7"/>
  <c r="BT160" i="7"/>
  <c r="BT134" i="7"/>
  <c r="BT15" i="7"/>
  <c r="BT73" i="7"/>
  <c r="BT36" i="7"/>
  <c r="BT44" i="7"/>
  <c r="BT63" i="7"/>
  <c r="BT54" i="7"/>
  <c r="BT91" i="7"/>
  <c r="BT21" i="7"/>
  <c r="BT166" i="7"/>
  <c r="BT12" i="7"/>
  <c r="BT164" i="7"/>
  <c r="BT99" i="7"/>
  <c r="BT22" i="7"/>
  <c r="BT42" i="7"/>
  <c r="BT46" i="7"/>
  <c r="BT137" i="7"/>
  <c r="BT39" i="7"/>
  <c r="BT79" i="7"/>
  <c r="BT141" i="7"/>
  <c r="BT38" i="7"/>
  <c r="BT175" i="7"/>
  <c r="BT43" i="7"/>
  <c r="BT53" i="7"/>
  <c r="BT149" i="7"/>
  <c r="BT146" i="7"/>
  <c r="BT122" i="7"/>
  <c r="BT23" i="7"/>
  <c r="BT10" i="7"/>
  <c r="BT84" i="7"/>
  <c r="BT173" i="7"/>
  <c r="BT130" i="7"/>
  <c r="BT154" i="7"/>
  <c r="BT142" i="7"/>
  <c r="BT135" i="7"/>
  <c r="BT81" i="7"/>
  <c r="BT77" i="7"/>
  <c r="BT177" i="7"/>
  <c r="BT32" i="7"/>
  <c r="BT124" i="7"/>
  <c r="BT129" i="7"/>
  <c r="BT162" i="7"/>
  <c r="BT17" i="7"/>
  <c r="BT98" i="7"/>
  <c r="BT20" i="7"/>
  <c r="BT1" i="7"/>
  <c r="BT66" i="7"/>
  <c r="BT18" i="7"/>
  <c r="BT50" i="7"/>
  <c r="BT58" i="7"/>
  <c r="BT27" i="7"/>
  <c r="BT169" i="7"/>
  <c r="BT123" i="7"/>
  <c r="BT37" i="7"/>
  <c r="BT13" i="7"/>
  <c r="BT62" i="7"/>
  <c r="BT176" i="7"/>
  <c r="BT158" i="7"/>
  <c r="BT114" i="7"/>
  <c r="BT95" i="7"/>
  <c r="BT80" i="7"/>
  <c r="BT74" i="7"/>
  <c r="BT7" i="7"/>
  <c r="BT69" i="7"/>
  <c r="BT49" i="7"/>
  <c r="BT40" i="7"/>
  <c r="BT152" i="7"/>
  <c r="BT16" i="7"/>
  <c r="BT61" i="7"/>
  <c r="BT71" i="7"/>
  <c r="BT144" i="7"/>
  <c r="BT133" i="7"/>
  <c r="BT52" i="7"/>
  <c r="BT60" i="7"/>
  <c r="BT88" i="7"/>
  <c r="BT87" i="7"/>
  <c r="BT113" i="7"/>
  <c r="BT107" i="7"/>
  <c r="BT145" i="7"/>
  <c r="BT165" i="7"/>
  <c r="BT139" i="7"/>
  <c r="BT100" i="7"/>
  <c r="BT126" i="7"/>
  <c r="BT72" i="7"/>
  <c r="BT9" i="7"/>
  <c r="BT5" i="7"/>
  <c r="BT172" i="7"/>
  <c r="BT33" i="7"/>
  <c r="BT170" i="7"/>
  <c r="BT65" i="7"/>
  <c r="BT153" i="7"/>
  <c r="BT24" i="7"/>
  <c r="BT128" i="7"/>
  <c r="BT78" i="7"/>
  <c r="BT140" i="7"/>
  <c r="BT45" i="7"/>
  <c r="BT109" i="7"/>
  <c r="BT59" i="7"/>
  <c r="BT47" i="7"/>
  <c r="BT121" i="7"/>
  <c r="BT148" i="7"/>
  <c r="BT67" i="7"/>
  <c r="BT105" i="7"/>
  <c r="BT85" i="7"/>
  <c r="BT97" i="7"/>
  <c r="BT125" i="7"/>
  <c r="BT103" i="7"/>
  <c r="BT75" i="7"/>
  <c r="BT108" i="7"/>
  <c r="BT76" i="7"/>
  <c r="BT41" i="7"/>
  <c r="BT2" i="7"/>
  <c r="BT110" i="7"/>
  <c r="CA100" i="7"/>
  <c r="CA172" i="7"/>
  <c r="CA61" i="7"/>
  <c r="CA27" i="7"/>
  <c r="CA157" i="7"/>
  <c r="CA93" i="7"/>
  <c r="CA148" i="7"/>
  <c r="CA149" i="7"/>
  <c r="CA48" i="7"/>
  <c r="CA47" i="7"/>
  <c r="CA135" i="7"/>
  <c r="CA74" i="7"/>
  <c r="CA145" i="7"/>
  <c r="CA4" i="7"/>
  <c r="CA120" i="7"/>
  <c r="CA63" i="7"/>
  <c r="CA3" i="7"/>
  <c r="CA165" i="7"/>
  <c r="CA125" i="7"/>
  <c r="CA79" i="7"/>
  <c r="CA103" i="7"/>
  <c r="CA16" i="7"/>
  <c r="CA92" i="7"/>
  <c r="CA71" i="7"/>
  <c r="CA40" i="7"/>
  <c r="CA6" i="7"/>
  <c r="CA94" i="7"/>
  <c r="CA156" i="7"/>
  <c r="CA88" i="7"/>
  <c r="CA104" i="7"/>
  <c r="CA29" i="7"/>
  <c r="CA147" i="7"/>
  <c r="CA23" i="7"/>
  <c r="CA158" i="7"/>
  <c r="CA166" i="7"/>
  <c r="CA17" i="7"/>
  <c r="CA123" i="7"/>
  <c r="CA5" i="7"/>
  <c r="CA168" i="7"/>
  <c r="CA133" i="7"/>
  <c r="CA32" i="7"/>
  <c r="CA89" i="7"/>
  <c r="CA38" i="7"/>
  <c r="CA108" i="7"/>
  <c r="CA119" i="7"/>
  <c r="CA11" i="7"/>
  <c r="CA109" i="7"/>
  <c r="CA113" i="7"/>
  <c r="CA64" i="7"/>
  <c r="CA86" i="7"/>
  <c r="CA130" i="7"/>
  <c r="CA25" i="7"/>
  <c r="CA43" i="7"/>
  <c r="CA129" i="7"/>
  <c r="CA173" i="7"/>
  <c r="CA141" i="7"/>
  <c r="CA140" i="7"/>
  <c r="CA85" i="7"/>
  <c r="CA99" i="7"/>
  <c r="CA144" i="7"/>
  <c r="CA24" i="7"/>
  <c r="CA72" i="7"/>
  <c r="CA68" i="7"/>
  <c r="CA10" i="7"/>
  <c r="CA170" i="7"/>
  <c r="CA176" i="7"/>
  <c r="CA75" i="7"/>
  <c r="CA164" i="7"/>
  <c r="CA127" i="7"/>
  <c r="CA107" i="7"/>
  <c r="CA121" i="7"/>
  <c r="CA53" i="7"/>
  <c r="CA51" i="7"/>
  <c r="CA131" i="7"/>
  <c r="CA150" i="7"/>
  <c r="CA115" i="7"/>
  <c r="CA154" i="7"/>
  <c r="CA81" i="7"/>
  <c r="CA50" i="7"/>
  <c r="CA78" i="7"/>
  <c r="CA42" i="7"/>
  <c r="CA18" i="7"/>
  <c r="CA36" i="7"/>
  <c r="CA60" i="7"/>
  <c r="CA34" i="7"/>
  <c r="CA12" i="7"/>
  <c r="CA134" i="7"/>
  <c r="CA73" i="7"/>
  <c r="CA46" i="7"/>
  <c r="CA55" i="7"/>
  <c r="CA160" i="7"/>
  <c r="CA153" i="7"/>
  <c r="CA128" i="7"/>
  <c r="CA162" i="7"/>
  <c r="CA155" i="7"/>
  <c r="CA110" i="7"/>
  <c r="CA101" i="7"/>
  <c r="CA30" i="7"/>
  <c r="CA66" i="7"/>
  <c r="CA118" i="7"/>
  <c r="CA97" i="7"/>
  <c r="CA139" i="7"/>
  <c r="CA39" i="7"/>
  <c r="CA44" i="7"/>
  <c r="CA28" i="7"/>
  <c r="CA80" i="7"/>
  <c r="CA87" i="7"/>
  <c r="CA1" i="7"/>
  <c r="CA67" i="7"/>
  <c r="CA146" i="7"/>
  <c r="CA111" i="7"/>
  <c r="CA57" i="7"/>
  <c r="CA161" i="7"/>
  <c r="CA14" i="7"/>
  <c r="CA143" i="7"/>
  <c r="CA15" i="7"/>
  <c r="CA35" i="7"/>
  <c r="CA21" i="7"/>
  <c r="CA138" i="7"/>
  <c r="CA174" i="7"/>
  <c r="CA7" i="7"/>
  <c r="CA137" i="7"/>
  <c r="CA90" i="7"/>
  <c r="CA65" i="7"/>
  <c r="CA84" i="7"/>
  <c r="CA37" i="7"/>
  <c r="CA13" i="7"/>
  <c r="CA102" i="7"/>
  <c r="CA77" i="7"/>
  <c r="CA33" i="7"/>
  <c r="CA59" i="7"/>
  <c r="CA132" i="7"/>
  <c r="CA105" i="7"/>
  <c r="CA112" i="7"/>
  <c r="CA83" i="7"/>
  <c r="CA152" i="7"/>
  <c r="CA95" i="7"/>
  <c r="CA56" i="7"/>
  <c r="CA58" i="7"/>
  <c r="CA177" i="7"/>
  <c r="CA106" i="7"/>
  <c r="CA171" i="7"/>
  <c r="CA91" i="7"/>
  <c r="CA54" i="7"/>
  <c r="CA96" i="7"/>
  <c r="CA169" i="7"/>
  <c r="CA41" i="7"/>
  <c r="CA20" i="7"/>
  <c r="CA98" i="7"/>
  <c r="CA19" i="7"/>
  <c r="CA82" i="7"/>
  <c r="CA52" i="7"/>
  <c r="CA22" i="7"/>
  <c r="CA167" i="7"/>
  <c r="CA126" i="7"/>
  <c r="CA136" i="7"/>
  <c r="CA9" i="7"/>
  <c r="CA159" i="7"/>
  <c r="CA175" i="7"/>
  <c r="CA76" i="7"/>
  <c r="CA49" i="7"/>
  <c r="CA151" i="7"/>
  <c r="CA62" i="7"/>
  <c r="CA69" i="7"/>
  <c r="CA163" i="7"/>
  <c r="CA70" i="7"/>
  <c r="CA124" i="7"/>
  <c r="CA116" i="7"/>
  <c r="CA26" i="7"/>
  <c r="CA45" i="7"/>
  <c r="CA117" i="7"/>
  <c r="CA114" i="7"/>
  <c r="CA122" i="7"/>
  <c r="CA31" i="7"/>
  <c r="CA8" i="7"/>
  <c r="CA2" i="7"/>
  <c r="CA142" i="7"/>
  <c r="CH61" i="7"/>
  <c r="CH124" i="7"/>
  <c r="CH56" i="7"/>
  <c r="CH88" i="7"/>
  <c r="CH74" i="7"/>
  <c r="CH41" i="7"/>
  <c r="CH30" i="7"/>
  <c r="CH177" i="7"/>
  <c r="CH99" i="7"/>
  <c r="CH142" i="7"/>
  <c r="CH128" i="7"/>
  <c r="CH55" i="7"/>
  <c r="CH43" i="7"/>
  <c r="CH12" i="7"/>
  <c r="CH164" i="7"/>
  <c r="CH173" i="7"/>
  <c r="CH155" i="7"/>
  <c r="CH116" i="7"/>
  <c r="CH68" i="7"/>
  <c r="CH46" i="7"/>
  <c r="CH3" i="7"/>
  <c r="CH161" i="7"/>
  <c r="CH70" i="7"/>
  <c r="CH50" i="7"/>
  <c r="CH111" i="7"/>
  <c r="CH42" i="7"/>
  <c r="CH98" i="7"/>
  <c r="CH5" i="7"/>
  <c r="CH16" i="7"/>
  <c r="CH136" i="7"/>
  <c r="CH176" i="7"/>
  <c r="CH90" i="7"/>
  <c r="CH112" i="7"/>
  <c r="CH106" i="7"/>
  <c r="CH133" i="7"/>
  <c r="CH28" i="7"/>
  <c r="CH9" i="7"/>
  <c r="CH91" i="7"/>
  <c r="CH87" i="7"/>
  <c r="CH113" i="7"/>
  <c r="CH146" i="7"/>
  <c r="CH10" i="7"/>
  <c r="CH147" i="7"/>
  <c r="CH45" i="7"/>
  <c r="CH139" i="7"/>
  <c r="CH144" i="7"/>
  <c r="CH110" i="7"/>
  <c r="CH78" i="7"/>
  <c r="CH125" i="7"/>
  <c r="CH60" i="7"/>
  <c r="CH4" i="7"/>
  <c r="CH44" i="7"/>
  <c r="CH117" i="7"/>
  <c r="CH93" i="7"/>
  <c r="CH65" i="7"/>
  <c r="CH36" i="7"/>
  <c r="CH132" i="7"/>
  <c r="CH138" i="7"/>
  <c r="CH67" i="7"/>
  <c r="CH85" i="7"/>
  <c r="CH47" i="7"/>
  <c r="CH126" i="7"/>
  <c r="CH158" i="7"/>
  <c r="CH35" i="7"/>
  <c r="CH33" i="7"/>
  <c r="CH66" i="7"/>
  <c r="CH157" i="7"/>
  <c r="CH102" i="7"/>
  <c r="CH107" i="7"/>
  <c r="CH154" i="7"/>
  <c r="CH1" i="7"/>
  <c r="CH20" i="7"/>
  <c r="CH115" i="7"/>
  <c r="CH23" i="7"/>
  <c r="CH81" i="7"/>
  <c r="CH149" i="7"/>
  <c r="CH71" i="7"/>
  <c r="CH53" i="7"/>
  <c r="CH63" i="7"/>
  <c r="CH129" i="7"/>
  <c r="CH32" i="7"/>
  <c r="CH162" i="7"/>
  <c r="CH165" i="7"/>
  <c r="CH89" i="7"/>
  <c r="CH160" i="7"/>
  <c r="CH100" i="7"/>
  <c r="CH172" i="7"/>
  <c r="CH170" i="7"/>
  <c r="CH105" i="7"/>
  <c r="CH6" i="7"/>
  <c r="CH94" i="7"/>
  <c r="CH121" i="7"/>
  <c r="CH76" i="7"/>
  <c r="CH15" i="7"/>
  <c r="CH86" i="7"/>
  <c r="CH22" i="7"/>
  <c r="CH169" i="7"/>
  <c r="CH141" i="7"/>
  <c r="CH166" i="7"/>
  <c r="CH96" i="7"/>
  <c r="CH75" i="7"/>
  <c r="CH118" i="7"/>
  <c r="CH114" i="7"/>
  <c r="CH26" i="7"/>
  <c r="CH40" i="7"/>
  <c r="CH62" i="7"/>
  <c r="CH54" i="7"/>
  <c r="CH171" i="7"/>
  <c r="CH34" i="7"/>
  <c r="CH150" i="7"/>
  <c r="CH122" i="7"/>
  <c r="CH27" i="7"/>
  <c r="CH7" i="7"/>
  <c r="CH73" i="7"/>
  <c r="CH130" i="7"/>
  <c r="CH57" i="7"/>
  <c r="CH95" i="7"/>
  <c r="CH174" i="7"/>
  <c r="CH97" i="7"/>
  <c r="CH58" i="7"/>
  <c r="CH11" i="7"/>
  <c r="CH13" i="7"/>
  <c r="CH109" i="7"/>
  <c r="CH131" i="7"/>
  <c r="CH31" i="7"/>
  <c r="CH151" i="7"/>
  <c r="CH51" i="7"/>
  <c r="CH123" i="7"/>
  <c r="CH148" i="7"/>
  <c r="CH37" i="7"/>
  <c r="CH49" i="7"/>
  <c r="CH153" i="7"/>
  <c r="CH167" i="7"/>
  <c r="CH135" i="7"/>
  <c r="CH175" i="7"/>
  <c r="CH59" i="7"/>
  <c r="CH108" i="7"/>
  <c r="CH101" i="7"/>
  <c r="CH14" i="7"/>
  <c r="CH18" i="7"/>
  <c r="CH120" i="7"/>
  <c r="CH17" i="7"/>
  <c r="CH77" i="7"/>
  <c r="CH48" i="7"/>
  <c r="CH38" i="7"/>
  <c r="CH52" i="7"/>
  <c r="CH104" i="7"/>
  <c r="CH152" i="7"/>
  <c r="CH168" i="7"/>
  <c r="CH140" i="7"/>
  <c r="CH69" i="7"/>
  <c r="CH143" i="7"/>
  <c r="CH145" i="7"/>
  <c r="CH72" i="7"/>
  <c r="CH83" i="7"/>
  <c r="CH82" i="7"/>
  <c r="CH8" i="7"/>
  <c r="CH24" i="7"/>
  <c r="CH80" i="7"/>
  <c r="CH134" i="7"/>
  <c r="CH84" i="7"/>
  <c r="CH103" i="7"/>
  <c r="CH79" i="7"/>
  <c r="CH156" i="7"/>
  <c r="CH92" i="7"/>
  <c r="CH159" i="7"/>
  <c r="CH19" i="7"/>
  <c r="CH29" i="7"/>
  <c r="CH163" i="7"/>
  <c r="CH64" i="7"/>
  <c r="CH119" i="7"/>
  <c r="CH21" i="7"/>
  <c r="CH137" i="7"/>
  <c r="CH39" i="7"/>
  <c r="CH127" i="7"/>
  <c r="CH2" i="7"/>
  <c r="CH25" i="7"/>
  <c r="CH218" i="7"/>
  <c r="CH217" i="7"/>
  <c r="CB218" i="7"/>
  <c r="CB217" i="7"/>
  <c r="CM218" i="7"/>
  <c r="CM217" i="7"/>
  <c r="CL218" i="7"/>
  <c r="CL217" i="7"/>
  <c r="CL52" i="7"/>
  <c r="CL123" i="7"/>
  <c r="CL77" i="7"/>
  <c r="CL8" i="7"/>
  <c r="CL119" i="7"/>
  <c r="CL156" i="7"/>
  <c r="CL159" i="7"/>
  <c r="CL14" i="7"/>
  <c r="CL73" i="7"/>
  <c r="CL62" i="7"/>
  <c r="CL39" i="7"/>
  <c r="CL91" i="7"/>
  <c r="CL21" i="7"/>
  <c r="CL3" i="7"/>
  <c r="CL49" i="7"/>
  <c r="CL153" i="7"/>
  <c r="CL81" i="7"/>
  <c r="CL10" i="7"/>
  <c r="CL89" i="7"/>
  <c r="CL130" i="7"/>
  <c r="CL76" i="7"/>
  <c r="CL72" i="7"/>
  <c r="CL149" i="7"/>
  <c r="CL121" i="7"/>
  <c r="CL135" i="7"/>
  <c r="CL36" i="7"/>
  <c r="CL92" i="7"/>
  <c r="CL124" i="7"/>
  <c r="CL122" i="7"/>
  <c r="CL79" i="7"/>
  <c r="CL117" i="7"/>
  <c r="CL33" i="7"/>
  <c r="CL106" i="7"/>
  <c r="CL94" i="7"/>
  <c r="CL171" i="7"/>
  <c r="CL141" i="7"/>
  <c r="CL108" i="7"/>
  <c r="CL105" i="7"/>
  <c r="CL166" i="7"/>
  <c r="CL31" i="7"/>
  <c r="CL68" i="7"/>
  <c r="CL29" i="7"/>
  <c r="CL61" i="7"/>
  <c r="CL113" i="7"/>
  <c r="CL54" i="7"/>
  <c r="CL161" i="7"/>
  <c r="CL132" i="7"/>
  <c r="CL172" i="7"/>
  <c r="CL112" i="7"/>
  <c r="CL115" i="7"/>
  <c r="CL163" i="7"/>
  <c r="CL128" i="7"/>
  <c r="CL169" i="7"/>
  <c r="CL25" i="7"/>
  <c r="CL95" i="7"/>
  <c r="CL71" i="7"/>
  <c r="CL6" i="7"/>
  <c r="CL173" i="7"/>
  <c r="CL98" i="7"/>
  <c r="CL138" i="7"/>
  <c r="CL26" i="7"/>
  <c r="CL48" i="7"/>
  <c r="CL63" i="7"/>
  <c r="CL65" i="7"/>
  <c r="CL32" i="7"/>
  <c r="CL127" i="7"/>
  <c r="CL53" i="7"/>
  <c r="CL165" i="7"/>
  <c r="CL18" i="7"/>
  <c r="CL147" i="7"/>
  <c r="CL45" i="7"/>
  <c r="CL66" i="7"/>
  <c r="CL23" i="7"/>
  <c r="CL99" i="7"/>
  <c r="CL146" i="7"/>
  <c r="CL20" i="7"/>
  <c r="CL116" i="7"/>
  <c r="CL154" i="7"/>
  <c r="CL58" i="7"/>
  <c r="CL60" i="7"/>
  <c r="CL4" i="7"/>
  <c r="CL158" i="7"/>
  <c r="CL97" i="7"/>
  <c r="CL170" i="7"/>
  <c r="CL142" i="7"/>
  <c r="CL44" i="7"/>
  <c r="CL59" i="7"/>
  <c r="CL150" i="7"/>
  <c r="CL140" i="7"/>
  <c r="CL17" i="7"/>
  <c r="CL162" i="7"/>
  <c r="CL101" i="7"/>
  <c r="CL70" i="7"/>
  <c r="CL168" i="7"/>
  <c r="CL37" i="7"/>
  <c r="CL13" i="7"/>
  <c r="CL114" i="7"/>
  <c r="CL80" i="7"/>
  <c r="CL88" i="7"/>
  <c r="CL16" i="7"/>
  <c r="CL69" i="7"/>
  <c r="CL148" i="7"/>
  <c r="CL107" i="7"/>
  <c r="CL30" i="7"/>
  <c r="CL164" i="7"/>
  <c r="CL82" i="7"/>
  <c r="CL87" i="7"/>
  <c r="CL167" i="7"/>
  <c r="CL157" i="7"/>
  <c r="CL139" i="7"/>
  <c r="CL110" i="7"/>
  <c r="CL143" i="7"/>
  <c r="CL28" i="7"/>
  <c r="CL22" i="7"/>
  <c r="CL7" i="7"/>
  <c r="CL177" i="7"/>
  <c r="CL144" i="7"/>
  <c r="CL15" i="7"/>
  <c r="CL137" i="7"/>
  <c r="CL5" i="7"/>
  <c r="CL56" i="7"/>
  <c r="CL133" i="7"/>
  <c r="CL90" i="7"/>
  <c r="CL86" i="7"/>
  <c r="CL100" i="7"/>
  <c r="CL126" i="7"/>
  <c r="CL118" i="7"/>
  <c r="CL74" i="7"/>
  <c r="CL55" i="7"/>
  <c r="CL104" i="7"/>
  <c r="CL151" i="7"/>
  <c r="CL43" i="7"/>
  <c r="CL136" i="7"/>
  <c r="CL93" i="7"/>
  <c r="CL12" i="7"/>
  <c r="CL47" i="7"/>
  <c r="CL125" i="7"/>
  <c r="CL46" i="7"/>
  <c r="CL145" i="7"/>
  <c r="CL134" i="7"/>
  <c r="CL85" i="7"/>
  <c r="CL103" i="7"/>
  <c r="CL78" i="7"/>
  <c r="CL84" i="7"/>
  <c r="CL129" i="7"/>
  <c r="CL109" i="7"/>
  <c r="CL64" i="7"/>
  <c r="CL75" i="7"/>
  <c r="CL35" i="7"/>
  <c r="CL51" i="7"/>
  <c r="CL24" i="7"/>
  <c r="CL152" i="7"/>
  <c r="CL11" i="7"/>
  <c r="CL50" i="7"/>
  <c r="CL38" i="7"/>
  <c r="CL175" i="7"/>
  <c r="CL96" i="7"/>
  <c r="CL102" i="7"/>
  <c r="CL176" i="7"/>
  <c r="CL83" i="7"/>
  <c r="CL155" i="7"/>
  <c r="CL174" i="7"/>
  <c r="CL40" i="7"/>
  <c r="CL120" i="7"/>
  <c r="CL34" i="7"/>
  <c r="CL131" i="7"/>
  <c r="CL111" i="7"/>
  <c r="CL57" i="7"/>
  <c r="CL27" i="7"/>
  <c r="CL9" i="7"/>
  <c r="CL19" i="7"/>
  <c r="CL67" i="7"/>
  <c r="CL41" i="7"/>
  <c r="CL42" i="7"/>
  <c r="CL160" i="7"/>
  <c r="CL2" i="7"/>
  <c r="CL1" i="7"/>
  <c r="BX100" i="7"/>
  <c r="BX5" i="7"/>
  <c r="BX147" i="7"/>
  <c r="BX93" i="7"/>
  <c r="BX15" i="7"/>
  <c r="BX151" i="7"/>
  <c r="BX58" i="7"/>
  <c r="BX79" i="7"/>
  <c r="BX146" i="7"/>
  <c r="BX13" i="7"/>
  <c r="BX31" i="7"/>
  <c r="BX142" i="7"/>
  <c r="BX112" i="7"/>
  <c r="BX109" i="7"/>
  <c r="BX103" i="7"/>
  <c r="BX72" i="7"/>
  <c r="BX32" i="7"/>
  <c r="BX158" i="7"/>
  <c r="BX75" i="7"/>
  <c r="BX99" i="7"/>
  <c r="BX134" i="7"/>
  <c r="BX127" i="7"/>
  <c r="BX135" i="7"/>
  <c r="BX24" i="7"/>
  <c r="BX140" i="7"/>
  <c r="BX10" i="7"/>
  <c r="BX153" i="7"/>
  <c r="BX105" i="7"/>
  <c r="BX56" i="7"/>
  <c r="BX1" i="7"/>
  <c r="BX165" i="7"/>
  <c r="BX48" i="7"/>
  <c r="BX21" i="7"/>
  <c r="BX104" i="7"/>
  <c r="BX154" i="7"/>
  <c r="BX150" i="7"/>
  <c r="BX171" i="7"/>
  <c r="BX35" i="7"/>
  <c r="BX89" i="7"/>
  <c r="BX55" i="7"/>
  <c r="BX82" i="7"/>
  <c r="BX120" i="7"/>
  <c r="BX25" i="7"/>
  <c r="BX86" i="7"/>
  <c r="BX59" i="7"/>
  <c r="BX141" i="7"/>
  <c r="BX84" i="7"/>
  <c r="BX159" i="7"/>
  <c r="BX65" i="7"/>
  <c r="BX116" i="7"/>
  <c r="BX88" i="7"/>
  <c r="BX60" i="7"/>
  <c r="BX71" i="7"/>
  <c r="BX63" i="7"/>
  <c r="BX8" i="7"/>
  <c r="BX131" i="7"/>
  <c r="BX49" i="7"/>
  <c r="BX44" i="7"/>
  <c r="BX106" i="7"/>
  <c r="BX39" i="7"/>
  <c r="BX152" i="7"/>
  <c r="BX37" i="7"/>
  <c r="BX123" i="7"/>
  <c r="BX132" i="7"/>
  <c r="BX77" i="7"/>
  <c r="BX17" i="7"/>
  <c r="BX119" i="7"/>
  <c r="BX16" i="7"/>
  <c r="BX160" i="7"/>
  <c r="BX113" i="7"/>
  <c r="BX40" i="7"/>
  <c r="BX137" i="7"/>
  <c r="BX118" i="7"/>
  <c r="BX23" i="7"/>
  <c r="BX53" i="7"/>
  <c r="BX45" i="7"/>
  <c r="BX73" i="7"/>
  <c r="BX126" i="7"/>
  <c r="BX107" i="7"/>
  <c r="BX7" i="7"/>
  <c r="BX66" i="7"/>
  <c r="BX148" i="7"/>
  <c r="BX174" i="7"/>
  <c r="BX111" i="7"/>
  <c r="BX36" i="7"/>
  <c r="BX90" i="7"/>
  <c r="BX41" i="7"/>
  <c r="BX30" i="7"/>
  <c r="BX22" i="7"/>
  <c r="BX177" i="7"/>
  <c r="BX87" i="7"/>
  <c r="BX34" i="7"/>
  <c r="BX173" i="7"/>
  <c r="BX54" i="7"/>
  <c r="BX18" i="7"/>
  <c r="BX92" i="7"/>
  <c r="BX28" i="7"/>
  <c r="BX169" i="7"/>
  <c r="BX29" i="7"/>
  <c r="BX124" i="7"/>
  <c r="BX19" i="7"/>
  <c r="BX26" i="7"/>
  <c r="BX138" i="7"/>
  <c r="BX130" i="7"/>
  <c r="BX155" i="7"/>
  <c r="BX94" i="7"/>
  <c r="BX83" i="7"/>
  <c r="BX139" i="7"/>
  <c r="BX14" i="7"/>
  <c r="BX80" i="7"/>
  <c r="BX97" i="7"/>
  <c r="BX156" i="7"/>
  <c r="BX33" i="7"/>
  <c r="BX9" i="7"/>
  <c r="BX149" i="7"/>
  <c r="BX52" i="7"/>
  <c r="BX46" i="7"/>
  <c r="BX145" i="7"/>
  <c r="BX85" i="7"/>
  <c r="BX136" i="7"/>
  <c r="BX129" i="7"/>
  <c r="BX98" i="7"/>
  <c r="BX167" i="7"/>
  <c r="BX47" i="7"/>
  <c r="BX43" i="7"/>
  <c r="BX62" i="7"/>
  <c r="BX133" i="7"/>
  <c r="BX61" i="7"/>
  <c r="BX12" i="7"/>
  <c r="BX81" i="7"/>
  <c r="BX143" i="7"/>
  <c r="BX69" i="7"/>
  <c r="BX172" i="7"/>
  <c r="BX4" i="7"/>
  <c r="BX57" i="7"/>
  <c r="BX95" i="7"/>
  <c r="BX11" i="7"/>
  <c r="BX27" i="7"/>
  <c r="BX176" i="7"/>
  <c r="BX42" i="7"/>
  <c r="BX6" i="7"/>
  <c r="BX164" i="7"/>
  <c r="BX68" i="7"/>
  <c r="BX51" i="7"/>
  <c r="BX163" i="7"/>
  <c r="BX70" i="7"/>
  <c r="BX38" i="7"/>
  <c r="BX170" i="7"/>
  <c r="BX114" i="7"/>
  <c r="BX110" i="7"/>
  <c r="BX115" i="7"/>
  <c r="BX96" i="7"/>
  <c r="BX64" i="7"/>
  <c r="BX102" i="7"/>
  <c r="BX117" i="7"/>
  <c r="BX161" i="7"/>
  <c r="BX128" i="7"/>
  <c r="BX121" i="7"/>
  <c r="BX74" i="7"/>
  <c r="BX108" i="7"/>
  <c r="BX67" i="7"/>
  <c r="BX162" i="7"/>
  <c r="BX166" i="7"/>
  <c r="BX125" i="7"/>
  <c r="BX91" i="7"/>
  <c r="BX157" i="7"/>
  <c r="BX175" i="7"/>
  <c r="BX122" i="7"/>
  <c r="BX50" i="7"/>
  <c r="BX20" i="7"/>
  <c r="BX168" i="7"/>
  <c r="BX76" i="7"/>
  <c r="BX144" i="7"/>
  <c r="BX78" i="7"/>
  <c r="BX101" i="7"/>
  <c r="BZ3" i="7"/>
  <c r="BZ76" i="7"/>
  <c r="BZ164" i="7"/>
  <c r="BZ17" i="7"/>
  <c r="BZ100" i="7"/>
  <c r="BZ72" i="7"/>
  <c r="BZ67" i="7"/>
  <c r="BZ80" i="7"/>
  <c r="BZ61" i="7"/>
  <c r="BZ87" i="7"/>
  <c r="BZ166" i="7"/>
  <c r="BZ106" i="7"/>
  <c r="BZ28" i="7"/>
  <c r="BZ109" i="7"/>
  <c r="BZ39" i="7"/>
  <c r="BZ56" i="7"/>
  <c r="BZ146" i="7"/>
  <c r="BZ160" i="7"/>
  <c r="BZ171" i="7"/>
  <c r="BZ165" i="7"/>
  <c r="BZ156" i="7"/>
  <c r="BZ108" i="7"/>
  <c r="BZ52" i="7"/>
  <c r="BZ5" i="7"/>
  <c r="BZ78" i="7"/>
  <c r="BZ20" i="7"/>
  <c r="BZ54" i="7"/>
  <c r="BZ154" i="7"/>
  <c r="BZ177" i="7"/>
  <c r="BZ88" i="7"/>
  <c r="BZ18" i="7"/>
  <c r="BZ73" i="7"/>
  <c r="BZ149" i="7"/>
  <c r="BZ10" i="7"/>
  <c r="BZ50" i="7"/>
  <c r="BZ85" i="7"/>
  <c r="BZ22" i="7"/>
  <c r="BZ132" i="7"/>
  <c r="BZ148" i="7"/>
  <c r="BZ48" i="7"/>
  <c r="BZ38" i="7"/>
  <c r="BZ131" i="7"/>
  <c r="BZ36" i="7"/>
  <c r="BZ26" i="7"/>
  <c r="BZ113" i="7"/>
  <c r="BZ99" i="7"/>
  <c r="BZ141" i="7"/>
  <c r="BZ21" i="7"/>
  <c r="BZ127" i="7"/>
  <c r="BZ136" i="7"/>
  <c r="BZ130" i="7"/>
  <c r="BZ151" i="7"/>
  <c r="BZ79" i="7"/>
  <c r="BZ7" i="7"/>
  <c r="BZ35" i="7"/>
  <c r="BZ161" i="7"/>
  <c r="BZ152" i="7"/>
  <c r="BZ81" i="7"/>
  <c r="BZ16" i="7"/>
  <c r="BZ47" i="7"/>
  <c r="BZ168" i="7"/>
  <c r="BZ162" i="7"/>
  <c r="BZ116" i="7"/>
  <c r="BZ66" i="7"/>
  <c r="BZ122" i="7"/>
  <c r="BZ101" i="7"/>
  <c r="BZ104" i="7"/>
  <c r="BZ37" i="7"/>
  <c r="BZ62" i="7"/>
  <c r="BZ140" i="7"/>
  <c r="BZ64" i="7"/>
  <c r="BZ40" i="7"/>
  <c r="BZ105" i="7"/>
  <c r="BZ125" i="7"/>
  <c r="BZ89" i="7"/>
  <c r="BZ91" i="7"/>
  <c r="BZ107" i="7"/>
  <c r="BZ34" i="7"/>
  <c r="BZ68" i="7"/>
  <c r="BZ44" i="7"/>
  <c r="BZ138" i="7"/>
  <c r="BZ77" i="7"/>
  <c r="BZ137" i="7"/>
  <c r="BZ97" i="7"/>
  <c r="BZ124" i="7"/>
  <c r="BZ71" i="7"/>
  <c r="BZ13" i="7"/>
  <c r="BZ159" i="7"/>
  <c r="BZ4" i="7"/>
  <c r="BZ117" i="7"/>
  <c r="BZ135" i="7"/>
  <c r="BZ175" i="7"/>
  <c r="BZ94" i="7"/>
  <c r="BZ169" i="7"/>
  <c r="BZ84" i="7"/>
  <c r="BZ110" i="7"/>
  <c r="BZ145" i="7"/>
  <c r="BZ95" i="7"/>
  <c r="BZ150" i="7"/>
  <c r="BZ82" i="7"/>
  <c r="BZ42" i="7"/>
  <c r="BZ55" i="7"/>
  <c r="BZ170" i="7"/>
  <c r="BZ60" i="7"/>
  <c r="BZ51" i="7"/>
  <c r="BZ147" i="7"/>
  <c r="BZ75" i="7"/>
  <c r="BZ153" i="7"/>
  <c r="BZ98" i="7"/>
  <c r="BZ115" i="7"/>
  <c r="BZ23" i="7"/>
  <c r="BZ96" i="7"/>
  <c r="BZ129" i="7"/>
  <c r="BZ15" i="7"/>
  <c r="BZ58" i="7"/>
  <c r="BZ118" i="7"/>
  <c r="BZ33" i="7"/>
  <c r="BZ119" i="7"/>
  <c r="BZ45" i="7"/>
  <c r="BZ173" i="7"/>
  <c r="BZ63" i="7"/>
  <c r="BZ142" i="7"/>
  <c r="BZ158" i="7"/>
  <c r="BZ32" i="7"/>
  <c r="BZ92" i="7"/>
  <c r="BZ9" i="7"/>
  <c r="BZ53" i="7"/>
  <c r="BZ121" i="7"/>
  <c r="BZ86" i="7"/>
  <c r="BZ11" i="7"/>
  <c r="BZ12" i="7"/>
  <c r="BZ29" i="7"/>
  <c r="BZ49" i="7"/>
  <c r="BZ112" i="7"/>
  <c r="BZ74" i="7"/>
  <c r="BZ69" i="7"/>
  <c r="BZ65" i="7"/>
  <c r="BZ6" i="7"/>
  <c r="BZ8" i="7"/>
  <c r="BZ83" i="7"/>
  <c r="BZ93" i="7"/>
  <c r="BZ59" i="7"/>
  <c r="BZ134" i="7"/>
  <c r="BZ102" i="7"/>
  <c r="BZ133" i="7"/>
  <c r="BZ157" i="7"/>
  <c r="BZ1" i="7"/>
  <c r="BZ126" i="7"/>
  <c r="BZ128" i="7"/>
  <c r="BZ46" i="7"/>
  <c r="BZ123" i="7"/>
  <c r="BZ111" i="7"/>
  <c r="BZ163" i="7"/>
  <c r="BZ144" i="7"/>
  <c r="BZ172" i="7"/>
  <c r="BZ103" i="7"/>
  <c r="BZ27" i="7"/>
  <c r="BZ114" i="7"/>
  <c r="BZ43" i="7"/>
  <c r="BZ120" i="7"/>
  <c r="BZ57" i="7"/>
  <c r="BZ167" i="7"/>
  <c r="BZ19" i="7"/>
  <c r="BZ41" i="7"/>
  <c r="BZ24" i="7"/>
  <c r="BZ90" i="7"/>
  <c r="BZ143" i="7"/>
  <c r="BZ139" i="7"/>
  <c r="BZ174" i="7"/>
  <c r="BZ176" i="7"/>
  <c r="BZ155" i="7"/>
  <c r="BZ31" i="7"/>
  <c r="BZ30" i="7"/>
  <c r="BZ70" i="7"/>
  <c r="BZ14" i="7"/>
  <c r="BZ2" i="7"/>
  <c r="BZ25" i="7"/>
  <c r="CC218" i="7"/>
  <c r="CC217" i="7"/>
  <c r="CD102" i="7"/>
  <c r="CD66" i="7"/>
  <c r="CD24" i="7"/>
  <c r="CD142" i="7"/>
  <c r="CD156" i="7"/>
  <c r="CD132" i="7"/>
  <c r="CD117" i="7"/>
  <c r="CD79" i="7"/>
  <c r="CD139" i="7"/>
  <c r="CD166" i="7"/>
  <c r="CD163" i="7"/>
  <c r="CD67" i="7"/>
  <c r="CD42" i="7"/>
  <c r="CD60" i="7"/>
  <c r="CD148" i="7"/>
  <c r="CD174" i="7"/>
  <c r="CD4" i="7"/>
  <c r="CD40" i="7"/>
  <c r="CD43" i="7"/>
  <c r="CD52" i="7"/>
  <c r="CD21" i="7"/>
  <c r="CD162" i="7"/>
  <c r="CD54" i="7"/>
  <c r="CD95" i="7"/>
  <c r="CD91" i="7"/>
  <c r="CD48" i="7"/>
  <c r="CD59" i="7"/>
  <c r="CD25" i="7"/>
  <c r="CD36" i="7"/>
  <c r="CD140" i="7"/>
  <c r="CD171" i="7"/>
  <c r="CD93" i="7"/>
  <c r="CD31" i="7"/>
  <c r="CD37" i="7"/>
  <c r="CD89" i="7"/>
  <c r="CD154" i="7"/>
  <c r="CD50" i="7"/>
  <c r="CD16" i="7"/>
  <c r="CD12" i="7"/>
  <c r="CD74" i="7"/>
  <c r="CD130" i="7"/>
  <c r="CD120" i="7"/>
  <c r="CD20" i="7"/>
  <c r="CD135" i="7"/>
  <c r="CD41" i="7"/>
  <c r="CD160" i="7"/>
  <c r="CD109" i="7"/>
  <c r="CD58" i="7"/>
  <c r="CD85" i="7"/>
  <c r="CD76" i="7"/>
  <c r="CD164" i="7"/>
  <c r="CD173" i="7"/>
  <c r="CD1" i="7"/>
  <c r="CD119" i="7"/>
  <c r="CD136" i="7"/>
  <c r="CD159" i="7"/>
  <c r="CD34" i="7"/>
  <c r="CD57" i="7"/>
  <c r="CD123" i="7"/>
  <c r="CD170" i="7"/>
  <c r="CD61" i="7"/>
  <c r="CD128" i="7"/>
  <c r="CD7" i="7"/>
  <c r="CD151" i="7"/>
  <c r="CD51" i="7"/>
  <c r="CD150" i="7"/>
  <c r="CD28" i="7"/>
  <c r="CD110" i="7"/>
  <c r="CD168" i="7"/>
  <c r="CD94" i="7"/>
  <c r="CD81" i="7"/>
  <c r="CD131" i="7"/>
  <c r="CD83" i="7"/>
  <c r="CD87" i="7"/>
  <c r="CD55" i="7"/>
  <c r="CD124" i="7"/>
  <c r="CD149" i="7"/>
  <c r="CD144" i="7"/>
  <c r="CD19" i="7"/>
  <c r="CD158" i="7"/>
  <c r="CD147" i="7"/>
  <c r="CD65" i="7"/>
  <c r="CD98" i="7"/>
  <c r="CD27" i="7"/>
  <c r="CD11" i="7"/>
  <c r="CD96" i="7"/>
  <c r="CD62" i="7"/>
  <c r="CD17" i="7"/>
  <c r="CD10" i="7"/>
  <c r="CD23" i="7"/>
  <c r="CD9" i="7"/>
  <c r="CD22" i="7"/>
  <c r="CD15" i="7"/>
  <c r="CD127" i="7"/>
  <c r="CD30" i="7"/>
  <c r="CD111" i="7"/>
  <c r="CD114" i="7"/>
  <c r="CD177" i="7"/>
  <c r="CD104" i="7"/>
  <c r="CD72" i="7"/>
  <c r="CD78" i="7"/>
  <c r="CD92" i="7"/>
  <c r="CD133" i="7"/>
  <c r="CD69" i="7"/>
  <c r="CD5" i="7"/>
  <c r="CD32" i="7"/>
  <c r="CD129" i="7"/>
  <c r="CD14" i="7"/>
  <c r="CD64" i="7"/>
  <c r="CD29" i="7"/>
  <c r="CD47" i="7"/>
  <c r="CD138" i="7"/>
  <c r="CD38" i="7"/>
  <c r="CD143" i="7"/>
  <c r="CD77" i="7"/>
  <c r="CD167" i="7"/>
  <c r="CD107" i="7"/>
  <c r="CD105" i="7"/>
  <c r="CD26" i="7"/>
  <c r="CD161" i="7"/>
  <c r="CD18" i="7"/>
  <c r="CD44" i="7"/>
  <c r="CD46" i="7"/>
  <c r="CD90" i="7"/>
  <c r="CD49" i="7"/>
  <c r="CD152" i="7"/>
  <c r="CD108" i="7"/>
  <c r="CD53" i="7"/>
  <c r="CD115" i="7"/>
  <c r="CD6" i="7"/>
  <c r="CD118" i="7"/>
  <c r="CD45" i="7"/>
  <c r="CD63" i="7"/>
  <c r="CD172" i="7"/>
  <c r="CD175" i="7"/>
  <c r="CD71" i="7"/>
  <c r="CD39" i="7"/>
  <c r="CD68" i="7"/>
  <c r="CD141" i="7"/>
  <c r="CD100" i="7"/>
  <c r="CD80" i="7"/>
  <c r="CD112" i="7"/>
  <c r="CD73" i="7"/>
  <c r="CD106" i="7"/>
  <c r="CD101" i="7"/>
  <c r="CD113" i="7"/>
  <c r="CD56" i="7"/>
  <c r="CD146" i="7"/>
  <c r="CD88" i="7"/>
  <c r="CD86" i="7"/>
  <c r="CD116" i="7"/>
  <c r="CD155" i="7"/>
  <c r="CD122" i="7"/>
  <c r="CD33" i="7"/>
  <c r="CD13" i="7"/>
  <c r="CD8" i="7"/>
  <c r="CD99" i="7"/>
  <c r="CD169" i="7"/>
  <c r="CD97" i="7"/>
  <c r="CD176" i="7"/>
  <c r="CD84" i="7"/>
  <c r="CD75" i="7"/>
  <c r="CD126" i="7"/>
  <c r="CD165" i="7"/>
  <c r="CD134" i="7"/>
  <c r="CD70" i="7"/>
  <c r="CD125" i="7"/>
  <c r="CD121" i="7"/>
  <c r="CD145" i="7"/>
  <c r="CD137" i="7"/>
  <c r="CD153" i="7"/>
  <c r="CD35" i="7"/>
  <c r="CD82" i="7"/>
  <c r="CD157" i="7"/>
  <c r="CD3" i="7"/>
  <c r="CD2" i="7"/>
  <c r="CD103" i="7"/>
  <c r="CN218" i="7"/>
  <c r="CN217" i="7"/>
  <c r="CK50" i="7"/>
  <c r="CK127" i="7"/>
  <c r="CK162" i="7"/>
  <c r="CK44" i="7"/>
  <c r="CK105" i="7"/>
  <c r="CK32" i="7"/>
  <c r="CK177" i="7"/>
  <c r="CK22" i="7"/>
  <c r="CK37" i="7"/>
  <c r="CK107" i="7"/>
  <c r="CK66" i="7"/>
  <c r="CK8" i="7"/>
  <c r="CK59" i="7"/>
  <c r="CK54" i="7"/>
  <c r="CK173" i="7"/>
  <c r="CK169" i="7"/>
  <c r="CK117" i="7"/>
  <c r="CK12" i="7"/>
  <c r="CK53" i="7"/>
  <c r="CK14" i="7"/>
  <c r="CK77" i="7"/>
  <c r="CK27" i="7"/>
  <c r="CK115" i="7"/>
  <c r="CK79" i="7"/>
  <c r="CK114" i="7"/>
  <c r="CK43" i="7"/>
  <c r="CK13" i="7"/>
  <c r="CK91" i="7"/>
  <c r="CK130" i="7"/>
  <c r="CK31" i="7"/>
  <c r="CK75" i="7"/>
  <c r="CK151" i="7"/>
  <c r="CK112" i="7"/>
  <c r="CK143" i="7"/>
  <c r="CK161" i="7"/>
  <c r="CK110" i="7"/>
  <c r="CK98" i="7"/>
  <c r="CK47" i="7"/>
  <c r="CK67" i="7"/>
  <c r="CK85" i="7"/>
  <c r="CK24" i="7"/>
  <c r="CK145" i="7"/>
  <c r="CK147" i="7"/>
  <c r="CK34" i="7"/>
  <c r="CK141" i="7"/>
  <c r="CK62" i="7"/>
  <c r="CK121" i="7"/>
  <c r="CK132" i="7"/>
  <c r="CK164" i="7"/>
  <c r="CK46" i="7"/>
  <c r="CK90" i="7"/>
  <c r="CK174" i="7"/>
  <c r="CK134" i="7"/>
  <c r="CK15" i="7"/>
  <c r="CK176" i="7"/>
  <c r="CK17" i="7"/>
  <c r="CK51" i="7"/>
  <c r="CK4" i="7"/>
  <c r="CK36" i="7"/>
  <c r="CK45" i="7"/>
  <c r="CK140" i="7"/>
  <c r="CK61" i="7"/>
  <c r="CK71" i="7"/>
  <c r="CK30" i="7"/>
  <c r="CK86" i="7"/>
  <c r="CK1" i="7"/>
  <c r="CK155" i="7"/>
  <c r="CK65" i="7"/>
  <c r="CK35" i="7"/>
  <c r="CK56" i="7"/>
  <c r="CK144" i="7"/>
  <c r="CK167" i="7"/>
  <c r="CK111" i="7"/>
  <c r="CK41" i="7"/>
  <c r="CK116" i="7"/>
  <c r="CK18" i="7"/>
  <c r="CK89" i="7"/>
  <c r="CK139" i="7"/>
  <c r="CK68" i="7"/>
  <c r="CK73" i="7"/>
  <c r="CK158" i="7"/>
  <c r="CK70" i="7"/>
  <c r="CK163" i="7"/>
  <c r="CK120" i="7"/>
  <c r="CK60" i="7"/>
  <c r="CK48" i="7"/>
  <c r="CK28" i="7"/>
  <c r="CK38" i="7"/>
  <c r="CK3" i="7"/>
  <c r="CK156" i="7"/>
  <c r="CK154" i="7"/>
  <c r="CK131" i="7"/>
  <c r="CK10" i="7"/>
  <c r="CK106" i="7"/>
  <c r="CK170" i="7"/>
  <c r="CK103" i="7"/>
  <c r="CK124" i="7"/>
  <c r="CK81" i="7"/>
  <c r="CK29" i="7"/>
  <c r="CK19" i="7"/>
  <c r="CK102" i="7"/>
  <c r="CK63" i="7"/>
  <c r="CK55" i="7"/>
  <c r="CK175" i="7"/>
  <c r="CK142" i="7"/>
  <c r="CK104" i="7"/>
  <c r="CK153" i="7"/>
  <c r="CK23" i="7"/>
  <c r="CK113" i="7"/>
  <c r="CK9" i="7"/>
  <c r="CK16" i="7"/>
  <c r="CK165" i="7"/>
  <c r="CK150" i="7"/>
  <c r="CK25" i="7"/>
  <c r="CK57" i="7"/>
  <c r="CK82" i="7"/>
  <c r="CK69" i="7"/>
  <c r="CK94" i="7"/>
  <c r="CK42" i="7"/>
  <c r="CK49" i="7"/>
  <c r="CK97" i="7"/>
  <c r="CK159" i="7"/>
  <c r="CK149" i="7"/>
  <c r="CK108" i="7"/>
  <c r="CK11" i="7"/>
  <c r="CK123" i="7"/>
  <c r="CK76" i="7"/>
  <c r="CK83" i="7"/>
  <c r="CK160" i="7"/>
  <c r="CK118" i="7"/>
  <c r="CK20" i="7"/>
  <c r="CK7" i="7"/>
  <c r="CK87" i="7"/>
  <c r="CK40" i="7"/>
  <c r="CK126" i="7"/>
  <c r="CK128" i="7"/>
  <c r="CK122" i="7"/>
  <c r="CK171" i="7"/>
  <c r="CK93" i="7"/>
  <c r="CK99" i="7"/>
  <c r="CK78" i="7"/>
  <c r="CK166" i="7"/>
  <c r="CK21" i="7"/>
  <c r="CK101" i="7"/>
  <c r="CK125" i="7"/>
  <c r="CK33" i="7"/>
  <c r="CK95" i="7"/>
  <c r="CK152" i="7"/>
  <c r="CK6" i="7"/>
  <c r="CK172" i="7"/>
  <c r="CK96" i="7"/>
  <c r="CK100" i="7"/>
  <c r="CK133" i="7"/>
  <c r="CK52" i="7"/>
  <c r="CK58" i="7"/>
  <c r="CK135" i="7"/>
  <c r="CK148" i="7"/>
  <c r="CK138" i="7"/>
  <c r="CK74" i="7"/>
  <c r="CK157" i="7"/>
  <c r="CK72" i="7"/>
  <c r="CK146" i="7"/>
  <c r="CK129" i="7"/>
  <c r="CK39" i="7"/>
  <c r="CK119" i="7"/>
  <c r="CK92" i="7"/>
  <c r="CK84" i="7"/>
  <c r="CK88" i="7"/>
  <c r="CK109" i="7"/>
  <c r="CK64" i="7"/>
  <c r="CK136" i="7"/>
  <c r="CK137" i="7"/>
  <c r="CK5" i="7"/>
  <c r="CK80" i="7"/>
  <c r="CK168" i="7"/>
  <c r="CK2" i="7"/>
  <c r="CK26" i="7"/>
  <c r="CE65" i="7"/>
  <c r="CE10" i="7"/>
  <c r="CE66" i="7"/>
  <c r="CE163" i="7"/>
  <c r="CE37" i="7"/>
  <c r="CE6" i="7"/>
  <c r="CE80" i="7"/>
  <c r="CE151" i="7"/>
  <c r="CE165" i="7"/>
  <c r="CE72" i="7"/>
  <c r="CE172" i="7"/>
  <c r="CE45" i="7"/>
  <c r="CE88" i="7"/>
  <c r="CE174" i="7"/>
  <c r="CE146" i="7"/>
  <c r="CE73" i="7"/>
  <c r="CE91" i="7"/>
  <c r="CE110" i="7"/>
  <c r="CE7" i="7"/>
  <c r="CE137" i="7"/>
  <c r="CE86" i="7"/>
  <c r="CE70" i="7"/>
  <c r="CE22" i="7"/>
  <c r="CE77" i="7"/>
  <c r="CE138" i="7"/>
  <c r="CE61" i="7"/>
  <c r="CE129" i="7"/>
  <c r="CE177" i="7"/>
  <c r="CE3" i="7"/>
  <c r="CE33" i="7"/>
  <c r="CE117" i="7"/>
  <c r="CE12" i="7"/>
  <c r="CE13" i="7"/>
  <c r="CE69" i="7"/>
  <c r="CE130" i="7"/>
  <c r="CE119" i="7"/>
  <c r="CE168" i="7"/>
  <c r="CE49" i="7"/>
  <c r="CE93" i="7"/>
  <c r="CE14" i="7"/>
  <c r="CE24" i="7"/>
  <c r="CE44" i="7"/>
  <c r="CE101" i="7"/>
  <c r="CE63" i="7"/>
  <c r="CE140" i="7"/>
  <c r="CE85" i="7"/>
  <c r="CE156" i="7"/>
  <c r="CE127" i="7"/>
  <c r="CE175" i="7"/>
  <c r="CE170" i="7"/>
  <c r="CE40" i="7"/>
  <c r="CE68" i="7"/>
  <c r="CE60" i="7"/>
  <c r="CE78" i="7"/>
  <c r="CE53" i="7"/>
  <c r="CE107" i="7"/>
  <c r="CE71" i="7"/>
  <c r="CE87" i="7"/>
  <c r="CE160" i="7"/>
  <c r="CE128" i="7"/>
  <c r="CE105" i="7"/>
  <c r="CE29" i="7"/>
  <c r="CE59" i="7"/>
  <c r="CE43" i="7"/>
  <c r="CE19" i="7"/>
  <c r="CE139" i="7"/>
  <c r="CE36" i="7"/>
  <c r="CE26" i="7"/>
  <c r="CE124" i="7"/>
  <c r="CE100" i="7"/>
  <c r="CE58" i="7"/>
  <c r="CE102" i="7"/>
  <c r="CE169" i="7"/>
  <c r="CE173" i="7"/>
  <c r="CE55" i="7"/>
  <c r="CE42" i="7"/>
  <c r="CE106" i="7"/>
  <c r="CE136" i="7"/>
  <c r="CE76" i="7"/>
  <c r="CE30" i="7"/>
  <c r="CE104" i="7"/>
  <c r="CE64" i="7"/>
  <c r="CE155" i="7"/>
  <c r="CE96" i="7"/>
  <c r="CE67" i="7"/>
  <c r="CE157" i="7"/>
  <c r="CE109" i="7"/>
  <c r="CE131" i="7"/>
  <c r="CE83" i="7"/>
  <c r="CE74" i="7"/>
  <c r="CE111" i="7"/>
  <c r="CE17" i="7"/>
  <c r="CE54" i="7"/>
  <c r="CE47" i="7"/>
  <c r="CE89" i="7"/>
  <c r="CE90" i="7"/>
  <c r="CE46" i="7"/>
  <c r="CE176" i="7"/>
  <c r="CE31" i="7"/>
  <c r="CE126" i="7"/>
  <c r="CE148" i="7"/>
  <c r="CE51" i="7"/>
  <c r="CE16" i="7"/>
  <c r="CE11" i="7"/>
  <c r="CE118" i="7"/>
  <c r="CE50" i="7"/>
  <c r="CE166" i="7"/>
  <c r="CE57" i="7"/>
  <c r="CE79" i="7"/>
  <c r="CE82" i="7"/>
  <c r="CE108" i="7"/>
  <c r="CE9" i="7"/>
  <c r="CE81" i="7"/>
  <c r="CE34" i="7"/>
  <c r="CE52" i="7"/>
  <c r="CE27" i="7"/>
  <c r="CE28" i="7"/>
  <c r="CE123" i="7"/>
  <c r="CE171" i="7"/>
  <c r="CE95" i="7"/>
  <c r="CE162" i="7"/>
  <c r="CE75" i="7"/>
  <c r="CE4" i="7"/>
  <c r="CE1" i="7"/>
  <c r="CE41" i="7"/>
  <c r="CE114" i="7"/>
  <c r="CE84" i="7"/>
  <c r="CE132" i="7"/>
  <c r="CE150" i="7"/>
  <c r="CE121" i="7"/>
  <c r="CE38" i="7"/>
  <c r="CE122" i="7"/>
  <c r="CE135" i="7"/>
  <c r="CE94" i="7"/>
  <c r="CE120" i="7"/>
  <c r="CE161" i="7"/>
  <c r="CE25" i="7"/>
  <c r="CE125" i="7"/>
  <c r="CE113" i="7"/>
  <c r="CE98" i="7"/>
  <c r="CE48" i="7"/>
  <c r="CE112" i="7"/>
  <c r="CE56" i="7"/>
  <c r="CE153" i="7"/>
  <c r="CE92" i="7"/>
  <c r="CE32" i="7"/>
  <c r="CE97" i="7"/>
  <c r="CE147" i="7"/>
  <c r="CE116" i="7"/>
  <c r="CE145" i="7"/>
  <c r="CE99" i="7"/>
  <c r="CE5" i="7"/>
  <c r="CE143" i="7"/>
  <c r="CE149" i="7"/>
  <c r="CE115" i="7"/>
  <c r="CE39" i="7"/>
  <c r="CE20" i="7"/>
  <c r="CE21" i="7"/>
  <c r="CE158" i="7"/>
  <c r="CE134" i="7"/>
  <c r="CE144" i="7"/>
  <c r="CE23" i="7"/>
  <c r="CE164" i="7"/>
  <c r="CE8" i="7"/>
  <c r="CE142" i="7"/>
  <c r="CE15" i="7"/>
  <c r="CE154" i="7"/>
  <c r="CE35" i="7"/>
  <c r="CE18" i="7"/>
  <c r="CE152" i="7"/>
  <c r="CE103" i="7"/>
  <c r="CE62" i="7"/>
  <c r="CE133" i="7"/>
  <c r="CE167" i="7"/>
  <c r="CE159" i="7"/>
  <c r="CE2" i="7"/>
  <c r="CE141" i="7"/>
  <c r="CO27" i="7"/>
  <c r="CO136" i="7"/>
  <c r="CO15" i="7"/>
  <c r="CO103" i="7"/>
  <c r="CO110" i="7"/>
  <c r="CO51" i="7"/>
  <c r="CO13" i="7"/>
  <c r="CO89" i="7"/>
  <c r="CO119" i="7"/>
  <c r="CO74" i="7"/>
  <c r="CO107" i="7"/>
  <c r="CO159" i="7"/>
  <c r="CO76" i="7"/>
  <c r="CO24" i="7"/>
  <c r="CO150" i="7"/>
  <c r="CO127" i="7"/>
  <c r="CO143" i="7"/>
  <c r="CO165" i="7"/>
  <c r="CO82" i="7"/>
  <c r="CO65" i="7"/>
  <c r="CO99" i="7"/>
  <c r="CO146" i="7"/>
  <c r="CO84" i="7"/>
  <c r="CO134" i="7"/>
  <c r="CO43" i="7"/>
  <c r="CO14" i="7"/>
  <c r="CO48" i="7"/>
  <c r="CO25" i="7"/>
  <c r="CO44" i="7"/>
  <c r="CO163" i="7"/>
  <c r="CO73" i="7"/>
  <c r="CO57" i="7"/>
  <c r="CO93" i="7"/>
  <c r="CO123" i="7"/>
  <c r="CO152" i="7"/>
  <c r="CO100" i="7"/>
  <c r="CO139" i="7"/>
  <c r="CO140" i="7"/>
  <c r="CO23" i="7"/>
  <c r="CO17" i="7"/>
  <c r="CO115" i="7"/>
  <c r="CO83" i="7"/>
  <c r="CO126" i="7"/>
  <c r="CO131" i="7"/>
  <c r="CO40" i="7"/>
  <c r="CO38" i="7"/>
  <c r="CO3" i="7"/>
  <c r="CO1" i="7"/>
  <c r="CO77" i="7"/>
  <c r="CO66" i="7"/>
  <c r="CO113" i="7"/>
  <c r="CO56" i="7"/>
  <c r="CO58" i="7"/>
  <c r="CO12" i="7"/>
  <c r="CO67" i="7"/>
  <c r="CO160" i="7"/>
  <c r="CO128" i="7"/>
  <c r="CO21" i="7"/>
  <c r="CO8" i="7"/>
  <c r="CO177" i="7"/>
  <c r="CO75" i="7"/>
  <c r="CO70" i="7"/>
  <c r="CO62" i="7"/>
  <c r="CO63" i="7"/>
  <c r="CO162" i="7"/>
  <c r="CO61" i="7"/>
  <c r="CO116" i="7"/>
  <c r="CO173" i="7"/>
  <c r="CO90" i="7"/>
  <c r="CO145" i="7"/>
  <c r="CO36" i="7"/>
  <c r="CO102" i="7"/>
  <c r="CO161" i="7"/>
  <c r="CO34" i="7"/>
  <c r="CO81" i="7"/>
  <c r="CO88" i="7"/>
  <c r="CO138" i="7"/>
  <c r="CO55" i="7"/>
  <c r="CO42" i="7"/>
  <c r="CO124" i="7"/>
  <c r="CO22" i="7"/>
  <c r="CO19" i="7"/>
  <c r="CO30" i="7"/>
  <c r="CO117" i="7"/>
  <c r="CO174" i="7"/>
  <c r="CO54" i="7"/>
  <c r="CO95" i="7"/>
  <c r="CO92" i="7"/>
  <c r="CO20" i="7"/>
  <c r="CO149" i="7"/>
  <c r="CO79" i="7"/>
  <c r="CO172" i="7"/>
  <c r="CO64" i="7"/>
  <c r="CO31" i="7"/>
  <c r="CO130" i="7"/>
  <c r="CO85" i="7"/>
  <c r="CO176" i="7"/>
  <c r="CO132" i="7"/>
  <c r="CO122" i="7"/>
  <c r="CO137" i="7"/>
  <c r="CO16" i="7"/>
  <c r="CO10" i="7"/>
  <c r="CO37" i="7"/>
  <c r="CO135" i="7"/>
  <c r="CO114" i="7"/>
  <c r="CO97" i="7"/>
  <c r="CO120" i="7"/>
  <c r="CO155" i="7"/>
  <c r="CO18" i="7"/>
  <c r="CO32" i="7"/>
  <c r="CO109" i="7"/>
  <c r="CO28" i="7"/>
  <c r="CO87" i="7"/>
  <c r="CO91" i="7"/>
  <c r="CO96" i="7"/>
  <c r="CO26" i="7"/>
  <c r="CO60" i="7"/>
  <c r="CO164" i="7"/>
  <c r="CO133" i="7"/>
  <c r="CO171" i="7"/>
  <c r="CO98" i="7"/>
  <c r="CO9" i="7"/>
  <c r="CO46" i="7"/>
  <c r="CO50" i="7"/>
  <c r="CO49" i="7"/>
  <c r="CO80" i="7"/>
  <c r="CO86" i="7"/>
  <c r="CO111" i="7"/>
  <c r="CO45" i="7"/>
  <c r="CO104" i="7"/>
  <c r="CO53" i="7"/>
  <c r="CO47" i="7"/>
  <c r="CO158" i="7"/>
  <c r="CO125" i="7"/>
  <c r="CO7" i="7"/>
  <c r="CO175" i="7"/>
  <c r="CO167" i="7"/>
  <c r="CO144" i="7"/>
  <c r="CO11" i="7"/>
  <c r="CO105" i="7"/>
  <c r="CO68" i="7"/>
  <c r="CO147" i="7"/>
  <c r="CO6" i="7"/>
  <c r="CO112" i="7"/>
  <c r="CO154" i="7"/>
  <c r="CO4" i="7"/>
  <c r="CO101" i="7"/>
  <c r="CO78" i="7"/>
  <c r="CO129" i="7"/>
  <c r="CO52" i="7"/>
  <c r="CO72" i="7"/>
  <c r="CO35" i="7"/>
  <c r="CO141" i="7"/>
  <c r="CO142" i="7"/>
  <c r="CO39" i="7"/>
  <c r="CO108" i="7"/>
  <c r="CO71" i="7"/>
  <c r="CO33" i="7"/>
  <c r="CO148" i="7"/>
  <c r="CO94" i="7"/>
  <c r="CO29" i="7"/>
  <c r="CO118" i="7"/>
  <c r="CO170" i="7"/>
  <c r="CO168" i="7"/>
  <c r="CO69" i="7"/>
  <c r="CO157" i="7"/>
  <c r="CO5" i="7"/>
  <c r="CO166" i="7"/>
  <c r="CO59" i="7"/>
  <c r="CO151" i="7"/>
  <c r="CO41" i="7"/>
  <c r="CO156" i="7"/>
  <c r="CO153" i="7"/>
  <c r="CO106" i="7"/>
  <c r="CO121" i="7"/>
  <c r="CO2" i="7"/>
  <c r="CO169" i="7"/>
  <c r="CA217" i="7"/>
  <c r="CA218" i="7"/>
  <c r="CC99" i="7"/>
  <c r="CC116" i="7"/>
  <c r="CC55" i="7"/>
  <c r="CC85" i="7"/>
  <c r="CC146" i="7"/>
  <c r="CC159" i="7"/>
  <c r="CC134" i="7"/>
  <c r="CC31" i="7"/>
  <c r="CC87" i="7"/>
  <c r="CC50" i="7"/>
  <c r="CC126" i="7"/>
  <c r="CC112" i="7"/>
  <c r="CC25" i="7"/>
  <c r="CC84" i="7"/>
  <c r="CC49" i="7"/>
  <c r="CC149" i="7"/>
  <c r="CC9" i="7"/>
  <c r="CC171" i="7"/>
  <c r="CC145" i="7"/>
  <c r="CC16" i="7"/>
  <c r="CC60" i="7"/>
  <c r="CC78" i="7"/>
  <c r="CC172" i="7"/>
  <c r="CC91" i="7"/>
  <c r="CC173" i="7"/>
  <c r="CC76" i="7"/>
  <c r="CC103" i="7"/>
  <c r="CC21" i="7"/>
  <c r="CC160" i="7"/>
  <c r="CC141" i="7"/>
  <c r="CC101" i="7"/>
  <c r="CC104" i="7"/>
  <c r="CC14" i="7"/>
  <c r="CC124" i="7"/>
  <c r="CC22" i="7"/>
  <c r="CC165" i="7"/>
  <c r="CC38" i="7"/>
  <c r="CC63" i="7"/>
  <c r="CC40" i="7"/>
  <c r="CC96" i="7"/>
  <c r="CC1" i="7"/>
  <c r="CC45" i="7"/>
  <c r="CC128" i="7"/>
  <c r="CC167" i="7"/>
  <c r="CC131" i="7"/>
  <c r="CC175" i="7"/>
  <c r="CC135" i="7"/>
  <c r="CC32" i="7"/>
  <c r="CC47" i="7"/>
  <c r="CC95" i="7"/>
  <c r="CC170" i="7"/>
  <c r="CC62" i="7"/>
  <c r="CC86" i="7"/>
  <c r="CC54" i="7"/>
  <c r="CC10" i="7"/>
  <c r="CC113" i="7"/>
  <c r="CC144" i="7"/>
  <c r="CC105" i="7"/>
  <c r="CC150" i="7"/>
  <c r="CC88" i="7"/>
  <c r="CC23" i="7"/>
  <c r="CC147" i="7"/>
  <c r="CC176" i="7"/>
  <c r="CC70" i="7"/>
  <c r="CC148" i="7"/>
  <c r="CC34" i="7"/>
  <c r="CC24" i="7"/>
  <c r="CC129" i="7"/>
  <c r="CC44" i="7"/>
  <c r="CC125" i="7"/>
  <c r="CC156" i="7"/>
  <c r="CC132" i="7"/>
  <c r="CC13" i="7"/>
  <c r="CC123" i="7"/>
  <c r="CC177" i="7"/>
  <c r="CC29" i="7"/>
  <c r="CC115" i="7"/>
  <c r="CC72" i="7"/>
  <c r="CC174" i="7"/>
  <c r="CC89" i="7"/>
  <c r="CC163" i="7"/>
  <c r="CC122" i="7"/>
  <c r="CC56" i="7"/>
  <c r="CC90" i="7"/>
  <c r="CC59" i="7"/>
  <c r="CC7" i="7"/>
  <c r="CC75" i="7"/>
  <c r="CC79" i="7"/>
  <c r="CC35" i="7"/>
  <c r="CC58" i="7"/>
  <c r="CC136" i="7"/>
  <c r="CC133" i="7"/>
  <c r="CC64" i="7"/>
  <c r="CC30" i="7"/>
  <c r="CC97" i="7"/>
  <c r="CC166" i="7"/>
  <c r="CC164" i="7"/>
  <c r="CC151" i="7"/>
  <c r="CC66" i="7"/>
  <c r="CC5" i="7"/>
  <c r="CC157" i="7"/>
  <c r="CC65" i="7"/>
  <c r="CC4" i="7"/>
  <c r="CC33" i="7"/>
  <c r="CC42" i="7"/>
  <c r="CC106" i="7"/>
  <c r="CC18" i="7"/>
  <c r="CC27" i="7"/>
  <c r="CC102" i="7"/>
  <c r="CC162" i="7"/>
  <c r="CC107" i="7"/>
  <c r="CC3" i="7"/>
  <c r="CC93" i="7"/>
  <c r="CC37" i="7"/>
  <c r="CC12" i="7"/>
  <c r="CC15" i="7"/>
  <c r="CC138" i="7"/>
  <c r="CC26" i="7"/>
  <c r="CC20" i="7"/>
  <c r="CC161" i="7"/>
  <c r="CC143" i="7"/>
  <c r="CC111" i="7"/>
  <c r="CC73" i="7"/>
  <c r="CC6" i="7"/>
  <c r="CC53" i="7"/>
  <c r="CC57" i="7"/>
  <c r="CC114" i="7"/>
  <c r="CC39" i="7"/>
  <c r="CC74" i="7"/>
  <c r="CC83" i="7"/>
  <c r="CC80" i="7"/>
  <c r="CC67" i="7"/>
  <c r="CC52" i="7"/>
  <c r="CC142" i="7"/>
  <c r="CC154" i="7"/>
  <c r="CC169" i="7"/>
  <c r="CC28" i="7"/>
  <c r="CC8" i="7"/>
  <c r="CC127" i="7"/>
  <c r="CC69" i="7"/>
  <c r="CC41" i="7"/>
  <c r="CC82" i="7"/>
  <c r="CC137" i="7"/>
  <c r="CC119" i="7"/>
  <c r="CC120" i="7"/>
  <c r="CC109" i="7"/>
  <c r="CC168" i="7"/>
  <c r="CC121" i="7"/>
  <c r="CC43" i="7"/>
  <c r="CC94" i="7"/>
  <c r="CC118" i="7"/>
  <c r="CC81" i="7"/>
  <c r="CC77" i="7"/>
  <c r="CC61" i="7"/>
  <c r="CC152" i="7"/>
  <c r="CC117" i="7"/>
  <c r="CC139" i="7"/>
  <c r="CC11" i="7"/>
  <c r="CC100" i="7"/>
  <c r="CC110" i="7"/>
  <c r="CC68" i="7"/>
  <c r="CC48" i="7"/>
  <c r="CC71" i="7"/>
  <c r="CC130" i="7"/>
  <c r="CC153" i="7"/>
  <c r="CC155" i="7"/>
  <c r="CC36" i="7"/>
  <c r="CC140" i="7"/>
  <c r="CC17" i="7"/>
  <c r="CC158" i="7"/>
  <c r="CC108" i="7"/>
  <c r="CC98" i="7"/>
  <c r="CC92" i="7"/>
  <c r="CC51" i="7"/>
  <c r="CC19" i="7"/>
  <c r="CC2" i="7"/>
  <c r="CC46" i="7"/>
  <c r="CG156" i="7"/>
  <c r="CG87" i="7"/>
  <c r="CG101" i="7"/>
  <c r="CG13" i="7"/>
  <c r="CG23" i="7"/>
  <c r="CG20" i="7"/>
  <c r="CG135" i="7"/>
  <c r="CG132" i="7"/>
  <c r="CG167" i="7"/>
  <c r="CG95" i="7"/>
  <c r="CG85" i="7"/>
  <c r="CG176" i="7"/>
  <c r="CG165" i="7"/>
  <c r="CG80" i="7"/>
  <c r="CG33" i="7"/>
  <c r="CG107" i="7"/>
  <c r="CG70" i="7"/>
  <c r="CG81" i="7"/>
  <c r="CG65" i="7"/>
  <c r="CG150" i="7"/>
  <c r="CG166" i="7"/>
  <c r="CG46" i="7"/>
  <c r="CG147" i="7"/>
  <c r="CG103" i="7"/>
  <c r="CG92" i="7"/>
  <c r="CG168" i="7"/>
  <c r="CG108" i="7"/>
  <c r="CG75" i="7"/>
  <c r="CG74" i="7"/>
  <c r="CG32" i="7"/>
  <c r="CG26" i="7"/>
  <c r="CG47" i="7"/>
  <c r="CG84" i="7"/>
  <c r="CG141" i="7"/>
  <c r="CG7" i="7"/>
  <c r="CG161" i="7"/>
  <c r="CG149" i="7"/>
  <c r="CG38" i="7"/>
  <c r="CG31" i="7"/>
  <c r="CG71" i="7"/>
  <c r="CG42" i="7"/>
  <c r="CG45" i="7"/>
  <c r="CG152" i="7"/>
  <c r="CG142" i="7"/>
  <c r="CG78" i="7"/>
  <c r="CG151" i="7"/>
  <c r="CG169" i="7"/>
  <c r="CG113" i="7"/>
  <c r="CG41" i="7"/>
  <c r="CG106" i="7"/>
  <c r="CG124" i="7"/>
  <c r="CG160" i="7"/>
  <c r="CG69" i="7"/>
  <c r="CG16" i="7"/>
  <c r="CG158" i="7"/>
  <c r="CG10" i="7"/>
  <c r="CG60" i="7"/>
  <c r="CG77" i="7"/>
  <c r="CG112" i="7"/>
  <c r="CG154" i="7"/>
  <c r="CG175" i="7"/>
  <c r="CG110" i="7"/>
  <c r="CG51" i="7"/>
  <c r="CG133" i="7"/>
  <c r="CG164" i="7"/>
  <c r="CG173" i="7"/>
  <c r="CG134" i="7"/>
  <c r="CG115" i="7"/>
  <c r="CG1" i="7"/>
  <c r="CG39" i="7"/>
  <c r="CG117" i="7"/>
  <c r="CG35" i="7"/>
  <c r="CG153" i="7"/>
  <c r="CG99" i="7"/>
  <c r="CG64" i="7"/>
  <c r="CG12" i="7"/>
  <c r="CG137" i="7"/>
  <c r="CG62" i="7"/>
  <c r="CG121" i="7"/>
  <c r="CG37" i="7"/>
  <c r="CG88" i="7"/>
  <c r="CG25" i="7"/>
  <c r="CG171" i="7"/>
  <c r="CG14" i="7"/>
  <c r="CG68" i="7"/>
  <c r="CG15" i="7"/>
  <c r="CG145" i="7"/>
  <c r="CG53" i="7"/>
  <c r="CG136" i="7"/>
  <c r="CG17" i="7"/>
  <c r="CG50" i="7"/>
  <c r="CG138" i="7"/>
  <c r="CG126" i="7"/>
  <c r="CG122" i="7"/>
  <c r="CG177" i="7"/>
  <c r="CG67" i="7"/>
  <c r="CG82" i="7"/>
  <c r="CG89" i="7"/>
  <c r="CG174" i="7"/>
  <c r="CG27" i="7"/>
  <c r="CG118" i="7"/>
  <c r="CG144" i="7"/>
  <c r="CG109" i="7"/>
  <c r="CG48" i="7"/>
  <c r="CG4" i="7"/>
  <c r="CG11" i="7"/>
  <c r="CG66" i="7"/>
  <c r="CG96" i="7"/>
  <c r="CG123" i="7"/>
  <c r="CG105" i="7"/>
  <c r="CG130" i="7"/>
  <c r="CG58" i="7"/>
  <c r="CG170" i="7"/>
  <c r="CG111" i="7"/>
  <c r="CG43" i="7"/>
  <c r="CG21" i="7"/>
  <c r="CG140" i="7"/>
  <c r="CG93" i="7"/>
  <c r="CG36" i="7"/>
  <c r="CG8" i="7"/>
  <c r="CG127" i="7"/>
  <c r="CG116" i="7"/>
  <c r="CG159" i="7"/>
  <c r="CG61" i="7"/>
  <c r="CG91" i="7"/>
  <c r="CG19" i="7"/>
  <c r="CG83" i="7"/>
  <c r="CG94" i="7"/>
  <c r="CG63" i="7"/>
  <c r="CG90" i="7"/>
  <c r="CG40" i="7"/>
  <c r="CG100" i="7"/>
  <c r="CG72" i="7"/>
  <c r="CG129" i="7"/>
  <c r="CG86" i="7"/>
  <c r="CG148" i="7"/>
  <c r="CG52" i="7"/>
  <c r="CG18" i="7"/>
  <c r="CG120" i="7"/>
  <c r="CG128" i="7"/>
  <c r="CG125" i="7"/>
  <c r="CG131" i="7"/>
  <c r="CG157" i="7"/>
  <c r="CG79" i="7"/>
  <c r="CG73" i="7"/>
  <c r="CG139" i="7"/>
  <c r="CG29" i="7"/>
  <c r="CG22" i="7"/>
  <c r="CG102" i="7"/>
  <c r="CG104" i="7"/>
  <c r="CG163" i="7"/>
  <c r="CG155" i="7"/>
  <c r="CG162" i="7"/>
  <c r="CG172" i="7"/>
  <c r="CG97" i="7"/>
  <c r="CG3" i="7"/>
  <c r="CG30" i="7"/>
  <c r="CG57" i="7"/>
  <c r="CG98" i="7"/>
  <c r="CG9" i="7"/>
  <c r="CG59" i="7"/>
  <c r="CG44" i="7"/>
  <c r="CG56" i="7"/>
  <c r="CG119" i="7"/>
  <c r="CG76" i="7"/>
  <c r="CG146" i="7"/>
  <c r="CG49" i="7"/>
  <c r="CG6" i="7"/>
  <c r="CG55" i="7"/>
  <c r="CG5" i="7"/>
  <c r="CG24" i="7"/>
  <c r="CG28" i="7"/>
  <c r="CG114" i="7"/>
  <c r="CG143" i="7"/>
  <c r="CG54" i="7"/>
  <c r="CG2" i="7"/>
  <c r="CG34" i="7"/>
  <c r="BX2" i="7"/>
  <c r="BX3" i="7"/>
  <c r="CK217" i="7"/>
  <c r="CK218" i="7"/>
</calcChain>
</file>

<file path=xl/sharedStrings.xml><?xml version="1.0" encoding="utf-8"?>
<sst xmlns="http://schemas.openxmlformats.org/spreadsheetml/2006/main" count="12055" uniqueCount="1376">
  <si>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</si>
  <si>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</si>
  <si>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</si>
  <si>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</si>
  <si>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</si>
  <si>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</si>
  <si>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</si>
  <si>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</si>
  <si>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</si>
  <si>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</si>
  <si>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</si>
  <si>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</si>
  <si>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</si>
  <si>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</si>
  <si>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</si>
  <si>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</si>
  <si>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</si>
  <si>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</si>
  <si>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</si>
  <si>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</si>
  <si>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</si>
  <si>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</si>
  <si>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</si>
  <si>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</si>
  <si>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</si>
  <si>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</si>
  <si>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</si>
  <si>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</si>
  <si>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</si>
  <si>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</si>
  <si>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</si>
  <si>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</si>
  <si>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</si>
  <si>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</si>
  <si>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</si>
  <si>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</si>
  <si>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</si>
  <si>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</si>
  <si>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</si>
  <si>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</si>
  <si>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</si>
  <si>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</si>
  <si>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</si>
  <si>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</si>
  <si>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</si>
  <si>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</si>
  <si>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</si>
  <si>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</si>
  <si>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</si>
  <si>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</si>
  <si>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</si>
  <si>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LteIHwHoxWkRbT9BzH1</t>
  </si>
  <si>
    <t>5c41d7ff14748200015064a8</t>
  </si>
  <si>
    <t>no_ack</t>
  </si>
  <si>
    <t>18-29</t>
  </si>
  <si>
    <t>graduate</t>
  </si>
  <si>
    <t>['full-time']</t>
  </si>
  <si>
    <t>occasionnaly</t>
  </si>
  <si>
    <t>Portugal</t>
  </si>
  <si>
    <t>male</t>
  </si>
  <si>
    <t>not_in_UK</t>
  </si>
  <si>
    <t>{'food_fillingness': -1, 'healthiness': 0}</t>
  </si>
  <si>
    <t>{'comfort': -0.016666666666666666, 'food_fillingness': -0.02, 'healthiness': -0.06}</t>
  </si>
  <si>
    <t>{'food_fillingness': -0.51, 'healthiness': 0.47}</t>
  </si>
  <si>
    <t>['onion&amp;maxReadyTime=21&amp;fillIngredients=true&amp;addRecipeInformation=true&amp;fillIngredients=true&amp;addRecipeInformation=true&amp;number=5']</t>
  </si>
  <si>
    <t>['onion']</t>
  </si>
  <si>
    <t xml:space="preserve">No, thank you. </t>
  </si>
  <si>
    <t>No, thank you.</t>
  </si>
  <si>
    <t>LteIQ-8RFvCYYwHRcoz</t>
  </si>
  <si>
    <t>5d82c130b2a176001516235a</t>
  </si>
  <si>
    <t>30-49</t>
  </si>
  <si>
    <t>udergrad</t>
  </si>
  <si>
    <t>several_t_w</t>
  </si>
  <si>
    <t>USA</t>
  </si>
  <si>
    <t>female</t>
  </si>
  <si>
    <t>{'comfort': -0.05, 'food_fillingness': -0.06, 'healthiness': 0.04}</t>
  </si>
  <si>
    <t>{'food_fillingness': -0.53, 'healthiness': 0.52}</t>
  </si>
  <si>
    <t>['onion&amp;maxReadyTime=5000&amp;excludeIngredients=dairy&amp;fillIngredients=true&amp;addRecipeInformation=true&amp;fillIngredients=true&amp;addRecipeInformation=true&amp;number=5']</t>
  </si>
  <si>
    <t>This was interesting, and if Cora was real, I would use her! Even though it wasn't perfect for me, it was super easy and fast! Typically I just browse the web for new meal ideas, so it was nice to chat with "someone" to get a new meal idea.</t>
  </si>
  <si>
    <t>LteIQ0QWFIpEsaZbeQf</t>
  </si>
  <si>
    <t>5d4c78071b920f00198e8533</t>
  </si>
  <si>
    <t>50-69</t>
  </si>
  <si>
    <t>secondary</t>
  </si>
  <si>
    <t>['part-time']</t>
  </si>
  <si>
    <t>United States</t>
  </si>
  <si>
    <t>more_10y</t>
  </si>
  <si>
    <t>{'food_fillingness': 1, 'healthiness': 0}</t>
  </si>
  <si>
    <t>{'comfort': 0.016666666666666666, 'food_fillingness': 0.02, 'healthiness': 0.02}</t>
  </si>
  <si>
    <t>{'food_fillingness': 0.51, 'healthiness': 0.51}</t>
  </si>
  <si>
    <t>['soup&amp;maxReadyTime=5000&amp;intolerances=gluten&amp;excludeIngredients=gluten&amp;fillIngredients=true&amp;addRecipeInformation=true&amp;fillIngredients=true&amp;addRecipeInformation=true&amp;number=5']</t>
  </si>
  <si>
    <t>['soup']</t>
  </si>
  <si>
    <t>it was helpful</t>
  </si>
  <si>
    <t>no</t>
  </si>
  <si>
    <t>LteIR6gBwrHv5HQ0OUo</t>
  </si>
  <si>
    <t>5cc9bc7031164b00011997fa</t>
  </si>
  <si>
    <t>PhD</t>
  </si>
  <si>
    <t>once_day</t>
  </si>
  <si>
    <t>uk</t>
  </si>
  <si>
    <t>born_here</t>
  </si>
  <si>
    <t>{'food_fillingness': 0.47, 'healthiness': 0.52}</t>
  </si>
  <si>
    <t>['soup&amp;maxReadyTime=21&amp;excludeIngredients=beans,pulses&amp;fillIngredients=true&amp;addRecipeInformation=true&amp;fillIngredients=true&amp;addRecipeInformation=true&amp;number=5']</t>
  </si>
  <si>
    <t>LteIRZ8e9AF-UH_2DMg</t>
  </si>
  <si>
    <t>5cfc3d486e9951001a0cb8cd</t>
  </si>
  <si>
    <t>1st_y</t>
  </si>
  <si>
    <t>{'comfort': 0.0, 'food_fillingness': 0.0, 'healthiness': 0.06}</t>
  </si>
  <si>
    <t>{'food_fillingness': 0.5, 'healthiness': 0.53}</t>
  </si>
  <si>
    <t>['soup&amp;maxReadyTime=21&amp;fillIngredients=true&amp;addRecipeInformation=true&amp;fillIngredients=true&amp;addRecipeInformation=true&amp;number=5']</t>
  </si>
  <si>
    <t>LteISHIYTKVSvIzDoNE</t>
  </si>
  <si>
    <t>5d4dde416b5daa0001cd771f</t>
  </si>
  <si>
    <t>UK</t>
  </si>
  <si>
    <t>{'comfort': -0.016666666666666666, 'food_fillingness': -0.02, 'healthiness': 0.02}</t>
  </si>
  <si>
    <t>{'food_fillingness': -0.51, 'healthiness': 0.51}</t>
  </si>
  <si>
    <t xml:space="preserve">Would like opportunity to specify what ingredients we have available </t>
  </si>
  <si>
    <t>None</t>
  </si>
  <si>
    <t>LteISYxIIGjVmT0FVz0</t>
  </si>
  <si>
    <t>597ba81afd9fe500011672e2</t>
  </si>
  <si>
    <t>['student']</t>
  </si>
  <si>
    <t>Israel</t>
  </si>
  <si>
    <t>{'comfort': -0.11666666666666667, 'food_fillingness': -0.14, 'healthiness': -0.04}</t>
  </si>
  <si>
    <t>{'food_fillingness': 0.43, 'healthiness': 0.48}</t>
  </si>
  <si>
    <t>['soup&amp;maxReadyTime=21&amp;excludeIngredients=nuts,almond&amp;fillIngredients=true&amp;addRecipeInformation=true&amp;fillIngredients=true&amp;addRecipeInformation=true&amp;number=5']</t>
  </si>
  <si>
    <t>The inner pictures (showing the food) should be cropped in a more traditional shape - round or square, because in most of them the picture of prepared meal did not showed the meal.</t>
  </si>
  <si>
    <t>LteISoV4ZenF10nIQBR</t>
  </si>
  <si>
    <t>59906c57b2bf030001c4f1ce</t>
  </si>
  <si>
    <t>once_w</t>
  </si>
  <si>
    <t>United Kingdom</t>
  </si>
  <si>
    <t>{'comfort': -0.016666666666666666, 'food_fillingness': -0.02, 'healthiness': -0.02}</t>
  </si>
  <si>
    <t>{'food_fillingness': -0.51, 'healthiness': 0.49}</t>
  </si>
  <si>
    <t>['onion&amp;maxReadyTime=21&amp;diet=vegan&amp;fillIngredients=true&amp;addRecipeInformation=true&amp;fillIngredients=true&amp;addRecipeInformation=true&amp;number=5']</t>
  </si>
  <si>
    <t>Vegetarian - Cora kept trying to feed me fish &amp; meat. I think Cora could have done with more information about my preferences before we got started trying to feed me!</t>
  </si>
  <si>
    <t>LteIT4-Wzy6ebSST9z4</t>
  </si>
  <si>
    <t>5d75da6f6b18580001a52ea3</t>
  </si>
  <si>
    <t>['unemployed']</t>
  </si>
  <si>
    <t>Hungary</t>
  </si>
  <si>
    <t>{'comfort': -0.03333333333333333, 'food_fillingness': -0.04, 'healthiness': -0.08}</t>
  </si>
  <si>
    <t>{'food_fillingness': 0.48, 'healthiness': 0.46}</t>
  </si>
  <si>
    <t>LteIWNwXqfv-vuoqxBz</t>
  </si>
  <si>
    <t>5d5d1da6f66bd400187e50c9</t>
  </si>
  <si>
    <t>India</t>
  </si>
  <si>
    <t>{'comfort': -0.016666666666666666, 'food_fillingness': -0.02, 'healthiness': 0.0}</t>
  </si>
  <si>
    <t>{'food_fillingness': -0.51, 'healthiness': 0.5}</t>
  </si>
  <si>
    <t>['onion&amp;maxReadyTime=61&amp;fillIngredients=true&amp;addRecipeInformation=true&amp;fillIngredients=true&amp;addRecipeInformation=true&amp;number=5']</t>
  </si>
  <si>
    <t>LteIWP3u5EPunU1GQ4D</t>
  </si>
  <si>
    <t>5ac488e168b65b00018d4e48</t>
  </si>
  <si>
    <t>college</t>
  </si>
  <si>
    <t>{'food_fillingness': 0, 'healthiness': 0}</t>
  </si>
  <si>
    <t>{'comfort': 0.05, 'food_fillingness': 0.06, 'healthiness': 0.02}</t>
  </si>
  <si>
    <t>{'food_fillingness': 0.03, 'healthiness': 0.51}</t>
  </si>
  <si>
    <t>['beans&amp;maxReadyTime=5000&amp;fillIngredients=true&amp;addRecipeInformation=true&amp;fillIngredients=true&amp;addRecipeInformation=true&amp;number=5']</t>
  </si>
  <si>
    <t>['beans']</t>
  </si>
  <si>
    <t>They all seemed the same, like a Taco Bell menu is the same 4 ingredients mixed differently.</t>
  </si>
  <si>
    <t>None, thanks.</t>
  </si>
  <si>
    <t>LteIWZ8RNmprwJX73ho</t>
  </si>
  <si>
    <t>5d5af5b5bb10640016afd0ae</t>
  </si>
  <si>
    <t>{'comfort': 0.08333333333333333, 'food_fillingness': 0.1, 'healthiness': -0.08}</t>
  </si>
  <si>
    <t>{'food_fillingness': 0.55, 'healthiness': 0.46}</t>
  </si>
  <si>
    <t>['rice%20&amp;maxReadyTime=21&amp;fillIngredients=true&amp;addRecipeInformation=true&amp;fillIngredients=true&amp;addRecipeInformation=true&amp;number=5']</t>
  </si>
  <si>
    <t>['rice%20']</t>
  </si>
  <si>
    <t>LteIYnSbnEfLIDo-lXa</t>
  </si>
  <si>
    <t>5d8b66f5d189bd001a378273</t>
  </si>
  <si>
    <t>{'comfort': 0.06666666666666667, 'food_fillingness': 0.08, 'healthiness': 0.0}</t>
  </si>
  <si>
    <t>{'food_fillingness': 0.54, 'healthiness': 0.5}</t>
  </si>
  <si>
    <t>Yes please teach her some meat recipes lol</t>
  </si>
  <si>
    <t>That was fun, I enjoyed that thank you</t>
  </si>
  <si>
    <t>LteIcEhbbQ4I4_kVt3D</t>
  </si>
  <si>
    <t>5ccb15ccaf2624001b3107c1</t>
  </si>
  <si>
    <t>{'comfort': 0.016666666666666666, 'food_fillingness': 0.02, 'healthiness': -0.04}</t>
  </si>
  <si>
    <t>{'food_fillingness': 0.51, 'healthiness': 0.48}</t>
  </si>
  <si>
    <t>['soup&amp;maxReadyTime=5000&amp;fillIngredients=true&amp;addRecipeInformation=true&amp;fillIngredients=true&amp;addRecipeInformation=true&amp;number=5']</t>
  </si>
  <si>
    <t>No</t>
  </si>
  <si>
    <t>LteIspWOu8Y7vlLGJka</t>
  </si>
  <si>
    <t>5a73899f9cdd1800017786f0</t>
  </si>
  <si>
    <t>{'comfort': 0.11666666666666667, 'food_fillingness': 0.14, 'healthiness': -0.04}</t>
  </si>
  <si>
    <t>{'food_fillingness': 0.5700000000000001, 'healthiness': 0.48}</t>
  </si>
  <si>
    <t>['rice%20&amp;maxReadyTime=5000&amp;fillIngredients=true&amp;addRecipeInformation=true&amp;fillIngredients=true&amp;addRecipeInformation=true&amp;number=5']</t>
  </si>
  <si>
    <t>Was fun and interesting.</t>
  </si>
  <si>
    <t>THANK YOU :)</t>
  </si>
  <si>
    <t>LteJ06OBYOHeboP5m15</t>
  </si>
  <si>
    <t>5c272c2b101408000140f7bb</t>
  </si>
  <si>
    <t>{'comfort': -0.06666666666666667, 'food_fillingness': -0.08, 'healthiness': 0.08}</t>
  </si>
  <si>
    <t>{'food_fillingness': -0.54, 'healthiness': 0.54}</t>
  </si>
  <si>
    <t>['onion&amp;maxReadyTime=5000&amp;fillIngredients=true&amp;addRecipeInformation=true&amp;fillIngredients=true&amp;addRecipeInformation=true&amp;number=5']</t>
  </si>
  <si>
    <t>Cora is wonderful, i would love to have Cora to hand every night.</t>
  </si>
  <si>
    <t>LteJ2C52Z5ec8HWUgZk</t>
  </si>
  <si>
    <t>58cc4f25a47dbb000171dbcb</t>
  </si>
  <si>
    <t>Italy</t>
  </si>
  <si>
    <t>{'comfort': 0.05, 'food_fillingness': 0.06, 'healthiness': -0.02}</t>
  </si>
  <si>
    <t>{'food_fillingness': 0.53, 'healthiness': 0.49}</t>
  </si>
  <si>
    <t>I think this kind of application is really useful</t>
  </si>
  <si>
    <t xml:space="preserve">I found the experience interesting </t>
  </si>
  <si>
    <t>LteJMtRjyjEbUOu_46B</t>
  </si>
  <si>
    <t>5b92bd88f2ac7e0001d8a45f</t>
  </si>
  <si>
    <t>{'comfort': 0.05, 'food_fillingness': 0.06, 'healthiness': -0.08}</t>
  </si>
  <si>
    <t>{'food_fillingness': 0.53, 'healthiness': 0.46}</t>
  </si>
  <si>
    <t>It was very easy</t>
  </si>
  <si>
    <t xml:space="preserve">Nothing in particular </t>
  </si>
  <si>
    <t>LteWpKqFIgs3u51KkOx</t>
  </si>
  <si>
    <t>5d700fe65c08ff001692a38f</t>
  </si>
  <si>
    <t>{'comfort': -0.03333333333333333, 'food_fillingness': -0.04, 'healthiness': 0.06}</t>
  </si>
  <si>
    <t>{'food_fillingness': -0.52, 'healthiness': 0.53}</t>
  </si>
  <si>
    <t>['onion&amp;maxReadyTime=5000&amp;excludeIngredients=potato&amp;fillIngredients=true&amp;addRecipeInformation=true&amp;fillIngredients=true&amp;addRecipeInformation=true&amp;number=5']</t>
  </si>
  <si>
    <t xml:space="preserve">I loved it, wish I could use Cora more!! Very useful. </t>
  </si>
  <si>
    <t>LteWpu-_QlAoYLC-yfO</t>
  </si>
  <si>
    <t>5d906cd46ecd0600155804b1</t>
  </si>
  <si>
    <t>Spain</t>
  </si>
  <si>
    <t>{'comfort': -0.1, 'food_fillingness': -0.12, 'healthiness': 0.14}</t>
  </si>
  <si>
    <t>{'food_fillingness': 0.44, 'healthiness': 0.5700000000000001}</t>
  </si>
  <si>
    <t>['soup&amp;maxReadyTime=21&amp;diet=vegan&amp;fillIngredients=true&amp;addRecipeInformation=true&amp;fillIngredients=true&amp;addRecipeInformation=true&amp;number=5']</t>
  </si>
  <si>
    <t>Overall it was good, although I did ask for specific ingredients (that I wanted or that I didn't have) when we were talking and Cora didn't seem to catch that. It did respect my preferences though (veggie and healthy) and gave several options. Maybe the pictures could be of the dish itself once made, and the recipe have a bigger font (it was difficult to read on my screen).</t>
  </si>
  <si>
    <t>LteWrMrdLPg0qh2_yOc</t>
  </si>
  <si>
    <t>5c537b8b87d9ef0001f195d4</t>
  </si>
  <si>
    <t>New Zealand</t>
  </si>
  <si>
    <t>{'food_fillingness': -0.49, 'healthiness': 0.51}</t>
  </si>
  <si>
    <t>Cora came across as cheerfully oblivious.</t>
  </si>
  <si>
    <t>LteWsOuk90l8UYzIOnq</t>
  </si>
  <si>
    <t>5d5c25578af5fd0001ef3aee</t>
  </si>
  <si>
    <t>{'comfort': 0.03333333333333333, 'food_fillingness': 0.04, 'healthiness': -0.08}</t>
  </si>
  <si>
    <t>{'food_fillingness': 0.52, 'healthiness': 0.46}</t>
  </si>
  <si>
    <t>Chatting with cora was very easy and convenient to use. If i did not like the recipe provided to me i could ask for something else and i felt like it was a very personalized experience</t>
  </si>
  <si>
    <t>Not at this time</t>
  </si>
  <si>
    <t>LteWsnpZZOOa5ew9OaI</t>
  </si>
  <si>
    <t>5d94f75c6e3983001ab9de2d</t>
  </si>
  <si>
    <t>['part-time', 'student']</t>
  </si>
  <si>
    <t>{'comfort': -0.03333333333333333, 'food_fillingness': -0.04, 'healthiness': 0.1}</t>
  </si>
  <si>
    <t>{'food_fillingness': -0.52, 'healthiness': 0.55}</t>
  </si>
  <si>
    <t>LteWsqZGiCGvNO0UHNx</t>
  </si>
  <si>
    <t>information_form</t>
  </si>
  <si>
    <t>Denmark</t>
  </si>
  <si>
    <t>{'comfort': -0.03333333333333333, 'food_fillingness': -0.04, 'healthiness': 0.02}</t>
  </si>
  <si>
    <t>{'food_fillingness': -0.52, 'healthiness': 0.51}</t>
  </si>
  <si>
    <t>Bot worked fine in the beginning, but during the recipe part it seems to be spamming "want another recipe?" rather than narrowing it down.</t>
  </si>
  <si>
    <t>LteWurPrJQQN4rXU0Pn</t>
  </si>
  <si>
    <t>5c2e190fa3e23b00017a3dff</t>
  </si>
  <si>
    <t>{'comfort': 0.016666666666666666, 'food_fillingness': 0.02, 'healthiness': 0.0}</t>
  </si>
  <si>
    <t>{'food_fillingness': -0.49, 'healthiness': 0.5}</t>
  </si>
  <si>
    <t>['onion&amp;maxReadyTime=21&amp;fillIngredients=true&amp;addRecipeInformation=true&amp;fillIngredients=true&amp;addRecipeInformation=true&amp;number=5', 'fennel&amp;maxReadyTime=21&amp;fillIngredients=true&amp;addRecipeInformation=true&amp;fillIngredients=true&amp;addRecipeInformation=true&amp;number=5']</t>
  </si>
  <si>
    <t>['onion', 'fennel']</t>
  </si>
  <si>
    <t>LteWvdh0CHuMteLFent</t>
  </si>
  <si>
    <t>5d8dbd69b9391d00185aed29</t>
  </si>
  <si>
    <t>{'food_fillingness': -0.49, 'healthiness': 0.48}</t>
  </si>
  <si>
    <t>Very nice interaction. This is a great idea.</t>
  </si>
  <si>
    <t>Thanks.</t>
  </si>
  <si>
    <t>LteWvpKD6nfezN_mosQ</t>
  </si>
  <si>
    <t>5d355267cf37440001b15e34</t>
  </si>
  <si>
    <t>Uk</t>
  </si>
  <si>
    <t>{'comfort': -0.016666666666666666, 'food_fillingness': -0.02, 'healthiness': 0.04}</t>
  </si>
  <si>
    <t>{'food_fillingness': -0.51, 'healthiness': 0.52}</t>
  </si>
  <si>
    <t>LteX-PpeRhHI59c0XiO</t>
  </si>
  <si>
    <t>58fc6017ee99a700012ce5d8</t>
  </si>
  <si>
    <t>{'food_fillingness': 0.49, 'healthiness': 0.5}</t>
  </si>
  <si>
    <t>I found Cora quite stubborn in choosing similar recipes, would be useful to be able to say what ingredients I had</t>
  </si>
  <si>
    <t>Worked very well, had no issues using the chatbot</t>
  </si>
  <si>
    <t>LteX0SNYhFuXL326h95</t>
  </si>
  <si>
    <t>5d36e5a972282e0019605fa0</t>
  </si>
  <si>
    <t>Poland</t>
  </si>
  <si>
    <t>{'comfort': 0.03333333333333333, 'food_fillingness': 0.04, 'healthiness': -0.06}</t>
  </si>
  <si>
    <t>{'food_fillingness': 0.02, 'healthiness': 0.47}</t>
  </si>
  <si>
    <t>['beans&amp;maxReadyTime=5000&amp;diet=vegan&amp;fillIngredients=true&amp;addRecipeInformation=true&amp;fillIngredients=true&amp;addRecipeInformation=true&amp;number=5']</t>
  </si>
  <si>
    <t>LteX2O4vhhD_WaOigVm</t>
  </si>
  <si>
    <t>5d0ca41b9d4967001a38401d</t>
  </si>
  <si>
    <t>Greece</t>
  </si>
  <si>
    <t>{'comfort': 0.1, 'food_fillingness': 0.12, 'healthiness': -0.12}</t>
  </si>
  <si>
    <t>{'food_fillingness': -0.44, 'healthiness': 0.44}</t>
  </si>
  <si>
    <t>LteX5PNONoDn2lu41iK</t>
  </si>
  <si>
    <t>59b84ad1d793b40001459a0c</t>
  </si>
  <si>
    <t>Argentina</t>
  </si>
  <si>
    <t>['soup&amp;maxReadyTime=61&amp;fillIngredients=true&amp;addRecipeInformation=true&amp;fillIngredients=true&amp;addRecipeInformation=true&amp;number=5']</t>
  </si>
  <si>
    <t>{'comfort': 0.0, 'food_fillingness': 0.0, 'healthiness': 0.02}</t>
  </si>
  <si>
    <t>LteXBCSCkb_KZwzQ3_H</t>
  </si>
  <si>
    <t>5c87d68fe5bc060001ee8498</t>
  </si>
  <si>
    <t>{'comfort': 0.016666666666666666, 'food_fillingness': 0.02, 'healthiness': -0.02}</t>
  </si>
  <si>
    <t>{'food_fillingness': -0.49, 'healthiness': 0.49}</t>
  </si>
  <si>
    <t>LteXGZY2ykJdFh5N49E</t>
  </si>
  <si>
    <t>5c5923bbe9813700018b199e</t>
  </si>
  <si>
    <t>The healthy recipes were conspicuously lacking protein. I wish that had not been the case.</t>
  </si>
  <si>
    <t>LteXWl6ztiinp5eTf4-</t>
  </si>
  <si>
    <t>5d733f13be1c6d001650521a</t>
  </si>
  <si>
    <t>{'comfort': 0.03333333333333333, 'food_fillingness': 0.04, 'healthiness': 0.04}</t>
  </si>
  <si>
    <t>{'food_fillingness': 0.52, 'healthiness': 0.52}</t>
  </si>
  <si>
    <t>LtZiPP9zlLC9MIgqcNL</t>
  </si>
  <si>
    <t>5c955419bd4bd9001995fa47</t>
  </si>
  <si>
    <t>human</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</si>
  <si>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</si>
  <si>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</si>
  <si>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</si>
  <si>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</si>
  <si>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</si>
  <si>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</si>
  <si>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LtZiR6nKUQJBTEmU0p_</t>
  </si>
  <si>
    <t>5d920df12b679a00182bbc73</t>
  </si>
  <si>
    <t>{'comfort': 0.08333333333333333, 'food_fillingness': 0.1, 'healthiness': 0.02}</t>
  </si>
  <si>
    <t>{'food_fillingness': 0.55, 'healthiness': 1}</t>
  </si>
  <si>
    <t>['salmon&amp;maxReadyTime=21&amp;fillIngredients=true&amp;addRecipeInformation=true&amp;fillIngredients=true&amp;addRecipeInformation=true&amp;number=5']</t>
  </si>
  <si>
    <t>LtZiRt7LDHuHbEtlysD</t>
  </si>
  <si>
    <t>5d9d17b575f2320016c55550</t>
  </si>
  <si>
    <t>Do not wish to answer</t>
  </si>
  <si>
    <t>less_5y</t>
  </si>
  <si>
    <t>{'food_fillingness': -1, 'healthiness': 1}</t>
  </si>
  <si>
    <t>{'comfort': 0.03333333333333333, 'food_fillingness': 0.04, 'healthiness': -0.02}</t>
  </si>
  <si>
    <t>{'food_fillingness': -0.48, 'healthiness': 0.99}</t>
  </si>
  <si>
    <t>['broccoli&amp;maxReadyTime=21&amp;fillIngredients=true&amp;addRecipeInformation=true&amp;fillIngredients=true&amp;addRecipeInformation=true&amp;number=5']</t>
  </si>
  <si>
    <t>['broccoli']</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</si>
  <si>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</si>
  <si>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</si>
  <si>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</si>
  <si>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</si>
  <si>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</si>
  <si>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</si>
  <si>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</si>
  <si>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</si>
  <si>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</si>
  <si>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LtZiSgewmqs_gKx2qry</t>
  </si>
  <si>
    <t>5d9a125f1714540016a40a27</t>
  </si>
  <si>
    <t>{'comfort': 0.05, 'food_fillingness': 0.06, 'healthiness': 0.0}</t>
  </si>
  <si>
    <t>{'food_fillingness': -0.47, 'healthiness': 1}</t>
  </si>
  <si>
    <t>['spinach&amp;maxReadyTime=5000&amp;fillIngredients=true&amp;addRecipeInformation=true&amp;fillIngredients=true&amp;addRecipeInformation=true&amp;number=5']</t>
  </si>
  <si>
    <t>['spinach']</t>
  </si>
  <si>
    <t>I think she should make more specific questions, for example if you have preference in any protein or carbohidrate.</t>
  </si>
  <si>
    <t>LtZiSh9m537jLKgZi-k</t>
  </si>
  <si>
    <t>5d8f73849f7774001b90b23e</t>
  </si>
  <si>
    <t>{'comfort': -0.06666666666666667, 'food_fillingness': -0.08, 'healthiness': 0.02}</t>
  </si>
  <si>
    <t>{'food_fillingness': 0.46, 'healthiness': 0.51}</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</si>
  <si>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</si>
  <si>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</si>
  <si>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</si>
  <si>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</si>
  <si>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</si>
  <si>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</si>
  <si>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</si>
  <si>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</si>
  <si>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</si>
  <si>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{'comfort': -0.08333333333333333, 'food_fillingness': -0.1, 'healthiness': 0.08}</t>
  </si>
  <si>
    <t>{'food_fillingness': 0.45, 'healthiness': 0.54}</t>
  </si>
  <si>
    <t>LtZiZ_BpsdXBj2z_24K</t>
  </si>
  <si>
    <t>5c314de6d5fc960001d2cb93</t>
  </si>
  <si>
    <t>{'comfort': -0.03333333333333333, 'food_fillingness': -0.04, 'healthiness': -0.04}</t>
  </si>
  <si>
    <t>{'food_fillingness': -0.52, 'healthiness': 0.98}</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</si>
  <si>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</si>
  <si>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</si>
  <si>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</si>
  <si>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</si>
  <si>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</si>
  <si>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</si>
  <si>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</si>
  <si>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</si>
  <si>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</si>
  <si>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</si>
  <si>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</si>
  <si>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</si>
  <si>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to be honest that was really great ! i am not a cook person myself so cora would be very good for me</t>
  </si>
  <si>
    <t>LtZwDhLNDKJtheMrV2f</t>
  </si>
  <si>
    <t>5c0e94f62932300001e2e0d3</t>
  </si>
  <si>
    <t>{'comfort': 0.06666666666666667, 'food_fillingness': 0.08, 'healthiness': -0.08}</t>
  </si>
  <si>
    <t>{'food_fillingness': 0.54, 'healthiness': 0.46}</t>
  </si>
  <si>
    <t>LtZwFZ-HD7xvZFCyDO2</t>
  </si>
  <si>
    <t>5aad8499e1546900019aef29</t>
  </si>
  <si>
    <t>['part-time', 'student', 'unemployed']</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</si>
  <si>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</si>
  <si>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</si>
  <si>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</si>
  <si>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</si>
  <si>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</si>
  <si>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</si>
  <si>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</si>
  <si>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</si>
  <si>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</si>
  <si>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</si>
  <si>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</si>
  <si>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</si>
  <si>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</si>
  <si>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</si>
  <si>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</si>
  <si>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</si>
  <si>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</si>
  <si>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</si>
  <si>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</si>
  <si>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</si>
  <si>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</si>
  <si>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</si>
  <si>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</si>
  <si>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</si>
  <si>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LtZwN-casnfgA-iBobL</t>
  </si>
  <si>
    <t>5b5f25f8477efe0001b05c4d</t>
  </si>
  <si>
    <t>Belgium</t>
  </si>
  <si>
    <t>{'comfort': 0.016666666666666666, 'food_fillingness': 0.02, 'healthiness': 0.04}</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</si>
  <si>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</si>
  <si>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</si>
  <si>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</si>
  <si>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</si>
  <si>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LtZwQlo1vgyTYOW0JPc</t>
  </si>
  <si>
    <t>5dcab789be3c0f79130c7319</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</si>
  <si>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</si>
  <si>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</si>
  <si>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</si>
  <si>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</si>
  <si>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</si>
  <si>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</si>
  <si>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</si>
  <si>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</si>
  <si>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</si>
  <si>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</si>
  <si>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</si>
  <si>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</si>
  <si>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</si>
  <si>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{'food_fillingness': 0.03, 'healthiness': 0.46}</t>
  </si>
  <si>
    <t>['beans&amp;maxReadyTime=21&amp;excludeIngredients=meat&amp;fillIngredients=true&amp;addRecipeInformation=true&amp;fillIngredients=true&amp;addRecipeInformation=true&amp;number=5']</t>
  </si>
  <si>
    <t>Lt_0grQuTomqDgYx8hE</t>
  </si>
  <si>
    <t>5cf9a6420a472100181f587b</t>
  </si>
  <si>
    <t>{'comfort': 0.05, 'food_fillingness': 0.06, 'healthiness': -0.04}</t>
  </si>
  <si>
    <t>{'food_fillingness': 0.53, 'healthiness': 0.98}</t>
  </si>
  <si>
    <t>Lt_0jDaRTY5zeHpa-4C</t>
  </si>
  <si>
    <t>5c6ae4c31b9d0e000190bacc</t>
  </si>
  <si>
    <t>{'food_fillingness': -0.51, 'healthiness': 1}</t>
  </si>
  <si>
    <t>it was fun!</t>
  </si>
  <si>
    <t>Lt_0kwIlGACSH7NEQ9s</t>
  </si>
  <si>
    <t>5d9f841f22ef1f0014f46a8e</t>
  </si>
  <si>
    <t>{'comfort': 0.16666666666666666, 'food_fillingness': 0.2, 'healthiness': -0.2}</t>
  </si>
  <si>
    <t>{'food_fillingness': 0.6, 'healthiness': 0.4}</t>
  </si>
  <si>
    <t>Lt_0l2Sn9up3s6zf1ar</t>
  </si>
  <si>
    <t>5a81a392190420000155d6df</t>
  </si>
  <si>
    <t>london</t>
  </si>
  <si>
    <t>{'comfort': -0.05, 'food_fillingness': -0.06, 'healthiness': 0.06}</t>
  </si>
  <si>
    <t>{'food_fillingness': -0.03, 'healthiness': 0.53}</t>
  </si>
  <si>
    <t>its cool</t>
  </si>
  <si>
    <t>I like it</t>
  </si>
  <si>
    <t>Lt_0mQXp2jyMOAOFw1l</t>
  </si>
  <si>
    <t>5c1ac1c637dd01000114e36a</t>
  </si>
  <si>
    <t>{'food_fillingness': -0.5, 'healthiness': 1}</t>
  </si>
  <si>
    <t>the responses seemed quite personalised which was clever</t>
  </si>
  <si>
    <t>n/a</t>
  </si>
  <si>
    <t>Lt_0oPw7wjqJBWRks-L</t>
  </si>
  <si>
    <t>5d97091b1787f60011e03cdf</t>
  </si>
  <si>
    <t>Uruguay</t>
  </si>
  <si>
    <t>{'comfort': 0.03333333333333333, 'food_fillingness': 0.04, 'healthiness': -0.04}</t>
  </si>
  <si>
    <t>{'food_fillingness': 0.52, 'healthiness': 0.48}</t>
  </si>
  <si>
    <t>I tried to ask how much time it would take to prepare the recipe, which should be a basic question, but Cora didn't process that correctly.</t>
  </si>
  <si>
    <t>Lt_0uIkj0jPC2IaoX8n</t>
  </si>
  <si>
    <t>5d5f97f4eea49d0019483080</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</si>
  <si>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</si>
  <si>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</si>
  <si>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</si>
  <si>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</si>
  <si>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</si>
  <si>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</si>
  <si>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</si>
  <si>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</si>
  <si>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</si>
  <si>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</si>
  <si>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</si>
  <si>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</si>
  <si>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</si>
  <si>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</si>
  <si>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</si>
  <si>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</si>
  <si>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</si>
  <si>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</si>
  <si>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</si>
  <si>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</si>
  <si>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</si>
  <si>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</si>
  <si>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</si>
  <si>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</si>
  <si>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</si>
  <si>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</si>
  <si>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</si>
  <si>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</si>
  <si>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</si>
  <si>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</si>
  <si>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</si>
  <si>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</si>
  <si>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</si>
  <si>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</si>
  <si>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</si>
  <si>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</si>
  <si>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</si>
  <si>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</si>
  <si>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</si>
  <si>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</si>
  <si>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</si>
  <si>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</si>
  <si>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</si>
  <si>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</si>
  <si>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</si>
  <si>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</si>
  <si>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</si>
  <si>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</si>
  <si>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</si>
  <si>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-0.52, 'healthiness': 0.5}</t>
  </si>
  <si>
    <t>not at this time</t>
  </si>
  <si>
    <t>nothing to share</t>
  </si>
  <si>
    <t>Lt_836z6Ju3FqGdZ7By</t>
  </si>
  <si>
    <t>5d7f8ffae664ab001967d9d3</t>
  </si>
  <si>
    <t>Estonia</t>
  </si>
  <si>
    <t>other</t>
  </si>
  <si>
    <t>{'food_fillingness': 0.5, 'healthiness': 0.51}</t>
  </si>
  <si>
    <t>Video or spoken recipes would be a great addition</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</si>
  <si>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</si>
  <si>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</si>
  <si>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</si>
  <si>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</si>
  <si>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</si>
  <si>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</si>
  <si>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</si>
  <si>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</si>
  <si>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</si>
  <si>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</si>
  <si>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</si>
  <si>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</si>
  <si>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</si>
  <si>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</si>
  <si>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</si>
  <si>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</si>
  <si>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</si>
  <si>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</si>
  <si>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</si>
  <si>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</si>
  <si>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</si>
  <si>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</si>
  <si>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</si>
  <si>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</si>
  <si>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</si>
  <si>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</si>
  <si>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</si>
  <si>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</si>
  <si>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</si>
  <si>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</si>
  <si>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</si>
  <si>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</si>
  <si>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</si>
  <si>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</si>
  <si>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</si>
  <si>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</si>
  <si>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</si>
  <si>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</si>
  <si>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</si>
  <si>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</si>
  <si>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</si>
  <si>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</si>
  <si>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</si>
  <si>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</si>
  <si>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</si>
  <si>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</si>
  <si>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</si>
  <si>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</si>
  <si>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</si>
  <si>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</si>
  <si>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</si>
  <si>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</si>
  <si>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</si>
  <si>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</si>
  <si>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</si>
  <si>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</si>
  <si>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</si>
  <si>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</si>
  <si>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</si>
  <si>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</si>
  <si>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</si>
  <si>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</si>
  <si>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</si>
  <si>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</si>
  <si>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</si>
  <si>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</si>
  <si>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</si>
  <si>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</si>
  <si>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</si>
  <si>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</si>
  <si>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</si>
  <si>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</si>
  <si>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Good</t>
  </si>
  <si>
    <t>LtZiRP79MNyQLB85C4e</t>
  </si>
  <si>
    <t>5c486433929dc500011c908a</t>
  </si>
  <si>
    <t>{'food_fillingness': 0.48, 'healthiness': 1}</t>
  </si>
  <si>
    <t>LtZiSMOL2yXCOwOoEJI</t>
  </si>
  <si>
    <t>59ba957d3a9ab60001118fc2</t>
  </si>
  <si>
    <t>['broccoli&amp;maxReadyTime=21&amp;diet=vegan&amp;fillIngredients=true&amp;addRecipeInformation=true&amp;fillIngredients=true&amp;addRecipeInformation=true&amp;number=5']</t>
  </si>
  <si>
    <t>She's very fast. Well done</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</si>
  <si>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</si>
  <si>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</si>
  <si>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</si>
  <si>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</si>
  <si>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</si>
  <si>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</si>
  <si>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</si>
  <si>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</si>
  <si>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</si>
  <si>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</si>
  <si>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</si>
  <si>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</si>
  <si>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</si>
  <si>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</si>
  <si>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</si>
  <si>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</si>
  <si>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</si>
  <si>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</si>
  <si>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</si>
  <si>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</si>
  <si>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</si>
  <si>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</si>
  <si>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</si>
  <si>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</si>
  <si>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</si>
  <si>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</si>
  <si>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</si>
  <si>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</si>
  <si>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</si>
  <si>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</si>
  <si>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</si>
  <si>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</si>
  <si>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</si>
  <si>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</si>
  <si>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</si>
  <si>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</si>
  <si>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</si>
  <si>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</si>
  <si>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</si>
  <si>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</si>
  <si>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</si>
  <si>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</si>
  <si>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</si>
  <si>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</si>
  <si>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</si>
  <si>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</si>
  <si>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</si>
  <si>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</si>
  <si>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</si>
  <si>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</si>
  <si>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</si>
  <si>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</si>
  <si>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</si>
  <si>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</si>
  <si>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</si>
  <si>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</si>
  <si>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</si>
  <si>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</si>
  <si>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</si>
  <si>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</si>
  <si>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</si>
  <si>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</si>
  <si>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</si>
  <si>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</si>
  <si>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</si>
  <si>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</si>
  <si>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</si>
  <si>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</si>
  <si>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</si>
  <si>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</si>
  <si>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</si>
  <si>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</si>
  <si>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</si>
  <si>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</si>
  <si>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</si>
  <si>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</si>
  <si>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</si>
  <si>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</si>
  <si>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</si>
  <si>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</si>
  <si>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</si>
  <si>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</si>
  <si>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</si>
  <si>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</si>
  <si>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</si>
  <si>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</si>
  <si>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</si>
  <si>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</si>
  <si>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</si>
  <si>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</si>
  <si>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</si>
  <si>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</si>
  <si>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</si>
  <si>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</si>
  <si>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</si>
  <si>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</si>
  <si>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</si>
  <si>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</si>
  <si>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</si>
  <si>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</si>
  <si>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</si>
  <si>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</si>
  <si>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</si>
  <si>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</si>
  <si>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</si>
  <si>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</si>
  <si>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</si>
  <si>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</si>
  <si>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</si>
  <si>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</si>
  <si>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</si>
  <si>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</si>
  <si>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</si>
  <si>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</si>
  <si>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</si>
  <si>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</si>
  <si>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</si>
  <si>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</si>
  <si>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</si>
  <si>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</si>
  <si>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</si>
  <si>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</si>
  <si>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</si>
  <si>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</si>
  <si>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</si>
  <si>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</si>
  <si>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</si>
  <si>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</si>
  <si>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</si>
  <si>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</si>
  <si>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</si>
  <si>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</si>
  <si>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</si>
  <si>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</si>
  <si>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</si>
  <si>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</si>
  <si>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</si>
  <si>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</si>
  <si>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</si>
  <si>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</si>
  <si>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</si>
  <si>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</si>
  <si>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</si>
  <si>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</si>
  <si>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</si>
  <si>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</si>
  <si>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</si>
  <si>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Lt_7rGWn14wyUu6z0xc</t>
  </si>
  <si>
    <t>5901cf755b40770001f29ca6</t>
  </si>
  <si>
    <t>france</t>
  </si>
  <si>
    <t>maybe allow the user to add a specific ingredient</t>
  </si>
  <si>
    <t>Good luck with your study</t>
  </si>
  <si>
    <t>Lt_7rwfMV2TjPNX8gnr</t>
  </si>
  <si>
    <t>5c6244086937550001232ae6</t>
  </si>
  <si>
    <t>She was fun and informative!</t>
  </si>
  <si>
    <t>Lt_7sCJIdSNG1XK_xYa</t>
  </si>
  <si>
    <t>5a23f9a9d6fdbc00011c9572</t>
  </si>
  <si>
    <t>{'comfort': -0.15, 'food_fillingness': -0.18, 'healthiness': 0.1}</t>
  </si>
  <si>
    <t>{'food_fillingness': -0.59, 'healthiness': 0.55}</t>
  </si>
  <si>
    <t>it was ok</t>
  </si>
  <si>
    <t>positive</t>
  </si>
  <si>
    <t>Lt_7t8g3Apwq0qdLLxs</t>
  </si>
  <si>
    <t>5b745aefcaefde0001f08744</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</si>
  <si>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</si>
  <si>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</si>
  <si>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</si>
  <si>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</si>
  <si>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</si>
  <si>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</si>
  <si>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</si>
  <si>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</si>
  <si>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</si>
  <si>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</si>
  <si>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</si>
  <si>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</si>
  <si>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</si>
  <si>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</si>
  <si>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</si>
  <si>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</si>
  <si>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</si>
  <si>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</si>
  <si>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</si>
  <si>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</si>
  <si>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</si>
  <si>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</si>
  <si>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</si>
  <si>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</si>
  <si>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</si>
  <si>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</si>
  <si>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</si>
  <si>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</si>
  <si>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</si>
  <si>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</si>
  <si>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</si>
  <si>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</si>
  <si>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</si>
  <si>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</si>
  <si>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</si>
  <si>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</si>
  <si>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</si>
  <si>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</si>
  <si>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</si>
  <si>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Lt_IS0rU9FiItkMsHRU</t>
  </si>
  <si>
    <t>5dbc680db65c99211327661b</t>
  </si>
  <si>
    <t>US</t>
  </si>
  <si>
    <t>{'food_fillingness': -0.45, 'healthiness': 0.47}</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</si>
  <si>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</si>
  <si>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</si>
  <si>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</si>
  <si>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</si>
  <si>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</si>
  <si>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</si>
  <si>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</si>
  <si>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</si>
  <si>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</si>
  <si>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</si>
  <si>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</si>
  <si>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</si>
  <si>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</si>
  <si>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</si>
  <si>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</si>
  <si>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</si>
  <si>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</si>
  <si>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</si>
  <si>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</si>
  <si>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</si>
  <si>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</si>
  <si>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</si>
  <si>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</si>
  <si>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</si>
  <si>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</si>
  <si>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</si>
  <si>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</si>
  <si>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</si>
  <si>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</si>
  <si>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</si>
  <si>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</si>
  <si>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</si>
  <si>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</si>
  <si>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</si>
  <si>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</si>
  <si>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</si>
  <si>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</si>
  <si>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</si>
  <si>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</si>
  <si>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</si>
  <si>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</si>
  <si>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</si>
  <si>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</si>
  <si>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</si>
  <si>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</si>
  <si>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</si>
  <si>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</si>
  <si>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</si>
  <si>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LtZiphnNm8ToKVLwd6P</t>
  </si>
  <si>
    <t>5d4551340196ac0001b914a5</t>
  </si>
  <si>
    <t>{'food_fillingness': -0.49, 'healthiness': 0.52}</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</si>
  <si>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</si>
  <si>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LtZixvcgr7Tt4owp0v2</t>
  </si>
  <si>
    <t>5b213220809d160001a2c36d</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</si>
  <si>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</si>
  <si>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</si>
  <si>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</si>
  <si>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</si>
  <si>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</si>
  <si>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</si>
  <si>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</si>
  <si>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</si>
  <si>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</si>
  <si>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</si>
  <si>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</si>
  <si>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</si>
  <si>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</si>
  <si>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</si>
  <si>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</si>
  <si>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</si>
  <si>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</si>
  <si>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</si>
  <si>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</si>
  <si>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</si>
  <si>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</si>
  <si>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</si>
  <si>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</si>
  <si>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</si>
  <si>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</si>
  <si>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</si>
  <si>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</si>
  <si>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LtZwIgW33rt9XxOTkp9</t>
  </si>
  <si>
    <t>5a59377facc75b00017a4337</t>
  </si>
  <si>
    <t>{'comfort': -0.13333333333333333, 'food_fillingness': -0.16, 'healthiness': 0.14}</t>
  </si>
  <si>
    <t>{'food_fillingness': -0.08, 'healthiness': 0.5700000000000001}</t>
  </si>
  <si>
    <t>Interesting approach</t>
  </si>
  <si>
    <t>N/A</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</si>
  <si>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</si>
  <si>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</si>
  <si>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</si>
  <si>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</si>
  <si>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</si>
  <si>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Should ask what ingredients you have / would like to use and recommend a recipe from there</t>
  </si>
  <si>
    <t>LtZwSc-hAk4AcEolq6E</t>
  </si>
  <si>
    <t>5d20d449ebebd10001cb2740</t>
  </si>
  <si>
    <t>LtZwx1MvYjcC1DPMAjr</t>
  </si>
  <si>
    <t>5b745e5224dc7900017e0d3e</t>
  </si>
  <si>
    <t>Glasgow</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</si>
  <si>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</si>
  <si>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</si>
  <si>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</si>
  <si>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</si>
  <si>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</si>
  <si>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</si>
  <si>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</si>
  <si>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</si>
  <si>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</si>
  <si>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</si>
  <si>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</si>
  <si>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</si>
  <si>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</si>
  <si>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</si>
  <si>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</si>
  <si>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</si>
  <si>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</si>
  <si>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</si>
  <si>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</si>
  <si>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</si>
  <si>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</si>
  <si>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</si>
  <si>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</si>
  <si>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</si>
  <si>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</si>
  <si>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</si>
  <si>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</si>
  <si>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</si>
  <si>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</si>
  <si>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</si>
  <si>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</si>
  <si>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</si>
  <si>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</si>
  <si>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</si>
  <si>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</si>
  <si>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</si>
  <si>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</si>
  <si>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</si>
  <si>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</si>
  <si>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</si>
  <si>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</si>
  <si>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</si>
  <si>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</si>
  <si>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</si>
  <si>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</si>
  <si>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{'food_fillingness': -0.48, 'healthiness': 0.49}</t>
  </si>
  <si>
    <t>She couldn't answer everything, like if i said i didn't like the meal she could not suggest anything else.</t>
  </si>
  <si>
    <t>Lt_1Gh7_Hs__MtO0vLX</t>
  </si>
  <si>
    <t>5b86e638911057000112a4c0</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</si>
  <si>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</si>
  <si>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</si>
  <si>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</si>
  <si>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</si>
  <si>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</si>
  <si>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</si>
  <si>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</si>
  <si>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</si>
  <si>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</si>
  <si>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</si>
  <si>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</si>
  <si>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</si>
  <si>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</si>
  <si>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</si>
  <si>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</si>
  <si>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</si>
  <si>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</si>
  <si>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</si>
  <si>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</si>
  <si>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</si>
  <si>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</si>
  <si>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</si>
  <si>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</si>
  <si>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</si>
  <si>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</si>
  <si>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</si>
  <si>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</si>
  <si>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</si>
  <si>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</si>
  <si>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</si>
  <si>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</si>
  <si>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</si>
  <si>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</si>
  <si>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</si>
  <si>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</si>
  <si>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</si>
  <si>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</si>
  <si>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</si>
  <si>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</si>
  <si>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</si>
  <si>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</si>
  <si>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</si>
  <si>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</si>
  <si>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</si>
  <si>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</si>
  <si>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</si>
  <si>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</si>
  <si>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</si>
  <si>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</si>
  <si>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</si>
  <si>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</si>
  <si>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</si>
  <si>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</si>
  <si>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</si>
  <si>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</si>
  <si>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</si>
  <si>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</si>
  <si>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</si>
  <si>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</si>
  <si>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</si>
  <si>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</si>
  <si>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</si>
  <si>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</si>
  <si>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</si>
  <si>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</si>
  <si>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</si>
  <si>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</si>
  <si>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</si>
  <si>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</si>
  <si>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</si>
  <si>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</si>
  <si>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</si>
  <si>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</si>
  <si>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</si>
  <si>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</si>
  <si>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HUMAN</t>
  </si>
  <si>
    <t>ROBOT</t>
  </si>
  <si>
    <t>NO_ACK</t>
  </si>
  <si>
    <t>NO ACK - HUMAN</t>
  </si>
  <si>
    <t>NO ACK - NON</t>
  </si>
  <si>
    <t>NO ACK - Robot</t>
  </si>
  <si>
    <t>AVERAGES</t>
  </si>
  <si>
    <t>T TESTS</t>
  </si>
  <si>
    <r>
      <t>"question1"</t>
    </r>
    <r>
      <rPr>
        <sz val="12"/>
        <color rgb="FF9CDCFE"/>
        <rFont val="Menlo"/>
        <family val="2"/>
      </rPr>
      <t xml:space="preserve"> :</t>
    </r>
    <r>
      <rPr>
        <sz val="12"/>
        <color rgb="FFD4D4D4"/>
        <rFont val="Menlo"/>
        <family val="2"/>
      </rPr>
      <t xml:space="preserve"> </t>
    </r>
    <r>
      <rPr>
        <sz val="12"/>
        <color rgb="FFCE9178"/>
        <rFont val="Menlo"/>
        <family val="2"/>
      </rPr>
      <t>"I felt I was in sync with AGENTNAME."</t>
    </r>
    <r>
      <rPr>
        <sz val="12"/>
        <color rgb="FFD4D4D4"/>
        <rFont val="Menlo"/>
        <family val="2"/>
      </rPr>
      <t xml:space="preserve">, </t>
    </r>
  </si>
  <si>
    <t xml:space="preserve">// "question22" : "I felt like AGENTNAME was a human.", </t>
  </si>
  <si>
    <r>
      <t>"question2"</t>
    </r>
    <r>
      <rPr>
        <sz val="12"/>
        <color rgb="FF9CDCFE"/>
        <rFont val="Menlo"/>
        <family val="2"/>
      </rPr>
      <t xml:space="preserve"> :</t>
    </r>
    <r>
      <rPr>
        <sz val="12"/>
        <color rgb="FFD4D4D4"/>
        <rFont val="Menlo"/>
        <family val="2"/>
      </rPr>
      <t xml:space="preserve"> </t>
    </r>
    <r>
      <rPr>
        <sz val="12"/>
        <color rgb="FFCE9178"/>
        <rFont val="Menlo"/>
        <family val="2"/>
      </rPr>
      <t>"I was able to say everything I wanted to say during the interaction."</t>
    </r>
    <r>
      <rPr>
        <sz val="12"/>
        <color rgb="FFD4D4D4"/>
        <rFont val="Menlo"/>
        <family val="2"/>
      </rPr>
      <t xml:space="preserve">, </t>
    </r>
  </si>
  <si>
    <r>
      <t>"question17"</t>
    </r>
    <r>
      <rPr>
        <sz val="12"/>
        <color rgb="FF9CDCFE"/>
        <rFont val="Menlo"/>
        <family val="2"/>
      </rPr>
      <t xml:space="preserve"> :</t>
    </r>
    <r>
      <rPr>
        <sz val="12"/>
        <color rgb="FFD4D4D4"/>
        <rFont val="Menlo"/>
        <family val="2"/>
      </rPr>
      <t xml:space="preserve"> </t>
    </r>
    <r>
      <rPr>
        <sz val="12"/>
        <color rgb="FFCE9178"/>
        <rFont val="Menlo"/>
        <family val="2"/>
      </rPr>
      <t>"I intent to make the recipe recommended to me."</t>
    </r>
    <r>
      <rPr>
        <sz val="12"/>
        <color rgb="FFD4D4D4"/>
        <rFont val="Menlo"/>
        <family val="2"/>
      </rPr>
      <t xml:space="preserve">, </t>
    </r>
  </si>
  <si>
    <r>
      <t>"question3"</t>
    </r>
    <r>
      <rPr>
        <sz val="12"/>
        <color rgb="FF9CDCFE"/>
        <rFont val="Menlo"/>
        <family val="2"/>
      </rPr>
      <t xml:space="preserve"> :</t>
    </r>
    <r>
      <rPr>
        <sz val="12"/>
        <color rgb="FFD4D4D4"/>
        <rFont val="Menlo"/>
        <family val="2"/>
      </rPr>
      <t xml:space="preserve"> </t>
    </r>
    <r>
      <rPr>
        <sz val="12"/>
        <color rgb="FFCE9178"/>
        <rFont val="Menlo"/>
        <family val="2"/>
      </rPr>
      <t>"AGENTNAME was interested in what I was saying."</t>
    </r>
    <r>
      <rPr>
        <sz val="12"/>
        <color rgb="FFD4D4D4"/>
        <rFont val="Menlo"/>
        <family val="2"/>
      </rPr>
      <t xml:space="preserve">, </t>
    </r>
  </si>
  <si>
    <r>
      <t>"question4"</t>
    </r>
    <r>
      <rPr>
        <sz val="12"/>
        <color rgb="FF9CDCFE"/>
        <rFont val="Menlo"/>
        <family val="2"/>
      </rPr>
      <t xml:space="preserve"> :</t>
    </r>
    <r>
      <rPr>
        <sz val="12"/>
        <color rgb="FFD4D4D4"/>
        <rFont val="Menlo"/>
        <family val="2"/>
      </rPr>
      <t xml:space="preserve"> </t>
    </r>
    <r>
      <rPr>
        <sz val="12"/>
        <color rgb="FFCE9178"/>
        <rFont val="Menlo"/>
        <family val="2"/>
      </rPr>
      <t>"AGENTNAME was respectful to me and considered to my concerns."</t>
    </r>
    <r>
      <rPr>
        <sz val="12"/>
        <color rgb="FFD4D4D4"/>
        <rFont val="Menlo"/>
        <family val="2"/>
      </rPr>
      <t xml:space="preserve">, </t>
    </r>
  </si>
  <si>
    <r>
      <t>"question18"</t>
    </r>
    <r>
      <rPr>
        <sz val="12"/>
        <color rgb="FF9CDCFE"/>
        <rFont val="Menlo"/>
        <family val="2"/>
      </rPr>
      <t xml:space="preserve"> :</t>
    </r>
    <r>
      <rPr>
        <sz val="12"/>
        <color rgb="FFD4D4D4"/>
        <rFont val="Menlo"/>
        <family val="2"/>
      </rPr>
      <t xml:space="preserve"> </t>
    </r>
    <r>
      <rPr>
        <sz val="12"/>
        <color rgb="FFCE9178"/>
        <rFont val="Menlo"/>
        <family val="2"/>
      </rPr>
      <t>"I will try to make the recipe recommended to me."</t>
    </r>
    <r>
      <rPr>
        <sz val="12"/>
        <color rgb="FFD4D4D4"/>
        <rFont val="Menlo"/>
        <family val="2"/>
      </rPr>
      <t xml:space="preserve">, </t>
    </r>
  </si>
  <si>
    <r>
      <t>"question5"</t>
    </r>
    <r>
      <rPr>
        <sz val="12"/>
        <color rgb="FF9CDCFE"/>
        <rFont val="Menlo"/>
        <family val="2"/>
      </rPr>
      <t xml:space="preserve"> :</t>
    </r>
    <r>
      <rPr>
        <sz val="12"/>
        <color rgb="FFD4D4D4"/>
        <rFont val="Menlo"/>
        <family val="2"/>
      </rPr>
      <t xml:space="preserve"> </t>
    </r>
    <r>
      <rPr>
        <sz val="12"/>
        <color rgb="FFCE9178"/>
        <rFont val="Menlo"/>
        <family val="2"/>
      </rPr>
      <t>"AGENTNAME was warm and caring."</t>
    </r>
    <r>
      <rPr>
        <sz val="12"/>
        <color rgb="FFD4D4D4"/>
        <rFont val="Menlo"/>
        <family val="2"/>
      </rPr>
      <t xml:space="preserve">, </t>
    </r>
  </si>
  <si>
    <r>
      <t>"question24"</t>
    </r>
    <r>
      <rPr>
        <sz val="12"/>
        <color rgb="FF9CDCFE"/>
        <rFont val="Menlo"/>
        <family val="2"/>
      </rPr>
      <t xml:space="preserve"> :</t>
    </r>
    <r>
      <rPr>
        <sz val="12"/>
        <color rgb="FFD4D4D4"/>
        <rFont val="Menlo"/>
        <family val="2"/>
      </rPr>
      <t xml:space="preserve"> </t>
    </r>
    <r>
      <rPr>
        <sz val="12"/>
        <color rgb="FFCE9178"/>
        <rFont val="Menlo"/>
        <family val="2"/>
      </rPr>
      <t>"AGENTNAME disclosed information about herself."</t>
    </r>
    <r>
      <rPr>
        <sz val="12"/>
        <color rgb="FFD4D4D4"/>
        <rFont val="Menlo"/>
        <family val="2"/>
      </rPr>
      <t xml:space="preserve">, </t>
    </r>
  </si>
  <si>
    <r>
      <t>"question6"</t>
    </r>
    <r>
      <rPr>
        <sz val="12"/>
        <color rgb="FF9CDCFE"/>
        <rFont val="Menlo"/>
        <family val="2"/>
      </rPr>
      <t xml:space="preserve"> :</t>
    </r>
    <r>
      <rPr>
        <sz val="12"/>
        <color rgb="FFD4D4D4"/>
        <rFont val="Menlo"/>
        <family val="2"/>
      </rPr>
      <t xml:space="preserve"> </t>
    </r>
    <r>
      <rPr>
        <sz val="12"/>
        <color rgb="FFCE9178"/>
        <rFont val="Menlo"/>
        <family val="2"/>
      </rPr>
      <t>"AGENTNAME was friendly to me."</t>
    </r>
    <r>
      <rPr>
        <sz val="12"/>
        <color rgb="FFD4D4D4"/>
        <rFont val="Menlo"/>
        <family val="2"/>
      </rPr>
      <t xml:space="preserve">, </t>
    </r>
  </si>
  <si>
    <r>
      <t>"question19"</t>
    </r>
    <r>
      <rPr>
        <sz val="12"/>
        <color rgb="FF9CDCFE"/>
        <rFont val="Menlo"/>
        <family val="2"/>
      </rPr>
      <t xml:space="preserve"> :</t>
    </r>
    <r>
      <rPr>
        <sz val="12"/>
        <color rgb="FFD4D4D4"/>
        <rFont val="Menlo"/>
        <family val="2"/>
      </rPr>
      <t xml:space="preserve"> </t>
    </r>
    <r>
      <rPr>
        <sz val="12"/>
        <color rgb="FFCE9178"/>
        <rFont val="Menlo"/>
        <family val="2"/>
      </rPr>
      <t>"I want to make the recipe recommended to me."</t>
    </r>
    <r>
      <rPr>
        <sz val="12"/>
        <color rgb="FFD4D4D4"/>
        <rFont val="Menlo"/>
        <family val="2"/>
      </rPr>
      <t xml:space="preserve">, </t>
    </r>
  </si>
  <si>
    <r>
      <t>"question7"</t>
    </r>
    <r>
      <rPr>
        <sz val="12"/>
        <color rgb="FF9CDCFE"/>
        <rFont val="Menlo"/>
        <family val="2"/>
      </rPr>
      <t xml:space="preserve"> :</t>
    </r>
    <r>
      <rPr>
        <sz val="12"/>
        <color rgb="FFD4D4D4"/>
        <rFont val="Menlo"/>
        <family val="2"/>
      </rPr>
      <t xml:space="preserve"> </t>
    </r>
    <r>
      <rPr>
        <sz val="12"/>
        <color rgb="FFCE9178"/>
        <rFont val="Menlo"/>
        <family val="2"/>
      </rPr>
      <t>"AGENTNAME and I established rapport."</t>
    </r>
    <r>
      <rPr>
        <sz val="12"/>
        <color rgb="FFD4D4D4"/>
        <rFont val="Menlo"/>
        <family val="2"/>
      </rPr>
      <t xml:space="preserve">, </t>
    </r>
  </si>
  <si>
    <r>
      <t>"question8"</t>
    </r>
    <r>
      <rPr>
        <sz val="12"/>
        <color rgb="FF9CDCFE"/>
        <rFont val="Menlo"/>
        <family val="2"/>
      </rPr>
      <t xml:space="preserve"> :</t>
    </r>
    <r>
      <rPr>
        <sz val="12"/>
        <color rgb="FFD4D4D4"/>
        <rFont val="Menlo"/>
        <family val="2"/>
      </rPr>
      <t xml:space="preserve"> </t>
    </r>
    <r>
      <rPr>
        <sz val="12"/>
        <color rgb="FFCE9178"/>
        <rFont val="Menlo"/>
        <family val="2"/>
      </rPr>
      <t>"I felt I had no connection with AGENTNAME"</t>
    </r>
    <r>
      <rPr>
        <sz val="12"/>
        <color rgb="FFD4D4D4"/>
        <rFont val="Menlo"/>
        <family val="2"/>
      </rPr>
      <t xml:space="preserve">, </t>
    </r>
  </si>
  <si>
    <t>// "quetion9": "How likely is it that you will make this recipe?"</t>
  </si>
  <si>
    <r>
      <t>"question9"</t>
    </r>
    <r>
      <rPr>
        <sz val="12"/>
        <color rgb="FF9CDCFE"/>
        <rFont val="Menlo"/>
        <family val="2"/>
      </rPr>
      <t xml:space="preserve"> :</t>
    </r>
    <r>
      <rPr>
        <sz val="12"/>
        <color rgb="FFD4D4D4"/>
        <rFont val="Menlo"/>
        <family val="2"/>
      </rPr>
      <t xml:space="preserve"> </t>
    </r>
    <r>
      <rPr>
        <sz val="12"/>
        <color rgb="FFCE9178"/>
        <rFont val="Menlo"/>
        <family val="2"/>
      </rPr>
      <t>"The recipe recommended to me during this interaction matched my preferences."</t>
    </r>
    <r>
      <rPr>
        <sz val="12"/>
        <color rgb="FFD4D4D4"/>
        <rFont val="Menlo"/>
        <family val="2"/>
      </rPr>
      <t xml:space="preserve">, </t>
    </r>
  </si>
  <si>
    <t xml:space="preserve">// "question25" : "I felt like AGENTNAME was a computer program.", </t>
  </si>
  <si>
    <r>
      <t>"question10"</t>
    </r>
    <r>
      <rPr>
        <sz val="12"/>
        <color rgb="FF9CDCFE"/>
        <rFont val="Menlo"/>
        <family val="2"/>
      </rPr>
      <t xml:space="preserve"> :</t>
    </r>
    <r>
      <rPr>
        <sz val="12"/>
        <color rgb="FFD4D4D4"/>
        <rFont val="Menlo"/>
        <family val="2"/>
      </rPr>
      <t xml:space="preserve"> </t>
    </r>
    <r>
      <rPr>
        <sz val="12"/>
        <color rgb="FFCE9178"/>
        <rFont val="Menlo"/>
        <family val="2"/>
      </rPr>
      <t>" AGENTNAME allowed me to specify and change my preferences during the interaction."</t>
    </r>
    <r>
      <rPr>
        <sz val="12"/>
        <color rgb="FFD4D4D4"/>
        <rFont val="Menlo"/>
        <family val="2"/>
      </rPr>
      <t xml:space="preserve">, </t>
    </r>
  </si>
  <si>
    <r>
      <t>"question20"</t>
    </r>
    <r>
      <rPr>
        <sz val="12"/>
        <color rgb="FF9CDCFE"/>
        <rFont val="Menlo"/>
        <family val="2"/>
      </rPr>
      <t xml:space="preserve"> :</t>
    </r>
    <r>
      <rPr>
        <sz val="12"/>
        <color rgb="FFD4D4D4"/>
        <rFont val="Menlo"/>
        <family val="2"/>
      </rPr>
      <t xml:space="preserve"> </t>
    </r>
    <r>
      <rPr>
        <sz val="12"/>
        <color rgb="FFCE9178"/>
        <rFont val="Menlo"/>
        <family val="2"/>
      </rPr>
      <t>"I expect to make the recipe recommended to me."</t>
    </r>
    <r>
      <rPr>
        <sz val="12"/>
        <color rgb="FFD4D4D4"/>
        <rFont val="Menlo"/>
        <family val="2"/>
      </rPr>
      <t xml:space="preserve">, </t>
    </r>
  </si>
  <si>
    <r>
      <t>"question11"</t>
    </r>
    <r>
      <rPr>
        <sz val="12"/>
        <color rgb="FF9CDCFE"/>
        <rFont val="Menlo"/>
        <family val="2"/>
      </rPr>
      <t xml:space="preserve"> :</t>
    </r>
    <r>
      <rPr>
        <sz val="12"/>
        <color rgb="FFD4D4D4"/>
        <rFont val="Menlo"/>
        <family val="2"/>
      </rPr>
      <t xml:space="preserve"> </t>
    </r>
    <r>
      <rPr>
        <sz val="12"/>
        <color rgb="FFCE9178"/>
        <rFont val="Menlo"/>
        <family val="2"/>
      </rPr>
      <t>"I would use AGENTNAME to get recipe recommendations in the future."</t>
    </r>
    <r>
      <rPr>
        <sz val="12"/>
        <color rgb="FFD4D4D4"/>
        <rFont val="Menlo"/>
        <family val="2"/>
      </rPr>
      <t xml:space="preserve">, </t>
    </r>
  </si>
  <si>
    <r>
      <t>"question12"</t>
    </r>
    <r>
      <rPr>
        <sz val="12"/>
        <color rgb="FF9CDCFE"/>
        <rFont val="Menlo"/>
        <family val="2"/>
      </rPr>
      <t xml:space="preserve"> :</t>
    </r>
    <r>
      <rPr>
        <sz val="12"/>
        <color rgb="FFD4D4D4"/>
        <rFont val="Menlo"/>
        <family val="2"/>
      </rPr>
      <t xml:space="preserve"> </t>
    </r>
    <r>
      <rPr>
        <sz val="12"/>
        <color rgb="FFCE9178"/>
        <rFont val="Menlo"/>
        <family val="2"/>
      </rPr>
      <t>"I easily found the recipe I was looking for."</t>
    </r>
    <r>
      <rPr>
        <sz val="12"/>
        <color rgb="FFD4D4D4"/>
        <rFont val="Menlo"/>
        <family val="2"/>
      </rPr>
      <t xml:space="preserve">, </t>
    </r>
  </si>
  <si>
    <r>
      <t>"question21"</t>
    </r>
    <r>
      <rPr>
        <sz val="12"/>
        <color rgb="FF9CDCFE"/>
        <rFont val="Menlo"/>
        <family val="2"/>
      </rPr>
      <t xml:space="preserve"> :</t>
    </r>
    <r>
      <rPr>
        <sz val="12"/>
        <color rgb="FFD4D4D4"/>
        <rFont val="Menlo"/>
        <family val="2"/>
      </rPr>
      <t xml:space="preserve"> </t>
    </r>
    <r>
      <rPr>
        <sz val="12"/>
        <color rgb="FFCE9178"/>
        <rFont val="Menlo"/>
        <family val="2"/>
      </rPr>
      <t>"It is likely I will make the recipe recommended to me."</t>
    </r>
    <r>
      <rPr>
        <sz val="12"/>
        <color rgb="FFD4D4D4"/>
        <rFont val="Menlo"/>
        <family val="2"/>
      </rPr>
      <t xml:space="preserve">, </t>
    </r>
  </si>
  <si>
    <r>
      <t>"question13"</t>
    </r>
    <r>
      <rPr>
        <sz val="12"/>
        <color rgb="FF9CDCFE"/>
        <rFont val="Menlo"/>
        <family val="2"/>
      </rPr>
      <t xml:space="preserve"> :</t>
    </r>
    <r>
      <rPr>
        <sz val="12"/>
        <color rgb="FFD4D4D4"/>
        <rFont val="Menlo"/>
        <family val="2"/>
      </rPr>
      <t xml:space="preserve"> </t>
    </r>
    <r>
      <rPr>
        <sz val="12"/>
        <color rgb="FFCE9178"/>
        <rFont val="Menlo"/>
        <family val="2"/>
      </rPr>
      <t>"The recipes recommended by AGENTNAME were healthy."</t>
    </r>
    <r>
      <rPr>
        <sz val="12"/>
        <color rgb="FFD4D4D4"/>
        <rFont val="Menlo"/>
        <family val="2"/>
      </rPr>
      <t xml:space="preserve">, </t>
    </r>
  </si>
  <si>
    <r>
      <t>"question14"</t>
    </r>
    <r>
      <rPr>
        <sz val="12"/>
        <color rgb="FF9CDCFE"/>
        <rFont val="Menlo"/>
        <family val="2"/>
      </rPr>
      <t xml:space="preserve"> :</t>
    </r>
    <r>
      <rPr>
        <sz val="12"/>
        <color rgb="FFD4D4D4"/>
        <rFont val="Menlo"/>
        <family val="2"/>
      </rPr>
      <t xml:space="preserve"> </t>
    </r>
    <r>
      <rPr>
        <sz val="12"/>
        <color rgb="FFCE9178"/>
        <rFont val="Menlo"/>
        <family val="2"/>
      </rPr>
      <t>"I was satisfied with the recipe recommended to me."</t>
    </r>
    <r>
      <rPr>
        <sz val="12"/>
        <color rgb="FFD4D4D4"/>
        <rFont val="Menlo"/>
        <family val="2"/>
      </rPr>
      <t xml:space="preserve">, </t>
    </r>
  </si>
  <si>
    <r>
      <t>"question15"</t>
    </r>
    <r>
      <rPr>
        <sz val="12"/>
        <color rgb="FF9CDCFE"/>
        <rFont val="Menlo"/>
        <family val="2"/>
      </rPr>
      <t xml:space="preserve"> :</t>
    </r>
    <r>
      <rPr>
        <sz val="12"/>
        <color rgb="FFD4D4D4"/>
        <rFont val="Menlo"/>
        <family val="2"/>
      </rPr>
      <t xml:space="preserve"> </t>
    </r>
    <r>
      <rPr>
        <sz val="12"/>
        <color rgb="FFCE9178"/>
        <rFont val="Menlo"/>
        <family val="2"/>
      </rPr>
      <t>"AGENTNAME provided sufficient details about the recipe recommended."</t>
    </r>
    <r>
      <rPr>
        <sz val="12"/>
        <color rgb="FFD4D4D4"/>
        <rFont val="Menlo"/>
        <family val="2"/>
      </rPr>
      <t>,</t>
    </r>
  </si>
  <si>
    <r>
      <t>"question16"</t>
    </r>
    <r>
      <rPr>
        <sz val="12"/>
        <color rgb="FF9CDCFE"/>
        <rFont val="Menlo"/>
        <family val="2"/>
      </rPr>
      <t xml:space="preserve"> :</t>
    </r>
    <r>
      <rPr>
        <sz val="12"/>
        <color rgb="FFD4D4D4"/>
        <rFont val="Menlo"/>
        <family val="2"/>
      </rPr>
      <t xml:space="preserve"> </t>
    </r>
    <r>
      <rPr>
        <sz val="12"/>
        <color rgb="FFCE9178"/>
        <rFont val="Menlo"/>
        <family val="2"/>
      </rPr>
      <t>"AGENTNAME explained her reasoning behind the recommendations."</t>
    </r>
    <r>
      <rPr>
        <sz val="12"/>
        <color rgb="FFD4D4D4"/>
        <rFont val="Menlo"/>
        <family val="2"/>
      </rPr>
      <t xml:space="preserve">, </t>
    </r>
  </si>
  <si>
    <t xml:space="preserve">// "question26" : "AGENTNAME pretended to be a human.", </t>
  </si>
  <si>
    <r>
      <t>"question27"</t>
    </r>
    <r>
      <rPr>
        <sz val="12"/>
        <color rgb="FF9CDCFE"/>
        <rFont val="Menlo"/>
        <family val="2"/>
      </rPr>
      <t xml:space="preserve"> :</t>
    </r>
    <r>
      <rPr>
        <sz val="12"/>
        <color rgb="FFD4D4D4"/>
        <rFont val="Menlo"/>
        <family val="2"/>
      </rPr>
      <t xml:space="preserve"> </t>
    </r>
    <r>
      <rPr>
        <sz val="12"/>
        <color rgb="FFCE9178"/>
        <rFont val="Menlo"/>
        <family val="2"/>
      </rPr>
      <t xml:space="preserve">"Answer </t>
    </r>
    <r>
      <rPr>
        <sz val="12"/>
        <color rgb="FFD7BA7D"/>
        <rFont val="Menlo"/>
        <family val="2"/>
      </rPr>
      <t>\"</t>
    </r>
    <r>
      <rPr>
        <sz val="12"/>
        <color rgb="FFCE9178"/>
        <rFont val="Menlo"/>
        <family val="2"/>
      </rPr>
      <t>Totally agree</t>
    </r>
    <r>
      <rPr>
        <sz val="12"/>
        <color rgb="FFD7BA7D"/>
        <rFont val="Menlo"/>
        <family val="2"/>
      </rPr>
      <t>\"</t>
    </r>
    <r>
      <rPr>
        <sz val="12"/>
        <color rgb="FFCE9178"/>
        <rFont val="Menlo"/>
        <family val="2"/>
      </rPr>
      <t xml:space="preserve"> to this question please."</t>
    </r>
    <r>
      <rPr>
        <sz val="12"/>
        <color rgb="FFD4D4D4"/>
        <rFont val="Menlo"/>
        <family val="2"/>
      </rPr>
      <t>,</t>
    </r>
  </si>
  <si>
    <t>Comment</t>
  </si>
  <si>
    <t>complains about ingredient</t>
  </si>
  <si>
    <t>no comment</t>
  </si>
  <si>
    <t>negative</t>
  </si>
  <si>
    <t>complains too healthy</t>
  </si>
  <si>
    <t>neutral</t>
  </si>
  <si>
    <t>complains lack of personalization</t>
  </si>
  <si>
    <t>protein, carbohydrate</t>
  </si>
  <si>
    <t>complains about recipes</t>
  </si>
  <si>
    <t>not balanced, no meat</t>
  </si>
  <si>
    <t>compains NLU</t>
  </si>
  <si>
    <t>complains lack of info, NLU</t>
  </si>
  <si>
    <t>balanced</t>
  </si>
  <si>
    <t>complained question perso</t>
  </si>
  <si>
    <t>where user live</t>
  </si>
  <si>
    <t>complains NLU</t>
  </si>
  <si>
    <t>complains display, resp time</t>
  </si>
  <si>
    <t>compliments NLU</t>
  </si>
  <si>
    <t>compliments pesronalizationn/NLU</t>
  </si>
  <si>
    <t>time it takes</t>
  </si>
  <si>
    <t>allergies, dietary requirements</t>
  </si>
  <si>
    <t>"I m good"</t>
  </si>
  <si>
    <t>complains about recipes/NLU</t>
  </si>
  <si>
    <t>recommends several times same type of recipes</t>
  </si>
  <si>
    <t>complains lack of voice/video</t>
  </si>
  <si>
    <t>complains recipes/NLU</t>
  </si>
  <si>
    <t>complains believability</t>
  </si>
  <si>
    <t>compliments how fast</t>
  </si>
  <si>
    <t>complains Cora slow</t>
  </si>
  <si>
    <t>complains design XP</t>
  </si>
  <si>
    <t>lack of explanation about Cora</t>
  </si>
  <si>
    <t>not filling enough</t>
  </si>
  <si>
    <t>complains how fast</t>
  </si>
  <si>
    <t>link to recipe broken</t>
  </si>
  <si>
    <t>want to input ingredient</t>
  </si>
  <si>
    <t>complains about recipes/NLU, bug</t>
  </si>
  <si>
    <t>no spicy food</t>
  </si>
  <si>
    <t>complains lack of info, NLU, recipes</t>
  </si>
  <si>
    <t>how many calories, no spicy food</t>
  </si>
  <si>
    <t>does not know what to answer to Cora</t>
  </si>
  <si>
    <t>wants list of recipes to chose from and then see ingredients and steps</t>
  </si>
  <si>
    <t>compliments NLU, complains how slow</t>
  </si>
  <si>
    <t>complains BUG NLU</t>
  </si>
  <si>
    <t>bug</t>
  </si>
  <si>
    <t>complains too short interaction/ lack of personalization</t>
  </si>
  <si>
    <t>complains about small talk</t>
  </si>
  <si>
    <t>complains lack of personalization, recipes</t>
  </si>
  <si>
    <t>complains lack of personalization (NLU), recipes</t>
  </si>
  <si>
    <t>complains display</t>
  </si>
  <si>
    <t>print too small</t>
  </si>
  <si>
    <t>complains NLU, display</t>
  </si>
  <si>
    <t>want a substitute of ingredient</t>
  </si>
  <si>
    <t>complains NLG</t>
  </si>
  <si>
    <t>sentences bout USB keys</t>
  </si>
  <si>
    <t>complains about small talk, lack of personalization</t>
  </si>
  <si>
    <t>compliments NLU, complains lack of personalization</t>
  </si>
  <si>
    <t>number of calories</t>
  </si>
  <si>
    <t>complains lack of voice</t>
  </si>
  <si>
    <t>compliments humor</t>
  </si>
  <si>
    <t>does not want salmon</t>
  </si>
  <si>
    <t>n_accepted_reco_reviewd_for_0</t>
  </si>
  <si>
    <t>no dialog file</t>
  </si>
  <si>
    <t>NA</t>
  </si>
  <si>
    <t>Anova: Single Factor</t>
  </si>
  <si>
    <t>SUMMARY</t>
  </si>
  <si>
    <t>Groups</t>
  </si>
  <si>
    <t>Count</t>
  </si>
  <si>
    <t>Sum</t>
  </si>
  <si>
    <t>Average</t>
  </si>
  <si>
    <t>Variance</t>
  </si>
  <si>
    <t>Column 1</t>
  </si>
  <si>
    <t>Column 2</t>
  </si>
  <si>
    <t>Column 3</t>
  </si>
  <si>
    <t>ANOVA</t>
  </si>
  <si>
    <t>Source of Variation</t>
  </si>
  <si>
    <t>SS</t>
  </si>
  <si>
    <t>df</t>
  </si>
  <si>
    <t>MS</t>
  </si>
  <si>
    <t>F</t>
  </si>
  <si>
    <t>P-value</t>
  </si>
  <si>
    <t>F crit</t>
  </si>
  <si>
    <t>Between Groups</t>
  </si>
  <si>
    <t>Within Groups</t>
  </si>
  <si>
    <t>Total</t>
  </si>
  <si>
    <t>no other recipe suggested</t>
  </si>
  <si>
    <t>humor</t>
  </si>
  <si>
    <t>complains NLU, recipe info</t>
  </si>
  <si>
    <t>recipe described incorerctly</t>
  </si>
  <si>
    <t>complains about typos</t>
  </si>
  <si>
    <t>compliments Cora human like</t>
  </si>
  <si>
    <t>vegetarian given meat</t>
  </si>
  <si>
    <t>want meat</t>
  </si>
  <si>
    <t>complains display, lack of personalization</t>
  </si>
  <si>
    <t>font too small in recipe, want to input ingredient</t>
  </si>
  <si>
    <t>user very insulting with Cora</t>
  </si>
  <si>
    <t>complains about dialog / recipes</t>
  </si>
  <si>
    <t>Cora asked "want another recipe" too many times</t>
  </si>
  <si>
    <t>healthy --&gt; lack protein</t>
  </si>
  <si>
    <t>number of positive comments</t>
  </si>
  <si>
    <t>number of negative comments</t>
  </si>
  <si>
    <t>number of no comment</t>
  </si>
  <si>
    <t>number of neutral comments</t>
  </si>
  <si>
    <t>number of balanced comments</t>
  </si>
  <si>
    <t>total number of comments</t>
  </si>
  <si>
    <t xml:space="preserve">total </t>
  </si>
  <si>
    <t>fun</t>
  </si>
  <si>
    <t>good enough</t>
  </si>
  <si>
    <t>liked it</t>
  </si>
  <si>
    <t>great, usefull</t>
  </si>
  <si>
    <t>useful</t>
  </si>
  <si>
    <t>cool</t>
  </si>
  <si>
    <t>personalized</t>
  </si>
  <si>
    <t>interesting</t>
  </si>
  <si>
    <t>pleasant</t>
  </si>
  <si>
    <t>better than expected</t>
  </si>
  <si>
    <t>fast</t>
  </si>
  <si>
    <t>clever</t>
  </si>
  <si>
    <t>lovely experience</t>
  </si>
  <si>
    <t>Cora friendly, fun</t>
  </si>
  <si>
    <t>fun, informative</t>
  </si>
  <si>
    <t>good idea</t>
  </si>
  <si>
    <t>interesting, personalized</t>
  </si>
  <si>
    <t xml:space="preserve">great </t>
  </si>
  <si>
    <t>enjoyed</t>
  </si>
  <si>
    <t>easy</t>
  </si>
  <si>
    <t>fun, interesting</t>
  </si>
  <si>
    <t>wonderful</t>
  </si>
  <si>
    <t>easy, personalized</t>
  </si>
  <si>
    <t>{'comfort': -1, 'food_fillingness': 1, 'healthiness': 1}</t>
  </si>
  <si>
    <t>['salmon', 'Quorn', 'eggs%20']</t>
  </si>
  <si>
    <t>LtFhgQPQiLcqR0tL5L-</t>
  </si>
  <si>
    <t>LtFiBiix3Of60iNdHFu</t>
  </si>
  <si>
    <t>5c3285d953d7b1000193464b</t>
  </si>
  <si>
    <t>United States of America</t>
  </si>
  <si>
    <t>LtFiFESE-2HW6e2Empy</t>
  </si>
  <si>
    <t>5cbacd419bb663000137721c</t>
  </si>
  <si>
    <t>{'comfort': -0.5, 'food_fillingness': 0.5, 'healthiness': 1}</t>
  </si>
  <si>
    <t xml:space="preserve">interesting, but difficult to explain preferences.  It would be good if she asked you to view the recipe, because I didn't look at it, and maybe people will forget to look at the recipe as well.  Also, you could give substitutes for items that you don't like, e.g. I don't eat brussell sprouts, but maybe something else could be used instead of those, if it was recommended.  Did she know I said I didn't eat brussell sprouts?  Or does it just recognise a negative comment?  </t>
  </si>
  <si>
    <t>LtFiQJ_inza7R579v6U</t>
  </si>
  <si>
    <t>don't know</t>
  </si>
  <si>
    <t>LtFiWz8A76-Oko0q4f9</t>
  </si>
  <si>
    <t>59c69ee26a287600011c38bc</t>
  </si>
  <si>
    <t>{'comfort': -1, 'food_fillingness': -1, 'healthiness': 1}</t>
  </si>
  <si>
    <t>{'comfort': -0.5083333333333333, 'food_fillingness': -0.51, 'healthiness': 1}</t>
  </si>
  <si>
    <t>Cora gave me a recipe that I didn't really like at first. I told her and she gave me another. To that I said 'That appeals more to me, thanks', but she gave me yet another recipe as a reply to that.</t>
  </si>
  <si>
    <t>LtFiZYr1OB1E0HUqGr-</t>
  </si>
  <si>
    <t>5a779dfa190420000155771a</t>
  </si>
  <si>
    <t>Ireland</t>
  </si>
  <si>
    <t>LtFi_cI6aVge9O_A3YY</t>
  </si>
  <si>
    <t>5d2b4ca2791add001a717145</t>
  </si>
  <si>
    <t>Bangladesh</t>
  </si>
  <si>
    <t>{'comfort': 0, 'food_fillingness': -1, 'healthiness': -1}</t>
  </si>
  <si>
    <t>{'comfort': 0.008333333333333333, 'food_fillingness': -0.49, 'healthiness': -0.020000000000000018}</t>
  </si>
  <si>
    <t>['onion&amp;maxReadyTime=21&amp;fillIngredients=true&amp;addRecipeInformation=true&amp;fillIngredients=true&amp;addRecipeInformation=true&amp;number=5', 'mushrooms&amp;maxReadyTime=21&amp;fillIngredients=true&amp;addRecipeInformation=true&amp;fillIngredients=true&amp;addRecipeInformation=true&amp;number=5']</t>
  </si>
  <si>
    <t>['onion', 'mushrooms']</t>
  </si>
  <si>
    <t>It wasn't that good to be fair, she didn't really listen to me.</t>
  </si>
  <si>
    <t>nope.</t>
  </si>
  <si>
    <t>LtFiciDs2QL2OsiEXMt</t>
  </si>
  <si>
    <t>5d4e9cec777d21000191ed23</t>
  </si>
  <si>
    <t>{'comfort': -0.5166666666666667, 'food_fillingness': -0.52, 'healthiness': 1}</t>
  </si>
  <si>
    <t>['spinach&amp;maxReadyTime=21&amp;fillIngredients=true&amp;addRecipeInformation=true&amp;fillIngredients=true&amp;addRecipeInformation=true&amp;number=5']</t>
  </si>
  <si>
    <t>Cora its pretty bad at reading and pronouncing the words. I would be more engaged if I just had to read instead of listening to her.</t>
  </si>
  <si>
    <t>LtFidRia7mn0K5lyKff</t>
  </si>
  <si>
    <t>5aa787c66219a30001c765f8</t>
  </si>
  <si>
    <t>{'comfort': -0.48333333333333334, 'food_fillingness': 0.52, 'healthiness': 1}</t>
  </si>
  <si>
    <t>['salmon&amp;maxReadyTime=21&amp;fillIngredients=true&amp;addRecipeInformation=true&amp;fillIngredients=true&amp;addRecipeInformation=true&amp;number=5', 'Quorn&amp;maxReadyTime=21&amp;excludeIngredients=salmon&amp;fillIngredients=true&amp;addRecipeInformation=true&amp;fillIngredients=true&amp;addRecipeInformation=true&amp;number=5', 'Quorn&amp;maxReadyTime=21&amp;excludeIngredients=salmon&amp;fillIngredients=true&amp;addRecipeInformation=true&amp;fillIngredients=true&amp;addRecipeInformation=true&amp;number=5', 'eggs%20&amp;maxReadyTime=21&amp;excludeIngredients=salmon&amp;fillIngredients=true&amp;addRecipeInformation=true&amp;fillIngredients=true&amp;addRecipeInformation=true&amp;number=5']</t>
  </si>
  <si>
    <t xml:space="preserve">Cora didn't understand when I told her I didn't like fish and recommended me salmon once more. </t>
  </si>
  <si>
    <t>LtFii3ZjVCMztBQV-XY</t>
  </si>
  <si>
    <t>5b3cb17b6779080001fe88c1</t>
  </si>
  <si>
    <t>LtFiklzKe1x_zFX_nsW</t>
  </si>
  <si>
    <t>5bec01bfe9b3490001e63ff4</t>
  </si>
  <si>
    <t>LtFimhJTci9ZxWtKQXd</t>
  </si>
  <si>
    <t>5d1cfc4ee950480015366f7b</t>
  </si>
  <si>
    <t>{'comfort': -1, 'food_fillingness': -1, 'healthiness': 0}</t>
  </si>
  <si>
    <t>{'comfort': -0.5083333333333333, 'food_fillingness': -0.51, 'healthiness': 0.51}</t>
  </si>
  <si>
    <t>cora's voice was very metalic and if there weren't a lyrics i think i have some issue to understand what she is talking</t>
  </si>
  <si>
    <t>LtFinsbiCQcgsfim31x</t>
  </si>
  <si>
    <t>5c98a9e305f102001640f1d0</t>
  </si>
  <si>
    <t>LtFiqhNE__exfyHR99Q</t>
  </si>
  <si>
    <t>5d30a193b2cfe00017231a93</t>
  </si>
  <si>
    <t>{'comfort': -1, 'food_fillingness': 1, 'healthiness': -1}</t>
  </si>
  <si>
    <t>{'comfort': -0.49166666666666664, 'food_fillingness': 0.51, 'healthiness': -0.020000000000000018}</t>
  </si>
  <si>
    <t>['moussaka&amp;maxReadyTime=5000&amp;fillIngredients=true&amp;addRecipeInformation=true&amp;fillIngredients=true&amp;addRecipeInformation=true&amp;number=5', 'sandwich&amp;maxReadyTime=5000&amp;fillIngredients=true&amp;addRecipeInformation=true&amp;fillIngredients=true&amp;addRecipeInformation=true&amp;number=5']</t>
  </si>
  <si>
    <t>['moussaka', 'sandwich']</t>
  </si>
  <si>
    <t xml:space="preserve">I did not remember my explanation, or didn't understand, that I don't eat red meat and only gave me one recipe that wasn't red meat. </t>
  </si>
  <si>
    <t>It was interesting, thank you.</t>
  </si>
  <si>
    <t>LtFit72wYow-_-d4N1k</t>
  </si>
  <si>
    <t>5bad60642259980001c84ccf</t>
  </si>
  <si>
    <t>Tunisia</t>
  </si>
  <si>
    <t>{'comfort': 0.1, 'food_fillingness': 0.12, 'healthiness': -0.06}</t>
  </si>
  <si>
    <t>{'comfort': -0.45, 'food_fillingness': 0.56, 'healthiness': 0.97}</t>
  </si>
  <si>
    <t>LtFitj_dktTvR7jWptb</t>
  </si>
  <si>
    <t>5d20c1b3c0291600169512e7</t>
  </si>
  <si>
    <t>{'comfort': -0.5083333333333333, 'food_fillingness': 0.49, 'healthiness': 1}</t>
  </si>
  <si>
    <t>I really liked that both of the recipes recommended to me I had never heard of or prepared before, and that they weren't really basic or boring, so I genuinely quite enjoyed it as a tool</t>
  </si>
  <si>
    <t>LtFiuxcodiBX3Lq-jMx</t>
  </si>
  <si>
    <t>5d116b095f3f0d00014d5e54</t>
  </si>
  <si>
    <t>LtFixxOUXFyaJoNuwNg</t>
  </si>
  <si>
    <t>57aa001416020100010422d8</t>
  </si>
  <si>
    <t>LtFiz99xbLzUJa-qsR5</t>
  </si>
  <si>
    <t>5b576109d1b3720001da81f1</t>
  </si>
  <si>
    <t>{'comfort': -0.5333333333333333, 'food_fillingness': -0.54, 'healthiness': 1}</t>
  </si>
  <si>
    <t>At first it was funny, but then Cora start to not understand what I was saying... I ask for dessert recipes and she didnt react the way I was expecting. Just give me the healthy recipes, without listening.</t>
  </si>
  <si>
    <t>It was one of the more funniest ever! :)</t>
  </si>
  <si>
    <t>LtFizK6Xj-o4k6I043J</t>
  </si>
  <si>
    <t>5bcf4bb932e46700016fd804</t>
  </si>
  <si>
    <t>LtFjDsmpAnI3qDtEPGk</t>
  </si>
  <si>
    <t>5d350e39cd0b17000104267e</t>
  </si>
  <si>
    <t>Russia</t>
  </si>
  <si>
    <t>LtFjSynSUeWgHpzfXgy</t>
  </si>
  <si>
    <t>5aac21406be3fa00013a2a51</t>
  </si>
  <si>
    <t>{'comfort': -0.5, 'food_fillingness': 0.5, 'healthiness': 0.97}</t>
  </si>
  <si>
    <t>It was interesting and turned out to be more useful than I thought it would be!</t>
  </si>
  <si>
    <t>LtFjjCLp78bjYGkof6_</t>
  </si>
  <si>
    <t>5c7312827ed3a70001fc2438</t>
  </si>
  <si>
    <t>LtFjlWaHZk_MGCz3BNS</t>
  </si>
  <si>
    <t>5cc9b0bb9970120017fa5bc7</t>
  </si>
  <si>
    <t>Nigeria</t>
  </si>
  <si>
    <t>{'comfort': 0, 'food_fillingness': -1, 'healthiness': 0}</t>
  </si>
  <si>
    <t>{'comfort': 0.016666666666666666, 'food_fillingness': -0.48, 'healthiness': 0.5}</t>
  </si>
  <si>
    <t>LtFjy5TQJf-KsMYEXE1</t>
  </si>
  <si>
    <t>5d5ec7038fe4920018800bc9</t>
  </si>
  <si>
    <t>hertfordshire</t>
  </si>
  <si>
    <t>LtFk1AuAqiRJwt_NRfb</t>
  </si>
  <si>
    <t>{'comfort': -0.06666666666666667, 'food_fillingness': -0.08, 'healthiness': -0.04}</t>
  </si>
  <si>
    <t>{'comfort': -0.5333333333333333, 'food_fillingness': -0.54, 'healthiness': 0.98}</t>
  </si>
  <si>
    <t>['spinach&amp;maxReadyTime=21&amp;excludeIngredients=cheese&amp;fillIngredients=true&amp;addRecipeInformation=true&amp;fillIngredients=true&amp;addRecipeInformation=true&amp;number=5']</t>
  </si>
  <si>
    <t>It was a great experience!</t>
  </si>
  <si>
    <t>It was a pleasant study.</t>
  </si>
  <si>
    <t>LtFk5XourfscJfP7Cgf</t>
  </si>
  <si>
    <t>5d6a7c61d6abaa001b2fbad9</t>
  </si>
  <si>
    <t>{'comfort': -0.49166666666666664, 'food_fillingness': -0.49, 'healthiness': 0.98}</t>
  </si>
  <si>
    <t xml:space="preserve">Maybe she would talk more like human, for example voice from Google Translate is very nice, you can improve it </t>
  </si>
  <si>
    <t xml:space="preserve">Everything works good </t>
  </si>
  <si>
    <t>LtFkjQ8T31ezXZZX6Je</t>
  </si>
  <si>
    <t>5cdec97990d2dc0015f86910</t>
  </si>
  <si>
    <t>{'comfort': -0.49166666666666664, 'food_fillingness': -0.49, 'healthiness': 0.49}</t>
  </si>
  <si>
    <t>['pepper&amp;maxReadyTime=5000&amp;fillIngredients=true&amp;addRecipeInformation=true&amp;fillIngredients=true&amp;addRecipeInformation=true&amp;number=5']</t>
  </si>
  <si>
    <t>I ENJOYED THIS SURVEY</t>
  </si>
  <si>
    <t>LtFl9BoIRn2rnnz_6KY</t>
  </si>
  <si>
    <t>5c83f28c0322a90016b257fa</t>
  </si>
  <si>
    <t>The Netherlands</t>
  </si>
  <si>
    <t>{'comfort': -0.5166666666666667, 'food_fillingness': 0.48, 'healthiness': 0.98}</t>
  </si>
  <si>
    <t>I informed Cora multiple times that I don't really like salmon but got salmon recommended to me several times anyway. The recipes did not really connect to my tastes.</t>
  </si>
  <si>
    <t>Participation in this study went well.</t>
  </si>
  <si>
    <t>LtFlTzyNzzeVct2lO_l</t>
  </si>
  <si>
    <t>5d459d56cb2c450019293bd0</t>
  </si>
  <si>
    <t>Cora's accent was very funny. She speaks very artificial. The way she pronounces words is slightly incorrect. You should work on that.</t>
  </si>
  <si>
    <t>LtFxB2Y8x-rLjeCa1R9</t>
  </si>
  <si>
    <t>LtFxFUT5BD7Q78o8VLx</t>
  </si>
  <si>
    <t>5b92dfe8e1a4f80001992735</t>
  </si>
  <si>
    <t>Pilot 1</t>
  </si>
  <si>
    <t>complains about recipes, NLU</t>
  </si>
  <si>
    <t>alternative for fisliked ingredient</t>
  </si>
  <si>
    <t>complains about recipes / NLU</t>
  </si>
  <si>
    <t>recommends several times the same type of food</t>
  </si>
  <si>
    <t>complains about Cora's voice</t>
  </si>
  <si>
    <t>complains about NLU</t>
  </si>
  <si>
    <t>was recommended too many recipes</t>
  </si>
  <si>
    <t>dislike red meat and was recommended red meayt</t>
  </si>
  <si>
    <t>not finished</t>
  </si>
  <si>
    <t>great experience</t>
  </si>
  <si>
    <t>was recommended disliked ingredient</t>
  </si>
  <si>
    <t>liked recipes</t>
  </si>
  <si>
    <t>wanted desserts</t>
  </si>
  <si>
    <t>interesting, useful</t>
  </si>
  <si>
    <t>number of not finished</t>
  </si>
  <si>
    <t>number of finished</t>
  </si>
  <si>
    <t>total</t>
  </si>
  <si>
    <t>AAMAS</t>
  </si>
  <si>
    <t>NLU</t>
  </si>
  <si>
    <t>recipes</t>
  </si>
  <si>
    <t>compliments</t>
  </si>
  <si>
    <t>personalization</t>
  </si>
  <si>
    <t>info</t>
  </si>
  <si>
    <t>design</t>
  </si>
  <si>
    <t>ingredient</t>
  </si>
  <si>
    <t>perso</t>
  </si>
  <si>
    <t>display</t>
  </si>
  <si>
    <t>slow</t>
  </si>
  <si>
    <t>small</t>
  </si>
  <si>
    <t>voice</t>
  </si>
  <si>
    <t>believability</t>
  </si>
  <si>
    <t>Complain about, totals</t>
  </si>
  <si>
    <t>time</t>
  </si>
  <si>
    <t>input</t>
  </si>
  <si>
    <t>several</t>
  </si>
  <si>
    <t>Control</t>
  </si>
  <si>
    <t>No intro</t>
  </si>
  <si>
    <t>Human</t>
  </si>
  <si>
    <t>Robot</t>
  </si>
  <si>
    <t>Rapport</t>
  </si>
  <si>
    <t>Task performance</t>
  </si>
  <si>
    <t>Intention to cook</t>
  </si>
  <si>
    <t>idea</t>
  </si>
  <si>
    <t>undergrad</t>
  </si>
  <si>
    <t>student</t>
  </si>
  <si>
    <t>unemployed</t>
  </si>
  <si>
    <t>part-time</t>
  </si>
  <si>
    <t>full-time</t>
  </si>
  <si>
    <t>more_than_one_status</t>
  </si>
  <si>
    <t>several times a week</t>
  </si>
  <si>
    <t>once a week</t>
  </si>
  <si>
    <t>at least once a day</t>
  </si>
  <si>
    <t>Mexico</t>
  </si>
  <si>
    <t>Other</t>
  </si>
  <si>
    <t>›</t>
  </si>
  <si>
    <t>TOTAL</t>
  </si>
  <si>
    <t>Other than UK/USA</t>
  </si>
  <si>
    <t>UK./USA</t>
  </si>
  <si>
    <t>US?UK</t>
  </si>
  <si>
    <t>US/UK</t>
  </si>
  <si>
    <t>v</t>
  </si>
  <si>
    <t>t tests</t>
  </si>
  <si>
    <t>control</t>
  </si>
  <si>
    <t>no ack</t>
  </si>
  <si>
    <t>Others</t>
  </si>
  <si>
    <t>Hum</t>
  </si>
  <si>
    <t>Column 4</t>
  </si>
  <si>
    <t>T tests ac no ack</t>
  </si>
  <si>
    <t>t tests avec no ack</t>
  </si>
  <si>
    <t>Ohters rapport</t>
  </si>
  <si>
    <t>Task perf</t>
  </si>
  <si>
    <t>t tests w/ no ack</t>
  </si>
  <si>
    <t>hum</t>
  </si>
  <si>
    <t>us uk</t>
  </si>
  <si>
    <t>US UK</t>
  </si>
  <si>
    <t xml:space="preserve">complains NLU, recipe </t>
  </si>
  <si>
    <t>Healthiness</t>
  </si>
  <si>
    <t>fillingness</t>
  </si>
  <si>
    <t>broccoli</t>
  </si>
  <si>
    <t>fries</t>
  </si>
  <si>
    <t>carrots</t>
  </si>
  <si>
    <t>pizza</t>
  </si>
  <si>
    <t>tomatoes</t>
  </si>
  <si>
    <t>pasta</t>
  </si>
  <si>
    <t>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</si>
</sst>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9CDCFE"/>
      <name val="Menlo"/>
      <family val="2"/>
    </font>
    <font>
      <sz val="12"/>
      <color rgb="FF6A9955"/>
      <name val="Menlo"/>
      <family val="2"/>
    </font>
    <font>
      <sz val="12"/>
      <color rgb="FFD7BA7D"/>
      <name val="Menlo"/>
      <family val="2"/>
    </font>
    <font>
      <i/>
      <sz val="12"/>
      <color theme="1"/>
      <name val="Calibri"/>
      <family val="2"/>
      <scheme val="minor"/>
    </font>
    <font>
      <sz val="16"/>
      <color theme="1"/>
      <name val="Calibri"/>
      <family val="2"/>
      <scheme val="minor"/>
    </font>
    <font>
      <sz val="14"/>
      <color theme="1"/>
      <name val="Calibri"/>
      <family val="2"/>
      <scheme val="minor"/>
    </font>
    <font>
      <b/>
      <sz val="14"/>
      <color rgb="FFFA7D00"/>
      <name val="Calibri"/>
      <family val="2"/>
      <scheme val="minor"/>
    </font>
    <font>
      <sz val="14"/>
      <color theme="0"/>
      <name val="Calibri"/>
      <family val="2"/>
      <scheme val="minor"/>
    </font>
    <font>
      <sz val="18"/>
      <color theme="1"/>
      <name val="Calibri"/>
      <family val="2"/>
      <scheme val="minor"/>
    </font>
    <font>
      <sz val="20"/>
      <color theme="1"/>
      <name val="Calibri (Body)"/>
    </font>
    <font>
      <sz val="20"/>
      <color theme="1"/>
      <name val="Calibri"/>
      <family val="2"/>
      <scheme val="minor"/>
    </font>
    <font>
      <b/>
      <sz val="14"/>
      <color rgb="FF3F3F3F"/>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style="thin">
        <color rgb="FF3F3F3F"/>
      </left>
      <right style="thin">
        <color rgb="FF3F3F3F"/>
      </right>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21" fontId="0" fillId="0" borderId="0" xfId="0" applyNumberFormat="1"/>
    <xf numFmtId="0" fontId="8" fillId="4" borderId="0" xfId="8"/>
    <xf numFmtId="0" fontId="19" fillId="0" borderId="0" xfId="0" applyFont="1"/>
    <xf numFmtId="0" fontId="21" fillId="0" borderId="0" xfId="0" applyFont="1"/>
    <xf numFmtId="0" fontId="1" fillId="10" borderId="0" xfId="19"/>
    <xf numFmtId="0" fontId="0" fillId="0" borderId="0" xfId="0" applyFill="1" applyBorder="1" applyAlignment="1"/>
    <xf numFmtId="0" fontId="0" fillId="0" borderId="10" xfId="0" applyFill="1" applyBorder="1" applyAlignment="1"/>
    <xf numFmtId="0" fontId="23" fillId="0" borderId="11" xfId="0" applyFont="1" applyFill="1" applyBorder="1" applyAlignment="1">
      <alignment horizontal="center"/>
    </xf>
    <xf numFmtId="0" fontId="14" fillId="10" borderId="0" xfId="14" applyFill="1"/>
    <xf numFmtId="0" fontId="17" fillId="13" borderId="0" xfId="22"/>
    <xf numFmtId="0" fontId="1" fillId="18" borderId="0" xfId="27"/>
    <xf numFmtId="0" fontId="11" fillId="6" borderId="4" xfId="11"/>
    <xf numFmtId="0" fontId="24" fillId="0" borderId="0" xfId="0" applyFont="1"/>
    <xf numFmtId="0" fontId="24" fillId="10" borderId="0" xfId="19" applyFont="1"/>
    <xf numFmtId="0" fontId="24" fillId="18" borderId="0" xfId="27" applyFont="1"/>
    <xf numFmtId="0" fontId="25" fillId="0" borderId="0" xfId="0" applyFont="1"/>
    <xf numFmtId="0" fontId="26" fillId="6" borderId="4" xfId="11" applyFont="1"/>
    <xf numFmtId="0" fontId="25" fillId="18" borderId="0" xfId="27" applyFont="1"/>
    <xf numFmtId="0" fontId="27" fillId="13" borderId="0" xfId="22" applyFont="1"/>
    <xf numFmtId="0" fontId="1" fillId="23" borderId="0" xfId="32"/>
    <xf numFmtId="0" fontId="28" fillId="23" borderId="0" xfId="32" applyFont="1"/>
    <xf numFmtId="0" fontId="1" fillId="26" borderId="0" xfId="35"/>
    <xf numFmtId="0" fontId="29" fillId="26" borderId="0" xfId="35" applyFont="1"/>
    <xf numFmtId="0" fontId="1" fillId="31" borderId="0" xfId="40"/>
    <xf numFmtId="0" fontId="30" fillId="31" borderId="0" xfId="40" applyFont="1"/>
    <xf numFmtId="0" fontId="0" fillId="0" borderId="12" xfId="0" applyBorder="1"/>
    <xf numFmtId="0" fontId="1" fillId="26" borderId="13" xfId="35" applyBorder="1"/>
    <xf numFmtId="0" fontId="25" fillId="0" borderId="13" xfId="0" applyFont="1" applyBorder="1"/>
    <xf numFmtId="0" fontId="25" fillId="0" borderId="0" xfId="0" applyFont="1" applyBorder="1"/>
    <xf numFmtId="0" fontId="1" fillId="26" borderId="0" xfId="35" applyBorder="1"/>
    <xf numFmtId="0" fontId="1" fillId="23" borderId="13" xfId="32" applyBorder="1"/>
    <xf numFmtId="0" fontId="1" fillId="31" borderId="13" xfId="40" applyBorder="1"/>
    <xf numFmtId="0" fontId="25" fillId="0" borderId="12" xfId="0" applyFont="1" applyBorder="1"/>
    <xf numFmtId="0" fontId="1" fillId="23" borderId="0" xfId="32" applyBorder="1"/>
    <xf numFmtId="0" fontId="0" fillId="0" borderId="0" xfId="0" applyBorder="1"/>
    <xf numFmtId="0" fontId="17" fillId="13" borderId="0" xfId="22" applyBorder="1"/>
    <xf numFmtId="0" fontId="25" fillId="0" borderId="14" xfId="0" applyFont="1" applyBorder="1"/>
    <xf numFmtId="10" fontId="11" fillId="6" borderId="4" xfId="11" applyNumberFormat="1"/>
    <xf numFmtId="10" fontId="26" fillId="6" borderId="4" xfId="11" applyNumberFormat="1" applyFont="1"/>
    <xf numFmtId="10" fontId="1" fillId="18" borderId="4" xfId="27" applyNumberFormat="1" applyBorder="1"/>
    <xf numFmtId="0" fontId="1" fillId="18" borderId="4" xfId="27" applyBorder="1"/>
    <xf numFmtId="10" fontId="1" fillId="18" borderId="0" xfId="27" applyNumberFormat="1" applyBorder="1"/>
    <xf numFmtId="0" fontId="1" fillId="18" borderId="0" xfId="27" applyBorder="1"/>
    <xf numFmtId="10" fontId="1" fillId="18" borderId="0" xfId="27" applyNumberFormat="1"/>
    <xf numFmtId="0" fontId="15" fillId="0" borderId="0" xfId="16"/>
    <xf numFmtId="0" fontId="0" fillId="0" borderId="13" xfId="0" applyBorder="1"/>
    <xf numFmtId="0" fontId="1" fillId="31" borderId="0" xfId="40" applyBorder="1"/>
    <xf numFmtId="0" fontId="10" fillId="6" borderId="5" xfId="10"/>
    <xf numFmtId="0" fontId="10" fillId="33" borderId="5" xfId="0" applyFont="1" applyFill="1" applyBorder="1"/>
    <xf numFmtId="0" fontId="10" fillId="33" borderId="15" xfId="0" applyFont="1" applyFill="1" applyBorder="1"/>
    <xf numFmtId="0" fontId="31" fillId="6" borderId="5" xfId="10" applyFont="1"/>
    <xf numFmtId="0" fontId="32" fillId="0" borderId="0" xfId="0" applyFont="1"/>
    <xf numFmtId="0" fontId="1" fillId="22" borderId="0" xfId="31"/>
    <xf numFmtId="0" fontId="28" fillId="22" borderId="0" xfId="31" applyFont="1"/>
    <xf numFmtId="0" fontId="28" fillId="10" borderId="0" xfId="19" applyFont="1"/>
    <xf numFmtId="0" fontId="1" fillId="30" borderId="0" xfId="39"/>
    <xf numFmtId="0" fontId="28" fillId="30" borderId="0" xfId="39"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data!$Y$2</c:f>
              <c:strCache>
                <c:ptCount val="1"/>
                <c:pt idx="0">
                  <c:v>fillingness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data!$X$3:$X$179</c:f>
              <c:numCache>
                <c:formatCode>General</c:formatCode>
                <c:ptCount val="177"/>
                <c:pt idx="0">
                  <c:v>0.16666666666666666</c:v>
                </c:pt>
                <c:pt idx="1">
                  <c:v>4.1666666666666664E-2</c:v>
                </c:pt>
                <c:pt idx="2">
                  <c:v>-4.1666666666666664E-2</c:v>
                </c:pt>
                <c:pt idx="3">
                  <c:v>8.3333333333333329E-2</c:v>
                </c:pt>
                <c:pt idx="4">
                  <c:v>0</c:v>
                </c:pt>
                <c:pt idx="5">
                  <c:v>4.1666666666666664E-2</c:v>
                </c:pt>
                <c:pt idx="6">
                  <c:v>-8.3333333333333329E-2</c:v>
                </c:pt>
                <c:pt idx="7">
                  <c:v>0.16666666666666666</c:v>
                </c:pt>
                <c:pt idx="8">
                  <c:v>-8.3333333333333329E-2</c:v>
                </c:pt>
                <c:pt idx="9">
                  <c:v>0.29166666666666669</c:v>
                </c:pt>
                <c:pt idx="10">
                  <c:v>-8.3333333333333329E-2</c:v>
                </c:pt>
                <c:pt idx="11">
                  <c:v>-0.16666666666666666</c:v>
                </c:pt>
                <c:pt idx="12">
                  <c:v>0.16666666666666666</c:v>
                </c:pt>
                <c:pt idx="13">
                  <c:v>0</c:v>
                </c:pt>
                <c:pt idx="14">
                  <c:v>4.1666666666666664E-2</c:v>
                </c:pt>
                <c:pt idx="15">
                  <c:v>-0.25</c:v>
                </c:pt>
                <c:pt idx="16">
                  <c:v>8.3333333333333329E-2</c:v>
                </c:pt>
                <c:pt idx="17">
                  <c:v>0.16666666666666666</c:v>
                </c:pt>
                <c:pt idx="18">
                  <c:v>4.1666666666666664E-2</c:v>
                </c:pt>
                <c:pt idx="19">
                  <c:v>-0.16666666666666666</c:v>
                </c:pt>
                <c:pt idx="20">
                  <c:v>-8.3333333333333329E-2</c:v>
                </c:pt>
                <c:pt idx="21">
                  <c:v>4.1666666666666664E-2</c:v>
                </c:pt>
                <c:pt idx="22">
                  <c:v>-0.41666666666666669</c:v>
                </c:pt>
                <c:pt idx="23">
                  <c:v>0.125</c:v>
                </c:pt>
                <c:pt idx="24">
                  <c:v>0.125</c:v>
                </c:pt>
                <c:pt idx="25">
                  <c:v>-8.3333333333333329E-2</c:v>
                </c:pt>
                <c:pt idx="26">
                  <c:v>0</c:v>
                </c:pt>
                <c:pt idx="27">
                  <c:v>8.3333333333333329E-2</c:v>
                </c:pt>
                <c:pt idx="28">
                  <c:v>0.125</c:v>
                </c:pt>
                <c:pt idx="29">
                  <c:v>0.41666666666666669</c:v>
                </c:pt>
                <c:pt idx="30">
                  <c:v>-8.3333333333333329E-2</c:v>
                </c:pt>
                <c:pt idx="31">
                  <c:v>-4.1666666666666664E-2</c:v>
                </c:pt>
                <c:pt idx="32">
                  <c:v>0</c:v>
                </c:pt>
                <c:pt idx="33">
                  <c:v>-4.1666666666666664E-2</c:v>
                </c:pt>
                <c:pt idx="34">
                  <c:v>0</c:v>
                </c:pt>
                <c:pt idx="35">
                  <c:v>4.1666666666666664E-2</c:v>
                </c:pt>
                <c:pt idx="36">
                  <c:v>4.1666666666666664E-2</c:v>
                </c:pt>
                <c:pt idx="37">
                  <c:v>-0.125</c:v>
                </c:pt>
                <c:pt idx="38">
                  <c:v>0.125</c:v>
                </c:pt>
                <c:pt idx="39">
                  <c:v>4.1666666666666664E-2</c:v>
                </c:pt>
                <c:pt idx="40">
                  <c:v>8.3333333333333329E-2</c:v>
                </c:pt>
                <c:pt idx="41">
                  <c:v>4.1666666666666664E-2</c:v>
                </c:pt>
                <c:pt idx="42">
                  <c:v>-0.16666666666666666</c:v>
                </c:pt>
                <c:pt idx="43">
                  <c:v>0.16666666666666666</c:v>
                </c:pt>
                <c:pt idx="44">
                  <c:v>0.125</c:v>
                </c:pt>
                <c:pt idx="45">
                  <c:v>0.16666666666666666</c:v>
                </c:pt>
                <c:pt idx="46">
                  <c:v>0.125</c:v>
                </c:pt>
                <c:pt idx="47">
                  <c:v>4.1666666666666664E-2</c:v>
                </c:pt>
                <c:pt idx="48">
                  <c:v>0.125</c:v>
                </c:pt>
                <c:pt idx="49">
                  <c:v>-8.3333333333333329E-2</c:v>
                </c:pt>
                <c:pt idx="50">
                  <c:v>0.125</c:v>
                </c:pt>
                <c:pt idx="51">
                  <c:v>0</c:v>
                </c:pt>
                <c:pt idx="52">
                  <c:v>4.1666666666666664E-2</c:v>
                </c:pt>
                <c:pt idx="53">
                  <c:v>0.20833333333333334</c:v>
                </c:pt>
                <c:pt idx="54">
                  <c:v>-4.1666666666666664E-2</c:v>
                </c:pt>
                <c:pt idx="55">
                  <c:v>-0.16666666666666666</c:v>
                </c:pt>
                <c:pt idx="56">
                  <c:v>-0.20833333333333334</c:v>
                </c:pt>
                <c:pt idx="57">
                  <c:v>0.16666666666666666</c:v>
                </c:pt>
                <c:pt idx="58">
                  <c:v>0</c:v>
                </c:pt>
                <c:pt idx="59">
                  <c:v>-4.1666666666666664E-2</c:v>
                </c:pt>
                <c:pt idx="60">
                  <c:v>0.125</c:v>
                </c:pt>
                <c:pt idx="61">
                  <c:v>-0.20833333333333334</c:v>
                </c:pt>
                <c:pt idx="62">
                  <c:v>-0.125</c:v>
                </c:pt>
                <c:pt idx="63">
                  <c:v>-8.3333333333333329E-2</c:v>
                </c:pt>
                <c:pt idx="64">
                  <c:v>4.1666666666666664E-2</c:v>
                </c:pt>
                <c:pt idx="65">
                  <c:v>0.33333333333333331</c:v>
                </c:pt>
                <c:pt idx="66">
                  <c:v>8.3333333333333329E-2</c:v>
                </c:pt>
                <c:pt idx="67">
                  <c:v>4.1666666666666664E-2</c:v>
                </c:pt>
                <c:pt idx="68">
                  <c:v>-0.25</c:v>
                </c:pt>
                <c:pt idx="69">
                  <c:v>-0.125</c:v>
                </c:pt>
                <c:pt idx="70">
                  <c:v>-8.3333333333333329E-2</c:v>
                </c:pt>
                <c:pt idx="71">
                  <c:v>-0.125</c:v>
                </c:pt>
                <c:pt idx="72">
                  <c:v>8.3333333333333329E-2</c:v>
                </c:pt>
                <c:pt idx="73">
                  <c:v>-8.3333333333333329E-2</c:v>
                </c:pt>
                <c:pt idx="74">
                  <c:v>8.3333333333333329E-2</c:v>
                </c:pt>
                <c:pt idx="75">
                  <c:v>4.1666666666666664E-2</c:v>
                </c:pt>
                <c:pt idx="76">
                  <c:v>-8.3333333333333329E-2</c:v>
                </c:pt>
                <c:pt idx="77">
                  <c:v>-0.125</c:v>
                </c:pt>
                <c:pt idx="78">
                  <c:v>8.3333333333333329E-2</c:v>
                </c:pt>
                <c:pt idx="79">
                  <c:v>-0.125</c:v>
                </c:pt>
                <c:pt idx="80">
                  <c:v>0.16666666666666666</c:v>
                </c:pt>
                <c:pt idx="81">
                  <c:v>-4.1666666666666664E-2</c:v>
                </c:pt>
                <c:pt idx="82">
                  <c:v>0.20833333333333334</c:v>
                </c:pt>
                <c:pt idx="83">
                  <c:v>8.3333333333333329E-2</c:v>
                </c:pt>
                <c:pt idx="84">
                  <c:v>4.1666666666666664E-2</c:v>
                </c:pt>
                <c:pt idx="85">
                  <c:v>0.125</c:v>
                </c:pt>
                <c:pt idx="86">
                  <c:v>0</c:v>
                </c:pt>
                <c:pt idx="87">
                  <c:v>0</c:v>
                </c:pt>
                <c:pt idx="88">
                  <c:v>0.125</c:v>
                </c:pt>
                <c:pt idx="89">
                  <c:v>-4.1666666666666664E-2</c:v>
                </c:pt>
                <c:pt idx="90">
                  <c:v>0.16666666666666666</c:v>
                </c:pt>
                <c:pt idx="91">
                  <c:v>0.125</c:v>
                </c:pt>
                <c:pt idx="92">
                  <c:v>8.3333333333333329E-2</c:v>
                </c:pt>
                <c:pt idx="93">
                  <c:v>-0.125</c:v>
                </c:pt>
                <c:pt idx="94">
                  <c:v>0.16666666666666666</c:v>
                </c:pt>
                <c:pt idx="95">
                  <c:v>4.1666666666666664E-2</c:v>
                </c:pt>
                <c:pt idx="96">
                  <c:v>-8.3333333333333329E-2</c:v>
                </c:pt>
                <c:pt idx="97">
                  <c:v>-0.16666666666666666</c:v>
                </c:pt>
                <c:pt idx="98">
                  <c:v>0.16666666666666666</c:v>
                </c:pt>
                <c:pt idx="99">
                  <c:v>-4.1666666666666664E-2</c:v>
                </c:pt>
                <c:pt idx="100">
                  <c:v>0.16666666666666666</c:v>
                </c:pt>
                <c:pt idx="101">
                  <c:v>-0.125</c:v>
                </c:pt>
                <c:pt idx="102">
                  <c:v>-0.16666666666666666</c:v>
                </c:pt>
                <c:pt idx="103">
                  <c:v>8.3333333333333329E-2</c:v>
                </c:pt>
                <c:pt idx="104">
                  <c:v>-8.3333333333333329E-2</c:v>
                </c:pt>
                <c:pt idx="105">
                  <c:v>0.125</c:v>
                </c:pt>
                <c:pt idx="106">
                  <c:v>-8.3333333333333329E-2</c:v>
                </c:pt>
                <c:pt idx="107">
                  <c:v>0</c:v>
                </c:pt>
                <c:pt idx="108">
                  <c:v>4.1666666666666664E-2</c:v>
                </c:pt>
                <c:pt idx="109">
                  <c:v>0.20833333333333334</c:v>
                </c:pt>
                <c:pt idx="110">
                  <c:v>0.25</c:v>
                </c:pt>
                <c:pt idx="111">
                  <c:v>0</c:v>
                </c:pt>
                <c:pt idx="112">
                  <c:v>0.29166666666666669</c:v>
                </c:pt>
                <c:pt idx="113">
                  <c:v>-0.20833333333333334</c:v>
                </c:pt>
                <c:pt idx="114">
                  <c:v>0.125</c:v>
                </c:pt>
                <c:pt idx="115">
                  <c:v>0</c:v>
                </c:pt>
                <c:pt idx="116">
                  <c:v>8.3333333333333329E-2</c:v>
                </c:pt>
                <c:pt idx="117">
                  <c:v>-0.16666666666666666</c:v>
                </c:pt>
                <c:pt idx="118">
                  <c:v>4.1666666666666664E-2</c:v>
                </c:pt>
                <c:pt idx="119">
                  <c:v>-0.125</c:v>
                </c:pt>
                <c:pt idx="120">
                  <c:v>-8.3333333333333329E-2</c:v>
                </c:pt>
                <c:pt idx="121">
                  <c:v>-0.25</c:v>
                </c:pt>
                <c:pt idx="122">
                  <c:v>0.125</c:v>
                </c:pt>
                <c:pt idx="123">
                  <c:v>-0.29166666666666669</c:v>
                </c:pt>
                <c:pt idx="124">
                  <c:v>-4.1666666666666664E-2</c:v>
                </c:pt>
                <c:pt idx="125">
                  <c:v>-4.1666666666666664E-2</c:v>
                </c:pt>
                <c:pt idx="126">
                  <c:v>4.1666666666666664E-2</c:v>
                </c:pt>
                <c:pt idx="127">
                  <c:v>-8.3333333333333329E-2</c:v>
                </c:pt>
                <c:pt idx="128">
                  <c:v>-4.1666666666666664E-2</c:v>
                </c:pt>
                <c:pt idx="129">
                  <c:v>-4.1666666666666664E-2</c:v>
                </c:pt>
                <c:pt idx="130">
                  <c:v>-8.3333333333333329E-2</c:v>
                </c:pt>
                <c:pt idx="131">
                  <c:v>4.1666666666666664E-2</c:v>
                </c:pt>
                <c:pt idx="132">
                  <c:v>4.1666666666666664E-2</c:v>
                </c:pt>
                <c:pt idx="133">
                  <c:v>-0.16666666666666666</c:v>
                </c:pt>
                <c:pt idx="134">
                  <c:v>-0.125</c:v>
                </c:pt>
                <c:pt idx="135">
                  <c:v>0.125</c:v>
                </c:pt>
                <c:pt idx="136">
                  <c:v>4.1666666666666664E-2</c:v>
                </c:pt>
                <c:pt idx="137">
                  <c:v>0</c:v>
                </c:pt>
                <c:pt idx="138">
                  <c:v>0.16666666666666666</c:v>
                </c:pt>
                <c:pt idx="139">
                  <c:v>4.1666666666666664E-2</c:v>
                </c:pt>
                <c:pt idx="140">
                  <c:v>-0.125</c:v>
                </c:pt>
                <c:pt idx="141">
                  <c:v>0.125</c:v>
                </c:pt>
                <c:pt idx="142">
                  <c:v>0</c:v>
                </c:pt>
                <c:pt idx="143">
                  <c:v>-0.125</c:v>
                </c:pt>
                <c:pt idx="144">
                  <c:v>8.3333333333333329E-2</c:v>
                </c:pt>
                <c:pt idx="145">
                  <c:v>4.1666666666666664E-2</c:v>
                </c:pt>
                <c:pt idx="146">
                  <c:v>8.3333333333333329E-2</c:v>
                </c:pt>
                <c:pt idx="147">
                  <c:v>0.125</c:v>
                </c:pt>
                <c:pt idx="148">
                  <c:v>4.1666666666666664E-2</c:v>
                </c:pt>
                <c:pt idx="149">
                  <c:v>-8.3333333333333329E-2</c:v>
                </c:pt>
                <c:pt idx="150">
                  <c:v>-4.1666666666666664E-2</c:v>
                </c:pt>
                <c:pt idx="151">
                  <c:v>-0.16666666666666666</c:v>
                </c:pt>
                <c:pt idx="152">
                  <c:v>0</c:v>
                </c:pt>
                <c:pt idx="153">
                  <c:v>4.1666666666666664E-2</c:v>
                </c:pt>
                <c:pt idx="154">
                  <c:v>-0.16666666666666666</c:v>
                </c:pt>
                <c:pt idx="155">
                  <c:v>0</c:v>
                </c:pt>
                <c:pt idx="156">
                  <c:v>-8.3333333333333329E-2</c:v>
                </c:pt>
                <c:pt idx="157">
                  <c:v>-8.3333333333333329E-2</c:v>
                </c:pt>
                <c:pt idx="158">
                  <c:v>0.16666666666666666</c:v>
                </c:pt>
                <c:pt idx="159">
                  <c:v>-4.1666666666666664E-2</c:v>
                </c:pt>
                <c:pt idx="160">
                  <c:v>-0.16666666666666666</c:v>
                </c:pt>
                <c:pt idx="161">
                  <c:v>0.125</c:v>
                </c:pt>
                <c:pt idx="162">
                  <c:v>0.29166666666666669</c:v>
                </c:pt>
                <c:pt idx="163">
                  <c:v>4.1666666666666664E-2</c:v>
                </c:pt>
                <c:pt idx="164">
                  <c:v>-0.16666666666666666</c:v>
                </c:pt>
                <c:pt idx="165">
                  <c:v>0.20833333333333334</c:v>
                </c:pt>
                <c:pt idx="166">
                  <c:v>4.1666666666666664E-2</c:v>
                </c:pt>
                <c:pt idx="167">
                  <c:v>0</c:v>
                </c:pt>
                <c:pt idx="168">
                  <c:v>-8.3333333333333329E-2</c:v>
                </c:pt>
                <c:pt idx="169">
                  <c:v>8.3333333333333329E-2</c:v>
                </c:pt>
                <c:pt idx="170">
                  <c:v>0</c:v>
                </c:pt>
                <c:pt idx="171">
                  <c:v>-0.125</c:v>
                </c:pt>
                <c:pt idx="172">
                  <c:v>-0.25</c:v>
                </c:pt>
                <c:pt idx="173">
                  <c:v>-8.3333333333333329E-2</c:v>
                </c:pt>
                <c:pt idx="174">
                  <c:v>-4.1666666666666664E-2</c:v>
                </c:pt>
                <c:pt idx="175">
                  <c:v>-4.1666666666666664E-2</c:v>
                </c:pt>
                <c:pt idx="176">
                  <c:v>8.3333333333333329E-2</c:v>
                </c:pt>
              </c:numCache>
            </c:numRef>
          </c:xVal>
          <c:yVal>
            <c:numRef>
              <c:f>data!$Y$3:$Y$179</c:f>
              <c:numCache>
                <c:formatCode>General</c:formatCode>
                <c:ptCount val="177"/>
                <c:pt idx="0">
                  <c:v>4.1666666666666664E-2</c:v>
                </c:pt>
                <c:pt idx="1">
                  <c:v>0.20833333333333334</c:v>
                </c:pt>
                <c:pt idx="2">
                  <c:v>8.3333333333333329E-2</c:v>
                </c:pt>
                <c:pt idx="3">
                  <c:v>-4.1666666666666664E-2</c:v>
                </c:pt>
                <c:pt idx="4">
                  <c:v>0.125</c:v>
                </c:pt>
                <c:pt idx="5">
                  <c:v>-0.16666666666666666</c:v>
                </c:pt>
                <c:pt idx="6">
                  <c:v>-4.1666666666666664E-2</c:v>
                </c:pt>
                <c:pt idx="7">
                  <c:v>-0.20833333333333334</c:v>
                </c:pt>
                <c:pt idx="8">
                  <c:v>-8.3333333333333329E-2</c:v>
                </c:pt>
                <c:pt idx="9">
                  <c:v>-0.125</c:v>
                </c:pt>
                <c:pt idx="10">
                  <c:v>-8.3333333333333329E-2</c:v>
                </c:pt>
                <c:pt idx="11">
                  <c:v>0.16666666666666666</c:v>
                </c:pt>
                <c:pt idx="12">
                  <c:v>0</c:v>
                </c:pt>
                <c:pt idx="13">
                  <c:v>8.3333333333333329E-2</c:v>
                </c:pt>
                <c:pt idx="14">
                  <c:v>4.1666666666666664E-2</c:v>
                </c:pt>
                <c:pt idx="15">
                  <c:v>4.1666666666666664E-2</c:v>
                </c:pt>
                <c:pt idx="16">
                  <c:v>4.1666666666666664E-2</c:v>
                </c:pt>
                <c:pt idx="17">
                  <c:v>-0.125</c:v>
                </c:pt>
                <c:pt idx="18">
                  <c:v>-8.3333333333333329E-2</c:v>
                </c:pt>
                <c:pt idx="19">
                  <c:v>0.125</c:v>
                </c:pt>
                <c:pt idx="20">
                  <c:v>0.125</c:v>
                </c:pt>
                <c:pt idx="21">
                  <c:v>-4.1666666666666664E-2</c:v>
                </c:pt>
                <c:pt idx="22">
                  <c:v>0.41666666666666669</c:v>
                </c:pt>
                <c:pt idx="23">
                  <c:v>-0.125</c:v>
                </c:pt>
                <c:pt idx="24">
                  <c:v>0</c:v>
                </c:pt>
                <c:pt idx="25">
                  <c:v>8.3333333333333329E-2</c:v>
                </c:pt>
                <c:pt idx="26">
                  <c:v>-0.16666666666666666</c:v>
                </c:pt>
                <c:pt idx="27">
                  <c:v>-0.25</c:v>
                </c:pt>
                <c:pt idx="28">
                  <c:v>-0.16666666666666666</c:v>
                </c:pt>
                <c:pt idx="29">
                  <c:v>-0.375</c:v>
                </c:pt>
                <c:pt idx="30">
                  <c:v>4.1666666666666664E-2</c:v>
                </c:pt>
                <c:pt idx="31">
                  <c:v>4.1666666666666664E-2</c:v>
                </c:pt>
                <c:pt idx="32">
                  <c:v>-8.3333333333333329E-2</c:v>
                </c:pt>
                <c:pt idx="33">
                  <c:v>0</c:v>
                </c:pt>
                <c:pt idx="34">
                  <c:v>-8.3333333333333329E-2</c:v>
                </c:pt>
                <c:pt idx="35">
                  <c:v>0</c:v>
                </c:pt>
                <c:pt idx="36">
                  <c:v>-4.1666666666666664E-2</c:v>
                </c:pt>
                <c:pt idx="37">
                  <c:v>0.20833333333333334</c:v>
                </c:pt>
                <c:pt idx="38">
                  <c:v>-0.25</c:v>
                </c:pt>
                <c:pt idx="39">
                  <c:v>-4.1666666666666664E-2</c:v>
                </c:pt>
                <c:pt idx="40">
                  <c:v>0.25</c:v>
                </c:pt>
                <c:pt idx="41">
                  <c:v>0</c:v>
                </c:pt>
                <c:pt idx="42">
                  <c:v>8.3333333333333329E-2</c:v>
                </c:pt>
                <c:pt idx="43">
                  <c:v>-4.1666666666666664E-2</c:v>
                </c:pt>
                <c:pt idx="44">
                  <c:v>0</c:v>
                </c:pt>
                <c:pt idx="45">
                  <c:v>-0.125</c:v>
                </c:pt>
                <c:pt idx="46">
                  <c:v>-4.1666666666666664E-2</c:v>
                </c:pt>
                <c:pt idx="47">
                  <c:v>-0.125</c:v>
                </c:pt>
                <c:pt idx="48">
                  <c:v>-4.1666666666666664E-2</c:v>
                </c:pt>
                <c:pt idx="49">
                  <c:v>-8.3333333333333329E-2</c:v>
                </c:pt>
                <c:pt idx="50">
                  <c:v>-8.3333333333333329E-2</c:v>
                </c:pt>
                <c:pt idx="51">
                  <c:v>-4.1666666666666664E-2</c:v>
                </c:pt>
                <c:pt idx="52">
                  <c:v>-8.3333333333333329E-2</c:v>
                </c:pt>
                <c:pt idx="53">
                  <c:v>-0.16666666666666666</c:v>
                </c:pt>
                <c:pt idx="54">
                  <c:v>-0.25</c:v>
                </c:pt>
                <c:pt idx="55">
                  <c:v>-0.125</c:v>
                </c:pt>
                <c:pt idx="56">
                  <c:v>-4.1666666666666664E-2</c:v>
                </c:pt>
                <c:pt idx="57">
                  <c:v>0</c:v>
                </c:pt>
                <c:pt idx="58">
                  <c:v>8.3333333333333329E-2</c:v>
                </c:pt>
                <c:pt idx="59">
                  <c:v>-0.125</c:v>
                </c:pt>
                <c:pt idx="60">
                  <c:v>0.125</c:v>
                </c:pt>
                <c:pt idx="61">
                  <c:v>0.125</c:v>
                </c:pt>
                <c:pt idx="62">
                  <c:v>4.1666666666666664E-2</c:v>
                </c:pt>
                <c:pt idx="63">
                  <c:v>0</c:v>
                </c:pt>
                <c:pt idx="64">
                  <c:v>-4.1666666666666664E-2</c:v>
                </c:pt>
                <c:pt idx="65">
                  <c:v>-0.16666666666666666</c:v>
                </c:pt>
                <c:pt idx="66">
                  <c:v>-0.16666666666666666</c:v>
                </c:pt>
                <c:pt idx="67">
                  <c:v>8.3333333333333329E-2</c:v>
                </c:pt>
                <c:pt idx="68">
                  <c:v>0.29166666666666669</c:v>
                </c:pt>
                <c:pt idx="69">
                  <c:v>0</c:v>
                </c:pt>
                <c:pt idx="70">
                  <c:v>-4.1666666666666664E-2</c:v>
                </c:pt>
                <c:pt idx="71">
                  <c:v>8.3333333333333329E-2</c:v>
                </c:pt>
                <c:pt idx="72">
                  <c:v>-8.3333333333333329E-2</c:v>
                </c:pt>
                <c:pt idx="73">
                  <c:v>0.125</c:v>
                </c:pt>
                <c:pt idx="74">
                  <c:v>4.1666666666666664E-2</c:v>
                </c:pt>
                <c:pt idx="75">
                  <c:v>4.1666666666666664E-2</c:v>
                </c:pt>
                <c:pt idx="76">
                  <c:v>0</c:v>
                </c:pt>
                <c:pt idx="77">
                  <c:v>0</c:v>
                </c:pt>
                <c:pt idx="78">
                  <c:v>8.3333333333333329E-2</c:v>
                </c:pt>
                <c:pt idx="79">
                  <c:v>0.125</c:v>
                </c:pt>
                <c:pt idx="80">
                  <c:v>0</c:v>
                </c:pt>
                <c:pt idx="81">
                  <c:v>-4.1666666666666664E-2</c:v>
                </c:pt>
                <c:pt idx="82">
                  <c:v>-0.375</c:v>
                </c:pt>
                <c:pt idx="83">
                  <c:v>-4.1666666666666664E-2</c:v>
                </c:pt>
                <c:pt idx="84">
                  <c:v>-4.1666666666666664E-2</c:v>
                </c:pt>
                <c:pt idx="85">
                  <c:v>4.1666666666666664E-2</c:v>
                </c:pt>
                <c:pt idx="86">
                  <c:v>0.16666666666666666</c:v>
                </c:pt>
                <c:pt idx="87">
                  <c:v>8.3333333333333329E-2</c:v>
                </c:pt>
                <c:pt idx="88">
                  <c:v>4.1666666666666664E-2</c:v>
                </c:pt>
                <c:pt idx="89">
                  <c:v>4.1666666666666664E-2</c:v>
                </c:pt>
                <c:pt idx="90">
                  <c:v>-0.125</c:v>
                </c:pt>
                <c:pt idx="91">
                  <c:v>-4.1666666666666664E-2</c:v>
                </c:pt>
                <c:pt idx="92">
                  <c:v>-8.3333333333333329E-2</c:v>
                </c:pt>
                <c:pt idx="93">
                  <c:v>0.20833333333333334</c:v>
                </c:pt>
                <c:pt idx="94">
                  <c:v>-0.20833333333333334</c:v>
                </c:pt>
                <c:pt idx="95">
                  <c:v>0.33333333333333331</c:v>
                </c:pt>
                <c:pt idx="96">
                  <c:v>0</c:v>
                </c:pt>
                <c:pt idx="97">
                  <c:v>0</c:v>
                </c:pt>
                <c:pt idx="98">
                  <c:v>0.20833333333333334</c:v>
                </c:pt>
                <c:pt idx="99">
                  <c:v>-8.3333333333333329E-2</c:v>
                </c:pt>
                <c:pt idx="100">
                  <c:v>-0.125</c:v>
                </c:pt>
                <c:pt idx="101">
                  <c:v>-4.1666666666666664E-2</c:v>
                </c:pt>
                <c:pt idx="102">
                  <c:v>-0.20833333333333334</c:v>
                </c:pt>
                <c:pt idx="103">
                  <c:v>4.1666666666666664E-2</c:v>
                </c:pt>
                <c:pt idx="104">
                  <c:v>-4.1666666666666664E-2</c:v>
                </c:pt>
                <c:pt idx="105">
                  <c:v>-0.16666666666666666</c:v>
                </c:pt>
                <c:pt idx="106">
                  <c:v>-4.1666666666666664E-2</c:v>
                </c:pt>
                <c:pt idx="107">
                  <c:v>-8.3333333333333329E-2</c:v>
                </c:pt>
                <c:pt idx="108">
                  <c:v>-0.16666666666666666</c:v>
                </c:pt>
                <c:pt idx="109">
                  <c:v>-0.375</c:v>
                </c:pt>
                <c:pt idx="110">
                  <c:v>8.3333333333333329E-2</c:v>
                </c:pt>
                <c:pt idx="111">
                  <c:v>-8.3333333333333329E-2</c:v>
                </c:pt>
                <c:pt idx="112">
                  <c:v>-0.33333333333333331</c:v>
                </c:pt>
                <c:pt idx="113">
                  <c:v>0.20833333333333334</c:v>
                </c:pt>
                <c:pt idx="114">
                  <c:v>0</c:v>
                </c:pt>
                <c:pt idx="115">
                  <c:v>-4.1666666666666664E-2</c:v>
                </c:pt>
                <c:pt idx="116">
                  <c:v>-4.1666666666666664E-2</c:v>
                </c:pt>
                <c:pt idx="117">
                  <c:v>-4.1666666666666664E-2</c:v>
                </c:pt>
                <c:pt idx="118">
                  <c:v>4.1666666666666664E-2</c:v>
                </c:pt>
                <c:pt idx="119">
                  <c:v>-8.3333333333333329E-2</c:v>
                </c:pt>
                <c:pt idx="120">
                  <c:v>-4.1666666666666664E-2</c:v>
                </c:pt>
                <c:pt idx="121">
                  <c:v>-0.125</c:v>
                </c:pt>
                <c:pt idx="122">
                  <c:v>-0.16666666666666666</c:v>
                </c:pt>
                <c:pt idx="123">
                  <c:v>0.20833333333333334</c:v>
                </c:pt>
                <c:pt idx="124">
                  <c:v>8.3333333333333329E-2</c:v>
                </c:pt>
                <c:pt idx="125">
                  <c:v>0.125</c:v>
                </c:pt>
                <c:pt idx="126">
                  <c:v>-4.1666666666666664E-2</c:v>
                </c:pt>
                <c:pt idx="127">
                  <c:v>-0.125</c:v>
                </c:pt>
                <c:pt idx="128">
                  <c:v>8.3333333333333329E-2</c:v>
                </c:pt>
                <c:pt idx="129">
                  <c:v>0</c:v>
                </c:pt>
                <c:pt idx="130">
                  <c:v>4.1666666666666664E-2</c:v>
                </c:pt>
                <c:pt idx="131">
                  <c:v>-0.20833333333333334</c:v>
                </c:pt>
                <c:pt idx="132">
                  <c:v>-4.1666666666666664E-2</c:v>
                </c:pt>
                <c:pt idx="133">
                  <c:v>-4.1666666666666664E-2</c:v>
                </c:pt>
                <c:pt idx="134">
                  <c:v>-4.1666666666666664E-2</c:v>
                </c:pt>
                <c:pt idx="135">
                  <c:v>0</c:v>
                </c:pt>
                <c:pt idx="136">
                  <c:v>-0.125</c:v>
                </c:pt>
                <c:pt idx="137">
                  <c:v>-4.1666666666666664E-2</c:v>
                </c:pt>
                <c:pt idx="138">
                  <c:v>-0.125</c:v>
                </c:pt>
                <c:pt idx="139">
                  <c:v>-8.3333333333333329E-2</c:v>
                </c:pt>
                <c:pt idx="140">
                  <c:v>0</c:v>
                </c:pt>
                <c:pt idx="141">
                  <c:v>-8.3333333333333329E-2</c:v>
                </c:pt>
                <c:pt idx="142">
                  <c:v>-4.1666666666666664E-2</c:v>
                </c:pt>
                <c:pt idx="143">
                  <c:v>-4.1666666666666664E-2</c:v>
                </c:pt>
                <c:pt idx="144">
                  <c:v>-0.125</c:v>
                </c:pt>
                <c:pt idx="145">
                  <c:v>4.1666666666666664E-2</c:v>
                </c:pt>
                <c:pt idx="146">
                  <c:v>-0.125</c:v>
                </c:pt>
                <c:pt idx="147">
                  <c:v>0</c:v>
                </c:pt>
                <c:pt idx="148">
                  <c:v>-4.1666666666666664E-2</c:v>
                </c:pt>
                <c:pt idx="149">
                  <c:v>-0.29166666666666669</c:v>
                </c:pt>
                <c:pt idx="150">
                  <c:v>-4.1666666666666664E-2</c:v>
                </c:pt>
                <c:pt idx="151">
                  <c:v>-8.3333333333333329E-2</c:v>
                </c:pt>
                <c:pt idx="152">
                  <c:v>-4.1666666666666664E-2</c:v>
                </c:pt>
                <c:pt idx="153">
                  <c:v>0.125</c:v>
                </c:pt>
                <c:pt idx="154">
                  <c:v>0.20833333333333334</c:v>
                </c:pt>
                <c:pt idx="155">
                  <c:v>0.16666666666666666</c:v>
                </c:pt>
                <c:pt idx="156">
                  <c:v>4.1666666666666664E-2</c:v>
                </c:pt>
                <c:pt idx="157">
                  <c:v>0.29166666666666669</c:v>
                </c:pt>
                <c:pt idx="158">
                  <c:v>-0.16666666666666666</c:v>
                </c:pt>
                <c:pt idx="159">
                  <c:v>0.125</c:v>
                </c:pt>
                <c:pt idx="160">
                  <c:v>0.125</c:v>
                </c:pt>
                <c:pt idx="161">
                  <c:v>-8.3333333333333329E-2</c:v>
                </c:pt>
                <c:pt idx="162">
                  <c:v>-0.25</c:v>
                </c:pt>
                <c:pt idx="163">
                  <c:v>4.1666666666666664E-2</c:v>
                </c:pt>
                <c:pt idx="164">
                  <c:v>8.3333333333333329E-2</c:v>
                </c:pt>
                <c:pt idx="165">
                  <c:v>-8.3333333333333329E-2</c:v>
                </c:pt>
                <c:pt idx="166">
                  <c:v>-8.3333333333333329E-2</c:v>
                </c:pt>
                <c:pt idx="167">
                  <c:v>4.1666666666666664E-2</c:v>
                </c:pt>
                <c:pt idx="168">
                  <c:v>4.1666666666666664E-2</c:v>
                </c:pt>
                <c:pt idx="169">
                  <c:v>-4.1666666666666664E-2</c:v>
                </c:pt>
                <c:pt idx="170">
                  <c:v>-4.1666666666666664E-2</c:v>
                </c:pt>
                <c:pt idx="171">
                  <c:v>8.3333333333333329E-2</c:v>
                </c:pt>
                <c:pt idx="172">
                  <c:v>0.25</c:v>
                </c:pt>
                <c:pt idx="173">
                  <c:v>4.1666666666666664E-2</c:v>
                </c:pt>
                <c:pt idx="174">
                  <c:v>4.1666666666666664E-2</c:v>
                </c:pt>
                <c:pt idx="175">
                  <c:v>-4.1666666666666664E-2</c:v>
                </c:pt>
                <c:pt idx="176">
                  <c:v>8.3333333333333329E-2</c:v>
                </c:pt>
              </c:numCache>
            </c:numRef>
          </c:yVal>
          <c:smooth val="0"/>
          <c:extLst>
            <c:ext xmlns:c16="http://schemas.microsoft.com/office/drawing/2014/chart" uri="{C3380CC4-5D6E-409C-BE32-E72D297353CC}">
              <c16:uniqueId val="{00000000-6D98-1C49-B9AF-AA3A7ACD83DF}"/>
            </c:ext>
          </c:extLst>
        </c:ser>
        <c:dLbls>
          <c:showLegendKey val="0"/>
          <c:showVal val="0"/>
          <c:showCatName val="0"/>
          <c:showSerName val="0"/>
          <c:showPercent val="0"/>
          <c:showBubbleSize val="0"/>
        </c:dLbls>
        <c:axId val="1027540735"/>
        <c:axId val="459565087"/>
      </c:scatterChart>
      <c:valAx>
        <c:axId val="102754073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65087"/>
        <c:crosses val="autoZero"/>
        <c:crossBetween val="midCat"/>
      </c:valAx>
      <c:valAx>
        <c:axId val="459565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40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come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'Native vs non natives'!$X$212:$X$216</c:f>
              <c:strCache>
                <c:ptCount val="5"/>
                <c:pt idx="0">
                  <c:v>UK</c:v>
                </c:pt>
                <c:pt idx="1">
                  <c:v>USA</c:v>
                </c:pt>
                <c:pt idx="2">
                  <c:v>Portugal</c:v>
                </c:pt>
                <c:pt idx="3">
                  <c:v>Poland</c:v>
                </c:pt>
                <c:pt idx="4">
                  <c:v>Other</c:v>
                </c:pt>
              </c:strCache>
            </c:strRef>
          </c:cat>
          <c:val>
            <c:numRef>
              <c:f>'Native vs non natives'!$Y$212:$Y$216</c:f>
              <c:numCache>
                <c:formatCode>General</c:formatCode>
                <c:ptCount val="5"/>
                <c:pt idx="0">
                  <c:v>61</c:v>
                </c:pt>
                <c:pt idx="1">
                  <c:v>35</c:v>
                </c:pt>
                <c:pt idx="2">
                  <c:v>24</c:v>
                </c:pt>
                <c:pt idx="3">
                  <c:v>11</c:v>
                </c:pt>
                <c:pt idx="4">
                  <c:v>44</c:v>
                </c:pt>
              </c:numCache>
            </c:numRef>
          </c:val>
          <c:extLst>
            <c:ext xmlns:c16="http://schemas.microsoft.com/office/drawing/2014/chart" uri="{C3380CC4-5D6E-409C-BE32-E72D297353CC}">
              <c16:uniqueId val="{00000000-6FAD-7946-A7E9-A77FC0DBA8C1}"/>
            </c:ext>
          </c:extLst>
        </c:ser>
        <c:dLbls>
          <c:showLegendKey val="0"/>
          <c:showVal val="0"/>
          <c:showCatName val="0"/>
          <c:showSerName val="0"/>
          <c:showPercent val="0"/>
          <c:showBubbleSize val="0"/>
        </c:dLbls>
        <c:gapWidth val="219"/>
        <c:overlap val="-27"/>
        <c:axId val="1268816559"/>
        <c:axId val="1269785919"/>
      </c:barChart>
      <c:catAx>
        <c:axId val="12688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85919"/>
        <c:crosses val="autoZero"/>
        <c:auto val="1"/>
        <c:lblAlgn val="ctr"/>
        <c:lblOffset val="100"/>
        <c:noMultiLvlLbl val="0"/>
      </c:catAx>
      <c:valAx>
        <c:axId val="12697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16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are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Sheet4!$A$28:$A$31</c:f>
              <c:strCache>
                <c:ptCount val="4"/>
                <c:pt idx="0">
                  <c:v>Other</c:v>
                </c:pt>
                <c:pt idx="1">
                  <c:v>Portugal</c:v>
                </c:pt>
                <c:pt idx="2">
                  <c:v>UK</c:v>
                </c:pt>
                <c:pt idx="3">
                  <c:v>United States</c:v>
                </c:pt>
              </c:strCache>
            </c:strRef>
          </c:cat>
          <c:val>
            <c:numRef>
              <c:f>Sheet4!$B$28:$B$31</c:f>
              <c:numCache>
                <c:formatCode>General</c:formatCode>
                <c:ptCount val="4"/>
                <c:pt idx="0">
                  <c:v>44</c:v>
                </c:pt>
                <c:pt idx="1">
                  <c:v>24</c:v>
                </c:pt>
                <c:pt idx="2">
                  <c:v>36</c:v>
                </c:pt>
                <c:pt idx="3">
                  <c:v>44</c:v>
                </c:pt>
              </c:numCache>
            </c:numRef>
          </c:val>
          <c:extLst>
            <c:ext xmlns:c16="http://schemas.microsoft.com/office/drawing/2014/chart" uri="{C3380CC4-5D6E-409C-BE32-E72D297353CC}">
              <c16:uniqueId val="{00000000-E97C-6C4F-88C0-E7378DB0627D}"/>
            </c:ext>
          </c:extLst>
        </c:ser>
        <c:dLbls>
          <c:showLegendKey val="0"/>
          <c:showVal val="0"/>
          <c:showCatName val="0"/>
          <c:showSerName val="0"/>
          <c:showPercent val="0"/>
          <c:showBubbleSize val="0"/>
        </c:dLbls>
        <c:gapWidth val="219"/>
        <c:overlap val="-27"/>
        <c:axId val="1484458256"/>
        <c:axId val="1503325744"/>
      </c:barChart>
      <c:catAx>
        <c:axId val="14844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25744"/>
        <c:crosses val="autoZero"/>
        <c:auto val="1"/>
        <c:lblAlgn val="ctr"/>
        <c:lblOffset val="100"/>
        <c:noMultiLvlLbl val="0"/>
      </c:catAx>
      <c:valAx>
        <c:axId val="15033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_xlchart.v5.2</cx:f>
      </cx:strDim>
    </cx:data>
  </cx:chartData>
  <cx:chart>
    <cx:title pos="t" align="ctr" overlay="0">
      <cx:tx>
        <cx:txData>
          <cx:v>People are from...</cx:v>
        </cx:txData>
      </cx:tx>
      <cx:txPr>
        <a:bodyPr spcFirstLastPara="1" vertOverflow="ellipsis" horzOverflow="overflow" wrap="square" lIns="0" tIns="0" rIns="0" bIns="0" anchor="ctr" anchorCtr="1"/>
        <a:lstStyle/>
        <a:p>
          <a:pPr algn="ctr" rtl="0">
            <a:defRPr sz="2000"/>
          </a:pPr>
          <a:r>
            <a:rPr lang="en-GB" sz="2000" b="0" i="0" u="none" strike="noStrike" baseline="0">
              <a:solidFill>
                <a:sysClr val="windowText" lastClr="000000">
                  <a:lumMod val="65000"/>
                  <a:lumOff val="35000"/>
                </a:sysClr>
              </a:solidFill>
              <a:latin typeface="Calibri" panose="020F0502020204030204"/>
            </a:rPr>
            <a:t>People are from...</a:t>
          </a:r>
        </a:p>
      </cx:txPr>
    </cx:title>
    <cx:plotArea>
      <cx:plotAreaRegion>
        <cx:series layoutId="regionMap" uniqueId="{4FB7FD48-B40D-A347-8BB3-D7C709EE8294}">
          <cx:dataId val="0"/>
          <cx:layoutPr>
            <cx:geography cultureLanguage="en-GB" cultureRegion="GB" attribution="Powered by Bing">
              <cx:geoCache provider="{E9337A44-BEBE-4D9F-B70C-5C5E7DAFC167}">
                <cx:binary>7HxZc9w4svVfcfTzRzUWYpuYuREDkrVp3yW/MMqSTBIkwX399TfLttRWtabtifH97IfxgxwCC1XA
SWTmyZMo/f1h/NtD9rSt3415Zpu/PYz/+C1u2/Jvv//ePMRP+bY5yJOHumiKj+3BQ5H/Xnz8mDw8
/f5Yb4fERr8ThN3fH+Jt3T6Nv/3P3+HdoqfiqHjYtklhz7unerp4arqsbf7i2ZuP3j0UnW130yN4
p3/8tqi39uHpt3dPtk3a6Woqn/7x26uX/Pbu9/03+tOHvstgXW33CHNdfsAJli52KeLcRZz89i4r
bPTlMTlwGVauizER8A8/f/DJNofJ317Mp6VsHx/rp6Z59+X/P+a9Wvgfw0lTeJ937RW7NS4uPm3q
99eo/s/f9wZgm3sjXwG/j8m3Hu3jvqyfnn4k7lQdUFe4LuGEK0YxYa9xJwdMAOZYKk45oQgefzb5
Z+S/vZy3kX+et4f88/A+8stfAPnrw+et/+enndED5VIJiGKCmSSIvkLdAdQZYuAGDHEwDpV7sF/b
pH16fHcILv9Y5H+1rrfh35+/Z4b9x38yh/75jvBljZfttn1q/gqBfy8OgT+4iinsukwRIhnmry2j
5IGSSknCkaskcrl6/uzPDvHdy/pLwzzv6m27PD/dN8v15c83S/Tf+PSSb/+UB/5PM8NZUbddtM2e
z+N/HqXAF7hQCknBCKReSMqvfUEcKC45Z5gQJZmkSj5/9mdf+J4Vve0Gf8zc84A/Huwf/rOrn3/4
1+02m54x+M/xd+kBIwoBuC7HEJL28MfkAO84ExUcM8X5HvrfXMzb0H+Ztof7l9F90Ne/AOhH27ZP
tj8OdcYPJIOzjBGWn6noq1NP3ANFBGQHgcE5OPjG80d/PvTfXs7buD/P2wP+eXgf+aObn3/cT9v4
qX7e/b867v93VPjjf0uQL4Xd/99Es+pstK1/ZJwTEMigvIMfiCoo/V7XIBgoGSYIGBlh2OWudJ/P
3GeP+471vO1yLxP3fO5lfN/pVtc/3+nW9vFHRjsClbWiGEsiOaZEYvIq2gl1IIhAmHDqQuVN3T3s
v7mat5H/Mm0P9y+j+6ivT34+6rrezskPpFYORgdCQAIRREFy51xBHfGV3uFAhYi4RMzFSkGO388y
317P28A/z9tD/nl4H3r9C9Tdi8RmW/v47PP/Ks+8FmX+Smri7gEEGymVpJi5RO1KuK+gJ/yASKIg
v1MM0ghnwHq/ljy+Yz1vY/8ycQ/8l/F99BfrX+DgdxkE+x8ZcVxyIJiAokIgAXYAzek1/OyAUCkQ
RBsXuUIyCEhfw6+/Y0Fv4//HzD0D/PFg3wJ6+fMt4G3t9vEH8lsO4hIF9QKkPrU73XvZ1lH8gEpJ
IdUC/uAdcq+u+PZ63ob/ed4e+M/D+9B7//z50OunLEq6v9TX/j11iaEDDhq2ZOKLfCRenX33gHOQ
/RRWSAmFgAztnf1vr+dt7F82sgf+y/g++jr4+ehfxU/vTp52NcYu/jfvnrH4zzMAIyB6E8KkyygF
uN3XIYhB2S0xE4RC9gXl290r8b5a1F+t6W1TvJq8Z45Xz/ZNcnL0800SNG1hf2QyYPKAgwwuEHIp
4Az9h1cOQdiB3CUDTFyJ+Z8t8R3redsKLxP3LPAyvo9+8As4hP9k822d/tWZ+zfDEVAdToiAkMMk
QkK+9gNoDVFOGdBTiogLQhR0Kb5Oxd+xnrfRf5m4h/7L+D76PvReoJ24pyX8aeD/VF9dPtX51k7P
EPyAKIQPoPsjkUDARKXk4vXZhwrBRYgrqHcFhv/pXun1Het5G/2XiXvov4z/Cf1f4OxfltvE/jjs
XQQkR7zV8XRAdGUCZAgFVQCXLiV7/P+bK3kb9S/T9jD/MrqPePALdHJOnoZ375+2P7b2ckDTVlBU
QVSB1uauvHrdU8ACHTAEWoTkDNIv3a97v3NRb5vg1eQ9Q7x6tm+Ok/c/P/zs92Q/B+IfEIX+24r+
dFrevifz5qP9OxnHT2PyUPy44ER2JgEZFMovAgkYuOgrUgTaEZRwoIVC0mCfmtBQRXydl7+9nrf9
43nenms8D+97xfHdz/cKb356iN9dPJXdhyx5eIbhP/cKF3RPqjBihLgcqU9x6CuNCDOgRpghhBiF
Sxpid1vpawt8/7LetsT+/D2L7D/et4z3K8Sruou67Q+kSw4l0G9WggJT5XBDA7TT124BjTsonhEH
g+3uLEkFbvO1Ua6/vaK3rfEycc8ML+P7+F/f/3zPWNdPPzZ1gyIN9/MUtAmwy9BOuHsNvzyA5gyo
qrvULV0X2gav4f+OBb0N/8vEPfhfxvfhX/8CfHXd1NunH9gw2FNJ6Z4k8e2P+xfYflnmPrRfhv+E
7C+gQbwSSX4YC/qvIvSnO8KfTsw+LdrnPmfFD44ycKkF7rxQkKY/68+vgzz0gilkY4QZKHdvBJlv
L+dtP3iet+cHz8P7fnD2C/jB2TZNmnb7A4tiAuBCQwyBIgQXT0ENei1IcHkg4U4MiKKQY79odV/n
1+9Z0L9A/2Ur+/i/PPiTBX4BReifdbTbv90+J7r/nHc6lEGWhQwLfS8F7BM67q+zLGcHQEcl4/Ci
TxXyXnfmu9b0thW+mrpnhq+e7Nvhnxc/gursCXtfXYp/aeT623YbfPqywXc/fQ5ge1O/kMI3jfX5
PK8f//Eb9Nw/7exzX3n3Fq/I5NlT3T2b/eXlT9um/cdvDjgKF8B/OFClT1cqIFkPT58eSXxAgUUx
UJd2tyk+1RUWLm7GMA0dgM4Nd4rhH9gWLmWgnfGbovv0FEvoWeyuCzAK184oyIUv3++AKDVFhX2B
6svv72yXnxWJbRv4egVspvz8st1qQXkBKkehxcEYNPqgykHw/GF7ARfK4dX4/8mYhE7f0SqoBoT9
mLW5P0TlrdNys6xsddvMCOnaSbIlrojQlCdelZZ1UJcO1ZVEmht3XKTdkS3loLPmwYnkHNi6u0AO
3Yi5PevEA6nzDyOKFmnUXVrSfezjZJF0JgjLZBkV5G6mwui4z1oPd1xpytpCm1D4eTt4hVU3fSW4
NoIftuQmn6I66LswaFNngdUda8ras4oZ7X9lxzeg2fHUV9BAQwJBI0IpxlyEBQWe+zU0VuFodJxk
DNSYzZ4aF04uDhPWH/a0WRsZuZ6JS/eQIe3O46TrkgcFXNePrOBeFM5ToIZQt3g47tMu9d2BHeGs
e6hdJDZDtYmaki5aIju/KHG4MabVhNRL5VjnGxvZheu9jcA5gYu5IO7DZqAser0RiDBJEYsSBZHF
mY9LfmZLkvt1Mp1LbiOvz8moaWqiTXOFJpEvU9NHAZJ49deIKqL2lyKgtQP3XAgjcNHLhQj3eikJ
bYo5S/I+SFW+yS+gghtuo4EGPI2v4rYRq9h1O62K1tVliMhyNj3VaUjTYOTqBAqOedEZZ5GHET0a
Bys7jWjc+UlsIi+q1a3IWraU+KpzM3rRL4ahF37dVyRo3aBxRnYsbP1BjXG+airq+rFV9Y0huq1U
fWQndGrmSi26WpbelMrUU43y3ars1iFYmeUUTJ3k5ZoVMVpkkT2fCz0kNN1GpAhGmt/0M9pYtw7v
ji1pk60g2EMhczRuo/Jq7GbjWxbrrCvwtcrqh6qsZeDIxqyLpsYeTjO/isNuJdNYHUUCnKLuReu3
67mK6CKEU+olwq3XnazJIuVFusgluY7wHPsdqiJPOSw86cPZz7hRnpzmeSnmtNBha7Zj5WbHDbts
MRqu7GkcOtlhnnXbsRTJEZdT4xWRdb1qvq9Za1cg3AZRborDTiXUK+Pxrko6bxlxnJw3Ya073vOF
rMfTcDSNlpNQgc3LynNw3/sDSq9YklJfhnReWtUUh3A47xSpPLj2Zw9zt9vWuQvfukKDWEyUPfK2
uojoIJe2BEtMPG+OnDYLg35guW7L8bhUvPJihuLAotSryrFejCJdF27VB12WS3/K6BRUkzyUU7Su
nAhv60FIj7IhPBJu2geycycPkeSQVnOlnSqcl2lZjQtbpodtt+yQia5QVvW6QGY5NLU/Nn154yS4
DWarrBcxHi6iun10BqcNRHcJAc56PVyt8Ezdp15bGuLF1nNMVB5GcG4GNnldLgsvK93T2C3UIobu
mxaoqr2G2fhsjvp+jdyTsmtmH/LBUlS9OnXm5nIa+JXMw5OqaprbRDYXjpRGt2FULrvCYm3ivgxc
go8nitR6eGin8ENsqdFkqhtPDsbopucXTS7MoijzdkFV+3EspEaTDI8yhx6GM2BRNzrN7YLY0dUo
xx/Be97HBjbcH4V1HC4cndRJ42eNCP2KjMNSTGYxmrrThYmUh+zULnYOU4dxtMC8lr4NT2meZ2dR
12YeKqpQj0WTnfKJ+E6X93qubeUPOLlrxRCtlJyXczrKgM5huYmLtvPgGwjHSW/wUZnQreTRdFI+
Fq1CPu2cFKzpPPYxi/Ss0qBS7uloyV2p2sN4iGLdlGkcoIYybW0eatvQO4mzq4ZxqgdiSj2V6oNy
zOHY0E3B4hjONR4CaHyGnkFDqufOXFFr7qhp8gXK4vOaw6hyYUM5cv0MJfJJhepqLvLYS8fZnjUV
O+z7Stesnq5SSM9wsKhXOx07B1l38iZslo0ZPLcfySlup6NpSvOgKictek4XqRIfzXCXVlN3lJss
10PLILrZbhFNCdZuI67pSI3XCnCDCt5VJ01OdMEkXkT2sA1Z45nEIYtxnOvrqNm56tTk65xctSg/
d2d6jKqQaFkSzYmx2ozT3cinWYfu1AUJtT6hsyapcXTcwLdOGxFkqWqCbu5u4XrWQzbX0XUX23TT
puFtReWpyMyirPE2TMfEo6qJvRAUKLhjtIs+HxCaAMYGvCDtLsOe4I2cqtgbs2xa4o56wnFnD+hQ
uYxpNJ8bON9wFPM7aYZ8Q5Ow1SrER0k5qGCQZbUo8x757jStsr5b4bEtjywaboURjV9yJ1wa97Ej
A7rhYVGc2VFe8Lgs9Zg29dIgHulwomLTmR55xiXakKjWmSMd3Y65D99kGfy4PewH62wy0OFXZdoe
zkbsTr9BOi4LvJXKWddOFDhZmK3CkZMAlZDWTXOZG5neOaYMrDyf8l49uCJOvc6ZqBfPjqsH0yxl
JMOgnD0J5MCXU3EaxVJ6SVWWPlGndnxgJfog08gvC6TOs4QH0lEn0UQPZ3auKnYaEzksBkfNyzCr
b+ZMwZaa6X3Rt6E3Z+AIUYe8xulDTZoh3nR9tMS8ECc9Jxte8JuMpdmiHB3sZYpES1LSS1q7o0aD
8SrSjLczxWNgkOVLdSKzPFr0Rb51KlRCsMqoB2cLa9IJyA5SPjTxsNtXTD3SkPvJTU96aYdDOrnZ
WYpbtE6dyStF4VW5WcYqJaEegHzCe04TuMDkN7wcTmWM0ou0yecjNyovsOukF3T3o8tOYtqGQcxD
69u6+DI8tBMCSlhm608TUe/UvihggQ4EwlrI8uzTa2fbR0eyGW+mBvmVK27asclO1KSS65rXgUnR
cAdEu14j23O/aCFjizGkKwvllYYDXi3miRU6muSmDpPRVypuNBp9A9TknA3JtWhC4g1NM6yrUdyE
HJ9W0dToKe7bZWnmuxEl12Ed8sUY8zSYHDv7bXsbEogH6Wjuqy7UWdibgAz1eyLSq0IU2Kdplmqb
Dxc8yv047QrPcesL0hXTqnUfy7C+lZUIPUUt8Ivo0jRt7NW49Upbb+ZhHrXiCMF5I5ApU6Y7WWSH
o0XaSZgNjKzOWpuiIJ+F2GRFeznT/jTulKM7Zp76hCkfN1bo6akTKfKUqWExHH2AXKpHIT/2oi4W
tL+B02QCKDxSLSpRLU2GIg9i6EcElKCv0zJgLi00RSbzQxjKsFhFPIFoVmd0E9Xv+65IoA4YP6i+
yc9iUX+Mxib3wrx57LpqiZto8KZp6SamWKlatprWQ3dOBnmeplHtT7WDjlwHndY2STRVSbm0M2yS
5A2cu6w8SknaXfQyu45qPOuybj6yhkUL8aEuo8prE5N7ZeFc5tWIYV8PfS8gAWaOe1yl6YeEx9xT
U/Y08ybxnDENdYmi0MOmyHXDUu6Ppkw9geozmvDco01e+W1/wgvnYojLDyruB9+MWQG5K3vsotme
kKG8FWlrjkc3XWcDTxY8Kx4NysoTmkCi6iOYIpIcqIGs1lGEqCYUOG6azMsyE6e8LtUyG/Fl3GIS
yKE9b8nYHnZ1Oe8O6Bw4tYEIa+Smp/5UhNiby9M8zutlhqjUfMxzr08boANh55uaWyhDEumbRInj
gU7NsubZh8Z0iyRjZz13wc9tuKvp5lq3Q8z1HAkgTKy3vuzQNi7ooHkywNaxDllRb4aZBQ3B9oK0
6MkJswUEXMfHvLQnRTRs6rqhx5LPs+eU9nYmse6KThw7o7soXRVeNnPkA8VZMteGi7AkpWakELqI
CtcLUcQ9SoZBG56XnkxrP2GiPDe2i3SZu9UqyljocVWlfuImR6Yy1dLlRZANE18LFh8BztlFXRov
JTjz5JhvOl7lp+nYxVqkSi4aWbAFj8K7LOrIJoWbUZt5TI/qNso8Z4qP5sFJfOnknslM6FVhejEl
fBlPiXZVXp2JyqxCnNR6AFoYzILajTL4Af5sQbRoi/4UaOepFG1yUVdxfUJUdBI3ziIpW2dd0LRf
IMc+xWJqT8Y0zn06hlDg9PIDTtpDWPpNaYcoIDNmHs7sRYoKjd3Brkw7XBejFD6nAnsVnpKFVTTx
sm4tbUHOZhvegNxgtBQR9VDqHJaYUb/IHcdXRS51EY7KY5XFSwScHWhqi1ZVJBNPutUM6QFZz5WH
imSz7lsxLylVXnftRKzWqCTNuQBiP1JqdZx0RwqyG0Rh+15OKvW7gq9Sxy6pmDPgEeWyEC4wnDLr
dTMKoq1M7spYiYuQT6vJZudDP3tRomqdtoBq3AwPBigBEHQo9ui6hjrVZ5y3Xmgzz+3iTTS3aWAJ
PXOa9n0WBeWI4YyIaeF2FCKfOZGCAHEnxqOZu0hyeB9BYh/SiQ8xrALt4BQ145r3sfHMSJ+a3nnf
mPyQzNlJ08ejnnIga6SQVWCG8GNIz+FQDlrmtNw44GCLakTAZ3N/bptkbeC9dJFEN+NOlgAec9wg
tg3D7DQtIaH03aTztHjCzWUWXo0shQxKkgBLE8ycrVGVD7oVeKug4oZAXXUaz5NmzpDv2MOyo+VN
Yh2PlWTtwtISlEPQm8tUg0Zw0+opOpXgXrZYg3Z4CxJTwNjOZgQivps4HomwN0z4ENMEaJgC33OI
P89R7Ak5nWR5f5+QbtYzBPpFVZlcO+I8HtilavjWNtEprsQlTdNjTrIrxuxpyNSJyCERxtW6y8gF
c5rOI/g+S6NSD4qf1DK9nSRZNyO9bFnY6Q6VXmcSIDpmWs82guLUnbVw7BVoWsZ3VL50cvfKwU6m
Jwy7Szg5hqKdJnGpE9OdFm52FTbROfwdikUoK6RVApV+Uegp4ydRWK7GItmGrLpMnDrRqKlOoxpe
MPL2PIdt+BRYKd05WJuu26w6jCVfNix7IAnIH00fIOcJpUxpx5jzMUxcL6VJ440l9cMZaTyWF/l8
5uJKtxmGRNedOVKZtSFE50l7hOJpbbjDoS5trV8BldQdXs1LA/GYGtEGrei2ncvWkZoWpS3k0klh
D46lkFVZt0LlKLwRKz8UR1VVEN9Y53iAej2KN3mVUoiDaa1plNigynqfATvzWeRaXePifcjLyCsb
IIoDX+GWthpuFiYekX2u5/k+TYtTk5Q6HYYgbQbhzVUJuzDnDA4dUhzkiIe0dUcvVAJYqzsvWIsn
zTOhtEkZ9siYBHAnOvHKpIYASDnUMb2upqb04sKuaQuOmDlOraty0bTJQ96FR8M4C90k5cnOski6
4aLs+CJLKyjrnSW3w3LoaiCObunx0ixR3ku/Z65XULyJKbG+q8rGY/HkpzxqAsIarqFs0XUaLetu
fBjm6i4E5ibaqgoUKBeaGLfy6nBtK7sdiqHSQxwmAXU9MvQTEFv16PTD2hlsqGVXz/5QWuJ1clrG
oIcCHhKEFTV5acHv4rjsvVyQ66atVgoVH1Ff3fbp1PpRLm6QwB9nM94WpPciqMkWce88SBOfxyM+
6jL0oRHR5I9R2nmGg0ZQFf0yn+VtkbPzCkeuD7c+39tSbKvSKqC/qdEVHxbM8t6b4K/sEFY6epzH
ZTSlJwKP73uePYUtaDmFS67HHm1Cic5a0ehidh+yvGh1PreTx8d0Cqjli9otLnn1OEBx4alhrj1a
JKuB8nSB0uk4quZLN69DHbH7MMTy1KhVaqm9qIbOC5PeT9ri3rQOJGCnm3wbZZsoJjoqcLSo87zQ
oMlZP1ubid1PoqFL23shJcbvG1tDac9HzcLMaBTl65o7nkucVBdpiHXhpJM3w4FCPRA4iT8mdWWP
qyTxw4yZyypKxXUosK5izi4NnLNr3Nzybm79enLaJZNFc+3CZ0PWnC7yVNbX8CWhTSpqfDbH5Y7P
lfEmo+o+rwt1bFQaX4PxuIZ3YJtPv+LJln7HZLL69GsjpnyRoGKdjEJ5Uy7n60owd0GbjvixEJAw
6LAtaOSRKfdaQrqAgt7ouTVTF1CxHdFCgZ91ibuascjvMQQ6Waj0NixxeWgmosBkbX4/jjFEVAaR
bSIlCBvCeiHcZrnukuSwjgloCiq5E27YnLQGFO4uK+5ThMNlNTn5oh+ovS9TfpbnMb8YC7E0uG4P
BzsNetx9qihH49OkcDZp4sy3Cn+I5tLe2waytNOWxJPdMAYDk8O9NMklaTm6mJ3UnrhVRTX8cYfu
ys2bjclV59V93x4lPZNXw0xX+RiVR3Gb1J4gqFnNJLnAI7t0ZAe0Y3LvwiTaYNrLy4Gj6DBJptXQ
QWpn9XiSOLy5rBooS9gwxQEuGSgwpIuO4FIVxJYKxBtbpLt60a7aGiq8Dgj7/YCa637C6hyCO5Bg
Ij8kKWSjTy8NGzPpuZcniiTzJnbi8bpN7bqiRfPeNCn2whKdxdYG9dxNQTorFAxiMOuqcnSuOLnB
dOaHticzpMIwuZelG3lz7kClJ0yyymoo2ysRNRp4OIOq9zAFrRPia4YP5znptWhY5cflw1DBgZ9o
WHizKm66ZOrAN8TW5bGByotc8S6LdyfkeDZJH5gx3YiyMUeNM8tFwj1QlUGkiUnqpbMZ9ES7Mcj6
eZP00aXsOwURrvqIwykolOj92ZAZ1pdfEonGpbU9tFGij3Z2ygU2zYJFojxNHKhJ7blrCuZ1BPhD
40ZCR7mlRwaoBEiEvdWhnOhyKspyMcrYDUCKuQL1tz4eUd9d4kgtgUcWh1nTnEx2+OBAtylo7opC
EF+0Mwe9lq9k2W3YCKQ5iuoLt5ArxyVMY9W/701OPGH65HjsOq9lwi7wlE1emzUgCjfuWsXOU9R5
KsEdqIs56COWBoWbtF6KlKuVg3wEDR89uYIGU9c1OqLKrkQlb8e4SpauMX6aIXSNp2ndT/mVS1ns
1zNPNRbJqHOBu3WcgWRKsSigghYXTc1v4M+VnTh0cDwOXhjkpDztIjzuhM9wmU3Je+DB96aZh6s+
709Jjt7H9SDXXcKAGdck0goCKAZG5pk83rStbMDkl9mONUWlu2QRThagHA2LKkPDusCjBg4ankYW
6i07QishispMkyFzfFOWxWEjeo8bolYykyTTouDtZgYljtUiX7M6nTcMjidkPlDPS6CayQAZJs0Y
1hAHbK6JyqJ1U4IgCkI5FCvsTqhk8tvagUQdpcfUhmZZwNHN4C3bYoOMMgtXdVeO+Ni5hzbhavXp
Y4q0nTcZ6NNRZ9lqBCqe6dzBxaZlLM6gF+HGywG3p2SgAH2YroqM9pu5DFWm22T0cpxkoOukDBqA
4QbNzRSAAgz9IlWDzhlVa2BCZAP9N7pxdj9aC2GWdgQ6AdDSoru1NW5abIrdZ37+1YH+QcYz1+8z
LlcdHAinreIlH6ZT0fZH7ZDnOqrN6PWxLaAtAu6yksDWxyle1KgoT4AmdtAiOs+tecyHbQ5nYDVU
JA26ujkpDF42KGlXCKFYm8fUQokhM1udhGENe7cuxOao+9BnM/P7lt2E+XDZz2WiZ9xCK4kKqxED
HUGhvFhOXXNvL/usqBfw9+iINw2DD1+kKRe5cZYSxO2NaUvh5TaRmtFpDb2dVnfNdBsZKXUeYaHz
sTtNmkeC+TUDWTIqQbCB0ObWYx0AD75WqX3KJQUiPk/bVtE2MLg672TiamKbDSg8UDyMOZDtgoGQ
bUWp60RkGnw7C8KuhhA7Am0dnOFIzeqwNvfT/L9EndlynDy0hZ+IKsQobpl69DzGN6okdhBoADFI
wNOf1f85Vecm5ThOuw2S9t5rfQvPe65Y9zEzpXMakH82UHcW8nCeNPInEvPR0BDTV9PHeeNhLmbW
HmPri3ywZs0xZWVlyOgrHk045nqjd2IJbLWOwQnOTFhMvOmOGU+bvF8JqaXZthwrQ1eOT9h6mzpM
Tfe6+1F33Tcv9za6QgqdSa4oPAATrj+Ltc0F1SjLcRyZuFVPQyp+91v3Gvj6Eu1BcIlx/bol7B7C
sW4yKKCzz+ppnT30DCzLbZzAP2qGuJBChXU425v8Zf3ct1FFFi+uqFEmXzaT5Pd9u7OnFT7jjph9
Yee2LcZbdxxNCdpm4YUFJWMKtTMqWuawwrN+yOE6nmhHj4IOfbkroupg3sLnBHUOTgBm9SWqRxoF
daySH22fW+epQ9uPYz3ZHL6+qRMzvnGcLrXG39PwHGy1UpG9sI2KfG72s0OLNXjSvO4tf/InueYT
h/0pIHbPaYSauvDS9Huc70biEJE8D+XNpg+4B8P2RfjmV9wlz5loknwN5VMEqz7+itid5V5Tjj30
j21LCiak/sDaz5T6JMZnJeQ6Wbim3+5Deh8Phe69CUcQ63LZRcshHt0/2fhZkXBXNfvCi0YM8dlA
VhLSeJWyYcGcGAuacV3N06COfPG+2IjDfNbQhuJBs7ZYjXwd9Vx2Hg1efnV6YGUgYKhE8Jxlt9da
98dU6OvYWlLh/JrKpCemDM2Mbdp2bwyTbzFpeC1sxh9jYNFuKvdvz6Zr0g449AQ7BHr0D5tecZb9
97nZNv1ZTPt6GoOHYc/QkP73qfH2+f8+aicJ5cuxR0Eh3fz3ea+3+vz/f0VRg6MKDSZnROnzoFIm
/vfD/77QEM9AQY9cmcAZ/L9/+d8PtbSXhLbtQfQS95h3TJ17R9T5v49wXP+Opu4h7hv/0Af7Hfc8
fdx2uuZWz+pulg6i9IzzB0JPnUQx9iOah0EZUntucpApxYVEfM4T5pqDHr0/iYvQ80cbTKFZPtlE
2QLU9PPi9bUc2KOidKvHBs0JhMmfQS0Hs8wCW4nbsplpnMc6xFvhaeH8dHuh7ePtUXiVFy4oSYnJ
scJC2CaQlTTBVrFhvDwkRranxZBPCbjhGjD/Z0ADmDdz0lZeRn4CtoeVGpMOI/90GtBTYgE+hi6d
ri7BJo28OV+NXWtL8BPtxjupLk0LGfrQpTdzoGJ9m6zNE0dlbhS6cQH9BP5rmy8s/En0wopgT7My
UDIrW29o3wLhnzxmfmdpdMSox8odAlNGpbugoj8GCzeoS3uZ7n5a9XK8ZDyEFW3YFVM0ResRxAWW
LbSTeLG5bdHToGuDq4feMdcxmwo+zXPJYv6NtPZYD9u1R9t02eb1L/ihWwuo/2QayxZEzHM7pivO
CxuV4/AhBDnPQ4hXtWypGqqyAxib12zSgF3anZaCYZIa10weOSlE63jRuypa6FoxxyEU3ZbtEKz/
t3bxf5PTpOvotvz/d6nfFvH/r/A9a1yd+JAsbks6mCas//8W9n9/eKFlhYOQhlZtzwBBkO1JUf9I
On+opkEeoXNomMiGVQGJSlggbdmqcS6nDXtvYxiTAs+ZuyYMT3zZ96uV+t6f2e/J871zuqAqWRZA
WIn8vR5YdyQpDq+kd9gVEHbuqZghYEGgqCK+05x62zdRsb1baQRzyJp/k/lWOtsLNXY5eAkNqRxT
/ZbUYYhDVYQe5to2RO0bwvd4j3Xe64DWUpO/ZtJ+pVPzd+VRbgJAAsA12NFtWIuu3e4WGE3FqKbn
eYl6SAALujU12Nob3bsK9ixfJS735qK+FMSHZjpMUAq8fiik2R+9lKTF5O+qnNr5ObaPS/cHYp+s
A2+JYG0dI0ciGBl2uYvG5SRxGJcsHGjefPFMm6IbsrT0F3ldlHAFmdxQpvdbOvKq4XI9r9ExVeh6
sKNeHF29M4MhVtvFijKT/D0N9ybvHMicaLQ3MgZ2bZaFb56WOh84g+vtKHZH0/Un8FfF7KmkbAhR
R0xP/wEfML7GKjZiqQ1312Ej7F01J3UIkjHJ+2xNc8+hwYYP2E55ZH0CzAJ6pI8rwjEkQxPEiJbp
H4nqkaNMv+Nspueph9ubrqiJVpapv3a1htxbh0bFhdX2AaaszrcemMS+r17h8/5PF5gU7k0bwLRZ
0IcFcMd6ioqNcql4mpzWU0Bhw9FtxWUdVlj+9uTtECU62625YTEk7SEsYBPbyrAG6zNSDlNAcExb
1ufrpq84Vb9nx+DsNt1n6/lrvSdfmPtG3IaSujiDd8HeIW2Ymk/Qgqa474oeC6EOB/7WlfImEri4
krPo6pCP+jhEIsRwu9REfQaieY3ixh1Y767eMiTnrNfoy1iEm9nrvu58nOB92B6t3nkl5r6DRrcU
W7t9M7mQn5T/Chfi8tGn46nT/N+O2aAlHY4mJt4HmurLhtmTETMfWsZEaaOsL/mq+GEc4V3v0f4L
XoZ81H1fqoGqs8/DoYyH+TLM3J0kdAxl2U9MFW4leY6G4HXlG9wrKDVzQrLCkR3GIO4vjaE7Yr+9
pim0WKl4OaE7UEw+BxTwEOg3WaoNBWIyB5x8KWZJuKuybcKDWhIBfZ6onPUBJFz0bLnXsyd5W6t+
As172F9QFDEodWtTWZml8FMenBdcI+gqJ6Ik5JSthUeUZe8URETosCfHdH+axv0y9Lp0euQly4wq
sbLrJp1FGTQUZpYMqhTQTI6GSWDQJRVVL11EZD21DCtmg+Bvely3IPxBY3DxMFflzvB7Dx5u3rY7
kIKZZ3DyrzuKWmC6vrRMknrKxCdNAneMNxB7TbD6uVz7+Ojhe63+vD7vBAfctILiiKI77qcgu/YE
G3IKpgL98r/e/+w6r3lCD1ytQTjkMkJnRjLsB8m7pPDmZaq4h5Z1b0usvQ4IFbbIaMalSKPQFoGw
BO/QExCf/C33Yrtd4mxvCtquv7JIplgCXos9t4hindc9H/cpgVXgljwaxksnYWMBKM0HMYBEAZo0
B+ZPBGzR+L99uVebGN6yJoH8T1lX9lBSuDKQtTlN851vL1vcnIYR4mTcJuMRB2FYd7xHbQD7NIvW
FGvC+1LiLKHxVLZpxspts2MB85mewCvzYuPtxWc7Oa5dkxZbpsFNMnh7yaDylc2f1LU7EKtBl/M+
5DDz22NC429BKvhndzRlf7sx1ZX0gYrS7GfqjV/5AdAsNl7iKcQKjcepmmNzETGEZg4EbxuzrLJW
+PCn4NENGIbmFbhY62OQlRA3OXUXA2sCNxHzfNS64y7EM8BXSDIkgbICuWIff0UgcoIl+9MoDESt
9A+wiQiQN+lyfpslWDtcHPWLzbMvawIKCnfQwEgJPpu0u7GrHJoBGw7T7JfYJ7IwUZxiRwVe0SZJ
Cjt8ORmXQkl3CZ7vsAaXAPvEiykUCpyOIeo6JLWrCuV0shk/TGYnUIUUhWxuNmj6WZWM4VJnEhd0
3Fec4yjxM8w8gnE5532GCgmFyEPPyAadFjP87gkgHkyPzp5mGv0Lbv3IGlcqQp235J4qB1kHdvIh
un091uF5Y34J5oHkjbNfJGofbeCVadK+zdhtObXTVIq+i6ooAWXWgV3PCazZgpioK5ptWeEj+KzA
A81ehgB6GRZgHcr9aZ9Bd42hno921PSA3fqqVnshcS/haUeuEPrCx/ZfODBYvxo7DjwULwLD1pwK
25UOGCuMv65CQXkNTeYdeN8U8AXQDRgUqmTlz9s452Jna7WvGgdu7x9b2+raUAUILybvPCAf64g9
z/2OXteEXOfNQT9r1Ofit+QKIO1hIQ2r8UJhISV7G50GoqLKod2bK6R3WXlLC2wCEOWSwKl2kyz2
dMBICDmoAMWBj0Z1jJf2Yx16oIPUu4OYddmdPixtJ0q/2XhhMfGW/qZLfxqbm6kI3nlWWQ4DvuKu
c0+zVUfSgA3Z/f20ZP9hP1ezibTsYhQQT1ZdqN7WwZQpkX/iCKqQZ3roWs3HEiw4DNKlQ6cd4WxK
5Deame7Zijkogm7V5UgZzQPqvU/EpoVOM1Kp1LVluH2I1LuMYioYQ6Eb2texEy7vqToR3r26BS2t
xiHxZiMqqxjEGtYONQftmzuG75WghE46QlnFhhPrsOQpWiWeRW+KNCUaMFYMjarlEs/3xEgoKSTC
4NDrlzCdP/vkdbLsjxLLchxDr2wMSFJoQjPkqjOfysBAfuGkgjmyR/J9HX17CQN22lID0MEFmDe3
Ncc2r7jcYdn2ArhuPB2DcHYnPbXg3WKewVna6qWHNQfN5duPllI6sz70LgjqTDkKgZJDUennbxFP
Ac7J4RLKICnGZL4fdjRkBmL4Bueo6EzwqKzzi5aCJVr0fCcqPLqGgJ4QFOPIcAjGuKsBmWKrWUpy
gcMQpJe8titxJU5ETNFe+oIJtoZ98DQo2tybFU6kD1vKVz9Mr+wMcvBWCUFGTIKCafCyAEJ140GD
NWnBs/k8GoZ712IQ1a9J0HdVmg0cf3gPHmRn6OFNjGs/Hgnfn5ic4Yp7T3ZJQTk6SHDRmCdiLTUd
DmRcATm2kSigBYO2VSCjCS/T9Ua/hmfhoiYnbiGl3HlNM+DJpA8qgTM832cS5bIJTrvXv6xr+yZ9
mP+zfrLd8tIs6TteMSqZgfSwQoExicZY0ih1WleMrku3v47Ke2npzWSoeyb1YZxnmKA3McZByQb8
WM3jFBTTMNPCzGOxGfnkOVo0XvQZpey8dtm/rBFfM9e5SABVJOtXmomHeEChggj8Oi/NtxAJJBRA
M37jPg3PVNUvPgQQeTWeug4hKP4NJymd4UACialH0d2jOexrMA8Q/NNTJte7oDPHdbvsEqkJP8Fk
g/b0OFhFwBj+88fbTZKxPRotsdzBsNTcDGgWA6xadoLdNQB8AlUeAt3JzL8xcygdzvwhfP2TmOwg
/G05pz7/tQLPw05PitUDbzBCJ809ICUVXu6YpPJVJxu5Bxx3gcdoD4TjVG0ZDJ2pGmb0OU0WTrnu
buf3WHrMvfBprHYQihH7Pa8AITGoBVUy8VfbLt4l6xua2wwUWrR0d14w/YYQXcBz+pdsjJwmCp3n
Fa5ejeL+lzJX0nF5xSS3okr2hQ7Xc4Bps9Z8/gLrih+wbaG+DqOqceZXzOff8LTunQim2rdQQodj
E7LfS9/xfLO8KZLJoHxtPahsiss2fmDeN7kaULV3tKFFlJzlRsGtGzgW3XFMx2MYZDW+VZ8nGbgH
y+aziclQxMkAGc4cxdB+YbX4Jz2YFNsaUAfbwDaJ4OW2ULx2e+RUxkXIoasF0PBWUqabfXNNBNgN
/v6+s/dEgQplLPeX9N44AzJWyFd/gLcxGvQvWe9L6CNglqGpTlBgQ45PrAMiMTSASalgcZj/3JHu
i8MCLqbZdeh0D2uLJmxO8X4AnP2w/RrO66/eh3MWDhi1qI9MQI7nht65W+OBnhLl+J8iEPRmCtsH
hN4VjPvRpxgN9lCeAbyd5mgfYIbR0ozD85bNx23ip9s/tpbWo/fWrj0EUaZefJ7+CzfvSRhuSojY
Om98s5ciupnISxGZaTuMKwpjFPR5hOKY2f5kMjiezBel9gzEMfvjZy3QJW4eN9Njzo4eu4b/WRaZ
4rZ3gMPlVjdBZ4s5InezhruZmuZZRJ9xA8mUrS9Ksr/aLDRvORRotzVvGnRUtopPPfTo07k4qHUv
tmAUxbbbn33YP9W88spMDT2gywPpCOmyMfCdkayqaHDZYMEeAqu+6DqdUx5G+cSGk0IKCoCTQaez
g3AY0nca2j3HGf7Truy+27w/tyNrV+MZNOFBdaClPb6/hAjEmAG+4E1N2hbvp5tXcNT+0wxLq5Be
cGQyQfOgs1uQ596lCYWWLd4S59DE99908rsichCS1JJiMrV/By2rYFkfsOHuA/uMKQA3dyQRZPXo
b0OHx5HQsZoadb+QscCjG71S8R3oBPf/hrdGmAboUUYcjNvfbo3CysTLy5whkdKOPM86FOTU6/Jk
yGDdZ5AnJEZr13+QfRfHYKGvdomLUWQYaG+tpWcfNVvvOQb3jmNohaMw4gUig6O8e3atqwmbDuBf
ZhY9jFusSyVXsAINQDnNvnjQf0HHAS853NCLwdVBggDENi7vjOCgWBScaMLPafStvWDO+wnVfrAy
eoD8Uqbd+Dfzt0/BBdZIwl5u6yRa4Jxjuikdb2NgHn6G5h0YOAkfHOxG3k/YNUtr61SjZQpdU1Lh
VIUfXGBG0d4hDRM44VF12yB70pliisjT1ipsSsi++dJiPbHv3TLMZgtCAg7fDk5wHtHbhH2P2eDa
8ugQmvgApiAufLq/sJGqCj5suYARa2m9CHHlcsOZmWi4rSwqxbxK2IgUyBnOZCi0Dh2YPrZp+NIt
2cVTAJA9/qpBGk5rfwKUAIUb75vy7MB97w6Wps5b0r8RBR2nT+WhaYDNbWBFsfehC6r+mwfzSUlX
DKjpbZK+pKu5y7b0AadKBYkyj5M1zlMy6tyT84m02GQW7nTc7o9hyIHBjhj/JUDmGONzaMWzgiXd
79OZxwRU+TqeQq1PZIiu6a4uYA/v2w0C9ER6jre2V5lAP9Xp6XA7PEmgPv67iKM/hkXf79d9iKqO
ucvg0PXqfq5TsSKCxI60MffC7O86DZ9Y516cBlwk1pp6HC+sCMZQjm+TiC+d9V+4+Mc5SGCYOryp
PgYl3LC/gRRnGo3lTuU5QUKqxhNl7xqcdHie8nrg6XGK4mLX2xc4+puf9qjS+Qqwr3A9IKS+aht6
j3TZXy+9UzK8B9LJilQNRynH87DjkGk3H6J040MwHy63OxJEClDZjLJ6M11a11cD6LE8W+a66WWZ
TO492/CI7pGfUo9XCHm9Z2r76RhWLDFJoWV8p/fkV2gaLDkr35uuAxlt2P0OVSFcvV9bEt6gEv+h
p9lDtyFZI0R4XUL1PMj1PYxxq00cnUQKQ26fmFdQlj3OVCMxpsk5iqNjtmTvS/9v6+CbYhyELoKa
gsEF+2QF0gYvXPv2GtyKVYJf5lVArM2zYHiBJfxHy65qU/wkO0SZ2GTVLskbUnu8REv7jOf1iiIB
hw8cQxwdNILChTik9z39HS5oC4Pgi4iF5IC7PlM66Ry21lcLVCUzyRWj4AfR5LMzP5HnJVXmgQTu
YFWXo7mP+uEYFhuCLN2O/lFkD9vM8mzeacG3VACiQGwjak1f+Wmq0demjy0BHpKmJ9o6/BABMNT5
o9+3H381hxtzjT0KtRfbQkTgDHsWPy1I0KjJaw6zC14SdHSt2y6IoZ1kk5QmC191tpZ+cI59gxiU
j+4WXs0+/AND8pZENi6CiIbQflZYuLP3YyPvyej5G2StwLmflNHQ/44DgBwbKhrhX2PIosoUdFJf
GzEGCNTdvA0PGvGh0+anWFoDvfOTevDQd03TduligpREz8qEzV6p9+x91Lisawt1IW2PLZVT0X6u
DUFplvwkkC/NSPDI5+Zbpc1pA4abhRkD59s9bA66Tr/mDgGbcmIaY3bio0/hf6IuPg0r8oe7L0CQ
UX1ZHDQntnnlTJuzl5kvOMTniRF08f7n3MGAjDbxDrUD4KzAsRBYZMTmjE6VS+6DwN7rDsIac2jo
A1jO/hmNw5Q70FjHzU55mpq30djxZHFywIU4LU5/RQQwtxPwBuI0ePfo2hTKh4O7CIIAx5K8WZhV
WeNjlW6gFYm/XEe0CDKBMgAp6CPhCDT6Xlc73T20qfdGM8iPvZmh4v1LO2xlondIO/GdHaJHldzE
iAbvSksKo0K+gkl61AlHC8hAubZ1Fy6/eHONkIq9l7t90Ci5EtHeIWv+WJG8ziF534U6rxrveF7I
IRnxEQVehSY1vO+Qycra4DJvNC7SFc5aC4EHycG+TsBt9gZ6ryStq9bULySSU0JcfJNW4XLPW0C7
I4RJA41j3CB3Up2OxYD5KgvGucKk+NykuD7QNL/8eUbOLV4+Me0cedLyol0wiOwGkTng4Jiw10Sf
ZpgTgnwpODlVnM0vJJ6rzYpqt5iFbRogGpi8g844BfNoKr67r37r+4uYi36YPhvMwyhKVWOD57DT
TykSoUDoIljh21uo1a+lj17CxZ8L3r6jH+hhGi7vCosl5/xlkO3DnMhz3/pXBhh7xYX0o/Cqo+kz
tp2ArQV/1nzLJPi8dTAjfslfTlc71VFsP25ZDna7xhHIJRCE0S+i4/fE8a8hzEphh8sQ717VrOq0
dPN1sO6j3RRuNiV45SE+irj5TeM7GEs4VBDxSYn+0w/tJ+XeVhsoQe0AmQrz38GL0geofRjDMwPn
l7w0tC+Jh/EzHvuLI39AVyO9d6cAayq+PSC4CLrfetPBzv4BUAw2LC8zED5FOMiXsHcPxDJQIVA4
09hBFW06YOjpKVzdxY3qS6lqDry7Ef5g2sF0lV/j0gBbJc+xsO4wKpjGuzyiBCRVu8zffr+/J0vy
SJP5Ucnxi9r5Me0xeicprQBpAegNtiMTyOVnaPOAYTTmTcsGcRbi3eH2on/zu9KHTniAUYzYNOQG
STX2LkGWHhAOLAjzB9rjOYz9d8ivKqegXZCRXBD5QBar+MrcZspIbL/61Etq1ncPSIJC4MmiD2gZ
GiEjyM0+cPMhVVEuoA9oCCVGvgj0LS0D0isFNBh8K6+DIhOv6EgRynpEz4pyST6Z87cySWNoS3bI
J6NrHQNOQ+gsJ/FduPdv8Q4ALhnbN2/GZGHGDYgqtE2F5RF7e+0FMgONjehRD6mMeuIRtsD3BHkH
pBVCCjx7WQPEv4HyYUiRy73/tG7DgMzhiFAt+D4jmreWsudk8oKLD2Ey9ywvcZXuOcTHwcwAqDxE
xtCL4akO2dmiUg/ifYnTrwiRldzgaQ250OpqeRyCmTBQOvC1EPRkziT6hDbZTuNOXtdWP0nOzrxF
cLYxi8RTDJDw7E2N5EV/ulWcLppKnuj3MNyDY+SjHW2pd9/02ZBH79mMBDZz4asCEolk7vhlMMF2
22xO2WwP0gUfqT8/JGF8H1GMaXxCYrCzYZyD9GCQ9cU1CgR89b7s9uFIlvlLDAvwzASbks8K9Zf2
cBzm9TeFx9qIbCii2VwTov6h9B6YI3cjbPS7cFgfocLeC4uzCDHDr3EHPx1O3ilbt8Lu0NX8ZMPM
psqgHYHurp/wjpGb27d3Rw7Ez4CAmQkIurGPO93RHmBWhCoAXCsPlpJRhKb88zaYow69X9jROJZB
xg9jcG0hpXbaZgXbEEfv13PitfU0xi/7Rt6U4GUr9ltkhYJ/mJDo7DqsyqRta5VkbyBs7nw9PjsB
uDUqbkO0pd6HnWFUxrd6BLwdCmUg6i5pYDVH4cUJXSMG8IA+FbXrI1vC9dh66qQhQWEjlDISDxMP
33G2YxBbRA6G6ZIu7WnyOPTa6Rp6LYxc0cBbT99N4MHl2LbruoOnwerdvKXKFngt4M9MPoTuYU4l
2MjWnAKzllQiKK+jc5Q2Ow4ZRPTGwX1v2n5zxGRiuNE5nRLv3Cc7rHmQzdQGaa5x1BW8W84O+fse
yPI4QHLXGVAryTesqS34hV36s3dmRrJQnlMVI2K4tz+ZQn6/CUcP6l8M407/HSfcxR1x22Hx7MWb
4R56QYjQqzNviXHvi+FzkWVIYawLbJYJEQM06OMbyUCStQTOSsvMCPzrtzTNY4iHBJRJ591RoZaj
8nkZ+wi9SoJY7e8pMVePjg+guh5EnyW4byDImgaR58aHuwPF8Z2lwyUh8i1YUaEZZITetYcRGEiz
kYoT8ZZG+93YomtQ1msrRcCeKMQOUaW3Xc6VD8IJntBDj7MLpDrm4c69DWK5eN72GAAMRtj3zzzo
ozekQSVl+CG68QpdLTfp/rZD08NAByMnBYKXGOrygNN7lthPuy/H2I/vt6H7zuKgKfCMfzx6IWZH
6zx5NLs6DfNTSvsjGIODnw6ATCM4Div76PWIOJl3gP+eh0r2uKXzh7wFHmf4MmAd9gcg+DzHgyBO
gkL093j7z47z1xT50LeQ9sqi1eXG99BbhwASmCFoc5KXJWjKKeN3TYs5yN9drdL0nqfigUhbJwx5
YBpg38rhPCAMsBEPgaDJA++KpMstReyhtxw3DCggeqDxhHe7TlXu98DMHGZfSy1UrvaIEeiazNhZ
xiLe1dgSSy4rQpxldYLBkDbyFC4IdK8IViPoE7P0cRHZrw6tXN4hpb8Bf9/kfuw9IDWrvxQr83Mb
TUOpt+TRF/2vYLdBAT8WUk3ST8e035FkRHgSagb5IzX1yj696YQYV2vq8+dI+vpA1l7WFuK0ROLj
CDqpHvblLL+x0Z6VjxUygp0tAta9QX/xT0H3TcE2QfqMcY/VJvFjNMWy2+bEh+aCLAfaWiE/AZtk
eUpHi+mhI0f8nriayL7JYWS5fFk0iG37b80AIgcg3UDO/eLcS686PnV2tUfXSl0iOI1fdAwI2FQj
Rx3rYni5SFdAw06hHcS7HGoWrxevxQprwxicl90vcusR5XQMeYsHH5GJ0SloKw41V/akrRhojoJs
wWdkNS0p5ts1uFW3mdd7RzJo5SHOmwSHK3p70oHtH/q3welzs53TfliqHmke6U/b0UuERqAbdXtI
RwaWCuKRRxE4TwCvR02LYJjGCfaXzwF5BEn4CsiLl+IW1V16XJs4OGbO3Y1YMdoLf3mh/9glM54D
hEd6tA08PDlma54mEzxT+SeJgDZJk/4PSeex3TiOhtEn4jkkGLFVlizJklPZ3vA4VJEEM8H89HPZ
s6zpnmpbIoEfX7jwN1TF3fJBFqyJHPzlnlTxRyao2wz1pjc5LdLgQlUJ/YsYLAqKnBBFH1Px1ERO
h3jTB0O/Kggm7kLcm924HruE3pVIfuMo3XO05CWJvHFd2cHONlGoxEic3gzSzzEg9kAXcROVeX3O
VHHMquYlJpTSyxeZW/52cArN57j2aJeuLcLsppvhOC0zNUM+2Zr6E7/rnFloeoHLvtzMmAM1/c51
b41PoY0Bkbf29xh58WmUL8XcJLvQCsEzTBWZr+FhItmGZsaRzWwkZ2qmr0Wz7qHmAFhqtp1IX804
iTgn8CeK93AbChXfpqa61Z1pPpty6ABkNOa66jL16dgz0R3s+wst521l2+XjEjNdGblpfLQzpXJb
ZcWl8ZPgKajjF4YEVtvciR+bmTyN44iKxGQvXlPzMbXFJogTGhZJ2p9zUe6bSeLc8NzHKv4uBtFR
a7DazczdPqfhzXVl99EMRnVM86hZxx0aql3mn3bRXXw51S9UPZyHaCCOKgcv+zQ4lvoRyfCmGPVx
yobmGnfsQHkzBh+ci6J10zni0mPH7Ylc0FLy3HfTiIfPQSoahaVRnGc/qR880auVGxQvmdOXn6RJ
+k3QWsZpdsvqNZTmsZ3rnepE+dZST6B2wY84ZTGsBj7FnChRQETn0/cDtcdDocK/fJKp+ekIWDcW
uJVjbubTOhmCU+1V4UeeiYex9YYX0sbGQ26i8fjjUL1Fbr11k7Zekemar5OnsXjH2t7Y9nitJdYq
+QjClcZHY3pq09bhfarQ+GTO+Xkaj8F0h6cgaYMX9YoYHgK9gd3VEW0Twro7ZrLJh0cvw493045a
a0d6xEneO+2pwzhHA8rLqnblsJpH71Isqe7Wj5/0NNYnBD4ExdpBi9brPsEaaQi6rSF6vcuGE6Ek
FdGozz7KJ+zn8ZNZ6tgQKVC8Hop6JWVaDnpzvHdi+3WSds8ua91Vmq9chqpTWMxXpHljchvEAvkB
lGdX0xFltsEPdA4N3SF+T/yAmCd+NQYzLw1pUjO+Zx07YBBZyApDeZNCgYep6PcYxD6l99Ur75nh
zGMl43+gFZ9RqnCXrll/BAXmc44jR0OmghBM0Wzt8WdMrICPoU/W5TzfZs0IOuG4kBSgJR8ekCrf
tdvXpyAIb1aXk6YzrcfAGfSuJ3o6WTa4mKy+FTVBs8yAaMA7sFpM0jaB9GT+USFrdcWWFqP8Cxoi
XJPBFIHFiRiZWVTmUu/O3az5TtpPioY876TkqLoflbFNDL4V0ZCvc20evCT95yIJaWJB67oefhP6
8aWbiBUhy3wT2Qi3XuVufYPNvarSLWUUj20YaMsoBgQGmTsbr3VXjY4Ihnep2gSJrDfehD7ZTAwo
qFirfp76FQlvjwI8Zko9dts0oDjoVoiUCROoVaiDKL69YuxPRDPHVYhugzfKOcepLrUxXvH9cMvt
v50XUm8t3iyDU2OWWNPO6+yDXej3UDNt5KO5FZVJQC8wSeSPDnnpO4ExZyM6V+xrDpvEKinHEXXJ
CvI5INQIBFMf99udKWA5DCFviFvv2ij5RXNNWOsJTLllc0wVlQ8vIxk5avWGWPIe1tONrgVGN29w
O7zYLmKdPT4b7ZKVKA554LyNpBg30VhsPevNN8q/89wba7vtdvxuZShoawj3IpqRvmn6QNBQ4cqV
zsqXO7Nsvxs6R4fK8u/kxO2jdS609dKnLOqkgd6I32VRfS/gPdzSvj6yYZGXQOGvo39dKH6ChE9S
9JqS7XDLqOlGzNFbSAgcmKF0pQhpgvRQDE0CyWMpXpjREz9VTaxzdOcXuyUE5g+Fx7EpPOZaHwrJ
8dFLiNjphB4GJ9Aypa7Edn7g7f9bIHTbyLO4QddC1i8Z3i9eVaU3pe0QnFftE+FFvoG2CUln6mdD
S/g5pADa/6hIKZUD5SWrtomvYVy7m7kzxhVTY67Va9oHNHVgpB2b6ihGt7yirTlpmK9ZbO5GyQQX
xPojM6yD0+jfwlHPLnHvJbSL6FCpb8g7534+hPbv4JvRquhMSZjOvYeR469QzNjas4+eivZal6x/
oEjiCmbakrT0DGg6dtr7lOD/DRlyXNuYu7ijoRWS4HYmxqc04VjUN/Kno/wRjZm1SQL/15buutRh
uzIxr52OpJ26B+wPK5t3Osh8veQsOYJlBnaYivZKhJ/za2+5X9quHypCEKs4I1VkVNtkjEkNFse4
j0LgfkO0+LcSnhqp2bp210RqinUhqjeuK33LO0F5P/qL3PXmmeMzSioNuNk6Wz3NHDLGLO11t9I2
RXR0zgwxfaUbEzPy3yQAUiUh1RZsrQqiHTZZ8duir7iu2nRtPW51Uli7rn0G78DcaCOhKDE+elTj
XPtCnlSRPVvc2jLAhCBC4hpEb4kSrdPmI8mDZh+o8CWU8jQO4fsU2PdBWC/uPJwSPY68qjyASv+x
Gpe2r6p/8WQ5PuqiWlXbYSpRYLCODo3gvGRE+HDVT1/yePXTdm7itR5pYQbtslfJek3T7C8xP1YE
Z35WE8neVJgPNsQY8kAGJTZwOGVOwa7J3+MxwmRx5x+n7zzy70AKPf/L/+wUa2hXuhdy9j9BfM09
/Em+n2HF81C/91GdbKqJxcmsD7khqUhKZIZ+ZJTuSxJ9GK/+rK/DkF4K3W5xsSge1WTv5o5GLhYW
0nO4MYfLWC+N2gA21ZhSQAD3b5K0499uBqIbzVx86v5Cf/+f4YwfkbEDtnHiH51iWe+F20DS4h6T
tRrGe5KQnZ6iT+lxdlRbIH38N2BIgcdInx2r8g/WFL+zh10Ydg5KFQMVXBKkDSceYX8NEWAjU9Hu
CiqSI7IgH6sgaVU2IUEVErtEdl418dQc4bGd8RbPNLi3oD029BJjsByEBOokeycMYW34gX02zmNA
qsrg5zJD+6lEplwTVDog1v5FnOf664l3Lk0Oqf1sAGZE7lZ0WfP24qQG7hEtfj0ToJ9KuSnKP2lX
rHOjGHZO7N/tFuMPhgbyQ5MdRny8/eC2z8V/RaWUDoJ2N7nL7DOlib/JRsxHV8pXaCl/dNU0J/qv
7JxEw6Oew3nvIAsxIG4HVb6m8fik5vwFd2VtD/meU3aLxf9eTAxXrWAzDcKG/Lj9F6IaXbgSNoQF
JW02YqABxkAggTZ6c0wC8A99vud6b1yXeNiYoUeLA0IA3BvzSEz7yDBCkuWWzhxRAlU+1ryPKRQl
HMNr5439evyafPOtTzRtBYh+12bSD27vz48Uxt7Cufgy/eY7FSzwoVUZR7Z+YzPsmkY+hvl0btkT
qXONVz7dg9d2z4kVP5A9pnrHmdl2xJvOaGtkP7LZuXTKdAfJY7b4VJRvIGhXj2VceJssL8LNMFNv
Hxuf46zmg9Ea2V4fxzD79Akrh4M+RClGk6ePyTRmhF7i1znx7ow0S4cUptC7VFUIaXPUWwvg0hha
9qazkpPqganO+tggvzgBvdW54oBL0qMllLHPwZsl7sB5QZ9qK4g2XkQGs8ba7IK31q2+OYvdqpjS
3VJ52ZrJsKlQY1WZ9Z+glBCUO4YUb975WaH2rjUdiiHZNj3J7TygLUuFtFgxzrw1NRuHbOiXkzNR
WHrstOnacopfqwyeC4m+OFHOmJih1qSqWkaGNS3gh4hcZ9U6b0T9Xv1Fjym0+LGIyYos+dWMAG3Q
3uxAPRLI3pdezpBMwBNr+Ux/6LmkgtgF8dG1o7tnE7EyBVt9Uk4XSHzXOSPRlCqxDyd/71mMoHIC
G0h1dOsHD8aszmYv3oOcf6t3bkT7/FWZDcdeUComZ7qhtvY0ieG7dtrnEoFi0OgZMuPNtwHGRWP4
ArWMeYWnQxN0mpjltBFuDWNmVp9djCyhT0no/UDweUwzcurBRIAD5kPl9Oz11Xaea3Im5V361KMG
way1jCm9jTwbRswivqse4f6eQYpRFbECXnj31ZTNLW/no5jka1QYJZ3t6iFtmm/G41Vate+Nypkq
qaWN5OnjfleImb3JlsEa1+zWD1OAZEf/Lc4T+v2hcZgHuswCOKvDRxpaF6JSYu3O3jlSxn1ICgId
YbaOI/9qRxlrQl4mrES7gciHLfAVfM94n7O7P2VvdULGqC5HtEavoJnEKDg4N9c8CfOfpNaHh8oL
RnvPZyI2B5+ZPHuqDb3TmiyUl0ZrqK9P2N8AT2LOk0UfZ9TRNkn52PuQjsgUQAWI2molZkhAE5NY
qIMLdLdynZP4KC2wbH35K63sU1rWX2vVEblh81CPGSnogerYKkDCXtuGP5DLLw8WUezCSL8j1EQy
DWBpaUCQ1BmMtD22kogIaQVIA7AI917v/PMjqUHLNu+1jP+MVnsus+5ZOzy6TWnn6/GfN6NbNtmm
xc2iVWpsACNO65KSgVbJb1rFV5+Y1izrp7ghb1Cq4uBlTP84zQ+98s8VojM2DXqKQTKAvzLu/ZwA
R/OZ25G79UJIoXEWIf2SiesDqgKu1CfCjr9Jj/tuRKSjDNu4BnSwhW98OKK9COg9JSXU0Jo+CRy+
5MxpdAGcXUmjfT3IR3syk90QG/dEZZ/0SV9zn+cc1gw8AvEmYn/g77T/2ory5FzXzA7BDx2jeeV0
TBk6TqioNxGxUCM7q9ZNdqXEZC/fYzt5KtrgWgU1ct8Y7UejW1slLWowsg+l5gdu0/mPQcp6302M
1Wb24THfRAtJp34NjCLdYthwMhvFfRaWvx+C7j3wXmOj/WMKsGY9qYpNG0cHwZexdzMWpPFLxO5r
mXMK4XduhPEVevGjX56CiLXQIBG47qzqdVTTpc88Ep3K3orYvDUJRyysTLqAJfWIgZOOsxUC99AZ
o2+nmYnQQQbCp3umH3P2YvPdm9tz5wPGquktpOS0QjC4dMb6fePyA2Cb7Zqq/6Gssry2Sc5umjsg
vlJb//TBygLsU/GmryWrUFRPD7Vy35XR7J2arSKb1bTVmH/DjxuyC6bo9CgVxqmHybKRrn13SCS4
U40ZVD5a0eLhAyHBu+7MLfVGRGl/ajauUz4OPa/dQHbeA0u68gLP2UaZYAjPCfCYz43nNtsBSOvK
qa1+I71/HXMBQ+ah8zEYqDCtg6Dmw05QBKfeOzWieshGdIAeIUzN7cUI05/YGmvaZvqF9ixsQU7E
251bWmfVsCXFSXGMxmFape4m8rt3Ls9KkOtQ90nTJwMuaTiRtg3wOjgHY+10etM45JJKO/vnTvKT
CDB1b2xlTiIMtnE9bPt+rSwWZb+9y44cWJ+XctuF/W4ai48yMl4or7BmoV8MlnEjg3GqxZJ7oQ6+
DmfvbRmpdEMjkbi5sfUmh+JPivNiiKfSmoalPcVCY68KQ8Fqi/h4hJ3/Ksc9ZXH/Qxfp+T/6hBYp
zMvFHRkCvka/ZFFKiCbT+CEodjFiGrhe3j7LEVkhR2/ECCa1NKBJu5pofQjGQsPO3Yn6ksnqxclY
/uqC9r+e9G75PTyzOS5eeNuKoyyQaDgp/zRx/jr1HCfdSD+Q7744cXlyXfdvyJNRUxVbed7wAECI
dJXRnjHVF2+uXOIx+F959hgO7h+KTfus8ue1ZVePqpmJINf3xAuPfeT+BGo+OoazH/PkXdYJIX8D
gzmCoIq/lPJkTGGkqT0BAAla+0RFPPaWI57qT0FDBMwx7JAhUPH0+Ma0nbRzkYvYHkafKdXP80AH
xNfepalCDAum3yQRIds8fpFJuLW3vjt/+nICKTbtVC8omX7bNP8nCKPT+saf0HfEyrTeumppTsK9
31QOfjFzoeiPau6G8zTku9mizdCZ2L1l49w5BLxOfp+vBc494aXktWvRsicostgvyXaKeA46OvCr
NBP/pNyzy6JxaEjMXOVGqvk65tTnYwEFAev8BpDmZjfFXpZQQg1D3MK8uvlO+x5VJDJNDuSWeUkJ
G2XEL4wxeeTHQbgfH8zK+9Ma6rjIAfAkC9AThF49YseJ2bxPRU49Loh3Uas1MxvHdY+QU18TE+un
eRsQJmFBWSMs9uDR+VV6O7wjhPEluD/QOB+GHHpbAO/SnLeW4WXbuS7efZLTY9Naa4hBZZwpwCbm
z+hweiqAdi9W+KcZ0kyCzAtEQ/ZQLo0r9Nc64uxsLHUByzKeQlX8qE100M0IJjBdvJaEx15SD2iG
4BOIF/NgOj1TWTlTa5nGhBAmO9IqqYuPrMiIABTj2xBD9jEdHtCSKcdLk98BF2aT+fYmc/PvFp7n
JjLJW4xiXaYK6R50vwpWMWr8ykpIgPQQuufAukdkFoENcJbQ4zF0TBj1fqI2LEhvQajh0mTYnK1c
Zx6uYFmi4boNKTP8kMlK1DaO2puo2mfPCL5SbHY5MP3aM9yzJb3vqrLFAzHIyk7VxxQaHz6Rxqnh
BZ10GK9zJOTV5PKB6c76yAv9GjjF3RvaZ9CyS04G64B+/fsQbMuRtcsuvVtO/mYzJ9aPFAjDnp2+
uwkaRoTZRrMUr6umCeu/JQaprhhYqWMz+CSckp2M/kQwq4Nd+woFJ2IJFdvuFfjUN2zbxS9Tj0Ht
b0JtObugdgEfRx+xuazVrlsAxXjzUPDxW+ttrtlV7AD6vt3d5AhBJAEMuipae9rktBZyxBunYnIv
nr1WD1s9ZII59zqLoj6wlJLBMAyYGjA8wyVLMTv05+5+Vn9kJCgrw66oDnbTrtD5pm1XqFv4WzXX
AzTVL8IFwM4ZRs2MglWTBV01GW0KLcMHoZH1cLwpLC7+FCOKSZ2YczSapi2Igvn7wEtf0Xm+E48z
r1M8lpF+kyr+nFKyYmbFpmB4JiTH+IFWW7oBmXGoNfxNlR+mFnsUbx6C4SXEBiDDpPZGQh6BQlx6
HGq6Dx7VolENDZOvcWrKJZ7I6amVzW/kyLso7VUfWz9dWPxiWdSQOU9pHv6NPNJi8UTEpL05dnxm
qvmbp9gLfljlVMoLulptf6smeXeG54x/slFddEqlc66oo5oO2ekWAyuJpl9muZ3nEszyKEGTzy6m
vT9SVw0D4ziVX2LU6XfvXLqIELSMMCCdoOPXIiIXexEPNKVlBLtmHVrerW6RxkZAtaODBVCdAu3/
MREErtBI954cnqYhqtEcNdWahYqZOLs21yUhUvY/v1/4YOo5tsD3R+yynmGjBlPjCHuSH8pPUBzb
C6dmtQo9e028MmK+gXYTAjKm4oPl1/UKKoQ+u37P19e/+aTZqyKFIzVU7ypmKOsHwgGQLcOppdks
z3rJTQ3C+ZFhzF7Eyto205cq2GnT5g83ZchtpeRXHMSvPcpF08XfIsNqCLzdlHHuaYzH3CwY9Ozq
j0KuaqhNrGCs89xlR53yIPWEw5z+nzScL4vLJ9w0T9czFDtKzxZnr6qFr+4hUaYxNZPA4Xzt2dPb
lC7zMUPQzCUOJkAMF2k01Px9k2NDX3SKv5pMIvMJNkw73YyIUJ5bm4+d4Qcrh8NQkZPkxXPjY5P6
FqdICZSgGw35T/owQ2IEX6HZ1pO02ZVLIV9133Fd39qevgI9eCOXG0a1V9A3H0Q+3nK8x2PumDA2
maaDudqT6WMtmrvf2CBZZ+hPgyPWOonKvWfbX7xLZzea7j0oxMVJfnZCBnlOS8/cWvAzuOU+rPpx
zxN5b3Jn2/n180StFwSk1Cva32s3qH5oDhyGvp6OdhyZ6w4cridWFSzTDQhDZ6iWqgZfp4TsuBQs
PRKPSRtvMhGzfQWut9GdfCFjs/U1DorJpBSW7JZBqfZdawOl1o0g3J/jw0S38rVbvoluCff4/Wc7
dT++7P8a1NcVtHQDKlBT7u2G2K/S0EyYfQNeFN6muAabCXKAymScQQ1Dd/Z4nawce6k+0ujfyZZS
BFcVuBR+3Ic8JSYojOzZgGHI4JpfDcipShjypY5wm4FkdzXWhgS2HVgBEXXnAeQfx0y7v2aqjXZB
zgofwFsQ/Bx9bO/IAW/Yj8oKnJ4uMFEj+p5REb2ifR1rTZDQVa+uY190By3FkeNJm8ZzYJcRXf6+
AIz5WIrwNU4QwRn5kkOZ2j+Tb10KUE1jHJ7HvrxUbbNrvRTSFi+ZuoxGpcisOhzDswttin3qmo8J
c8nL1NTPGIW9BfpLNOtWJoSRlYPKj+JbsAhBCU53rbX1SrCQaUBD+8bCkK+LYXis4o7zED2jHH4q
mGkknxTn1kTUcwFpZHqktUx9TAymx3VCPg2e0XhpMQQJhXChC3lBlFmZwHRDDotc+zlM++fUgd2a
RW651SmmpJYPMOVo4uYG19wUlNJbxkY8Urq18ItH7hsAidobzzNRsHWSZAEsALFz0ubHwnfnuUMU
EBDQAUaEZ1LUeynGt8TkG6wyzFlBNcWlXWBkXUVIn2pvSapqeWDVbK//e8aoin5l3gTl7Qre/Csw
9CMn1GTrOPq7r5OXaTbMXVXb6qFE4aftbT7n0fhBQ4tUvJzy7Qi55eSnd+EHeKLRJLg2gCnHa5ps
F0ROu03i8c1BPL66y11dHNPR7CZ2mCiNmRUIDBVhrJdGNvtgV5A8JJlZVUmw5zm18faOdP5bTISW
OwQgvQzMdhUGnpnKVzlYSLJdn2+1I1lltxb1874vio0Wy1lpzD+tKUFjltcmTp5M9DB6t4bFrlnu
mLUpyCXMJxA71gi0nl9C5ZOEKsJe7CdQSg2aMA33dRYu+O/mo6UYPIKJFexGdW+dbBSXFeiAm6px
DS1HHvNuei9sFuU6L/YBqkDED9P31U9VgSoFLEKyveXvQpvxd8umHiOpTSyiURF+uCPSW7GM64Y7
B4fS4tyJFTT14UfGOA4x8Ltw+UAi5Zor3aZXy/Djfa/ovMT53i7Tk+MyTXhp+Tq3XY+VaP4IMqtF
ZVOiKkKiKDwufR8fGWA54Yr+ojQxG3upUxVlhgZBGn1ZUBmhQKrH4dWswv0Y8rl6X2HPzBlXzDWT
AsCVNsP3wtdwZtNY66F+7pT3r8/np47BsGuLfea9UJ05p1PR7h3cXCtM522smc3txWJuofGeUhW+
enrCeOnCF68smPsc84lCfbbuZMEdLwTmneKoTYh2IoBtogM1XU1CvCH1nNWsnAwDsE5O3Bj2Z7AT
k2Rq/5tZAKNgcizjXPeUkm2lgrAPMbSOVXiqujHgDpD2Qj/m6ile6H5yLrmOUCE8rqswJ+8dsPO6
njjizPrNKJL87Jg/fuFuq9CBV9xZz12UPrpAtJa0k70Zu/7QcoisTLPZBKX10SMSoch8cm9KzG/a
dqcxAw01ly9JiVTmpL/APv08NLcBNodZybuFjhKazToqYhtglPMzEgHvlthPT0WA2t3HiB6xzAEz
AhwYLvPm4A7uBHBWoGfjdoQEaqf7fiQqj8y/hbb8aNQjEASSMjZt1tEDD+zm+BBi3dpwIGa6P9vJ
i85AFM5tGvxTfECRjy3hIb6wsw/r5XQJYubMfHhznAz4j+Xu0mwIaAm+Eq+JkdtnyXVGWDomALaV
W8o/WoBKXo4sfj5va9P/244li31nLNcv/W0a6Ayl5V98YNpxOhwGZ21EWLWVZ5A7IU7vphG7HIZE
k9TnYmYOtyYwQWx9TRG+l1J8m8GyWlUMD7F+m6v4c2yMBzUCfXJSgsNxjO/spDvXyClKYqHH3hJ7
Szb9eGeBghoQUEkElIDsxwk/DBb6/gDD32Q8LyOmpyxZkkVLUo8Cu7D9H7QSzmIi5RoHDIRW3yrJ
INEPdX5yI5yg9mGseCnHUV4IipP5kOqz670/VlKcRpOw+6j+uanY6Jr3pzXZZHRT7Y2a56Q15QWw
KLufuJgut2R0QfHYuRIkzwLiuWfcBLRxS9s/hppWdFmFB0MZ75Nrswga1Nkt3KaiefMtxz/5iQnf
EQYUpi1mul9xYQWmKiyt/jGr6VZWxTsxIwfNyeGIoO2nmFKUkt3z7A7nrq2eU0zLovLI7WUHpuPn
itRjOOX3pguo9ldIoP7a9ocr2PZHtl4IebJ5D5fQl5xIZLCUMmAz+UbpmzKjTzcDD2Pi/lJp3U6O
NWEYDvMutr5Hd7jMSVX8mCM3ofkPvdfeHd9gj+W6rAXWoc4BZbRtVo3cKZTPn2IUJOSsIAffNtFK
J+fBHX9ivE55thldsF287tearfBB2ES10hGj2mkiwi9p4N9a1c1UP9hIG53LnfAKYEq/eeUzmeaD
vhFOQdSdwvzotds4zpKbHJzp5o6k0zMVtFuvw6UWFM5FwlhTx4G61bjcUAip0kvL88+Dyo6W3803
aNHzzWIsPQFAeyfU/+mSRmvj03//JUxAboUBy8H75R8oBnNNwWsWL0QG1TxTkHBWU5Nt2yx7iRKF
lyqn0yyV3PJ5r6gEc6FhPxwj07kMrsWjCcq9LyHQ9CCRZriFWKEWwfr8b6KU++Y27n32p4fAUO+V
KuUtSEVOjW5szhz29KVIOyrvzY+ZDdFnyytr/1MKhywg//KQ9RHDe3Qvpml8pqLt7QBiFmC/6B+n
mrMh88MEUqhSP218AVktnjwuiaIcHvirNCVcnqdhsE2hgIvBs44Dd1TtE9etXlIqMMhFQf9LsHCL
hxzC0zrVQ2BvqvSIOjBswpxzGDK3QWrJrC6xxpMXs8g/w1Zsq+Wx51KCZjsFcli7yw+qaBCssffI
l3bBySz9Yk+q+9IJAe9jzLsbR+sM6gFhOysZb8S3OHkQSXKcZORuhHhh6gOvyQ1BYzMZ88Pygm7U
VP5SoiCwlrjeUXg+NPAIOwuYDrtlVn/LFHuppoiad6l3PXddSRjIGn5Nw3W3JIZpgUkHqF7U3J0s
N3+JtdyEjqc/ktMkn0tM/yptuQOu7JIHx+TykQaMSMvtUTejKdnC6werTppf6XVfNgja1zFb7tXz
5UtudsmOKFL/qKpoN5sxvNuO7GnaevLuIkPSBHZqqbiypyyvslDcbMZlQk9pJdSBcWM+zFRLL6Vb
X62KBl3Jvz/0wfwdNsfIg0hETHDeNH3Y7Hg8M4JiQ0B93jS3c+R++SPinmH1F47qiyQEe8U4+GZn
3aUm9uSyoBUas16Dgwm9mUhYxQzdUKRe1UpZd7vnls6C93X/3x+BCqKpS4t7Ouylk+NBECWQCUW2
yOsjoYIFThiZ2HRQubi26PLfn+LSxfyVoK9V+AcZutwKT00bxEXt5PfAmvHduCSvtlNkDg7eSGDB
MFFvD+R0d6Oac7TtQoeSXOmSN9Uj68Ea72y+5QRGHgto0QO1c5G06ipb2DF01d6Cri/5W4zwseUb
KejQpdqdN7kcwMpyPRNleMMmxwpeiKhL04j+Dix0uNNT0Fd+wR21SvSi0ZpwNBXN3EZziQcw8Ysc
o5N4JOuF3Eb1YianeQcro0nMG8f//mSxQUMcTM7u5AN41u51BobccdHghkN1uKU/ltwL6bhXnwsj
KiLeZ3cY1/PCqfPr/t66WUvsEdYGYLWIcONGFL15iGTJFxhKjleVOLvJpO6gznpjRkIoENElLl+S
508jtAsuC+jmNVHlF64m01dTRty2RhOKuATXvNXZrRljFBULu6TM0Wkr/WAPLF2O1v3vlO2W78Ou
JvOaDghkJGReO26F4gCl0jPMVC4lNfpzx5c8UKwVjgg/+pI2+1RfRNU3lymmcQUAaO2zelbOIjDP
xnThRlCgMCPjPppZNhO1cSzP3Giu1ju5lP+83zlIWVnmkj6KGG/UJ7chRJQE7W/jgOxeBdL7EfNz
koIcG/eSFM5D7uE46YS6qQnkKbf5McG5w7PxiRbLUgLcROuoC8KTVuI+WRXQpNDz91ZEoiyZkuBM
2ZVcnWBv9LFbJORh8kDNCKA5OKgoeUqb7jMMi8+wy68N5KRVzsO/yX3MZmNOAd5RzyIBNisA3ONS
ShDuvhC0ormYzroYPjkmyIqgWcxg2ijdHYcevL5fg9Nl676OvUJI9cl95GYSriNqaUVH3nXqwn0a
ukCd6BnS5KcULzmFG+DPyac1BwfBO4gfDNJYq8HrbkQdwb2yxJrOM90fjFyXSoUxRWR5jIy4TUdv
YzC+oib5dsnFrVhpAZPy/6AyPWxVNH2ldnZBoyIPWEb2QeQJLat23HT8zJqLO9awMdb/Y+y8dmPH
0iz9Kom8HlZvenLQVRcK70Pe3BDSkc6md5v+6edjZHUXqgcYTF4EFJKOMgyD/M1a36o88AV9ncq1
Ko4WZKzlaPCXq9xYhTEntjKnMWYsDJyFMKjaYV/vt5zkk34nMpYpMSPCAkoisSnTQlUZP5e2Ot1u
KqL+3DCcJeT1CngqPm164zFHG2WrBjBtPV3xyrN081jNQH49YaXY60Y/o6lNfdGG8FC8yT4SnoGy
mqKUYSc5IGX/hRw1WliyH5fd+FmRrHsiCRVPntvshsJ8kQZkKIDRLH/R52BospoumjHkX4Wd6jgo
f7vAwhWSHMfT5MkgkEGrsl0xO5k4i5CXgyzqbsi4pqpwpUTGvlBBwB8ngFyURvcSeON6aLBLRI1j
Q+5jJ+EQU4gMkAJRg7WxypGY4yJJPMQ+/mOUIUEupe5vLWZ7dAkdD28zhu0HqHMSaqaCrr8vzecg
eQ592kLTtKdtGzFUmnOsKpd/Qge2Y4dKw99Q24HkX2SxcHcxJW80eDuWOrxFukcr0RunCF/ZfMla
OCS9Hk3nsaNF39ZhAr6//S7IiF2wtHoNYv+j5HW1S6ZrJeg6l/HC3SgsYpTpWElmXRMAxTNqKKhi
Bwf7fFP2vEd1r8E+Z6mzaNseavB8GJTuGt3vbBUmY4j116XiGs+nB/+CB5WvIRdU5BN9cehsMGNh
so+1pShqilxsxhuRIpAhYkOnkWRZlxYWCgf5rQln6XQFBGNPsBJCVr0ASQ4GP6VoSRUxYa4HF6ev
80/cjeAkJw9i3ogesjAoQpisuaAY0ytQfZYFFu9vWGYEpsyKIRAMLQNDjPFav0yEqTalCN5clytP
EhLSmHfPAS2E9Ce0OcB0Fk1p/0AIyVcuRAon7/L7Gd0IOnHtF+xgi+kqQz5+8tlUUbF3VbGxmvor
EkxXshay7oBXafTp9XToz0706avy6oFsRHuljHVohv1ZM+JNhsMjG7ue/COcmHYtjjqiFS4L2aXQ
OeGMY2/cNWaAUAWSQuVMmN6xiXhFJ9etye6l1zgXFBS9S1+JYeHMjg454NKIB92BsWRCYuI8hHSN
wnpTd+jDApuSHo7+wi+5DHtdj0bNmL61dNrTuxXLgqfNXA6p8ZChrxtYEunJHi9ryQklROOBowBc
98rGqJMl09HoB8LKMia1LQvh4okhyBXGBJl5DtwV5TJktWOOZD1gmYgYYs5Z2Bm1w0FbOnh9iPtc
JCNZ30ZTvmFinOtKlAsmz3Dqn6eusdZZJF4E8TCQwJGAuiTaAb4Ot6nprhyHqMDJf1JFDMJIb686
ODQvdP1dMvnonHvxKxM2mKqMdXyToTHucPiBGcB6jkxpg9+Lro7k4x7BsfC1q4gNroN2ePH1T+L/
0jWo3ReT8ik2ECHkHm5J2E7KtacV43LqI3a5eJIrYqQCjOu9dyH4Mlri1NykoX3HKXM9w/05qf7S
23aeMBVU7bE6m3V079dWddLmG9UaJwJ4EcGmxRlazLTU2D0tMNy3e4NZT+TrNpl4BBG08hWekrFn
S2YsZCFReelEF3K181aZc+1APywG04bKlpKH4LvkR1mi/hi1CrVucCKhZpXW5j38MHwLEUPCp7if
EsKGmwtXdeY2k/ZWl9Z704EcYrpb7ZIUXErvLWFBIz3Isx1cAbZpeWzNGbRb6LO62X01BQ63wkfK
F6ML6WI5MyeMnU2Wkm3WS+Kv56RohVkK4Q7hRdBFHPGNcRqe+RR2s4Ly2dZYmgd+/MxLpugzYM99
FCr5yDR7KUKDDJGS4ovIYTz0YCRMzHEtXa1s+iVz1t+E3nz1RvOoYpJ66e/ZL3ABIrdlZwFpaAOu
nU4KfMHSYf+k2hUEEK8V4olQYkLQxqFYQjHlLOUcY73T2bFKtoBmQttifBui/8bOMeo9KjKdSXvo
siqzCbcoy43JYYdtfKjYpYbJ1tTYticDGmm7cfCOONWmnzImlFRvyVT8sH4GDq1jzagJY1/4gTbd
jVr9XsDvKaN+ep1IvohsnRS9ad6meD2LxyVUMmvlN/jeqKJwh8LWJ1iRxXlAB8fuzO+ujjZgGjRw
QfRRtwAOji1dxvsi0F5JbNYG9HyUg3pPuCtmYGwW7Y8tw2UPWuhISiMmE9BLNMLIrBseN1tBhceO
tRtRf/VP03yW5s75bkQV3/kKs4dvE0Ut2groK3VYGIXPFOJfTdc/OpkwqI053VNF301RvO1stSP4
uv7UeHdRzh0EDrV5YXgPdBeDe0rDD6l41zTmk0DrhQk0pqgsIRCN4MrsqqKCw8PJ4TK+ZYV8aFl7
TveiZioRDkszjdEH3eswR/LAeGHTHYPQxA0RPVO/fAR6fihYnN1iB+zdvOoJrWDLVfhqiGHfWpxD
JzcOtvWUAvfNOG6KJzMLdhi3VjFGd3zZ7lOUusZdpCG7j0njS7goJZww7iYD4gkZXau52gF09eIV
+F11MmQdrSMnAFV8xhyPd5wVCMkK2IoPUzRBo4h2shUvZdH1q8nBETKrE5TGxMyLsm8z5Z3tJvzW
9pSh955+CxGL9dg0j9pAXYm6DYkJw/KiRRtwlFn+K2EgvCzBOJVNsu8zPnNk0C3N2v2p7GzrudmL
KOSpDZP7Bn0Nbsx1XRF9bKorGjxIOZQ3x4lYOWKHUqSV+15Ri059+Gy5Mf4/7RfDDxTF6aOuUZr0
jRB3BkYQ0GvbLIvx5spIHZwWWJOuK5SF+FcdeS+H6atgF+uOXIVSN//dCM+6YzVkuqH24NNqQ0/Q
DqjjX5QOB56l9soXxcVqnHaRAUudtilXKlSc0BEdtjqj122SCXi1223yaiCRsx02zUD8DoHXixI3
2QD+n679ruhwzHYLnLBvEv0Sud5fleeAnhswI5l3vlu+jCavd1Kw5Q+D+OXXSGd8UZTZHj4KmESp
QXoFU3IddQBvkWAjLt5HDKONnUVHnXWTWW0SlnpBLB8IkGRQUI3HOpg/xQMg9jSm7MVaM0PnBysC
am3KVRIDgeeKwcUcDalWDK9OjGW9z7FYSFxRiPpZiXGKFphfwNgBBVoxS4p3Ef9XJG3+0Uv1t87k
GtBAr3NYxBPqWd6JeQbNNIsV2ETipOb9TBQcEEWOYdih/bd5ajmLiVJA4WObNQCxj6gD4MNESy29
kBkPUMxVv6HCb/xL7epfDgTvhVGH+sJCTc/V0MP/swksLFZZDCE0c/XiCKHn2x7DS4XnTGvdV1ln
PdNyidOtCBBUNXTgQ7PUhnoP4maGIDIe6OLuvs8McyUfSg2ZWNbT3BteTcq8iUd0gEzKDs+561R4
8IzuMc8w5aLHggdZFRkj8+bojCFkxszcTvH0G3kXC+wO+Hqr+xdtpJGBwR6Fp5GZlCrKrzYHfZMT
7+F3/WdUYaSWNqWMF5UhywuDyULOuUDm0dkYWc76Pig0kezTtsKWMKur0dpKny/YZ/NAs3phK53W
D53KJMiYqSeLApv0o4ylfiW8pa38pyCwUUSHD43LbG6YuWtdRQkRcBjAtZRnSJ1vtRY/mAZIp8T4
AA+XsQl3cj6/VH918CJCxPpG3dzHAXrNQHYMjko+0XLe2ExHBMbmzsp+0e6jM+fSEGbTxikKWGSx
9QI5geV1XIDhaAqXIUl81soLDDSotvbkLsuc/jymjPCqXizs9OJ6bbMk3v6DGdD9XBFyogcoCiwi
dAH8DZWutlpjIS40BJOpoUOsM2z7eGBhJ1aFgOlJntEqqPJv1SjSqoHeIZawOHZaIv2c4ItW6zmo
TO0umrRrxqZvnE0ROmPaocyAC3GFlQKjEa0MDEtSUvgjUR4tCfFDYJSKF+Yl8tRUnG9Gw3I3mFuz
lc2p/IT8dZez+r9Ps1HuiXxi8R/WVKCiHfcSWdK+R+E5aNJg0J2ED1HeiyskyNud0MmOE0vvRwZd
idl+wGdsNwA6OT443UimhgdZ1y9E9jinQO0LYyxX8IdwyJhF+BiC5mNjWvorVAavORaPs1G5GoHF
7DdlXnv3tsEqk+5n2ZlWf+p01z6kZsnRr/fxMeNB43KyqNjABZBahREu0D7I5gz2OrLQh8oHgOOh
pc9wgKw5uIzn0ntjcYHdk577NYUDC/YYivntbqdKBFuG5rHOL3d1wvC6Awy0MEZGpGMCG7+pUFxS
jSw60+jPzLw2ODbjB8ccWuxierwW7UaGBfNYvugjDUOSaOt7P8I/rjEebL3AOgRAPDIyYVcOtLIj
cQcjzGkmUSqJ2kMr0aTmel0dtHzEJTdKqvs6PVMS6EgDChTPGnOCLmyR8zLf1vpyXE51UJ7qCa5P
D/hw4Rg2VFQNJr6qW7Vwk6VlazRMpYVEWbE7yJKsYwMTmsz5218BQQlYxHP70UmCvY+BhbF03ZUM
DOMAefAYfhS+aI5jnFycoNNOWlLgUlXqXqISZ+08lO8NTAWUWAPcUhRNDgXxIqz6DZDUYSsaNN5e
5NYIJcuvQhXhhbTB+FR5DfDoSRfPcRgsNY1dlBwn1uC6Fe9A+5Eg7avqNFrqkRYdsT5JgJ+dIN85
yaOCFc0403oog9tJqZ0yhdj5yuL8Vpty06k+QKAWuEuPBdSyEwHHENfxiwJ2dCcaHOExKKE1nQ60
+LjZhXRyzCOB1kE0xDthuN8ewfA/tfvmoarc6K3HSilplE407qR3Wy/MDVavaqURM3WIS+GRVuPT
OAM84GCsvauGR3eVO9hmc48ANM8AfNVy4HyCeV8PlLI/iTSuxPAwHBAoGCa6oBOZUKj20MW8wET2
OEePjI7qbiUZml/oKdQBVQO9QRmNHzjirhrjt6eKfIRFMyVY/EiRXUwQnd4mfUR2mTdqZ3UT+WXl
HMWOnukIak4/UBjd7tRGpa+U8lzk+PhS7tqyPTXSa663T4tDm3W7Z2SowmUY1IucpnKnldDP+0bX
XjLRCFTcxQcxdr/rvD90SrOfhD3aTwOmcG3Kn5jUaXuJieRu8C08V1ZIEkGvdqI2HmVvxb/c3noM
exYcUrrdaf62pw8n3bcFwGpt3HUt0m0LEASVbeSu+3ikjR/b/iWN1LRvCXU5O6WxrTM7uL/dGNp7
1KIm7bPWeppzuxE2OuU9qmwSMXGSjijI3vum8xbU/IgbDDs7pJPB8mYu1EzSxebHz47qKlClMltH
fZ9UDObN7h1MmfxJUsWBP1nZWkj4gNghyJ8oEwBm0wBmkgVaA8kTUlk0vjkZ4ulurK0LG0Frx2AP
l3r4bTbsn+afExfhb1oZkpQTOyu3Kzilx7aNKDx6S5RXPd6+pWvFb6NGUl2T6rKqWeE9BYOr1sj1
4GzkunyaqsQ6le4xrMzHxNWdtwaB9NqqOnNTh+T2snPZiyFxHrXSHs6BEfG35u+zWyV8QXVLHIyk
9EVF8uzZg0Eow4wRVC4QmAp+VV3hvr/9tDZA4yiWGzAGaiRcgeO9iZZ+Om1y71jT/T0bxbS8fZ8Q
kVeGQoDZuIBvais3IJ+l93oT6l9hho6jjbPu3kHSdFfbw7QcGSLCwI3LjzQmfrXs9a/YyZ3FMIXO
yZgqSgjgKEiNmgDLvJPtAtIKEc3yzrM6K1ed1UOtryyYA15obtJqCB91JT5SKFGrWkd7bEZ29Y5z
FZPd0GEzzKvLWPHi98KvHn9DeYwXHevq90wiEqohwxz1AihJpOT29n3MVpT6U8owrR8/eqU/6k3d
PgaC/FQtY3ocI2WtXUhKiKSNI1Q/nUtgjrdrvMVdUCEnmJoDLbeeI7REouy7N3yY1TbdwxtSF79T
3cF23T0f3dFmzlojt8inZB2NZn10E9JlclwwAZ/Nuw7138bnfHxuQYEssA/r24qfEAeUgj5xLPfg
Z9Ds27Ad1uBynY3GCH80Z+QDL82zznok6uru1epi80jY1cJrkAamLD5eKqmZG7YlauXXun7iwpJw
LS3VxpLxcJKDdukDv35CtPckNY+YMbqISp97YSKQ7zKtzk5To2P5hl+8pkaEg8eFH4s8d0ntJsZG
JdfWLqznMqSUIlet/iywLXluZb3TJB8dM0RfaHav7oxF8FMPPlrYDK+TcNe2V9ufOblyizYNn7ki
l9vaNvSzbaFiux1dThAsceJH7yHLFlQGyUnvO/dgNhVjtlIPv5RTnlDva89WVsJW74iyVAxF+wLg
XWIxJAiaSXwZsb0cy0n9ZtaOnpSkB1l35h6XTLORw4jxqJ7610xv1zEofmPwgktVESIda/4Dw2Pj
VMz3PJf0viDMbHQXJZKj1HF2Ic3+7aobIB4cNTEdJsCJS9yz1TMeAZcGVpbvZpL/yuQ0/monfSbv
0GfSriP76R6YphefiUJlXyoveXUm3j5DtuqxH0izau4HmffHab65fSUavzuWThfNhMd0pXIVvjRY
1MuCmXUvoJeA4UZLDsL8TeEIsGyXlxj8HrkzWn1srNCg7bcWYRN83I59TrHsW9vAP+tsiC9NCR6x
8ergyZLVwctQLtWAlY9jW9MYBsK7iJYYIrOyrno37iM7HwFxdgYerIFiFZf8WmOhywYxsjE1BMZH
k6pr6kf0BWCdwUd3r6z1WWfW+j0um2ijRxWEI/qLuONdz5kLgWdErWRVhBbonWOgy6s9xiWhRm8f
JhB3fJNAhgKGm1tiF3bdp9tlzmrKnF03mTKQe71Vx7SE+ZbnoR7Q9zao6vsBCSKKHNveFBZ2lSHM
MBx2hINVZrSjMxrX7oTTGWww3cE0jG/NILz1lEhtJcZiqzLDeLYs/O3AicUhwZBnpV1W32W2W+5D
4Q1X34JYATxF25AcR13DyWXs64vJH4JWXZWrJo8MRpCkQbHeeoElUW1grT5EIWBcSv/xDUYqhDLd
tfYMcca3qT9VPtTPIbV0IHqE2B31MmjWbVT0MVnwknCcAq7FYI81q4CMJPrUMA+kMrVzuXS+7Uds
Pi7HrqOxi+OGE1s61vpKknizDdQ8hUNT+0Bi05fKTFY+KvOwTz/D7IXCyBc9s4DbFxqAi/fQVM/o
ZR863xnOTdZ1T1bHQMQQkSDprb3Ppo61hVt8hZiZ7yLfH986nxCYLHk0PEUY8e0R+IG3iyI2N6Zu
vvUIkHDMpMvS7PIra9DoIIX+M7bWDvGl9eh57YMc6mSt9VG5i2ItPdy+0jrMkBFraWQE8jTa0M4g
P4fbMG/EKcr839okw21bsX9MOQgbkq/lXdhe+HCIfeuUYqN7xqsysYPaU9FeUsjQYEZqriyRBOOn
kc/J5whCTRvH22niKuIz09BwjSGwu8PWNJPCMB6xOKv2rSIcBs50ubmdIbv8S0+HAISt+sXGnsNw
TBx1qB3jNcc/VJjOd4fxYcgbkFlAA5CvFqfbTaZ58BZ8kHQ6QqP7stQ2k9/l56DvXbILjPjqYX7U
G+T2RAmtW7K4aoRJQbD962gE/NBvPVEia6+dYWU37JtbEqor8rsfdT+fZ0VDtLYhW2NfnNyrMz4U
8VPKwvMRgWH32E0sxyyZqG00tM/h5LYPwk/vifEen6xiCnZpznU4Kf34PNCg3HWNWAdenj/B83Au
nkqwrpvyRZQ1lkK7A+XMgQyDgwwPIaNd0wZqac2sOK5NDn4as97fDiSAgR0zhYb32YFf4TX6Jg9G
udQKSmKt0ARE284l76U3+y2yvj2RmvZjnejIvIcEz7T5PNn4Xmg10Xk2Rrq+3XUBUBcO6EXS7G/v
Xe9bDGSk1LZ5opHiA4AvT9S5txpYxn2NlKKtLa6joXW8fYXKv1oOso9epzqOL7ZmA7gZEpD/RPC1
RuNvXYQRTDDuGh3ymuMyQ5u7sbqtfwoNGzZEPZgYKILONds5iKeQqtgQd0PTb3SjBBnETu9caAyN
BryheC6V/ZgWi1Lo47YIpmoZDMRM5Sq5Z44sF7xB6zwqP3HlksiKGdKRZfhguCQkNGMuf9mtc9Y7
fB5T5F4SxKlXIAzvLa7fN6Sz00qweTaRqXJW7Tx5AKzKYwzsDdt/9zG12CUGdf9pT7V+LS39mZIH
/7mP+v92ZFup6ayptp3VvKZ8dcYSypUJm8OLUyZuthPtQwPPfJEM7TZMdP1J4O5fE/HLspTZKjAi
qAHu5PvrnkQoaGtGu0ecidfItg63OoiM6uLM/BkLuMaCSQNvalcR0oi09L+HjMiu+cRzuyGv99Bj
mtuU/gB1dkzBmaq2egiY5iwKvBlXiGiPNCfs5gdfXpWVF4ewSdoV9h5g6fE5IPvnHJmxv7A67FY4
cYLD5F2F5yWHIa1QIJr0ngaidXpUP3ls3fZd5pyvYa+Dzar8hdGxbZHwvQGErWsZlvtq3iAUmY2m
TIpi4ymPV4br/qENpqcOV+Q67Htzp7UFk2ah23vpnBqc7g85T+52nSmz8ZUsEGOjzSpgbSjFhwzD
lZ479XeIEZNlQF0++OF3MMDtaoq2fM6dGThZS2LrU3L+9FkIHhLI/dhGVGs03uaeT25yaAYnXkRc
RPvSLXB5NRVSez6pq1Zn+z0ACjuMTF8PBp7dw+0uEGm0b6N6msLJPBbiscfPdopbvBRVKcCp3O5X
33nVI3aESbNoI6wFd1nliF0k8leyK4qtzFEJ3EYtrUCEZrdork0KqGeHzPHFoFnWdoyNcC/mKcYQ
9e+9a3g7bZzEMWzQE6sAeEVlMNYOx61rZYIhRxmvlYsE2cy6XTSLgmvOSMfEgXw7uJlAias7y5DU
4cFYMPYAtt7pPk5j+xszSMeezXvzEJkwqEbTol5UJOHSR4i2Ms48D55fHW00l6/o+Hd5ocCS8VFe
Trh8FJWlFRHBMV9QCyvT103RFPOwLFnrXT4uh6FvN4XJydsNopc8zCl5lDhWKnGOhUGh1ktXvA8I
wIBnPDVRlzxOGc9i0NAOSQavrAvtQz1X25GOPcLJpbfuDItVsRruA6OhHkCI/iQ57tcR3dK7Z3/E
jVF/MsjqVy0L6LWmhRdNG8ajVsDNy61g+OsrrBPjscd3nVfwsW6/MZpjvKVb+ufvRjxBr+ztQ4ji
ECIeLc3tBqWAuojUQ+scgBCF7rVvmGi+mnBaVpDQ7YVfwEszSRt4r8OtGptiFUhbHPqeB6UHqbee
DZTPc2pe1SQrf1DuRpameNEyzAa9IAf9dtcjiyqPg3M7Feqs+9J8rtTwcbuHhw01qC6GI1ntZdqN
H0XTGuuW5c4WLEf67nks4x0yfriOHDAqkpWRZiAx+X+9V6G9TEtMJMyJHw078GAPRxBhapUikEgQ
qiZdt7GTLjnKyvIp6xgG5Xn74iIBueMswCxrvjvpzjmmtbve7nkYIyOuyhiBzA8hybVUoQDXFZgr
v5LmQ29Uxxqkypvo83CHydcFBxU8l5hyny37FGmB9+WV0JhaO56QolTBtYkoTCPPf+2T8MKOsLqQ
BiB3ps0uM3a93e36nVPhnENDYlTIks1fRWLlmi4jF+imeeBme3Jtsn0u0p2bm8WyGmr7MQ9AqARJ
+OyWRbOs51dwCsVuwODjC7M8CVNTD2YUFqwvc7HMbUbSapj6+9Ibto1yLORvOOBu70qLIGY7Vu7O
4JQBpXSs77Wy+QxFEJ1rUPIOiukvLG4wQI3JPWMgZmEoyfRF1zoubsdralgXUntcDB62tWsr88HI
Bx5KrfI3f3CwifAfYSqVfHFJJ9bm79vYR9CWTu6mgUGfjsOlnVx5vd2Qc2+ue8/KFk1iPvLyiePt
xeJ1oRKaUrmn3g8fA7j6Mxz9Hbg6+dO4EPSoe2N+bX20LMiqgglgNhQO5J5O20aNEa/YrVGSW/Lc
e4GOVXJw97LWGSC2cXuv+/27y4SU9WvoHXQiwQ7A9t9dhBAYYJjoTo13mYBQLfsYTd44FvqTHpHq
rWJKLS3mQqlUTEZB+nMrQg1BCJks6oukZ8cKhSI3hIwSJDqEIvwo57TrixO6UbanM4HhXs/s9Zjv
7CYN37VJODvXLUywtaZ8j3vaqlSbPizdoplQbvES+e9DXJqvrd3SU+QJsMWo/xmJ/3mBSWcU+kwY
8cUFGaX2bJD2M5GpcxLYX2JQnh6DXK3bYtcoqMeKLNs6DvRnQliYiOLls7UctqQWxXs+p18BPKRr
XyVEctq+s6kl2xEFAvcgOZW+VkW4y9JJe0ik0s8ESXBmM5rJVmuafXmSIsyv2SsSvL3pKSgfns4s
5MAIWW5LQgAenCmlH+Fltprqx3HKaA+TxHimdnykSK4vht2Yz6LyD/YULwOQ07sUs8z5doO90l1D
nIIM7LYA5ZzuLMO2e8zYna4DlZYsCQJGOq36pXW7srLr71zHzx+pkOE1XvtdlgxvdYISNsz0uyww
wucxwnTj5oN5wS03saRJnqsOgDGmzPAUm6PkTaNhKYbxfhDRCDaXOK5/PaQCjDeukfL4r+/bVe5v
6h5Ek9HphHJFTYcf+r/+ldVXr5HL2tcmVvr21N2Cq0k1WH99RNNcofsqxu+0i5y1xjVuO1iqeR/s
861DVRVneD9yV9Y0EiA5N0B+MaCATI4u/pUzGt+Kw+BX4dcSEHCJIDuGXNFEEqzhWOnXugFm4fSq
+lJASGLlkY2k2yOIW8Y0hKro52we04XMocjo2Q+V26D555BAdGyculsrm7MzYlXp3GdO4vxqm+jD
UXifBcKHDZM8YE2BeVWeSg8puOplThT0m/AYfNpaBGEKTWXHwn7Q9HcfcrwfSYIN54PDIIYdO9Zw
TGz7WorEOELHDe5V2CfbcfDgMdneBAH143aYWWlWHDp7Vm4a2TXVVX69fd/JkYQhqyNnx64AeLuq
e+ppcna2oFdChzVs4Q/7mwhGi2enzi8tRFNSG8q5lyC9d/iYq7Uav2/X/EbimJM2tXg07kiEAHWI
q6RPSljPmfyY6PLPqelRBVBQb0bGckyWuBHzDbrlqwUAf95e74IqfO/bxID+FyUP6FYH3Ek2fFXT
lNvbcQwfuT6qWnxFKQ0lJx/tiOpq2sVpAXyWaF/KH0wwqMsyJA2X3GQkEk+0K0nnMxht8v5uaQH3
Ok9aDHZtjjLxZwi2n7b+VwN9LS5ZBRHF8JG0JF/plT5uQuzb57E3xzNOLgo41O+9h2/Ztoev1Coe
bIMLjuBDSX4pLvTBYn1XQoO/rYZ8ajvdCJwX0+4l6q930PjOw5SOe+F43j22deiPDbpQqJLLW0sD
u2RcpLZPkK4f7aFPyiNx2dUqahr/evsqR0FzFLbz1mfwcq2s6WEuz3bRTrrHMU/qp7Sx9nqmde9h
CkJNDsSxaYHF+jhP/Cf4a+R6CXdY3e72A7jfrJjHrOyj7lQlIvIouRwlmi5Ofqcn19jnBe3qNP8M
Ci4yqcS4OmVGtAm7EDbSaCQfotKOjODPf/7xH//4z//4Nfxv+VNci3SURa7+8Z/c/1Ug7I5k2PyP
u//Yrh5Wt3/x37/x77//j81Pcf7MftT/85dOj+un//kL88P47z/K//afD2v52Xz+251V3kTNeN/+
1OPDD/C+5vYAeALzb/7//vAPFrH8laex/Pn7n7+KNgdT8PAjSez6858/2n3//U+8l7dX6K8XaP77
//zh/Az//uf1s/6U7ef4f/2Tn0/V/P1P6om/GbZvWr5nGL7vCcv984/+5/Yjx/gbk3Xh+pbDCNG0
TO/PP3KyD0L+me7/zQCzZHqua2BKEIKfqaK9/cxw/+YINm0+GHhf2IZr/vlfT//f3r9/vZ9/5G12
LSI2AX//03Jd/88/QObNb/T8BB3LNh3kw/z/bCwqDMQcfv7rkw295Pf1/1X3kd+FbC5WnsF8Si8b
mHRkWRs2+KWwEBAlWlJeOvxndQ/jkXhgIGvXXrjnuI7EnR1ah0IbtxkL/1x4xPRZx7RukXqJgxeC
aXPS9HW0y1ek5ZBKneaj1eUuDqOdKPqPpiHzoB/gtPu6ue+14qUjjfCubQzEw1yMWKsT08js2SP7
tDcepGd9mVH7aJlo3WKbpJKg/MHB9wKP+tJr1s847Umpegdt/upY6QnT/FtaAuuayqs09Y+oL38M
f+ZbNNZj20XrYUKKnquLlIOFqUWAYE9z8AUZOTaE1BOuVlxacqPo62ZEZLhOGJMQMIy9tbPmEDbv
wwuTZJGHiJuJUltklU/lBnFfq5DaMTEl2YMVnIriau6nWjYaxDDEOLsaQ9UoYsk4hKa9lsE1IInX
lSMiHrObwytKpIItSleQ7L1tvPvk7MVj8gb3YdtYWbweCYRA1OgCE5dXS1Aq1YC9c+mAnYH84lqz
ob78NrWfPrCvgWayhQYwOTK5EHMF7Ml8peHtjp3yLZH1Z98EuzqsVli8XmUmD4yOSBHqtB4fp/at
YdtQOFGsOOPl8yVMKIKDivjU2OHvoTQ+zVa8x7PZpYsOIyQ46fonIs/3pq092hjLqwpJbea8JFpw
smr/PY/Ue6VBsE0AwuEzVzR7msUJrGFIaNQdNp7CeZ5S9x3VnwCWj4qUKqORA21+X0MzmCju3ExD
ETochdfAH+85i0bVpO6mmlTbrmASGOdvAtY+yKx3x9frjaY6CPcl6c0cxySj2GuW3uYCpz2DFtz2
dsVb5hFbg5Jg1xdAQY0hOI62l2yhCyAZ7DQ0Csxbgw7xHIi0mqgVO/w/LJ3HcuRGu0SfqCJgCihg
296wDZtsug2CbA7hvcfT/we6d8PQSJoRqQaqPpN5EsNNWYSSRNz2eZDlGVkr3DHAGjkunEKWn8gj
rsyFiRXz3PGdxupY5f1Dj2tCJiofejKf8FwUt2W/SZAz4XP1/1msENP6e5ilXcqvHmOkNCBf5gFZ
hoc3Hlp3NhKBTAs42DudbV0DtFNN/a7su3M/T/RMlE3xuJ9i701mxT0M+ROg2i0JSAwX7UhFraP1
ZwH9G/e8VKqG3zp7TwXs0oGnBArQh6es0whJ2tF+B+ygixC1TB0+VZE5rSK2TI3z7Mp570y7jMuQ
EaJu3hINo186/OIwSZdUhqWp/oLKeps1jXkw0p1OcIpygB2+ax1jZ6SYMv6iSZyMvm4WGQZXJzFf
kWm+69bb4E1okRmSEXHwMrGWspL2S7f/Fe303FQgz1SlfsDglQCS7Jtr9WTHQ3/q9eY2tD7avQlh
pGF8CNt7q3o0mhj7fiNdAC7o/pkZf2OU9r0Hrjk4FkGIBXVE+RkOxn1KuznX/aibLWos/SPEuTE1
rwjoHqZU/2qXDXVnYRWsvYOIE1S/Zv8HKYT2+DfOx34LSxUCAct4KtGtbGfNTKCaVQZiYNE7DmEm
dgyCBPFKgcLbpjuHya8TOJiItes0RyMAk41glEWAE7JoHWDceu/allYOjbcf/XRG6/P7TeZsIHhX
XUlsYhpwDI2gQPIMErElr+0wf95/sWpu49Tcs4AgQlf+JpP9Yud4ZvLJ+jfxKnv1NxTC5zoPzzHn
Ie7R4J6gE7c85pYhWbC07B1wnpWrqcNEIDIMgZLoK/c6hPW6sbqrVOYr65JTge6buwckBDM4e3yw
Q9jXunM1M3GJO6Y4uEdhPJWXroci0nwkATSTdjjJobg1dndvakDNlZfeo7KDxUPqXF6sy97ZZmTV
+YX3D4H2t55X3wzh2Krp1Qm/WFgxXWs9dqD25N+Lz0K1WCFTzGyuZO+uSfLV5+j1yECcKnt7hdj4
G+4GD5xOAC/Jbi9GgjfleUibv3hqHhGtDdZfOSxz75xlMEyIMbvY2fTuN9az8nkT9dJi/tC35x5G
eADuPFAc9HplBivfJarbVB9Mq8eNBakA5jH/bkfxV9oKqqXznEoDkR45iUut/Ikj1Lx1RTshSSVB
o9kW/B4X6XCM/kDJEn+R8Dm7W2dTy/Y9SoqvdCYlgnTi7k2v4TDc/cF+Mobw18DgHUfvvg5xshz7
r6itrgGY4Np8TgpEnJruvEd59u4Y4DijQSMHFJs2fmuzJW9K+EetEXd/LN47v77kRD+1SfztOTY3
VMwIg/SDxMOCZwh0yaEWfnBQ4o5IX5Sy/gDAHZLcvekBFFjRbKoINN8UJOzPi3tRTc9RkZ2UFjyZ
xmwkEvVhGOl77V5heiGTSXlw3pM5ddLuH1OAjjGYdyfoeNZ67V3JYSf1BeNt1yfR0izLKz0PXtyk
WIE0dYkVlPdGf+cQvlYzSAV3nuAYtnYqMB4wMbetIo2mSWko4SSR1Yquq/LdcalyWI2NKpcxAR5L
r23udj9niv/okioCqmsUUaDkdsEmxh9vOOA4SqYlYq+aEyeSc6IWvv+W6icv7mRp7xJyPKkYStwq
dQSPru4/UkVSGwIKzAoWu7Xw4XQu1ZaXEjetfoVQFxkiOk4knAezOo2Q1OGzjbeScS0kDMEsSZvN
dEOLNemrbThv/Jk7kGPtDrVaW2D5fQgdGaUWfZYaBu6IR0QzYHHg5cB3mH2x6yTJp4CxhHIkQSYS
Z+BobANJd5lfoxj/ia646EARGLwzAoFmPZc31cPMIbbnz2xtuG89wvwSCA5DhvWjDgzA9/InyTHX
lNHeHGbBPYz7xWBlN8N7wbz6mRb1XpHCOIGwIid1azCsWIjhXxiEx6aG4GXIBtfGNM08OUgarCBK
87fWMwJ3DJo6v7w3pdi0jXf2zREVcvgQlroldvIGyuN38ofToMDOkFYSdo+61wE7pZ9dHd7z/puK
lDV3xxtN4gAh7eJL5sZ/pN47xL43eMP0+P2rZpa7yR4/HKbjxO1cNVBbRvg3lOl37OIlq26qrT9U
jRuI4ulkDcFhgsW+ScIO0gP0KL9/8g3cnV7gr/uwxa8EOgW1sL9WIOhJ4MPYmNS7rukvPouhsPsX
MVWr4uFYBh0AfXPvxvWWfhqjHab/RWgd2lR3l3FGRq0Kra3e6Kimx8/JJUYJGdTVKM62HHdNXJ2F
m7ENQlWiUQ6WA460UH9KyvQdcAXC95lRYg/pS89mwVWc9loKw7VGkFSKF376ZZSMAXsafAEpewcX
Zb/f16d0ZN8RRN8SG0nFNJ/6o2dthtI8ZgPcaeo5yJKnvlJPzGwXluWc5dRcEDBcHVCAQ+c9Iz4/
e7W9K5nu1PBn4ZGCf0GRitk7fujVAPGYSYmBLJNZP/wthf0NT8wbKzEotDY8NPsNwDF7NeMVYhN1
nMar1k93PaOUyzNyoiL/yx6Y9CO0Q64f3UdBfKlpPozc25id2FA7pNWTFxQnl3faQaFOdKO89ZGF
cTnHSVI/B2XLzaBZV79L7lh6LqHEexABtFqkvfnudxapY/4vcb2vgyU3UvsqZyVEzUQNDNMKIPR7
Wmj7oE7B18TdZ9R0N8/utm4q0MeLF1RE2LmN3yTMb3lYHhxNM1ZlO75bXfXaBw65eWre1BLPhasB
ez4+q6a1IV361QjodmM40luOXj+sVegWoG4Wk5e8ub5PoC8kWa35GGIah7yBOVPp1pka+dLhDYcx
Yq6J7ACwavnwYyNkF44hl1lqQXsEamO5lJnV5G5Gr2WVpbk6d15wIkyS/XKDp4v8Jk0JbYV0lD+t
D65GTOiC54uOhsp6hjTFzofQ4Z2UGHcsKBHY6zC7EgowjychKYL3aRM9AQAKLKU+e1Ly/8NlfagX
/1wY1wspR7UeXLySgEv/qsgvSX9QMFYl7HoxWdhVgdlsUk+H2y/KMwrwbVYpviSKazSdS83k2k/D
50intij/I7QnuVqZAPCBSJM9WJZvoS4/Mgncva3J2JGBuDO6Qu3l4I7CmrcoqFSCqdr5TfHWc75C
B8ruMXFrqzjLs3XfVEQdgi3bDF1yaAMpjlXUatuqVdYiD8iWgUHHItwoVsBpp161T6aMl1WAGzmB
joOrt8pXg81V20ss8qZdMuqr7mGFedUQFg5VA7K7n4/cCtoca6zKY5IyxmPrktaKCHh632lVKxgG
dgYVLkg9AjQgmFgu+tvcJ0jWGLaJg/8C/Q2sES84pERcoYrsm0PQlzrUkeQFDTErZsTnprzp2fAr
dJ1sDNvYGnr6Efpg5/SJmpttGB8MYNausa9RpZ8b5KGLrpY2p8CldjlnWiv8jMBR6xSO1CpkX1ug
7oJ2F2XzG0SaRISVl+ZwvCkXC5MR4P/zElamENy2BV3p0rJRoevulnnyd6vnvx5MYmTrwbBOahML
Ca9MjRjAHbhq3BAHlNXMcsOQyEQpNZx7SfYMaUNf64HNEadZz8lASw0g7YfoQspnlxsOIa2J4gbe
UOyV/rrz4k+j0lYMJa52MQ60/6NcBy9xYFirxutxXYthGQZJzI0zkwR5ilTanKwEXVuBsDMesXcF
ipVe+YlE6CuO4FpaXB3C3hO6xtSkbHBz98Ym6tkBmTblisQ5MZbd34R/H7ZNuR2Y3UlI1AuDPHea
flyRDmzo5FfXgbFGokPCRqBJPhvJTVXdojSErZ6mPxmJ9isiiW86HkDFA0GMp+GLA4EVL86oG5s8
NPdReioxtC4Lw6Foy7l/Mg/gWoeEjDSslR75LwnBEcozvguO/1ImV5+7QWPmCA3HS5vXzih+owpR
dCGN14FLKc/0N41cuU0Qy9cpcVzKx1vjT2iaBxsRn679TWQhAcfwvV2pBeTDh3g0Q8TyKwS6qErK
7ljaBLVgFDYI+DDNpVPY50riyyQ21H7CujdDI3AT2xAVgeuyP5LZGp03cLMacdXgAn9uzbOqJlDX
ZFquaxkC3h8JVU7bgRcLsTyP/Iaqj+BW07H3ehDcW2faT800HS14mKSxcwYWOKinpsxQmcXazvBA
iSAUIDX1qTd9an+jf0pzay8z/Ib4xBdGxRvlNfZEW8ilgEC4rh3WcpzOjotm3O8fo1QflUswqUd0
+CrUiR9FpqSWheUqKjn1rvmQ44bshXX2cbJTRiyaAe8J10imE76WuObeF3jiGOsRnJROv1HtPuwK
fFoUgcksOLvVkNwcI17mtYMqco7uApK5LCr5a1jqGiQnuNcoQR0DZjDhtQjK2DRTimK6/CaKQXE2
UwKTdvrpDaQ0jKTy0Kphr84lwb8KONHY5mhiXJrS+eca/eCf6FP0xD3BDaKL1qJ/dFkunxScORka
08GBa8UzTAReT9/aWsAMOkoXK7UoRUW+Y1CuYd2kZMHGQwHTIdLtyCjzJQEp/UiAAHiHTReXP2nq
klE3DibfUnRrGsYwmi5vWYE7Hm5lu0RIT8ZMo3/GHBKQyKaFj458N1SLtnK09WAyHKn9EXOfexaR
ds41KNka9TH/cxw6Y+Z7aAnvrrYFXoyWrYsQGVgvXGrUTLMYvUX2TBQ5PdHw5mEeT2aJvpBti9RY
2IQ1+ceMeepSjdpvI1jMVPFcpdsD/92gR/KlnkTrfIKVb9ed253IeQeyCZZrMZ3LJP9uoqQ9aPX4
bfUPzc3uFmLWWHMwuzUH0zTG9bZyyg+SRbfKKq21NMkbGkrqHPIhKNzM+KEIEsMDQ8IkkFEXSvfS
cAkKQXKPcQ/JjcEGZWiOynmIWCeyEneGmQ4nCzhjYM49u9EhXqEuEthbYmMzKoZ/pmb/Cprnrv31
NKBVjsm8E43HUkUcZoyQuQJFdebE0laBRddcFvkKT723j7X6OJoJqxyYNbEZfztxuZOB/9Uax04T
r0kMB4pB5nOW6dgYxCwAevjNHY5Pt9YbABVWTQBeeaT/dDFm6OAawFTCOKg65MtEKWzoUwZwd/Ge
GKiFSbzvaz/itJ0w+CV1eCU5tpAYxpOyPk2J+alHe3vEeo+HU+Kj5oSJmJpyji/HQlBlTFw6PtaQ
7TCWcp8jEa17/7X3pX3SotBZFooYhghi0lPSroOY2Ebbc9OVOQ0HHcXyOpDQtZiV5wmFQVXXoDCS
ZN/qNHdG2hOe1oth7XPGm2281wb9iBj0CkEPOrA0eF44FeIq5eXN03cpZoMhn7ZwOGdVxUZLptxS
HNVvRSTJWGzrA2aBlybCYN8iC6OGgNbxqvCegssRr2UE+MRgcDjqREopBmqLyk1vJmTZhWpbBumC
8kz6r8qsGYfElCEdDYdZ9sxFao62VqOxH+xvMUb5U1WJTYPUZN3Y3BXB+Eh51nOgDBerTu6hsm2q
zsFFh/QIk/yIbeahZ+bRDTIIZejFVhMoPa+uvP2ecyjmAwYexkx739u6OtTjyeej3kTYu9ao2flU
ucqLqHwwkMZTKsklMnVxyc/TDuMpOCck1SC7KAoSBELkLe+Q7gIdGh9BbiCR60uIPvafMczJARwS
OEVGta+r8c30SCfnTH5BGCpo1+Sm10YHI11HQxao8eg2PEtFM61YoSuzwoAS/46DT6aExvvRKlB9
Gu9eoRNRbVcuJLnk3TNBgERCP8f+BObgsxi8+ohPeztk7VpSty1hitM0tIIWiQ8CdN4L7l570+ba
U+9Qguk96lav3se5cbQyzlnfwOgyvA7AxFcYXi8SMTlD23yHbg/TSPBmiD+0f/7K6gj2xBLjLwyd
ot0PRo3ZsHtwRiILlBsD1cILa3XUbJU3lBcCtm5p6xS/jUseEfRip4jle4qAE6Xor9FGBkpZbGCT
BuHC0tNgk5cMNciPJFd7JmRiW/UssKjtfJIX0OYn7Sv0zCX70HBjBCLhxzsXntE+TVEybMeaPbxZ
HFwE2mJIUbZZM8u47vy1ZZn3kRAik47gILxPB+v1nMUit5MtPoIq0YhJTTEOxlvQmBazoytjOPia
tWscBmzWcjj2ZvTcFNWL5yZQfQpIZo7TQZl4c9Ukzz27VDwUctUPPnVe58xifMwxQ+uteQfWbo+G
ONK+x8B+DQp4vmmXJCtMiUtptqc0Tb11J0DiC+Ni2yBl23bvNsYlwZuN+tvJl6290yKTmVxhVIcM
O+8qNmHp5dLlBgV2KOhVN7VfxIgCq88YZwwb9GaRKEAfSIIYhcTBquyAvrll8cgK1oVUT27aI0pJ
8QhOrfqSYVks60S/oDiMNpHRAQphFSPN+jbGtb4NWCsu7AqidJMdIJk27MY4s+sQITMzPW9lZbuC
donTuoC8gYPS8bxXBQk2kExKYWEdgy7Bs1JTmHVu8dYQZ6ZPzF5iFTAR7ostCowb9ui9Kt2vuqp4
lGeuiS10KKhcn4a/0wL/MDo5eqyG4ASwRHWSW5tODkDl4jUMwVeLn3DrlOGf4+wB3s9Sq7oHbMrp
cKma/BPnFg2Y2AWDy4StVTfddVZV4757Rrw30AWSMFyxU9voDrEmHA7/LC+mhG6irZq6YMtmcw+T
866HDUenVbGUyIDyujAJFkWl0Fi5SFEKc2NX3udU1ye7wGPltgWTwCr9iID9xGkCh6wZLqFJHgPf
HFu9M4HUi2zkIFFG7j9laqVGxgQpSO+lOXjfXdd8Fu55KiKGc2PEFMtPdiy6Mt4nEayR4HHF81/j
4mfhWbV7rQA46yfOqU3wpdZwvpZtWbS7NhqKw1AMv0Yt8MJkKWij4mNMv110WFDrXSBDhB/AktoR
5vzmlle2wc4qRxlhgaDvxLW2RvDTVX/AyX8PUS8vSDvYEGLcnoq6uWtIRDWjf03qG6PYEHcx2all
qd0xhvyTlXh2uvJzSjE2pG21n+rpy4FEi9KQ81NjJ2t3BBO58L9He8aGOMS7N2MRAiKIi13ZaW9O
oNheus46wTxGTccmZ2i4YnSqsdb8NpSUzHzrL6mSdWH08MEaOlLGZTlduPM1kkIzSPorkks98GRL
M2ZsYPcY0UuOXmcE/CO6t0ALtjYod5GgYbXQD07Vs5TOsIJWgBNO/jBcfW7nqK6prCfIQbikzB0c
9H5n686XOzrOqlHPJdCfA2cTtl0kpJOyHi4Qc1WrHcpNjTWzFa29jh2OFT1Fru0sWiZMuLBgwA4Z
f6FvHVc8HcADsUQJMIqU5sKZMkJ5oD4O7FkLVrklUFrXJ0WuU28uYOMJFrU/cjh0bs0GafqsUx56
dsxLt2K8QNfSMsAIOnxxaWluhY3hxkVyrjSF/g/RqCTTIStarmdsuqsppyYSRv6jhrkbI1usz+CO
W7/ovt4jBUnJ0pw3vfHPijFUFNOBs1cYrfJXIY42RsZ2hdV956P2FnUac2J81qKeHohUFobILEq6
UvAOfgu3IeTZbTaxLk6pPb7ocfhFU7SBSXkh3WqPsu7hlfJDCHNHWdF0+rdtcE02evkKog3067xW
DF2w1HZ9sBO4JIRVrLy21xYM4tiMud89nVuukgvsn26DWfRTR+jZlQbHB1Fk28oKtFWE4RUjPsNC
PwrXjoPTGj9K5UX7tsqmVUNe8Ap95CUyw3BpQn2eYEQsAwacrNG/zJ7Dz1+bpvY0wv+mirQePc5D
IwgPVjw9Bu+l04pnjnXf/TYK9W3ruL8tkE9FzdoDrC5i51Oly24rc8I/A4v8CcXcu8DbkO4G4QQr
zU70da6LFyXcZ6edhiOwls/Qot/y5Nkcy4MWNgCOXGBvQ9ue/Eat0WNsUek9WTW0jm76Srv+B+IV
aizcoP20R5sTrGqHGTjE0HRF7tS3YCmFSg4m35k+UnTHNPRDvk2LtQqgfAmwdW48TIrxZNb4Q/Qj
onDnsYXbE8ICYP+hYpfsxxIlAxjQRe2y5WhRZzq68T76Mc+OL06xViEcAmKZyvfRsSC7JuPFmEwG
QFW7qzgJtm3YXMrapGdN4gW17sCj3RWsMMGkbiO02eRbmXOtCy67MPZDBd3VIw4hUavaI2whtNtT
VTdnn2cFJzyjBj90jgxcfqqWCNg2vseEbMEwgLc4VbfBLQimZoPb1K9unr0kJEPs7NY5Kac4mBUX
I9bqAzwuDjhfrdwq/jE68+hg3Md7swh0fd2DfWYYRqCyHF4B9pDbUvuvbc1MHvbFKz4JtYo0zier
vZrkSTA6BYpCYlPlp1x/7P4qEylLT9UL5iRb2vAL+vBD1ALaUZb9I2Tn0WGMNgOGZVMDvMUJCVQP
Iu/To0Szc5a7AC+8BaRl0o10b4NHhgMtTJdtHKJiDsDYVyEXx1jZ/4A4E7qLN32VXEvi3dZhTuxH
ZzG3bvgA5TB0CyWd09irfhHqnCdY4jdwL4FNzqRp08UywFTa7ymr/dqjcOk+dcs7eknANid+0tgr
Wmbx4ofzEcZ0BAUQp2kV2BtHgDR0mQ1oEMyTBNixM9AeRP6ls/1Hnv1rJ2yMxr+0mhiD6zkPjWc/
G2M5XAXz/cVmcHuwrmn8D/XMnSao3RbDbEFw95lL1FESDGfROa/C1F6aYiLv0UMkaVPP6AqGnMvr
2rYsRnO4iYWRNCvNcPf8oMnGqocDPBN/1RmRR2SCetWy4LU0xp1DI8gUBGicrrPA1X4QgCwnG4V+
UXH7Z7b/54FgKC2RbzRcaihR5LflE+GAJZcgZksmGJu6OfFI6/g9yBd8uAGyPEL2AKGawmQxwVNo
fd4tHE291KH27Cm72pgEL0HonEh3rae7RcnBpPljGvHwll5EqmXP7LTQXnRTXZym+gjwqiS4vZ/C
CFx7OUynIQXl0VpiAv9gHseu7FeDw0dm4ZnyjK3psXszMUPNCySuz7TYOXoODksrd5afXLIyOw0e
SzijTknPgXDSaChyUu5tGbdiFo+8ckfX65jfNSYJ6bakV2OyzlnO1e95bDOr69faZH3RMPLx2R0g
LLd3cdiYcl00I/x06lrgcipbI7i6aH0AojV03kNmj2yVC1hCDMyqFEtM0OgV3JDaYKQ1Zw41NhxE
MntHme5cNom4yHU0w7u+Z15GL0O8B9Y3nsTuQP7dKp9QfqLTyXdpAfwOBBHEWsbcut0RbCL82UCx
TljR9U6S7p1GXv2pvvsNb1qU6uF5mmpa/zhnphUW64yBlc4/8WDF5ExMPOG81KMhPuoihBNFnQiS
2uwdtVObXDCTZGUlt4Q1OCWPUWzOOw2rPYoCfkLkftAUkKRREF8GeajPLwBkjNWYmmTu5SHIzShe
k84r9rIP2SMY755oqt3oDb9ab5zjDDJQzjURu9a97ry7VoWfRpEs2hTdnZw0UHvgW5zupSjjYQ8Y
/MM1ol3NHfPd2kc5TvE+qE4C+B5SVG6P6c/neNDot/AIP2TFAE6EPaqfgUDULPvFhhmsuqxKiXww
zpMvnrjlGQ+H44fhNHDKkKo3pWRUyiY0Fr+66/1gCPrLU3ntZzcK7wostkRbNXp0S8KpWJRdvK40
sPlV3RGRB0tI+AEXehJU2AdUvy0Rz9fIF6qG2z/N6J9d6zaV3MahyvK5rGFB3V+liz6NIsrGsNCR
fppem0HuzbCCkjZR/oTh+BPESbyieX3uEZ0gKGcdmeWfYnCOKmGupxBkFbF7zRSLYFNQz49KtGxu
8kdetzvY1GBeTRHBOvQOqelc0mKeCox/hDLPiply0WTBsVaoKoLRdHEJTWws8bSJXpEVHAXsrZhr
NxWoDxXbz+bMnuKGLJcD1m2swgG9b7VyQweRc2xei6kQywT7i8BghGKFKiul+4PaqOGKKrqnhF23
YZYvqDSDo+F7zcp34L7PtqJGED4WavZX1gq2+VLXsB7Y+aqPfX3r0SoIRSbsYFkPKi1v53/5dlcx
EvQJI8PBmubMK90G7E9C10XYPccHtKjJtn4MwYqVec6zz/lxi11MgQVY2ykPvpU66XmkSN1jLuvO
KpPGUoc8liRxQ49rSlJtWiLtFxYmW+RqL55NaRf6Eqd6D6gBij86pQL1J3hIjB84e5L5DE4GVAdY
d4qce9A3j9RNZLKP89wUo7c683+GOiwnq0by9jiqe3G8DpBAyAQ/hJUchTx2HGU9e7niqSIkUCRE
WIhpvNh6/leWHqsidp3NvMhgkl5l5sFtdcwValz6SUOFFH93k5vtKz2V8wyE5FU9X22cQJDpmdV/
OeWn7UbPrsFmTY+6U4XVRPELvZY1oEXWWlNhuii05N2v7T8dDeSKkCYk6Xb7hnx3WcN9OVTMrLhi
UFAR6bUIA0ojI+boCC0O03j+U8V3lbwyDdbI/PbE0nfofgd9OuoBrGXbI++jZh/cIvxfQgWOOad4
XCuftSIH2lJGzroMS5o7t6ZLHclz43Bk5DfW687GaJlou5HScKHlzoFT1920SUQ6hwz2iQ12ZpgD
lbBWs+i3lm3hgH/V4psXdO6TmQTh1rIPABvHjSHGc1MW/jvF+rqfWoKfuix5yWxn44mqWfqyYxEx
fUStE50T6oLalQgFXN84a8FQvVvcoWPtvrW1ZHITmk9dqp0i3wveak8riXhtSTa7Ui9atFg3v5V8
UdNXF3pgecvZUKf05MMqvOc0gfqGB8tdayVmIq2V4zE1WQtoQVTtKYfZ8BoeY3nZj3AmLqZWnJzZ
ihTH3pfvtdj0LYIWssmtTp7HInm0JgtPRMqghdOB0OIR4w6UH5uF3IE5JkPWNkjuVp6Jc4h1vZda
fG+bxL/hj1uXAwQdS2UQweAL3sn/yr4LVUWvjEyme1duoxLpvuDsv/KYnGP3TWvN8tUwJ+0++CwX
h2G88ZzxYxuXPqn2WhNrayKa4pWlY+cAz0rSSMoInwlUm5MCaObHiQCHhYVXaZ3LsTj2sD2OZipn
mCdPT6BJvumJVAI+gFqsyvnfUbYqjv/9VYvWaJuO6mpAyTqiTQNOolTLKV40x/++YIfXC6DB/NqP
JEAIbi/iRYi3NvZhjGyNuWVz/O9v/PelkLaxJE8CdnOds3gPbaM92n38/18w+xJSnMHCgbPaHjHh
tcfIUPbeI09umiL9InIL8zx/yko53D5FWIbLpi6NzX//FOm1fgktqV0oB25KTt2hL+jRfEKEtnUc
aRfdazRwgzurCsTZn//N//6Ob9pXjVCLLYvkg7Bj+HBdomLCHEIGN6WcLrp4moCynAsjnC5ZTUSK
DQB6CcF/uvSOOV5qDE1PyZTtJD8yV6hGaIKewgyk07cx/5zM0eMoEID715onEYxE13zKIvNQCr6h
tVHYL2HhNiegG2QsFxMBTfa8gkMMjE5Yz58T5yVv9PrkCo/pdlAD0fvvS8V6jWVx9INo8clwhm4/
YQ49/fcFK1N96lEz7Ap74OkZs3PXGys5puzpJhY7eFSDk5db5lJoQgN3zIYwAuUAbiDSEe9FrIdN
s94YHPSLAXzHqsiRKHeN5w08bVaHuI8vjIFoGAnAWBuidFbJQHclGgNNu09K1MnE/X6yEUuvB8kR
Yox5sdEMSv0qw8RWzF8CLzC5W0S8So3kJxL9AILjO0RcsDAS7dOOIBrnVgwMx746oMWWqd+3r36r
MVmcvKeOEeACayFs6CoxmCvqwyYqSbdMS8u/Ka3xb2GUbmA6qvN/v2Ksa54Ghwow3QFDsK9tZdtX
glbtK8Tx1fhUN1F9KTzlbgkkdnlg5xrPL9nLayUISDBz7EyBHRcwBKqqky+0fNoT8OzvxEDC0uE9
W2nYrJckCCLLZDC9ioiYeYCUayOl/bg2EQrxpHISGk8ByziOVxQ1lmKsVjXKAdLS/zDJJbDPIbRD
x7zYFvqJq1eHgxoSy2cO7TVNbfzHhLYR7zN/VM1bSCl9C/VreGXC7HAZs7WI8/7ClIFOaBaqOh3y
uhpL/rNfOISOd032QyF9R2FqWZV4SQckPHXNgM4LAmfVExgeTFr2YbiE3vTpbnK04R1/J8DXYEAv
Q11/CJTY2gp7RcGy6mcwP8OuZ5rtu+7/fUnKcdfJ0d85Jt9sN4KDitM32+AXSvkfrVTaio91RQ9F
VFfZ4TVj1QvP3VgNeL4xK0f6QxvNFgjO+1Sz9fGcG85Sbamh66c+J2d4MCnvrfTc+aSI5MFgHgpU
B4fOPPljirOAOwiCIftmPQILObasWQxa6aii9N8V3BSrkrgsRJMALPOiT1apm+jPwrZvqc3kSUp0
I2Z5jhES8NsJqOuQnyipeAIbjwe4XjvYGfa982CA18wq3PY5tmD6+jRZwib2BcCovUjBp+8aLf2A
u5lAS/CerJLuNxBbCnufmAXrr+jK4RC2hX+e3HEr9bh/hst6HwJLbOAXfkhrkNvAki96MV5Yin8z
e/QhUSApBLHIoq1bFGml9phomabO30dSj/HWM0kWjimgpikO1lMzp2Dzntg+h/ogzH0VlfMKvWk2
Y6gB5XbFMkuqcGmxMADImBvPejvoz/04ok22vkuXmUqd5tXKIy0WHaJvrAxYAKOW/4+989ixHFmv
9ROxQTKCEcFpbm/S+5oQWZWV9N7z6fVRkASdiS4E3MEd3MnB6UZXIXNvMuI3a33Lvm0qAvsK/ZC7
I15Hv+t38+SqAMMpVUdD8qiofg+V221z9kllkt5WlrcJbC32qYaK7zU+Zt2OgjDUhN+UQX/r2UPz
OGV0ew3pAYzVP9kA4ZS3IILHHfDPOQ9xXBggLs1QnnJT32I7QrIpEpJG4KdlbELMDYUk4w07IpJ4
/d1GmyAQEYGsKgkp0BkO/2KoMW6gJgtNc82ZIN/cVfGSPczUTxsfCsl+IFzvIen2RQSblURExFzT
3wAB+EYbHKQtko5xRpigHRb4MoS7Snb9Qczg+pYy3deKw7RPKSmmXhyqagYUHf7kUfRU8Akht3By
8q282xT61E4RjHFik5So5jHWuXuMgBfLsn7wKnHQincn+ZyT0N9i+f2eS+ShVjVaW4dmDFQNgrk4
G5GqEcouYFcfEimOsx3cR/VwHPLJ2bRWWGxyoIngG7dRmfqbsXeZD5aszoMhRAB0k5yCnU4BRRVr
pnsbx8sBCdkGCoqu6Kp9SCTcZK/MuTAHqOq3cp8cr/zdT5xSXu5eZiWPY109gb/70qO4FBoMpE7M
NqrpgGzTHNig7JvcmqnX5hgZj24w5CSX2IQ/fLVXtnvpdmFzmSAbAIbkH8Ogzve4DJi2M9dBP6GP
ofkVTjCsgPnWM1uEhpbCtYOd9+/CD2xDVOXIBAZ6cRQIx9xGWs8qfZuvW/MiAntYV7+AjrngupsD
vqjjItSlmYGKQ57Yes38kY7NwU4+OpC1+yDoXy1vFSKjEvdiFnuueDUDbOSuuMf7/xtH1ke5atzb
zqEbCM3OeCmFfqr+IjlBiXLwgmU4wAhkL4WV9kRvfgcAgZBS0tnL3LoOWsW72ul+dwg2GMUS300A
vAg4pMpq+E4CJ7tIhicVqtUDEYghZpci7LZYq+9yxZJ4aKYneC7noAvKG1k3f7xyemiz4iWoY9ii
7n7A79CX77lntvmX4DjeSd3/Hhq9Q9+1Ksud7j2dioMVuO22bDK0gcaAlWF0WdH3OIErd5nXf1QV
FLPSWaMapgjR2UR23YCho4ecLGLrJVZIXWx1wBiFPM+uWpaI0b4F7rSzWScMlmFnBz48aYptrKEQ
t2nH1wimxqvKB+Fh3WqXrcqRVBVCBI9B8wzRboVLhw/jjD+yjh/K7iUXyc7uAYHOiOUHc9cmA7Rk
Nb3NBlea5BLmtkOR6WmGxjrgWSp7kqxanLFTSI7wiiJ0QfJQ+PxyAfgmdvFHqOYSxQtZLikMPQYk
XB+9uMArw4XVbefMvzR58mPDhSRSkzh1tIKntG7zg++lH4mEgSNBNBsLocJAMLfMUF+HTlMcjUcv
3gwQeRcqYrIdqNyF/ZuT+swlPm6mBIGbyFwf7RTZestrklTuNh5g4zs+nHLfHV9n+SutIgJ9y/LV
y+YV5PtRCVky6yje6lztVGv/CZ/BBwyHekaUnzcDE4Y62+veCIBQ6J0z4WbIpy1rhwpi3z+7Tgau
NfNWtQVNKas9DpEcdUCjo1eOSVL26u4yw7lrQJgvMCXxb48EffLs7QCt7vvBZvvbRBG7a8QbtLJx
pNAq5VP9YjQzWz+zf/EgrTv6B8cVL11aPuQMyhJysm9QyWZ7BpBhUu8D7O34hRp/q7Fujz3jXeOb
5NYKy0saLW+Max6lqlYxE9FuyBG3JK1jc3CHX76Dh9PvkbaxO7hJokcyq5iizCtCFYNfG17qNBhv
KwcOEoVoYxFRNdFC4dwiVqdH74TtawZdABCsii80m0HnfE2zAy9NoW2PElr4IFdyq0b316xJSQsG
Uqsqd3gc1+AEJsHxxZLVB5SOB9ud9c3UkcesCFt2iOxDi+Y6NCLiGTzDeCj54cruPcqCX1rMz4sn
JoZg9Y5vaS+JA0S2w0zGrYpr0O8F8vGOOhwYq//ulow03Wqi7gnPTVj62zqfPkBAAR5LNaSExXmF
tFHsVQ94wIrohUPCeAVJJ9vFzCCH2Dtva+Xe2vRkW9U1W9YFRKbp5eTb8y/bXl4Y8QncLPFW4qdk
u1I2O9BC6EOeYEF9rHtEXvcDkTGh8f6oAbhEjl+qbuaTFaojrC0PKwsy3gpp1BLlvMVxkd5H1XQq
OnNurJ3VVazzkuwqRikwvbH0yIYPMgAwCjdIiufWPhJy9zKsnNPAgPOoGrq7AgFOaEAd9PltOZTP
UrPgM00/H9s0+mVs0t2wPNw8dyZNzmBJ5PaYpiHv2sQwc6nUJRABRLJq4ndomCtJvEKZT9R94P6e
LHcXe/58nEp0J51Ddt88XfuiTO5wJZ4k7thyJvtO1y50+Sbj5wfRRaCcqbHnwih6D03KK1DOZ13z
PUTSNMfa//RjUs6qjKMdXbfgSUSNbK+Z7sL6QJFNBZg0PPRS3PI84Wc0TXvoYnfvdcQSNDhWcFSi
V3eJE+6JlJ+HgjxRtz5aRJKUABdqar2bgRhzNc/Vng7jiv4bRLuLwMrMrMII0WniGKeqJPN3LL1y
PzEB8Coy38IYGnd4r+b4Tz7m95w9Laucpd3OtpmPYni0W7QpYFXfu/wJqcw91ExSiRGJAozd6Vki
fc9j6+jF7q2bDfdBsbziU/F3CxMxPBm4BQMcnoMDjRiM2B4Fv7WrE8lSsFt6ZhzttIevyd4tI0Bc
FcF9ljT4OgdUo7Qfu2qw6vNkURwR+lcFBc5yV1R4l4iBM0xqaJPMEVPScLsYKtGmpGhJl/lEOhfK
uLz1TpUVnLtyk6LEY3cGgU2qhqhN9Yib38F6asYD+baQNloPrF/x2CnTMoWjeJ9GhT6vCy+W4H/+
/f/ZQP0u2N43MVf7eaiXHOv5zG87eT+zr4o9Uwr3ktOF6vbRyYrySk5hcz96yFqEFx2THoxuSORt
3b2ZoEEe6kKNNY6v31vFcxvzY9y2dqzf19Dw1nsHd3jfz8BFghLdosW1CqlsAfIN0PpQL4V679Bx
si2txR0IwQaAVdkhBvh054nta9EvV+SdawfOP47DoHj0IvtQ1BafmJRENlX2j09Nf+8ZrV9d84LY
mMCliGQDz76QZf6hSIiNYOO9e1ZUXQZl15uBcwbmHaQ8pxs98gRwKfdZ7p5EZKw3PbTfYxugv1lF
3TAr6SYZ/jvy6NX/LsnNzoFmHr+4kBejxqb0sH5ERFEkSnzZjEO3Pq8OSgrI6zGgEAJk4nm/UFqw
YfptS3Z3VcD2JV0YYUGLKjvEV6GbKITJcGejlNVR1+NwSfmbpil9ZtrIrdei+PS80r+haUuQlBNz
NXdniSRrG7qdtaXOIIhgneotUInQcdUc6Tl0qbXHgZJxqcGKQdtx8o092O6OEezvci4+er8yl9D6
GAPz6dgDkee6epxpPLfr1h9lXHWaOzXts5bF94ASy+9IvExXPPdM0chKcalnhMjpmS7jqhjjoqtl
L6tW+jcI/V3fAXmrVvPQGhOQjs5fCSLgvlvsXccskbMI4ml64X5QW1Lr70WsN0zb5UFVfboZ6/AS
eitkuwoHRtw+nRQfwujEapukoAYzPFJD5jNbjJK3xHbvpmmBRTZAhJfOcu60/7d3UHAuM4uCuAp5
aBYLt21v2fchpsCxXsMfUEfvmPE9l/l4R+TIwXOGh2R0aVk0s5XySDjBpfJ47IosptV0q88i8bhj
isU+plN+aVsaFUVs6pHH9AQidr4khJqRMzptutl8lzPb2AlmbMbSQS7mzZrzfRwlhBQgdBhC591j
H7jGSYwHT9v37Bu2Sz/uInZUOOwZBYQAvJZSdnv4P+hGHQ1KK8W84Fscurm7yz21rPpN2AYT04M5
1shFvf6YJU69TXXcHe3pWunoc64wTOFHJOET2WFSXbPIxCgLobS5VfpJZHZ6MmP7LLs82unMdGc/
rraLar+rag965rfl1PLQ2yTnplc61YdoYgMxawrtluATK2CqCDGD8YLqXGJqEOrS+NIYYIU8IsCh
mPbr9VZoxdXN3AdPR8cKjvvOEHSEpal4p/1uEfHi0V3Sc5V78DTcmkTJ8X5c8vAw56CdHXfY4RHB
Wl8yn8+h7FLmoR6IHqqCIRzbAn9TQ9USRXOLTf/3bC9PEWS1wlHdMV7qax5T/ZiMEIgSnwIsquUC
jeTEHBHuXzoPJLAAOQ+b9e/iLxSB+F6qYC9zi7g4jboHxGDRkwheV2j+owymz+TPf5k8ASVIiDHr
ShI5/OwJne+6JhHPjRsXhxEJMa18QXrblLxPHSuUsre+mAwkCRYZmdxGYL72qCMg2A31yiFFYx7j
gsnDZI+w9apKhIg10MFp3XoGg/8TW4Lgs+E047k6qp2YO4AZdaZ3fUj+nn8uc9584JWXIlfTzUy+
bAfwgejCYjvZVrSxSfe7jF39RLzlxAoVCfDcaiS20Kl9DXpvLNRFZFXMSOY1XheaLcy6M87RdsO7
4YWjfQmgpPUGWRC4KH831O0xUOZHDN7GqmZmCAz9GcMCzavnq1cg4hIT2OcYTfsSuWDbNZU9e3Iq
rQglelU653IAeOBhk896VHQm+IzaOd6PkKpyFJe15DZANoWYs30jG8ZhfNO/ehSN+B/YpEX2asPi
jU6M98PfHlEBOntrUjBFDHMVXFruDfOIw9RlK34jZkXF4Tmu3cnkuWB6QvIZx+FIjUQ55ak7r5ds
xAPEgjXzBxlmv10YtSpj29iriPRm0AMXz9mvm41NxxZrVzi85MnIr0AMOrDm2OpPfLJvDUo3pPLm
CxYf+zTXpZXBk/tkRsAlY/HlZ/Kbkg/AefXS53mEPUosN4LEZ28kzTYsrVNsj+mOBFHSQ7tgh1AK
gwAHoZdZ3TUqHWK28XptUhUc/AVtyVh/OYnBOqYHhWraQ1K6/iMIt895xkgOo3VVDqSb2CZNl4g/
xCtX7vV92bMLzGIn2KqpeFL3kqwi192rmqMJ08qRwiS/oW6NEJHfZdHy7dABsgFevqKQhnc/V1px
hrKhQIWytUec6MWMLdGBsbtrLCYNnl9uMbXJuo73iWA6Emha9RDiwVwrItK1V5xVYpO6Xq+pSBYj
UNzXGzSlDFy5KxAKYUCH2I7YbMGga+NM9EFvR0YS9EHOIL0KIQdVfMyZ9RJIoKMd63pEQZysFaJk
hpP2pg2t556AhEsJG2tbWuz6vag7apy9aiBzUyrP3Xphh+sK+5EsU8146O/oWX8KSc7riI7wsA6W
VvTrHKgI3LkaKabhFmesqBCduQjCeHZ6BMh4ctKDIRmRvWOhK0SyhkFV2VH/SBINReL8aqOovXeh
wqK0+/JHLfcoLU/JUqC/g2Cxi9u63mRGszmf879RYT/PmnIdD8xbmETdRniTdSPymGq3wdPawj66
TdPFQ1yEV0xap/xaiAUDUc0KrMbrteiu2GPp+vJdbFzw16JDPlj3mVedO8lB2xgu7zmZBGZr0nOX
EiWgZfNqzGr6VU7xWysx/qCwbome3fgD07l+FRhlobcj6fLZ7WGseslb1aMhCnSMmUHJ6QA+l6Z/
0k8Be29Q+dvC4YZM2uW346OsgSh5ckUrNz5CJITo2VMivL3RFZrkFHdvHeBn1jZ8dDdCjZWUN6MP
TFi7st8Uafk303I8WsNvTkn3Dgkzb/4GQEO9yW0+kOjLQf/ac3lAqCTRePQQqFjsQIZksDYDyWjF
yCoegcATl+F742IrKY3zN5387qTQYYzUjzTsZGc24a1O2fNTj10ThsbksPFiwPq7nRwvZs1dMqpR
/euUgBW3c/Ka49D9OzrzDVotop1PJQTim6ok9K1mWeevx39n0Tsm9TcLvd1A5bN1GHTF7ZQdJmYh
MmAxniBXAKhE9xvCGgGOwQ/I6WAFFvyGxv9lX90jyc4fU2QJFhYdAlq/pcXRv5UkRLY8jZNHaZT+
CEPWB6YWjdzNPoRIS6E9KmezCrjGenXBUYa4wjsPmBw31hgQI8mkCtt2XWyXUOwnwSPsFd24zoz5
sW1yx70QzwnbKQiECJAnpklLmDzrkGhj3+LATVj2UI2thXSMhKryvPngjhG+km5PKCraEN4N3zC1
DIEv3ZSO/5fJ08jwmpr7OHcaqnHrP4Rj8MA+U+JOH7bAGhCAW3Tc7KdbghsfHJtK3zcW4h0sxQFi
Va7A7FvHxTXJiCkYYJdhLXB3Uq6zvRCXJveZrXRyGaH6tjL3b/KKjLtEVudUeP6e5M52b4KzV3PR
tH5CGN+4Tgs6982rfBBZ9cToDZbNNsqZVq/XlyTJaJNg8T8MPX7ZuPPHM0fEMXcEqr31ZZ2GAlg7
nkzdD/luWPJ7RqFHjGCvzsQczYrau4ac4CsBS9vStZ+MwwlQWe2DCeCivkfN0O4Qqp3hMfzhVVxF
CiXTiIqXnJE1+vfxg8M3b1OM1MFHx0j+EufYARDb/bjaP09Te1fDst9DMbgDlsaSSiNLI7FAM3Uh
ZrcB/eSVrxWkjnNPGulmjNlcE43YL63z5LV/TBZkp0pyDWUOI9PYhUoeJve+ti2k3FV7g56F75ud
9GOeUjMZZ7qWxaqwBSKDdNl9UhLKaFoDPQmqkZ7O9zeEjwEH36pKf/QZ3uMoQMJCmRAO5zI0XI10
5iKiRjdOcRyb9GuiY8eJ0lDwMLLLegsFPqYw6NTzd1Lbn07ao7Mw7o9hmniT9zraAIR86d2aEfP6
7MqKzNMkKuJDPAY1ZYPF+e62D21Sdic37hiyO+4xk+FnziF8CYP2QXt9zZsR+XTk0bwZl4wt2RL+
DVSe7kfXM2crfC0GnCtDUv2gMBEfrtRYBMiB0S6KqAI3qmjtQ9ayk3bq6SVOER4yRsHHlocboDDL
bSWZMyYF74EK7qrQ5REb+/5aFIocM2+grJ4e6kbal9pb8LtfOsKLHoUzEoiFiRPaaHA7dz3Xi8Uj
N8imP1dTsvUrMsJn1V4jw9QSj/KHWD6WYRJfdbAFPCLIRnYD3ESc92CEGlbwT37mhve5UcUWTybd
R6vPXcGcboxgXFMm8NvsikHUn5DDeaPh2u7hidFqefyaTg4xic8FUs40zLfam2ic/Gbepgp3ldCs
KMPqiJaG76Zm+RNkSFXxOgjruymQ1HQyGfa+AIquJOxoIh3EDtpQ+qBtNippJo4JK7O7qnr0yGK+
Fdn0FwDzsmfIxvpgOI4TXwkTwXPsP0ShOx7deroC0a1OOn6w1PTN0GJ45gDOSFdwkp2ceQjmddtU
mMm/68T72Ap9GWX1TccfbqXbnizCQnb4QPXDpBzUKW1EXVm4/W1RsuHPWZ5AkF/yO4668caukWoQ
w3jBa9Lijan2POgvbE7tr6avnnmr+Tri56jE4wdKjvyiFF+CmBhWNTb5zBZR3ze84P7W56TrupzG
Tsdn5bJTqrT7rYCfRcqcusw1Z6HR4ngdMSemgvQfitG9dOU1jSJxrcf5ptBlcRZVviE4mFirlL1x
XFM9mxVc0yenIZ6RjjR7OXd/ghGFcjJFXy4CtoEmVGjxCJqOwXtjXobyxQN1FACGuulafKEzIRZx
2N9bw/CJ6v2PSxbGTbKKd6RY/bFr7z2Jd9LdeAd4tOX44cdEYIrU/HFaQo1HVEt1wcRhbojyNvK+
S+ZDrpgF+GPIMqDn8uWOvBTeXdoSTNSknKwB/2ab99Er+tOjbMe/fSjOLbc6Pm5ikWcHX+08Whgn
mbWZiOQ/8mDg6j/UDo5gy/GeCGe8Ui68/6B2eosRfleICntZo2SWwW3hdrt2KCn55UOU+q95VeOF
k6QOuPaxdvQxUQoGFkPsgvCAqdOwo+D7xGCdbb4KgECYToKIJLj68P/ZpP8HNqnzP7FJn3sMA1BK
/5VNyh/5Tzap+MdHV280pZ4nldGQTv+DTeqZf2zteA5wUim40f8bm1T9Y3swvH1tfKRcbHv+i0zq
/GPQFoE5dZRt20Ip938DJoVD+i9cUst1JB4G2/fWf//feKQ20Ns6tpj4qDLM3iDcmHuILiyW2hTV
J47dCUesBYdyMuUBlqU61LiuiUVi5nEyAWuWlLQaZnUTPitusGONB4KhgCLLLmwWYlSszqJ7t3R7
2zSIzvgxnGseog3QdvU7tCzOMl/5ty0WmOOSVfIPY4kEVaOltxAE2ATiwH8LG4eyy0rlxXT98CL1
nBDuamWHFF3TPsvy4DZVVDANPtU9w2rabbshGVQvzA6JKeFFTMjeOyxejoMlCuuFeEiVXyKUTuhy
hf1lUWmwtyjUN+kLy992cp2rYMwDuCPHGTDj9296k+8n/JYILLCMtdvQc8NXNS/syKt57P7iLKC3
seJpB3e+PXiyCs+t4zIASBLmwXa8yPdiSNRJFRabPs+Za6Z7abZ3slqel7UirXTbHINgnk4kzfdf
kzs5R3xELWNBN3jx3Ly+lYkk9niKcz6C2l5TACz/kDW6GPY6CatnMRdsQSvGWIfCg79IOlH5WJp5
fLPtTrBXJKrJpBwebcylKmN+Bz91OsDcJr/SG4qTXNpiX3g9LE2XsfaB2psUJ1fGJxdU69HvlnXP
3Zh0C2WAcMAsq56qabb28AnrDRNufTuClIHIUrd3gxOnd2k326cKEdTZcnP9yQcRnvoRS0VZOiwg
ySR4dWfZPwezIxvsu0PxHAMn/FPWonsOq26i1ejmhFOS/Jy6pni1FfvPG2ZM/pM3Ew6t88o7ga1W
fwdfU0cSgFddVvwmNxCy/7rkW9FehgJfzsJ7tylVH9GAzWSkVva76yQ+9kIUmKGnulNsoUioswDQ
Awauq5kqXCBsKPdEBoxXrwdjOvWe88exG6bjbjG8WGmAfoIVDUvRlgGfNOqesJ/yTk5N8bgINFZA
ayHpqAVRcDkGR0JwYYX4shi3XRXQlpMmShmLPKtQY0efMTqHmTB7dmZJPJwD5NhvZAhH73CFgxqe
pZ98ANsdr11hKXb3IBhwVlOtZlVi7go158gtfVTberI2kt0YlUKATK+Z+s+BdhhEY1PdZypS350B
JBtYIcUx7J1zM6UIfG1cRGQYZvOG+HObb1rn33boVA/wF8kqxJi8C1sLGpbNwNIbJcdFGS+oA3Gh
XXD19xSqsr53wyL9aQm8/2OlptrBtqi/fNRs2F5mPF5+K3l+Orz+bhNcEk8GIODs6YSripS7cs1P
Cx3mthPpBydVhfMdKdz2Fy0NPYOH+SnHAnjvEmOEyJdcCndgO8sEHhVOZZHmlTvLO2ywchetmVWH
rGvFPp88ZkCJ43d3llqYaKspw1vH4tr75XRVdE58u/q0UX6RqtN14hokVvgrl1H2pwxK/yEpeHob
Vi6fTaBGgb4caMdAPAlBIUGCkzLKonPVleWJhJOBYJEFdwJcw5I499R7GmEuU9bnMii2pSPTs6Mm
Hv+wH0uCqw0KmEJ1Z40l6JGpAytdt6xLdnGzRTqa38XjQ9tNEcETglXFTefiqc5Uri1Uqq6+zJNO
b23mMNcx9xi18JF2rDESzqGboXZaVBOOP7zHQ1uxR2nL37apDVi2LBm/FDAOBGsE18PkKUOmd4WR
mIx8guO/S3TVPwRuJLfYJe29NXT9ZVnT7HCpYEIYu6wJD0uKJj7ltEM9h2o12UobLRXRLcxh7NqW
37ES6NrdPE4uDTnRkKdY9WwrGakG2JA1g7RmXv4iLMU3suDEweswJ3Z+Z69pJDsGzT3z6Ghw2Wky
M0F2JdGIE9GUx6iP1j2MzSz6sSPX4WBNE4srtyD48bWOfWIxqPCy0ZzxPccLIsvBlg+TP9Ty1Syo
LhxeN5LBGVWTbDBU1i15JR5tuyQgJyFljbssiHRyZYeTNWd3jhfCA+IokAc907c8aNyxN64V19Yp
iFPp3Opy/SRjamS2y9nSnVM4Wk9dnxLBEvZ+W0H1CqT4lnn0lScWuhtMZZlGIzItwITABvHBgu0h
YarJwtG5FdLyhovbihL1i0oE/DXL+Lk8qzDCzBvxFEDf0BPQuYwMcPiH3BOvTAIWc/C8qZz2BDGD
pCyEWaf2UZCCi/E5YtiuhN8oluwNIvJpZ7UlWqSh1+20nbHZl7jU++XSgQvZVTXlqtVDnY3iQZL1
F7X62WlsUkCyTrtXkZBLulbG1ZbgCnuLrYsTPUrkl5UuoGTTKCyuSHvUa2013quX2OlM2FbYPzEj
NLelSaI34NX+xV5H1UUz1zuF2+MrpLxH8VEglm7dUrERjNn5Z6APPoYlqr8FoqR1KWTnh3hp+7Nd
k9PFBMbK30xouacm9bpXg670wvp8+YLmqfrdaPXDo0CUcVnGEdijCPLmHino9OoPq1yirtCfwAZT
A1vl1JyyxMyrgCl8YyapyU7K6uewHWpYaVR+DDs961QUM/laDOaf+F6BMfcqJFuqZNV/P1hzKhh4
ZdiIbamDS4cW6sU0DdY5NLmM233OwmcI72zNSFLu94Bs67tiNvFX4Fd2tI+icL7arNRffTFV+0B4
9idMpFxgEx3dl3oqwRei43F3Vo78Pp8JkAE6EIPQHuKcEXq2AJYjkxUy4pJNO9T6GscBO6KLTlY5
Xy+8+3nic4ahPDj1hgyJ/MVVcnlfIgfLdMiE68ZTefWBH4BbcVnGe8e1sgADeICqcp5QRKkADHqj
ogqGZtZPUL+mLjoMrKQqAGi9eTOJljDGhgSzzhLPau1qEsQKID5m4hLJU5xlY+6nIqne/AhGCBuc
rDiEo0t8WE0dtmVNjKpuybzDwBGIl8wTX4ug1xIeGZ1FvhC6l2hgI7bnHaM8gT6YQI87hvWKriDJ
Dy5qM4QnbaEDJBdq/ByI/M3oUSk+YKHq+FjoFl6NmBYktBYerZIoCciCHWZSQZjIm0m74qCkO0Bz
sYR5bBuF85FrA0XnkL35CsKyJcKCyoJV8MlRIj90UsE76NhuDU5CCC73K9SNtD2RCTCfGsuWf6Ui
BCHPbPPdg+YGpa1KUClWDBZtNM8JU81DN0QAQDNghjdLSTGySBNcY0pLDFh9xOWUmubc2FO41ykh
hlSWK26/Tt5nURWnIATV5NMRbDtkPw/KiRPyi/3qu8DVfgySYDk13lwASRf21rEc2O6BSfY23hJ2
BoYt24xJ9hxBMHgPFj96ETUIGGKbP1sHhWjlFOEPOCnk0nme3SGq85MbPNcr5qTDGRBTt9mZjEgI
BEfSUSNiouyXO7QmbHaXGFOflear0bVI9Cl0IWiUSmRggG0M9yDsjHA2Jm+s5iw4pq7A+hLcf0jd
qX+0d0EUuzzEqeoOZWr5W0ZtFVX7oO8wRnqPcenTQ4PsTI9BwS4pycIfFMiaAVhCljAOdYEbXZTt
R1F7Gs1EPu1kVhUvkonLRjlJcKrJDPkdG5t1WDvqpxmZ4z7vq/oiJILX7f+dRvv/xfgO+39skQ/9
/FV8/UuDvP6B/2yQ1T8e+R82WaiOI1woCP/VICvnH0FzjHjRN8pQmvKn/iO8w/wjbek7ZHZoz3jM
zPlT/5Hd4fzjaA80jy8dLQmRc83/pkMW3tqh/7foDk85juvY2hVCAh6wiRf511a5WdehVGlssGP1
1BZiVyY0QzEE5hIjKwTQrEeVrw4uKHJOQEccfeFA7ncOY7EUu9kMxT5s7sbUKQ4mhz9laf6anvHc
Yr3TXffyXNnxT91ApDdEWfB3tFdIg6fQlsXJl/mfeXEJ9RmTA9G+dCbljyfRAAb5Em7qbjyHbnXK
4KpsfAKKxwqJQTQNUHpi/ybqD02JuX0Es+Y6xT5BTbpJmDwR81iGT/Po5XjTJEo4q3+ex+hcFyCS
IsVivjHjl0slnQB1RAreX4Qrb70AfHnPinJLVh3UZBTrG1WhdYudDltfJzH2415pKNcj9460DgtD
NTLK6zyPSL0LVoGgHjHXbESYxqxWAWxIQzy1qs9Rt7CkNc2wL+oz1H17F6fa2QeeuU9c9nozaJu9
K/otfFre+wRkC2CAH42bxEY1yYTYMK1uNRdo9yo9UgIby2x63b1TTz40sYQIX4lfJtO/Qj97wJdy
nyHKuOGlxwlbdH8UfJ0dNyJ4VICPtXvIRy4GY1NbiaT8NXX8d5ndxvuQtCJ4MMOLqJpPjm2mbvDS
42G1Xtc4SYL8Lq4MRlHL/avj+bnNjqldflYxBoFkximL4eZoIgqHkNVwEg2kN7X6vdTV3YLmdlNP
2Aj4Rndj2bNOL7iTLI2ENaheeVLKbW7T35nM/yzniq8jaDDHEpRXGKYjiQHYVbvWReIljKb5x3gL
BKXJ+UbQcMWtQQHZIUrpf6cxPI5atsENNwjef9JuMdLckIWZbEXf3CaODdeoYI2ZdW9ElgJ1DJCT
m2TeOwWWbXJkD1GbXS1yoQ7QSQ+dC3hdl35KbhomnjhIAJa82OydWaHWExnwxc1icAyTkAdx0suv
S9WO4hy0PWiXBPQPQWUZwmI5vaRm3wwvdCsEKWKK2+bxaUixTqSVc/TnEEjFkHx6eC/2kcQU1cDR
MNaSoX4Ku03OigZySMZ6EhmK44fo55wM0uYo9qzusDjkst6WEZOngrlR4PVfdfquu9DeE+16qxdo
MnX/3WXo2EfyDCHRREdvBqqFzCHe/xtZ57HcOs5u0SdiFQnmqSQqWbbl7OMJy5E5kwDIp/8Xe3An
d9LVJ9sSBXxh77XThaV+N3rt1QhdtvskVwmfSq7J3Scm5qyg0E3sXGc61KTXamwcxTwKki/Ec1Ou
ktHeP+cDjyOpfNACxng3zWmGOy5DNjLgQ9tTySEsBFmY5H1kGmCooA95qGF9Ms1bNmyIdii7sSad
6rmMHHQJYW60URq0wMQcEtgFC2YTEQWqrxIocFsPKAR5ShMoymibPAPvAG79QP1Q0Yy4XjrYza58
DYRkR05MMgb8ESdTXAM3ysjRiMXZ2g9iRAC7lBEduLsbFmx5IbE+hU2SCGjBeQfgHLJVm767Fgst
VnruQfCBMUeKhyysoU+wp44bP4kwrNBzlPVTHrfHuLrN5cjTaOHR9k0RbEZY1jQy+aE1SU+rFm9f
+67aSUp4zDthAoWVOxvdONPGqo6sprnwtllRTHY7FMflk7etpCkuH6eZM2pSzoxIrTnLDBNBsXQW
mPgthoHHcpnlpVqc5x6aOG738DQKVpoj/xKmH3wbYaof2YufzQTJWu7cQWaXu6W2xq0Hi/Mw8JQx
kYzIWMIKH9c3VgYYfRx9sG0mbrqwuMmwOMDVeaHzOzrIZslOGoNDMI1fYZxds4pxkBnD4EVJyE4S
l3wcC+9SmdX65WKbmjjIq779nmMRHs0CL7TCKYEuG84y7MltlVd3NVHRuzi5r0tkhzHjhJ0hmCAM
fFrk6JxiPuwwL78KBNvZZIgb9sl6P9kIvZbqsg4XiHyF4an94G4hwaiG40ktSSIKQwXVo34nRpgO
E68rlGBjUyPS3Hl5dZAtK8asIF4FvsQKJUOPKY2lO/uI+B0Dh1kjV4lrg6oYbDhzFR2ZQZLu3Scr
XB4XLKx3xhgGe2MCDZdCROwHemdEbk4ELwRwToj7kPkasw5scPjm0hEq+ji77ybHvTtzaVqWqsFw
wPfQfvnXeIgOq4KcrJERY5li7UPCjxy87l70m8OQG74XK2lbxciGjWsFTU4mHn1jeLvwemOl9/7l
Zf9EeEp8XqYfW9eEDXuZTWPuQveHeqMacbAa53YqGTAljIEhA/m5Nu5juCT1ZIIrRCpdVm17FAvk
IN8ie55cyjkigxc662CeQOp8cjkipPSu+Bqsd1EaUMv1nyO8u9iDsTGFn1nAJckwKOFGiok0H7zX
WQHgW7WCRe88DMmTkfU3kOByKgF5hoDTRpwdJ3N4Idc63fv485nE27QTcZ+jyfWORDk++gm9WZsr
cgAx1LDkoiGK0+FqzE0WDW7SbjsLFa3topWvwOQTkuxGGo0t+7aYAE2JLphgqo2xjorqdD5MaYCV
shpQ2aDerrojhJB619+M3LK7oJIQB+Xd0LlwGjRfr2nheIjPoJiIEwbRZDrTqQiXasegm01ltseH
cKn1PVKEx7UXWaj8kQYSNVstjzn2tp0d1B9C9e/WwLQ7S5494rpMOV4GaV7jpE15eqnTR5Kpejwc
sr+RvrrrMn9fO+GDoJ9LjOpBI5MhuQpdNhBO9gtR6ZlPrPGfNWEkDIgOim065pUWoRWRUU55seb+
uXEn1M3NcMq76cFC3QDCDi/LgIrZmE/52B/Ddd4hWp7cmLZ8cofnTp0du30HUP6APTDqSyieJern
GDeN6wQvIrfv3LB/8Xvvn8qaX+aTCakA4Xsse5zjZssw3OG7B77fBISOYMjZDL+d0mv/NRzzDncc
hEJQ20RF4Qk5+MW06g4qh/IAxrZPg2xqaLxN7R/J+PrtZlbpy5oyFVrjsBnIr6dvTRHQlFSk0n30
rDDSukOMwqYcCK06m+WxT9jm4qmU504PN/ZysX1YRXK+DXKYOU3L34kDba6Mg9DIEaYASQq9cNKd
etVd7NSCZmwOUd7N4IJJeJgGyIpDiaGeD2ELInrDNIYJX4iszeym+6bLfzKtIGNPPigLnnWm19Ew
2cFdViAtIgEYRRzNfi1uJye8L8u9NxroZ0bCKoDMBPHryUvt9taxZ5D+EGXMeblVufnbDMULcqyb
Lp5usDRxQNbfFqqOQ46OeJMFcp8QarBrPcJjqdl39RKfnBctic2ChVUTeYuYzYnPyr2RMVedoJUf
a2obyB3iMtnNAcWn3LZl8U2Y9a+Z8QAVTCdO8zw8pnZGatgHtqkeRNq3SNVtZZgnhDvvpXvrxxai
L1FcwzR+Na34sRMxdivABCCV0JTGJNWJ2qfgsUm8DeWrC0WH6Rox9Wq5lYZP4Eaw0wMBu0tloB2a
/D8nfaiC9FGm4Z6Yo/cw8cZH3Xs3C88zZ/NITR0Dbtd7f8h/oZ++LNlzVQM0SdwEhWdQHflNeMgG
swFFwlgGZ97OzPudJCwOYXvtwr8ftrIlAy5bA5WI0wPmOxHwINvtTE29NTqmPXrpg01mW/pg1Oa7
VLiUKCgfnMT5XB+xYl6+ioXiQNv9RlWCF7kpd8lqqy/UzA4pu7JX+EabcmiTYV+LdL2ZGtTNNkEQ
cYyAko/r1SAuYkjEC88iuxzI7ov6QsDSIQq49IZ/aFIL9YEc73yNhYs76LcPprtEkJtVQyloXOLt
Vs9Y9lhL89EcTZyKXMs2lgf0BeRK2NNdkYbl1k2bdyPDkce0vlBuF8XLfEaC7rv+jzUjNDTpNEhR
QIEyQ80SNWFNywv+CRzMqxiTUeWud8fXejaYTZX+FwY6vUP597q4PP2zbKD9ODvZQZ3pMIMtmMqZ
PBVPiY01tV8OVZsyO9TZR0tMADo6OJBiSTZxjYmk663HuJ7OVQueJDYODqnkWODxwWeikNH8rhZn
T+FHsVPzShc6/mc4yUs+qyPv0o3BhG8XqNmLyGyyrKtE8tWWZQ/TGfEt5O6dzrIPh0cjZ80dsd/G
ZoDwU802vYc77kH+pGssiR1+W/LTLsGwNZOPlHq5HW0LHWKBLZOXYsZz/+XeZd1HwKppxuXCl56D
FJjuXC3NU2yCK5EW4ccrN24gM0XTOUcUXxdADr+qGL17f7q6khFX0lqPlTv+NiCODoGdHKYOwFNY
uH9kzpLQg1dV+wfF+GbXGsUJtgrqeSKRd0lp1tECaWOcqZwtQLoDiOxoSYBql93y6DcEdo+EBbzl
Q/zgCTuN3NGrT0S02NtOhSmfoPQF9vpuAqa78SqkkE1P7ozbPYWLV0U1pr7NCAcvv/GxPD+PzkKu
WxPurZz4NYlKbI6zw1hRZBq5ZoZVhz9sjF5rOr6HzJH0qQYIbju2xBZHYlbkHhhg/Mz4DhYE7TNW
y67fYxFQXBFcqapyDlkOF5FHabmEs0sEzOruiX0qUnKDbVr9g7m6hmy73lekz7ydMtWG5xk5KzHJ
MyCklTkti2PdVndzWs8UTo53r+PkNS0o0iwb3Y6bdDW2ELSBLMPw77NrV/EY+W0VbJueygWAA2r5
rj4aYQq+SM135EKruxU0P5imQBmFVr5Q1xJcyn7MIIRjXQHpzE48m9OoM5BlUY2PGylS/FzohpMw
XSlL+X1n6uwdsbZ9nJBiMiPmdzaN/1GQfzMXnnrTLLPpJ8D5tlP9CRXxEPglvYNeLhgQsq1+H1GD
M3Xx7INNnFYy2NMhRWy9cUa/2dVNSV8/jTZHC+8nu86Mr2Lpz//dyKQMIHHr6jcbENeNyhN96LX1
lhQ46uM1yhlUBZYY+LMCo7gn3Y6XVnk3RMBx+7GyPcYcQ73NvIHR6fRptcYxLqcv8t26S5c46BDW
NxvwE5OQaWIIyV0qC5HvbcFZy3bpLmYTBcqh/Ncrrnu0rE3n5PsmgNVnJ4aKFMIr3orUu1HxL9cP
Zx2qOSBl4UZUwcGQHCGOx0AYTd5lndyMvZefhgkNlejZjHccaQvOFMSqkz5wyNZ7S0DlYxJ76YaM
KsuFl0h5/Zi6HtEvxeIdikazhOBmf3Tn/ZTPMVSH3oDKXWAJTIY/1OMS3nv45q3hiUU4G2di5o5N
Fh7ga/Md1nzTvkYtVuNxjOzAgC6qW2bvwYvdd9U7xWMRGhaBjzY5IhbdnTC9fO+FBbj19JHnbdtb
80NlFNFMLA7jDhynnYUBrQHkHRSOfRr9frXOeNm+HlD400vGd1nfWQTDFuwTq2gw8186ErHCf07w
rGGmieTDjfERzmQtHcuk+ewI4jl4sOrPAUJwLyvBo5PSihkIOb6Nzr7AVXMacxwm/aQBsQ8ASw2U
v/bKHasz7Nx1Ng2X0rgn8OJK4Dw9gPnGh/dKXmcOU3aVmzkBq4VqSclyWv98mO9Sh0+c2XrNIVbc
8bqNdN7jn4txUmtakwjLuXob45cJwMxuQUe3G2t7Ps8jUjksHfz79nL26Z68KZ73cTWigqy9T1Il
YqBFy9Oi3I92MV2kKD9uO6zkTHDU7ezvZltnUZb3B9v2rJ0JDA8mfou01RRQpRNj6zKC2phujs49
Lsi8pfLeNetmyBhAUACfbY5tAQzJMCpF5tlDN/qUMO1CinnZPWA8Pus4XfZjOjHtALPKqy04WhEj
QrurXHyr6hfwBA2l9NDiE1HUq7Y95QZ5NEbXvYwkgaI1UNxSFJl8yzYviYlWwgYF4l/LTK/zqBna
O0rTbvB/cu5YvP/NcuhX5GE5qB3cflpoWbZnc+nwSzZyPymICzzOstFzZMyuf6vTUh4L62iKEvaV
++LLprxjf7Zw9JeYBv8ZS57sqwamTDgNRDPlXyTCyJfQG/ZEFKQPrFBjAkJaXMDd8L5MhrFvudZW
v+W/aXLn52AWvJXjMO9N1EwbMVnZKRUeU4ksHveYewE0KPuV1M6Bl2XAOEgDiE627OsIBVazD7uK
Wtzz/SgJ88+KG5e9FwlvNjjH1nQAn9rdHiAVatnE9lFHqL+EY+/ZjFroFro3p1sVpPDZWSWe3AVg
jlye3CFxD+aoQ/5NkVPOdHf4WYkY412xWI8Z9qE0aE6StvyocJhfcNX6BL+11Y2bIF+vGbE8OjlV
UQNo7cjCG3qB0wZkwCZXnl6ICorAJW+OfwJjXQ6+5XYhf8aqup16Ub7D525QWcGyLIcAaNgckgnH
9h6AKLGe9XQSVjNcEVPeabbS95JkjAIFy7OTaHlBbfCa9m0dEfqstjUXNV7P9J+mA7oNGApt2eXM
ZWBiuJ/NS+2BsiqBDR+kPwu6GDmd1mjIl/9+iBWNntuD86ASYOC9uzKsqia8Td0qeNU1vmwTKkEv
xLgHKCoOQUCbEcSoVsKRJBjhF+NHVtbohbu3FEA+w072qJi/m8c+mYODXbnVqWyr7EIU12Mm6a3w
CMs33zPVoW4Iqym67JdgUfUUn2YSw3+qUiEbKAPj6k+JWh1MmI9N9rR2XdorVLO3CUmadnilr47Z
NO82kgQoCfn4LMqauzNIMfEOaE7d8p3Il/bfHMrgaBAfEf33QySlOzXOn4zF9RFefH2tmB5eEx/W
gamYefbU0eNm8YhiHBhpnhvSitcNz5tv5+YpkdBti6B+QSgDzi1LzUtHFocjXf3YK1/s7T6xo5TT
gCrY35dsLA6s4Ib7oQ5PNjaNE6SJE4nA3SNtqoPx0KvuGNyz3UxhEpJxTM7RYn3M8ta1zPjVH02y
WsIgRpzhpFHZwyfn4nnnuA/w/Wb9LcPL/taqJUkU/GQkOoF1nRyBm3b9j1xAdtqZiei+Sfi27Olc
1JL8pfERmtC2CxVoF5XLq2FNmkFJJiLLNT7RBiEMJivgMBfEYIGiSx7SeZWiq776JoygCS4LZlXY
FsEl0eQhrP+j/9/P/N/vaVho/LP84E8lv4EeCgKYW6gTZVDczZ2VX0ob8D/Enj5KUHDuk5qqC1lx
fbUzTfGmPefUdSK9g0qSRcubOdeEdwJrvUehxzDe7uQn+C5CcRv3sfGZNTYAYttMWA9Bz/Fs9V36
mc7xcWmX4Y9C+TS3s/dhrB9dUSf6IbMBBGDXbY8y4bhrBZbbqoahlRXtA1a59aEJ9CsSHkZYFYyH
Bbvj3sLaffLQce4wimfvTg03hT3EfOOOiJzAaoMMZnIpJ+081GPWvTbtCxkn6YtDJIcIkZ2bXbFC
68flEwz1e9F201OiSB9gBtohn2YInJcPwTARdknHtpdafIyS/ZGNgegfkndHD/4/SKxAn7h19v/9
cErNU4MUu4z1eIeMUjyHKRICHP36wqjHfnZKUqtaXBBVZ5h7S/fJk7KY0mU1Xcxk52+lycXnF4mm
cVHek4M7fipC79UAcH23SPjpFPILiaugL4eU8a4NOShikZPSfONFIRc0QTiwR7wRcGJzJATBeIPp
G1sN2SGDabybS3u7DFxj8eQjykA7xC01M9wwihuk7C2Yktw4cYleZrlaiso4JHrPilmROAkTklW1
NToH7rA8wpz0q5Lurgr5FfQyZ3DwnUPskmTtpY2MOouIcJmZ7bGOySLJMN4tMj85qmXZZNnmVoqm
wb+o4Z12s49XXu3nOtW3ICOga6PW1zSna/D10RI08lMhaaXd6h5Gy38Kqv2ksTuhiLG31c80LuPW
Qs1+aCF2oN3SzDAP2Wq/xP10Mih4C58IWGpxAszraxx0NyBBucL4GI2Om2F8d3aVB6cQYnJBSV+C
Hh5ow2+bYTl1gXVXJpOgSoUKXzXgtKFyXakhgKANMDbyaoLtX6DSJxvtMibiTPD4W7KkrAgnayGA
DQSgtEY8y27t3pNFnG6ktEiEpWLpjVQByCBR2bETHDZlf4BMwCrHEEWzg6q5h/I4kPmDn/BRDAFA
6EXugom4aSrfB7HA6zPaN1vwQeEnIEN6sGlVyn7LxGSZ+94lJEgBYzXTBMvNz1O+pqDMtPCUVnQq
5q9b9E9T4HgYDoZ7y0/OHk3Uph4uxYDDjDD0YYO/5X3ISKCEifJqDaHCBEFYQ+g32d7Zp8GA5DXt
H1RKZ8SEaZ2UUBVxt7KXyD6TEGMIZQ1/j5XeThPFbj/0f3Rof2E+VXdtfUSYVp18TbQr2pANK2IR
tfnRgqiDhK6NREMjYi/ht8kynTfuHYPced0vbOXMq2YleIB0+sESOb5RRfVPjXDWcY78+mqX66Ld
uVk14qj8SjxR7+eUTZiRdhdTbKrwhN7GT5ht+cSxKWZkOCnucXfxAtKidwLfS5q719J+sMGvR2xV
p+MIQJfjXSeNPhZV/1ZW6j3NuCp08qWaGbhAz165nIutD41OuuG3wlc2xP8R+WrKLGycc+AX+3It
2Pi/dX9OL8yufWOTmLeMbMqZCpzwFf+2lVyQwgGqKEknySysxZ4H3pxYvg+Ek7ca4+4cJD/2ZDHR
yBjmq2+cAA6kC54c32W9JpfpmTcz0oTXtwgAt6DZoBsrZ9eF4AIILSWhG6KHtM29CUGEqJYmxclZ
RCKOvwvQwS6+7B2eaaytHIzEh8itNlEKDIOJDcZE1wCTUBXfsK1A3mRqF/KoDxbpQ26GWG4a6aoA
w596jv9tMziXwQhJnfDoV+xOeQjdAL8PA70eE6+poQxlUMNasWl2sUUz5a5WvDJMHy2E6PBUCVJI
kvxcoOwaUx9EIOCjtf5po5EZE7Y+fNI94yUIIWFELOQWnRN4HQ9BvmgYYFZpcFSwjuOcr7WT16pn
9LZkVEN9W+y9OsxYfgqG1AxJzJp/BYasv5erjDZJqcUWJwB/NCBhx3iH8JJPfzzmGuuA2hJAc9+C
hkXZSKAFmRCkM7nHvFKPSPJAEgFw3ebewOk46F/Li5/AIUQg3VUkCvuf7cYWVjHU+nIiSSF799z2
K4cxs3dAVqCKuffImKHKcO5kkLa7mrKF8hIrP0OdwgXni+wZ5lWVbcnUJje6Ofq5/VPHKXL2ligf
DBGHGdyABki7sblTKEeDDyHvkpx3tidmprUK0EDOT9CPBQfqOh6S1mlYWrqpFNjDYLY3M1i7go1C
UVKL+O1XiBG3D9KfglBxE5w2+65LJXtzO/bxN9SGq1Mb0JQ5AzwiTWFWDyVjpvY+EDrCe7SPGTla
MtgzDOeNYKMCj/ZD6ebeConUbDx6JzcoP/rGHNB8Yc0CeuDUDAsJEe+2dKsLaz7wLnPioOXPGTXP
xhvwZPcyJfo5KCrkielhVOjfl4mAugZe8LbpsJ4A3QkEucKkZ+57p2FkndT7tIWfTjrjhyeMW37i
qeaDBzsK/dYyVxFox0xM+j7GmbBrYBIYDYOOBmZUBH/lZlrdAmYF6UC73lEHdwQ/8H72ecF8Ld9a
duEcG/K7N3Y3vibwzfuMUEurnEP0LYo7QiA3q1w8l9LNfsZ1oz7J3t30s7HxCYknexyirJ+qldGW
r3kIPl+Q6xc7yaKeDSYSuLJpiGhwOL0Z6W07uWLMbf0UAw3H+c2UWzwKx3hLXevK+/66MFxk0Mu0
SqrbUQr2cblAV2JiFyfQ71knCRZc0LyspP2dFJJnzB4ip4CEy3oLQWtPkhA8ke9sCkhv6xAu03Vv
BdqPJIuDreUAA7JWppAt1Fnb4zkpko+l0PCrTfyKODbZRis+pERL7WCfRqlgRxlshNQDLMYCgH9B
cZ8fQYFVRDPyH79r7ux0/Cqs8M8vrISpX410wH3MWytqZ5KobckBqivCNNj0y7w8ulUFvApumVug
mKZhnWPyAPtuCZlHY14qYJUvfcuL5aWcg+7sRt3k7K3M9o4CfRIboHNohl+skfApT09Tp3+afiA2
ikCZHabZw7TUAEqdMo1q5+DodxHcy6leDjopZxRHGbFRKK92KMh3bmfXx3GIP800O1k6azaVp76g
c8BJ87ID6iICWbujxusCXQO2b4tAEZj2AbrCEFWJ92+xJsaoQfHC3Aq5yK8o8bwzJP4Nfes1aADC
9OwgDmglX23rOGX8hb6egUnpe2dmAjJZxe/oE2aGa35l3fs77h6eG9Tz3B8dIYDOpYwDeQoTeQPi
9EgS3xVLJkiNZceLaxwVQ4KccLLZkvauC0j66/ojkM2LqPUTQgATVwZUkUrdx72G0s16tHGSH4ZR
NaN1pABW/0n2L45GCGG9iWJ27oAFjbmLm5RZGh58KzjNDpv5oGGNL1oip9XDYFrYhKrkIYyF2sKf
qrY/LrXepvXrL/p7MLOk/QALYzHW25sC2Gm4hLsqZe0JkOFFFtV9vHDNi5laKhxRLsm43ZZ+DQde
Mc4L2HYENXlK1TWoGBTYaEHbkCgfaK7FNmUUJ5Pp0RvZ0qH6n05y/BzMkKltA1c0W13adq/xw657
kmZyoxyqWZxPICHCVf9gO3u7GXeWVdibSc9rBMu5qYtlE6vgF5f5qx3H74NLrdbzwlvli2cNL42N
TaMhKhFeE4qSZWth5twR3PHd9BBKvNn7KsptUwH59oqGl9YuXsys/JLG0xwjYiqGmuBVdlQjH7Gc
ipS5HWMKoop2xrhmynr1n42jWHPlH6oE4T84/g+Dz/BldvOjHBAI553xumhmtGYyUujl7MxbN36s
PG/ciWXY4y+JRNosCGB1sQL9HkNaT0RW7kYiwoSmgN211s8gYSiblVJ3ls+Yo0TGeBw13IDe4kRu
67H65zXdte0y9ed6wTYdvOp7UbwAJfT5J8cy6j11QHpBNufeeLId9zhEuifaeAdqS+N++Wxq/vvj
jnDu8s7R/3BjMNUIbYExZzEOliy8U4ja/q6SzBqZ18pXYP6/yEnk34z7e+n+wNGQEdil1asVWElU
CTu5oxs0TgMnAuLMIr6qCfQSTYj/r1/m2379gqE5k7QYyy87AC0wtEH6FNS+3oMHW24cW9UXgSd9
r2oZPAUjSsWBQ/E78XpSyfnjujYfALSGuPG5sSnjyqviXT1ittton4w70ntfhA2QU2DI0Rnw9z74
5SOc4quD8phhqXR75GKL6d0Ic3igI0jpSOt56w1cDdJAdtEN3DYsZ5Vjefu4ll8ZnLrWKu8H1x4f
SqnIEwQkSidOmmNtohl1SDp3JaSLud+77QxPLOnPrsDDnCf538jQjNvDZGsDLrtzieKiRp490BiD
A2jDnZNrAbu+wfjcagBrSYUHsnAt7CMgn3Vs7AcrC9+XTPzw6OopQ04CEJxJJVm/ePqpAPIhjZoJ
GxCfDiLinUPpALiNffvbJaBwkbw+RPo4Bxw5syg+CwWbyOnKv2K9DKeKRaxoylsydLj6R2NLxSD3
ok8fqS+aY1qPf8jO2B0I+YJWMmT1L5+MHhnjmHO3hjG1juS00Q51cBjQTbNtjeFfXVua6lw9WIoC
p7LBaqPqPBNxTPodigNI2YuD6C610UGNi/wHUn7mWaDtS237m8jvl4AFD9ic12wC+ObzuI8VygWE
Y+VzqoAu9oRVm2Z9DouUnNeCCT8lwKtnjshqKreIfPmPwupNgaG5lQFudbMWDzOISjQ9u8AisGRY
K91KFwOYcefZQ2IEoW3rsAM9MLZEcqEJpw2Z9x6CEmlkZvYW/nmDcRPO8GwgE2UkJXcB4zuTjVGO
5XDXesGNlVh6NyXkbqyTbLZykQudgc9J7UMKf0jRk1zClrSa0aPn9oP3NtDinoAeAO5roDBkD0CG
NqwEIyClm9DXs5WEb7DSxvXRgpsJqVCM7utMd33I/L9FsqBsgvBNc2RXPa1lX8qnSmcjfP74LCay
f5KWOPVgFKfAxolaLJekqtGYqcswxQfHCrxjaFC8jJV+WC+coeynr9UWlzousZ68EtG2MAzn1I5W
5BMDmdh0gfVKKeXzC+NLUcwlThPpnj56OAWlWKJuKM82iGpM/hzFY9OpXTqQhoO6mLGkz5Sdc7ep
Ti4CZEtaUT203AXMijkefMR+xIftFlolAry/GtHESAld2ISlB/GSMt/C2sZ2NOVibO+TmrCtWZbw
iXV1LBuTVtzaIy8g/z17D/0JYgr3d6iuwoPCHmi6LxepqDGwTqVDceIeqWWhn/Dj9tvc1sw9KCba
uLtHX4VnWUtIhKN7t1jyhQknss+aoJMRiJDjTL8eW9otVK6fAmlmFS4pKwj6dzulH8pcdNUIEe8D
zyHWC0ZO5tgXfIu70f2u1TRsvAW1abl0h9C59kPx2JDHDbUBgSrgr1S9WEtxb8/i4mT6KewXqGzy
dhwqih4fw6+OAcNb/q2ZMMeYRP1hDc6tGMpnuwFIR8tqbFtMJEkwuFvPdTaWMYVU/PBQGNKrNgMs
429WSzNZVW8xLTFrZlXMFHmEXzX+c2oav+kQ/4bB/MQqFtIsSO4pz57TUMZsaoj/FuzyqZeAc1nq
Eq/4s6xhgoSdH2MNibJpGL+IRkDoYc1U3AUzHkokPthqHPfoZfdenr7wQgAdLxGzKB2+NbAh+but
gOlJ4hD2uwZFGvpo6P7WS8TBZaRNoWKyXpWYa4ofcOofOAlfcUnROjfHQghERf21VzS4ZTV9DQEF
SpXnD4svePR1h/c0qG5QDW9M+6KU6z/3Sz5G7vQVWtqBVAkMzIeZdczm8cnTnHll3/+h/f4yfMas
EomTx506LwSxcIp/x4B7jzIj9rAlUoHm4EsIFNizieJvWtjUk9YKCn2KQWTFgPAHGBiBmIYIgmix
Ncf0HAhBZL1t38Kn4kF39HJyLHcbsJkkPat6XGg/ZMw0pPFde+eGKBEUTw6jcmZBzMlZ6q+MEr89
e8p5RHCsVyyWt/FwHCCs7g6T9turGhGhVu8zocKREsanYLbNp39j7MSMvMJ2gu9m9K8WoX077WEW
IiAr0/V9n1jOpjUThhj+LQNaopoFA/k2vdYsBnIv+Wqn6cYp+ucBjUXvqQ81ghiF2vfntUSZcKkC
lpVPjFu5a2eNXxcjqNssty6Zc8hp65yNmB7hvhL0zSPZ4cRX4XKelfXZOhxBnXKWbWp9OOPwjHmd
fXT4TA3CetGjSKrMS0P5zIXb40QLZyRGgrQunxSuzZwrc+fSQPneTrGGYQjEwDLsf1KNHKHrDHzU
FCSpmI7LzPsyl5dF289dq79CTYXbLhUxD6CC0Hrs64TBiYdHYcKigsQJTUvZ/pAbBgA8AUs04Y32
6e8qt7m37fYFiimvR1wecrTkm87+62vA00XACJdEKCaodgK5BNMgFtzXdOifFgEylRSui9VDpyxw
xIzQuEgGMQ9D77+HZXIaRjZtfqtA2KNVXl/Wz3YkUdMLU15qKFSCYN1Eua8yDvtNWtRi08AixhhB
UVAPt334VDnK5xvtBBLGYp8UFY9UAViws90deMqfBH81xQGy/0J8hgZ/TYA2kV9O1iPnj0RolPwM
zMGlX9sEj1uJ4N3CqOlJsCo44wmVeAGYDodwUTIy2IRkHNtZrpiU5cttavTDTlYDo6NF3GY2lb5P
hbVk9ms3m/Y57X5nSS+lNJzROmTFPSqav1Het4mZr9TkO29Km6htJ8JDMc0z/3P5NFCOyQLqDMxF
mmXTgcoPyBAUJPyqjtMCDAPr9dG8GVoJXmrm7sytKiqEezElNtMZQmMvio9dwsculPkPqRJ9tIix
JNExvcVqus9kxVRT5pFBh18762iTf8qN71wGa5tWMoTxh+kmdqvnmUQYHM+w7MIuQmG53iimj3yo
d5+6gtxKKA270Qe3KWl9t9Kp7lWjf0OzPblt+QLN4UmxcTVd8cvQn6UkkllAFLXjgqIc2xeELmiq
yyeXmWcYpMMPfp+9yNoP8scJFck48PFYnttulSKRa0HTrXdyrE5djzJgdGknzZx5Vl1JSuZ43BJE
ChosnmHyNmojHLbPrnetFuMBsjqLBItQ9colJEBq5xF76yyXR3NTHm27Y45Z/4+181iSHMmy7K+U
1B41CqrQlq5aGDdzM3MeTjYQp+Cc4+v7ICu7J9InyMjIrFIiwtMNBkDZe/eeOx5bN6+ho7dXMhNH
H1rAsszIoA5n7ZgU5CWPj22frrQEuRZypPM4VsfaQZfcFZwna+S/ku3aMmIpgzOKkHFoeuhJHuum
b3ibf18yEU5BlYEknSi5DQhgDb2xGJBQN6y0fmg9uYPdRbgcNNqZHx1A8QKNVeMdN1/tgvqh3gXH
EM87Rhqawozd1rdOWUhuSNuG9xgi7/27qdQ+Gvzcl/AgL2iFB2scbtUa/j4KlZYk+iGm4IQ9cxNJ
5pGhDPQ1HZN+jC96uPgmiLplU8jzLIVObKp27KEohmq06z2yyidBiZDCFo5v4e5kB8dLISdaUkcD
xJwFZ1QK5j6w25UUmMWNoh+AHtw4LfhKR7f55CR6aBqSLyf9QP3jORCKahz6+WUFPlEGhQbBGii5
3efXtc5i2gfUn2Oze6ddDAzKy1HNMJ4z238w6vzoQm6YO18g+IRpbbsueEcUl25qGZGbPbDfQpdw
TswE5na+yyeuPMWWv/KKp1oNR1+vH4dBjw5dWhy9PNqFbkqnpuFFTPjy4DECDmFut0IwhwOlorja
Wxw3k31il/na08Nnz2s4XKqWXpzN0FcgF2QCNRLE7D6B3Bkb9a2LtTtx3DeWAA5Srkb8eGPTyAy/
cdIBfaeC00TCIZZ2zL118Vrr9VZWVErBpgjlX5BEcm+F8uSY8ps7Ic6wSY1k8FIw2pNqcRli5DIn
/yadlZa1PjirEbxuW9d0CWJyx4eWirauvcy/o2zYrJUi2nbM0nasThpYgDJEe6iZ6iNW131CUDVl
/wura7p1ozitkbDU53eDnC49LB+g6csVq/yg++fUqj6jsSphnxZb28gQJibVN0MEZ0F/RDqGWNqm
G1DwAsIY9tRIHNoBmRCL0rDuhraK10RP0N9OXuuEI6ePN2iRYqkYaYQum46UZfKXjAVkSky3NM9T
jblwdOx0ib8XzCGvo+2/z8NTDQ1ZsyniRce4RjrFklo117BqUTwpp1v7SJu0rnuxJbu9bMyhhLr5
hfK1G6gOLbIkb+B84N/bJZt63eViqhbbom2H/gWNpeX81AFh04mQx7zEDVVreJdbdziVhrgf8Uwt
LcXFgXM4eFo6ay4TzFIV6gF1iKASUQbCslfRQwtptzC3MYR75RwiHzV9lb4b8APWYWYcYw8jopOQ
fl7im86I6NI6uNs5uZPx4MJrKzBvm8kNP8bpM3VXpT6bkwbtDs84EWhPsmIe3A5t8ubU3mXYp3el
0yGgZQdQIj5MSo8qvgngLg9pBpGAtdA0B6dhztITOIBfZnP1pLEMQ8DWCntcDa4FvpL6sz4O1Rqu
DjlH+rPucStd2oIrL0AVOUymRgICD87uDKx4/DbdBuARZeGtbY5ryK87CzUIrcI4XNkgrNkPBEtA
7wzKirVJi9jI4yMHeD9pWBcCrViKPnzraT8i6AwwuHv50oD/tBwpytGR9s+O26ptPdm3IEo+bKIX
55DpeGVOqXkIUcD2E/1Hkzk9q6lWji6Qw9Fp40PgiF1nSPQAVZpv4/Rk29pnOBIc6eOF0Bu6wp6X
9BdUZagto8H0LKqHTUocvAPgZC9sNsLKAZY6+QlyC7qjFmWlkeLWHPyi9wJSPDtT4FxvXmFymh/H
jY07q516QfTRxm+nddIY1qId241e0/LPy4wFxlmGbWySWkO0WMdn543Sb+gFHRLfvUL2PFFDVyRM
ZNNH7unrynTuFKLKi1njQLiJtdTSqdjnYiR76D1jMKwV/cAV/Yi1sJxHoJXusnfv6MtUVM+gsZgV
Z+K4Bvg1HE3HpScz+Z8F4HYmeQ6zyAp593W5p5T9VMenoTLyM4O4L8sPAlWS3dSeYhUVV+zlyZel
X8DnyUUj5zPk0KOOVB+aZLWws7M/EdeCfBnmNgFipV6xG4+0O6Pmvjs1mjJCk6tn3VT63o+nJ7J9
Nq1K19yLI2mjHIuI3YkC2wQrS7EYrdImGiA69rk8+a55ah3j0iAjcOnk3KZW6Zj9HJSPDWWNwSW8
KFLFIpL5e+ZGVBkws0V9cT8vAhAfsFeQlxwqrlD21B9LTCNrHKPwrnVCWfR7g1RUEn5Wmk78TNFz
mHZbgIF2Ge/IXTXI8vVeA1gkSBiz5/8/WIC34T/ecgA8pDQ3/9p+5GeYdPV//gUW8K///MsPnW43
d19/4C8/X//rj3/2P/LVS/Pylz+gOwyb8br9qMYbCqhJ88fv/vMn/2//8W8ff/yWu/GX/D2p/rhB
XPqfv/7P/23+gv/8++YliZOX7P1v+3r+T/09ZWD+P/8bMiD/gQFXCAdlskkFXfBPf1L4ZsiABYHA
1aEm06z9DjKg2fo/hG4p0zX/QAzwQ/9DGdBs4x9KCNud6QSGLWduwX/fhKsciQ62qy9//lvWpldk
Tzf1P//OL/qOMfAnhs/gGPlXtoDK03ScStunalEQuZSNu8lp/NUUeS86zB0pqxPRcnff3aI/P/z7
D5M/+bAvzL9hoMNGfSDYOZELXnnULTAwOdti8mNdkW3hz2eLX3+U/rMv9gWawJkqLfp2VNus04/B
SDVnDJ2ULHUCPrWxZmAW3XOgRIOGqK9PJPswD5vNmji+CeGYBgvawS07UZLLCtRLQ/hGIoT/u8sD
pPjD+z7//Xf4QzvQVN0HBhkSWpLvbRHgZNWs+7FXx6hzZ0YhrZdeknpmlQil3br5LDN8rBQ2AFMV
5u7Xt4nX74eXAcXi+8towCzbNqAnPAclmlzxNHT1bT346jrQS3ZbkU9RETFlr9ri3yDPf4+TH70E
f8Va/O9XDqjG958J37AY4ankO9pPlByDiv6M0exr4d+YZnxEoYbuFq+YJ3PMhv4M3AaJvK6skHNi
W12iBL5H8+Kv65RoU9xap2rwPkujBSU3OM92m7x3NeczyiPnSNfmLioMVIVpncoqB91AItL1MEyF
gronDA9k8HX2Scwknh7s+IcJvSH1SuhxeJ0XnDEem5pF3ZEvUc02oPFgryfYY1a9YyfLpAMj1dn1
2a2o49s9FCu7Dc40W+eiKl0a3ZafvcLFFvk+kmLX6M9BHuzzUYM5RSXZR2K9IjxgQuabXNQclVaJ
DdAritv2GGKXWdI1p3NHjCi9TtPhPQ31R/oFtFnNwTjFnBRWRdB32y7GqRHPDONfvx36zwas+Ouj
ipu26nqvxTpsGVe2racgs6l5Yl7oWYqcc6AHm0mJc01a3ZrhhgShT+TKs+bjMdUB1DjdR9wT2zbM
WhcDNsLvLm2+hH9Pb/v3f/79f96ieUL9/i2KOq/uDWkFrLjUm9vcf9S0ylyDiwj2MvJOMgwJ+ymS
nd8SZCULE0DM//rFhPmTESPm+ea7gQtaWFNm2sQ7VyKL03J69WnvPskgvK5ThAuEeecbhKZsqIOm
3Pz6Q+fZ+Edfdn4+331oho29iHM/3+nhKPfZNG3iGty6H4ngQobp7a8/RZ/nxh99zJfFIMihDCk/
83dx7x/cUt/klgvoqQA9kyjuoprl1C3Cg30q+nrt9RqpTBV79kLW9qz5v9H7XL/+zdXM88GPrubL
atHaHQQsyT48NKoGzEF8nxBxtdCz6arytJtC6tfQOd4xgzItcsf3ZT12/6+v15flw+CF12GGwKkv
qfb2ALG1x1Gnmk6+WrQT+HDwg9S3TVvu9KSCU/frL/2TVUt8WRaKKCLcO2p5AhaaVgAo3xhv75WS
Lw31LgPtzq6GpvmbT2Or8ONbPP/9d+9Vq6u4s/o82E3CThcGoO+NPgdp4INqQfNB3MjaY1+rGzOY
W59mMa1Vb1EF8P3LX3/hPzYaP3rKX1YD6v6gY00r37WTPS5cCQGnrer0UmtoGqTmtZ8G4pDVEyuT
+xl4Q4k9VpKEHcTDbA6tVhUnpU1BdMvYc7T5zVX97Dl8mfi8HOO9aPtk14oAmW956WI8pnWQajeJ
B1FgLPt3nFo9W/P+xslK7MSFTuIpuTwqndOIyKaMae54PoE/rZzk2u174fzu8n48+Znqy+Q3mmSa
WjKOsIGFh7RVO1LWwltkMtU6T8VTVHnH2ByQcY+a/R5Z9W/2b+aP3xecC399X3SKI7HhkxnUwU1c
hWnE8udz8ieGkYSzLkUn16avmGYAdM5BWG2xYudwAULVBdfavccToWZFmgcrVnt7V7mFWFUOuizh
u68EYx3NtrjDl3KKdf3QQP9cqrR7yzXrWzROdyGIEw5PPiB6Cn2F3co1Le364tfP3PnxJAsN9K9f
joAmDC96GIAZtog4mNEu7AvUobSj4W4Yg/isp457RfGvIZ2z0Y46srPzNA6vVWTfZSHcUNL0uA8+
5mCno+DX+PGlcKEwOwrzTKtiOsUNylvIoDb6ECoPnXRutbK/UAldDUTQ0x6+bUSwq0A6F1afbi7u
ac8+Uf/5zLX61oocHUOLedu4VDNo1V/SVCITKPHBnGZ1ingGgknbG81umOWZeVWdy6To2T3QZcxy
lGjjBBeQZHaAOSqmEobIxW8axcbX2DZivO+tON6VRQnrj9CTINXRa8acMBMKUctUUN4ZuoKQmX6W
wGlqh/Lt/tdP4MdLq6m+LD+oslEDJbW39UQ3wDFwukUCvC8jtw3+Fs4yW1xPTQXl26JT9JvP/PEW
x1RfVpm+16rMmDKPgMkyXyUd2Q/0K1e5iq7p9d7GAynMUwWhQveJc+OtfZFDbS1weOzYOVOTHbR3
F/dx39GfUml15bXefZLk6dbvvHvWz/XoqAbICpedj9XJkOY+ceJqNVZevkZgCI0yRh7dJ8UVGQz6
2deNJ/IhwWnEOApiMzp6glAioRGYKDIS3cTcHkO/g/QuPzocD1ELkXyGLJ5MDNlu68y/tcf0Mq6r
o2ZSfPa0zlxWzLFrS+c4l0fwaC3bou3IeadAM0bEu46rudR25qw3bxqagPwAw7JO35G3EU8TFPe0
ah6NtvHwWBr0l/X43TeoAKXZJ9+WLRiuM91O7U0RGdRbK3+TNGhR/ZmCSRfiaqJUSs+fKErpBq9h
nnc00Mkgyel0gNi9qIbsTJoomoNAIw/Ts5ZGKq+k3T2WDsk8cRNdISQ9+YV2LCPMBhYvwfLXL8HP
3oEviz1NhKClOuhtSdjwURSYOuQoqjWSbOQ5fgSX3owA+PWH6T+bvL+s8YBcg7iJhb9LQZQkE25i
re7erSi+csbk3ZEpr73NUKa3M7fNY7X6zQf/7GvOs/p3q/3QslPmk7VtZde0IPlaWk7gUDURE61J
je537Lx27XTVOEmGeopzZ43vha5gYYDSoJUbeJriFDU8+n3HmUXTT7++tB8vt9TU/npl+E+awCP7
aleX6aUf99dlwLBTIy7NFmROkhI2UUM9+83zNn92J74s73oCoYeaGpv4yIu3HTmODOhGX3S8ZMT4
PlgTPPGpoNTuh1GwxhhJFXTCYOmwKc7cukSpOC7bZDhMUQBpVGFlD3KUndmDIAtsKcoiWZIa263L
KL/Qsg4HQ5KeknpoYZFoBcVfJvjMmEuQOjRyQ3rX5M9sbMtk3jfTTa5sax+FdEixRBW/+do/2e6Z
7pdtA/mbXYFDMt3VqjOg6kEvdWNPgW8ai21gB/UyLdBFoIq+oXF8oXfMS+ZYXGWDFv3m7f/JnZ8L
Wt+/g3k6GOjJnXA3Ru2dMlRwoMT7ERneDQLDEXeot/v1K2XPw+n/3Fia7nwF373triPaziDfepdi
WKX+W3VMSjTNG6oosq8OOj46NPnDFlaKe9FU5VUCzW9V92y8UZWkOHOnt9gjE7nDkrWUoX+LUI/u
YAlaBO7eNy8Pn8M0i7dAw+ROF/1dP+bxMSfSCHdCtSMYEzHrkBHy2Si0jMj9oe6Xj9CA6wXSw3Ms
cOBpio+ybA8YlZkcnMm5cnLzqrHo9/jhdFV7DntyC9SIF7PRKsv6XdVo6Shf35aReVWKVN+WY+Pc
CJo8p77X28df30D9Zzfwy3I8aZlPcToKdmWYY2wInGvHr8WiLjRnEbCnHArrGdrlt1arznXYZ/sC
+93BbqlwJ0KUv3lhfnoZXxborID8nrc8R7oa3LcOOURqcFSAbg9rp6a2IPsS50IffxYTHmRqY2aZ
6qesRsMJp8r/zej52Zv7ZZEoDR1gT2RK8CI1BD3gxArYywKbBfSq2IY3mv3m1Z3Hwo/e3PmBfPfm
GrJBbl154c7wvRe67Nd1Yfh83w7iYRpc1kBLlzCxflvlAVz7k0/8sjKEDVHFyp3dAxbgGVxmtwAK
53UJfjzJBXdQCVcq1HXcYTQ+ibRAblun9K477X5KIVIqB7iRnFyLcADTjZaUNpGmQFwmCC29GiwI
xvQf8zsrlfA3puB2sDirlwONqaQuNhmonbRoyArzkR5VpCejJcbZTmWMHpAF6mkEvY3sx7TwVbCv
TQsfDbMYl2AiYGMZbAo7pR6qmNyUCYQ15BQY5Mi1qV5QAoSE9j4lFnagdtey7WGjnh41RVAmAF1C
KoQ2wZzMbotC9psWzQlS+6hKXoiMVasstomwaLyzORG6CWURieRNrMUxnCTPXdV60dGdbD0ATM0u
E2O+TVgUaJZF5L51Gj4RCyOeVgREkPXKQkxT4BpOYgeBpqrZEmGjy6EXQakuFARNjhdyQsEnY+up
SKDuSc1+AZRx60TcIWwlzyVgMyCWLtpse0LbYKBDhwPC3iGJl/Raj+TV8e53aHiG3j/3hNV+63vU
LIKoD5QBuehX2VgZZEGb5XYY6OYSjkaYhtIyEGuu9p54FjyoAB6w4WVrjMaXIBdAeiA/7VsD3V6N
djRKgufCKVZNRE2w7qPw2HT0oWvpse+cXkw9XmUDOlgvUiCK0ugzT413h34+JmxfPwVuQze3dZwl
iJFqJTqB9CkRzZrWGAjVIYr2hPHs2kQM9DHNI/JG7YmkcjagbVvuDeKLN4Mc1tMo15NNykRsBgqh
NruqEED6XnY6UdrdROK8U2D3p92IfqutzV3dquEQgccnaY7DZkvM2HL0Vboq+3o+wHdvhhHawI4R
MII9JinZLknTGCg5T0Vwcl3vlIrS45jWfCOP5xyOZbg2ZfuRBeGjG/UXncbRdfI4ERIS99JH0OfF
iKvOx79ZgJ2/RF4KwMKiiF0K/WUi3XtXxkBZRVGS6DO685z22RY6+Wiz90OU4EJBDhxxkqYnP44m
Wv6TQ7q6FGTL6bxULmNSy4abUdb05lNtU1WeCxAC2hg4TGMZZMRqljyf9VAn9jfQKQTb1/jNAn3Q
NkGVhFurVOqqzkbxTfMs9xxX4Bo6w0XS7HjGuekpo3t+COUTHKURElGDkJIEknhP4tFNWUBBm4rm
OTCxhZSFs+6bCsazs5sjAiGw1HflNMknHxQljprAeh0dmLNOZW/KED1qHpOXa/T1dJV1BgPUpUuf
aC0i85wgVr0TdwZnEOKbOK0E2PPAq2AcKc+D1Ju7Jhen1COa16yYlARO4UAbkfjExWuWGB8jjMau
y8fPKIK4S8hRuXJLVtNBa566GOMESgLa5CGoqth4GD3f2rBRKU+ZbXifvq2MbVISA293YgsJT54d
prgVMDBtWxuQKCWEqkYYFrrEPizgaRXB/UCc816zEYZxoiJLOU7LVWT6e47OHMMMpyId1hFr5ZnD
xs40MK6ziZcwjG3rlP6mn9oXUTnjVgM9t09DYXyEjvU2+djAVTIDV2yY/pBV/W2WaTqYe0CBOz1A
qh1Pt5gcvunxRPtbYUuoQVYtZRNStcOt4dnxTT/pTyl7wUXQS2xRcPIRVnnYW0esG55xW5EqDYUm
SD7mNlq+kKF8MFKNcVVPb1EGgdJ025WHSXoFszhCQjoiuPaBPk1KTRwk0zfciVCSuPdQ0u9as+gw
64nufpRQwZe9WQdXpETA/SkKu75qim7A1WGfbBHJ3STd+ZCZR84OVciHEUfv6Pq9Xe2Ua7No4xV7
8q30p2uZGCQN87d+Tvg094LATFTq62rs7oM83knHhIpHxhG+/OGjqsgZH0qMEyJsnTPpLQXtnkxs
UNLsFWmC+kzStVkKt2LQx6WAyblQBqreiaBRzCczwlWh3FWmsqB0Q9/rdLc8eFM/Ih11HUyERnK0
fLPZlnpb3LtlOuBPCmaTJfoaY+woo8+o8OGB3OMXI2Qj6g9woNKUDR1p4Tu/iM4dbcolIptg4ynU
3xqFr7VVwbayC3EkBqm992JsGr3UoBX1r4RvVAuq0OrJ15yDlN4dhi77Ed5IvqnG0VgFY86ZJooc
VEe9zXh1HqJprLce3GGS3TuohbakRqA8Ai3iFAKUg8TUo9ajN9iyk4IA8j6zy1NlQ6Gk/hNssFy4
h7wfLkrfSG7I2bhtxkbfBm38oEcobaYJXkSCT1XXavdgWy5dVS0j+NwK0pNBYYB9JMzoxqke68H8
RpEhWmUtLSPuEwRDK2gu675Ottjoik1vqb3LJJHnwbsTK+LS3JPASgfkuTsof95iz6VyGDvdonW0
B5rpFGrbfHoidd29rAbLJ1DBGIBs2zgqVX0NRGy4M6v0UwZwuS0S4xeiqF8daDkc91yaLDodz5JD
4Y4zYf2Y8JA2Qcz5eBLuHUelaSFqsJZ5X/KQSGuiK2fNaY0W9Q02GWmAr9YbgBGTtmKu29IaCZIG
XtXoFmbKIH8iIc3lLU6vIhBTmAvAbVpaf11ogD4EU81yGkBfG0Qawwjq0ejXzX0ok0tjwAYL0LaD
adAUqyCbOVSDcV9pns1FjM923/b7gZkxNVL2Kw26ushHZmyzV4CzUwCWd+MCUx0BrAu0I1Cjkfw7
7VQ8QARAlOYb2lYCKCe3iQAZyG5HrMT3id6ayLUMuGbRLJePkU3bXsXwGFhDAaiRp1mimxk15wh3
M3vtYhhHuhuVBLSbh7aEtkKS2qr3e3JCieBegssPNlqY4w9wXnI3vCvMmmqYGVK1Sk+uFwCEKT8q
FxehHZWvbcPOMvW8W0wNJ2JULQqYxS7UCon/fRQ710vIDZPTMwsBVyX7k+Nl05sVoSfKXWtcaUXp
nDJNFgudVaSsQsgFk3YgTfTGa7OrhI3GAhHhwci0t9YPLiLN5F8rbKZR630EyJcCsHHowYLLgoPl
yk7Vg2EV8aLyfQhTqYnAmjKl1M2ECNbOfRFo82GKWXBsMOjthexcdJ/ea5fqNzExZCsE3+5urBr3
ngKqPJtyuO7ylM61dR4GKHSOQ41TFfJbOYFy6oXSD3SqXwyFBqH1OMc61QPqjKVXotLrK4mqWXar
sjAPwnNomQcje2/W5bS1tCcgnUwllVltXBs9ZM4iajhctOeQvuoOTXhIanKpNJxDkxN2gPzJPi1q
F5NmGr8HpqoIgjGr1yB0tTN7Tp0yZpvd9CN1EcyDw7UWg7oME4BvS0w2wxIZzFUjrZs2IVsMI0y6
s5uRt79jHYIBOISXNl3sQxaWCbzKmGFa5QsX+SsvNX48DPvfAhPLbqmxPcwyHRa7kxVHiVkGG13y
XglnZVuJj3GtczBC2vmjsLwJNUUnd7lrVKylbAUcHWxPq2fPucVQcCXbGw9cbFEhcSXrNsFBhk1/
JPyGrYf9gJYQhq1t92vMm8YmLXLtjFIBp2Q+CRjxzf0ER3+dqxaOfZpbx6qAlZWwk1C9Y1Dgd5Es
R261KjiN8nUai/e/fS3nu8lBHRgaMWBszhrtpOvKexpr21g1iRahtwWNanUgrGF9L2qNqaigsr9h
5OgrHC/VNokpP9FpNjdN4hPTULT3XZDl39DAYT5pq6uQFsXGa4odlS2aLJ0dbOUoKww+GL+sLN1H
SXypDP8tRtK/5JLGpyki7cZmWTYMDAlFYBUnhCjhofKgwpVin1iVusABJ7a2Z/i3I2nN76afYKjx
xm9jiXzUmSpwscTkIRM4glvas1u79AJIIUXSXGJqy4F/x9naxhhy4zt5ixuRDbjPYZo9PSZbxwBg
W7I1lklznU/6+4AnDrmgAY609E96SIIk4gv0Beh0q+61i5BwiHyCNZHi/mrxda8kRugb+PXRReBO
9rNs88u07R5iG7K45foPVouu3CqAjaaU11RuextwkrRPQAoFts4frPcuF5eNzkAtNDLfVRvPHgmi
MQpW7g5WDS4YbFYupbsuRJtRsm6yKU5WUwtFxRCZXOUcG4F5s4EPAvqBKe2XxWAbr0Num6SY0VWF
4QmogVyhJxIbcPaxP9i1rPL7tiaC0KYAvuH2i8e8QnyYUMa/Hm2rvHABza6JIqzW+NnSZYETBLqd
mW+JB54OvZKXtQAGO1h4SpA0LwJpTLuIILel7xrRE2nQ6d5r3RuOkNcEFnRrXd65YHIFtGvDHgzy
nLgttLWydW3USJ1k6cIXCTV4PqifNOWAydNEt9TnG8qDvjFy89ozsrNKCCeldEAzi3rtIpUiXWAl
Sj6RkCrQMxnoJeBJ0N/ExuLNa00NkCCS23rHlvs2NjGRJxXNJE782Yq5pTqoQb9Amh4vTI3wFtUj
yvUFTRXXSdZAVd5JTQK5OMb22raVeOt0oLD4OsFmYCwiscO/YjTHu9YgkUKnLrAg1omZJUO6qUPB
WsFWhotJXYGUj9mEptV3biLuiUvDbKhpBv3F5mqszW1vpR4zu1yb5IZBhCefPIvHDq13iegoSE4D
PpzryvMhFQaNBi5pgqSjm87aNXx9X6Xf2FO224HDwZpnsasHUKZpYSDx4hxl2N4AWwszFejXNz/L
byFYhnOCW7nsFY9DN+F0se98C2opWe5ZFQG64alntVgRecrRf0z3fZC9TXlqHotAP2hVcXQtZK6g
JZl9SMJlH+lY56yv3G04QimRJLYjXK2Cedlv0Ih7HZ55jIaK8FV8bYF8zRG+QmnqkKrOJm+0zfWM
cEQ25VPxJ/v9kueSrhM1YY/M6RpJ1A9LN8sM3LPk1HV5G3FodJ6NGItRZambzOqvtMl6LYbuEc/T
VquQb1lzOI0qnsxsOAtdg14PuLVTLoMkzG2+pbd1tDIB1gdxBRYSaWhMgVH5GeagWsO67rZ+CWRq
KifoNzhyCs18cQsqQ6XHDoUnEm3rONuTeofO3XXlJsrJLAtcMa4qv9mGBVcNI/ouq+YpcBr83egC
yhGVubVGxtskSFQjZXPgxU3fvXKuonjJRhV4fkgPrK5o79MgmsodnH+4SHNVw8qZmxoc9bip07Vr
USzF+3F2SA9YxZACcYUzVevZHejtb3TnHv10JGU4WodWW35gr7t3/aQ/DS7i9mh0+4tQszCYes5N
msJ1KLWS6qszR54UNSx+0gzmxHaMNLyybUtTIkO7vRS6KZEcdMD34Gm79c6mlCAMV2zwdJ3wHx6C
ln1TL0p7A50YVhE66UqnDj53eZGb+ovGHK8ASGIOqkaDLGbtHgnXVpqBv4Twg46Lw7+R4TjCCky2
i2ge/YlgzopvXtTQE3Fxt6hFyteiKjFn59CzwowaMZEqgZE8jmOAurLhLfdo+Tds5bb8dbOyuvYC
GSgEC4Udtic6B5lTo2i/6nQmA0ZoOdj+gqrogcIj/rugeCT3PFpXiAJW4Uig8pARQcDUxTYmvWzn
XbRGuBoJ6DC1jRpDHKz/HQrDeps36UM1BHd9VWY3pkZeDyEMV6NtP1UqefaQlNOSRWnjlqS+TKqh
9mPOgzOW7zLIorOCzrsILQusgFMGhMyk8RmvabT1/clY1WSlM0jSZ6BN5iqrQxzbJF7Dr0XeH2hD
tpNtWO3DInPIKQov3TI8BAMb7IilHEfVgJLOG+1F1g3DciijbtPkOc2wtotWvU0GKYV3OP0EU/kC
tqOHv9sdOOfC6MUnPoHFh0i59I2h3+RRpS+nEQ1/D2diUNNLHTX1C2ataNUoz1n4iXWo+qjc1UiU
l6ZrlWdkofiL7BTOQlBAk5VCv+4lZgjqnHep70ro9ijaUaV627EPT8bQXYXl1Bw8U54oTB6JkZSX
htPv7TC7TDIMTKLEm04R8UWLcCjxSI/IeOp9UXU3hREGtxxv5UXcORdOy2KqZPQgPMJWmpCwMBh+
ayvk9mUipglpW8YGoOiGEe2t3DQy9kpgAC61ZlUVVLnyIISLTTm4jKI3oE748qSEEAgxdd8ZLa8m
KUgb3Z8+C8BcbTVoWz+rD6IDYaIP00VaJhjjOUheVFl7iW4nXMOTGo/S725dDl4kaFJaqdGuCJW8
NYwod5ggUuTVBpq02gJSvk1UftP4Tbm2+nbX41dY1oJTkwrTTUvHAK8iucjWMCtGA3s3lPVlOeFa
JzaJUSXQk02cg48U/tEY2kDVEJuNM+/oIYDuvBW6845BOl9Xs1i2TOKjmIRcZraN5KjMn0mZhOEL
AaEFDWTmNUB5+IK4x9JTkxflKgxxC7eOnmDFbROkNNW0Kmsxrau+Si+6Mn/rAuNaaDbUJau+xFKb
Y2Gawn3Z6U9tDK6lYhzZLvfZNasGE69WpWwSgmQ92tkF5XhvwS6iIhiKfDCRNidZY1qdwZJsCG7J
1aNKFA4nl1DzJY4YBYzXry5Dr3omJMNhUQm9dThNsCA860GjC4UTq+v2vMqXyqL5g6KoQZNN+oyv
UMqS/X5hki9xIqsNa2/AN68a4x4apE0NqQQwUXjRUQnqX7ptXSsnvFVBz5rslGC7WWlNLycYVUuZ
uiPgwRMBL72LsxOM5gFzrcmKlLfLpGdqDUUoz2Pn7D2XodwMAkdVku31CU9PQ067Z8wI7jyMoZsb
+k7DSLjpi+RC5O2djS395I98HdUF94ZFtifMiW6TUK9NZP4M0lLbQdo1liSS4XwnWrSZcKbUmGZp
u8hmCUkp43kVw4pEeTYGWXr0O72GYJ9KeBytWLlK3vYSs6igsE+4A2HPMnWfKYnQzB34rkL3iwWl
YrE0DAognCzpQity2jKcNaFT/hdnZ7IcKbJt0S/CDNxpp9GrCfVNShNMUqXA6XF6vv4tcpQvLCWZ
3VlZVmVFQID78XP2XvsDEtjBC4AFGSOQgsKUwz50hmTjKd6+KgRXkY8NXafEGDe6HC4Dlrdt72Zq
m8iGkCumLgqmCE4shV8pBrXl6Pg/I4ZqEnr6VRTDDbk69n42BoDdiHnWRWQ+ukWzAyr8GGTmzZgm
3RH0Eu9C5rNiTP+Vih6ZbSXRVlXpGXRNmJI5WBtTQCL1FkdfEr2kNR9hxhYdxoEjI9JUEvo6Dw27
sup7gRB5rUDCUltGAfOihBTlSO1ct6Dfzqd2hmo3BUUpYbIEseWkpje0dmirxgaDFHxvVis+p8lT
cHHUsqu4HxIlxHmYANJq1IzQq6ThKpFVrmyTPL9+bA9NOF6bxICeTx5brwhJ/Tar5z/TqDpDT1nQ
AdRByFkqk+AJPaqJyZ/Qj5usGYGg9kRWuJmSMjhvGhZ6I0P4bft9hFsN35SM5pZAUezrvp1x4qUR
5/TFZzDar9TFYNA7RMlm4y69O24hUgbGGWaR3pcK25oVJp9ZG6OtqgN3bypMeDR0Ac7AKVk8jzgt
7YW8IlE91UAfQv1pKZdlMGivpxJto9Enl4NBQ7ptHfGAkMPa0HBwt17VfigS8HjaJly48Usfy/fE
UI/dLG9VZz8E+fggWl6qvKaQGCrv0ylTsvTKDwyzxs4MuqeyNd/DBkpHLNR4QAvsHZTdMieP6ku1
4OPpCg3rKiyLYwvilYoLy403EwisiuzempCjG2X2TPJjQZBPUB86k5ExemVjVUXeYxyJz77RBlWD
Z1zOhu1dilGFBDU14UWNQgLthUfMdBWbLJ+B9YMM5wuZoX+iddGgAnMbUPfBaBjLJGN+7vC6bhJj
uDad7PP74f1XI+QTgcuoao+EXYR8UsfXjJP966pxN5EDPqBvhn1qMRWLIiP/3/Q7i/Hp74n1ODsE
gnZhdIgcGsdlwGihC+KXtsKGPqbeUyPICOjs399f3BeTeG+56L/m4xLak0vmSnRo+/wltVCslGSA
waEyL0WDeXOou933n/SFOll6JyISHqSIFpIb7L2cWQIRaIRGQIGobSy2KKXx/+eN4FjhccS37Edl
RWILCeVc2NEb64dFrDZpdhODnU1p9//j9Z8IM9BGLW+cX7AwDQ9+LT5HZpMb8N1MO5TzaKUYLb+/
fmcRN/xDivAnmvavW62cArvuwsk3QqaJNDE+0E5BnRLRO8T4C+XAtwJ5edZqlHwy7HrioOp83Wid
HdrA9PdewIymXaRTky9pVMbzOojp6fm2Ay9M5a+oKu9MpmOwSNFE+ozGMTpAQ7UdQJo2jTwV2I+w
D14n6WnIHNV1oPUzKZW7CfzMcSC3FNFry/CcqtLlBFNXwWvYtWd2B74rwT9Hdx9ZNo2aCJF22EDt
lBqgrB/ssiYuNlnkbM2S3xOqDposO+83A25TTEfJDy+jJb6Q/Hkn2pEhCAIncm11CDo6SPQogZEE
ccmCTiRVqknYslNSkVjcptJ4njKinyE83OpKKnp7hPd4QettLQ495wOY13Ovo6LDjYBLPHM2htbl
xs6ZsTlRjGs4T4wl0eaMSDCD9Z/ZkS9Vui7qcgn86POdXaYgG3xUpXZFngY9BZ5h3ebnHFb4p4Js
sXCZuokJMTQDclPUyZnF8MPoaMNJWuKPYgEpD2WRPVZBTGs1tRnhC7jQm6qdaXREnT7AT7a3IPJ/
xSbdONNkFJmAIYtCIFPhxHnfErzDdfwr6uKLvMmiraN0tIK8rpD+l5W4z42MsmNMmEq11b0Za3Lc
TGb2q4I4Vc2kXNC0QZwoFf1cs7kzjNzZIK1sNpkfPszNCBKFNPg1JyQC5Vun3pHXSLtC2+YqVqPN
ZuC++bEDOVt35iqZGccMZvU2le0tkGxSccv4AjyAWsPwKNY0abFTjzarWo0YaFdnbojAHfZiyq2N
3OHQWgSFxgYdcIebT8p6Uayj2OzIFQre51oP1KrzwkEGaOnYT8R+iPPJJrQqK5O96VoFiQd47hqc
XKts4qGM3MQmSoQwvu/faOurR/FEXJQIH3h6M8AyQZLMMbFkLs3YP877hzbGSMZsmjigyN8CiPKg
DkZv33/wF+Ju70RiVNnNlCX40jkMBeMm6RnXOTECy7BxzuOMwVdvRObFYAX+NoNj8pN6bPnf/2sB
O9ltByioYzfg43ECamMvTX/5yzOWIgE5MO6W5w5a2y3qNXx9nXuIO6JMIZjG20jy+31/6V9J2LyT
3Rivhk8fmifec0kghfoJxHx6Ywf7E1rbM4lDCEL7Qe7CVJRrjoUaR1PQgtyI5YVtM8v9/puIZYv4
x+1wTzbqbBDBWLlDcsi1v3EjpikEZjHq6bLzWOvidsBHpzoYNC4UoOsit9K9wNx1LKfx2bDsfJcT
8eoVgF6020wXDQkfjEbz/qrPw9/o1qx1WRkErZputdbTmO6CEk4mjoJVYgj3hwrqi/3fPdn/2Rro
I1dxeRgCVWG3iPZyHF+ZATWwwJmazW5w9/39+qKMck+2/yKb8jZUHdw2o72uuyWMeyzeS2zea/zp
SHyD+ndW0Kf8/uOsL16SP9aUv7bbKowiGFYqOvjMa1ASv5JiihogyT/LpL31J00nvjDvhnYcAEFE
9ZEu2nw9wB3o6uZ3U0YZkTz+GXaFp7klz8EPS3mofDf64X58tXq4zv8vvQwgXCiGnQCVSizOpmH4
DMpqDx7tvkdMg53Ft7dZZjxgT59ANTAy/eHOLO/rvx7ckx3U9ZvRWhT/B6GgOBYpUESnh9BjaI5Q
GlgF1ITfKbKLsxmP0iqsnV92m758/+l/nqx/ffrJopk6hr9EEqSHcjH4IEdHGwm3J8jwSOAPvg2D
Ft5+HU5nQrhkLjsIt1toQEQJQb6CcV8ROaofwznV+5IYSmxSY01mDsRAZYzNyrTB6gdzV++00/o7
tElsNirEDG3Mz9McANBQVLhmWp4T/kXnPcDlmmZRtK6bQt+JaXqic3ONjeWXCjKUeynBVLROIH05
ptq1jbgo3WHvj/2ZTYDMqvfUcD4Qm75SOhdri9tJNrnxiwmIvYNq9qQC56o02IRyjuVglphPEJ63
F3FvHO3QfLFarfZplx5zS75H5Xhk3gx/haPNliCgCVyHuqnomq5DXUZHLINP3/8SX70gyzL/1wuC
ZghNdwy3RY7lRtXVBVnHzb6wjAuzQzmdktIXjt2RudUPrrCvPvBk/3B7v4LLX3Na4wiqDaLgkJAg
R5XVMxTXDYTE5xyy1tplVnz4/hrFcjH/etpOtosu8d0xrtIM+oA8Q10KUr/h+FmrHt9jxcGfeira
UlPLlRUoyD62qDbjQEgSvYv5yC2vtr3uryYEiPtSoBY2JYGEnuc8wpv1Djha0BrFy7BkqN6//9Jf
eQuc5Qb+9ctgduwH4H3RYc7Uc6UqhyDL4b1eiOdomS9l/WeS/F85V+lex3a2UlPAfAkZ1k+VzbIG
/eO2OSfbAoJcVdcgQA926lI94d/b2J3nUsoiX28sulKQwi+awDi6WWjuY8t7yWRCPFuUv5Jx+J46
GehhoW+/vyNf7B3Oyd4R2KNid+SU6uF1ZNZcQsUOB16U5leX4/GZWmsJuSguv/+4L3Z2Z/nzv+4/
ERpWVrm1sa9QGx+8lOKtS1HOura8kLr44f376qJO1n/kP8VAEFh6wPeAIbiSRKD1YBqKcHqRVM60
Ju13Ox7evr8o+cXr9+dc+tdV5USeFW2FMH027Uff4Ew4ZvnOcRC32LAiApNQZK88ZnZ/1iwmlQFl
DMsClV7fkUlR0A8s+uJXXDf3WVWQEA33dlXMDvnQDCcYNksmtQOxF8uIYjl40opjvO5q8IZw1aAL
VoM6FAYK9EziX1Ne+4AwIGVOgw63MZ/nubi3JL1S8g0QazJ2RG3d/P7+8r/abv94W/66/DDX45RP
nBulyBoGDOlFa5jnYAttmo8xo/oWZIVt/NdUw10SiR+6OXLZ1v71Jp2ssho3LtloEjtWX2+TDt5i
YtFtM1xnp+wR5adpdvzk9R2BjcEetQIZ8dpDChCNTxDuF4coMU+y85DnkEAV5D5GthpjapviczEy
l7GPfGmmBq+BrBOmj4QLlR2qrWLETOwm46aaopSo9Oo1r0fmfvRSrkdP/PYYavxQRX61XJys7Ata
gDjnAr1bhfYojSa103N7mYRDfP4//nwnCzmpcA5hC0F2MLTb7xLGh1GBXn0w7hjgPAawTGypb+Ye
KncWmT9c11crsX2yElcFvoeqDlLsIxAYVXA3RwSHG+iLwZbH63LMOyZY1hGVxcXgcuD3xqLEaBjK
H/bMLxYJ+2Qhjhp/7CZOjod2hj2XDaD1EUc/x6PZ71iith2vCBBbAjN+uM9f/JT2yVJLEFwwZQpH
ZRm7eCkwbtjwuHFgn4/ZmF7SmQ43rseUaYqNcCuMudyMcAE1SOzzGnEyMNgUKqRwpx8W46/uwMli
HElZhray/f0o5utIBNd2FSDrMZzDUNuf1NB0UWY/Pvxw/UsR/I/31T5ZlQdRB3ZgYmdEPk9kNtjA
B6hx8UFbYDqD7hMpobNOFUGzNhDHM/5780LSx9/UJDMzAwAwOFWG2H//db66+JNSfSYvJAtGIz4Q
fcWAYITZF4WifzdmAwCpwj1Ga+dqRhy5+v4Dv+CWSPukPG/bcESnotShSszH0YnrPWA3yJ0EQ1Wh
E28rEYBELsUbAkdjbbjoPAFYRGjIYdLTa1KmfPz+q4ivHsWTpXPm3Uuz0MM0R2OfCGqMTMj91sVc
PMwdosipoUxzVaOIFB7n64z4og2RVuaO1LhdoApQv6o+uFILwOMy2ai58HatRyc5hSxKukIfbwAQ
LVaDJjqwED/5fe8TMtf/UMgJ54sO0cIj+7uSqEbRhyOy/wO0nmw7uNylVvZyG6nGp3+oP4pATowr
7Wk3G96HT0rYXZDjqehFfuFPCvDmnFpnsgJo2hXHHLOKwIfH3qxIDyxji62U0ercuAAWTHihvYmc
BdsR48G8wkgeWzhYrNE7a4zmU9j8eQ30c+sw64TLdVbo3sT+wtSIwMjql1XLXwxQUPGM1Xvsc5qK
6xqdoLyBfo6mnMnmaJCpF7fzTWJCjCobYs38ps/PJzzHKzNM7/CucGl+A5IiRbs4DN0WaQMaDLef
9wFmUdsRhP24zTUJSEzamAqXUe8eRZEqsIDtuDa6fgKPW5QcA+PLtiVJr5i9/jENIDB6lX9Hv3de
h0uaoW6PbuItrFUaYqukYtgb1deWyDhPE7tYlMY5Qp4H1AocNsLmOGkfRaShr4WoxbYrOW1YSl97
AgFS4mHO94dg4hiKIWnw6huzdsf1xGO0dsBF74nPeI8dA3VbRT+8Kma1tfLhsxqDe5JanSewWh9e
GZ8Xph9up9EqV7YfDhukmx/oSOeNXyKYKH1ENCUNsm2ypEZr3Ty3hSZ0QvPjxpPdsnVmCH05vaIo
oKnvNCMzd6yvNPRuq2b6ZY71vZE6n9KQmCIG9IddAWUjZ2NYewZGA8LnlxBYjB9O8JhY+OTgxVJ0
WOJt7v2rakSS6ehm4Gotf98X+MTjqIVogFWjZJgNiLtg+BtVr1OHLntyuiuT+QGz3uq56+W0QTuw
r2IehDZEQGA1KFDR3E2rLpPnQkwWAp0UT2B/6yXTtVbDpS2YByz6o3LuO8KKjXuLUCaSsHpCcVIk
is7yVJutf91CfETqNZPXOBAzLAsYEiBs2sDLd0yjX925enWWu9qjKOM3cG4dPw7WqPlfe1MnBF40
A1NI8ch7RvST1/8KiM1qrCnapHb24fkBwqPaerAdxnZ+Iu/aQokLJyRoiTMP8pZ+GX/V/DJkCxJv
kCWPZchARg+jvVacx9IpJ0CRUfU6d9GKxqlbEWhHOq9t5neJLu8y0YXMnoM9GAomJL6CzBfroxt3
CxHdO0c5P+ybVufEivHXEgrvzWxb7taEkYaYweetQ7xbd8goqKp90lQ8XNIpon9reYHHRbYApBY5
cDXJrWsNF3lRnmPkwvPp2p8jSS0+rqPzCZXjOuwR2YxO5xNN0dx/vzJ/VUvbJ8VYLTPVo7fhPGZy
8ByEKXlfo7PUKM/7agoZpTj3rTQt0t/cM8NCmfP9By9FyD825z9Hm79q+MoFUpx7HGEUbzobVQr/
GKZ5ZhHvTXW/RGL6u+8/6ovTkjwpvIiC0rOoJKp9fHheFr07qGR6/LmsqQ0vR9pfwpy4Urn/w3b3
xVb/h6/w17W5cQ0DqE/Sg0kCiCPVJ3pRjSh7gvFfgIweadTtfJrtP9W2X93Mk8JKozoOLX/KAEVY
n3Epik0nkSCKrATZYUE9Gkm+65OYx77SR2x6l6XtvCR+d51mbkJGo5ntnbRLLkYNYznHfPL9nV8+
/18/8kkF1pJjUfgxIK1oMo3zynURJpZ4lVmmel3MP1z+V1d/Ullp9KBeETHVV2OFSYjZlG5QMNHO
uQwd+IaJGD++vx5r2ez/dUEnJdWEyIIeKsS5Wfg9uIOKVGd2UxN++GrO6hSHBArBefAeTdd8G0Oi
D0Mbpc33H//Vg3xSRakK6j2OXh5kQag34cX+Cj/NrZU0Odpa19z0fuYtwKkz4qK9H17Urw5O8qTw
GQOvcAbhgwydXfNKzAAlc3SRCNQaoHsqr3a4KqoziT50SoxnGVberm4ZioxW+PD9hX9VP8qTVQqZ
leRYsliJBvdjIBR1g3t8ya8jS7EIXMp4p3kn5qe9G4nEDIkK2E6aUNA2rDFFJtnTJBK9jiqfgKUY
IymSfID5A7FyMkAq7U3VZ9XZgIIQkhom4sGxEw901n9YZb/44cTJ2dOPoG9OLugCdFM3aoiareM+
IHzLnoRtPzIowoqlzc8fbtbyMP7jIRUn652F20ex0UWHQtHAxrPFnKkL3bOxtaAqLUMSt+jzdZsx
i04sd9+lcb/yIldtYo0jm72vIkDH1i10cCN8cyL50s4+GNplAF7lL16N2QAH94Hcjh8Wij9n0n99
5+Xd/mvJnPwQDxDJS4euDZo9eo0PqLdk0bTy3e2dC1ws51SWYuV0GlcdjlK0XsQRoI5ME+c1denZ
J+3I2FnVhFFH0ElU1u5zkbzHNo7jSD1gMyanOHCfZY5un2IXES9PFBWiePDz4L+sidQ+M8gM42W+
zedAbPo4eNZBS8Cly8R/TM4AVqvtOPi49JdPNIoi4pREUm02xOMFxjdSELLM3luWa31MJdUaTZQf
3oEvNpU/s8u/7tCooJ3aKT1++Dn4WpYii4hlYP9Df4kFZG2wgG9z1/nhwPOVxufPq/jX57Xh7Nr0
DQmqp21y69stJ1XA8SSVp+fYGh9j14T6IsdbxwDIlBYGOcdmjQzWpOmYj+Mh0NV/fR4/SAP/y/eP
9lfVijhZ6t24ldYcNskhnMtH1aHXSPvoIZnEazkT4BZnxitZzFdehyrRQOr1w+d+scOIk2VfJR0H
mZyBZzws4ZEV6RFjoV/8CesBD6R574z6pzHul9co/v+rEBtuPQ95lB9KE9+7K6tdWFZnKiF0qlez
fOgtNLsZ78WSLdgU5v5/vLcn6zyH5qqY3CncW4vYVczhvhoIwJrlo0TRsQnazOduJ0eMIlfayH7o
BjLx+6I58Ece9NeTlgOOgJAQJ4caDyk6HVIZvMmyiBgCaiMT8V+R4pvyLTnv5aJ2Ij7pppi7R7SV
ZL3GY3heSrMn+Us9WoQj4b4TJQC/ZCKZgbiNymEs5PHYrCwTwZkePGcjEDYzCCDLiceYvzpZNEf6
1lmXrm52HAAthFmENo2D+uWG9fuAwzZjfOo1G0u3hOdFINwyDg6Dkme9BFUSGO244VA/rUYVYyFf
xn2qkf2qAs587NLkBcM0AoIq3GphmSu7IV1cJNGvOVtsreyqO3Qweqt0dsXKHCKB5OjoY99ajaX3
3ooBQbpJrwoU47Q2aB2jur5w83FauCpAnNWChfY58EvPeeVZhbSXs/TjU6HBP87WtdbzRSRSCPkB
7rkJn0naV2RBW9URylqMkYZUmArDdd7KVxml7w3inw3hYyOzov5oD5Y8FiV5K4MDwNJI66dSyXyD
2+EaZ+RA0WVit1ZJuU4L77O39XvvG+OasHIb4FB3F5GJdJiWvCcm4PCCCqgsxYLvc+J4y4hq79tG
S+5K4W+rrq1WFU1CVZOsh/hsBhdoPZDF8qhj/Jw0xNn3rdm8CWQ3rfoan82cTe9NB/5HBZS+mJ3D
TWaN91aimX8IJBhDNufPKgCruWQSZap4iTE47xvV3Xtu/SRtA2RHVpiENIp9KoNnP2KYM9TEdNOV
XUXdlO1sXBHrWdiv7JvwWvqZQD7HQcHHAgFTYMaVZYD6i7JsrYWb4f0lPSZHpYD7HyH8kOQ3YVU/
JxAqqWcw34SJQ8xj89sY5DUqUTJci+ktnAHKoF68RDRC+ep4945jHvWEv2KsPfwb9KshBf2OG9IS
zGBIb9NCvRm2eQ1/FNW62WL5yMs3YD3kWCj7P6sTRAkRmb52VUnSTuxOZEiUT9RPSGpKgrZdGU1b
3MtvuZGT9k7GK5Yt/JqY2h/B616FcXsJmGXY6YgkF2m7Na3a7L8IURsuiV99GXHClWQyNx7h3n3Q
9VgMs3qfFiRL2hhGVmAjr6qcSlUyid1ZU/veu92H2SBCrPr+OZ9w3RXGPJx1Fs4ozFjhtpsBaKRp
eQvYZ8naDj4HdwoQsZliCcaJaPiATyFfFP++fAlbtM+6nS5k28wYMltzIa0S6WZm8WXR4Hzr+isj
oTGSmFg/5CCNh1khk0WVmm1DgtNrmwZs7XvrcAmKmm33AgM9CCuehyl1Hzt7wDW4EJ4NM6DxSCCW
RNnndMA9XIikIgoEwBw4BJmoQJTb1r09V8OVSrD3sXGRHMThwO49bsYwPVhhpy704FfHVtTNeh7K
Q5a2HoUGDMSup2uRdjdRGdGnqdhSA19tYevSJioJ3cBIYa2N2H8Hx+w+MD2tUUtAirNnG/MTQLdi
ceTYMnuPdV7hPwzPdDdY2xGn02roimyTjCkhSSa0iBy6I1ZbAn0p2Meu++2MllhZSY7+f9RP+N1D
/lVQ8FrCazWd9jJKDPu8gyhz37kFRRU/qA1956ocbMwBOoA3Lk1MSvkjgGA8NGUZbJQOjt5sPHRU
6WQHDEdcKCDRotbdphp5Uq+7RzwSr0Isamwkr2vsU9EaPCyfYOuSIRFS1bjEf0f6sLFy5YIepl1h
gt5dhZ18B01870d0ZOIch0M45elWqxbPNS3H/WzZNzg/yG7Ig4/eqee1h50f340HdlD2O1dOF1HE
4NPJcel0qB83fm8iX2E0sO4FQEjPDmkeiqLZRrF+SzJjX4I8W4UyeOmUXWB8wVfAF8KeqU2LcYI0
0XnU80aZIy7Z0uoug9w+yr4nxatN95atnzuT2NfMjy7dSD/kZoIzNvEAGHnGM+PiT6uN6SAByycx
64rVkZmq/VsOUJ3jOb0pW7vfUaIdlWKVHFIiHFpLYywyiSeuGud1AswH4h/qu4PmzIbTt9G2/ztL
LVS1PIq1URbbzKoRbHCHpFcdWoWzCjYGDqOMXiwm+d+JzAl1JEIS35xPEEzyoHM9AdnFDD+0b6IX
AdZPgyCJikirMCJ/pR5oyMHJszdRgguKmjpfy9R/G/2A7lsMrQMl8bRl/oJduOjZY3DEKDH56ymt
iRCO/PB6IK10jZgOg48BkHH+I90hCg8JNBa+CcHdao77Gy3hNVSmWx9yI74xFhs06Ncng0g2Mw3/
y7LxaJBCsxUBFiDuaGJwR6GfcH7AqbwGbvNGo4bxn9OQGFeT4rnI17sJxqwYx09FWtw2tlFs9Lp6
4cz/573INpnXgRSr+ssp7YNtmtDT9434LJjClzmqUct6aK/peeAOF61H9hZv1wgFq4oAXyaT92wJ
mz5B0/sE/ZbvxlQQMinR0oqAumEOy88m6rlzreYOgWHw+1auSjE6zGvyYM1wzr8eavdCsys6zQBr
hWd7NVakeRVl8Gx5wBPoEf8e6R0mjf7QeWDS6Iqe+ilsdk5gXcoweC5bHDx5W5C/SmeTSgrXYvcL
GLCGWWL7DzmClW0DuIlVrUt2RhEjMCou866lOY+fdmO6/SPDxbOoxkdnLz91kKIcyewV2Xz4vqZc
7LqlCFq8oYeMxWk/ShCfHgvZBXbZz6nuz2tv3IuuyFERdOfka7B9lAZiEOw3vGQZNhd4HkTRPTYz
sYQDeeeVAVti+apxsyRXkBK2Anl/l1TOddWZv1nwL7ULd0t7UHrMoOK5AnaAeUxeBx1kDy2wrTrh
BelvJMO5AEeSGGO+pMvf52xVhJc9dn10F7rxXZ9iOAp4t/eONv9zMaJyh0GuUixfMKVh8zJzZxuU
/ZnRDltyPF9ka93wpGwnwKIsJHW2K3L9FuTyNxAMtuEuIRNDnBtV8JKwZG20RpIz8Kd5nV6pltw2
qphkPdvdf/GQjLSdrUNvhz3OLkzOLbgHwIrqekbPsy5a/5iO2R5cqTjDjMCiKephy0CH02luXWKV
vyk0fqPZ5a0rbAoRt1NiIwmwO0YJWicJM2FjtIAX+gxH4J83WU1QZ8awsvayodH0h8GccDFKDs1u
XtZHnwEOnL8+OrOxxxODRoZM7BbuAdILDAp3wSzVgH9gtpkbxEPymkjw+rLoOxg6ARgtLNkfUVa8
GelsbaqS+WzcsGubMpl4tDyiRQsKxTnEeuYXoV7L3N2ToskyQa7lypOM7gXQXc/IMLqbDnrXvH9K
GObS7ZP7arHspX6xgajRbhpnVEfHy4ojcDiIkXVwCfQDmq1XE3RmNXcc6ppj3w36wVcTndqyENOW
bE/F3iKHi65BxjgqZwlE6Yt9UzPkSJCY3gR4qe5x3o8MyYJPHSYLLyI52m4bk4PmrxuFAcX3teKU
4dGdy8xhjUaNZ2C51YHtkbQ81ibmYm2dTbWFcXXMMSSP5AAxOBmOXUzYXuw62Cu1giUWxkgKZ/1b
U8l4Et2t5RPQzJij2JS989bSA9gNnIQpPiHulGa70DwMkuCU9xyZ/oXIuINRTGMM/wn6Ztorm8Fk
TJVMxYNVmeFln0ItEiB/XJjYyicA3i3DdEeBwrRWddEGCll3ZibVLVMiwHBN+JE5Y3Rjcx5e4ecB
LwE9ZVewUa09ET5aRQsnqJnvfQSxhvIOEQYNYL/5Y4uBYDWPpbX3Bh8IpMcJe4MOj+446IvAYeTZ
L8TtMDePVYGI2Y+sS51NTyJuaQwpPC3KHD5i5YZrLF13uebnHoHKBZb/AP4nv7eHAPtKM15i72Sm
Y3X+2SgkigbYBYAUy/pyCBFHlQBDiEvw0x1PGlbnRs43qbDQd2bC3xlend7ZHcnDvT0hRqXqjNmG
Luu8Z37jJveoRExWrJZ1IWQYl/P4EV0fbKpW/NdYrbcbYVZAxh8/MdsBcjDU8zD608LD11uID/c4
N385M1C0KfOfZywO+37kqcY9qoiRnTGOGcZjUo1X1ew1O2qf92JmsBaHwYMQNq181+WPde7tcOeP
O9nwjs2qfmQa1j6lXl5RSVYJo8SYHkXDg5r7nsE5o4AtQroaOuH6s0k4+9UpVfasoZgX3CwKqIo9
32qRR9a4LaqwA6LiDPcZ94vdPbjjcDrtC42cAP7+W+eG4cbrSIiyiWYkPqrttrIVqHLpCp/FRndj
jPnzvJwtM/1fwFMs+3jRmEQfblRTT8X11h0aum11gyOVw4Z921sSq2a91B7KesRGfDEIS2+thnMw
lI03gjoLsPE5FJNgiZZRbHuNHHloDR0dmkh6W9503gQ3Ko8JT7YX2erSWtIClFV+kukYb3Qbca2Q
UMACDuOezSs66B6RMjNvDNNxn5D7yTyVpa0m+rCPL3h+znu2lW3rt0vkBjqvILXqjSc7i9V8uWFi
Eufe4LW3XgRdzEGJyyFVZfuG+EvWwxkqBiM8npyKHgA7XmrgvnTKyUUTwOQw51j0LLzK3OHKkMi5
LecMecE1Hk3gT1NKJhgEJJObN6o9yjLYl2F2ZY2OcUH2r3sVj7UmdzS9CRDiURu34a5LSij7mJSe
8OEPu8Gom605R6+jIsozdK2tCY6boyhG+8zEzuQvprHADZ7SaX6LCedVUjyzHt8ip4wIWA2xLnHW
FEG4pzhnOzUe9RQ8OAgAQZu8KE4VR9j2RLL2B79qD66g2GvaeF0p8kFmBdGgCoZbWHySD4yqvSUI
78VhXK7LGP6cZB5bgIizqxhHU5bfOMCNgIsswr4DZeVa1vWzS1N0XbUEfRDevuqc4ZhPVnbZzd5x
JD99PSl9qMLivKp/m4YHOXMM1DvzZTIB4xLVxZjNN0wIjn7XGYes4H1aKF9mYZ5PivjRluP5HrjR
cJhzyiYgi+RQVuMHUu+jpOR0ltFOh0sZs5/iYAGgxBzN4DwyErUzOOYklZnt0olWQsb+rYU3YzYF
j6StsNx0adURBWk9NWB8+C6J2KrUfha1x1+kzkLcMN8OFYIOHpjbXCfhuV9hTmalfbRphiMu1L/C
xaVcS3uC7zGlLyI1L3OoVWemxICpmtLYFl4a74g3r4+9cidiukbEYB2gendlDnK8iht7OuL1jW7M
gioUZ0p7G4VtsA5hVN50cKeOKRjUXSH9Xzm9rPWihOE0NzePBGdw/0nKGcEv1RciWZZEibZXuBi8
siwxd7QorLNUTs92Vj+MvfWWu+2wt2p4cg0kgrAVOzsQ4myWY7vhRDY/K/Q0uzSOb9tR3ZU++xjj
iWlnhebTAPGDVoh7HuY5kxtzzi+DcuLs6VB0RPP85hoZmyuBIUhKhLuuE0DNvEsMmVMNRQKzIW/K
jOBSpPM5jYXqcsoaZ9eac7IbyzkhjTIBnlFFIAC72IuPTe09MUggrTQa7/OhpzL2XYpmmcl6g9uf
Y05g86R0XlIdXde+acz/Y+zMliNHrmz7K7J6hxrz0NalhwgAMZIMjknyBcbkgNExwzF8/V1Iqe8t
pSmr7otMWSSDQQTgfvycvdfWxyvHsdxnzfyRmjBH1gPRnTAWhyrd2OtNbg4V+hKaP5N3xr8x7/CM
jt/ieZnCJqGaqrzF3dpY8njMSMRY1xHfwAoZjr2kolThdZQjealjKinKrV7A5MdAVaCpwIs7pmEs
pbfXh05hHFmzZbMC72m3jZTlSXFUaDBALIFy0egIJEj9Q5RuaDH6I84rWE2jPWypcpfnEI3hEDBZ
ALJRuHV7p2R03FW0Dj5/THvw6LWv2EPods5I0opCCyM124cyjpzAqZrk3RD9i20AnVF0zlbDIrir
uSy7GhwiTKyGrGhNDZZC5XMSyX3LbuLXi/Ghuhg1E5N2cCUa52SJ6OBRJG6WSqKaFJzGs2aeAqch
XWSK6DuWigxZkGyUlMicXdEnvl0AzwHI9DQsyz7RFLpEdgnJjYTpLvEC+CHzBo7kl6fUNYRUXp2s
7SfHpqLqpXxxDY4maWrxxqrvEycAqBLz4PcxRt7WbiDkghxMm7G9Z+0G/LgAp4uSlXA95Lh520WG
FNnlzdKMl1mPn2pXI7zES5tQoyLnCa8NqvIMkLbI0t2opdn16LHb1wpJE01ENZWMVOsmqpkhxWCB
rzXnU2CzQjjxinwEB1RKyI05eS8gkGbE0A4Cvnz2cSNdatPYm5UNptVtZUDZUgDxnfxRW+X/BBYH
M83RwJwyw9fbYZ9gIt0C6+233B08uk7rQYfR1/FDLDhh4OqEnvvdmpYHY44+W3YP8hDofiRFd2FA
jJ6iGbn7mK1yj+dkdNl0cBs9o18EeG2rDQv9IMs7O7UkNrjLTxHYcEIB6DsvrFk1qv8Hm8EHPFcH
PGYtjADxwJtZKXE4mOY/v6uKnHGbgFra2iDk+EHvxqF7jU+QQw4rluYlq6CxoMZfWAPMWLNuzQJP
1FTo9CtzkIALYcN0e696Vza7jOxsSgLrwZaQKial5hwVXxdJdjt5JSydhJtLQe1U6djcIvWti8R9
rfZfWsPhUuQmifIe6IT1qOgKTuk0wlYDg16HbiGGXeNCITEg4EIO2U399KJU9ucwl+5WpiLF0Etb
W196onqnU6flio8dl9/IdHNT99YXPQM4JZKBfkL6V2qXt9xZb5Ft71oh7W21Rgcuw4DOiVxKguRv
JaN3nyYftErHvLayOfGnqXtVbLoWxkzPZqzc50KMA57f9jkp1x4nt9Kc6XvTdd6GNPtyIn32F5K9
fE5jhDyPJbG9/XuUwo7iLiT9moyZx8xjolwW6QXMJ/tE5IU0YLhh8AAHjEvhsLrpCzdFsVOcRN6M
eXsFJUtALTEvHLJXGdr8xKOwL9cMd0jQAHfq9gl+y2PX4grOvNncLuXQ+H1H5nA8kgZZUXTmdrqb
SBDfqb1ThMoUD4FVW4d60V/nSX2ZQTpidq/7U8IBbBImyJ0x+hh7jpNW7jI8Gt21yF62WD1fNJP4
bENJ0cMlN0lE8E9r2DeupO/sJtlusYik6NuvdLGfDKU/e0aEFm5JgK6jpt7QJgaYUrfTFVFmD3mr
vUam6ZEHARV/29jmMWrdo9ty10cWtkitWOSpQga3WSSrkcq0KKx12AnaaCpnD0U4PH/ANVZaPYFm
4qxXxXRrS2M4Lapxidt4vva4RFDHSUUHZyxsnhxZ8I2GWrRBPAyJnw9sTyUb+AHpehPO68KsLvjp
E2cxg1HWb0RklT7bWMZpK0oOyXr/qwDWBGeAzQjjafCsy1xpZwqDt163H/TaudK5OHStzRi4pxch
aRxXyEz1vRlKj6eRlbSi4UMbhVNOQ6uGE9lEaTF8U0Afb2ce+tJ1X+uULhU2mZd0ltl3p8kgazbs
biRNvdj6elkLdI2qo03cUJmxAd33BF1oDiyTod0y6rfdiD0qnxO5c1Jc7iABzGttRgMZr6pRNxk4
68Xfe2vsjmm2Iqa6iVFeQjJXbDA5IO80ADr03k0evRFgs0xTXesmqhmmaPbaPRPNly1q01eGNrmG
z/GaWTwDLMw0LdnNr/jruo3XsekiIc3AAFtLuFirbbugmKy88sHWEUGC/V+jLjlQuGp94thYBIlh
6wzKKN7nenZ9pjFXsaED1p86qo1qZjuIs3NpQKIpnPpWG7Njk/Ew5+nA2UC1491S23em573GMm6u
u1YwJ62qXd0znBuFd2krfQgGKHFsSTZXqB1torEtHQ8l8sGNmUSv7Nr4lZFxLJBEVXd6dhT5TJ0G
9tW483S4xg7F5qFOvWxL6k/MnIHCUaoOrgAyifnI2+w+aarysIxGDMFV6Kc28oodbeXsUnqd8dpi
3j+IGdbOmOf9hr78PiqGUzSa6UGigt1OTs9y6UFjEJBpoHflfu9IBc4acEFGuWbOvMosdkw9DSTD
Gd1fFZsTqo/0A+geIDEVCE4qWH5YnNOntgfSFws7DbvCoiXYoQDJh0TfxxC0j1FszYe5gn9PAXTV
9LDrdEargCZoGFqx2R8IGKKlDqA9okDcgmSSfm3LCF0JzE1yDgrGf+idc6PNwtiN6ebadFPgirZH
NeEQF40rNcyAc6mYS3GoDJBJSz0vUAiFvYFYz1oysZUyOhxDuuATdv7o1lnQtepOlu4RQHanOleV
9YSKw5/6l66abT3/+H/RpKQ3+jxFYa04pu81oKp6a+iZF3H0S2ntDWqlQTGC51fM+gmqIkYtHdFy
pgA3qjnNw6S4U+tI0OFJ6uskI98I7EfpS1bfwIoMYMirnBhdwUOc9io7ELQU1rAqYGrLWEAk+mWx
SXCgovdFUewqzexOedLecX/yV4/dY4FUIFxjyDgWFzuIQ+ZZJZCNJ7K/KSfr2Zq7W6ChIeIeJ4zN
F7c6F6b7RKMJhWyO1LvzopYBx1LuJ6NqL5z0lTCqc0GeBTU3JpXbqFV3NkHYs93klx5FM8umJtiQ
zBtbwryEbiYDSq/s2k5t+7oCv824tnagf0DX45CinHKGmKHVEpSimBBUcxOjLISrOaysibWHZICy
Wa6njMOJ66R0zCKe+iHTWepI+t0qzPZCqEhJSNzgRAWqRqdBpsqtPdblzpg4s2tpzh+pQj/Vp9jc
l2jUN4MB5s5TJZBOjKhswuS4mc10ahQGM5GmQZybA65LG0ayvBrj6twOrRtAmSqYntUPTTw8//jJ
THRohJvs0bAzKlKtvrUYyUc5nu6WEIkAOZvj6yRDPy8Kkw4orSUDV5UWJLEb8cQ2hPs/9z0471pF
gyezq122vqVRn9wAiDyNHyRPfuk5tg/eYNqISGOz8kxwJgp39frryFNRidopjnpBR7mHYL8F+MM5
RplWJPwVskcBYmx8dmcGUOC2Xy3EmMe2W+kj6y8DRQB0NqIWgxUwb9NYflJSg35gWzsIo7/qJude
SwSnH9e96XSVyMc5O5RF893JxUMrrfdSpV9KUwSiNGAwGlU1LRoiRYK00db0luRbT2Jg7KBdy5ru
2ypcKMmP4XFhLSHBovKVlFhigbZjHPVDr/QvtdeR16nRLtDtFfwm3T4cxXxlzAtDPw8J7Rw7320j
I6zBZcxdcPYJ7Z5aA9IrXXmNBpONwQKgX6Zv1AUjgmyt58SDX0lfYCO8yteI+5GNUfJYtfQtF+01
MdNXrJSQxOZsG416e2dUBR6CRXP2xC9czB5Ol47bI+vA7paL8c2LTCDuCRiynOEfcsuvqMw/54nG
vNkX7wDbW9Izy6Mtxjva7hTouvrCU2cBGorustRiEKEw79eNWKfrpAi/jD3ugLhqtqZQtzRPZdDL
/lFKGrCtBOVez3eKAyPU0PvbstaqPUmz2iHS2lso0yDdBxdDv7JcKWPMECDWH0ZBcKOcDdqoLDUZ
PTrwPLVgjZzqTaIiujGZdnDhotO0ltdLlV4rXQvGbMXqouMNZx2uGI/FW92mydazG2NPxCYEOFQW
dmt8tHy2wTi110x84mDK7ZkWLYBuyzrEc5PvMBc6ZLgtE0k/EX4iahNiK2dHBKsTqrHLy+AAw1Qs
DJYeETC3SzGQ5hTlX1T5tKJcmiHx/JiZMzExjKrqdfChNQnQF2shwUZ/WoAjJy5Br4ByMbsij1cW
bWM42S2dNYehVyaCcUHmLBqSKjQrbu+B75JyE4lTZLflQdVbDk4Gsp9xgWNO23A4zSZH+7REQIC/
CXOpoLqcnKuqrV4TSPI7tTEWP1t69D+z12w8j8LcJL3AnGmO9hYvOE3weJqyn0H4wScsWFZ9skNR
nNODZSx2LyI2e4PZGcfbegrI6/0EoTfSYMeoorh2dOel86M5xqgLi/zFJIqJSYhDqJo1fVfBx27q
9YNoPVPx7RG+BkF9W1rsjV85pXYpau4hXLFX2GbYORxL8y0OdfkwMnBense8FrvO0h/sVaJVZdEj
klxrT5lMjKanf/Sm883OG+jdnuVLD/CsYnZUIsRabews78JxSkTozOZlWfUI1EQefokyPw8pMpX1
/SjUWNraoFpyxFSFik/DyW9E3BxkDjCqsOr50C8Z3fBlQtdEpiqlKsN222R6DvQGVYaIGbA65JjK
OZ7OnlPQIVi51EYBCH5kYtiCtvCL2vMOpBEstOe7R3Q+qW8Y8TMg3JUbY38YxuDuk7VHSRSyHggS
GmlxuruKFJYNNSRKlMQdt46Zv7WJ2x9jdTapMWy5R9AIvzyZrudkAKDQHKqWFdMjmHLjadlx6uV9
Uky3lDInxh0LTi+EScq4ijg872bOIq7lbDxFJa34No7QUTQ0MOx0ONJLnmhKqF+Iqe4LBPF1yuE0
X/09lidP02o7NHLtdhnWAofZpoQVvplFAg1Bba4jqZ9NGVP20fcaTEGg2SrkSsYRrgxjByDuCYPP
4azUMg2lkisbt+oPS8+poXWi935w7cAz2Ln1qgKTCqItRCkxsHp4nAsZQ/hVSx/d1Ir32hpfcxdu
q9cWt9GsJVvpcKWY4D5mEd4faZLvoU0ewesDHWhGQh9CxalSKPjNGzP5RrPBJjimLsOWweM8SmM3
1AgBIwMSn9lbu67VrqWOBsZu6aIQTXO0XGa/iDs/6SXRFy3Nh3RgNtanrsEtbr7RWkbuZTtkNZQ9
nuUxfhRlN4crYHEjGh6ExNIt1CG4wkzZfTI5lz4KLw54rsnYoUpywrgZ+jWCc5veJcODXajZDsL4
CW4xdherva5MrQ8ddixLZRQ4qUaoDxQnRMlOB3IeNMRNMaLHtHwo8kj169SlFKOmQC1kJWy6Q4uj
FJmjJepj6Qzf+OBYSu32jgPVLrOM26UtvztZHt912K7wwS1emBLXBMCLtmnSu+9/oSRd1bj/Qcz9
g+PzB0FnldClczno7wX5bVuzTS6uV90OLc4BtCuEfhfaSUhadB4aHe4255iP+hsIslUV517o3P+V
pvUXUnjtZyk87B/MVDLbl7VzY6rOU61o95rXHCF0nzHC0ZNM3MJXClo2hruX7lKAXk339C3u//xi
/EK2rf0kbNcTzdZL2rr72q4AHcOjoF6ydiDsoPuKhu29+phRnv/5b/uVePiHmvsPl34WjnALHc9z
U9uvok3NsHerZ0I2sk06GvfzIGGMT061JSdiCVGI/oVc/Fd0Fu0nq4/r5E2eobyg67gwHmykc4by
k+NY5SDc9ugyG1xP2xnq8mV2GrjOqF34AGa6WfZdBeE6snoZZBXLWoL6b8PkgUiCpWMuVuBlMNZE
K7ca31qZHv78Yv3ClfHDN/2Ha2Ux/2+8eokRARTVbRQ77m2j5E9rrFK/mP1FE950zcwAMh7+gT//
nb+S1Ws/ScmdCSct7TOIVTQlHFgDBD2/KvCzN1IHaTwsHLvycZXvRLURzipCyrGCCNEi92YjWmj2
lIb1lQ7afeFkYvsXb+sX7uYf5p8/XAsjoj1jm72zixBaDEK9H5z8LpJwGB1p7qxe+1Iq9bPsugMM
kL+S8//qA/hJca7UJf5X4jF3hScDFflZSwW4NXWG8qlZfBeqHrhNdNNVVrn/87/zV0aiH8/NH/5O
u5Yly7DMcScU9rbVJIEL1iS3XUl15iQdFWK9Z7o5r13nm46TDPoz90OM00cR09mUHhbeoa0U+vTo
VYax/NTU9IamXrotOT7i3yXS3KtI7fO6ctiVdTX4ea08//n7137cJ/9hbVV/shJ1uN/xJLfKTnQ1
8Z/dcVQ4z1tyLI6mSS5Uo0btXmG+iEoxmQGNIsCBzTxfcjoEbePeNXJ6yqLmm+lCMvESt91OE8dc
PV7Gq3TW7ANzFkJLrYU2sZIO4cjk9KR5fOhTY53Q99j+5FhzUMXxXW7D8NFpqdIUHXYmnVfCQBIA
rN2yNhCuS2XuQ62fQDankXWwbOSrLnkpGwtlKiKVlrZ6y4gi6XuqI6BDROFsXTf5Qo1BtJJNGatp
30lmZMI2aY/ALwGQZk7td5pCvl5N154UdLp/wh52A4Pxo1OSagzkrT4POcduNFgOeoTloOPgQXRJ
SJRqnpyRC1NwvMh6nZm6roe2RuSoqi8mQRSxd8IGpt1YAl5lq1TfC6dDJVEKC2Bo797XNBCYPo4j
/1PEtPA9PJM6ZClOK/M1hrwzXq7dMJr3yNzCYYW+oyttNvqCppWgCv2UF+IBTCsPejSpMNwV5uR5
1I+bIrO/yh6NjiyzNyKBnhj7jXuTbEECYRPr0IwiO1i9uwpLczOwkWvedxo4K0OxzL8wZPzCjaH+
tGViUJDSKK1sn/dy/gDy/qrOCeW3Gdl/AdL54db5T/fwT3tim9tdoXo922yKVgX4bA1ilep9UooF
9ZMudoIy9pAhG96UHBLyGD4q+Wg1MlkUdKVN9UNz7pumwViVPekeRYPLvTGcFie+ARjHIomys1Rm
j/V7rWTjlmbBX9lNf7Gjqz+ZbfFYGJ3ZZC6+ObXaQ7O5LohruOAF8g6xxwMB8RlZyTBmf7Gp/2Bj
/afr9dPeWjJDdnWiAPaOls87qacPI1rbDYLoBj6Qer+w63Ny5Xkm1K245yiaBw5xIDJCnpT2/dnQ
vSxEOh0xqF0SDhuJ1Qcy9Y7DOD2odX5yJIPUWinvTQdLvDb188aOkWSiOKP3o2dvieau/93d6Ngu
EMNVt3ZJD+tHRl2vvCk6tyO+OFSUQEM3dhcT4dJhkcjQUNMqci9xLW9iRh7cyBpCcAJ1ONYNrCBV
vKexXROx4nRbJ8+OdZo3geRxr2nXbOlE36kRYLCYOC32zn+WZf/1Pv13/Fld/nn1un/8D/9+r+oZ
SGTS//TPf+yDu+B/1p/4v9/x79//j91ndf0mPrufv+nffoZX/ddv9d/6t3/7R1CCvZxvh892vvvs
hqL/8fq8v/U7/3+/+LfPH6/yMNefv//2Xg2sA7xanFblb//60uHj998c7sb/+uPL/+tr6/v//bew
/Szfk7/thvStxJn5z1f83x/7fOv6339TLO3vtuF5quMatqeZqo3/DED8jy+ZfydExGII42jI612L
zaes2j75/Tfr7w734LqbqKZmqYbHXt5Vw/ol/e+a7qiu5znk0JmmCofmf9/gv30+/+/z+ls5iEuV
ln33+28/0WwsWzP43a5hWMxMXILtflqfgLwgJXch/05WT8hCZb5glJoRoEwXgMlhpeXbvO3ekhF2
JHGFFyHMM+4cfUvSA804ffnLw8XPAeG8J8fgSpkG8w3LcHXzpwcUAarj2AXq7EZpT2ZRfBHNR8pz
b5CA08chrG87KekTZy3C1gQrtVTrhE7jGzEE10tmjJD3Cf1CQNTQsPJ15vmhRx8aeVXxnGtHIZdy
p1RgBCdDPOXp/GKTX7m3R9pBwpK+yTkntDlJlHHfbptm6UNvXIiyEsa1i1ljSw4GMqJhvLENBgnJ
2+jF9taydaI8Mq+H5zyRTdwDs2mOJmJ2Yn0fZwPJkhfLM0ncTP0M19oBqQnjjllLOx+7WT2nwh6P
yaITFbhEfmfT0XLBsm3YpRVkRGS6ug/IdYni7sdrqNgsw4i+tkl3lJ59W7C3bcQSEbU6NscSUm4W
0ErL70ZzLzPp+q6tn+zJsK5mA6dj6o1hqokTkGbtpmsmbIDgTYhfxJ5hyouZJ3eFxbKTSkFwTdvc
GYVbHmOHwkwYI96ZAgNNukgRwN8PVBUhBa0Dy18crGsT1o5MyMFfAMc6cznfEkT5rUI9GQzueBG1
ODtFBqujWNA94wghxpIW37DlzEofoh1yUgVFyPZEvBA6uOM4PUH5rxgGuiQBDms8b72cgANsgXwk
IXLLS7L6Bwk2zMMlKzCVxFjI+vlaOHoXzPP8npbRG4Fv/Ma9Mqk3JvEt28ZRx52Z3zJFpJ2ueJz4
5/x71U+BRZedMyxtDsPM7+bKfCpRNF3GGvubZpCw5eUzbQ50tGwiWUCfNpC220FxQVSux4SuGstr
XoOIrKo1yg0XQoo6UfUYONs1Ev7J0+6nFmF64koPs1EcuKspxM7tIwHm5dFaZtX3XpKVfGsn9kcM
i8GbnNG3Ood5sD3CBdczJHj0zAejuWsbIurcJA9GNCZBDQZpi56XfnrqfuqdRzYf918nGnsb5/SN
rDW1uOq7e9P1aKhMM8rJWBP+4ISSpu44Ouu4+H1iLu7XFunQC1E1z85gfMbzXPqmY1fQygPwfW9p
uh59nf67AAe5Gfr2XsjklYDgs2pbpR/J5YqpuYqWu7nlt5f1XTMkDxyOmM/L/lmLp31d0U5oxBBI
iqRNxpRHI3ODq/+Gwgu7FRBGJWou42Dji7Hj195WHxa3/TSXQb1BnHkarVCA7NlIbSCuTZ3P2tQe
8SFZG0leJ4XFsJ0XFVPmQH5hyuoldLUHTSCA6nbIgiSrWx/1pzEiJENN95FEkaP25DDHHq5WpyS8
msPi52yY33tpYWyYmcpjf0eX6H4otXpnldNnV3C+mR2EINI27hSIFXOyKyrja9CXq1ldjLCQxDOr
uCNUm2ehoRkbsS5su0hlyJyf6e0wTMYt+DB6BilG3nTVqdre69fOimmdIapJr6cQcXHD6nv25m8I
RaKoEuHS0stTG4sUETOl57bmnTTEx20czXyop+bJm/MPOpEfWtpn2xENBqILDmDN4Bs5XKrBzi85
kqzdWJn+Ulp+lzAfUQzxmYg1zFQdmat4tAvz5NO17Cu3tdXbxWnPdNGNMHX03Fe1K8L+mrNoUcHY
vCc9fnYiMvtKHAU8R8LYCFMTYS0Z97qBKSU6e4v5Q2UsH55I5y06yTTQbSJaXCur0UhZ+S7LoyN5
2T14fbfHvDd+NQvTNiPB9UDme6qSS97O1qNhFPdSTlely70MLRKhN0MhHGnZfkCSGTPkSYvu7Ora
dVpIhHXVwcroICscdgJLMbcJhzSfMWwoJy6gQYPU76ahuxEartGcoWigKEsockAN63yACPPtSP82
tKo1JHhN8NTd9DC52WvfjUbQzYpBSGIfaPBFGc6N6QEXi0b4mS6UByOuXnEQr7V1ex+3CuL76lCj
w26nhjNbCY5/piZtpIcHx3uoHVgzMrmIQf0yxwelNc+pW9+VXBxu59LBjSsHSv98hgP9xVnW3DRz
y540WWeMdoeIwodhGDZrbn6aQWi+FjUtnyLp4ujOGeU3TVLfpLN7Qs52aOM7mGMv9iQsPBvi0K65
1z1jrNEl2dCAVsXkJj87GjXtDIbx4GkJU69i44HBZSQcZfTqzV1WOpe0qm+9LG1uTKLofHAnD7Gu
DIFqAUWS3q3T98N1QgQz6ySJABDzzkyHvG/YDTdFLl6GvMEb0YXlJFU/GQHr1BZbezd8X1zUNuMs
cApG1rYzrNoXqekGXvro6i3QYl18Eot2qOKl2tqe9UwaNSHTuBAvqViOtsp4MJn6Z8Xp7P2y9M+V
ZVKAR/LbzAJgTnO+y0lnwO+ek0do43k1/Ckx9J0u83zbqqlxTOl6oAhxT4suAaS5UezjnUOWqANT
sXLQZZ6inK1ivre8vZXEHrLGZWHchsNvqpHlgZvLx8CJRiRPLAXgKFACE/NVkKNFW8RlUQbzFeht
dhB40O9dYaDNdPA0zAuTk5wwLsW7Gifl1cvwB4DTQe2ljw+SigO2v8NhQ3Qe6Y8nTgFKGEfJNcEZ
hNSBNDlpWrlzwYUGkiKMgwZGLcdsDzIlo3ZwbonL26qtNB64mtyIbn5bFeC4hYg+iF3i7zO2Vhan
EAUGX5J7FA4IblAxLu6+mli8PPSPW2RyTxRzPd86+lEh3R1eMKSv7Dkg1XI/gatCDnmFmiubzgsN
rH2toQbB5XNsC+WlK2Rx5ucZ7WfC4durG3S5Ok1829joVpNe2+intzIxcZvU/a6xpbmpJ8Pe2Wl6
n+Ggwc5kU7A5NkjOeSKPzp3qUGgzmsVVQ9dn00kbsL0tkYzDzkWQWlFzWHcYWp5Nr7ztzETdOdaV
6Y7VlWIVb/iPWAANnFFiIBsV4RO9xIOWTGFWuMpJM9mi1Lq67xTkArYZby3FBXAoI+w90o0DTKQt
QujZY7oHyJz9Pb5Nx+Wscnse9Kl/Q6Q4n2TDA0DcZx4srjOfa7vYI1pLEPIDjl0ZKqnWEZSu6ZOv
2JwJAUGl185YJMec2LIbS2r4hCNAOD/+6Sh5KHXHxEtaKAY66IUB3pCm1IPLORrGeaXYPesITiZ2
0SBqGaJrxI5cFk89Hzo0vqeSCR1lt5X6biOSqzLW0/0SqwqxRPSrFpEfFu6GawSUCOnKHP6VU27b
qk7uhKIcyN3bRk6dXosRLFAXu/s00QmxzdbJRRvdl027Aaj1aEW9cqVErh8NzsJQUD5Ys9IEyB5s
s4MOpQBFBvqGwGeOL5OoXX+a4y86iYwwZebdNJ6+11wmiJA9UlICG52hWnKsVMJWvUYNgCirhyZF
k6trJNYnbdb7MbKPsDLVfTwiJkvzpDwkot7pBEBtodyieJlLb1f0PRv3vhx65pSdWMLM1FGpOdY5
FzolmuvuFWqRTO03zZJ8KQgU58TAv6VP22p9FQvnokIbY5OVg8FIHTFbspShMpsPY+qodwQZfa8i
jMVxgmcxzVzyQ4pl4YHpxxe1gkG2esp1bvVD7KKQVsTyKGu1ecwV4IE05fypKIubeKzeopprtTi3
6tCoG711uivNxkuVCKEfRKycInVMYILoxoljIYei7CvVJyCMSKfCxmQyNgog8NyeXF7U3CFoMUQ1
C5Vyl8BgoFPqTeAuDFO/bbInq5QmSR5o6Kh70SaoqOVJqKwp9YigBBBAdqtb3h+4HNgKnMQLUQOt
GGuKmqXoTwzk6nAmT1DrzfQ5U98rozjUxKlcSDBVTuSjZ8gwl2M/ZvrDaHTwjVM8weQ7l6cOyzZJ
EAThiDHfF86E8SCV78vSadeia2FpMQvdGQtZAXNtB21WOLtM0P8rtdY6ESUNYiOuAlVnhI0DFmW1
wh0ea8XLqAoQXTSIrroFfifjgzKACco8qyFPsCXk7eS+NCOop2aZJIzw9KpB/ISPsAGbqmpP5ehp
J8dFQlg0M9biUfnIdPcrQkGxyzXLY5qbd7hPCK1yi4EQ8F4SRFc7l3Yi/woeeZhNzbgvBbJTwy2d
wJg080Y6P+TX4x12Kl+1knvuHW2nF+yo5HockY2viShkLGnyzUaDdSgaDBoqc9jTMMt6X6jOOZfW
FX6y9ohIwA4MB+C2rHNsOFl3kO30mjR28oC3cvHq7+6S2YdlTq84trqXBb6ix4UJWBuagKAkGt1G
G5EUhZjeYz7KmLW+iuhq73qKoV0lHLQhS0Jd1XgvTV1ZyD2id+w8cb84JHsP9VWeuO9FOjY0qrPS
J3mAKTAHfFXXT6xY+g6ahb3RB6/d6dZ8D6ho2E8Jc/bRqDfklavHfrJvck8R7FycQyhAd0CHnetB
Mb9y5w5/9EiBlT6JIRtuRDRuywH/qkL7VSxcFcgkPtaDnk/CCGb9Yiddhfa/fG9noQdtrKCht5wk
UGIyRiMxfTQNJ3BR0YtwKG4hj5X7sRakXs6acW+r7SaPAHKmWWdc8VRtEOIF2Sj050QRqU9gRq3O
iOIzzd63LA2dnJSw3WRTEoWuGMkpVWIi1W34sAy93xjJf2PAbziMNmFa8tQOdROCJrgHRrCzKir4
FPUVJyoKhiqVF1JKrADRoNjTTNhGuvGap9oEcsV47TViP0VDqxxdgx6132Lk/0ptNLfsByxq6aJs
TarhAOc2ML6WhyY3KP3ZyClBbGBiU5fyV3+VVYMl0EGdNnF8gEmi39tOdCF27Yywr/DVFsIwnNRu
gxNrDdwusJ2SglnksF8kEfXpJPY2UhhKVwudbaxRtZSlQSJJ+6Lo1Ts5V8uVWnsbSZXYTMvBLmYD
ma/QNo6KiMReJvJO7JKRaDoFoxAvVYruTUm2DrhbzISZ3OB8l34kus9+oNBLtfzEFOVIcLhyyIH5
6c6M9y0ib30BWEksSQFKNhXFqY7jEPf/fGoAGTD6MIiviqPDNKvUACo6oi7u0pAGL2ux6l4Q7Xzj
772Tsnu0YOPsSQPDhutdWZH+SJLp4zLRQhCudxjm/0Pdme02jqxd9ol4EJzJW5GaJctz2r4hMp1O
zlNwDD59L7qq///UAbobDfRNo4BEebYlkRGxv73XBlhRJ9fMwjQ2zsYjDWNvndQOXDbeiR+LrkA2
ModwsIuieXWidy8sp9VhVFfaI9gqpA2EDyJOu9bUXS6RAr8+f2rXS5AHsYu/ocN8CSSMka/bndqY
hqmZ0uwQYwrTgRyvhCX9105wmsrtqIYHR+xyGYWxyX3/vXIlyQFtQIHBJL3B17bKKJcWi3OY5fDA
qOZ+W+kmWk3KHKPQjiUiOjFgeXDM4iuN6dvVOUNuUkJlQUol1kbCOF76urxJEQUvjpiH88ANbkqg
VQwnsIrIaEtb7oce8wqlr39YgzqaZOfAlZO9TfzqTrfWYBDa1Wwxxo1XusTM+hHE0vjgFsoxNidK
jkKOqJETnbSXD1c07oMH4DczX/S6My7NhANejk7Ixrw6dsgCGI+f88F4ov4X8/AcPeDwxKV4PxAQ
2ok8qRGqvFAvrS+XmpxNhOlrWLp2z6CITe1wwSeSBQPSYzrm9qkTGpmINHZOZcXuQWsOs+P427q1
c2oMqo+qTMpjQU586dmIpKb3TA2P3A04e4IY90C2HdJGPzkuxTiwN986i6ZHYvw3s3wcHTiuDeVi
mJ2NboNmBA7X+IrjwT6AAwmjGWoCgzMKVAtuFV3cbNtOP86a9lBPFLL0ZccN09T3xJEPUYwdPRoB
TTKOnXDQ47lqqyOLlrhp+fiHe9PBLcfiSm/rvs+m4mXyDY6S+BE7hdoKsXinUai3qdvSPfeOSQx6
tRQm8XNKcCLkgsco2dlmaIvpdRD6/aJcce3q7LfnuMHQCbjdlsZ2OGa/DJxhFw/dLnfphB6r+cBr
/wdIKZrS2mYHSoZTrHQflOVsl1KAZ4jX05I1k1AfsijA6fuo91myb9fE2BQZZP2gFYPUmcs9kJ8v
chhb6cRa6LnWXpG0oM6mU5uEXQwF9+0ZCyZ3dwPPUUTsQDdQb4RRdwczfdDJ99gpITuRCuJksFTM
mgyTxAsU6SK5Dum0tcjehibuta1K02OdEcR1yu7WWPKt9K3XMarvowGcVzatKiKGWAsiO2IHZyVj
nPfoFPQIRT/jvtV3pYClGY9I1541fdq1t3NSCmcjIruGwBft6HdQDpiVmwsmP+3W95iVFijGlP4C
WJkmnfp4YW8xUGLBq+WvLKGosfPeu6p96BK5LeLxYLM1nHpUe2ugWnx8mWxEwL6aX/i1d7jQnpU3
P+JxJ7vm+H/6WNxXPTE0U/lvWq16MhJNdKijBwI92XY2Wwnueg1VlewQ/ZsQtOoZZn5LQZmTrbw4
mKdMh5Y9Qoke8DhWbZBjdThy9N7KtrksJnoeToEqFBELTeVmISkqwpHQNQ5O6r/L4ZohjivDfsrd
+epDH/Un696lBIusFaihMo+esQ/s2ogImZ3gcNbEenU/LWn+KpPAWLRbXSJ7wAJoVnvbZF1QaM+d
CYBLq6ZrBguqzMeJmzkFJ1wlul1fupqGJ9EU28JeZVuBqZcDBuvoTyEPLsXHnCJ7wFveg9KiJ0PZ
r2vudFMqQhNp/jgInhfmehclyAhWruLhMR5dqCF0FG1imXxR1vCSF/6H0fXHqfNuQk6PzGgeF48Z
OaBja+FH1d6VguEmcYuzq6X093XxlrbG345h7FHXItgljgzsSHJF9xxFbbtmpGDcdWahtmmJpudB
ZaNqsX7Tc0Qfkc3mXdPEQwhhUxWCKyK+RSLl2b5mafM6Ni6Zc12EGuZIzN21PJvK+dA9HwNE/QsT
vM+MdLxAuZgD+E8PDH9AiZL2vTpG9ujM+Fg9+53olzx3RLLAyt87aKp1W5+WEjGR1Dcb74lzF571
Kw4kHjLInsc0YV+aptbGdt9nqq3DwSFxYMUAp6rJ+jFahnMaGvXF0ujiqK4fXGUblx6OWR2xEjt/
2tT/GgiZhtVqeKhNZwtqYC8KsDZd7DIVSMcdzoOzUUQx04tEHZyoZjLOqALVmexTeRO++ki9rAuF
U31kfnXwBuOzESMEObTLxCkRe1jcVfpH69sPn5kWgNTxjjOQ5IVB0HdglpLLH9PB0OCAaYO1cWHs
h4Yt93lL53jUR/vF8fKbeV9h5No3JdP4xkl+9ZyNqT/cg102DxCdXgm7RDue5Od4ImKsaR2Bez3m
+OakNLW9ZitzcDb9g5mvcoZrE8NhdTKkl8AbGN3D5CEaFN1wMvvq1SK1SSG7c58vB0voNgn0hH1M
5O6hVD+YzaBfO+KU1Bc9elzrWykmlkxiTVH2UI1uu2lSfVrFXmD0jD40S1q7llpbpFFxh/kwDvUU
SJnVwdzxSDl9j1P/Huz+Y1z5X8Pi/2fj5H9MoK9Pu+f/D+bNNnPe//W8OaiLuvyV/mPUvH7F36Nm
x/mX5/iMjZkPM1X2VtfZ36NmT2eg7PjC4tz018f+a9Ssm/9i/suYxxEenjRnLdL5e9SsWf+iJYYL
3LdswxAQdP6vZs3fs+T/NlzY7Ppc3BwMr1FZ1v/41f+dSuxnbTGVGlPldO6XXe2CzAB38mOo7Wiv
zU29T1WTvlfcwL3M7n9qOm7ttDOco5RiwI+tDTfkfms/duo+5+73ZHTll1KZBeKJlZO1Nj6S3/Su
yXmIU+sa09hxlTMVKBtzkKy6NDMja5Cx/Ldn4e9X6T+G6P8096x/mM9f4/DA47TyhPcfHhbgxVbk
zUXGmFic8DeJhzExv1SaO+y6JoL1cs14zIcpS9mi5JcOq+RnPVqPtVVVZ1RPsS3GxTj8H34tnu/m
H483vgLHNgXgDOAS5n+WwPtqoqqmKuOdNyo9oOMqeerM7rNlb7rOaF3C2v500lq7YzdfM+BJZ0w+
JrH8lkjQ8X//2+BI/ufD5Jg8OMLhFzFdnUZs5z9NrS1gItVREh2SIoTZLaO9YbrPUYfFyMvp9Myk
OFR1Xl2gbkWhSZcvE5a6PTqTemxTpzbCFlDcXZamy0XaWLlB2q7KpMfOEIH++4MjMNC7qVBHYtfT
yVjS6KogN23wNlk7nP/RVSiph8pY95OD5V+/P2WZh/iAgxVnPcMo9lP9fRIv/fH7C74/zbTx36/f
0lq/5V+f9v2BzvCZrceATr+/k0FrOitfPsNrt40r/naXc7QPWqPM3GMMeVOh1mWwX5deO6ULQt33
p3Aulqd0bI7t+sG/vpajy3aIFJOBuGnl/vudVhojMFOhsvu3d2qq3RChai7fXzz1tX1MXfNiZ0A9
iGZmiIqK6cZfb/tjsYRuA8Ytqgf/6q3/qGImujgyHlvf+n6/nuV/f7DvUOotl51qTN+8jO1rrlMM
tG+tcluBAiA8wfsqRZg6hD6g9sZgxUSiW/v6/ZHvf6j5ubOMUR2/30+mhQNVlrPxXb/2Pz5Xaq64
jMmvyDOQjjrmU+GiujRETg76dRQzsAfH0Utsn8IFxcgUR9d1tXVdEwbsVyoPW0IdbAHWd5Vs3IKu
7VYgAG/mA4CxUhr5znE5SZR1Drl8/iNbwHR1TZHkEGU/s2kh56Wz9OuGV70aK3cSCye7znGKQ61l
YKYWoJdlkfl3eDhqoy1CjHdfBWoaTVBaA9fcJgDICy6YCO6EsiFpRtHIvNeF74QTD16Acv5MDHXa
404yNpNGZWuklRfak+t9ZbmcSdV8QbOcd53P8btFJMBpoNVbxOjloOcNUdOpFkFpF/LEg3nHrkGQ
/W/yi/LYuCt2uGEycPS2eoYMMRpT76k3XZN7q5gungOt1aLS60Br3ql6MjP3LbNJrOYaLbuVxjmg
Ziiy4D/ddAo9Ouv0rxRFeOOm/bvUcGG0Y/PmZhnnfu29QLsod74YTt7Q3y9RDEAr1rYW41hOLPFR
2fWOa/2p7BmKtDjTN7hVT5CqQVQC1ohbxnhOkoIbqJJwir2nurMnwoLRZ55MT44ZXaZ2jTB2BIIr
m1dTpJieLtreaQ19Y5RjRmSwOuvGC5HxbSGsdhPPVxT57pAP+BwTKvA2QFyaPC0PM0Fql7O66TP3
6nmGGP1d8rh+iZOvpZ2fDJPvvl4521KDiINrxmfQIGy0CGnan7GYYUvPpDyI37WQrvYxWBwd+Com
ZZ8xNCVJxVutTxeNyVNYWva2qt65a3zEyvpcIqj7M5OYjZGn1+/Hl4XjtZkd/o5a7jtX3M/uuPWs
5NF0I1JENvxYcpBue++Y45lZ2K1at9DMoqCw1LdoGd3tgtzAHMjIyMH7RFHm5uZGhFgWET0kVYNy
hxGZs0m3NQr7S/bDPtFMZJ5mwM3Cm2GhNQxy3a/R94vj6lVvdR62fOa4LzDNQldDN+2HhpYgTez1
uQJv0tK/V5vp0W3KG7nuZyYuD/1YEf/vY/xJnndXu9vWLczt3Fu0ZpbOAZ0dLWOaoSGX5AFxAnTL
lB9zFYOJFvACpuZdTnV0kC48fsu6y/tePOldet8aNTw6YTGUbQpGJ49K2cVpGJnY4BRCU67BdzkC
sXKIT43F04TvHRKR8ZEUGgEprbjoMbaJ1B32ne/m+xUPRAvUioFePpK0G3EV1z/wXpj7QhC6iyga
LrIayhRTi6TXsRRXXsMIT53cOE0YZ0v9Pk+x0/rOSVoj3FWqMJ5znxGqq+r3krhua9Wnruf3sPR4
2+JCPLie9iA9MFtigt1Uld3p+x8gMYR6m8khSBUTwHLAsp1RQHniv/+XIhreLq1m5+T2r6kitxd8
v4++L7SJODbtA/6PHSOFjkDO//wn9pEC//vN7/8zbO5DrWqOOSE+1RSvThrfZBV9aEZxyw0T/5/D
Za7yEjJQ5wWYkSSHKxBY0XiwFNswC1NPi3kHxDDHJ3BjrHKGaE6OQei/dfWHSNNx4uDbw0IMix0i
UmhdeyzWARwrQI32YzTNcC7chaw3St9UmmFa+6igpcOuD7eTThf2ZoyHKbRo7oJFyT0XiYCqqY2m
92e1TxqVhT75sA3RqI204a3l6YvbSXiS0XxI7CjfDnZ2M0f9PTWWbKtJ7zqq+gZF+zliBQhrL452
WjQwEqGIIichQ9HPYRTq3utb6jqsHw0WcmnJO1wmT3YR/QH8g7SHfbpwdw63nF3e8Coe5zbMICuE
RsfflGfDj8wZHqqs+1HlKDNxhZVvnsAEZpRAQUdwcOb5u1Kzx21ZMGXNBT91lGdBahLJ9Jx6yL2u
5h2V5t+bdd6idTGdyIZ76Bwgxvu84WYAkA3/YlAVZKCx3j+J6GkWpcWh2g3IBr9ZOME2g7SNE0bJ
302HZj/dZyOPaptIUs6GfWrC7yfM15iWmi1cwRpzQEaTcTQBtC83+pgcrLWEV2NftRvT6g7L4cVk
BdXSn1gdz3OPja/PAO1IcoKBjORnuzCwQUFIOkiYo3jIeAWg1fuFBi5N46ebvrHF8YrYE9nNrgbO
yXCFHJc5YPcAPqRlkG9T715KFKaJG+aWw8Q16sn7+jNjhOrdH6+6Dmx+yKqj5ekPLvlV3E7dGU8c
Pj6IQS0wszH33lJzfKJF+FQU882evD0SeIs3atNONH/4pDOYm3h5CxI4XemE3HT1Inv0XfVVj2Ss
vWq5ycl6gK9+38cqZXPQXgtpBWPHeuhl9dPYmYBrjTAfFyxiVf+WAXHbdH4IDBPNhuUnNCgSbD1c
OY5+0KLD4jAJLhwIe66Grtj0zDb6ClUmnoAZdrykNcId/uJg5OyTMxOoT6Of+22l+XeeYFrYgrxL
M/3Y+/Hn0sRcrBqACo9sHljo+ObiUT9JR+6jhpNOko8rAFG5RGV57JdseSkFqd4u4UpM2l9Lm/cH
ZqMZU4vxPmJASsUWSzYR60vu9FkIlkk0KQ01VcMTESuC6fKPtolBy27yYfnqFoi3wjXgMcBh2FPd
cdMUiQ7ghvwUkgQbksmnaGwy5jbjG2y2F0OLf4yNPHkJ+0RQrAyxbOMRr9SdDlJxww96TfCKBH1b
hlEvHUD/vMoczw/Lpbik2XIxNVwa6K9gpUfNDItuvaKeJzt+VODng2zq/piywcXDw1Ul97UavsYZ
xEBmVY8JnqhsAFzSw8X2ivsxtsxAUxHLsjsETZvMYayh7jtYjgc9SLm9BlTgJEFcu2vcBsOM8puz
2+5pKDjXFrcrREv9IjScnwsuvcWUIZgRZqOSGIyB02/j2BgXlMUsTy8YuEjAgItLsAdOkD3ZsAyT
mF0CnY4LbLuDXZH0IzoAFAeRVpnuXnAT1knan8SIqFXr9rudGOc+Rs12ssnfkCLvA3/LcPBticlI
iwxb15y+1ROEmGlk3N/rLBFklp3aPXHCEbySmLxRyZsCdzvMWXlMBx4xP+1fitL/1HP3ua4uGDM1
EFzWzaMCEG8yBSGYPBnXcPUKSn6Ufx9n3pfuocVatrajgN0/gwB7MI38TxmhuM8ZSBYfOiZKI9em
VYQNj5wX+Xdt0XPFzRDlxyx2N7roOS1lSJd9tab1XtDOA+UznumXmVv7AAE3J6HhxSUDqkLfdjbP
hxXHbN+t8SpH97lty5rYNXY4Xj1Y/I4+0uLWHfRqayZwPhLmI46Gz2x2/B9a1Dxkevtbka49CSMr
FzhfZnUqs3UcwQ6iPnkZKOPg+3/bgjMdqCg+4fuz/vqC7681x9Jbtt/v7b4/y3dei2y8i1j9dWaS
OPmPduXesGny2kbQr2nTcRimtDaAr9737xIdvIKyPjyTg2qSrqcOrfsadHMTFTZ8igpAXUe9BT0f
l3alW1Y9zt/RxZA2MFvg7jcTZfR3Du7PwW3fzMF0N1qn06GqXWRdYYLSAWoYhMRK7ZyObKAMjxjL
6IdO7bH1pinZbHQtyGKgvINA4AY7zIgwbTaw8ClW+aOle7PSX1CRwqIYGE5Cjq+ZNnaDewfZMd1N
o98EgPg8TUdqBv4IawSMjK85O9ryEENd58AYLnTAVMRwVMHqA0q3uxz/OEg58DJQydtiU7XtU4lJ
Drc52ZxFfx45uFkQCKIy2yhfu4vNnmsGglDuaXdt475OHTXtoKhA4hgMWuoZcdu89AaDZuyGn0LB
NMHav6uX8qzYHATYaXc6rF80AVjy0wwJTdHj7jar6aV0b/zZ9Qk6fH0aPAvddfLrbckzxES4CVWG
X3hKbTxxcSH0UMwTL31sOZuRYPQ2MsWT0CFWwXdtT908A34SIMQXWgdir9YI2DlMTEjO+UYnOc3h
VBRULoS6O7J7goI66rO5t6oJgFK0BEVkPjRu8bRSahSGfqNvN/CsuEIGLqeiYn5QZc22cePzgD8e
S8nr0FaUFpCJ4zWa7NF/bk3LZtDC6MgeVVpHvbxYXWTthgLDVJJJSPbtF4U46UaXGlnudPj7n76q
HkcGCQHe+ueiw4shgUrrRfI55vLsm6O2G5xn6eKM9A2GLGIZTxQgi71lpjX85nIM2L2Wp64b39ZN
WONZbCpLZ0dcYAnRnt9JWkC2ZJKMjf/NNyHMZOB0egp0WFuK9gTWqz0ZpJ8DODY+0d16OK6vkgbW
PpN7m2ISLkl8BCaor0lBDtcnzMpT9oChadq7NWm39fs0nbWbJ5OI6lL/IWoIztKR7gYbIsXGWlCw
rQIgpE6NLej+42gQFPFgnEoO1NgJXjVNNOtJ4FfNywCREj9wzNaNqPHo2NGWXtN3ZEqCk7GX7Er/
OBJy8M0WNGJ/yIoH2SJ1jgX4ksjWryalw9spWvDaOWHaZSwR3fLZVXm+n1uqnMGbbtWdzOanYTrl
7cyILJGSrzde5BDtDCtqjtDxxCZ3oleniPyNs95akzQnraExIUnL6Lm4H6Tixgss0oxcc9OP5b4d
Ji3EP/GT0NJ+6LQp8AanC5pI7mnC/UMrFYfwlDG/RhqUlj/276P7MI7cM/EWVJ/D1AyYnNxXkCEf
un/oABjRQ2v7QSNSvGgxrov2loyzGUaO9tH7Rrvt4TvGmMMwkC7epvGap6zkciA2ir1d+1VPzatp
y9vsoN9GlvOR9XjmSp/CnkH3P9m8nOx2YIirvzaFP4WkFsNswK/giEwPcS9yUbUzJewxxgdf3An5
lCtYv7ZbY3JvMn0j7uyp4m4zQKGqB+s4E+xjw6ppAaIOBj4GgtnkodfKFcjnhs4Yq1Opkpc8H8ih
koE5FMVrP8mjFxXFpZ7/WOBkGBFHAFlyKrJrV+cg6LX+OgoeN5pPpMVmUguGkj0V3RAb3BOxHJ4a
8jUDUjyumvEIXim/Sv4QXmYhMD8A950KEneuj54Ne4wYdxD3Bm1N4F6DxLEUluv0Ge8R9L68Yz7n
TluuDvcks4+hT3dicCy2CDX3wjb7leGe2Nm9w/2pw5ker+EjynkyPFRwkCjnOXII0c9Nqe5mizRg
owkaNQCd7KxYXMz0sRMHhHNtN1Uj7U3ak5RDtm3nn96AVl8OMHPijN5FWMuYsQ3kCGhVhEsj5tdl
351MLoZalNuyTsxXQdWfRdU3o9CBAW4fB9IA+mXinW8gxgd50l5shcjFcT2sTYB+wrkm+E+DwRZv
YwpPbPhlVGw+Ssra9hpyAno+hxwiS6fIs9U+a3Ew0xqWDABc0m4SR8o5sBjaj76Jl8SzG/C4Ts8x
caHFUcc2TXJ906x7KZMd0paxZ7RbtTmLWgfXoV/FsglnZe4hgwSG7xPU6TQqghhJqBoXGqaMf7Mn
Y52s7Gc/IkYwZLoRotO0om+DgngxT3q7FfVsnWjwuEWm85bUVOx4XHybzo3Y1GJLShZsPQ2ePnzz
vPb0okAO7k4drQTc+rED+QOmSd9WAjvEWrACY3lh4L5dNGM+cPXIfWINoZt72J/65TL9mjlcQe/G
ksJiWA6NQ/L+pxn7Y4ijsFdxfIRLwEM69vodGtfPDnP5dpAFAC/oFXIx5pPAYaqQxUQBaSczrfOc
YdZHHSJnV/2q5HKZl1F78JwFk1rG8YIfLjXjU6xCILmBFYI5i0BoNBqqqIJHRnWswc7zGPlQfoa2
/Q0RHXQHgx0AnUZhcbKETezPPiG3MkEZHsQPe8h+qk7D+gTLvS2tl0apiYyFS2gudWHx5Z7cOa27
H3HMhz47y707lE+lhMk8tunvWrOdg4FM7E30j1oQgG0VvxiSBB6cd+iE6TkatU9dvqSJyRlVRys1
PEzoo/rVG+rVdSeM5evmZ/LEaYjzO+pbPoVvTuxhvEfcij50Z+a8TF+P1uwZmK6n3ULYRozdPVbP
kHjPczY3EpT5dGiTNQVS+2icEfIkr1guIaHo4YRQQfcry0mSYQ5OO6iWEku9q+NfQxbEpDXNoQuX
HLFmpr+LmUDX/q70IsTnh1eima8tlEfwYwk+2FSZqMXNwr0dGqelI384B1ZGXkUm9gbcvQcTOubG
HMf3piS24MbytdLH7DT4yXzDRFpuiJjJUDNGIkztp04h2QbX5FijiNvKAIjeEYeu7koEhF3ijKhw
iCiSE5rs3JvTLReKHJkBVL+7BmyvmbTHXqEI5kX8YDV1ey6KGy9adak9wcasywNDLc5eS+w7XrMN
ePYSUCZ7Ri677kiG7FEztmpR+Vm4NBzQcxNoXG3bCPVmI1kHtgzB56MyGYcjz/YujtqCWIuv+3dO
OXgYS+v3viFEMuU1UDo0zSXSSXdwTtBpqXu0aqgpiklYURSkddy3udLrQHgUv/swvbf1jDUp5zbK
RXcj4dSFJX3b/Oq/EvQwrnGDO6yDttD2vxyld1tJwYlnceTWmQtytmJFWcXq2k6/6DkoH4SGtTGN
qhvoBTgI2KVnbgHC7l4nA1d8KjnCpqL7RLZmOTfFDwid6bblHIA4yikJGzxXDnv8KO+TfY+Nehya
p2F+NxouIwqboqPT1Cx8tnlUEEtx1nxQ6F6g82fjfsRzHSvzdzap+Na5xY3Vk6oAq2Qg5ICPWuSE
yUCrA78sqYsxGctSsocdlS57s4lpFpclqFQrCypjOPlUz6BZzcgumHwde0/sk4hjCgtTEaAL8b5e
8YVfHCZFxB/9fFOzF7M0uGJR6++hVp0yutEx+xTpcM+m3d0m0B9CtbDxSBUiF2yrVlfjZR5wLGJm
j1fxxEQQPLBAvue0CrElwBA3fHB3kWilsR3qcfvp29UtazTUubZadt0Q7/yktQMmm6DxMNZH/XIH
YQdDmk/ocNIXIooC9meubZO4ddiFdljVm5FTog9pJ8fp4XhY8IfcP/ZJ3R7ATUC4m+6/Hzq7sl79
yP60c26lCXZ+SX5Zc7BERA3npT4BClJFE+I8azYA4bUtcd7MsBtgWnGCoccoJsxqb/wsZm3wFhly
cMDJqTPkoS0m8pDPfGn1eBi9GZtR/FxTPLfJVOrc6rndj+SCaHaAtgZ99lSB2yYbnZ7rAl2kYhFh
os5Qx8GdbtMNitVQBlnFpijnce46CqeKikbGUo0sT0p/nDVToMpSXki0w9WJZJQSx4rDPMstlWQ5
JSWeDGzOdMGcNbvTK7z4nVPcLCzekIaiF5crI0DDf+rrHPSI5LcmIhp0JfnTgXnmpGlxuDgRmGfZ
vTeN/Bk3ZUVs2zAwvZ1dmaAtt+xQPX+8d0mmD+O2AYsU0GIA9CzNLtMnyBC8NR0LMUb3cGoQeNOV
JBcR3mv5YZPwMI+auNa8Ecw/L9O8p1GTbSQZqFPqkEsz6rNtLAdzZACYVphZpgr1R59fHfb3s1V9
iMi7VQrqxdLe6hbN0NUJp1WcyxH+9cbSCZIu57Q1mi1V7D+SvNpaZo0YesB//LsqisdMjmfpFmFb
ZqFtpXQnACdj4Jp8CCF/CG2fQWxCm0Mp1GvtN1jD9DDp/hfhNyCUe7MTv9LsdZGy3LUeNQCG+YdV
7VyB2ynN7I/WqaM1nfRyeM4qWlelp1mg5IFFwZsjLyuCwjY4G6aPaiQDtCB6caPZNg0RPUy6ar3n
eywRWKmnGCNgAKzglDPF5NBZcUtkQB86qn1ve4EV6YfSh/I8juZ9O3gNTiFN22ulexIdj7UmvKuI
+kdUMYCY6M7bmVc9B3HvbFJgvqNg4z7G9RGCNT6MPqDuvukWkq4DzWTsdVC6qvF+9mhhiOPmtbBl
fQbNfp/q7Z8495xfaWkF4OyCVCdojZ0QFE1607LmoNvJsRTkm9E6X11frQVx1h6v63iczP5TCEf/
4WRkFEEnnimH+m3LlUBZMC9S/MLMjBDWoD4iBdqHOFmcXa4Z15TuAPyLzY9yya0L8SHYjrMyHpa8
gU+nyi9YkWurqQbqWGWPkOx+293WGtgwWtjkN1nC7bld2j++PFJik0E7xaCVESlsxyUge8RlwBL4
27Tdn54YnbfqLY6Lu9Gfe0iKy5eRmt2xyodzBQGe+lk1cbJmQ/kErxpfiS+noPOaywC0cO+aOJIr
ziF+0weT1jxHCfqgTzwLrwHKpnKWcOy3XWII+j/Y9roGQkiV5jfXpKXP6z16MCEQ+hM3ecQig2zn
Zmroa7H97qM2Yw1WjAWEmskqFFvSpUP+WXNPC7w1raRSYOBQfLLceqZ+pIEig3gVR386k6gipUR3
cV5FtBnm90zj79PJno5ZDldapfCIOxQla729WtBal4k5lo20e5WVflfjuL8rKyPYqSGfH6PGx5Zp
slbP5JWqxnE2NNCeNKeYtmUJgtlxL70fFTvTsNKdiZgME4whL8cbQtMaDSANlSd44liZrVeWj3Pr
TS/EABjiaRFQBL4hTkHWB+8jqtMXsR6qciQCPt4vR9OkFYjhA/duMupKn381Xc8B209G3IQp9zEW
vKKsd02OCTG2sQaatbGTwidzxwXga94dErlwP5u1eNa0zD8ZKXtY2IlP1eZi7RSnR22BeOjkr+iO
a1DQtvFGz5cGOakd+mflROgvWRXdFAMWpk/OgTT5ZBGaTNpr9e2q7XmlE3JhcOSQDk63PePfs+qd
w5gm28yRJakA8GBNC2XKtZ8K76NQqc2+cKmCEVFDMn6762UbLKpg0O962baT+nlix2vBSAY9Zy2X
zgculhS4F4kM95a5IbLnBamW/Lbk9EAHHdGWuiFeELEn8eLxqa6pHUsd7zOKRgZgE+tS5XBej++5
0HBTx6LduC5imrSYyCW1yRpDfUAssesoBrdrdu1P1AZzP93sHl9KFPE9WNFFNxy1OYXjmFSPTrk8
ucpfDd7RoRnQoSY86ObqAOFChUMKB4fTOalqlJxleMumV051dLBVv4xCHXKa56ZIDjs8VXdm1r4T
YssIZaD0g89nkpK/Fu1ghnk+mUfN8++bmTbLCn7/YpBK6r30arUoh+nS3U+kP4MGMC3wD+OXZ5zE
lPuHlAuV0tEJb5MuP/AfMLHx5hN7sJqAmaJ12RsD7K28lXKUpPQiS4FTi3V+bg8Fcz4T6o+BvTdb
Dd926p6yqRE8EGa1w6WgwkEtJPDIDJM9ig9NYRgXj3xAkMDAdrXqg0kEcHxNXps6AdMxxhet8Nnt
gRimSPepW+ovOCAZc3CdnKmNubc2OavI4ewkAI/92B1CvxTssFLc1Ya8dzNwUYPoL7Sz/Bi6Mdqx
D/lhlS0/J68esTH17N1xz+vtprPafYtfPHAX3oA/s+kWo8Xfo4Iy5bTcd8PFaHh16pFG60bh0vk1
TZcqw6itM+8gz6uOtmxMDFXRVwN/ovf/B1vntRy3sm3ZL0IEMuFfWd6TRc8XhEhJQML7BPD1PaBz
b5yOjn7ZUaS4pWJVIbHMnGOiqyLeMXggW+9JJ0sahiiYkbEo2pq2c+e++J6VPiEAXAhUVcV7a1V/
UP0EOz7b76GV0goFNpP5sD1KQahBOLbByW3IsCtSD4VP9e76EXYznxycyg9echKOjcFbd2aSHZHz
EvIBsvYAWGo9Rf74FNo9PR3/RukAGUxLi3R5yyElyMxQkhUvBbs7jOBt9IiT+NLb4TaX8EKczFF7
a8Y8xzKUyZfyVh6sWCJ5otOgXlGLeGS46ZRpVXIz4F/aLs2D07JHAdbEqLvBX9QZ8hg59ZIYIg5Q
+tFDrgAecoo4tNcqf2SFC5C9qu5DSy/u0RylPcIQIuv3BZjmMQvtVRPgb3BVeCh8bg9xmX7JHBtp
xbld+9XfyuvNzaWUAaQdnDarYjaeMizKgctYRaYQXkeF+QlK/q6LMzosxsSW7dJgaDgnuo9ugRKf
BuVWMK/qGfBGF87bIVDJBicgw21fSwKHSAFDfCKPQr87tfdbl9VhaopnzNYMJczuLRzLZkVcwEsu
QySf4ULryNimVuwvE9xRGTOWFRKtJGPkOmQhafVzdrePTP6SaxjxIQyV8zh7Ca7Noj46/BqrIYAp
3DsrUjZB2vf5l8V+tk3qc+UZT2EuGu6j6XMjwa0mZR3thhCiiD70RsNQrpmNNTnYjykhUq4p2m2c
o7Ap4XiudKu+GwKO06F7LyC3r9xR4dF/NxLfugCcuLQsOYI6/XJccs/hxFyYTVZXi0i0zPDZpWHc
csL4vfHynVFhHnLaaF9Ux9rQw07Cmka27txdRGi404k4RrcKxxd3bkVXl0GqKCd0IhPOkIQ6FaUj
IevEtqTkn7E9tCVnsh9wwDO13Nfao2kqu108OD8qItrP5iLZA4reh9QCq26ymS130570SSpvjUmW
AHtWvm6drAehqPwJFS4VTAvVr0zV3tCvx3BA2SRugDITbLhkCdlejRvHzH+CXvd7peOfwpB/iYVj
pObTWrK3z52cMKKIUbagVmCVZPyq6HTXXbonTyvbDH0C9AhLJgpguTECV4OynrC4kWb60DU/MhtP
IXmKX2imNuYwYR3DbGNNhdrKltEOlt+LL9+iqr35SUJkEJsp+j4q+i/ib5hhkU3mMar1K96dsUZU
IRPsDSg2SaZg6TLhqdmi0MciQlLKyvdw5i+1NVuOS+d1w8E3IVKVywsd/3PDMKWYYtIgu5FFBGsZ
9WA23VcTJb+HwH4iZxITNahtMdcn9BiaKu6cVvEZtk28JfqC/OCCq6KeH30jShGk6pDgBLbgg7Zv
41HQT0yJo9d9xag1sBiZYKh8IO1yOXxakxc/IT2q7HFNFqimovAKuaw5csN8Z7mlz9Krt1nFmBJL
K9c2gNigB7LQKYukttJ76YZOnfBa36KAlMwm1I9NgoWAectrII4doXFrlwAT4iKaS+AQBh4p/eIa
MGuwCXA10zCSGGEdgzQDZmLfE3c29q7r/nhKfGVtyBwuNH78TP+G20iiMnKkKaQVNOfHqI1RyIZ/
pegAEehCH3KCyEx3fiTshCZwrOhHQ2ubkp+OCUTjgWn4Sc/shlX8qxLTyXbHihJ/4n83wEdFQbGD
usctTFAA6sR9M4GMsHfVrIqr8QX7b4u1fDXzRzs0hg8eMxFiix5rERXsJ5Pn2aySHdIZM1va40GW
a9vor4mZcJ6H4+/ecmJUJz3ErNF7bqwmZ6Eotm5vX1wx3Huu9666jMEAXqDvn7GroX1QLyKUzgbE
MPgIikQH2AM7FcLIOxaM+LtCAT2EpG7d66VJP1Y1tt9O1OykFGpPZIk7O+RNR4zCS1D4+RbQxWNA
ij09npIrkh3UvhmMr4KbWWyN1DuqE8faZZlgljcBYQcwmI06DUyi0wMc7WDeWM1MHWl/OSavdT74
xSpOnOeWnPYe/+ze5GhQnc18r0quxviWjnG8QUO2cRu66rB1/7pgQrehuVT5HTSsFLGfwS8ehiwQ
CfqY1BMnz92GbgxP6K/dcXZUlucxbPhAogSiK00EDKXudQxJZY6ySzQ2+YG94bGs/ewQufnrDAvc
QbBUYiF4sDVJuGghVhkUFYMOJAeHwZJLICWzJvWtMJfZEKXfCMr012VDTWVCorTxrR9MEv44tvzH
MZLNWaTETrBtJjpL9IBmZvL9KqvZ+ILZdpaioE8qnV/LkHFFm8mVI5vorXWStawSa4uC6wurLkHR
bB9e49Y4IwzgNbdFe7c5mSm42WybRfinZMO+VbHapAUSDvz5/0RJNnHOS7SJhTXyKy1t5xb4zo81
IHrs0w2k9nATztGOG7zxjgwDLlu8ZKUh5FcQ6wExGG8Ntoedb5QvpscHJ/MgGQyz+UOwONWfds6O
KMnV6O2XcRR423pGRw1r+gPvLkrLlqm3zDuHEKCYaZ+15CYAz9IpCKfKsC4YEIP9GEQ4gmPqrQ5h
zuyqqyT/Lej68Jfpjz+OTsEV5PO1awdmsfrTR4S1KbmGLgqq4KqCBpQx4Ye8cy1JGacHYIbRx9ET
gAf/zM5pXQa8n30zczGT173t5HzKWLRfEUDfZGV9w0hnw51sLOcp6Cj9W0GAPXFF7S1hAcCzxOiW
UxZTpe9o4wuEjeMh1CSi5so8tRbdNAEYpsP0gIiNSx4v0Zci+OvcWTpDYBpR7+HnI6s17deFZuNW
ZnLT5f77oie3GnVlx9ZzjOA5C0bGkJbx5seYzxAsbHvN0itF+0go+nMzzZqthOdT8497NTbnGNF3
35VfRqbZgM2PQ4t8QuGQJs7EZEnufBuhYG8Rg9Ey+vylIkSBXjdHktCh2rA7n19DVG9BE7sE3v2d
Pos2e2PiekdsD7BsJMwxZT4ayvIvHBqSblCthVV1y1QAAic6ZAkQBlEmJ8uvmTiDzWWz4UGRqb6A
Z+yhR3UPBBP9Td3+SA8ObtzI21WE9hx1/Qj4n+lcmBnccZjrt/P44rHCziaepSwl25eOzxWBeEeM
PorFYL/x9KRXScImPy6cfYcpaDdL1OChOf70sXHSBE+wD4pQoTvrZJTNOo8E89fJJluC7T20MrIN
Y/ON+RVZSBYSdF6XOO3yvXF1YhRe4SyvCiXHE9lMeAnzu681i5au+lKND9FqORaKwlVUBKna5q5z
8CX+9izxP8FCs9CEIBL1qV5vtlNHCBPjEZrN5NlFyfbQNj6xfZS5hjsS4Y5+ZtN6ZFNbVOJx0Ays
ZwKiEILqISvtfeemCKijV5GZF018DgUZyX0sJc+h/OqQ8MCGYsoumB4ZDmEwVSo+chyUqt/5NW2J
cL03bnFijSlkW5EkTI3OfaQtg6uXe+N+NARHRcxdxCBTO4y9p7EKKaKt1zRhnVCzNSRCNn5H7kVP
jheVVfI6SGB6EXaWrhWosJSVVFrGP0angSH7xbhCBC7WiQe98Q96egT9XQrjywKRqaBDQ0EJkFEV
z25OxA9UtgOiC8lly93BTccX3M40gma88SxQWz3b1D5J7nmoWNZQERldNm+soqUbw5QuG0+uIdyQ
hFQ7oJIC6Z69CaokJKsQ37vjQNfK+5ynGob7zsKryJ2KFWfyZbN4e0iSmkIjWcdNFZ0S5zhkQbdh
xP9RD+hF5ulnEKRzhFXOciKYDwD+mMyrGFVeR1a3k61zJGrORL9eREjpK39rgdntuVYffG/c1GWl
diRA/WgZfZreK7wZ+0pWeUneHKn0LWkUG3Dbj1YeGpuo8ndBymy9r3Jcq3xc40VOayvIZZFAr9yN
mqEulZld9dsY4jeNsE8cqzFlD7mF8tqKW+ZnKamuueIkDJyvmGpkY6Zo8f2KK31eKHFlvW2VoImM
55e+RKvosHHFgkfctCnOFgCDIubUX6hnBViikG6sYoWH+Ppkx/4hNrNVNPf1bmEoEG3vIAtlzHND
VhCRczy81Kp6UcolN+uXEU+fUtPj6s6kypM4oIwtHnOkaOkZly4whCp9l+3EB+ePE3uvYWzMOzcH
7FaZdJ0XBlrX0fIuUzz9SCFxlRsT6BYatBGxG3JT8RT7xgf56o9yUDtp2huZ67vROx+lkT23o3fz
0Zix8x++RIGVPAqoy5uEXzZxho86Q1BYtd/THF3weeNqm19r1OQJuppTFrpyVSaNvyYk6V57IW+l
t5PJ0BHSy7paTVeCmM5s7g92Hf/2te2zRux/S9c1t+++mg/o4lYxeD22JdyRdSlOBtCpTVOaNuCX
WoPHKY5G4L81riifZziuXpC7a8sZx0MicKBIx7A2fvzHtdBjWWb+d2Ynf+zgXqyrlFEmAI3uwICm
5vKZ+1sSnQPUWy9dgnmGtwMI9tzzWUisfV9tsXJGzJQwCghFaFjVsHjoa7TcsbpGRUx6bCgxM2UH
X1QN60+v2OisOieytlcZnnGvMrqd6sMrQ5EWoXLQEdEXvicy3ESkd6LUPmObfrTpzFdJHDNkMSHk
BTs7su/cTGvqElzTeUeOEhjeqClOEeTA1aiyl9Bontj5A/N2/DVEnEcPL0Bc2YdAS8itqXqHfv5O
YCBSBDw6oDLJU8WWsgh8Z6wNzeidpUlsSBxG5w64X2REyapW+XPcpL+zHnqegX0kcsQLDEmceorR
axQ+NZ18ZSn7Pg0GfFzMM6s+ZIJYkXBMeqJadXy2wlxSb/bIqQYLl3jBSwTW5ZQexzDSe4hcw2Yy
7T+CMZqz0DGRjaIJKTGL1ZTh8ofTBJPXTIIZeODESl4404NdWEy3uIy/vSz/RHvMnKBlwFQwatOS
cYw92fGGKFf+qjRaCSsODsR+vg4Lm4UcSJZ7kOkSC0gHOjArKk7MPm6pPw27eSYttVU7chQRvPVl
sGkGFjWR/k4dL9uLVrMSyG4eBJKNqNWByd7fWn+bsY2Gtp5ek648ksT5B7Zas43H5RwN2mMe8uJL
+MhrgEcY2Cr6iZDt7szeTwKvQ2aeveUZhIEe/q3YJ/CT1mQyvvN6XO1q2GeF824lnHm1K16ga94A
fOyHRSRoi62hw/gYjpGD7BnQCXBCV9Qfmh09Ov7oobVGuDVlsHN98So5hjB8rBTVehXFn53LwLUY
3rjTHwSR5Ei7g5+0w+FgsTVWRQIgjP1QzG2kZ1+bky0/1wEtqYX/Ifeyq22gkJm52NfxOajnCTs8
0+TQ9N/KqD55FUq73p7FFn/XKlAG7oex2AmC2+KeOzkZYHeS8w5TALPTSOHRCEbAKNPtfjsra9q6
hf179NNj65d34rpx3akjtQ5Mvnn+IClLo+I+DWnynlemfkSX9tDn3XyiY952Jq1hrsEtzeEuCf17
kycfDMaZqCPZcCLjbIFkeyiNN7KDcNkjfWYkzqVl0iWNkj+KO1B7df812TqA48hMjZOqRo09Xkgk
Xc25xhlherQ8XorHxbN5swdEo4ws0ami2Qe5k/XGI8cEAoMQ1kjDpDdqo2JVLsu+NAXiGlXPJHAS
Mo/ymBDdndECsnDS8XtmgIeol3Moh2AggvI7AqIA0Z4O0FzSr/mMrrKmUkAAoPy2TfSB6+oJSXe+
V2Iojyh/Mo8bbqqfdOwzPo3tN9jUCn8vrj8KSRZNGrJbUIbc/ALr0sCqZyo9Xh2lOXhKhCSx5e2L
zmxOESH1rPq8I7iYY54Zi9SooPVi6uU6wRevwN1GFTmZ09+xf1V2vf6pIT7X3TSuRC73sxedMUV2
qykJvJ2hMmYsMyUXSgkA+aNxLuoAXl9sFOs06ar1APNvXZJpd0ssyzpVSQ9RtgEIij6utyLvmsvG
vfbokFiaRN6Kwuvdpfw8NBy018yIvQvvXDJn/k2WHrcPm+E+huUvYrubUN0qZ0+D2F1rjIOLoMzf
m4J8ENwbkprUPkGCwTo14va0S281edkB+xb04dH/YOeKxxToRMNKo21uCUHFkU6+x5q3cMxT8u3z
8JO9Mbc+2e1R812WDK7ITM5uUG9SbD/lT6v8aTWwJ0ujzsRbnLxaLZ9mT/ZvVqLR0zXHNPs0EGxR
APdflUt6OcbFfRTED1FnTfAof499xmAjH36PufeCk2V8sEO080QV7PxsOFfVKXP9GNSwpY8+c6TG
zJC6hzjNaQs3iS9feoZSfl1XG6Oe8OFxYbhW8prkEfnyjDgn2/rFFvMzm3lq+HXSQMfPrkLOLk8Q
IZkAt/mGyMfHckir45iov43t36mD910y8Fma7WHl/sGhIk8QvSG6kF054l50zYEjKGNAkU41JOjY
PeCFPVg5ahD8qSsdL22PZFtiuu7fqA1IqKbILeY7GZWPdS0eQcMsmkbGgWs9N9gofNgganwGsPHB
YPxA1QJ2d/KwCjE7wwNglJgyiy7alAFJ5fgMKrv89kT1xx/IgIioY/NlhOyxdhSly8ajR5BPLknE
1ZUvdzkU+0SijKK+Gdr542bFjqIXUL3VP7IEVdzbwOAKPz+RtndJ8oxzr2nfc7tugaCBe8GzxHuV
3OYM3msMPnRFxbqXiKuUDF6K3DW2c0escYzZYN0G97Txfsngwa5ynsJAEdjltbMdF8qr7qhLhopb
O/HAhw6FUg6S99wX6dVDJDoRH72Vo/h0rJbsTce6sBK81JlzthNzOlpe+RrL/C65ZbVW+KvMWhQh
VjAhP26uY9PWe6sMAUj2VLkhQdfSAoli/fbt2WSWrLj15zUXQiQQ41CilYCB1tqLjk41ntIwRSDI
yGBtOOX4yrW7HoMDWh/11LYSSKMXdfsg+I6LpN9BCX7RkhMzrQBn+6XvXsToX4xE/YJxlt+7tLhA
8TYfSn7fcHSHA8UU5iK3f++tnIBhglujkGjhuLkQxvMXHQ1Y6oRhXIoOmq3qKsHOuvVH7r75XK1J
mPEu3VwZK680J4TWaoef3DpOcfRuWigaoE/nC/XHa8qWIVJ7tV3C38aQm712Pnr6Oj/xYtxJlnWJ
ESjGma23kpi/uhiWfqOYTyPCZBL+3iNY5qlX2zvkfOuU3fXBHshTdoK5ouFeqG4OVtwedV4g/soe
TRPAhB2S0GaDnuxoZok6Dx3C+Gxob54H0JtV8lb7soUAbZ36xClWQppv2m6vOIPKkyujg9nMx6lt
YTcoJKPVLswYc8WiZ+AMPZGDbhxQv/VD+YKeylznPrCvKqLZt0zwqIhlIOdnj3LmFlPmmCFGZe3N
OO7XklHpZmLKQ1lQxVsz2gJ0tHfZ42zbYmekXx7AXXQXdbsbC+fVyPpF+lwD3gjsjzZK8QYW9vu4
ttBysFVL8NLhhJNAlfrlIzKk4aqTrj5Z6ac0cONVDpRuL2KFAoQrO9jSXkssBVC4/pC70dOzAoH3
+ieja16twHnGndceeuUzSAaTM5sLC9uG3FOhOyL6YebwwibuFfq1soJrk6HaiFiRrzU1wSbDpYEb
OeB5xH0AxRZ//hDvBgmquBzdP+xVdn6gq/2kaI2DLZHTA/6IUx64yTG39dntvuO53+eLCjFT/hZJ
EW9OOx90iT8WUdeX1WRiHVNEL/w0JFlipPBLqE+b9gUdmf3gRv6bHQf9Ju2cXzB7rWMOZHcV6ILc
3JxSuoezP3bjzbSR4AThL9xbJwCd+VqmVrppICzG9ewwlspe3JCn6eHGZYyCxi1QehVk/YUZQLzl
u+sALceumdt31EZ/0eKRil2RaFGkiEkNfEuqmX9bHa4uan3kPjGGJMwyLMLxCewcwTCNQJuVZoa6
w9In13C8n41o2pgVXndzshB/ttA0GoMpGWPpdSkARwSmS+Mb6Wcxjce4KX7hHm1JUXQe2WXfc69W
i8A02QiOg2hGn2owNC7CFpRhyA6T8AEMnhPib84DDxkIWErt9ZuiNvVnr3+14ZVoRucGMA+mZEI4
uRmNal2IjruxI9KtXQy4wVH9BtZXhJ4NE+r0Kmb16gKYJ5ecn/NcBPT5eLei7DaaLDCdNCyuyK1W
U2RdZgPhl+lEH4KjfDNPyCXMWQOfsc9txKlfDE9ZEu+l6vRLJ7AJewb4fCMCJxiBOS5wanWitTe2
ACIGl6oiwnGLdA2ICIJ1vJqAVoj7OmvxEvNkJtmSWxY1oJJjXlZ7MLleJ1JKNcf9UHUmpT9huYoA
PZY1psVRx/ZHFrgrRn4qmWd2U3KGTZq8p1I/snlLtnkuNv4IqbmEeLDpxxwLmskzEHgAl6rwbNWF
+xRnMtziY6rIEsA3FJLGCOKVk95zfYvZ8fRJ0ntx9P2I2JJCo+LiYh4slXMuPNHqahZ/nE7x/AzC
bHwdYjO/i9znvtRuehspX1e49z6Y+iO/R7OKBiCFkZ+rYyeylthChAdipqwjteTNk8w8RxZ4A0K0
QwfL432OskOR5wRUZ8kjikgo5DNv8NT+RMjHX5Xnt0+T216lU7iQ7IprkdErqfJvosV3VpTi4Nvq
GWlj+yioT1VyzcVLACsA6KlxJPFpLR0hzm4aFTdAJ0DPWo+bQQ05zCzFdvBi/dAqN9hVvrJXI5YJ
3I7YzEci+VZuzeJB4BSjkLsVvf5tOA56XWNQT7N0H+IC6nnUu3ofQ3i4AWHnHxv6R+5iaF6oqhJF
tDypGqdSqvlWdRkZQfmyug/m58I8jRgQzAgbISucejtUvoGaWstHOBeEAqCrMxjQMsURVvobQ6tJ
wAvvjyVHjHKOuSyrruWCtOucCOVC9TgQNrXtrPLsdTbD8rw6FYbKXyO3nY5AAFAHOKB9h2h5b01S
l0ezzF6HMnY2Qxt152QafIDOCZObtjkbKrWvM73b9d+jrGVS7Sqk8+4sjF3mISnyiya+OL1QD7Vh
+1uvi+PLULerodXECbR+e5nwtR9pewX5aXbwGKD7Y4M/hx9k7HVBfY6zdPrIead2uKb9zb8vm5lm
DRObuAkVpM/Lj7mYA+BHm/JOZI7LtrK2h72Wz4bn1Gva2uBGwnJw+/eom4x7hO79+O9b/hwa5Ihb
Pc5deq8SjNPXfx7llX8dfS9YcBPGEu/zQuybcfn3H3MMPHNtC7nlt0tO/76XpKAp3ESZG6MonAMb
b0TVg6ieptF4j3wUmjMNxnZ2XH1hwjVeWOCoQhs1Wy6ijcBswAUIrMdU9B8w+acvpwG67Tt5cw5n
13oZ5mnfsgn99JIi2XUN96wQGswpbS1zJwtCMILIeo2MfLjbfOWb0Chzyy5gM2XPCQi51zD38LK0
PyLL87tlkKReq8Y40rOZx9IuBfw5BBQ90lMCaaJy3idA9+rYRe7mLFFRaEOKrYNaIt3EFqO21Axa
6mjTYZ0RAL9OuNdFDjcM4YYMWZFAXUValygtuUJMZ7jxuefDqB2xEdpv73VddvdhyoDlEfcCxMM8
ZIUdPQLCZLnYV9MX9lgXR6qD6ZPKYceyshlQRUwjA4F8eJkMu0TiYNC/LV+GCRFVTeyTIMsC5SV3
YXIi5XkFwVWt/v1EMjSQXBzj8u+rfz+lBqogKZv7ZLIK8cDwbUY7ak9RW1+I54NvMTsdyjT42csZ
HKO2ydgahT7XquxSMm0sr/ujw18YksQPuTjIi9AZ3l2zcXd1O3aHRHrWDbmSswL05+yZ3GREO3k/
HtvMX8uD4H8f+NIyXmu7uRu5v228wYLbNvnHOchMyjW+dAOixqupvQrDH3cdEdCXAGD2php764VV
Im0UqVQ/ygaOKatp7ZRpdXZR6a6DKAzA+4bVs+dVL37QWMDi63xTTb1LvAHntNtU2acDc0bVn/Zg
m8CECl7sRWjB4vOS2kHEh59HWSiNpSAEiVtY+tIb9fdUOe4OPnCH8Ufb6WUOKTNSRCUNS//a3LNp
P4g5dNB7CAc/Y2gd+z4wugP4ufY8OrFep0Xnnp28K6+CgLBVp+v8x2pPbecFFyq2Mt3IjsiclICV
W+2b3hqgEaX28uVgGvNxWSh1lqF3saeqrV1V08dURz/BAELKU4xmbb/76lSa/6S++dkvmqcR9nFJ
KPygjvFgABWoUEllzVsDhuLeDkipK1Ilj3nTDTdbdzZwUUAMJk4pMDME26BmcvlklQ2zVFT1xj70
4uGZKjA/OWOYg+aOx7ttPbOQNs8lb/Ia0m38PQSccaGdfM4yIOwm6qZVX+JW9oUD+trorb2dDbxy
o+6JNtJhAk5XkUMyhnX1ycrDYVsVm1vqR/Oq7d7cpjQT/3mEl9ra+SlnjWPy9hPA04KElweEM+7v
zq7ulMORqNJn+OTxuUNnu9KMer4c3b32DkiKQtnGNY5UtDK90HxDuGLgNOORYcT/871/f+p3EM/9
NrDXJEV/+SpyfxtFt2+r3vmk1GYRYxFvGoC5ZAPYZZuqkZKMFDv5MH04F7WcvvyCzS8a4pML+/g5
ruGsa5DxvyP7bbJkcCx9YfOr+R/D4Kjv5QGGmOEG+/OtWAxZPUm44DEaGPlMlPVYb8kgLx5lxrwS
9es5tflrnaR0bgw7wCtRThLUmwU7xxyaJ5qR8IH3zNg1TKi2aDqYro15+5TYwOD+/cFkDva5I4fp
32Hlxca9UYY8//sKuc9wsYz4unw7t8dD6WAkzYwaGmEiqQxgre5n262uE0jt+wR36px2rXAJ7Om3
/47Gmt0a0Wn/PSQ/miTOLu5A6VtJWd3sGhlSMbbjReJhp9RiFpDrrNtFAnfEyWgKJj6UYLE7/h7d
GN9FmMrnoQqwyLkcQ4ns/yKwQNpa9CkYPGm9A2s7GiFQxDZ15Z64qseWXMtbq2O2MkH8HI2i2Xqu
hvMljQ5JlA+SHt78Ij5D2W61ebT/9z0254SfmL58jdv0f36kZFF0HnI4KZWemqc0Cptz62sm7di0
Zco9DFMQUTFUf+EngR/dfQE6EmlUpxTjTnu3QgqHdphqBMkdizPTJiytJLs+S+vPStlIWVRPYmm6
TLJ/+WSCfKa2Sf9eIyCduzbYCTRy91ARvpuyxP9Wwc8Yu8u9n6jhFoTj2q5Ft0NJc/S97CcZB/e3
g8GkSRb3R2UsiUI9wV6qDfemE3JM12329N9HJUbf//d7//3T/z5amB+UbAQ4ZqH51SNk8NtQ/ebG
w2Bj6AZAvuO0j82CssZjYeBmoIZBH9z/3d/txsfvzuRgPy9nMTDdVeSl+q5S5xUoG69Y1Ewfltsn
67nzxmNQ0zGUCa0ZXXfzZGWlc4rN4RkwXvM0i6R9oiedaEUTTnrY6KYioQLU+hzcOuzVG4So1qq2
A0anNoa3OLDl0WcFaSspv2cp//NA/O+D5Y+GpvsUVXumtUzuFavPyyAiluQMGtnzkw3v546zGvyw
PDez45xCIRFui2HX5stfAyL9mOniN/3erg0H6zWrOvdp+Wqo3YodxOyQ2Uj1vwu1H13QmEXAiDDq
4e2eHv59aXMk4nmx0CcXJfjCDeV4sfpXUUSa86eTwj3+u1R1kk23gBg4iMf8tQ2o86OlU/3eEdHR
q+mD/gTxqmKc6q8xcScXvVRnfZKnJzGTQsk4pIl77H7xAtG3zXMdi2Q/Z+595PQ9h6otNsoH0hXn
BdMRiXjES4znXsXLjAXoGc3SxvZ699SKSwkGiLXaHrKi9VqFdrh8oZtGA1gcnUMqFME/nh1dZj/V
J21yd6STrtlKvrYjnXc+fpb1a6mCZTCM9u7/+8hmny2QmVyR5JDmZWK58Ng6fHrmcBgdZ2BmEIhD
PTOGqWCERxXg8W55Z2on+r+/zJAQL1sgBIJm220o9t1f6gkZRvxtR36x6QCfHYkp5vmRbdMFk3dh
IO6dIDKuCZhsARqxpxPtKwZVkvNKsjcquSOTTu5dVX0x5kI0o8UefRgi+rZdc4eLdzpAtD3HjFSH
etBvSIc5BQnXVC0NuN2wvcAbwYWD6XIcolcH8aFt6d/d5F7Qdd+6NN+FbseBMK3hAeyLgpYvF3vy
qba9E31NqYvbtd01dfttGH5O4CVSpaIo/zCQ9APjFxbDfm8buMUSPsCbZMbHSUnCGCY8ytgE8pfM
JbM5tW6lupcmhjhH/S1Z5puF9o4zbu0UasjO9hVjXbGmpK22Ro3Gq4kO8Gi6jdlgGJkr6u8FxJ+n
WI5F4kJMWg+LFGxmfeDijcVghLHZZQaKNtRjaw1plLoF6RG2uF1bjlegKp9kBSDY9X21z4BPPLgh
3jw95J+ds/zbQDMfDA/ARWMLEHoRui6qtnIj0BoaJZh2bxTHhiyhdWkgtca7va0i/0X2IDZMydhU
MgEA1dP8cnLR7wRIPvTCIUseHV68aPjQ2WdSI4qMCYeIY3qaQbXdqlGMJvyw/QCs4m7L5VfMieVz
OWMPMOw1fWuxTQfBk1Nw0+OY7Z1UzNVNy34jTVk+hFAwKP2zessYMlp212Vtlmuj29ZW2D1kuaJV
MdzvatbYT6tebGjcVzoviIBS8zeXwL70vx0006teteUJN9lT1iz/lmWxvHVSfDhvFLXmVlIUi/mX
Nkd9KIf8CjWGAEuO3X2r3aeyKY19KbDtzLBZEd2z0EiF+/R/iDqv5baVbYt+EaqQ0XhljhIpilR4
QdmSjNgIjYyvvwM6t2q/uGxvHx9LBLpXmHPMsus+08jXViQPxXwVisc5BRTkdJ82/QIRMxF2Yoxr
FpikTNeDFXucbKN6ljiNG3/noitWnoJUU+Nxiiv+pGm2u8jzh+0wq/MZQIwdE1Gyw1Z6VDOKtJye
KAF2HPi0IiJ2y9BBocmXlAj/q5iad2u6hgq3ITdjtC3He11b/pqNLiDgRpF4kb82gcMIZkJeNofb
oPtcG7i2dzp5Y8syrF4KadfbNsBXqDcCEcPPxNu4NOs63bskbCzYxBO/NDv4rP6S6JhJHOKevKIm
TVL2PL5WcuSpOetuh5IpL9Yqpkd0Ar0BvKOestw90nDj9bIM8zDeVe8THxR3PNxurfYNdYgX9t61
FMCCyjTZxYGIn5Urpp0M8TznbUZlIrG3yKhqd524agO4Odwr57hD5DYiYSE97187VyueUlulW4gA
wzz9VCkBvEHfI9KR4TmMWswPnNBypOK5eWnxI5kGXwTSDV+lyclznmLfsjZ5VBlrwjX9iyvgvqsa
zu/QMvzO2z9YJpKtlzl/ckTz+64B06SBcYAIKpee1d38gSNQM/xx77H2UoULAm9K1F4vaYxdmrWx
DGB8sWPUptA5QCbUr0OgbdOYh7LHnlK3xpkZinVNXNO6or7DPsUzIlUOCjiPr60tPcI4cbxN7lud
JUD342xPzKh/TckOyRkdIVNHVwoXULAzQa4iw6rY59RC2P58nbp8bG66XsdkM3XxJ5C6K5o5wDFI
Rdp5nYzP7CoKlX8a4A7Rw38DQmlefn+Q6L9dUxuef3/VtxkUG5AE+9/6Ou506zDV7d+ghWkXpjpc
X0UtSmXtPJmuw6GjOxznZIvcrSn55wL3+Y5sfV3kifvpyPijKTQiFbn3OJ4BM2uzOW6+NHWvP9hO
IUEh+NGJNW1xJkeG94gd8p1bYxmHifzSO3KLk1Hx7xYnx5HJW6bqL6I94ldpI4DMEusJRlb9LOMg
e2Zun0T6J9g6+ZVF9UdCp/L6/12YPj763OmQ2CW5vcu0eu7UIvxjRFOlRJt47T7JcIwGxH9sf1sI
PRnHNaMje/k77MnaBD5ihz5Rc6n63C65T1SZs5Pjj6511i5BmrHSrb5ewol3jr8TFVyBuVrUOn8T
lieNtauxQIefoxBvGuQVARluIf6iZhrkW98IKFuCQHebG3sT12V5QgO3Li1wHtAqFDEZVX36/dnv
D27Ovz/COQXaxt2TwzrceUdhOFkV6YlSM45JOrDR6gMmMWHDgtEZOfi9SfFrtKsLPyZLqkQGu6wn
z77ZBoNkPEcY+oPpqUeXvMklBnWac5F7jI6m2m/Abs2TJdjYLMffBtgIz42h7EuUo2HK8FwsBOfp
7veXrMrsC3XlQLSZDUfotyKM1QENjduvjN58tWu92SnHrbAbTPBtyuLMBUEX9PvTJBiLs+kafwLb
VnijJF0E7dEiIvnvlMw/6EGY8A2aTTegFfZMGMbj7w+xPyAS/e/Xvz8LTCbamNhgH4TV2Umr4On3
B2Hq//8zp+zOmj4ah9/fr4XPHfn7rx4s88WzrQYgoN8wf8PkxVU+sJqcf0BBIQGyzxUsYxCoDWH6
Pgyuf5tZnnvX9dIN0M/kc8YVMlvESaWc+iKl8zDCMrknUJ2g9Qxq18sofvWM5sscGBmxNjBXOToj
KgBiF7GNm/ffXw4SlDqv123kTsPqoCvqZ9e5IbOr9kSkJUvah3RX1VhUI8ORFy+ail3T4O6NzZTU
6nTql1KN/qGrrK1ZFcN70Uj0mJbTHXwhtIudENRk9GXNmBqTfzAiiHNs+2+p5SAtQ1W+OAzmttjE
iUgyN8B+3aPWs3r8/VlejNZuHEP3iFbF2mkMo5edpyBEzfOndMyj8+/P+B/PCMdl1VsIlSyzwOow
saVDPlsdU6uB8oO0s0L/4CF5mqeQIg7SvZqsV5fnsTad5MjOs0SZJCP3gOdjK80sW9WUI29Ks79Z
URg/ynvPi1Khccy1J63WvIeW9gxvCtYHJlPy3+/rf7/8bYidVHLjhBMfWdvu4EMYH8I6ueRZvo+M
v/YO8NC1p006FjX1SJlEvij02ovCVdVu9MVPZg4W8r3M2lZZaq1dINZvIWVxrCerFknW5r/hqVHI
LYIx/8lxqZKqxKiO4RD8E64krD0djAtsnJ/fRtmGD0Hefc8yzbINhKo6KdmTz97Ez4eTiD0ax9jX
1n4HPA9xiBVWYh6ty9dEIpAsNWdgeGfJVw9U3MqO8Xz0ofZsEZq1NMNRflV0ueybnQ9Z+QSBajYE
gAJLfEr7gFeIDy8pfR/4ein/N1Ccz8euhwmD+5TrfjeapdoxhJA7/DzxzZjrwt+22evjjT8VwYeI
R3slfF5iNV2DwZ6Wfiqr9zGN/wzSsH68Cr9x1HJrebY/c4/UfRDhQfUBqjkspGv8Ot1rbA/GMeUe
JKCPX2qaxgdAcqxZayNbxeajYMp7osZlN1x4wec0G9vnuaFhtM2ybOPk+b8/AVIq+Bz4E5ZB5sL/
XnjDjLolJJA3H8zlc8YI7QFcxOva7jH1tnkRY3ClYcG24HVoHDIGXHm/HzMiPuO5H5XC4QNyoJX+
73iaOJA+wE0aKxMMEOv3WUM+J9BS6tXPTMMdaqu5ta1H+m2UvJztY4s8U46TWCdyRLBAxNFq6gsG
Zp42RFuO9HDVlHlAiHvHh07Fd0u0IVzWwEA+x9w5BY7NYx+OqD3hbXF6pD4k3vnpx7Js3j2tQ4M7
tsvf/8a9gMw3aYJDGs7MgKowj66b5iiK5CsTXKJgRyW/gOMuwcpgtoSBvZipBi+Nj8s9t8znCSfm
ylQB3C9AGphIAXPVKnIQQvfdNjAHDPVF67BeRPk6YBJaD177acLH2vURrodaD/85bc3Uj7/CH0d7
B7DEUSEbidyJF25bULbX1SHQZr9d1n0NnXUbx9LbZbjou+wp9VLt6pDmy7BdYhiQL1GDWi7tGZTZ
U7fHKG7vjREcjMtzsOjsW0Sq4WYqOMNcJr3ranY1DHWN160GDVVVSFtHEit6DbpKwDjYScsVpmZQ
wWb8PEi6hijz3lhKE+c2oGRHz58vvNfB1/BU1/KUqD5Zg7nMbNsE5ET8p5vjdOW9WNtaEW51naS3
GPAkqVjBPuSOW/aTRy+KFaWP4nihJLMuQtG3yO9JGbKMh0nQNF6maGNPpn4OKXazSRdrBuuftT3j
cfkuLHQxg8lYBzlhJJZU6NPO9K5qwp+LknM3pFCXprR78gEIP/VGdFU8cXu7tR3wgh4Pm2e863N0
KConubJ0xMV+ScPaayYBuFI/65rJst8tpw3tWolMclqx/VoHhvcScp99Iy7KxBrrEoFjUe+8FK7p
bvFUtesqb+uVAIYTJShciRAB1eNZ8J5D/NRz9AKANTZSVbKGEg52vdIGWhb1nHYF4nuRW3sLzjzu
IIgPo03PqfCprVCYMeQpERA1kXE0rOAVQNoZmX6zl+1DVgidFMCvODsxLCxOhp6fh8IZoWRWBxVY
7TqS4beLrop5h57u8MP/1ZzqGMQI44ANg4kdfjqLpkH39E0wsAPNWFRlpfEVWuGGVIPnfhr1bQ7J
P+UZWKlGQG2P7J1MUZcY3dWnT8Q/hf3Jnr2wjm5sC5gFGz+5hBVPd8IfRwZ/9tnbzNiAx2BFjEA1
HT+yUQZrMrDZ7EU4hsboTJj8zgERE0dYVEpBRkWQf9pt4TGo0HfQoNa6PVQYy0eLWWexNc3JW5sD
QO/sbPmoDjQNi0zYiFnkyu8GWtBsqyHYQVV67edM7dJp8xUVZ7koADzRSgYHIBYLDp58K1uAS5DH
CMPDerYejJ88j9+GsGoQlAEeiJxdHIPJAijRLb3oIEcSkivTrTaIfAFvVeFf35DLTOrZqXYLtOJN
9tR3brUArUER3lZXhGyzvHx0tjjhOl6lKdm0vmftoiLZOrI0NyJjqd9PgnoEWPymnTlhw72uyIVQ
FvjRQW/GTUS8GN/H9TABG8onHU46QucMF7cO+DJjv0reZf3qpXeyctE/mb0Oal9nZK/PoXgzVzt0
+qcqLnCAk9Thmdre0KfPOXbBLV3BN5c+hKScYKWPOgq6TnfPVFc3x4j7nafq5OwZFcJ+MJOm3TFO
IfN7URDFgrGEQEY4neBl9a/GXjl8mnkCvFgxC2nY6wbW3vO8CzaB4JwhlT4jmn1H/VRsdRQJvctV
A4ocb0Kf7LFS/mQqOIthhBJli3NfeO/Q7D4bER1FMAJAyFaidL5aDy0KeqQ5dBCkaeMMW4rCEBSc
r5nvVFHj1kLFw3tyC63gpQfsuStJtyezmqyCwnsBb/jZRLi9/bJ4U7nYeg60bZGiWHFLUj2cf+kk
wXBJb1uhamWIVFz7fHQRjIERK+tNjpdnl0e1dTJ7AZfpwR7dIoKlI4YSwalpCITNU72Ogvi1sP2/
IAmA5sbrltHNotFTsWaJwLDJhu0Z87rqXGmml71ZafwTopqNbJ+vPOaELlBBVcJ2V0ZnwC8U75LC
M65O5NcK7nb5l2sUqhP0hM5si02a+4hjqM4W8lgWw6uygnSjV+47S4lN1OF1NHi544LwO4dah71i
aC+yKbz0cbWihX1mSHmoWo9cZ4HdNAdcEud8EOKY2htKkXuGtH+jnJYskl8iWZuy2y+PZebBPVOd
u7GDZWG6P0LgG2/1ikm5bt3a6qtPIG33NT0Hcsl9roR6IUsEr4CVJNRSZvIU/pV4nHdF7b7AiV9M
epEuKXW4lPi4TZtZHbmN6bIW+qlGyZOxRoQUDiGL/xHoHDKR643nAZhqJxumCikDHcDjZY/avZgy
b9mh5FuM8O+OiVLs6cJoM/ltS6vcXRDHstk22eG0vr43sYiuIDg/qWGG7Qo1wCQskRMQ8wkjjZJF
H4gwjIuUhHrrFCZUkHyjuzlN8RvoDUmpAxJH46slagsHkYI5H9WARj1EqLMNUm/AieiEpbCBjTB4
LJGK1gw6gIXXPUnNodTfrGhA+z3j0ZSx71LjkMyemczKtzzqvH8ldnmSUaJtHls3SVgnlCzcCwZy
Yua3wK3gvzSsbHviHbYkh6E2LyWtm/Ud+9Gr01SKpWazGugNpIftAwEldsccNKyiKJqUfZBm+neo
/eApaIO96ZNgrjPybwgReh6z9upk+j42mKNOGtOA1uDAjWqvXLLR3U42+LAuVjDA2nGdu97NVhDd
gpAAgnZsGGYDiTRNP7xw9893TA7EHPQj7UrHJL5Gyunkq8BkKm1UztrtbW/Hsh3nRsdstrKqN80o
pxdjrICLAjxdDJPNn03GSxKlyTZJzegpckS2YMcN0qZufhL8uYgSp+JeZe9Zr7knBhS23FcJhNRh
ws6slMIoZo8HvRXgC0elrxj21HAmeXCddsQg3pDXkESnwqQHx4Shcc8tZU3JhNMkM62YGSySsTSt
90ZrHwV14Lozx3NTYZ0ufDTyWP73SMqqlVY72CXcZDNfeszcERDjS1gZ0/DdW4yjAicgsssUy2Ic
8T6n70kNHi4XxkfY6X9F9MGjiQnchSFkVnPEgJjkNscTY/rOxQrd+wTcGGljG+2UbiDQjNyjVaWv
2PKoRCaCmyPVAM1Gm9OnLnW5/xVNwD9HhdwqzZ842z5RSSL28r9DuIkEtzLzZTC+sB2PYHOaQmyQ
GmwmD55c0a2nxnjYJcXWVAtodxwrBosZS0DgjxNGQRj8l+DgTckcXB8a94LS4F5jcIu6BGbUHHdN
CPdL3GPnZaGYs5YRAj9QMtb5ykEXniEl0rTXpDAkqh/0NqLR7iPauKWI+mxNilVMNGYoPPIxXerQ
wVmy/8ecOTQFkeT5pgfsxCQZddhAQh6fY7n0SbpaGZ7W49esi6VlKPMpioaHF7IccRQYFWTxeFZC
1GCGh4vYTa8kKacH3R/lGoskGd3h8AFNVWfLmayKirEzIjF901bxq2XXf4NMn5vs+lmvwz/Z+OQo
JE5T96fxALwZrHSWAQcVxRSknRzhNIlLBjM+ZMnOAj4bCHVPey3xPfeNiyAuPAcK+WM7WZisqfaw
ljRfosPPUylBQJvRLz31msrsmgXFOw0EvQf2EVe6Z2eM6IFxQGkmHsAK3pHiNktDh5eRD44c8O5G
LClM7cLl6fbjbQfOikPOAfWYuDc1aK9p7fG59hiY68EkBdTAN4wkKFVorTxd49ixhbtoTaC+ZK0Y
GsJkDI4QKeXykYgJpFYRyn09n/pWuolzTwMVgXmlR43E0nJBnAvWhs7Ye/tBVbcokOVr4ujPA4+b
8LMzYXNLYHc00NQkCWvfTO6ascZKVlFzaif8CNvBM855an1VkcS2EjMMJrf9btrPWdDl2JOLcKV0
7Wb5w0HoJoeybZ0HJ7nja9ohedj3pIUnbMMXKs8+iSfBvd3haDMYKkTWRkMJv/D2HrRlsn+aWcXY
PRWpi0y6sI+eIZYJY3t8zYq8JfTmZbiHQ+eD56v2sFSfcOTVACGyW4vIcukL91jZJk8YijzKk2YT
FtV+sD9cvqu+nCknUfYZoDhcGDFwKF8MfI8bNIZxDUyUHFhrMaHsb10NtyyIIyhEfvdTj+0XAU+/
z1jjlqw/747xTDIIf8iEttQ0FlEZFKFS44Pjblww9QZZqo9rYWivFvPh1VAgXohxebn9eHSBDIog
ZkfD7sPq5yc23hkNYP+sNXmpT2YEeLLrqnEfTsHOFuWXQ93U2f5soce+33jVDa4zAlD/yp04bHvs
eKL3voRh3KwAo3aq17dWJBGigvGKgefkWNafKCy2QUXf6mr1J8LltS7Utz32IHacutwW9j8TJ5EZ
t84+z8aHpYsPTmH0hf6K8KFlzeo0rKqLWSXtX9rjCJMIdBXUlVFKkEPAHJYOcKcgV4YpHa1oL53G
zh6yYM6XaV/MGHew0YxE2rOniZvxUkT+ioqRx93Of0YAVuugIjAn0NHEJDo36MQkkWZvSLPPsekf
Nc3PglWds2TKzmOBHE1vUci0rCXHNztl1akr/80ZvT9AKv55HmAP/j41ZHtNxd+wQtxFh1qZFLk3
TK7kwunPru4MS3CIRoZHNSer0QOFj2fwtUr8P4Hv+OtMvaXo6lfkAvxJYtCUZFPs7dD8Qj0LSMI/
+WMjlyT/TchAWPrRhQx9+d4wZ2JCIV5F97C9jpynrj41rAm0gOGYr7EATywqCass8Ai4iDWUD0qr
o0fF9sBKEnJEG++4lA0ac5Y3vk4MWoF3q6tvjou/EW1uMUuSNlOIg4+DYQVFksrTRy7sGVsEMvmT
V3tvcXnobeNaDLqFR6E+UlFfwMNhqQ8FIB+XbEQf3qOg0BUhlSEBdCynbXw8NTVL8ccX2t4d2HMZ
UM62Toxv0IEjt2ndcBOF43fNAGOyeZkKjiDUc6ccL2tZ4jIP/VtGCLush0vrNcbaConBaGuULU5t
/YRNclJhd0nhIWpOekxk8GNXB+IOK2bY+XcbUaUDpyoYVNDhfdchCZJFD4emDg590qsVFtMVyHKM
6LqTQuZnvE0FvPW9AeWFlp0ltrr5TnXbfOfiYp8m6oQOakNgxsfZuJv23IqjxooXO+ZnHtaP0c6f
I9c5pyr7m2ItiGZ1FzvKkENMH2pMlrOxtkfuC3IBgwhVgvID8rN67gE7gnqOWQNR8LgUppEtLft7
jAebnrn2F3WzkOQ95y6pLIXG9U5hcHaz6kNdtdFmc8vNis602kKGfSlNxjujmVfMZp5YMJMB1NT9
GvDyrfdA6sjoH9mjEhshjBvTWIiBii7EJTBNLEBRt2BklRWKRuAhyQMQJpZwNhmLNkw+dNDmrURS
S7wWhMrkuWTutuis/G9z7821F1FxTC0JA3pApno/cI8EvOOlYjirohvhlcMC8c0j89VJpO1dl36B
NsX741jpOyQQ2rfY+MpKgFZm4V7ygQO+I67Qjd8RgyOuTDCljEZ348W/Znl9V0SaYLClK5mT88YW
M4LbkT3gZrPJXENYVn4MmgZRNinAHpGfY1JUIxqCHZaQeYJz6U/bspwN2otbF/iBgFtTJW9yGFXM
VVHRu6TdFlATBZitrT5Uj8SL5xQ8zOuY1fcql8BR8mYzCuNqd5SCQ5/vGaQCrrFzsZjEHr7VJ2h7
bZKsnLSatIos/VsKc1U0XrByUtb/xKtPlJs0S6BDvByUU44fK6qQ9ouEg2yI5ToL38hcJ5G8u7nW
rDIInM95UigYbS/QHqNA9ZtuYW/Q9yb5l25oL0GnwagJe2LLx1VKfA8Q/h6jPtKBuisPfpZ9Sqgg
GGQxO49sEXMg2QetOPWqMdDvj5exyt91SK/rWp/Ws8aWeJoV87Zj6DpfMqtWrRVcRc01VbdDx+wL
HsYEa7IbiXRCbYuWr/xXIcDpO3gfsW9EG1dL4VSU7460UGlYtOCSaNLGK3a1luxTU7zZ7IAcJrZJ
mz6nTftIxvAlNfTzhMFlviw7pd5b1J2EhF2GipPVS+Q2YopVBe7FwHNz9D2tgnJ11lP6Gu6tTWi7
3XIgWUNN/5g+MAMOBpapMAGqhlRb2TrtGrflXc5ywcpQ7Ozz4p4r+9rovFwjly6ns9zEuGHZpu6D
CZVyYT/XjZswO8eNL2CvjPQsMD7fRp+qoVKEsoVa1K2Zox8QxZs4Q8Y/rfGXmVDF2wxUKTYJqY+z
d5ILJBNScS7Iw6gRIp3KNvksKf3czD175NatzT6hONYscOCq51RPukPogjAvgpUrGutgpPkOrkK9
TDClk2cINwkWU+5qYJ/id3Rb733pbsWo75XpfSVusE+66sr344Ru7lmW3rSMQa5hcH0z43zWxVNB
JfifgtFfjVpzYixElkI7HmPb8SGkWIT0iZ9+JPqidOFxNMeh41qn5Lu30vwqbbQWZYCKP7RR2bJZ
DLVX3eJFUbyghcF/JarslcmzGH0b3Y0jqIBC+PU6xIAQBS7eA857UDyj6m4BzBrY72eLQsmPW/1J
c3nsEb1hOmAbDg4qX+WK//8onm5p1CF7dw48C9/o3bEf4CuFBcFYkPsvN8aek/ylT9E4xwNL9THw
4e8qgGf9PJ+e3Af6JjZTZsv5iDalM7QL2hdGfoH3NH8dw0C4LPDGVkKJKCduWUw+FvAarFik/KXA
0vCdIoSf34uQMVzkfYZB/E8bE3ttcQPlWQlOq5MNjx7ZVSUVQV/EuLs4nGy6Fc0FkuuQPkC6Uhjn
lK24sHFlnJYe4U7QR0L40mn1mqXErFNDfcVTc24LFt70VQvI6FBj8QpM4QhrnuoisH2mJjwZrMXR
8Ka7SP2zo77jDJqhSv6k1oUY+MatMOaCbbYwEo0+lQjUHBAYWKQbIZ8noyEowMaiZuDPwDheWYQH
KLR5g3ymyJ39wEQuWdee05CBkn+obVDBvk7ZVebtF3XKROCcRXA4WhK1LRPnXSvHo5D1pgiJ/9HZ
ljIaTwhNz+wQFrGMWVX56jKVp6rsvojn2FSz3EPkVbf1yZdMpnRXYhOGEIfghXvFifR3xhInp6xu
vu3sYegxySRKCoX1bPFdu6UByKKv4AaG9kcVj0Rd6Rc/sfjMDNpR4DJtk9+DNOBVY2i7cIuD70bP
lan9aSo84lC7zMq7Z99ZBWtcWuhqgJLvMCIVK5HlOC6r/k3kj06076NpeFsxmNc2cuQGfXeKbfGu
JeAOhHWtEyJrkTaSpYe9vDfewjmQNbPbo16UsPTRIFvZELJEql5kI4hii1/s4j33iz9x48SbRMtO
JAKDtUIAu7TanM6fMTcDGvGFX3BpJlq1UJr+Q3AC39hRfwxo7wLokctcq+/M/D/7JHohHIc8ueIS
jsSmktVLUhn3lR4T2iqNz9+vWeqvRdedadNxHA2Ml7Qnb2L67M7MH8vNviee5YNPDjeKKueaYR8f
AwYq0pcOc/3m0y+ifA0nQxI6d0Hh/MD5g78TaX7ddccKaD/W4HyHzx6QhF+9uH67xMFDLBfXo1mD
p6E0ikgwAP0Uv+cKF3HPM8c12PJ3po5LG17hMFXdSfnRG8yE97yBzhVX3r8RJhMLU98xzjUJZJ2W
Ei0vzFMHZ5exF9LHfCe19K8+sfy25M7UGP+lToo4Di/yAjPuvWqjZ9aTRLdxIBg/pSw+lVTfoQ7S
zaN1lIw+IT+ckberRVu7P32OhKVQVD5TA3jeHZ9R7hGAnaG4RmmmS4BcQ9+9MKXBVgPrcEzbDRCL
lxQaXYrznQL/ijez3zjgkEwcIQYqC/uiJ/hhYBbmO0bLeIh0FoFj9hizq+tq76Y5MMKxjTNol4G5
Ndt4dhRMTZ7ITFkSJ9uuwix68StxoikHSxkYZ6KSb7bQNwQMrCAwaLtZQppiG1klDTO2UKQXjNOC
2nCaVySbPhiWnhgWFVqAlW527zW/L4LmL7OoY48PYR942l0KfT+/uNK5FwY6bZKyaOeoc1wCgn3e
9QWx8OjQO+3RkWO8EB6rK68ursS8f8MEWBc2PCy7ACtOwzNnQpdZ8Yzm5cvJ20Ouw7FRJcPnNAk3
bpiuRKdBHu6RBnbhAyrOq5eF36UBYDCc5sK7oNj3u9tYTbQmyUs+ILZEh7QI9WHPNectCr65PueQ
0ZnvmJ9OuTx5OYkcehYtXenz2gixReVmbkecqrVDMVWM55mft3As+kvfiq9BCX2C0jKo8lvAdJMy
NdgATzlnobM1IX3VorlArHoYWfytYzOczOkrJyZpaTn1nf3YQ7ONBzuqY+eQd9/QGvh4fKk+Vh5V
HkWxuJl2/j1YeKQFy5thDvNI4vamURCOtvdQGUeS2Stwu52dbieWxszFdh2ysy0JJfomJEyCSd9S
66fuEwrtAq/0Kq8Ne+2jySU2cbzUTvm3EQ94Vx8OqjJgSgzotKw+RByG5HFfu3Hr6+msWORSshAu
IPkmxGSq93EXYDSNDwZjj1XkgusnTmFdNvz26LxnRfFM5iq/6V5lGd2jkQ67d+v9HEDsozx1Sbj3
yWzH+5d21lpjTMDlz2UxTMzDpCTNANq8u+Kcfk49ba0bhBiIkLEludfHAWRQWXyRUqUS54HGbGM1
kQI9Hh2dpr0FeBhFOjzVCbjE1p9Oeak921tLENIns1FjVkROa92hUsyqP0JrHkQH6c/wDI5p6TlP
XtAx8pHWI/tmbcjXXD1xFBFObpiPOqyekwkUqXfB1IVE1yv2VReBAicYCp8MkCqtXxHCioqPYEC3
lHuraPYuQtFgvFg+8SqhwyeddxCQHNa1omV9A9u9nOOnp3FIV0AoGNCDdO+pdXli4gk1DpayLinu
sd+72KuLndbCLy45xXVsPth2Ecl1dfZmANBLB0BHQ8p9mjkjyVh4nbtq2IC7mNUX3a2h09g2xpjt
Ug5Urgjo2Yl/NSl4N6kknKh9q6g11cQmWLbuxko1bTnK5oxqk7Botjtc2zfpwanxHGRYU7ufU51B
gezygaoqjd0Xz2BuV7ivbsqZVnGmYRGZ0/iy9zCewxoFXl6q4BXqW+TS5omm5mR5pdrP+wENQuKq
sJjy4bGgAMhoNcosWE4JGVZdSM5EaTKtkux5cGN2I68+JGPIhcN50JJ3dt/erivSW10WxqoTii5+
HbhThJT7E2cPA7oBIVFLcAswfTIxs3qrwYrR7fIQyi2SOKTt+j/Vnasp/6x6WW6SvgCcYxlEhqU0
UKYApNFXA06c/gwXBeYnXn4WpWQ+sJJRBn9a4pzo+vRseVP9ZPNtUQqJv9+RiFMyfGytciPLOVtF
/2lDGBp4Jd53yqp48VzebC96Srrwu0fmc271+tB9hQ2w19RY49AlicWZvsIhbLaM5t9DRnZRKD+6
DMeWV6DHrCvzSGRgtQEdfdOlNIE55D9Z71ezXjReKVqiURGgi8i/Leb85fLLMyO6Uv5FzPR2Rc9O
EBgRfCAWpzTncVJ968rJ9nH9ZrQUrxGgpBWV/6EzgZVR4vhBCKNBO4Couo9VUm9T58PVKJIYZSKG
MBvgydrP6GP+oNpOlgyCHSda5dP07ENBpe2Gydg1tybO8d8TEr/mAlm1wNXY53z75LssKAjRz+JS
HAvnIPJZkWs+HDRSPFBMu+riq61bEC0u1ficsi1K6wR1EnK/M92Q/j+Ilf8xLWvbZ94DtfyDe2/+
zByCa5FasKLxsUL2FBhdCPc338N2i56CkhMTxoaRGNTskH5UIf7od8hFnz3RUsj12BkEKerYjDBS
HEoLH6XRIr067cTi1pP/UJa1C2yBnPTBdxFUxipICSWKwu8kZl4MtYEovwz81pxU1TeKKzqTByv6
Z6YdgkcNlqbN/iwsTWMpYTYXKByVVVZLPS9wyKHUFx7iHBT0SSP8XWgxHm1zZIzAEXtoldnfNrSw
TEe8XNJObpaqv1PN2HlonmFZtyxQ3auVooYD+WEMTsHafc9ym9eR12eR1ckdzdPYMmn1Cfrigk6e
EO2ynZI0IkYaWGg72lVQ+29yqG9Do7gMbYa+ftK85Ba2ZOY79SotG0RYfvXKvOvJlBVfC5kWYf8z
jwTyGcCZ0G8KnL9OTGUiSS5aZjWEx4rUtT4nO4bx/7J3pld6Anvxj3nny4ThYtEMA8MsF0m7q9Zp
DeBnBCZRTCYCGPLLk6a/oIsGgk4x0gTgBqvwX5X6R1aHx5qvErZBdknD6sp4cq5TppAmXWXTa3QE
yg8zb/o/xs5sN25sy7a/ksjny1PsNptCnQOUou8bhWRJL4Rsyez7nl9/BymXlfa5yLpIgBmbZITC
oRC591pzjikujZXH6yElh85eFlWKSqSnshdgFuOPCQiHOCSOCkMMr0hVL8lYkzBLFO9+8MXt8d1A
HJqjcHgkXh1/PaIFa7gfMEUi5roZORdREg3Bc40g8ae+DB5hHkIFCnqqKGmx0RrmgrQQfYpz/hsB
KstCor5jgW0AuYiSpZrrgM4Royc+1SiFCecsw6LEZAxVXVLmpH/Gl4TETN+ihadkMPeHuJMXNuR6
NSmf+CNah77SMwclp02TH+sR51Ym342W+nhuDEd9OKjNQDkiJwTDC8aqOvasrZJ8lRMMGz7d/qpr
3kc5+gxf+oK8VYeLdUrU6ICYsDYpy0pS90R5MrorofzNpSqj8wjhmwmmAcC+JHLRpejTNsyJqXmz
/M/Ad0rEnOhGJhaSStZPT32YGjEBSjF4CW94KxR7avXfeWDNNUpoak6vL1d4IVtiya6sXLu2Z4mW
bb3ympVyTGPCuGQkrXhETpGySc+eOzOR4lWJuQi9CO8KhlP8pbMoYdfmEyHcqKrCbMGUBj1ZlJ87
1GL8k0x6cVq5bDrt1GW414ClXKyKCjWg4GfZD6V11Iib5ccv8JoAmw3nTDSQ+XwUK2r3rYWR7CGY
nNU2reuMdCW6JM3GzwQIOsJa4H9Dc5LVniYfLUHLeJ12OFkCTBnkecNKznThEUFz5l4pe5dwrHwM
yt728IKD9KHNX5IdnBhiHQOggEDHxI1/VGg/O70oYNHM7ITfbTvoWw1CrjMMFwMO7AKew4NmLNWo
IUrVETlNC5t2e0J1y9r4VfdCraOnWxq9qF2/66itN772xBfMpmglwC64Y5wG3nnweQ9WbBB7bQdX
IsDBCuXWAWFqx+oXMZZLN6E0gjUdjSejlmZ6SG1YRFBoo/bEdXNeK8OFAKA7VY/RI4PHYnoQ5OS7
avbc7C8dfvRYRfiVUcYtc+eSy9TpQAM8d8x9cg8wiap1x6HLNbCaSYgXH72vYqD112nLJW2QPYK+
MWaUgKWdYsP1AQq+y1XTfjZsYxsHlA1opkD2kob2yYpY32r+i1dV1ZgAE6xkYnpeajDJfpWcjU7B
xZRrGXcOqVtozEAeufQtnXrYSJ6VPlgEDm49h95t1nnpi6JGt14jc1jSRbbr8VPs3RBOlawyZ6dX
+2THGavjuFFXoDjVw5Cx+lUTmAesuwXW1qg4Jl5WbqhbMeHqnFfBBOelJZlujgBX20lNnN/oK2Gm
NaKXyM62smnms4a7xyYyGoIqbvBS5a2htNW88FH22o2De+J7M/qu4xrcLLbYfYlOZ1YSx1dmuMZ9
vLxhnW01X4i53lfeSR24TYcRfV5LNa9FYsaHrMhhA/qxRI8QoQ8r9PTEnWJh9UzTUF0hLhk/SCpj
vHKR1Ps+SeX78UMkwc89p5ogWLiSC3gjOPvV2n8oRD763nAZ9CnZpz5qW7ophKhSNjdaZJZ+izue
5oGtOA/xUFDpsG+ta3jbqNK+2hrrN2QrVxxjrLYGxK5QYkwsmDWoaxnmTFu9NA431QR9A7nGgGkN
77vw4S+hZCDdD7NbrGBGtm9ubq7CjM5/kGykJM73Y5+ytVrg2lb4ouCpWkDade6gBWKrNEDLl8Fo
DghX8MffgF9Ui4q6pJovB0f2lmbOB5SW/hzZHHPjxl9Acx3XlpRmNPsQWLE+N2N07xZFOc9zHiVT
foagAZwoiZoFqENhbTI6c3NfkFrhD+lXbUCzjpCCss1o6NHEm29UYFQ19RxL2nMua3wj2oNBIvZa
8+v0LuhhktIS6XrjRvincm6ZYLbJPtNd/9JIhkFM5tIjvvwuNZEuIh5RyTSl+E0nuV8nMLWNFKWu
1JH+k2yjLH0oFJDK0ZaFqzXLJG1Y9oGCuTGsvGWLENgSoJNtiKVyr5JPrxcz+Hn0vNswx90RAzMg
Iik+4UXSVogkCvIGh52nCWXp+LQgbYwJRBNlSzThCYVe6vK+GKCxexLVhShfaJq8ZpnW+EQY+00H
FEcglpZMoouelQ57bGuXCJCb71WdNPyxsMAlZwRxIEVpD6zu2rAK5vwS3RYpiJ4kstG3LgD0amhc
DCzuLIn7aC5KdMUmYZcLJXhLYVBtFCd4yE3bn/35x3/867/+41v3n+57eibtyE2T8l//xfhbmvUQ
mdCZ/zr813pxXUzP+HnGbyes3tPja/xe/u1Jh/vl7fcTxrfx80X5sT/e1vy1ev1lsEiw+fWX+r3o
r+9lHVXTG+AfMJ75/3vwj/fpVW599v7PP7+ldVKNr+b6afLnj0Obt3/+qajTB/Tx+Ywv/+PY+A/8
55//XROL8hr5r78/5f21rHiysP5hA3ljRSZ0g4rSn3+079MBRf0HRCkVP7GtqIps63/+kaRF5f3z
T0mR/2FYFBJsoRNMImzT/POPMq2nY0L/h2nJOoB32v0fr/g///Rffnefv8s/kjo+E/NTlf/8U/Dz
s49f8fhPm36yELJsWLqlC1kYvIvs2+vVp3/Mm/8/sPbJI5dV+yXOK+8N+fPJtAE5wBUMD9LYx03A
a1G8JGthQXjEfKi97KaWnnVx3Yp5ylxLBcDIvs03iQAJgHqzuvQqrb06b+4p4o2BHma77ppy5WfI
N8FOO1IIkylr0qMz6BdYit5bJtBNDhQBsq513kdwYQvH8gNOklLq7pTLEPjNJXePk/lIkgUJCTVS
3izwyr3lgrOLBsLmzTD06PkBC9MalWitPHhDXXIoQYeevABoVCJq88NYFiGV/8tv/sen+9dPU5d/
+TT5nZgqv2tTN3Td0mia/PZpWm2T+Z3Qu90AI3QbEjlqp670npAgrdWa/QqJm8Kx7MkXXCU6KCxH
3wS6nWxsI9+EI/0lkjXtrm2las1tu7zYPr6oaV+RJPValYEhIdWFhhJ7O9lqs3NQ4mzVRndLXdVj
KgEVuBhKik0A6crJTBcUhpo9V32wcTsWElLYSPsstEk1G6kmlTfSoTXL2GO40+EfdOQn/f2nohj2
rx8L33qhjZZagwALG8ug8euXLNBAtjRVFN/L5EKtcrSW+3LcFEwB99NwejTt0/RuqfEpY5/i4LTr
8wy1VPL6bjpSjIpfHeTT4vP1FNJBLXmorhatSqZ/YC1rOXS/KJ3/0FRDfJ5G6owkbvsRKGNxzpzk
JhUkuLgFuA7HwGA1DbOh65Y5PaPlNDTG1wvjQttOw/H1aixL52nUzT9fT8ra03ibl/0z97sWTBaA
/1JDZtfCiltq09CqEQsKdFwW6qHbtCE4hGSv5p7WlbkO6GSx8jH947RJLRa5pT5QfhiGfvnbgWmo
akzOqlqJjiDgsQVUQ/fFZRK7koVLk3kcZtZQztJEJLtpKEjzgkXW3AfEulxULT9Ou+kMeVvTIoYj
kuJ8WzYsv5vaPTPLVN9bZMwhqbsvSk6fzNSU8Eyqk70uWqNaAz0xz6aBxJD5fPOqDs4i89v2yG0c
a3ASDveRbd7cqKwOlqv39wSOiiVTRHkejQeZC9FOEMpMi31cT6VbI0jGjLjx6Iyc5EZ+xIL+mDcu
Zkbm7AuvCzSuOGH7RAK8XfXys5ZJ5Ro5j4e8OR62qUySuFqpJv6D0jwQRWAdZEtZhlbp7qb9oxJ0
qSF6JofdtU8yyomINuGFDpZxiQYvAGIzfP0YjftLVaKMigIU6iIyH7WU8bK43UFgQ/NmZlU+44bw
d36boeMch1FckM0dM9fQWC3uy4LCuWR3LK07mhJOUsNB1u3h1TEg/fepMxJZ4zVgzebu7/8CtX//
A7QVjSuSEIgKFdWwfv0DlOtCp5BqdPd48yK8IS2Cs9JAB1m5149NDYTFjy5wEtwrnzu9CLO9pTGC
OUCdLTCHUco2napXTUaVgcqvq5faueqwY5T9pQp11kDtQJ5sNCyjAIlQQYUZXfp+cOj4O4lFQczp
GWdW029Szdtq/GqApznlaXoUonRxBupMky/eH83xTqQb/8uHIX67SHM1splNarYqTJP7svrbRbr2
tVqvFUu+B0T2jnq1I+qn6DETEjUCGuQMgqG/TzVolPgl2uV0UK4G96gl2lkav7vTrqIsvungKvfT
SHOYFRt+oZ+gihGRZvIdgPAlXacNHYlrJarsINTcvc+GstqQmwm635bCTYuxlp63VO/gKtgof7u0
2Q0i0OBPAZadhvK4D0l4RxeIysKQcKfQPO004YzGUduX2mmiFThx/nHs54iuzfzvv1D2eMX+nDZY
ls39TaOmbsiWYdFC++0zjGzNiaosix5sNQcTWlAvyjFlbwEgP1VElJSLUrLGSDwdxVKNPFAlqXXZ
JfgNIIlsdFPLHfrMtbYp1YJGIeqSxqqG11iCMwLAVj6XqiPjQCw86uYcKH1pZaqZ+8U0a/5aND9a
lUr/2pugc4JMyI/lAf5G81i3LQVgOdjldaw8akOTAQ4kRGE6B8JEv6HUJs2IPuQpMHZgtdT5UvGU
t6iAcJ527ZtSJNoDEybzUErKmxhIHanphB/GY7laidUEuZN1ylNuI9Tn3x4hSg/PhYMdQx3C6JCn
VobTKokeXVt+q8qMLFvxJTDaEP84C6wQxc2xww8PiiS+qUEX35IIJmyW5JdpV+/QOgNhjfOXstPk
gc+0Jjn7fSxvE6N8IEIzP3pOf3T7EPZMKun3jVzkYwjAoyY0ca/zqznlkr3qcfkjS+usTThdpJIS
eViJfW7x918P4/c/Mb4eJjdplf8ztdTEbzf8qtZ0q6nV9KH1MZa7gRC3XMmwkTVEecJTEjc/g+CP
Y4T27niUCe9wdAef0PY4+J5F2cJPcuu9dP2T3oFS5d9PCKLalqc2JdaV5ORdMI66tuXPqO6cLQ2U
ZpvUIK0gRDZaT+0GxAlpZQw/N+HoA2dhx0ZmNmvGWUo8ZK0AEKVNzSdKbzBVc4KHxn2hruygPPU4
CMv80A4sMyHAkAhzR/l8fJwKGX0PN0HvLhad8pionjQzUN1vXcWIjn//qVL+//WvzqThYdr8Zxhc
thR9XJj8dbLuIGhPLBDye182b1YJ39VytP6WkpN+R6kifc87oI9BFH2D50VwrC5nFwCizbpCW7+W
0UpeiCBJZ8wPxVefOCj0eel7b3VoeDXHuvGR5suuhtGrUUjEdkgdCV73WRHuye41rkrjLlcvKBTm
RG40JXmSrluDwRznkrUNLkjtqvLkVqHgklR/8bVWuRR2SlK0P9ZtRw6Cjwv++PGInkzRp08SMPQv
ujnmN4o2XucjaVRS+pfB8ryzRR95rnQUPe181Std++6B+r3rJCN7GAhkX6heHR18lGLbkmjXFdCZ
5NqO5IcCeMtrkkvLTu7L7xY5EtyokB+S2pnGaMAJAGge0jRDXZx5Px5RjWkw7eN5SvU8uolyn/qN
e4tKAAHgGEHUjkM/l/VzpZsLrzLd27Qrs/Mn006zg1SyqzeorJA5ECyng8zW5RnuL4aKgJws2zFM
kBCpJxwEeyRJQp7DEHOXmJlTr6adTNsXip3lu49RGxEDEmN4QMqJ9RCxOPagB9AEpHZ0bbhOiB5f
TtheavZcQMOP3dm4e2gC65SnLaJ8iuNgzJQvGTKyLQI6cOq1kJ9lob2SdVFdtJxwKCujbei3ifJs
pyn6/qQsN0Ebv9BLu/ZpYlLMGENCuya+CDVIbhCoA8rV8EIUmTqZqo3cW8nEZ1yMVUWE4ETnFLus
yelFB80+DdL40cqGaC0TaALuqVK+iChetU7lfXUgYMzymKjpW4WqeWl2nWjneWzfCEZonSUuIWvm
ankPC9suXkEznRxZN2+4wfVNr9PD1+FavBbVXvRW+pIbnbq0u7xbq40lHoPAXtla4V7NWkq3BB00
a7WzgIYpEoQdevLJrMn43X0wPsarRTrBZ39yPwzcHRvTkPafPJDQxa/lY+piwQo4b9qYvrJt1Zrs
2p+7QCB7HwenfUxtaAaXKV0EtPv3ieGiGbAGsKv0ve6nTQD/tg/COUu+ObDjbm+PfFeAV+aq1n2D
b9SIfzUx0jhqcA9Sqrnv2oJ8PEsDvT+K7KMWUGPG/Q87kXasOjO+WS5NEtvunwZ5kAkRwJD/eVrs
1N/+/qpljiWOX+cKBGDbhqKowrJNCy/Gr1ctmuY2B7z+wWirFV9T6yow+ZNskl+mkWcO1AQ6lHLT
0DFL66qwGiuMAOYd3f0FBg0UGH0bWXMdxRMUt74/Thv95yPV6K6W4SJFGoz0aiKybTPtQZGYo/TJ
ohgJEsM44Mg0CFV1GoRGop5tL7iABpK3GWXbpdQ5zq2VlO8uPZc3lZAryQI7YYP5g2Z3jdLC3Bcs
l9DDOP1L6euvv+2nIWo/FZUu7qvBlljcY0AKMeG+0NleN1XnPTqBIm0IKuCdjaTt0gvWRMF7j9P5
spT6pHfzJ5gW3SEwelKmopxQjXGYJ6CMA+zs1O1t8Pi0Z+7KDCfDtLFZwZBa+XM8PVIjfTVYCmsp
bwxW4mMfgTsN048jAvOTLlXMEcZNGMo3ZkbDYRqpMallmQjrRaN5fEF7qzkSkYgz0yLbaCgaQGJK
UW0zj9u1Tpl+XWPhZj3GyrLVyput1sNRbmjSTfun01gRdrhfg1WnqP0OB8mPjUBVMyeaNeCPmgM6
OB1EcONDAxXj1nLket/2A3EjIE1wSWJ9NQR5h34X1O9c0+Sg8d5xqtG+tDTymt04XuFuBbOKN25T
tqI9oFT/BtxleHGIZhFGIB/0cfkRjMuMqgzTGQD+dDnt64L+ezYyllurOysIjJBD84dHaoy9lLOy
oWKu1Pchmqerl1ynYzX1YNwohbTu+Gs9S6Augrj1ZmVqUSb4fdTKfItzv2yOlAbQWQR59SoNglb2
6FLSxVJqix4Rqx1ucrOTvsY+LTEzLeIv/WAcPFU39g5XxNO0STL/Yni1s7X9UqEnz0+VoapdNYK1
ly1W4Q02PX/hIywleUFt7l1dv/e9vsEW4iNfzJVo5SVEC04Ha1VXrmG8dVvzoTRtb5cooWWh9qyg
m5q8NVO0NuYoqTX3baCvgPZJGxkV9V1busa9aB1rgdezXchmQm500pjLJC9PUqa2S/SY6pZQNnHU
dM2bt2UJPR69FFxzLcN1VBvdISItKKj6YzggHaG9y0PPFPsO6MFK0pRXLnXM+KbfWqzi59RqSSzL
QrKv8NfCnW3RwxJ54VynfS0WTLKxablOw77stb2U0qSj2JDqwApr+6ufu08Gq81XkvbeWTUWBHYQ
zWU0Ini+EWPaVucpgcdUay4vkefrh2mc9PAeYw2qXx2W+uHzQHOTe5PErFJSt9AcDF6rV9WP8fRI
7bpu4SJAgR7dRVdYyXzZQ4CXqS3Ca0Bf+ipH65bMy8s0EK1mbwkT/j4drwHwIHVIw41pcXPvtUCC
wFXHL1dCt5OXEP3oMjIeeyMCMjZupkesv5RFAxiZRSeJP3fTTuLK5D2Qp3aReZWzQNxs4qZXyqvs
Y+11hgRODP24FX8owb63JHVTGFKzYVVd7OPah6ahJCXTBYgwBSl+14IF96y2bOnecd56fBVbLRwe
VT/Qzx2HfmyaN50c4NO0O2m64eycJoY94GyQgUH+bGVSOk97Uz0qcZds2zwPV5he4nsjp7snmU3/
tbffP9MQpke4NAjesSwSmamTfUQi1KEmHZIkthclFzN05mWwMXCFL0FBuS+q9t73oXht8SuOIQ3x
Di9MeNUCGvpeMohXC5sI+gi7uvidoe0IEB77NJ17b3akN+QUwEu5ztXFINXlNgCpjG1WIah8Gk8b
n2BRTPW/Hf94FivrQ4JlZpdb5pPfh/jL47C9SnZSH6JOw5DcMnLZFJLmLmrF5HI/njEdiESzNtRo
9C1zRkenYDvoSKWmMxDh8FSrlokUrjqQb5wyHYiDvRoHGOzG1ykKfNO4HfaKi3oBScVaohom30Gl
8o7WuDH6upljc/LAQUToj34emB4R2KesPdF/mUaJIrJVFekIW8KwprbkAQdgPePPYlnvVqat57NM
8RHqJzVAyRIjdRKEkNnHfdOGUuboZIjbldSHPE+n6w4tzCmgyfGUetwgHd1UMY6/z11XFNrKxyvo
WWYe9BoE5Xju9KKfb+bzGYTQ4kQd5L95Q9PJZab9eEOfrze9KR0f4fbjTf4/3tC7Wcm/vyEEYwpK
lDyhsSkJf1ZSNZBnJlTELSFp/KJaTc/XVgmqIR8deWU42DdDkuQ9fBl6lFIhZm0C4EpXo3iJMEBe
gyTonyTSReFJ1i/eQCi7sCN/baPefi69NQl94+4qXokcu6lnxsZV6hHRdFYhnRXAo5tGwO7UIMQ8
AFp7aYbOe/MJf0zkIP9iRLBb8V56O+7mAG8SutNmDQQq8FDnMGcLr/lI346t9hoikttPoxq+0Yls
6RkdIbr1AYzA72ltXa0gjrG5hNRYmMbbi4+xInFFJRLHY0ZDWEXLug5+bkZitFrfTMnvdqi1cLyP
w27okuu49JwO4kGsb76ojn2URqdpFyVOWs2dR3TieH5tDfAoOlXMp6Nx3eZ7s0ObMR21+DO7V53b
9DofLxY596CJUsp8PDtpFJxHY7d2OtimkLVt3bjFro4BnN7+U1tbxQyltrELXDd/yln4F7X4klPY
29PFwnQ/nhU0BJ+5om0307AqBO3kgskRUUyQYjEYTc9O1D5eCq1rcIvxLLXMHxRPSy4DMaZxi541
hUu41zswREVZ51ePWemsb9Tkudatm42XlvvvV0clGvmuNfJr2+T6M0HsYyxSq19zPHZoxXxnL3lK
sFVdE/dBZWVYigNtXliltlO6bJ+UfrINpTzZTo8+N5/7tIF7D1IBxJZpfbAa0DwhecLfWIZTPvlm
kbUzlxXCO3LVtxYdpSfEISLNTsTay1VuHy0VwQjOMgkZveYfQjIPf5wxuBIg6K7cTeejq88g/7Ap
POmBMABjM+1iFVvt0N+i0wqQY8lD/jBtcrBMqf+QxB2Tk6YxtsYAhjoLzOt0GE/cVtR1vkZ1nRNj
g9WRoC9pmXaqfNIKTzmBIJBPg3CvmaZv87BoVp/Hpkdtu5QyojwpeqHnCQaP5gHPA1lLfFJl7D5P
l128qqmbvsGrAUdRQUEHsd8424y6w1ZCfLRMXKzUUmsXCGPccDPm9/7+aDpKdHqw+bfz0k3Ze83a
BEaCcChsnqMoXUyIOxGnBGa0qb1uVSgeGE7PUJu4N5iDcpo2thrlJ0Iv0bArpwhnaufL3SnKXQ8F
CcIQi0XiY5IthTkPYumYylryFvGAy1TxkpUeClq5rK5eX+DJFV6zq1ii7f1SpEj2BPEuxejwbmOx
t7XsOwXusdcrWOEZeo7qmxsMdwn1kfyWpUH5ybq0haxsMkMydwbF0N30KK1woctU06Av9D/2DTE+
akgc/3PO72NP+iaBNiprpBRNJqG3T/VvXah0WMtM7xYPAMt0rSEKgk7p6u9XudbvpTlhQK3RMcHI
tq2pNOh/XeT6hUgofbjevugDsfcVYqPQjQljl7XdPB4RjBn+67keGR0IZIZDZ76zoNCP0yjvRhB9
ED1UCWaHCiJpOp5E5KS/VxyuvEKD19gMONAKNxkW09HpFSnX9R+vSFP6XbUWeeMb8L57JkNm1UoH
XzYkgLF1PfeLzgPh59gAHsad0+HBGqRFbxqLJiUha6IpIjrBvB1K1rIZUYt4eZuPoZvJVE/IJAaF
YJgn+qMr4rOITqyoCjGVcLKdHJryvSjTaO25EaqhcSglnXc/ZEvTruX7jz22lMxMIoHWQ5Eo98jm
0BI0GHw+T3GB5dhuwo1qkMLFCHgEO61gJE5R9zkwGEOLe13pRfGXvKhXcNGGVy8lyxGGVLev9Vic
vRRJzN//nhUYhv/W+1AMWTdsnRoE+ZGGOha//yKZEFJPFV8z+1sjaESqY3ajWejVlhJyeRRo2eZG
3MhPgxme5Fp070GRbmttLLuaw9iitDsYH22Nqysjx2AohwfL6oqbNBRE03c1+SfuoD7b/AFIWkxf
ZagMYJJxgF8ofCSvOnq3OqgHUtBoD0OLcRO2mn9MoB5sNL8L12YRJOcgpLuYu2n7iBCgQxtRu1Rg
Ze8eOhKpADZVWAZOC41dJsF0EwIpmSsKLrU8p8tCNRObGsZJdB+W9Khh8MtV275pgPCvLJa2uail
RyIHkn0oZySBk1txBZawaIxuIDGCDQaOYT8Np0e4Skl3zrXNNMqD9M2jUrslYrG7GoDdS1H6twBR
8Q0yFM4LqQn2075KQ5hWVyqe5vGUXK5Iru+y1x7V+oxyU38wbdWCJ6HA/JSN6hxn3KOqVvhHdWBG
Lhri5mEx6HuQZXpi7qcd0yNzPPRxPOJuj3GIm1LAjZOIoBpX2Vc9p3XWJKq1b9SyOqXMhmaj3eyr
6Is9rfbqMcsNY1WXilgVigv2w5J2Wj9G/VbY0iVLzU/GYDh7OxuC+XQgI4lXhbf3bCVKvITLp2yI
imnv8ZN/nU4ofBaMTei6V5QU2lYNiEId6x+vfMs/XppwRGRvlb4r5E49l6HRIwDhZ8JEAZ3TMR9o
Kp1wHYxgVlEET/wzlx8vbRCYLqeNf6yozB5t1jKzjwOeueyy0n3ScVku6Y6rdOxsokGS5P7jZ0YD
+Og0wLRaa8auYn2CZNe3nwI4LCJymaFyH0JvgiWYwm51sPOsOkzD6VFiYCwBD4LXajwwbbzM/ut5
TO+8Fb758I7mkU6N5edrjbmDW5XoZ7QHXM0/n/eXl6k1wG1+uDPpWq7tsQ2LJnRnG3VYYKCyFghR
i01UhD5Vxs8j08M2tQK03m4pdtPYNeRXv7doYo8nTrs+9tdC332e9pd9JKfjCx8PUwT3ZkBeqvl0
4rRvOnEaEpGw7qiwr+NYMnbTBjKTQfh3UPCrEu+f+xuSfwrsZxzNS6348XAaZ/ARP57MlTzDjyGF
88/Xmh5B39LXkhfdh6aa33NR3VehZzz1pt+uFBrRy2YcDkbzaGJ0v5C/rJ3NRn018kE8+ZAMFoh8
pNV0lsOa2bTiS1ob9U60LmJnsu5mgWNiRXTb4TA9SoiYXhYFgZVwbBTEmma7y9S3qiKuRpRhHRxH
0NzOKq7Cb3BH19WrB6FmOdVDqKM4DSshUmZEv57qJp1lEFcX4Qv3MgCKQaGEh5gm7k5Lc3vRSDKZ
PdrIXIES1lokxw9m91JQzN6bRhXf6ySkbCoJVrOB6i2dJVm419ykJVNBxPeRT/A9HA5zNp388QxQ
uVEtG2hYeL4z9OGy5Lc5n4aqWfnrvCtQYLp6c2SO7iiI+lNnORjU73h1HVCVighHD1NCdafj06my
XDXHus/OcVKB5YCkdix62+bZdh4dyoqWz/Rk6mvGSpEIhft82nR2mhbcvoclnw96AbnsV0qcJ2eH
es5Za2OwFSXZRD93AZrDrEAACSLSIiAyR4+ra+CQXlLXYfPimunB1xOfVYKNlLhgbmcPUnpHQ6t7
IB3AXcBdLo8y0ZwbnPf6Wg6HLzZ07hlyFaaN46bqgvxEeDXkV9i27BgcnY35Bsjap4RZcD+YdvUq
tklrMPYe32ZBaQZZWmVVsK8dQmBQYBxl17X3GADzua6YxlcJKU7nF19N1YA1TbDCnktycYoT1p+Z
Xhpf8xoBH/ORpyo3/WWB1XRLZca7xlSN7j7OSMQlTlxxFjJrGiSByKOR15QDdE2tFY+DH3YHSZEu
GsJFvhdW2t8VmOK2UIbj+1SIaoevBHSxK4yURXn6zXfUlKovs67HMCcKFbFPusLaRiMO3+59Qeb1
JR/cj9F00Aqs76YahftpY4UNj2DN7lr/6XM30/AfJ0z7VAP/yfzzCdQBDTfLdhSCwx/7P5+rVRa9
vGmcBNUyTfpNZfvOA9YqD2Zei7rEqfvHtsR366okv01DaMGszD3jPI0Cce3iCuCiT4CchgZi2mt0
rXqM7f7bNKojuCZmTTNuGkaFYq0aQ/UX09CXIThIoOlMarsb2VXAp5Rcm7Zwk39sAK4ZuEE7c0sY
FIenI9NY7uHyNAY2wc99H+dMzxF8bVHdj0+fjlOswCDStfI6Z+6HaEJAyKAufB3q4q1uZPHqEJF1
p5DHcG6UNAVtQ4T9dCAwB/h8DWwLJG3Eo3fxWgki+bHKrc10AonTIEMHqT8oQuMjUh3YNeNL6g7W
Z1jUN5qtMDn9xl+CBBEvLrLC8TjI13SU7f14K2VU/+WttEEN6zDq0706BPk8CAPjlU7X3IMo9vtb
iQ37L28l75X+kKFVPuWy9F6kwbnXqduZitzhW48fiqYTJzGONPqDIYiyW4+89obbFc0Du32lDs4k
QN1PT8EQVuwVj/v3dBDJR7TJKyeaT0cNLALLUm+yZZghD+i69oYHJ7xz8B8/kEw5TnDL8Eg5SgVM
5lI2yJC3BETpzUMWkk+w/B6KQNe/4+jvuiZ7Vzo84tOzm47psRlpP57N8iReF1n749mBp2dPSWs/
xBE4NyGuRiBl73IvwCMmlvHQjc8WP589/ewkM4KPnz1g2PpxmeuD2jkmmeWsheoMKxN14E3NKeHK
Q434N802MdCFJ7y58UJSmngvtzCGoZUD46BR/cplaTadqisljQEu3Rcjk0EkS6xUp1eLquDHqw1q
/pdX8ylJ74El25RxDToDAYU5nEYXV2LjUK5vXR8aKg3Cy4Aq+CK5OTWFJD9OZ7WqZJ+1fjcdmk7i
m2FRRSuPTpORg+EUebXxNAKDpvM/TumRxyY2phqb0ErOsUFQC82Kl58v0yHAuwP65G4+3sj4lgru
8jLRSvuPl5bz9wKuK/JNjo2Q3GMjca8Y3+T0Y+xB93dKTlTozzevKZG9+r+MndeS40iybb8IZtDi
lVqTKZlVL7CS0FoF8PV3IVjd2dNnxuy+wBACzKpMAohw9712EXMbmpZ9jjx2BLAuAfBMnXPFKyBm
JUkRMtbYqwbC3pdSVYAA/48ZSkKlU7ZqY6iYQH9sYG/o9S9qrQ0r3dc6mHOWT905BzngARM+hF58
/uyaBopkWzPq9hG+OIuwGLJTquT2K6Fw6irVqkbdSDOKdXWTGVa5TkaVUQHwbYrRvhWNY702OX8O
vM7f5KWTldQvRf1TDrFQq5Zu5NYHWJSeCO7glKObgweirCJOm0o9KBHgTdnsiqbZiFadNrIp2Kct
p4S0TY0K8Gl0x12f49hcer1YNbNtQgES9yrPOh6dK38kjyRr6a25oP5fA3KypcANScQAKkWdjGPo
ucYR40bzmLUZzBXZmVbiLhLD3/yjT86Rsz8vUZzJx5vk749AXUKKxVP5v80frRECBJKJWgZYOFDC
MN/VCNsXSB3H21DmmBlm+arBsO1m1NARZb/eJe4Clom6/TPDB3XbmOxO5LA8+IM5shR6XEoR4e/c
zaJnNd96Os8QpHEf4LLtO/Uc+SozB/2KE/KwS/2h2ftDJS6hUO0V8ImML1lor4uhrY4xd+VRixzE
7J9tj+fcuhAWPs7zHHlA7TQj4ef2JKfb+V2lBvGUzRXCrhkAGaE6nnKL0mq3Rdl2M9FnYcxFxM4U
FTg+OCyQ6hRqRxC8xBTR3W3FSA6QuVyYK1pxh3NWrStD80ERM9omNRS+OHTOKnGaVUbwZW3Zk6AQ
KhXr2kDBn089hkKWpQyI0DmIFOr07M6xKOySpYrQml0Yau+svkn+Y+ZxRJKBqZdFgCmoG/00aB9B
Z2ivULGWxCbqZ+FW2qviEQkemxZK9Txo2yiq+pbyYjnKT0q3gDaslRxVdKs5RvEMvZivDan3WlQs
WpcpW/03AwDoMDpYgMSqubVhD21kk4jXOfYytq6Uo50hrrA+Rb10mEpSiYllnSNtHF9r11IOaRpN
WCUPs6G2dZ5wFnqtfBT6cdVfi268k3gMzvJgQRVCUzW3+6hK9rUz04+strhbjrAfZ02Ie5Xsk2eB
Mob4ZiISVVnhn8b5oLVef5op+xjPIcFH/AuJGf7XnxE5J0NRhglbZW6CTLP2jz5naVhTcpJTKTpk
wueHKqlDmNvWoCXPP+Nz4N8TY1HVWycLXjLAiarWoDGfDxRb/DnUWW+gGRT5+rOvhaKwxv4WUz49
77ileBlgBbYzetHe5EH2o9zI4Cy3IVLsvwaoY4Vm2vPY/+wrJre9uVawskG2XWQ/0ad4YZSIf81c
7G1KWT+iasjXHS7dJ15h/sxayoj6Bt03CzM77DHjnypPp4UbO84TEetgPxj6uBWIDOPWwf+8r/cE
RQwgnlHzEmnB1jSj8q76XXpKppmuNjdFk5obvG6bzWgb4ilRdKd/HlvuTbzlwrPXJkWzYtFRHN0A
fW/QldtswBLZyfyLiWjO9wbtNOW58FYomLF8GS19LUfzVvhYGDNvTHp3l9TN90e/bR3GPunO2tCn
u1g36m1mWurdKClLD5Loe27r2lKvPYSsimpfNGfme83huMHvT6wGsvf/cqWcYEQB7PZy0s8eUYpN
N6bKEmGNai4/V6tmZPQH0EZy6frZLRe+ZVyKraq3Ltw1KqGJuu5bu3Kh7ei5eapaYZ6K+SCbRS7S
1SgUfUnpbgTJIehgokbR0WMBvKI6PH0LHR1scoHtXKkTP8ZuMkbeMzO45uZEwunSReWrHHS02X4n
TG9+VmAgX0VvAsHEG0VJMHyq18CjZ0jiA9yr8SaHEtv8hUYfv5ERvi51hjOnN0FDPV+Xajj7ualm
buUoAiJB6HNakJVO7/Pq3szv3ZBVV5Jw35s0K+4mcNB9hmnoSg6KgrCNUpbmTjaBgmAwXVTmhSQd
6NhNkCqoEUhMP1OM8VXFOhneHy2M3f2nhvRJFGPC4GjlkZLZbyTHwufQARgcUAbrjmWzTSnn2rrw
8b8k7I7s0PtaegVrJYrUdnoRxvfJc9ayv0ui/cPEyLMTKkh0LdzZRhe+iMa3LsS8D4Azu2yB/kVb
YZbiwuDS8GqhkPuGVZa+IPHYf+99QFO24b/1Nfyvyu5hd/MXea+c+sL/vSdDJ4xFrKnNDUI1Lsmu
wOGhFB+9grLWN+v4vaUeb2oS9YuJ0H8bZW26lU1rKteEApu31jaCfYXlwnZSDfupn90+QiId33Ut
AJLWqb/CUf0eWjbuFEEF78zXDBISpBS0AIgDlQHKa+7jx0DFh/qr7C6WUTTwzhDuW9borFCIK7ia
eO5Fi8lKjHMJYWT23boTmdiVMe40iqquEiHSAq69fs64yS+p4SJsKNg5jF0CIzep4xcSzkvVC4w3
P1aiFzN0lpbw4GOkafrFml+q8s0a2zilGl0NfpouNaNqbCFfyLKNBhlZqyBe03RKyBvNUs7UeBrb
hn3/VhbgVcOaNJb7xbIR6BqEhbeN4QeUCoMLxLpieO7K8h32Zg2/fxyevZbAC0/BWzW3ZBf4c3el
EfNby+bjosjkD5iapwhC02DqNmBiDoSE/px9NuUdPoRdBVL07+EQdxJhJjl1F4oxnuKS6H5nRcGK
dJ1eLxITUBj4OcODbdkCAJmsbuur6ks6d332l7H2rhioQpQqa5xVqGtr0SrBXA+lX0oltQ+F0X1U
qZuuisItrpPrNhCf63hnOjp1YW0MvkmLim9Nn86/Ev+XIPWpVaYF31AJXsYwN1auZeIvpKQUGkxW
PcETE/lpwLRjGZDH+rCAjVJUYxqHdi7wy/qL5YNmkrP6omAWpb8foQqcKUtD8zCR4MAQj5VZgM+h
dDyUB+pRSKGOaA4Sis5OFOW1WA5jfSQqN3kpsAddFWSOXgLI/f8+m9Sx+P+ZJz9lmj+Pou//8ymf
n/w5jzIVHE6xERr17MbuPL9lRDJultE987gLEIHRlThBdBgpcF8YAt+xxi1vZW9Y72OwT4pUIUeG
7KQPjCP/beu9Rpx20iti1bKJw8u0C/iLreQ1eW/U61iYGC7NH/F46hjDqJ6gIsxObvPpOFdmTXP1
VuaW4aa2p+8uNQVGXa19TBiOhNRqA4Of9Gc9aHb/HITJekKkdRctSA88DIM7C1IXGgV98kz2ydH/
OS8YmlM2Q87bduAtvCDp1uIXw+8xNsAQyQVcn1K4l5bj3W7JGFcBK1pEr+NXImQwq/V/9sv5eiuu
paFmhz41/rkEUv222WKZAs3+77UR7rzGPvS7C7AgAWVJzat7kRCJt50qpOzCaajvjELcvFX9bYAV
kPW1/2JYrSFbeap4L3iLGG85upso5TVjUQw777bGJmJ1gxblc3clN1txbnpnHb8yUY7ZOYeUKuwS
g8Wx0OdUQv7Bl5Uv9vjREHY6eoh4l37FAjVu8xQcU/fPqSBmw/l2wa8l3JO8IGuH+c3C0bD+qkLg
BeQh2kOQY6TT6lb7MRi8Ynon/fE5g8r+7lC6NTNiNb4PfbdKi0PfK7G7NeCKQGvC08PQp2CuAAzb
7awpwACg+mm7Dc65qUjO2uzDJv8ko938BAZqPdUuQiTAw0SL5jX4PH8qQ/vJDpz/PT9NwWE+HrBt
/tNNahcuw1QuLAfPX1hvq8+gM2ug7KbiV0Pqw002w2BGh7KrMY2NNL6lLFO+Zb3mLTGhruwLQdln
afbeuxSLZZPtUUKg62/s/uFn4BNgq8mbC856ZeLLsJN/UKWh6lY25V+7jOyftq3uAmoZvwAVetMc
k23kNII7RKSAq4dVfRl7sAidWnqHwDD7O48yIAr8lh4J1YdVIuJ86hn4u1zDyjtCU0PbEOsNxm2p
ck2g0r0GLJoo7h/1nWzqPUB0k8ypU+EeGzkAcAbjB4KJElggABMwEai0qPYKl48pelFverxFQJhk
3VVAtxWaea3jfv5qEDCnmo1ofBbiLrJW6wwwIutwG1AVyw17ZQmzvxKvRyvO/vSYVPVwTCw0E61m
RbeSXMiSXKt+qE2bpYo3qXsqwKmkNaIQ80y727q9900UwrvayfQtqQZ97+a66lB1pAM8pNLFbhus
DP6qJZZnGmvpNVVG83f9r4G4xaeMx8JJdEFxbkCqnOVZFzkIlu3m9uj3h26vJMLbaUT1njrFDPYh
tkUL2ZQHV1fSDbLtkmgHe6LOydRVxxMM++/J/W1qqDI+mxO/1wM1q/UTOXksL9zh1xCqyXGcD/Ks
DmuSfqGXHOXZf+v7HJCXRULLISbVlKzO15K9hjoHG21fV72v3mw8z5c+O8zZn0EouzFI+IrEfQkM
p8z0NxTRWDQQbDi0ZiNWdVJXX1ISgLzRLcw2M6t4Qi/5VfabMVY4ROdz1DMJ5lGhavXPHuvdo5Kr
wVKA7L64VTHdJlHDL5nvzS4H+qYTsbyMHpa00BT3qT/5R3lotMkGeeWnIXkZ+5L7AU27hOkvh8ey
xaQtKpqzmL0VnKz4Ybf4mDSmSChc0+GPsV49DXboHPQa2xmlzdWnItTaJUEc/Eb8/Iw0zPzdxeXK
tI38h6M4s6+R/+fywLesE9EW58BGKt9W4RDth7oCv2AoB5hmygH3zT9nn31xZ7k5dg3/MYfdmbLW
KZPsI0hnGbbs1Nlaj4Nsqp72NbKjqVvVLDcxZXEHFI3pS1YP5k625CFP2EBNQQuEPyIjlAziXQjV
vXhC+9bOLU9QlSJEEy7loONXxW7yUmslR40oA45tsmaUo2nNPs6kGJkXWyzeg6KoFpUZZWc5CuLg
TO0TzNUESEzo4oMduVZ8jimYOedGnLB65X/lT/gmyT45Kgf+1TTyDmNardYonpt4rGopvg1xqfBQ
Ne16ZatqulTYRxzlIcRh8hj1Dn/sz7YoSpXqSPw/Ca0EThDv477u743u3EErZzcriwSWVy1fXboB
X8bnwkUfgalcf/eo2dv4tlNv5KhPvdpcgFGfZHPOqU5NNr4CkQ+f8qB+1gmlE8R0j/JlKt+cXqOu
eUOS3ZUAEG02JJ/7WNhOqMV9KPpWtG4cPNo7GKRPw3yQfWmiEFCam5SXAyKJ9pruZScjDpSNRUjm
Fns87L3GKd8UD24qT2bnqxkET2k5xJCf06fCwEdyIZxhSzWs+IGClcBoqcKy7hSIzYRDKIUf4LRR
pHIWvJd2Q0+YTs0xVnWpKUKFp7W3cP4xboK12X/+mKYI+DGJ+MePqSd9+KG50Ne6LE02IsjJ8g+u
fxzdVDlmKTdoqRMKHjqiAf8akE15EHW3IsqhXxB3KasOXOq6LdMG767aMnERzPXdo52l8TUis3JC
XeBA+HWtp69U+fPCnor4JHKXt0Op4egU1/3XQXNesCQhzR9m0Sl1XX8p+7ukvQe1aTyHXUhBlCiJ
ODVW/9Wti2+ZVvXHxxIlAdpLmdYW6L/1MptevuZa/9OBSnMa5pabqg1CeHXaykFYXi3PRGz15Gja
mQE+rOablU3XwsPaiBwp7lkKpJG+dXVWx/AVus4aX9Uwjqk3HK4QxKfXyY/GnVrzPae+JCUPwsF1
8nE1emG4/uzLxja9VV8TL1euVrkSpM5PMjpI9j/H2hOTED00gb20SweDq0WaeTjGzdKvjAXP6rM5
Fl64qgrtz2iJAcpjFEpBrAJgCtH+P8UaG3Ikod5T+PcZFkF/+uSo6C6Gm7jvitq9EwKcbkpWV6+s
BdfppBtQwLPiOJJvxNmW5mTBiu4DcYwH+yMos3SHq6E42/NBPsAUS/8NRndadobTPY1F86WcXylg
eQCOUW61l28SO8ErM8g/osBrD77FypZorbMvbGhTZYqXZ+ITE5MrFKuI/CMKfrBmQ56/tkaXvXoX
ylXDxzlSGeylBpvVS06VrKn5p4kt6KrByvF7aW1FFk/vDDnmbir1p954c5Vs+l62ur2cbM28pCnR
YmNU9TVhB/3uNOpZRgrRvHzzhziGeMb2uzIbdd9EnXUuUGyRHxoPVHC7N5USI0q+sbM29HaLxG/g
e+PbK097LSvFeXrIRW0c8ggh+Ku2ybSLsIxzJXTtEsbUkMZUPH5Y+KOsx4plmWyymtrG47hX0HYh
JgJRUnfXHiraq1va+bEhzL8qunL8OhbDP/oFnJHPfqXvs8M080NTUJoHa9RcbclrWBw6Z0xxt0hI
Hyid1m5SL0KvlPPa6DMX2s9gjJdolioB3GsPFLiEGNtS/5WZxh1uaL2fRDSuNbUovrb4ZA3C6d/K
RLcOfYcnDlSh4qtI+udEJYra5mVzMgNWX25r4xHYO79iodZPoUuVHwA2ZSE/Zwqri1qY2DyVNsL+
gM1hiQv0UrZTKe/vXJaRI9i8P+PAA/+0Yzk+/D3uxrM9YZ8ce6dq+S9DLSuIY/HsxW/0Ig9jCLSb
9yhZDDnSuUZKcq7JLobfOOvRBbItJ34OyObQ8vbuK90/DimrmtIl0hoiG/o2qs5dISLx4gGnPSZF
YK3C3My+qakFaa9o76QJiKGFbUqsdLIWaJizW6PbRIOM5oLLvIPfYDxZ6wYR13KclenFWEPPMONN
27g6iAGq4yc7+9Hbztdh0LpX3yfw0hH6EAR8ToTfb6EyIpTP09be1KiOKEOKkucp65LnzODzC92a
drKP4lSxIWXnbIWt1pspGaMracJ6EwjeYv8+S9h0WKmy6rWeNI1mV9YOAtVzR0h2XKjQpmPf8y5B
UIwYLSTAYBBCWObu8USu0UuX6h1LKR9qJY7L1zzq8mtEbFxAUTi3JI7/DHQmBjQo0A6PvrqNi6sr
cM+wWy/ZPTp9z+n2OnyIc9sqglyb8oQQOXi0/LSKTg36IxjN7Hiz9D11fOMyYl5CfZ9qrsxYMR3M
fdz44ug7OYj72LRWJrVcI+CLMSWkevX4ONVdQ1nlREGXQZfhCBgWrXENG21Vmawt0zHc64Fq7Oa6
I7KWQXHkFnK50+dTKsgh9sjexylPn4F8InXoslNeZGYh/rfylLhaskqBB8FQToelIQL3ZvY40vSI
7/dgWtqrGkPpB5cXfmnT4Mo2X/nVWzVbKSP7lqlExrqIdQ2RmGiXuVq7t5AwXEU2Pqn5eLdmRaw7
dTwozQFnKR7IS70Zf8Y69yd7d4tK987ahGWCh8E8tzVi+9ozV4RdhnOb3/zES3Y8jMKqdvLb20Ui
u4F8izY8aojpz99ZORAXI8QzwrPQOIzoGqaY9cnHVTRGA8a5g3YN8jb+rwPpFMVXJeEKk33IwY8U
E3cvz73axFYINlYX4gseBSMcAt81dhWhEVa1zDD5XznU/w/5skXKvCl8Uo+1wp62Fto57pw/hwFL
r3PZNO5CKV1zXZUquWDZKec4qW7sLds8YGpQU+MfjeNRK5yRWj0O8kz2PQ54KR/lGTiTqlrYWJYf
hvLDdPD4zWa2uunmmxSexJ0EMD67TQxgBr4wLAlrh2+p+4yPRohUZ85l0g17hjw4FOKlvKiqRIWX
iG1v7EFU97gsLL6GSX+So4FZrtu0UV7MxuFl5xqHIqufgrx27r1LUqC1uDll0wgwyiEWRLnaWPI9
9CbwFRjhgb6K3/QMcw0ymD8tw3TuxuSJbcqudy2vVEaMMPtaRGfZ1OB41iqs8rA2zxi5AtufL8K/
ud6IqIm2ctakO/ECibSD5s5U3nIbbMr8rzJDC12gYnBHzc2C5+e6TMaam9uz71kZvdu6YtwyY7Je
4rx+fBh5eVgoIFRth8oVX+bXlMmAZUDQ7uy2YYiVdK4tyUcCP/57QLFib6E7/Iosp4v4L/TtDQ5t
dBMW0HGZhShyEwOOcsiPSqAV703nc7vD5EKbn28tNhnbQW+aM5LicjmJdnwqfHbPxL2j7zyTf4BX
iKhJDbODVdj62iNX8E3n6+a66HFJBG3c1i+OtUcheQ4p7KsvKMWqU/+77qlApotcv+hlqJ9MFD6r
euim78Zvk8qqt8QoPjxLFwtVKe0vWeZ8H3s/+GFO1TkY7PY3LhkrW7gQOeuypVp5bjcg2H6H/Gst
yIs/HGF+Zx1kfyHiIhaKlek3ZQKuLQUs3Qwr5J1ZXGQzrZ6D3KzOj8YEpVyeyYMSvnR1Ai1mni2v
k90821I8BjB+UgKyn2qb8HOT+DovqhF50lXU8WycEWpr2efNfV2r7EXsVhfZGqy8PnaD/lNOwNdm
eEYboWANGYXbx/z501xHZ0XbIavtHWODUAF7N0jv8Wo2JDuq3u7RUtM2OsWGwDRlToSiwBsf8X13
cMQm9okPyHB/kfbPRBf9J8QI1m3QzC+yW84iWJBvZY4g+2uWS+pAdQbnYHeVhRaTAzeQs0BVhft5
N5CkTimufIzkal2SP1p/zpVjn01SSAAHEj9fyk+SA5+XGxmMiw6YGppKxSYiX9q3oGlxsWtLfIrn
phxI/CbYoABAEWGoNm9MDlZS8mi2o6+yJeemHmlPTFxlA+kGGqLKnN5ZkSoH2Sen4rRjUZullhv5
2T4ZE6DYaXooAVYcsN8FS+iy3cIGtzy4MSY+ZVU2L5nq9pu2gmUsm1Yc5M+a8iIbtZzACmgZIwva
EnSrXzydB4hbR+9yUE7TzfZ30tXOUbZ8q7V3A17ty0nVB+rAU6KdBomscXBdcqMGllkDe5MLGbEC
QrfernJKmC+PkXI+JU/P5gdJx2ZwIqYnGnlKeU3mt7/LBCqFnCevk/3y0Lg8kvKiPZhVpx1K0zxK
KhXofgwCy/bywFPhjnZDZWCtheV4SzkjwPMRXpJRbPTMyE+pHhQnALbF46zMWEFmYjp89n9Ok2f4
T1JO+felw0BFFa7yxH7+HvgcBRR9EC11zOlceKg6lCp4VYO7n8MewVTK5iPJ1WfE6vHvGuOhTk+H
75BolMVEBPnZbzIka546HuKiTndOKm5R0keHSumSjUG8GlJwvaF2wPkuEidadnGmX3Ur8o41pj0r
v9aRI6nXwqid74OGc3zetmz7DIoFQe6isp8HbOunhtD5G0YB8boFO3ds/C66xQP+gnKCNqKK1evs
gzh8DQxYBxeq8wRu7Q4yZcPTbUxB/aNHY2vMApEH19xZ9GV1DlvO2CXYPEGqQ62pZbr9HAjK5rlQ
AyIOSRCuogatPWLGjdU6+rcRO51Vng/qSUR5f8un2ewyrIxvVlX8KPTQfTZIfh4oc8rW2Aoa3xIV
DGDefa0V6kj7HOJEDgnrTaTlTX4g7w/MDXt+L2VOYXpVG+6l6xrv0k9TcexHA4FB6F3MTiPI+xhV
srtX5g2JbuY+BiK7sdaYPtRLR8MdaVUOiqDyPaLqNx994EFBg3Q9Q9ntWerBHOpLCrPlVmig9B3H
heZm1i6Z/aTYqk1BqGAetbu5vrYf+a1bxjtmkTUPLrrkoKIE2SHP8g+znxxQLZFhL2yC3dvHR+l1
rp8VSjeEbcDypzqW8Km5os6yuguKok4waQxCdlV1V2H8sFWw8o0cVbQuWQZ6rB1lM++nnaNov0LM
Ow4Uu1tY1XmxfqoKg3ddQXVMhdRqqY2tfpID03z22dS85hxZGKFaRR3cIyUPCdp63UNamA72AnIt
jDXXyp41hGpSS4gfCnroAbNKqSXMDQ0bXg0UHKa54IKCzG4ghjvuutYVZR2nfXII+cuCi8SbssIz
9XukaW+mlTmvolcb5EaIKg0v6N87JFlywqBROmR3DvCHyKh2rQEKgODVhdp056LpDoKiNDnLFvaT
ziUMPOcy4qG6dGvXR8jX26TlQZIeUa/s5aVuCltuISe6dvF7En2/kx8gu+QZ6yK2BINKKFxO/vyR
psnyxvUiYGHzJ9dFG6wA7vmrroaM7gx+RqBLcw9t3SCYVYYQ6e58Kg8qSxp/LcdDpUMWXowo7/UO
DHqVfuRm2h0c/ANXFPmmH7iWmkttGr2DHBXwQXEAs97suK4Jl/ELNnNepuyFu2UzjGvXHeqroAzq
GcZPDjM0+lXUaGVCLOkWimf0jx1GHQa/BL7ap2wG+MjtR2f7+mMwAs5y5Umwk5sROQOq3o801btT
Mc9PfVffqIJ9thyEL7Z0dJ3lqNu7pwCQ9clXOcgzeZADqZarSxXOJYngv+bJ0a6qpv5xca1bs568
g6g5f4Bp6kdLj49d4WhYtOsZFpUaT7QoExQdDOK5dp1yj3pDR83rimerH74ZSi2oPMMA1S2Kb7kx
eOfBm4o3SIakcN3YwnKZwcxUqyU/xN7LUZKkDSYcTrRTEh24ve46KyPwrGlp9XgoEVejejBIwuog
237M2WfzMVO2ld7IkVSqKrst1Gz7YqiPiOYR0zjhF0Ts8W9PdF8Gm1oY1xdi2VVN9KzYYbPRtVo9
EcfID007YSbYwE9oFc9ZFX6EuXxATrOo+/j7GBr7sUsdDKiIv6W+Mv4iLfsdO9Xko45LnX1Poz/Z
DU4fJqiMk6dXw4E0FCos1euvXVuAalODcdtgHr70VRcz1RhPaZlyrrXZx8OYYrK/A8tyNPDsyqnJ
yFSmqVH/mGaaDMhpdq01b42yMABCLNTG7HYF2MJrkA75VZ6NqorqA4NX4HEpfZnlmiiKCmOl9jyP
5MTHyHxdQYRqU8/A16TOcAAAv7fSKcAiOWk5773quJucrNVmqhrnXXc1ZdkalK1pc9OvUOlqo1Fe
RkLc7x23VJO57kufReY1bX+1Wosbmq13R2ikOFn4hDdknzxMnhf7WGYwPPQRp+xL4qMrXtMBLnbn
V8ZdB30GGNvWAc3RrFz+mKVXXvPYs94cVHa6l5p32yT98a+LBDUhWxim/7jImlrr2lhJswgyM3k1
NWB0CfbTjzPFqpNXpAjOUo66Eezjf80rIvVbhZu4jFHnJpldoJz4ojW68Ra1jrHl22KvJKJMDTHg
rsEbYXPiL02dEGlXF/4p7Ixf+tyqqfR/TsgpY/upd0sL+lSGZdxNTq2iCJMkhNnHPBXaqzmm6bLG
ZLJLG4dSv/7DmIENOvwbyxbVK5pnVkmg2rb5qOC88NcET+jfzNwIwVpjK25V4VHGw+QhMbR+S/WX
WMqQmeyjvKdcupnvbh+xNQ1rMU8k7YVd8mIaLQgmCNPeYZ4sPERLH3Fjcqsp+MWy4Yk+XKHi/xs9
YYw7HuQBd7w/Z//qs31wCovP4VhpvU0IvOfAdh+1c5uG3Jh1fuoxeln7auK/NjrQVomYxzajKvOL
n/FKnorpuZvBrHXdrnXb9b9VSoMopJtUrJgpKtOq2toTJskuj9pVjLmKcyhGYnuV6WaLQrT+Bvmq
OLuK9jyOVIOXNuBEeQ8mhKqXHh6tx06xh49XeIDegeLnfjU5xVddV8RrP5bRnGgOd+Afp1fH9r+E
8ZT9SJr6a5tN/5xQibHjSZPYa6dMnuBUImuDznTNfA9+x2Toa6tBJdW1TXXDTxxMd9UXX5UK1qEC
iT4jIBOQP/mi2DVYbh8JAMuGVo9w2yud5LnutPqMiCB8cdH+lZeCUtvlTMyFu5oVe0J7yhYFpf2E
C0WwROpX/8hG/giD2/4yAJEtCquM3xoI5xvM1tSjirDgPPGaX7cd9LI6tN7ULgFOkTrEt4sEH975
kPaA4OSZFTnicRYIZTjqC9lbVBRSsWBjVg+Net0LrALbttEO1GlMKzse468IsV7bTnjPbPj9k92n
LVUwQULiDK+2DNTZrWva4coeumMRxwWUXmfLoh/6c1O65TN+jx/yAuHhOZ6FenLs9LZ6Q6O5X2Gr
NurHyB/x1fQdbqzKzEowYLTxZaHsFbTGslUNbe+J6CuOh+ZrlTl4BfGk+YXXpOX/qiYWTnlg269j
YXtr+LjpKUyx+kU3APKUe8KPvG1GVSLuOH2xVrA53+eOGb97prPlN/Cn3/cUfz85fvROAed2ZNe4
qISa89X0i21fR8mGyLNxNy0oYX7M42KkvupO+qzCHvvdJRSz1C3hrsKkNZdxU0ffJx9LlG7CBL2L
im1MMfJuKGvlzeyas5xAUTo0Wa/cWlFhX01Va3GJtq1neZYAEP0/Z66nbWz0fI9KfpmwK+yxWapD
qa9k83FQGmXbIMkjR/aUkSt8Ni2AxTUcUxCfMQU+JTRjv1LZWPetwQa17DYtwqxFLAkbbmvGbHU9
iuIsdJ0Y8sFGlEUDgZp/7wesIgd8qc55W+JrOOuTokMzZeEPHn0YX//X8XFs/gTiM493ObHnaC8I
zmwTyijfq9i8hSyEn2rfxOxR66s7HN16JtZm1PuecZDmT8pO4T7mXb+x+hLjnXnUa5CS8LiJLgp1
1vNFctb/vEiOoqn8nxelgq1UmtjWkz7X5URdb/P3DowtNuq5v2gLK94FWqYunL6k7U0WW1iV56Vq
HXCjn7ZGmpW4aGowxmPEbqs2uPpEVV8mrY/NU0qwY6Q6Zta9TtOQ+YTWqG90nRQR2XzQKhdd4d8H
2Sea3twF02S+Kpo+bSmYn9ZJZhf3ujQxVxqEOMjmyAMFfW35BOHQfR2nZDm2XvGEbugo4+HcQNmm
cwyyonPIHLNt11343GdFEI5Hq6718egjPVlqOTYa6gzsHilpRWJimFu2ZdQD/mfzc1RDwPqWOh7e
gSyzqavvtVVcVjzDcpOKBIognojGk7jO8hlG1f8/ws5rOW4dW8NPxCrmcNs5q5Ul37Asy5s5gvnp
z0fI4/bxzDlTuwpFLIB071aTBNb6A8AkbC5/9at5jpyYeCUps/k8ecqkxeL+FvvrWqo7UfOwSRc0
Cwkql41iUhgRDXQaid7CdK26n8qa2ixqPrjw5vqqj1fDCx7Q5nOpPI6tCF8rjN/vitr5oc69IDXw
UXPRlpCDosUwTR8bdTsZFqNxUEAG3zrokV4wBj3YcGERz1YpCcyh6vdR5OaoRWfdScbNavbozYfy
kI6otE1F4W0S4cS4BaOv3EVeuEaYO352w7jeBzbZX03Hnr011INcjVoqGkpseivNqk6KYWVLS22K
9ZRbIWhlpN4LjFzRlfC9LRuBdle5XfJomTgdTjGSPQg67sdQNG/qaE5oj3bVMUDW6M6pxx6oRITq
sju0VFmbN9NEjFnXSe1kmItvvKAu3iOYHXEp8o/RRrcuRdr53Fh6eRdl2Iq6iKx/9DWGnOZYUB0p
iu1EmezC7yq4Q3LeOOPwmc2dyXAVEGfzYKNN31MzAuor1AYV6kBdjAZiqBk+8LHWZg+mF2UP0HfA
owzjsOyF/Su2OTlTf+JjxW9t71D4rVEa9OdljzZQ8TERijrJLtb1EcimV883EPq0nfLaDTj86cCB
HlR4ttuaPygA5NK9TEo5+0j14h15ePR2pu5nS3kG2L7/pk2tWNUomlwo3laHOPeiLUo22WPtNeOC
7NU+4qXxZtoJq8UQLAlb1uml5ubKSHK+eRMsiDJxs3VvOwIGftdsSCIjts07+ySBmHqhUV3U3O6o
hF5xAANTvVoJ4PPMbZ/AAQ/3U+tdmkLUr65CRlkVoELlLGBV3drMdGsrRxEVLRepNyBn+qmO16LM
yMiw7zujtDyg7kcju7IxUwssv4jI7BZo4MpY21UxVah5oj0P367gAvPcm8AlO0fv+PCOPx26uTEj
fSKf89k4Lj4ATdFnIEUJyeY2bZCnyWDbapeI3dwZjmq/9z1NpaDeaM+GqYOkVNkJppWtPbeR7uC3
tVQBcfBuZpXdhGr8Eir+sOvMuFnJbuWjmFl7WbMWYZi8WBNZaU0l2S5H0V7ktwFMZCtHpyJXllED
dlCOGlOeLrF2NQ9y1DZR6EbLtTnJ0dF3UH5ZRyhDwyRAZIcK6kr2pi5xIc3Q3LqmCdqR2hxMFLt+
JLNlPWpzk2rhNQu88iJDnpYPa0xUHWBeWAwWSe5sxFg4C9vq06M6P0ZlN0ZiZO8nALeR3MFVDfAK
yhEajrwwiSCDm291uZJAXZHqzR5+Q7yWmBbPVD8wjw7ua1WLr22LNJ+cdjtb78bb2YbfNHs0M+N1
IbJs17KjW4VKOUvc+tamGZ3hTWnZTsZWdp+GbX/vhPX261URBFtUGkCzeryWNaEcLeR4kOvjLe1R
YF37JmIn8i1dJtNHAS7srmsWBXmeQxwhq2gnhfGka6TVCid1PkVor/LMTr9biU5mO1nzJg6wESxr
MhqG7ZJ4c7EC1WZJKrc278sSUiUL+wm2F9RIJAHb70jZz9YvEeUq6huxtdeyvnkK4uixLZFetdyy
+8O7QKVg3Qc44+mFR0FYM6MOHyikUQMvOVnoY7yrk+Pix1i6d44yebsJUMBOs1FDUscOEAsWoPNj
zOCvAogN9Lkxy3qx1Mede6HNkHnM58QfXTlqtpi4tnhUL3LR4S/R9sGa6jHmLfNfGdEmRK2VN0er
/b1udzi7zmEkuRD+hLVwNdTiO08KZxFNI3z6HL3iBPvwRTOjh0WhFuevvhtAGwqo9W3kiGxcllyH
FgFjA/23Anr0pJ6SNv0e+lq59XJPPXmK1mMyX6MgWgTfrKFsStySlR8Yk8SnKajrx7KOrJ2aTzmO
gX6FKDSxggxGBnfpijRs/YjfvbGOeRqu5WAYdMAB4nopB+VJFm94nKK6xl/0LHZ2dkXCd0EFLFwJ
stDLRm+6IzdJe2xB8Hwd/RX7OkWU1UYpA2oSUf8PL3jlxWDDu+9SFKb6RlNeWsMc1ipYg60cNedy
itWLhMI1k5VMHHPUOu+FXncYZziou40+2AhVC7olcPNx/dUPzN5e2l1Wo26ARRurzClHDaNBB7l2
3Pwk+yEWAEutZtNt1A8yDInWUc9T7Qqe6Yinz8qeshnt6ZuJkP1RKn46TqdcY/dJDskIvoPmnp2U
WMiYW/j16tcCTa3tg+fN9pUAJR56pR82mYmOrjZNzhGXonbjWqX/4OCgQVlWN7+PGfCzIM32dgno
3u0n7SibPjSMaiEPNdPVjino+sm0osNtiozLrlWsg0kstAaBRWO0y8dIz6rHFq26mvzRnQyZI7aO
FfSblTXPKEPhb8ZQtwCKCePqRpda0e27SCsQAnPQ2EfuWvd3GMwY1yT0wp1H6ngd65hqevaUY7yC
JWVBlfIi7P7Po0BN9A3ZoauHsdcpEcWvBtcOOJRxtfwrrszTZCxWLJWUT5CvqtgggTs3Sg8jvTaV
YAtS/EPGZejW/BUrM1/FDABZLL8qm7ObevpuQgVW9pAkQ6FrjivzkewigWGeMmfvORm1dBnyzO4f
YWFkDaciurPnJsSHYT1VfMC0a6M72Qw66E699jHlUpJnGdJQZF47oig2IeX6s6qLTRuq3Hm/m8DN
cPAx88Mt1PJIXSugjjDaEOoWsnnB2idwLs3cWEiBDlXR7UFIC2OhZ7p9iapI3ySYyiz+CMpTfO6g
EjcX3ElACWVJgPFdY6JzgV7cMz4b/6Dj5//Mk2vqdtMn4pU4FRu9scebp11mlCMXdV3GP9Q8ImdV
9uECbS/QGTxA2XFs466LPtNyQoraDt9tPw3w4G76J6uCZtTDEoynMn92kiBFuxrXgXDueg7199Kq
8G6Yu2OBQgQ+hC8Gy9GHqJtJJ517J/lNJGiUO3cy7yTjxbLQl7dqo9gnvLLuAUsn6z6MvRXsAphF
c8wXdbLV7aRe3mKmnw57ZTChJ8xT5AC8uPrUQgq/hXytG+5CNaPsxKxbPDWUBYYXyd0tzlrg2vet
cpQheUGArizl6i5cVEqewlzOikvgemQLVTvcaJOaqNvUx1C9DcJoY1V9vRumsYAgg35TMQzNPhjJ
1TVtaQLiNOOLrrvFBoWD5ppWNRJc1DgfWHg6y862++cM7Dg437B+00o/hTyAiEvWWk8YXw2fhjbi
pdZ6wSIlG+WiuQFXITewpm0T0OKgMOPGKF9KjWc+xGHMo+YunjoBzlROsffbpHopdIpTaa6B2p1H
69r+x7AVSK5zD1OCMxAS79pSmX9hmbdUAJxD2KrVo1f72tof1GRjl5H2ZAsx7MtQwX7Y1NSnKPOH
izv5D3JQhmbQ8DA8TRiNQKMzwAD+Wksk6uzhmyr+LtWVYKmOGhm6AjsCdlbReUoweWkV/zFIfPvT
zYtTbxraG1+WvYLgjcZX16mrPPDvskm1jrfGmEkW2twI08hqWBkRYMScsuttjpOXyOOU6gXQrnsC
1JAvOrPTn+PMxvdi7tYzvtoKHKR+W+MzsMdm5SWzRW+jt9dMUZEKxAP8Y3CDl7bIyqfKmup9LRAv
hqfgPRdiBGOdAKfkv8V/OoLA/f+MFu1qyKBGgUFvc/Un0KmndtTRuoYFQ0FKs5471p6r0q+mey/s
MAR0LOfMbqmF9G1Ohyyy6mOh2/Y2bzLjMiQsdDUnGB/EUOvLfhDui4+Ox2IwQ+07wMa70RjSZWA2
r23X+kc9C/n1SzqGZGZIToZseAZpWqAfZbjQvO+9hRkFVIRnTyHzydfjsVq1BjDd0XhvhIk2JyaN
HwULSlCu/tbGnwBCO3oGreL4l8n0fxiuaezYmZrGQqodKF5rr2v0J7/mNfZkUTPneXPCSPIrpg8W
nDerOJCxp0Qni3IV6oQHHc+msom9P2p8f3XF5Ia7CcHvfAXUa3pNyGmtMkVJ2ILX9RN42IvEJdYT
+WvLJ0fKd1k/GYPzFZfz4YqGW97TH3VQYyLv4p3mNp6An9qLp0wAKy5YH394ESKxBhXrhdDZ/rbm
9EPY5Lsi2x6ftbJGn86wu5N8GPoC6STLcu7lJtT93ZuFDChXNAtpVOsMVrSb4hz+PiIpl94bzIs8
Guej3POeNXds9gA6kImd06VhXVRn/jeQqJmTpKw3YcT0TbDl9We8KogILrqwKC9G009I3erFKZ7G
fTfD2bQ0apeAxvJL3xrFJa+tZgnjJfoAILj3dMV9yXLV3AJ4MrcNAl8vUaTu5YTbmbUZlpcEz8Xb
me00pcssa1WezpTJ1Iotk11BNWg6KEJGRfEXJQyYB9nwnMA5uZODXqmtjElpHt2uK5+xZQJ21L2o
/VjdG3lyMucL5JppndWyRXF8HvRqoR/8YBaQnEfVMQgpotYIe8yjsBGtNUxVZSNHW2rKC5hJC2BL
EdA2Pfxqbl2+9SVWICgxzDNu8dtc03mxU3Y/PXjMshPPU6nnz8NJm/VwlkB2F52K7Xqva8lGq3wo
AyKeTmSDx1MZNNOJ4h/pzk6hwDHHsDWrViHF4WVGwezkdPqcLMb0jpoo5XFCkxYC+sRuqEFTgr4c
0QyrPlATa9itUzoZ8+RXM83dkNTpjl9FEu/G0nXDRRQsez5ruIgxDYWhr3+g3Y3EgVqMrz1gNiSe
XP8hxv6ENKcSbALEMTYqGLAzhLp4QDyBw96Fs4lmPrs/tjxOVJRneSTnyaNSN7S15rbW4hZrjRjs
RV8P27gfgl0bT9Pa9rPgzakrEvuTR63X0+3X+vwVBbt1ikMVgMo8SeMVva5xRd/hsrHuKDjWu8hi
EZT5LyNLn8fKbnjemSfZGWavZpbJ0xKlDmC1c9cCBXMqfOdTztDJNTwGKbDbRKCTNzXvhVGpC9Qa
AIt6wniwTJw/1GxqX+LO7fni7O6b6MSL1avupwXCTCiioTx01lFsBpOKGkGAic4nnj5vouqibwNv
IaAOfvhSzhDvUgBQEgr+9WDfo7tpwIVEiXEhYQOJ9eMAktGIkuIsmzBG5c3QxVdPhlSlKc7jpAfD
4muephf87kp10/KxKHs56XripQEcgEp64aJbJI8oOLQHMMH+Xh4FwWju+3Plgwwka6btKsxsFmVM
5X+dK0+KXnZ3ImHTs4AbGmMhpCH4E07eNRlNqh1l2CI70v06kjEerc3zX0dmNClL0F3lGjWFFdQu
ZKFzpKx73bBP42iYdzFC9igRoVxDIei+Vb3wGZ1HuEyZsQKri2suNnd4TkZot5j9HeheA502arsN
xUdNa+1P1QQKUTXZzir76CiVBaTGwE1toMracmc15b0MrS14she+v8pYIav6rfPylRm66ltHKaAw
RPgRu3oNGWSqoITW1dUdfPgirRN+IFXz7NZa86TZWPzWQ/Volc5P30/cT1Q3SZLNKAgVr4Og7N0P
BJVmXqNmP8csl1YN8uV3GJvw1CzgJ5HWIV0Tej6aO566MKugXglZrnQzBz8Jdbqy7IP7rI/OpoTC
tOKlwVIpQXd/cLX64rZVSEESuQmFpRLeE4/Q56PXCXeotZkO/MZr24LJgJcWQlcazo/JsKkdG+hS
WCnxzq35en28oRZwm7MT9gOsNB10ldjuYtihpTaq1bnKHgfcdBjjZTl12COguwD/Z3a6ZEtBHTVX
n+WpQ6dXj4X1Qw6NIvH2alX2EE3sR9HbEfA6+zHozfiH15uPMf4FMvJ76PeBnDNPTuAiX2q8QFZG
OBlLPRX9m6Lrr5qBNCeeEBgU4s1kRfqTqnbRe9I2w9IaMyQBhQp7gb0BpNuwX5VmGbOqBspIfjm8
iFaAT4q7dNFlBe44/pBucq1mW4Y/x9Udx3gnTMfizomCiwZAZ10DGXlOFHhSmu6HP5XpbWx95/Ll
KB4qQbnVoEcOK24AZBh6Rb3mCm4iTlI7L6mix2hF5dGnjfl8o7EaW/RsMhNsy37YiD6RdAyHF1dD
IiRIFXHNcWbZ1nH1MVjFh22TlZwMzfk2BHzVNfKIixSxqTkBssCz/al0xuY9qVp+FknlPKCA4q3j
ySvP8dDDgi8aazdVUb7psJ3Z5PHrkGUZKnVz7ccBTZNTgmp76jckRXBXj5yd2rXGS1lO1S7rFOik
OK6/G4lNPgzYJ7re7qoH9X1sRQvU2xx+5m4+fa8aSoNVMXPl8+kHskn9Aa+lczVb0+WNVV/nnlxa
/+7pLsjRX5U4a1YbnvX3gBfk2xyAIdqfCZW9Grn1uyB50GryGOvM/sfCnood62MQuBbK864SfMRd
jhycjbi3b1vB0qxF+I4DD0aLCOAfgRnFr76BEgKg+XeEkbM9a61kLbtBY4cLyprBjJs27lnJvujz
6UFURBvYOcFOJeezaUkLb/EfcfY23hYQx7KEFGsbGBudVymrarQlZRNRF151bBc2vdLG8TJznY7c
kZ9TeUitrzlVFlzSzAXqIi9DbT2cOkQAxrzcayXMOs9JUM1DoDjfZxk2JrpiUWGr4YlqdXafu7gI
9/1UvDqVWi5cUdtnwwnKV6xNFpg/Qr7LbfOqdw44/rZ8bdx8hm8bzrLpq2GblUjujknr3Q21yf3Q
uvYmBC10p84xOdCb35JYw3zpd3jysJJsc77EJmiXYaCDqvivqUGZOPxrnpjziGqmevvUipelpc9L
Zm1bwiewzm3buZs+nkj5WUF6HWB1gvfW6jdV6alCBNY/gfkITSX/aaRoEkxpZD33aYz7G4YIG0NE
b9xz49XFV+us8ScAysBvxm3G75FaZggZUiRGnRn1rwo7y1buSB1zLDcxdJHIAibLc0U8UMxqDq6g
MiS7srEyYS9FN2E3FAX9ElCTQKIAE5vkuzpWn3yJ4ijmZjKHX00Noe6Prhy4xQqSgCU4Nk5BtBM1
39zQ/aurD9NFz61oHzuOku69pA7WqELN8vRZuQGpRIk/ZnuFsiRa8YOVoWXs7kdUyl//+4zBVIqN
nVd/XoMN/IuN4ROu8Zn3pAV7aayNou6tYwWNshbe+FFwBIBOqdGiw5RXVLW4C436FUEOMikNFmwB
lRuAKSFidpUfTqegalelEacKcl5YkaHMuxu00T9imgQer9RHjGix+JnYFC2HRLhPhYDjLmO30duR
nCdHh/mMAmLAhFmErOgEfRluUyRLQR5R7vHNMr+iarYRk2OSSVCtR29GjxbesbAieBsCBNdu1ixs
6sE5+1nunKPe+XUkY+wMl8WADulf8cIVw6KvHDLRw5MxobOpNa44qcJNl1JOh1VKtJqRGl8V49r/
mpW4ozhJgKMsJCsCz83brKh+9ovm17UaIMoQTtHbyUQU/zGLa91m2eiwAQC9Ar2O32OIL4uhyZN3
vOXweJ5j/+mIZVa9KESVLsy4904pjjan3BOPlp9pD87clFMer1CM9jd95KhfMRAVLX4r9zKCVQny
YSxeoN4wn1Vus0oKRVmNror6yJx3lI1jDDmcx8Z+AkY5KyxhpeMlY3JCBWlhCrLexRA/tpbFRswe
c4DQAj4V+FlQfRZoCX0OyqO/Yp2caHWoyhdAMfahlkT3uF/2R+qajzay7cEy8bmVYNaaAG0wY/Jf
87GqNnqR+/t+Eu69VmXNIoei9qPI4YvGnf+iTwIYQ5dXvDVr82FIMNiQM5xswFHR959RW6+3wvUh
i9bOs6ahOOOgtHdW4zo+t0PeYM+ruwjEq/FZDmDjJHqc1MtsWZMV3FLCns6m2uIJppf3Qa9PZ8SK
KF9jEh8hwobSsq35wRoEqf7aJnG/hAUcQyAu9dfQgpPRTf4juvTBPbS7RxnuYX7tVMipK3mS0giD
5aSuHYSJMGUepau+VoGkQsNfdLLN4kQ/dfjuoLgwfvIFH7g7/TdMJECku7BnA0+MJ02vkjWeYfUb
u6KTkVvDZ+V6L84WVbTy3epzf9lMkTiaej++tJAHQ88Q72aEi44NwXEju7nCptAT2iOr1fGcmSQ3
ZRzP+XpJsn86tenkPiV5uWt7dil4SW/qBi08cgMZDpl2NlyifBguIy/ApTE10/prRAblcIwEchqN
6lGGbo3lWO6+E+r1dpGSevTX5QC/dStoQSXWiFxdd6BVcBg85iHV89s8ea7uYnxSl3ATf59vHzvh
1sg9FXzRPM2sZY5O6hsvZPD9ZtcfdLSi30wvW7UoZz9rAdzHagqzRVp0IEYc0zmJCQGssFcVqAd5
/WwU2V7DzfGbX5TTulHTgk2fFbz5YP1FaKXfVL/2kBBRYDLM03SMe4toeAflIXZFA71Qnl21SPxa
qvliWXGIijwa519X7eKLVvbpU6cFztEP+ZxfVx36j9Bm6RMOmX2uBKghOV81FO7RqOnuDKH5d7pO
7kr+u2GD2Y9hm/VZ4Lb+UHb+m7wQvP1slVVVcED6tdwmTqLcyyaaS321EiLa7ir3KsWuc1fZJzkW
9zxTVOgq7EmpswNAwrclQiN8PtL6rN7jufgY+UJc7C6uKcJmegE2EktrbBgvom/bS1hpym6y21cZ
ks0wD8oj6BpiXbYOgjSDYWqkFjbz7+IsB3vWmQvXNsqNaWK256S2Yq6C2DrnXY+k2++LyMsJozHO
sUnCHdOVGPDXG/4bEXWxj8Bq4FbkSX4OAvTgM1OYSzmgm59ULSjrNmawHkEkHoXeG3canLSvCbmK
GkAUB+9hyKLdmh8VepR6y6kquzeRbrrCSN9zwC97rumtmrkrvDqctaLSa5sCBhgSdq9znH1JC3lW
dXZtXabvEP7xVUzy10bNyqNtzCoCaZq9a0YPbaWgYm50RfdoQuuRl20UPJijxBDc3lxN0fNd34XG
U9gZ8RmAYbSUcYsHwtIqTaThM9171kdjNY4DbAZHvaDT4j3EZpLiZZDz0MVKF7vRzrywst7Lnmy8
pveX3H7VVp6AEJh2zWKx1PUBRz9Ds50VmqzJRk7OXEt/sO5rzMkevi5hlt56IkWxll05kPaIFg9W
eC9DAVbzuLrPrLch3sWjxfIYFRGytJ19tufm6ygwk6UW8KX9NSAnU3KeTqr28zb/r2sAh41XjscD
RA789c/ImD5S4bH80+3M29S2jws21MDB5b9+G7hN7qn88ZCu1qXdFwvYjIc8NYtjyroF+hDCTcty
UMrNV7/Nfao0XawgtOSEd5Fjw+7Fx6hHiSBFqcQjAapFT2Nu+v9koj5kTRF/sNAFZ1O07XNGrmFV
oOhxV/imtg1jTTn0wUCFejITQPsRiYgO4SSqds2LP1pUSaww/9Fk4RZcCMrtBlu1GPu8n2k9fcQg
2t5aCKfLyS3jB0vAeQcV7J26Whytqp61vbPi9FWan4/IhBenW0zRrBDzVrXcToHV7uWAbOQ8pA+t
VZoPcBnduGoWnedUJxM1p1OCjNkCLqSy4q+TmOfYLX6NdEBiV0XU4+wdDqBB5TkU5NNlFzkYu+qd
Ncu2WPegCrUdm1HQpY07PYg6HUD92MNn2ACBUcbhQ3TdhPpNMt1ZkVocAkfRN0U6BM8ZjkByap55
W8Sx9PeC4hGynlAjVdS6TzY04nU3dahIjsqdnOo0+gMZnuC1qI03LZp4pmJ/NCsrH+VRVnZNLX1H
jvnsliSD8RQIKnvuo2i6ZB0o6B7fBm/n/qeYPN8KXAHjGPwgXLwtSCY3Wdp62G7hxE78qLzsoZ6b
lkoywEdd2+WuMe28Lg/XujpOK0Xt7fXY69a95lXWfeUCkJx6y9nJboMrKzhC9xVs/3TBoXu6GGN5
YHnvHbpKaVATnmOJKwr01bIX2ZNzk98nZDDLlo6rbvoQoww4teGjoVnWvd2/yo6aZ+Wlw1l16kHY
f+mnSdUhX1BPbJQAkBF6G2y5X7QkILvJBvZiYuW1RPtp+MbNki/Msh6v9jygzwN+T4YPlY7oIDGv
0PseY5yuWX8CmpWQV0o9ZMMJ3YCy2jDXO0v+WjN2Vsb/j5A8sfF08xT34tIWfUQyAJvAsIVRgtoU
5n+T4gNvtopHdPa7c+cPD7IXGk3x2CcBROy0w2jbTcvHKS9rUH9lt5BTZEwT3l2TGO5ZhibUL7Yt
qgpLOShjWjqLkmvdhT0javilgpXRnHMZ5kZnyQ445CsCn2sgFUMzlSjcxM4Q7fTZCyFHxE2tqFpX
JrS/SIl7HhuRsf6jX819+VUoNS+0tEOFCFJMeNXy9iNXh+gttfqCNWLFhnbu9hhlLkpVdBet6e1n
28Zhc45rqQMUrydxL7tjCQ84TVvcZICfuWO99RHHgsXuFSGi0iP66bI/SyDvAis3Fp7jerjUFP61
rYr0xIdlCWRyijoO3tXYZl5gX2+T0JC9y4XrbqP5YDLVq7BijcQV787Jodgvu3KgCJ1wn7RKvsD9
WoNE/K/J9ToQ1fh1oozGJklzjXzcTs6Ul/CHHBUxgNdL2ZUDXq+N0KaMQxKSNjUL21iOk4+LaKNn
Ty1gdjAOovnJZt/rgubT6bEB7GseUamWdSTMLBxkDZHdYY4VYnWYKu96M+3rmbqihgrAntS+gKG4
j8wxxE6xCBHoqaG2i+IQK+6v0G2wiKp0GbfmuJZz5UAynyqP+DjqJnJ8SiFz7DYgJ1c9e+Y4yVbu
Dw87rngR2A/Ovw7UkoXyHHFrEpNpoINYG0P/wosci7SyuJO9W5Mmwr8EmXrUTXxm87knQ3KGM0bV
ysiKT9ZwYKJwRZDWBklqYK6DqvmXdcHNGeGPfh6W1VpvYuPL7uB2sgnwefOl5VqAi1jAIRwHSq51
tm7Qw19+9f2wE2d+6YCM5iO3Cqa9Bzyk6HVmyxhcVIGHHE3hdpSI9MB/6bEFyCajfKsaF30DH99K
g2T0t7K34a32wWsadNOe2l6ztlVXfMv6dof2uvls60Zz8BTWRm3spBBJlPux1NpNR71w0WBdYSKO
0nYL3UwjarlzX8tIFZHVCIuQvY3ZOeGubIGxDIEYLqJD7nKV1TpGLoK/st7ow0WOhML65D5iq1mw
XwbdaZ5DExKPgdf4MZiC4WCX/OVEa1MrtTVzk/noIQ4lGw0LKzaYjRl+30k1vVRF3y8EHiff+kF7
1YO2/cy6YesoTvMz4NFFiWFttLpxb45sAUsR/2ic+ENXe5Oi/GxSierbKneH6CSbqCsiKnrOn12B
yS5rjzZfetw7Z8tEBrfPUgrKgaIeKievliSv2hetG5VtADzHacXB5nECUabDaqLH1R5yxL8dowLm
YKEA+Q9YAY085dbNqVx+DaS/j/5TLLScZu8b9vrd76z+H8e1fgZ+0L9gSGdjTtKKC4+aaW+NZbYr
cUS6lm3gsb2JvDe9Ue5TSgXf+hHrhzY9zE/Yi+8K7SEgN3JAqLReyG5nmdoD+mnWIhJ+tpcxu+QR
lhj5mp289iBDNbbw61zX8UZwyJAu8yrc1mqT3U3omD/0RanuAQ1MC9mVZyD9AGaMwvpeXsWLEoXn
p7eVg3IavFmAWgVKz3V1n3f6E8U963JrRCqsS2I5P5HxBJ5SmbC2xKyUrVnGsIsD81POBV4MUCfS
pucqDrr9V7f1/HHrm37Jixp7b3WEHhJ5xSpKRheRRNW5CCzalrBCtA9IjyjPpM5b4Iz5pkRid+9k
tvrgxXa8kDP6VrwNWtw8ZQUk8oCM/ExkOI62bVytMDOvZTeC3DDwkJEx2QB7SDdDZWKbMk+RsQpm
BixjSLLnNFK/RWLaRsgCfld6RBFtr1eu3aQD/fCjat9UuUCzvkxWvjWF71ntXqLG9H+GYJ15vcff
bX9ql57aQtePR+2gWtomNi3v2qB084QZEtyrOS67Q4TaSDsCsQ5wGHmKVFyF/cbi7p8nw4qbrq3O
U2Ae/AqxMJVXC4yoeypzVUcYqPzzag4+SWtQO9j6Wo8Ikf55wbGuVHnBKbHH49hTWOtrJ6r7ZVS3
7b7xxWWYhbFDZBWQTEerBDxXdpWxWgQ53ggjzzRU+I/F3MgjrdKDo5cX4VEeiSSP4fD87ss5f53S
tGnEL0DLLlZWs3z2B+MYKNw5DaWOlRJR/kHcfCGQyPrkoYFLj9eL+zKPfxhD8sOlRo62Xpk/ZXXb
b6sWTV+EyTAwy3G1kMKOOcwyfKvH7+wlUiysohbvN9tZmDN5X4wgNHO3dLC+pCsbwDMfEV83BgDF
+FBU6XTu9eRym5DWAE30THNJBv7rJBKKG9EV1R1PZJMnGzJmWamZa5yL6kOkTtnDMPE8ihO7/TC9
7r1IouhJbdxw39WdubEK1kN2G20B6DqPcd2nSLkP3p5k7lxnK38dIcQ8sIDv+dxFgyShoMRAesQ4
dNapr3QB4s8n1LSKOMp+PR91U3pIkM3YtRk5bcBX2Y++3ykw6z6CDDiakSCXWiZowuvIhrJORXXw
3ycErptcWN3fJvTgPb516sPtInKO/FckXfF/XSQKhLku4OBf1Tb4ofaD8kr1BtBX0aj3edJMG48X
58nigx5qXVe2kWK0dxksmFVlj8g7k8/UPWVYmFoyvaAsFu+DospXbILHF6+3SzDMVreRo+jw/A9j
57XctrKt6ydCFXK4ZY4iRcmW5BuUZVtIjZzx9OdD03tyrlV7V52bLnRAUyIRusf4Q0TcAulKADlQ
hEIHoQjHtpDeogoS4ZKopXOVnYjq1Fref8Pwz7rh6IkmAmM0nAWfFL35I6fX/dE8jH1eLmU1zgd1
O+RKvpbzuXmXgH1pr3lQYBeQpySR4rQ8sXVR92gDdPs4HLsTnn3RVqi6gST6yMu0suuXwkZDQ8nw
o2h1YulTriB4HkQXrQnsr6ZsFw6J6ZUq4uZQW31XHZUhBy/sGhFGChWAFq8hSsZyTNa60mAfJYi1
JLZb7GQbmTg3Qjbm3Fn7x+VakBAgz8YXMl/BDrYbJ8sW3yeikumyjNv5MRxt6jrzV3KEvBV4caMT
rqlX2ZQOQ7KHcQkgSsmxc7F9j1gEKwKjiNTnKKqCAyt3LAmE7j0DZAYGXivffUNEsPUSkxzg0Prb
AQu4m17F3tVBDVdB3Q0kVoGsNWgjqCmBb94QGksPZWkNS3/0/UVZ5s1N69361niTiy6Hb+1kVRTI
N/oBERv+C5aLiOvszJldLgsEFeqL4if/7pBtaotrBWxsQKROQYLHwY2qRQDkJgtWJ9tpHPUnWUsg
X5xhO58mqGcnSy1rjI8HkNYQ8rbjFHjnrtVd8KsZhpX62Jlbo3NfyqhS38LJzrcD0oxbE7PADxjG
kxHqP8Az2puGfMEuLsPooxOfbdTrP5KwaMgGatHWtJ0dL2RUqaMY12Bibqu2dTCUSTEdkNVJIG9c
zb2+4MEke+XgDqul3gp+8sCM3uy6QSLExrCB6OSuzxVwYXXyqsKQ+9KBQA0lCeiGbBcuNT4GZ3iN
rzRUxi4FMkfbVEtfzYFXie8mMRl3sIEebmsXTAWVVeRVSAhbtcf2Ogl/VE7+qntD9xVGv0OvU9A7
R72iGZwCf/IEzawyVr4XcczeAnoVq2h3byTjCB1KN95D0jmLfkz9s4d542utuJtkHpYaQU+szx3I
BVM1fJg/RWoYl6FjHWBkw0W2k27LtjrP5vtZrue+elGkP8PbDKF4kU4TegcXWlXr5din1w4G4lM5
4ugY2V216sa42w545OFAxxqjROadT5mSV0UNMda0EYiWp2KK8QGdEmOpeayTddE6NaHCyZn0wlYO
/Nrd4t47uR2+Hvc+OaBCyAsboUA5yrnLKnLXmdPqa9lbouRzikrwe5brTDXyrk9WziXae/3vzMdV
qY/H8gOM8Q6BZQeUdmSdInRupIDkhzLUyTIRQXiOlXR4BSO+N3gWLIh1Tzsi20uoZlG9zg3Ybi5k
QMC8M/6LK23cFCqYwKJqunOVFAcgb/q1LAAgqjMVrKhdMBiVLm5+bpEUsi3EVOaOxG+XBmJ176Ln
wZeKKNmVKNO91VwjJFGLvaJ3/q6E6laRcQLZw0q9L8HAJuDZ363OX1adO/308S9FjTGFIF0Y/jM2
7JC33IYPRkpo3ht7hDGmk0+Qb6WEhfbR2UtEHZKPqOExr43Az/rY0D7caHiJ01G7JS5WFI4xOos+
cNQPH00FAtt6etaEGF9s03wiS0mIrba2KU5+h3wu5FERq7m2lIdVFbqCjczYHf62CghWNhvFbavG
yj5uvXoR9RgYLduyL5e1Njtv4TB+k0XrEwHog1vWjugkZpO6G4c4WLoiJw9p995G6OSY9KH8bvCu
2UuWyL1p5oZoUwZcopq0BcRThs3FBI/LWBhtttLdYjwNsiq7I53dlNM4KUsTBspp5ITDGPbnRI24
9Cv7qYRuv3KCMliZmHCfWcv8LaygELvUnb4/muSRHFYRlcfYUMdWJwvicYNSBfV7azZPYcTOePBQ
l7NLfPe2936/H1Ah7dnv9YSrh4Ocbzj7EcnU+7n/mtzIJoesNqIxQYdBXjBOz1WXTs/1pHKBIa+5
lVXZoQY57xmMivayjQgg45CbBoMjjo8mFcJaVDrNuWPLGC3Z/i5Qi/Evcg69hEfXhC+P4T4PqzPg
+50JzgydCc9Wj2x+vsvh8jMUW/0icIIQF/uFNZdy+uaouroMNTEcZNUr1efeSvwr2KLuW67GCwxS
srckKGGssDK4V7GzqHYEqpWV7J15QitPT9u9rDqt/8PVWEpMrZe8ocA8fw6+xu2FLdPPfJ7PikS9
r0PU2+6fWpMyUDLE7WU10njWO0WaPslqHAKhI8T/rR1Z9OCAfZMfM6ZGe9B9COcEnrK3SucJZNU8
AGWvCWZ30bfzXmzuHaIIlmGqvCSpU96sTjtMDi6iWH2t2ZWYF7NTy3VsAvus52o1xhaMdI7QxssX
eaw20AD+o6Nof9gAAJ4ezaTds0PXJIjRVRriuq53HhS3Rp7Q7JAcsrtb7avT89AU07PpCX9vZuox
7RLjFAPfPLd65hOtcX1+bq/eTa3+IZtmSgcuLXMvV+putCbzYFrk3Gct91zpmqMZD8ZTOHr2sgqm
4dMrv0NFj38XHUqGnVspVyzE1H0VIVQ6CCP8lpXWzzAKn7kKwk1bJQg9KLH+2iGqc/bN+odgZ/fa
a0364g9/ZJcsrJ6cfVAnV1mL9HJaoMMRHmV1RKQUP5Yh2MpqZ3flznds5T61YQbmLHAWLPRk/tG1
FAMTK7+A6tXPeAV4N5TZhz22XzqPeujWS83Lf/t1AbildQhra/5saOYDLYw6NVt2ogda3BNrxY+7
I8WCkq+qpsqJ5J1ycuZiCMBWdZ5LxmXuAM6qnOTRo4q0w0Jx9JS7qjTfSOWQDQnRrFQRCn1LB+fi
dJ7+HKRD8DLwOpWj7CzPDjYQuZWsahpW9CrP831CsI7cqnhp0t48eD0oQIhqLLvnQh7JQnbIIdAN
naUfFdraUJR+A1x53LB441ZpgZ4FYTUdS7tP30hvH5TayW5mZcavldBAbfoINGZhdPYNpV/Ik/Is
IZRehhq0TOxb7bxq16Ez2xyV6ezy2cY9+lEcyrocg4xatW4cFhWy6iZ9eL4fzTPAtMNqi4ApeUA7
V+5j/jXZ4xxHhQace7hT3j9GDpKfJcfIqhmW0dqJSuw25LyPv0KOUQK140nbfthozP/2WY/e3A5/
Kqu1QUA7RvgrV3TxHIKEP7k5yV6rKEYYVxgVB6WJwFwIWVkg4YdwT8eS2yADD0o6OPK+osq+5BSI
HNlqamHHiMhvjKWhmwPq/A5VQqDPxvgu++SoCHDLxhh1e5VoOYt6o+m2UZAKWNRYY+q1/hxn2e8M
nNmXLc4Ibiq/vRDzq8FS29ekRLWR5X166sCLHo1QSTeN04avRKJZVnVA773qhzw5D6qfYQE9o+pj
lEvhbzyNYkoPYlBmiHZhgRsiGgaKUv2JPOhmxJviS2uTJxtm4oeHpviydsYQMGKM0QpmhTst1bTL
IJIIjnSgvEOlvMqTAA2sNTaxlwrpkEVXNOKk2u0vp8urF1lYVvsDMMRswarC3y4RBxmcCmuPeQTg
t/KFEN2SCEfwLJtG8ntrtcuwvpg7zSRXr07N23keH0RJsVZUw1xioMaeHhmD+iiLSWFPH4zqU8oT
ZIsMYJFudIfNv+z912icGepjCg043otGJ/kSzwv5ucrD/YIaoHJySWPuAjEjHkcXPV+wsM/4La3u
tbmJj/0d2t5wst08eM0A963DoRvWckSv+emZK+5ddsomch8beE3qVdb0wrKA+/XktzquqCG5YAsQ
X2Wh+nFyLUqeRm4rjM2jI+5ncAjKXpWbh4ByLFtfdXaBkH/oLgL200QziuLYsyKo/QxLKaRajo9C
7wk4rXRnygGD6/XB0JFT547UEY0CJSiawLvYHp7geYEovuWmf/oe76a4MQ7W7EaVzI5VWVwZxxr5
jbH0WZH+T7Psk22V4+MvUOqAg+FZP2c4pnho71dYvTyjnCZOAKheZZcsYqeqtr3lDmCcev9Zto0x
8ns+6q4beRbXqra/W5dAWJwRiCFhrSTJnoHkrCujyV4NT01fI3wQ2tDNn2STsJwK9RW1Y1HNeKNM
J0yNeU7cTzDM9DlvcCwqHMzhQre7FRWpVTnWVlyQO2iJh2ICSgdQfOeZqJIZhQ8ZFD3+LeqXJppj
ZBJY7LKbMDN30Y1d8GOoom/T5CVfYcb9mFRo/2caZBq/aX9XpvZLy5vqit8CYUF/llFlu4aoWbKy
00KoW1nNavG3yro0Owya9SE1/cyifdUjdfgGUIRHBjfFbhgV9cUX/ddd9I8BoND+DjBqQKKaEn6V
iTHeiBTBDySzqjvtdJNN6VQ2K6i8mHeSO7t5c6G1Hipq9XStSSU94a6BAT1htQjaCC8+AojHJksF
vhbqqzn10Spw9fI7+9B6obZ+8FmXzQmIDDvobH//55GAP+ZeVH32hIPJOgzqdwFlA9eufHwudJ3g
lJ2m5x4pn70awiu0jfhAXqbHWcc3zkMpxDayPLHIyRLjvzU3yiKcj6ISTE8YhulGQ3bEP+SwYKdS
2em6dixc3p4ochYgR+YCS66/R/9b9dGW/ue40fX/TI2BkbWOxnfWqNHKg8B5jEJvNu6aDzPZqugj
QLFUaGuY7Fh8zT1jWlTd5n7o9eDHRz9a5aibYQZNoasObDxTA/McJvcmMR89qprfQmt61Me2e3GG
St3K82W7POMxZ1JUf6eqiOStYQ3jRzs7Txf/FLaOJTWiURTzEc7ZpMaQgpAjHmNlp2q5GFT7YH62
lZn+lkNQ4k23dxRgaYFqqE0/2rEchSNVdy0qUv/UhxGyxbrKjL/9EjjNT79wXNROoe6mr+6EuWXY
Wj8QFeNG1PAm1sa6v8nOMmGP107tcDAaE33AWZKIDM/4JMzU32CTiJpB2QsbAKg7sgU057hggevV
PMYIjBLhllpvnuwzskvaJvKdYoFahAf+fEbxZ9wi/lIeNlLmA4Wgo3OXApnr/EHprC2/VJwcyOz9
Z/6v31X+2F7XqiuBY+xCJRBdnuUVUjhxvVGgf62yFONeRRnG038dZbnAVDl2o508+q9eJRbeitj5
J9ANgwRgvLfatrk+CshpCSq6k/hXRwgOctuPtrrwIMP/a7AqpiUguZyojvV3kpgRsC22o6iibR6y
TCky51nzRHTr6kG/jqL/Uc7NDnipTTiE5VYuj/4ZZYtUv3ZIGAKEfsGezMMjAAi6V4sXu3Ttc18H
9ksPDnqdeBUeCTGvGR6F1QImLP7PjtPf9FZNiSfZxiII+/7mzW2FiIi2ZXG0l214q8aYefyRFVfP
hpsS+um2MVVnWY2aAi+uspdNKvaF0gOmBC1yUhCnbcAohH6zkA2lasIbRZqW84x3XL2706P9UZVH
o+08KZmVkVorC3j0CgKmlTctkWcQx3uV0FBoFNa3OqiGJ2NmFMv2CTOpTa6ityjmswrsSGBBBvAG
kbr2lOlmoud1nUxMoU1kzosZoiELtCozPG1FsZdVdwZw+KEqVvHYu2s76LSryBeYk1eXGQVF6PYr
rjHozl0bBNe9HVPHmK3bWdb4+ukYi2qp6BqCj/NJj9PFkK+S0SEYNrc/Ot2hXLduZ6AF+D+fVM5k
hynoNshY1BCl/2ce2W6os/5KgePEP/OE81HrVnsvqs3jYx7ZXnjBsTSK9nj/u6tu/BFlOo5KNsGy
LHat770HWYuMd7ARc7VJUMGz6rDdjxBpv1vGlC7IGZQHTy2Pft9EL2k6fug8aFns+uFSzbzpKcQX
8mIpvrtQ546+NUmud9Mt9wHK45s0rGS7SxSpNEZYgxACdgTm9c3ktv2PLNjK/q6Mgo3eZdUeAJj+
rVLRuInM/GfRskkzNbc/iTzCApFFDTFtPshUgf1oBMau/VgPZ1JUKNvNHVXuPEcQRl5dfKUOnm5V
azlT5o1oPUbEL4L41VAM56zNBUkeqLIpfyeXqdVsW7POzmq0lyPKQQPfNbsEF3WtLpHZydfC1qcn
WaR5qN6PiIEuPA/hbtlUAaPkSV0a3dbNwYzIxnwefO/JBO8J7G/q7WMueTQNsMLtfFjcxz3mV/Oy
WqteBhtlniYalBs+K8SIZkjjvWiCetXlJlwVtuT3Nq/VhArpgTGy0Y6b8OTBRPvnLNmslIAjZZt/
h0TqMzDSciDjptM0rSatjprFY5Q8SR+8SqyqwlD3VjFsHr1Wj3OA0nkbFYzSNdeChvBS7H7T3boB
K6oXn3EuDqjqoQ3TTxfQnPZXNIpXW6jORwKeBooOC8GCmwBMg/aE22N7sPiFW3AbzmzAoj0VHrJR
Piqr63ujZXr+OfYPmG/pTwpfvr6Q47pe4Y3oGja6ZaELjWPwNwpqlcfYNrH4zYpeYxEqWLUmOosv
N6YRk494E5FAWZZNAboX8YIt6xyi78LKDlA1EaiQ1TTSb8L6Nc0V2aLmzleS6PXJzPz4FSs4fa32
/I2yigokklrQU5Gtp1eeZfN0Qj3kRbaUZM1xC2/7w71PhOHW91VtJefGrzJ5qp2/Y2WT0aB6lyba
VVV0UiiehzV1r1qYIzJ/DwBx14yTupSzwfVcEm3tj2rKc6gWWbXOg9FbAGeIcFylzSSY0/+rrjRd
M2vD8T7+Z4wcKItHG+q8E9xeFY/Z0maG+zyPQeVgu4uSHNX60SaP/vWB4wh6LURgi7zpf/4VcqQs
2GD89E0SXLhlQK7qf3SD0x/J5/RHeYTzx9+j/7NNiTp7T9pg+TghNZLh+DhVHj3arFKs2xbNCc0x
vGNPoOpeeFVswG6Kfay1LK9aPXpauDoVtElG/utQ1uUcgEPUtR4N5cL4Z8r/dSC+fVC65YlV5cOX
E8nu8TFyrscMsgMoSs4V3Wnnoaq3oVqPH8OgOVjQjfbJG0NcyieIwTq6Pj8w791MI0vMpgVkLeyp
fmnKCFwouQtwyWXG0xv8dEsO9HcTF8vUt2sMBb4jdZE9F7Ou2diN+zLKY25FauiTJoCMuv2EDkGy
9CDYb53MRrt+EslNDkmarJllMmBhzmfIjv9jEjlAFo+JVCvEyOz/c5IhbvfyA1SVRzDbXfzU33C/
7aOFQkBNS4bhD2/CZ4ck2U+XG3VRB3n1nihkRUA8I74dwE1DXym56XHZrkfTrS6YT4XbUi+dUzOi
GpC11ngQru0dsigdd0ZbQHHILHPTeaF1IbSTre0xHW/tWKNvmLbTt8oq8QwPA/e9jhVCoIQLUUFI
kp2fO4ja5njsLII2TtcojgG1SPO8OQXF3DXAxoonx9qOkPvAgverUm0UoPAJUkl5KvJVOtiBAiCw
9w8EfL/jYXhwQfBNc6b7p1KgB4PbKk7g9bXN8pchHN3vrYnJKl+QWMrOYSjE1gxipBTnsbOe5KpN
FLRn5mofk6kbKit96uZza6taaWPlv5gGIaNBU9ZySiXI9XPn2tn986DYRntiL0QG5jnyEfxUGLr9
9v6BNv8BEDFnATyH9FjEu8lwSlRZqmJrwgL3P6OoT7ax6r91Fha6+7YRaNu53h8vVqIXI8S0x2rI
RkcYopmuQ7A5IPscTdELVsOL1NxnYJY+hV66y1lm9CxYpT4he4vu49yhCpt8Kdk/NQ2GjdYixDs2
lkqsKfu0ITh/ZgKgMhYm6s3HL3yXghiuh2YkLdqxqCE0+8k6Slqrpb4lVlmrI8lY2NFTNANveHT6
n6L97Fls/kxBH69Kh6UMfn1feaV3gL0HG1pafbaQl38u56Ywz4yjI6zXR5M/qtohKNAyzrCpnAfJ
Pi8jShPyQlrIuSyzylbxINpt3fQB6bGqqXd/8xexaE9TS9wxjb2dr8+KBnVsraF9W5+KasIEhE75
Gpaxhpl7lp9TFI+WDXj9TV0E4/FRTF3xtzoKkufLR8+s2xYG2HuwpbQGRN5SqEpjNfpEVuOfjq84
71WUAqngCfxiWlm5Fm5pPqmoN+0SpzUOXEvT0ezRJwkTQpsuP/QqxX8GJoliI6jWQkTzvBcz1Sa+
8xAXn+jUNo1+vdOIqfl2bFwlGmHuA5mqX/1meLJAsJN239W5SN+nUHOPgjDmUlYzYAGrmkThXlYH
dJmNMklf+7qcLo6mftV9gFtw2umbQVeRIHdH5miz34j0n5pJ9xc6Xg8vPHHBrgb5a+W33otsiqth
Xi7nF1nLylRfmQbizW5e4fQq6gvJ7v2khhrI6L6+yKZ/2lO31I6PJjkiBJ2ANhr3la/2z6GSfU+t
0vz08DqCmZuNN0JiFhBQyNtGn6vvpLA2jesYn6qKcnQEjv+iFwjdGqo7rFD2NT5hM5SB/pm8IEWV
H8FglkeCazUwyNQhP5kXkDKzpIJH01THxLCrgj0i9fugxpnMfesj61ajYIOOa/ciCxSPNgEg0aus
ka0YUGHFVFlWkTbSL2kZ7B7j+wSdm84164Ns0/0Jv+NxfiTMU0Lb6F+wZCLgUIB+n5tEHKbrsBqi
DeoAmEYBTmaRhOMoCDxUteERyyJwq2pNirGb5X60e1vhY5kGq/kiR/Tc+HvLA+Yhq1Yl1F2sE7EA
7ZCc7LlIEQnDtkvfy9qjXVbvbYC0FkoeF0eV31uL36Joqi/B2H2OGBJArC0S8nVcZYYZFW9u0RC3
cAJvJ6tJiYVFCU/9qIUGals2CqyN1X4jOOn/IWOyEAZiwosR16AgxbRI6TFFKAbxMUUebm3EP15I
BIXrXAf+mdVgc2o1bY+OqVmHypvvrL5Rn4qM91fYBbvCGrcDzianUvTGWvP98rVACZB3RtD/glq5
tFkSf+U5PJXU8eD/Rf3S17Lm2fKnaiscTTtoKNfkOm/UNJ+sG5av+iZkz7sa1I6bO62zQw8K9ilO
FesmMgGlKkhBCUz6U0l+73tVRh+RaJN3rx+8ZR5zw/ZePGzbuDMO9ZCPp1GMYuOlJhndCi9mNlve
Dy9RjrEWIL3hF0jct25261WysaRqzuEQA7x0MUJMxvaLtOM736f6zmNlBEES+M9lNPWbQqmqEwHU
kcX76G7zUiWJXKrOxsMk7yKLhPtiqaj5tH60aUMxnnk6oZkfI2KSAe5bZpozbhrNph4IpBr+13pg
zeN7Tfvb75hufxnz1iXw7WYoZZj9vpwa29zlWqjs7KZMTmBkE94rKBHLI9mGTOhH0dbxVraPetXu
kGp/a4kyLoWGMaK0v5FVy+uxp5tFUGS1LvLyQLjN+KYZXoair6au+gRr9sAs2L0IGxmOsNNPpU/0
u50F11wP9LEmwg8UAbRNpaOZOPlwnO4KFKYSigshiB8hZLb3CErH0scs5WajngVCVPfOaoUhidXW
uNARKDz1KsassDzNZxdXX9JebfPWVfioIqvh/jIUd+3g1MXFrSqLtoQ84tnNDxLzQKpK0EFFWvqQ
wzBieUxuzJPXGMyfwriazaND89lsDQsB+C6+tlr4hExntC61CXHQCDo5mau9Wbn6Syts7RKjqbYw
Dad6H6uq5ilJeE0OS3Xlm1NG6XM0DdFNd03eKZyNdYy7TQ12b/dRqc7DV4udJ1A12qveRRt7nsxj
YbFHbUldyWG2EQbLjgfriUVZ+1Y1B/mRpSKao6JPXJXz3JVV+WxIsf+DP8iDWOf2BCxhnmXhKuJL
ZI627Uzjb5Nsl9Wka8ej5wOM/Gf8xCZ/J/DaW7IYRf67bZ3fhZ6vdF9rf3Kn2UvVrPML0O0CIRth
b/RCjBt/cMNNTFILdZ5CIBRaICDsGhoPLAedpi6trXptT2uhDMn13htlAPW1Nm929ujIHKF6TdPK
2uDaWyPgmWpX2dFB1zi7rUYaQ5/gV9hx+5Qr7So1cddJlfGU6EHwLGoNRENSEOqtK7gHc1tXmV92
PNkEijCiCDpiOBNWLQs9cKoPIpAfAtOJ3wXETJL5OF6B+1wUqTV+IRR38wPL/jGRTlk4Wqh/09Hn
WPWaGz232VZ4obo2zTC4ojyqrcNRG66Jp1Trup/iZ1NxuXCiXnuGhHMhhn8LwtBaeVBTSIzNKXd3
TrnzuEQ33Juz6jGA03u/nUxYeaV6Fx8r08svhKGaU68Zt2imoRNkVZ7rXCm2gHOJCI86tt5qMKGQ
aSOnWyDzcx9YDM2rUXcCDB2n6XpfPIth95iDRWF4THvllzxFTjtZgI39HByGZLzLseiGQ6wP9HQn
h8DxXwe4ChCFFcYtUKz2EAK0W7SOpd8GH1aoiUjYQuN+28tqpgXFpRIuz3V3Wo5V123benAOBVTR
w4STyqy78U99wErMDcEoNYmefxvMRQwB7VVWPJzWFCKHt8CNim9ZGD612J9AHGQg8Jdfo89yk4gd
3GjyXZCEIiiBxdXsHRWUUKKeLKD/n0GAdtaUldObOiEnXBVZ8aJjMrcW7BYutVlXW8XUERJ10AOo
kzrc86RKzqbAZ95SiJZbo9qvAjTqX9mYoi+HPO9H1fo/m6oSv4UWY1wB55wNMGrkpN9xXmMxaLf5
LztnwRUnCGp1CAL3eRtcZZEbcXRx6+feQ/SVJIUVXJXE99ZjOyDdxzY4Ww9kDRwTNQ2FBYi7qIHA
IE8cvIHIF9k6C/1iaYfjsJEnT14NZj7S13Vj5ixpKTzuYoLpXgt12Qu5ZVrYY8TZxNq0+/hvjxwu
i9zeGwS4ztjoBKcC9Qhhq7m+UNp+fMpUhCj0QJm3XU2z7MN0fJId8kgW+aR8lpMy7OTYAhVgG7fS
obyhQBhcAgcDuYVapMHFUFD3DXJk8pyIfLGmLyK+i6dkLpTOgp43H1V+g8TvMBJTybKDiey8+q9x
PtpP7CI1RFrmwbrslofJwGbMLxsEVf5z1phU0m7IxdcQdT+xl+yuiJ21t1HPL55SdkBwC+DNNQK1
GLt271ldhAveaurFicLmpfTtQwFM570yo2qHkd6wvp8VxQVCfj1KrH5VvXpptZXtTp8ou0gF147i
arcY9QZqWUGqv50LHNZmrWTiCH8PG99qFyxa3d1QewMQdCccdwCR4HwllzhpUdoIQ/DG04RwUYXy
xqSx+ybQEp9CJ/3ljk6GUxBNTh1/IclMXvfE5ZK/+grUVeQ5xxWbgfzValz13I2o9sydhRkWr2GA
kqlnVjc5wCbOu0hs9OljrbH2dhjVxBpNEOL3IlmavdAPj/ZALcdDG5Jp7VRBgMbByXNoLlx/4tY2
gEeKIH3R0iC9yQEI+iE1ptbtfbzs4PVcL5xgMPel6wTXpnL3WHMDbbHTEjfG9DdOWNw1StHhVh5g
E01zbLvuDvWVaC2rRpWai1ANirNHgOG7pfychFW895FAE9fENU2VJ6WKA32wtg+y12B/wtam/M6e
Sz2nI//5/awG0hnULXV3PwuR/MmOopc2tapr09c/e9Dpm3ASIHfTAcnPPPtbmIB0FmPnZZv/6pBD
ZJuqZtiAEzGBohk3wyJGyqRyo/BoaqN7hW610xUnPatZ4V1lU2eg3iQwtN8hcjXy80c1tAArUFYB
KQyFl/7E8z0r0Dc1u+zsuK19Ug2tvkZ9xWYAgtl+IGh6VQelunbjUOxiU+8WWhelpzL0XzrfVa6B
3vYETqrqs9StlzxRvFfELtRdX+JZk2mq9qbZ4U4OsAoN00+kNp5wD+hABJTJUmR5coKfVq/ruLHe
OiSTdRENv3FXefVCoX3XMb9Z935YHXG8qp7KAOrSWOjeD8B9KzmUywjB86a2Xmy8RWAWqPXeEIN1
5dJJlrpRF7+DixxJCC1YVgBJnoPOTPa6aajbsUmyW9L58baI8ZQ6AadgiS/8cZl0pXVoysk6ZFyJ
sOgFMnwm3p/ZAvQSDdXcJ0fJQvY/qrK3rYj4Z6AcZK1vAcsu77PJiScDugJwEh+phVXeT85FxPBZ
46Y0INnoySkJDYhyGgLYWc21qPdq8t63w8+Z9/qHvVIqgL4vukE5ODUi17guAjFBseG1KpR4zbNS
fZo8Q90ZI8IkhqflZzzAeFXYoXKrCGksMxRGP7C1u0W9PaLmuelHDUnqQnnn5RXG+6532IDLw9BR
xTpNlQ1CgjF2IkbzXOlR+5wbfrcXRkOOfW6TRRPAdmjUsl9MZvW3zbQw+W0AmHLhcRouJsq5YG1i
KIlyYpVsHGBOoC456jPUuW1412J5iO4KXsm58UWKe6XjKvA5BC7ynm5qvVRpFG2IeDQnMptgxPzx
xHMXO5K5wG70RSNysXs0eUx4tsEQkdyys4I0+PB1r+Yo+pA6nsi5sunLGlN5m+D+LBKlCH92Xf3d
E0oG0q7aAyjSgkVbVQuwAnwPfn30IscJQfYUG4JG9Z8kLOGeB/GnP5XkuYCOvedGZfI6FfH3pGqw
cbG06qUFPLgyxWRftc4EPBsN3ZOFxjCGlvYzgZlsj0ufi+t6bt14H5dL02EmtpTvhQdUMEt+dYhF
EOcyCXl3VvUZpSTAkctlA+aGA1Yrjn/JkUMnYuskR6xnSFUgjb8NarW+FmlVrtzcIU6LLAj3dO1/
JhNaZ52JxkmpIlzihMMf9Id+xl3cvSsRjAgbqueNqNxvMwYQxv3YvOlGf858tM+VAAFwYWAIpmOy
sq2NsdmVok5f5Fg5pFLEQQ2G4h0BG339/6g7j+620XTPf5U6Xg/qIod7bvcCADMpkqLyBkeSZeSc
8ennB7qqy3b7lKdnNbORiMSA8L5P+AcJG+sdEOrc1puAoB5ZVtMheM93aNFWyolRxrdTrekPSaR7
TipS/dXC3tiZ3uTbURnGpZOG8VEM5Y/Ity6iUgiLqrCGJzxrfNi8k054Fgq3GULWsl+NT3TzzdV1
N3VeLAIS+utuSKGAt8XTYBo8DReR4ZyVM8aBFqVbiOqwg/2jXepwOsuF2MM4waXXbCEPTuJTmSv6
55DcB/vyPrgAOhRXRTrgClNT1ZbjDKX/LjuhXtuvDbA6fKKWnv7aEJn6HSBteXtdhbiBvIrrpnXL
+mKmU/I5knhgyA5UEgIxxzhoSLaBqtLzzr3atdA1fmpG/SbGLuijCayNhzHQix76HprWwkiVz2I0
bFN81SNZOqdlEuGVl2tvGr4E6XyQMGZvUVGimTCMkl0Z8UtOb2q+ZdHBDgt/fV00iV2iNmzu5hkV
VQVKbjDcjaeIDoFbU//bXnfjqVezxH+qJQZskwzFQc/ulBTw63x/IMyMJEDslqE9SQ1403Cawh06
osNT9GJFrfakklJvSStDhFfZSdZQnuqMNuECwueVZ482KKsA8c2j36AMcP3TC9q06g2pdpIw8W8t
BUK5gMwZTFbYJdfF64askx+TzoNVOx+KYxoqK7de/efbSIqCN7Ecv0RkS5GTa9207KYG+Nf8htd3
8PModzIe99V13fV9ZMM7KBUk6esSxe34FEYMUPNnXN9c6lAlLY0Ku+PGE1eIY1U23oraFn0wbXbp
0bZ4IFSLGAF8RwDqu9JUelcJod6zlN0ag6i9CBMWbgZeumvK+uYjEbtzXS+1krRIK1okhlBUuAsp
K9EK9Rd8ngW3FdRuCzfGoK/dHGQx19cUHz1YhdZ4HNCOXWljK9liN8Jtm9fx9IxHzHGCRUtESGOd
xb82BA2iVWHU1svrhgTBvRUlvwAVXW2XVbJ66mpZuf/X0rU0VMToyvSKtajw1Z3QzdVDb0s6IB0V
M3AFU8Yz0lONad2ruNe1gRXf1vOfZGxQcdUDSADz4lQO8a0fNgeGSaQm5qUUQ4GbDiz1dam6Ro0g
ylZ9KBTOXwfhnF0DWMBP87pfN+D/1vmMcVMemPuqtjxEzlVjPVXNctBrcbbNzBBElJAJ9SrsV1Vh
66uQ16VgqB6DSJcX0ywue93amMSfWdMhpT5vLeUEnNk03ushBhpRVd9fV1eDCUDBx6n0ehAGbhp+
9bpMWMZBpih+NmUjOULyjx7rt+tKQmbUHpQ6hj5e5QeiRrpAdMvvrTEO0Xr033A1xjlACi1Am/L9
dZsukQVw+dCEkbN0oU1T8CLEhctoUL/3GQy+qi/qU43o1DaxMCwzM2F88nt/fd0jQyICBnlEYkCn
1plyjCKByF6uf+ih0gOkvbBtKmVeZ/q7Djg59ipC8nWXMbOejamE3TofZZBsb0TF8L7ucT3KV+Qd
JWSQK/NBIeDQFXJo1GHnA67rJjTWQdJ8UUTcAJVI2ClRI+zirMuWdavol0nE40Eba/090sBOMH18
wQninnwQrR11LNHllLMjSO14I/UjGSXWDKeenM1pijF69tKCGj4HiYro1mZK86EWZyc8y7rNelQE
pKAvdnlTIhqJEtSiqRuNcBZBwLIthM8i4S4drS/oOL3SC/IfdWUWdcnCFlBNo4Ia8rFVzkzzJERo
+XSRFb8Ag0XQio+0eN5atUChlx4ifmOKfyuivbyqs27aDvrYHhi6i0Wkt+p9LlNFY2Rlmt+g/t+5
klETjEdid5FikZ4PvJ9pXjIRBnZHFfALpfv+kvlKc1Ol5uG6sfWy7pIzasw2l+VuDEL9j45sV431
MhuQqMREiLkqCBInkUP9PtNnkXsjjO/NDHETr5GUswg+DJk5qU0Dtx8izx0HQTmMcVraVxPYupZM
GGlUsnjGi8ecvgHAuX5F9r4UEr9cYiwsPo8WmvadKd6FE6XwIUdlIewz6bkoywHj48m40eU+WtSc
cTdDEkVBfvl+AEB49KzxvZytd+NJt1ajWY6L6yI9MioBmHDu5Zl0Mx/UhQMaDAg2hqoYXJJa7BdD
lfeLbKKr6MCuUdIVXvXGVxivLATC7i/s7hW1K5R0MSUCIzvyU/iJfi09+D7+EddXybxuMjzxoWme
xE4+ToXtAXDZE/hNVOnNVNpPubiMNAhtkmhGtyGwr2NKmb7NMypNDI7GWqQMY8sF8WwGan+X6TTV
BF8dnn1BocIr4zKrAt78anggzgYIxoA1MhEcTmjAwL/aI1w3TJTq8S4bVIfucGJ7FgoCiBHoO0EQ
O5cG9vQqyEjLNMjUGRMXpRZbbcWjuaZ5BNAaS+FLjKggcFQgFtfFVAzyS1UpjPKpdgTuXZ5JP7VV
QdvW6ehEYvgkaDu1oc1SRVlyqaRMWQkT7Rs1VCSoBqHsVl5Wn65bpUjr6XkFEsIf887zn2LYBmZc
3cbJlFygbDWLcpTFxXVbiMbOOS4f/9obI4rWzYRSXX7dHzj5US/ASCrgOurxmFEeu6XDdxAqvUTQ
cl7yY9RYqCFiRjOSZNZlsGZkwOavDaozWEWnkwufQsJEuBAL/m2UesCTQ5kwaV53/YPxz67MJiQf
51XhgEVEkxXuNE7SXk0t+aQUKP4jMyg+THyOY1V6crEyJG3pBIAADVCzwF49OhizilAxpR/Q/G8I
6tRtG6uAjTBgvwhEwZdI1h+MIESdWAmtJcN+szD6ufmURN4+Q5f5PpBblzKv8WSWmr5G9KpamPOi
NcihjaIFzhLMVrde2p6vu2GsqC1FJJJX10WE6kFHX7j17+GhpS8DvxQ7ZA1CUQv1XfNKSmd5+tKL
oLdFWQq2WNGqD8YABHveP4hQMBMatV5DnkS3OFGZNaemdqwEmX3VDFu7TLv2pVHbp8FE/h9E1mZo
UR0DSf7WqBaQM68jnIeGexO3/mwfIzptLQpMa8/onuBZULUqfbqQJDSjj2PUrfi5GspLmE7ma+eH
TNhynD8bwHfssgYHpEBidUTEsZZNKKarVio/pGFAuXdQV3VRqrSRlJGCP6CLhpLF3oeotZCkVn5U
q+qYiELpfvrtv/75P+/Df/sfOeJpo59nv2VtesrDrKn/8cmyPv1WfF29+fyPT6YpiYos6aYswS+2
JE1W2f7+eouWLntL/ytIWq2va0M4xCh9Y73bDoehc0BkpId2XgjE4KNsYiRBZ5CI5eluCWsZ4BIA
EkwtXKMxWQpE+b72wEz9a5soaG6bI7oz9FG2V8o6dAGa5fQ80vpM8skdXQx/rLsuqiCfBsAaAK2S
2eUjyAtYQUp6l0QYMgjEontdjrI7Dz2pBbhtJNrmrXpWA01TKvmITwoUOT2PgLglUOOFrrUePe+Y
mH36GvV5teil3NvS6GjOQYW69FXNJQkRP0hqCkBpJK2M/jWEa7jSKzl+LPRoe93HaEf6koxER0vu
h33Wy7V73fDv7w74U3AxRvC0p6lXggOeKhcNs4uzB+rtlGr6U9iCnBnkQVxaoxHDSO3Hp3kvtH3z
LXfGuRmUvKS5H4+7v/6o6M9g0yKkmPcpkC0qA/Z6bKR3NXkSHmehG6MGdw7mVThoA/EfGmOjx3q8
+/sbxpB/vGEkSRM10TAUVUanTBa/v2EGQ++HFrjTTdRIzCsB05U+ExkCs81wEjM7t0DybX9dR+Qw
3lxfSTWaZEAufU3p3rzccgoxaZ4RMQZh1pXGRhlG67aveJCuexRt9bkt+mrOy3Gx63DUMLVlcj2v
CjHf7UTDAJ2I8HQ1YKEPk618Hc5fPvuxaAVmQbIpcsGhi3uN/oVSYrZovYkIWO8fJkvobtC5+qwV
Tf+AyLy/qwPEQ8R5Y4T24xpXEsyociO+r6U9UI6xtj3CbtAoqm7DOc5jd9DjxiGvCw/0MwgGcftQ
5Pu+1YynsUGD1O+F8YwcDuO5pE27uKrgrojrkDrKH94Zfhub+5HwV9fLWdQB++y/v1aybPxwsUxJ
V6iQ0UAxTZHSoP79xYrENDZG2YpurdTznVan+9BWxXBbi5a86n0dfy8Pc42Q6gWYsFh8nfTJNSlC
f2SZ8R60uXRP64kSRVqLu2iM6kMa4siiNG1/72tPipWYq2hKCgSeOoZCrUCbR8XObO/F0sKYl2RJ
io7X9ddX0VQtFAlHrOuqOAOyHQNUBidBEVWMw2kpkkTbzexAd1339U/kBzedeiIuNWdduptJYfov
DKm9VQb6DTHkyM962rhlUsgvuAnONyHBaVAScPtMuRDFcbTXey1YxfMjQjkp2sYJ6hKG14VAuZCu
Bc+VeLtqpkVd/3gzh+b6CoK56iKJNFd+KR0lzMeuIIyWI6QTFUpROZT9iEfbALehHgr52NFDPrbz
q3YMc1ezJILE7zdUMY5UsSDwWMwbKitci2WCgBsKfoFqdotSTKdX1JzrUo7eGHvDBfak8Q7w4L4m
OtSBFuz++oPbXbLz0V7WcSO1BZDk5qBKeyJZ5ZRjMnfKqmxAdJ84L5DLdqu2FazC3kzuJnFc1t5c
oTP6bIsWEMTZeVFVB9MZB3HcpgU6QElbeW5JIVkCWRPnS5RXdCpdZXGTdRjfZJFU3FwX+z6XFnCW
iFvSKJXQPxunTd2OkR37urhHIxUjAgh9z6KSbRI5Kj8LhvZR+aV4J2IQtwoVFa+6gSakBQjOGVED
eJiMcE0H20MOmULNYaK4jyHz3H0QrAg9xlxF7XNevG4JrYhCkpcP6CEHvWIj0HwGNh9gimp5pitM
lUQfraYvet0s5qF5YyajcFCyU845hoAw0pKga3EcwhbNzslB0Fu/SRVBIwae14Or2dZV1MLPtdxB
mwnrWqUcu7hMVrROs72q1fom7rWUL1Z7e7kCHaLh7nQCqTi6oaJMd10ErZymBZrhXvyWCmDgTD9b
qollpuTNAwT6NofUKjuKEjfbSm8tWCUF67/Z5evL645/HfLHrtU4IT/NY33ow6DaG2Wh3kzok68S
9KPs2PDgTuaydpCtzOYkNFsZSbJV1evGuZrwEI+EpqWtSVKkRcUXIxSQqbLCF9QuRLLfyXP+frSy
5lDj21DENImpdFOxTJkaGaCo7werOkHOOVfC/M6n6mJDh5eecwnxY18J8kOcav0F64Vj0fnS82hI
yiIHx7lW592oqnaoTN6lXQRRISGp3lhUXBJT3I96Iu1TC3Ec9JL6yB64Y27aQfzqgxGHyQsGAOZD
MlF7ssJJPtQhsy/oG/+Y1WG8RFw7WIVqmz+aCVe/7T36fzpElwLz0VA3L6DvzUsweNCfrOkUzqsM
JQ9dDWn21XVj3KAcIcyIvetiK4g1soVZsCsQSNlXSnWgrJWdE8HPzgSOyQ12iMuMDksSiTeWHAZH
VPK7LbQYaYkegXo3ipSCyH+NpaF22D1JHWiYvlUkR5CtCXdJpbUTqwOTBzCMJzdWn4sgOo6tMl5E
2G4HpTZyx6xkBeHLRrLRjuugLAgCUqX1cyyAGm0EtQdzrcsPCfeVU1UGKkhYELiJl/XUncxs0UyY
mIFSunRKoF3kGkjfADqB4k9YXK63xn99F6bW17D1PS/GKvSD5ofFfx4uy7v/mY/41x7f7//P9eJ2
8bc7rD7ym9f0o/5xp+/elI/942u5r83rdwuLrAmb8dx+VOPtR90mzZ9x9rzn/+nG3z6u73I3Fh//
+PSet1kzvxs1k+zTH5vmuBy/MJG5+l+R/PwJf2yef8I/Pl2a3w6vVRP+7KiP17r5xydQEr9bGIwp
hkrQaWiEAZ9+6z++blJ+R8JTQdOdyACtJE359FuWV01AyG/+TioAvA17P1UTJUv79FudozZ+3SRq
MvHEHLUoiiian/48A39kGl+v2c8zD97nm6dd00xdM0xVUngl6ZYuztu/STwkkfoxhmizLQoNX2Dg
Q9aijHT85qz88anf5jfK9/nNHx9j6iLDssHYYs7bv/mYsFDqqidAgkFquH02Em6cfa9ZovTkAI5h
cph9HDIbw7+VGRKXBnhRpOup2aA36aiKsKqywFFaHnHMS7NN3r1P0V5XMEBAickPif1yB0u+BcZ/
YKpyB9vToGOwmdSFL1VrGdszA6WTnkFWLsW12VG/UvVfjJ0/OZmmBG7U1DT4pPqPQblAB2QAQ6C4
JtpkvYJwlmojXvP351JWvg8nryfTnKN/izCXYFP+4Zr5kheAzEY6TJLD1O0a7HuItfAYELt1bJsR
5OoqQTY46KSHctDeyhYj+1JFIgJ6cuXB6bg1Pf9+dk9sMnvQP9r8Cww3VO5cpUtdAzAp8ErO+mOJ
0C6axTb9LTkn8q/0hdUrgFO9Xdu8TeVdhxWqB8g0VN+m/gwodNlaymbg7PZt5TayimcJ9IU2cX0d
8/Kaqx3Lbg1/JIyFVRuivuzJNyIwJ7oadlq8d53i4DpMNw/N1+KAnJOjeAbAWewJxYuYVLY0IBUD
fw6TDbsJRju3dNerJMzdN/GkUR11dNx0RRmLu/ALJsuAPGYdJ8tW0nZdy9pCSM/l2BDSFJRy6k0v
NA7QNaBNlk3LFs73h1TNjVyDKS/ZIjjq6kJjm+oCB1A68LIrpmca7HaNkFCQoszC8QYBNJ5cGR5l
XXs/QRUUhWxVWx9Ym6yrVqZEqiwj31+WEG37/JDgIF+WwmLqDur0oQ/o/+W5jULlWQmKHVYpC+lc
Ih2k1N7C6jBj4suCiHALw3cbrk0XMF9E8kppEwe4hN0b6WKIjHOhNitTF5Y9DKnMoh4tf8RRi30G
pi7C29SZu86fHENFlKibcOizBQX3ggg2GJmcPj6Yb/kEnKBcjLjFAmViOEjWGj2IVEWEDLZ6ED6h
WwBz/sXgAtMopRCpLCZq0RUAolrYljzgpDp2ho8S1DmTYv8UUnoYyREIvuLShlezUYUeVgqp9SgD
X2vIpgOHUAOu9zvmgDhvtVyHF2zdSSq4u8zHuD1rEraVfDzFz56fSAzqSChwa3xKOynUwWtnEu+1
IbZLMNtKlT1lOUYC9PGIJB1hom+k+O6AoVYxoiqQgZYOvUUDjrePhEWU1psQx61sxenY0DhFX/rQ
1ZJNjT3CJB03iCR86eQMCMcgtQsLa3gUajX7759u6acPN6YN5rUUpBtMF9+OlBGWuGAWGEPE2odq
dyFKidIlxXruQBWTCx7YCAzzrLbZuTQ4CIzgg1i2at1FAOX04Rdj2k9GblP65vvMhYhvRm54zeEg
4w4PBfww9LNQy5fU2uFpYgs4eBQW7cr2FyPcT4dRolBNkUVRV8UfimETDKqCFowCRDVx6vBLwQSR
G83XH/YfRTP/18HKdwHQz2Ki/xejGdHSudt+Gc18fB/NfD3qz2hG+V2URFG0DB04ARfum1CGAAfF
BdlSLVkyzW9DGdEQCS6oXFJKJwL6LpQRNcmyYCtD9xRV4z8JZX4+McqqpqH6z9yo/hjMQHML0ZDt
FFcx3nC7ZK7zCYZj+0kz780K+L70LAbtMjTHRV3ptmqIyzHSbcBiwLxRmQR4WnQn2bukwMK85AOF
QZucE7LHLtU0uwy/5HLnBNk9Hn22SHk0MHS769UFrUIsRv0F3Am3qgdcBe4rZkUkNO1y9BxMWVD8
yG14xOuQd3+taL104sc4bCwgcLnt21Zyjv0js1ymTG4COnKMYxo991GHsw2ztJzpZJ04YoFXNoph
XQsWBG90zaHioyUDwpuCWO/Ege7yxuQ/doBgT8fsx1xbGRK6vB65xmMvPibBhwzH0Uo72xRBP8se
05AFLN+/70bUAW9NylBjiKRUReBQEUCEBBL1HFHQ8s7td2mqu3XO+LMCcQYoxcIqaB4JPYZEax4b
+3mUDMRn6Jk00Ofxk4tve758tlRjh/iOXRQfZXqvozmCYkzsa2vgBK4FryAs4+3EDACiD0bHQ7fU
UV/Xo9LN9bdmTB1Vq5weyXdVv7OiztY60Rkzu/Afa/0WCK0zrzTED93glLHrlPYOXBHbhA6UUSox
AsFmarPD6INy5qJMAc5660qalmXzMWqeazXjQokWGQqkkZLsh2FjkvQPsNDq2ZIHK9j+raorOs2l
raJL0+mPWfJY0LZVw21D685Txjm7tWWKdxp2wBDYqDhsx4acALHgPNjIk2W3WNl0UEVSDaJLupA7
XpYjbE1APh6TnjwsSnTNyuQM1skVmwb2xqFuyzXoLkdNoRnl9+P0FnImUB1JqlMLJzscTgoicRX1
LzXp11X9KIZbNWvsAJc6K6udIcJLzxScDA1tvtxyDOolvR8qDtOuHT6u1YZKdRYbrBOBjkO5T4mB
brP8MSo/iCD3ZqRx9uvHMPto/K+j/n80Hh/C9yqv8y/Nj8nhd+PtL0ft/08GZE2itvI3w/ErzaLf
bPLL4IOxZvw2M70e+ueYLP+Otjhju6TIBDuKxgD757As/476i6IYpF6SaKgys/efGabxuzWP2CZg
Y0uUlHlq+DPDNDhK1NlGiqlSC/pPRmUG/h8TTJPxXRNVU1ZES5q3fxM/tFMDjztQiZpX6Y23ydb5
PnaDwzcn5if5JZnizz7GlEiH8XJBVPaHErueZUrX0F5zcbwFdwkqEFtSEsksXeamG3iUgO2OWEWk
bupAG8OUSIejJLuDZ0uIWpy75xY2DjhBF5ffN02yh2dM01F/UiMHWVQsUlLb/IJ4WWk4CdhMOuaT
03zmwb8PsZJATsE2jwYYgdDGehBDjuzC894dPZpAFOb306ufLkHd7ingyoviuXhEkReGBujMqZxf
BK/lWTyV6vzap4v74jVb37MxdjyXiEZjD5UvIZMqiWuhaBAxIzDlrJsvQCaSh+RFCx3KvEmG8i/D
h4PgfWLBFFqFj7841T+9oKZqKLrG5WSa/f6CCnqUxVM1ceaW7Uq4URfxVoocM3LRvl4VK5H/shtt
DcH2H5XiV+Hx99XJr7kviqj/+vQ5dvzmdgJjO/W9osiuZnMtdAcESOfU7ugCFrJp6SwTGOC/+tBf
/eQfbi5tELIW/1nZpaKXfRZzJ4X2+xaSf2IRR8/X1s5IDaX7cUOnFmMj9VDm278/7focZ/9Vlp1/
OI+wpEmGxNNKw++HvGCU6wFVXFF2vReV8gnGxF8MAOEXfTXcCTfti78Tz/oqPVeb+qP5jO7AQ2La
6ob5BVvEzyX5Eva2AKDOzA7yEsLIs3SIl8IyO0QLmkQL7zl7U0/KWVgZW+Xed/2lddI+my/KKb1Y
R9xt8EQ6kn34yzR3y9z9+58n/ernzdu/ua6q0oT5MP+88GHEkNVGvTp5rJ+StfWhrus3QohffCAJ
1S/O6DykfPORpi8KaAD1QFze1VecU+66z2TWgeqo1iIcXdGk3oqMKFgaWz34F/nACGD5CJ1tfAQg
T7BrX7XnqrS922CPCnGfrJp+aZCUKk6Zfmm8bdLvBsmWYyco7QoYtedmqit0qNQyfYMFXYPspgLc
dsvx3LzrQOiRmjHtlEforozoyC6z2I3u0b4pydnT5XCXvhlPQbMJUdyMlqq5i4IbcVzQMwUPrqs4
ANgwMizFxm8Bi4PqffQxtvsswYdQ9mnmzlBPN4UVqd1Cd1w1QDqWhb4XsqXWrVMIvVQviiWGGb4y
fxfzFvpTDH5LcYxjY6zVaOOJTqG59LacRHQy5ZBS2q9W0yV/TQHXww20h9Ztgq1xqr/0jd2fxzcP
n9cjuXm563I7HdxsP74hPZI69Rzr2ITnaE9WtIHqtXzrvUgdMS0CpXZ5ozQ25e/s2FgbXbPNxA3R
iO43QHqkenW0aldrNoN823gbhvv01ac/55rTohLt5rE4gYMwdVBHh1E5N+Z6FA8J7KjcugH1pcif
abM5UrIUZN/uzQsdHplCALVGMbERymjL92o6UWlIntTOjQIg8Y5f3+YR9MQ1UEgHOGJt2sYXKIX6
I6mG8dq+KZy1ciWdpKf8Le+WzCFmcPCTtaAuOlQnoYHEi6baDv3kqhB7klU8rQZKQwBiSmdMVwi0
+NNCAlxUOHK9lIzboD6gpj4DX5RlUF+qcp35J62j/+FWWIMh3yGvIulzidYssuO5zYOjVbSCXf2Z
XKYN7LZ1Rm+VvMIexAyWIqwj6++WuMpQGoXDsEwM4ncH8CYGX0QhZ2209dipNBe9TuTPq2mdC0DS
4Ldvs3Hfmvu2XzD0W9pnb9XBPKsPZrOMkmORPyndDW5g7XN4DpEAj5x4r/rcbCeFgL4kbF4UytKM
lmO6RFbAwJ+5olaZ8IzZAbrtFj7Txyo6xsOdVdAXdeV7QPtNhdgTz4g9vlgoii9qg8cGiURnepYa
d+BGfbRa8P/AMF0d1Ulp0aO21tqwU7R7uXVSMMDe1geBu2p9R88cubAF9DdCpw4gVroSWJOM58DJ
/Z2PoR2WiZVNjZFvJIgOsy0kXEQGAlRn5V2rAWvm/l7hR5tHm3RmLC8VfzV293wjRXAK1enh/kwL
dQCudOwml/SHWRt/IjVZi9DRJVv8Mt5AN1aZvxOOWVgforwwBhd6k6CsAMT3WDyQfSIHCdddj1yl
XFHdCUKHwCKOFxAbBgyv8FB1ktppAMR0Cx+oluZSKx/LpZmvGu1YqGuUtwoci4KW2tUrcYnmLXA1
0NNlBw36OvbsgKyBAytxV/bhf5OooeJdvU8m4LFt226j9l1Gt6J8mP2Fqs00rbEbjb74e+9CMkpq
aSWLqtpJo6vlC/D/zei0ip3sWkT4QIt2hw1QJu76/hWxakjawG+90rbyNfdnX9ha+VZFG2RRUKHR
xA1yh5zoh44Kk/Kwh0TtjUu1fhqNjeEtQI8l+cKCd5+/tpMbH3HW2MendFqiTVKkbqTvqvY14r5G
ow0nmU2ykbf+uvahPTkYWsNEqbCW3wiZW3jYkN7qxj7pP0Rh7Q+o7q3S7K3pT5mIq/qTWHEfLExx
bSHnaGz9FJlZPJ9PunxTZbthW0iHUnIDAGzlSo5vIirBQf2YCXcRxCGKz7Dz0ep/wHMAtO0L5A6G
OoArfY659rrAh2hAPsEeHkGsmmDBI7a7UucKIP7MS2Zya9nYeYjqI+Vl8Yh+nVowdyMku5PBfien
CFMnZakzHxvcYEhtSg5YanhNnUERfY1gahSvrfbe20fHob7lOmmJHSsnFIBOE1RzG+9Eley1V95j
EW2UGys4Yi4RvjRvlooJia08+gzg+aZCA4/yNP3LC9KDeeeE4jK7z17yZ/+1O8iQbxLy68CmeBrg
rAAS147cTuWUJq4kINhtI51SZEs0/Aq8UCe3M5cjQ6Sx6AxK0Ct0qLNjdJT2+lY5Iqx46RNYQC6j
r/bu38xu1QdUc+tbw6PHYfcf4FuSd+oIkC75KBSCeZjLQ7z2qeAojp4gJWNzEV8RAPY21huVZkgH
GvxVyaWezl1QAe4HGw0/kReVGwOTr5Czo2Oy5x4qbqFZ8JPEU7VQaenaIh468IbtudxtbJDbapzi
o/iIpKV3lg0aGMgh2OBBBw0AEpPwIkW99V2VwKi51uA0MNWb8KC2T+J0E6KyBvfEWhjxIQbyHDjV
Cye1SBeG6JSt4wWMYg5T0kCHhIoIJW1rmT6aj9mXjlHBVrl9SRdqW9j1j9WSODRS4fI7PMvzjUC4
BtQJmxvE6uHSeQ6lYOZpYDra4KIcUcVuXgPJ3gzGTVNRNofQeYTdrVIyl5bZO8AYZIVkGTecTW7d
ZYx0W/NJpSECgT22DSCWxgJMmajZ3UcOFkB0jQc6zYG89BCikHdzicct3o079g4+phNoS6QZmDRy
6vROddPflY/QRpFuiQDEoz4BWv0FR43kQ9hR2vYz292NW5oazITmZCdPChGM6KQod23km+IpR1Bb
ZoB1JwNr4MV6lsXn3FrLoVhG/Tk2l4l/0do1OkeCv57yW1NyYGPTeJEWnGRqHkx/CFhogiMfodgE
DxbX+ynVNrlilwzdQ8QNi1OcM8QL0Myu0IwunvQLtTsN71FH2QNGH7dKeZ5WpbDFWCi7lLeyhhIe
fRtCvNfR/yKJJ/y3DPht/bpIDrm/hRBpcLML+xqdvgly8cKrLyLhZrGRolNfbPFHL0acA2xNsMN8
k4fLsATBu4gY6tHWUGzuNPGL8l6f9W3zXEWuNGyrHDtRt0SGCrVM+MJP+VE453c5g8/klkduv3CP
i/S9dpdCGNwQ8j3SFXrKYqQJFv6x4lFN0QoAKbX2p73VbUrlFYpzIayhVBWH8ZFGrBA63nvOALgP
ztY2Sl3/mDzhIx6/iqDObesOweqdeaNuG7DTtvSAQZoT3apr/Z7Er7hRXkt6BI6MCZLNj0OjXmxv
JvCU6q4wlhpRTmlr2LocseyNDoyQxnP+Kt/4TxnfukDL8i6o7XFdIAr36t13gq09E/jt6h2AE4Qd
lYueIrjwi5xA/vc87/sc64fUVopQX4kzkpDJzV8xz1rC/d5BsnzELvOYHrQFAwf3QbnJtv4pdylM
rkBlL72b7EM79evw7Vc5ys8yFBl8p0I3RJLUH5KiOIGGUavEWwjqbrpH/0PdDIuA+d7Jf4EnVea3
+rf0UtZUij6yTOflB9SPGUYA9zA4cK3HMn4PfVuyzv7o6tojNzdDpszDm+Ei7LT37TNSrRQplMmG
p4hhpkoLsVhq7VFoABtvW5pSZ5Pe5QMEov/N3pntto2sa/tW+gYYcB5OJVKUZFm2bCXt+ISwkw7n
eebV/0+5V9C2kmWjTzb+DWyggzSSWKTIqvqmd3CGM7QxOinvP5qXUfp793tRDg+dhvmaTL8nj9Yl
iYXl6jCmVg7mvuoGXFX1NN0Zj8Wd/afiKRUOJ6vmNEtXev7BjSi/NiRYM68e3MU7KqW5AUbMO+JG
ojOuzctW8VM/PXVXAbo2K3sTYmv8wetSRMfhva9/UbtmaT3l40DtSnOLqiiOroMvqbrJLfyFVvGt
/ozuHPFFST3tKQfO/sG3/nC5XOyUOQ6XoFZpw+RPEJnJd82n6lZ7Hs66Z+ONsjGCdfRsXFNCDD9S
ldRw1T2BsB02HC35s35ljHiUrEFn35bPZNZ/Krv314f+261sOMDYDFPR6JnwAF8X93JfGZnMVi5u
0Ye/sYnhz8n9ci4OxkN9RG4DAXqv22hnXLJ8OMfX4Wc8STzHC24QEtzOrrXL/IEpPBoQpEQ/YCFQ
Gzn7yJO22Tr4U9pluguYREI7rf7g7V5A8P7T62FmpqOtpdpM1N7evG4Zto76EE8X59nAk0JPMzw9
Ws/M+5lWueUXSf6Szh4CPyCru3P/gw1rX9ekQGhIPCHhkYMKndzaOCc5vFCfH9dwFIg9jZTf9Cp7
lTgbnXOUQ1ZIYa5Dx5+aleHV19k3Wnld5bG1dd1TqZAJQy0oi9VEFxLHh8gLzoy/qC9FArOlJEqv
ywc6ldPnpQEwDxVo1d9i6xB8A+0n8BsCI+wGZ44EeUCFzZ2tGxVMyRFmwV1Ks2JahdKaiXZUb/o/
5z1ZlUAKDKc+2ry/KrTfrgoBP1JoiSvWZZc4g1WvpGLb9PsWhbrvAhlS0CDekHOATUFpMzrXObp8
19D+VPIQjSizzUdPTn18MadO5JjFcx4DVV7n1/lnUlDDWsehj4saMuYyauDBykLCIoZC61af379/
hU7+r9uehr1q0eSmaS/+/tWqZhiP/m3AtrOvzf14jVtyvB6PQBFvghv5oF7FN8kWN6U92NZ7Ghsf
XP23R90/V9cv9lSbBmOUDuyp6RuTvu52oFdFM5x+wY9iWTOKKko8EVcyw6rnl0v/q9nQh1OfP3FT
rf76Hj9dDo/+P5zFqxYP973Rz/PT63HPyz//Oe7RPqmkAsRpDgdIBSI2/Bz38FcCx2dhxsMJYcmE
hX/GPfTrNaY9LHuAhW/HPUiaqaAMEUiTDd10/s28h5n95Rrl2IXoBdZPcxjtX0RmdNxLPY8cbBQB
Ejbj82Krt4023NG93ksF04vhwcjpxhRKureNdAvctS4orsgjIsknBblBhe6oSaPfIRodxc86tnpM
iG36eqPcIGhRF2TLcByXZC8p4QG+N6dKuo2reB/KlIxBinqfbnqJ+kCL189n+BWQQSMt3SLs9wx7
6ihHtl9luzgFuqz1dxPsGIwYR/vvLfM/tG7fDD3/l8w0OZneW9jU1U/fnsq3a5uf+Lm27U8m00hH
Id0FFquKA/Dn2nY+KaZisq4czWLq83Ndq580VGg0MLYCSauI5fZzjKmAvOWYB3jC/nFYj/9mXUPC
vljYJiQeVYaXzZZTdZmx6JvDF73jCTURixQ56h6yFCCIudzBA6aDP3sxXtPrJLjTQroYYWGdNfbn
KsegdRiuk6/WHPtN1T2oox1D5wg3VqLHd+DfM61GEAeH2gjaEHCDBXgDaTMitE9VH6DwZCEMgPoL
DOGsXyO7ScRO4bwE+jis8cy1sVWi45XMeHrPJgAQ27ydbPssQw2DR8W/mdLvajs+2pbbDpusl3+U
Qppg+jIlC1gyOcFRtnIQiMApDZXL9gptTn0T44i7RTtNTxxngy/k5wxnuBVlw+TNWk+YR/AY1o2E
2Pfkx1NDq0yhGu2X9HGBAwzm0FmHs4lyt2JW67oO8k087XsZHah+mI5TFamr2RpCwBtQrhKn28Rt
GK9BvlU+zcMiziqShYBxEI2J9msY8STztH6oaimneqVlMKDBvEGRaqJTAmpTx7uHAn3uVspVaUyD
r8o9rUcHzEc9Jj+MONpJU9d66iwlbo18Jr3k6hGlo/uwY06LN0OLEGzdXZWhejbUp0a5bjrEl4A1
DZu2LN0ZKZkVgl/UxMP4ONPmyZo+WSlF8A2TCZ4ziVSbMCDAR4aeUyR/MRPtlDejvLKmBn4WqYK+
0J40C9w6kwUNT2YKkm7gPAn+qDL7a31cvrRqqm86g5c+ZX4/QbQwS6SKk++1pW9tu7qvhmAP4xi8
EfqGAF9Ydaq9Rx7TWFcFo7PEeCzT7ACxxhti7KE1Y3MNYBdbv9BBb7IMJsbX0ZVkgYix1ZOkF5CB
AhrihnLbyJlBB6Z9GPrY8uKkACqZlbf9uHE69QzjK1sZOk2YqaOxEhrlOrbCgx0XPxyHqYEEsJvi
vyuls6Wox2AAbYlqxbZwikeZxFpxnkZePHWkkAjT++vZmrJ1aX3LlRASRvNQtzIzsQIaT4TYJe+E
hdZZ5l6O++ekDc7IPCOmGTF6Z6V/KZvytpZBPUY93jnmGSdEmjKqcYRQ/7zobbKqM7TWBhjjSplv
OT02Six/Uevhem4tChFzBYbppLVAAbTURkmHptoA0ndodUY86XdLCoC0quwugmq7aguW0WzuQiM7
JI3tFss1EFFCkYLTdLmcnGkCdBDGZ6dbmh3et49xoKKlpC97J7R3jSSs3boaWdaull0sUDChpW0Z
p52LLt592rT085PwCn2kx0XXTrEd3c+xOtCs15Dxs9e95Q60bSfrL8ksH2sFpAOctW/wbzaBulzF
o34gPTsNvbFaEgC4RYBPo/WAucjWxmkLTezHuSpkF/orTSZWc4nzYRMBO9LscVf25kMi1fdIy1Zr
PDLv4w714yoB2yaSuz/nLFU+SihFwvi6ihUnqq7Au9MN5JmZbb89UbVB18e8gxKIaNlaVsL9Mtup
WyThXxNqlrEVnKGzHApUIQ2BLfufzCn/V8ZmQ30vNn++/+NL3IRx8ceuzZ6K7+2bKC1+9meU1j9B
VzE0C0wPOR6443+itPFJtkUXCYCGpgoM8z+R2v4Ez8QR4fgXHKj1yQScJDuGo5O7giz9N5H6lzIF
rARJAhwMwFDczcWqQhhIRfleBcuXDhvs0dH9CLxXD+b27yX6ms/yS457cYmLVABkrOJoI5eYIrSC
y4hxjBujISYoLHE0ftAP+KVqfbmaoAnxaBz1EvrRSUMadjLwgWZGk7u4Ib8+lOXspswwy+Qslf3u
/a/3Asp6vTFtrkgCpuimQI2B6H27MR2jbGp5wQ7bHoYrY1XKGDPiOZbCQIDf79dFuo614aqcQ1+P
0n2MMGs361tkE9DKCLx5oOdfAZGVzPv37+x3j4IChlJFNgzukNTxdQGsJLqSlUituSUqhIjKIhQc
elAEmN7yrhv7c5hNx/cv+Ss0RTyMV9cU6+1V0a2rJDKyPAY878FDtnjdZLTLjVUxu1Wx+BWIXEhT
a4Ru1ziwMHFxDu/fwe8W9OsbYE+9voHOTk2jqfnSFQpsiRzBTE63719CEQ/u8o2b1JRsHQCDpNlv
r4Hx/FDaYccbD8rbRS4eC1vfSlwrTY4OZjlmrl8PZn/VdgkGy+VtqCBmU/gf3IX4Jpd3YYEIh1Gi
mpDiLrZuoxu9mqYg5MzhsWOOAZ2KuTZmHG22TQvnUNWkcbShwnifGA4LoHf7+Uud25+jtvuIsya+
8i83g5wo4vGKKoNsf/tIsIm3Q/hQgauNV4gQrjNh7cooDIPnlWQOXoNEJXycFWI9n4uKkQFNOBl8
hDrrewf8cVdP7hJOR1uNmRehVI9wMHYGJE68RfasnGSHvuquUpKIGcE4XVoPqMIYSewNmIB/8Gh/
t4jYyraAiIqIe/GCa9SnTR3hPxdvFJfTe921yRqyq6cLnEQNfQzQAz65qyWA3EJaqrK7ZudrhF7c
+7dyWUeJw8UWiFNwmgJeetFGygOLDTwWgWthWj7Nm3icfafJb6tyAHqdu5qKPcYH6/tlVHL5MiHV
wBlQdYUwdLGyNIQ/g6ZDgSqVz4w6XANuP6a0+5o0sMZlgWLGS6MHBc9fGbxLMuj7GrqWjL6oONGS
MvIcrJ5VnHFhrblxH27E5hesNbxw3ckKUc8ZvcC5KZdj01PkITmmzfh9zZNvJ+FGKsGyVfVNFYLO
WWZ3ZFmrNfNU0PPG0nvc14wuwvuP+jfHpSXT1QE3qPPtX5iEr44uqdItioHaQTNul/caQHqgmYEN
WohWcqXvpe7x/Qtq9u+2MOhhGYymJav0gd7umgWTiFTqLMfFn3ir6MzVHYSPcybLj+o0XGV5txuW
W7MN4DCbuDfMa6QNvXCWcLeFmjH1uwHs1ExS3aVPPZwKJ0f/RdPh4sdfRYqNgBCzbeTAp5uanTTh
VVTNw0YPDIC0zsFSMN5jRIxo4rawqHgbjSBhbpcF1y/IeENTMtKWGMRjNl2h6duDE7Cy7aQO3gT3
ImxDv8iNlVgg4g3LcbJuodDhrcSEHbCYVEP7gP2HdIXVIhJWG9tGUDBL+sjSNnLGI07rR3NF5l7W
N0M4HmV72ppfw3MDtW9WpY1pyTsB6XciydPJw6cZfQEY4xD6UK7rr3D5XqdhfnCsgXEx1t8xX0PD
/8QOPXFr9CHAwYVA/DhAgPj1xYGsYY87IuMAtzOzr/Abr7RmoeiE3wj1tYWTUgPLmqNkj0njXgoK
FMcAVcy3CBNtxZPHFWxVAi6eQzS34DJMTQhOcHZVICZ1x1LhozgFV47auEN6bSjqtY1A7GBGvtAa
7xwbiEHmj3l4npvyiYjpTZTkMoXmqsL3VB35Yrr9BbWYOyvtbqw2vAuOITz6umo3uUmzZIn2bTVs
liQ6NUV2G6bogtCVd/SQEQjCkmF3Y9sSvbzYM6d0W1u3dgFkpFz8MowZhg9sIg2VS8d1QI9pDKNN
+0siQjKSAc6MKgcJGwC3PvEM39Cu0wYjbg5lcUDj4hjxdkXUE2+8RlOx7F2t8PT6EV7IOYuabYWX
Q1wgMsESidJoP4X6VjO5uabfKBkBAE1sZtoM4Q2IhQlKGjF7n5MffAoDd7IUaRyBO4DwKqSDuBzc
GCB/7Y3Dp1lR4Ml4UupOt87s+zSkuWIVt+JiFuY3SzagjU+fhCcxANBpiT6IjKyRcwBAUuxiKCdW
djAFJlJadtFwrTT9DiW8tVTKrpTEa/Rt8SJ3DklhbjFsWA/W5IsgIMUoiwbGVUNDAAiiyjeqE2Mb
pjiO9NFd1o6rpsi3shT6y4ic1I+8HTejlJ6ixMPwncKezA9t58QeNungF9K9+BNj4H3zSqa2Rz06
2Ng2j8UwP7dZ5E1dA2xbsrCEyKA2gvsid05gbqtA/cQtVdSwOSiIXGl3bY0FCOG3YHFOCwQcULbq
sKBjtDYhfNf5XoEuJX5KA6OktCB3eRcLLzEb6GbMjPIQZCEQrY0RCrLG90fPJJw8jHG4EKhSnqjN
Giv1GXkZmMpMgIqR5C4cPBvnk1Rb1jm/KsaXujn7RQlAJx3XDaO5UQYRqvbY+GI+CWZC/Opb4j+f
F/HFYnMGnMabQ2YWwaLdqI9AH+hDh7BrEmkzDWTQ2LcNkYXXghN6CkZQkexPsrVvwh+UX/t0Bi4H
DXicIl8s5s6M9waH0ZjnNGzUDVSdmjvJIsK6Gt6beCrpGZmIzvpXz7bSr0sl2RvK6IW8XZG0pAAI
lCb+isTWSgfKHtNtQmQn4FAY8hyfRi6Szr7KJ6OMs26Mr+8Hid+FCMeEJW/STbWcyyxvaWozszsV
ASN8CTG1W4cFNkqG+kHMf8EsXMZ8JsC6gMybjEUu8uYk0LOqtoGW1tCs8iTyI75hA846pKklzrYS
i1hkFdfxnG8HdXaVJvDKIHVrVgVQTJtcN2D7LZhTOVPgDTIvzgj+1Ib0MVTOnQLlrcJZkYPF7v6k
mXUIZGOdkLO+/7x+HfuRMTn8R2puUwNqF1VPpyVRkQe2g9ABQqTjjVFHXmsYGKA7ZxIXROMydzT0
baJCg+Z3KUV/ufiqmP3zoqnXdHv9IqF9qHRXFIwfpHOaLBLhi+dMluE4hH1epiEmAK/rk8yEH9fh
8uRWOkcwp0DPvaGXD2rSsxx1nWQ681RCLoR38U9E2Rgv4aZXcxwijX0wpluMotZtmq3zvY6y8ayN
uFYOZGUqzMCMgzw7jAy+kxQaPwB4Gr1sEXiL8bSpStnvc7hyIGHHulwv2hqhXi+fBo8Y4+N3cY1c
wGFAAHR5Dmv2dS7dT2kEEq29UWbg7bZziFPtWqgp0/Jlmos0fxvv25zw3CSnHAcdazC2ail7ciAc
hvqrvs9ZHtEdD1zO6kNDH9Pp3bT2bCRTu4kEJom8rtK2HYeBXRq02KBFclFRIYoTTHfY/KQcPX9W
tD1GdREQQnKjIryWGMvTNVf6DhUvlp3oK6L8qMiLb5Mrm5bk9Q7nTtvcSAQRRAvWpoNtaaZvRZBn
o7clZH3W9pIdQl1ypZLKo0v2YZT+QMxuq1Eo6z3W6M9MWW5q4gLinJ4RL36awLisyJLidqcogycS
BqXGSk3edMPgFUO2DchaIlm6s9PQN5QQ0kO4l0aI9Ja619Xuygy2RpVcif01N/o+UB9j7LAyHdzS
itTwqnVSN0OsC3nxQ9uxZwb7gLz6LkPyEGJWtgwb/D9xagr9gNM0o+iu6DnILVl3e56tZEvDAvWG
l3TMDxbUF0gaouFJSu/NbNiEJGU1+aFVhl7bOej760C6o/2odWvxJoauvpHz8M6ZJ1zQNlVFesQH
xEu/KfIrUclrDlBCirBJux7bR81AAYHUPrdC38nJndLIn3gd0fCcjNUmt8/NwFESo2HqkEbBqI05
6FXMT2g/73Pzm1k88l9CZDEW8OhFBawdaH03+30GUrbPPMnatQQRvUO1B8bWPHhwgL41NG3Rhbtu
pQmxdutzQP2BSuuNVcxHcZvodCJTzqmfsIx4fyHgJ2ch4gK+N0zMI/Mb2uIaRjxJQ07bPpqKsa5H
FOSJtnZApDdGX6m0/ZgPu2qO9toMn5jqMIrT0zLH67Ck8KWoLY30VFDoin6a0eHvnCCVGsGzMLZS
w2vgo/p6gW4nAbPS5/QriY4+bVppdkU7Rqxbc5r9sAECDKlF7Dlx4iJdv0N78TBzvOpyvq3NkcKT
Wa01u13A9rGR+SKJjW0O1RGzbgnFSZQXi9C6khFYsUoes8TrinlB5IOodnjTeJ6j4yJ3tx8cweIM
e3PGIY0jRPzAjTjQC62LopU5fIJuk0FqGUr3Ik1DHdRV9f5qIfMRS00csHEa3qOqi1DV7LcMDxrN
uXv/Pn7FfckM+OmN2IgjUNKJKv9VQVfKtYy1/OS4bcbqJrkLQiRmWKFz/h99BBrXv1cG+hXZJqKO
Y6kv3RjFvEQfqkY24uFoOu48kgVKHT6jWCAXy/PUobKHJDkmTx6U1LWFNkYx1k8xCGkxpip0yXv/
a/82Y3h1KxcRZhpyKW8tbsXQpqNVh7Aly+opaa3z+9cBSPPre4YsC8JGtulSENHePmClcKSikELb
1Q3QBQsQp2ju4Iu30R143IwGbK/WT6JP0+rpSTIir6aWjjSUN6XvQgW9Nzq8BqO7ubTP6cBpral7
plRTz6EajZuaCZs0jc+mTovA6XeRmQOftWGKQZJJuFzef9bK5HEeYEtJpnRI0ng/zu3OMBBpwRgD
LyXmX2LRUR1WFQdKbGwVIA5TXK5sdfRHEz4FPcjFtIfVaM++hSjiOCK7W+aYNQf9lUNWibb3dZlS
d1Jvthaj6CG8azmSGFgeHROFzoL+bTlObtSNK7WVMbJEuCm9Z969LbOwcOMIO+HcgpEVhX8m9oJw
jrkcC2U+jh1BCd/ZK6hlU5oeZcO5Vxcq7IJ4tuQHvTGv0zE7t8YG0eKTlJa4L+GJw5iZAZnyzdQY
ZSacERIevvkeIfUd6gdrzOfuJjV3RZo+VY9yaq7QXfcItiu7lLB3c0UJixT8fazY953wf8kjolS0
x5NvaxLEZjnb6nr3LDUR0gumBsye3sB830nO3jZpPHBoSjR+2lC6M7r2CVu8q2rMt/hm3Zcm6ZYm
qHG1dMjT8M9OG7BrolpMt0kE2m2sg+9BPXicyPvxy1hRIsXJPrCL284IctguBuZ10V4tytuRBofG
fYh2UBuGd3WH7Dd/lJIadfYB9bj7lNugE3pS0MgSUbyWKQSaejMjemTTEsBf3RMnT8sIXiv07QQL
h0W9n+lsaGa6tRHSnsKvvUEwraJ9lYybtAmxPWe3VtZnZSxWVgctKisOkeAqpMpah6Txcikn2Ybw
feJC32c0sqyOArrOtiJ+OkLvCEpBYKMP0CLoiQT0WiQ+s3QShS6c8i/BSOWV8vXb7GCN3+VI3qUJ
k+iEHEFa7rCSfpY4sLJieO5D6QsE6JGnh55DKWUHLJ3Wof0jAGWNY6nvBJA/K9aWHlAgYxw+x5/R
gV4HGfh/G+IRdVBjnDNbv0/kg4JaYNz0Ry3LTi8NAiffR60regcJIVlk9UbT3FRy96xTnUZj/1k3
oTwW8YMZk+tFUGVzJ3+K0ck3VcjMKBl3nfWl1hhuT/G2Ve073Qi/jh3+SGPwdVZVjcdonU07v9Ux
lyrMcTPYR9FEEAXgyCIOWvv7ZFEYih4BKYwKS1Iy4Rig9W2C6OhLg17O6NkVIaWkCVaRC5iWXyra
3ulxY3E8cdTO5U0jdc+IXZ/0NNhrOf51tCTFv2IOtRelG82tQ9sKYKXZXIffRGoW182TrTQ3TS99
sfWJdE3ZR/mtZifUfi11n+pLszIguQ++vyieFrVBbEgzVqDErkc92ouTPFnGD07z35yxtoz2meUI
gb1fpksdbdF8xjzBtZ2RYsBYi5RQNL5awAiiZ/D+oS5UFS5it8ogi/Agps1MOC6mWXJsRhOu6I47
AKMJ1dQTSXbEC5JNkUxKcFhwWi63s6R+UBsJLN7FpXW63Oh7U77RfDcvuqGzzZ+Z2EK6lT2vlrnG
FJg+EZ1RUaqni+zTClvHSvqoyU+RkRxGGx/dKN/G6KKKdgBuIx88DVBPF7dkENUUXQCjUYygS/s2
wg1ZHUtqpznuMmZfsSgCYiR5ZaNvsUt2uT5lIsOsAbogeZgoy/IF5hFH4dzciIclOl5OgJuVPGwa
xzmE5U1ZU6qh9T1G/QejT+U3kZ82MhmPhRsv/3MR+c1wbjKrURyIBVQ6ZMYRWWQr0Rv7THKC+1xE
eqpioESdBJHO6ilzl/Qk+jk5rdL3V9IvC1c8Ok2hxkXfz2Dxvn10UmJpUT3Jjpsrj1PL9pP7KzHx
EVsxK/4zhf0/8OC3/6a3SUb76oX8Tm3zS1x8Q7rzD+AJfyCL8off/FU8fUdupn0DVhCf8xOsoHxi
/EF7QqcBBE5QCHr+hBQqn3QxZZRlzXwBFpJN/4QVap+0F+i9aUIf4OhgXf6EFaqfgN/zSaSHCkIk
ACP+hf4mI6+L/eiouiaQjRQVDGqQ+3y7qGK8ryV6wzD0BoBE0JrVyvSFbJA8m8Jlyc1nZzc4NADV
wRW/E/NsCRSipPtNbyPLLhGNwk0q4coV8XtUHMSPWo3ha612kgfTV4n3uCLtGnxhI+1O/Jhq9W4c
F+uyMU7iR5YFn/ughZacPjNvPg1Rl6xGFRH25tYYy0M8oyeVWjv8PE6FYRzz3jjl2GIYC8avC7iy
eSvuItGEIqWfW/nBwPlDwLbUCB1wbhJXLfK3rdWVh7rND+L+7CV5RmvsWPT6F6PeV7K9c2TQYRNc
w67NnoPK3KE2DiQLSoZl+qWt+U4Vg1jic4X/mwBK0dnHNVjRTuKCkvw3pk0t0+eoVU+ozPnpeAOm
8i7p4ZwiCj058Oz5DPGB02jtIqtzxU0VRbHumMUuBrhIjSETdyMe6BADMuNnC715mCz9KG5+rgdX
Nw141+mhMjQfDeFDBkJiyoq1gF8mUnLAZhSVLHcONARcjF1s4WyKBakZaqeMqzfWjYlNo0AJygNo
Nakd0b/ezLQRpV47sigpyvODXGYHhXcVtOMOq+l1b8OINrVjAQgEhMRO/H2R6X5ob0utviLWrStb
8tUB8KFtIA+B02eFaXejnMyhd/WU0Ucu2uG7suWGsHRRYNsHtu6PfDfxO2H0GCefFTQ2cVqveXN2
MmD/9RcV03GZ+Uc9r0hhWFrlflkZrEDe5mDuauSiajjNIewNBiBqRtMuHbALO44m8xDgJK3xl/iB
Aqq7SjsWaU3ClD8r+lFkpJTVL1+lYPiHF95JJxiKry5+Wid3qmsYuKyArNR98edKZO36Knuul+gH
6F93aTE0m5Eq0XSfIu8YT/EPVKj9cCgBMOK3KL5cWh4GHuHMixfPRHyGWG0x1h/SYh7F7S3F4KIH
58kR9qQkQirGCDw6sffE/hxQXxArHyaGJxIk8UYaSjyk7l3xLCtmmd2o0e8o1uINY17t1jasojw/
YMbnW0t6ELvPLK3j3IOWqeyj2JwdI798MHbiq4lbKPGZN9kkEwvIBHjYxfZOYtMvXwd9vg/lu1i+
E9cTnynOhogFNvK1Qkd6mhU2vXhE+H8sSJ+pvlxOV+LBxKSKo9q5rw7i278bIa8BUeplosMpBsya
sxJlKk2mq/v2FOsbTcoUTFNdySoOuTJvF63xxEOOpfhZ3HmkAF1ucNm1kWQXO7MuuwOQRqo9P2nw
XVmAN9LhqdrmAWTXTp9V+n+6vyKcH5xJw/2GA4u39P6NX+YXl/d9kV9U1YDREX7HMOvrB7E9wx6n
OsCZ71/GvkwdXq6ja5qi08ZQKfrfPp8R64ShntBzcTT1NCX0SmpPnMZpHW7meNcpnScKeLHUxfsX
Tyxnh+P15pecAmYgnavOOJLFHrHZPqWJdrypK9SkWnrq1L3SUrz01Bl+pjb0NrTr9BRBv1KDrD3c
t3nzMJqcl312WLL+AW8X3LTCjThglwKLEtYpdeoTDdKX7TWY9YMqsU7N8LnGZzp1dnGXXnVJA4Sd
2eCib5zBOictZ97PbSTu2x6TZzOzjmJNds6yS8qN2HUBWe2wxpb2XpxFuKg/iPMiE5FqDP+S0RvB
efYgjjsFFxJx5KgtRyJ+us+4AzyDsjtVioQ4Ftob+hETLKpThbz53+IlLt/SxWooNes/q1g8WvF8
UH4C4MvRxp5GpP8Y6cbu/ZXxu41DZ9GwyChNg0Tl7cLQbWQJi9JKXuK5CDdhxKvmlKvp0r5/Kf23
16JVaSqgM1Qqk7fXapKq0Vrse9ySE1YE8p85QpgSbAh3YqmJ0CbCtzhqUlBvwPJJGUS2IYKkCJiA
bI4JB2E/6icRhqbaK1kg4vmIG28RhBDPC7sORpm6L8JQzTIVz/ElJizWzmYXONXRgiGo59pJBDQs
jHcvxykCBGrAccsSjgmnAUXh+8/hF7CbeM1ATdmKOC4BCrps8jHKLgpbSdy2pY1mPckpX5kBlYjk
MYqSffgX7WBf3KwUgvgmaZhZCO/fxW9OBBCW+FfoClUFyqhvXwYmFiaTFxReZq7u0OdWx7MI+pZU
UEx8cP4IKfk3hajDmSNAu4I9w0q7RHSmEQMYK+Arl8ReJ7dOYvDWRtXRKW+6kP1G0gl6n7GifopJ
dlqCVVZxSJDT9bFCb8Ilh911qXNcchsGQ3YjSZqHXdmzeM9VZpwyiPkLnBIdflZStA9WBu4ohApR
HJTEPopDPZOntdZZYDZwqubQF3lRoLQPk8wcSIGJwPo3CIsI5h/FchkxrHdak/4q2kGFvko7ZScZ
0i4VrBk5tD+Aev5SG788JRYFzXWIHZSbb99JOZoQCDqe0kv+iq4qrhRI1XvpaB1F1uDErAqRMbBW
48DY5WP8LJgLkmZhPSYdLGJbTXL9d4ImMZQPaWHSkhPvtase3l9Bv9vO0PzQzkUcAPewi8pB0fpa
63okZzt2nDitRO4oEhqgdx+ESUV889fzD7Fl0Ji0WUUsVyQJ3j6ZVJOTCLvRxAUpeRR1Q9DUfrfV
ld4tMZl5yR/JmUUMmOnjvv9FX7rul1d3KL6pt2hYQHu8uLoyJGbEtB4HPcJCXgCnI6pkubMTvzeg
Gce2uAdU4Gkj5rUkUqXSPIjzShQeSV0cxMkmUhORaIkMRBRVva5tp47OMide2JtHi+BnqOUhyvCV
L/STSEE0FFNEgFuISwsTZ3GgiTRBXGMZKQIIkhGIIoSDqQ4izU+K0p+uX4KeQUqZSGeRV4tc0VGs
c6VysAtVVRZPbJcPjWLglLwSES/aRFJ9bhsKEK4lCg6Nsa3YGTE7RUpu5/6lO51xUIlTaeJlv/+Y
f5n48JKBzEOXNwEaQJO+iEWpVEgdZwOHBBm9qiQ+XqDrYEk9hGfE+hK3KTKFJuSA6Eh+idckoOK8
eP9OfrMRxZ3gPgPdGLqqoBG8nnPpdRDLlsLhWBdOvlIVeKE3jVPunWj2knYbqOZR5JDi0BY3JG4u
DahCKGdE6Gko0YxEx88UGCFvSuMuRTqclMzqi/CD5yYey9vViTGVTAQnsiKNfYkzwRF1ysDCIX7E
ILcPm4e4cbwwCBDxM3YvlYAUbl4e0P/1hv57b0isgf/OmD43Md6QT99fOkPn8vkpfEsyFT/9syMk
f4JeaiE4jvcJubjBufpPRwgyqVCRhdpC/0dwAX52hJRPKOsSOA26+vCaBQrmZ0dI/iTrdHkhvcjA
jRy6vP+iIyTOsrerCYK25TiiwSSD1r5Y+koYEsVj5L1NOxjcBk0Cm9GfqcVfsjx/lEtYboKhhtdM
+0FG8tK/vLy06JKrAi1FUnJxzDZm3AKn1Ryw4dsmYpBm4WuhTHCkcdOUyPcLsFuoHc1fMh0QXDhC
ixuYYuDKt7Y2YTXs8rxBary/ffUqb/++g9fVpXV5MtGlo9tqcybAOJIJPxcPpakTCxhzhpJM3+hu
gqdfWJdIlApwkJPLnhI3KrbrKHFVOmWmBO2tV5+WsLpXmLq5DsAUxH1LG8AECH5MXak7hx9j6gg8
HRBc+A/rrkbEYlsb0BYdtUT/Tm9xacsbt6muS22XgBlpQFB1Op6XEzCeogJ+6XTZTRwhQWb0zMe/
dcZUA2Exby07vC4zpASTGK01LSYChAiIG1B+yxrOSgZGE6YDA0/n2nKao1YaW00N9kGdPAs64EQc
KGv7mEZkR5P8hYr7FKQVhNrE8YX7RLasZTl9HqxSWi+6/lnNyN6cSkWKdL6xmUBjLYYoGH6U2JcU
3xa11OFndtd1ZZ50M/6e5qJ0Y5SFeth+0RBIIfzYriYHXwI04/TCnnaS2mzLVjuME0YMdoc2WT4W
W80I9r1BsWoq2aPWKt8qZXHzAWKzqG2jRD8NxrLF6dCPQxpFVhDla0eBy1leWWHZunmF1tWA3XoX
2jN6m1BC2yE6Op1GfYlwvZ5kXmjW7TpBexTHvQTEBxr6uUErtOoYRoc/yok+nfpcZ/X3PK9vyEWg
o0BHBo/HFzeDTl5JTad6Eb2QVRH26jbvbLePFHnVyP116vDjaR17loGma5KDf6xM52wFM59a9tmm
Qd2DjANIFKLu/f/j7ryaIzeyLPyLoIA3r+VZVSwWXdG8IMgmmTAJ7/Hr90tqFNvqmZFiInYfdl96
pFGTVQASae495zsMLRI9YXeOB+Llmq1d1ku3h01Vq40zCS8ncRkRd60yoQfLxiSR1tcrUFtWGW47
3Y15UtpjkviLIYpo/1Eex0RCwiOt1IXDHndZaTadRlQUafuGG/griIv7jHhpthmcm8OGN6xHxds3
Lny2rtl3TV/TlhbXZt+YR38Ir7N08Lcpcx7hYTqj2/HIPmvDlhBCi+eOyWFy2nunJdw08UyYeMQi
yUXjHkrb3A0kvzR1Yy0KP/pyePpdLW+sMYHhUuABDklnXZfa/CANtMZ1Za9Se3I417UeaoMeh2oK
368osUBw6FqXkeCzyyw5THEDH3H2qCM2K54o4BwP2plq9k9jDbFO3juDuRUcewlXGcBiegTBhZ9G
O/4YR+c4DdMdDmfrSkL3I7MYaqmcYErJjrBkUEuOj3M9nF5KlzCXupmNhe6K5jSpP1rTP1GGwfi7
0ly/WQg7oHU+JeQ+xdZ1PWs3ioCPu/5HO5+SgHHplCB1pAYMbjbEIur5ITNSAcY2k025D0FeFWHC
oHNum4LJVwrrMzaQESQ4oVGEXYmQIoyMZ9h2LTVkI8YM3TuPqvbSxvRbE+ltSksc+qCFsIOFWzOM
YpU1JWEJrvcsOo1fWpGNLpIeCKQ5oa3uynNNrNFi5RcfJpKQNjNviyQvuaW8uin6OQMKDHiLpZXS
yQ0NpuRCK+6F3XKRbbPKw/Giw/51Bu05rHkdSovv7lsQrJP2gHP9OisgVZInhSSgKO4HUDeR1V05
LBKL0oRzKQHu4sWHY66fRa/dpkF2dnKqeTqYVWGkWz8js0lrH2rHOsGvvtXn0F/o1ldl5Q+tTfxy
1fOiVwM7cXInhIaj2sr9ByuFWTBX1sarYfCV7oPmOBuTIxjEUsZmlA+nak42Jj2MsE9em4G5c4j7
s5uHh4FWvYFvpEdrt27zbO3mzByZFGcniDd9XjcrKwJIYCQ5vcviubTHy1S6J7N1HWAJTAysFTJO
PmK9tMgy3Q9J0a4nh/Vu9F5yneSkhosoWvGe2CYkZ//S2jU6+sh/bJG9LLKo81dN59zNJeRt7dNP
WRDdluuM9R90lPY5B5AwVT59985J0K2PIVNa0Vo3WTwdWVvWcTfBOq32fRwv9PCmMOKnPGOQkm0f
QWB2T1PmnkZaGD6PWx0oOgfpj9fWz2jp942V38QpQOl+ds6eCXk6wB1PV/1BJQgy3fI5OvhmxkKZ
Rq+embxPsloxXa09jWeCgDSv/Me0fQw9GMxpF334ISuhGKP3ciIa3CMV1+O0Vc9EGOal8arKdTlB
tui90LbZVfIqQnTl+ev3J7tF3hG0FPI6ZNgNoohirdXsEjC5ng2pgIjNV5RmgC0L/A7CLVa+eXGw
UZpjzvf1xrtJLt06cJZ6znw8d9ZpRMbsFM6e5aol5NTd6GF2Hh1kgo75wKqCRVyUENb6+HH0WNIJ
BOZwZWDDrSBk1KF8jxvoux0a/DhkeZorEhXVal86Bn4QlQwfffUkLi76kTYV2KzZtFcTag9wfI9+
313Po4TzVTykJe/W7FSEos085zYFUTjl/iqF9FAnHwk3L1R9KmaPjZ0nJUyG+B1XxmsVO7cDxY8p
YYugW1GNurg9VGm766vrqWWrEp/EmNy4LdKPojhnSpYwDONXmDkCenPgL+pRI2Yt+kiD4oy/eBUH
1VsiS/oJJjPA3HP2nGzxlTl9s4qSU1MB8RvUDw4RKFijODc9s2TfGXvTdO7jgJId1BCTJtGi9HUE
oBOhw3NEkKcfvFjxWKzUIV7I/jjr5Sosu2t2yqoGKMSy8etj05l0+YqzZnAynVGBeXlyX2Sgb3E+
Q9GskaPE3aFkhl5PKU2/l0LimOwLbhb546zvrCL4jvFqaNlxiAaEnpqxsEX0QULKlwJhZD0I1tDY
pJb2w/TViy0amoc16WRosTNzTaB2tVBbo6GlncEsyFwaTw+jcK9z0V/HM6PURUTOd8u2Wp4iMKq5
I14jX8MuP1PjuHzvAQAP2eXOy40b4TZvSOScPiR7tShPppbflSpFZvaiEntavHXjfjtOMCKmXMds
pE2bKbgZWqvdm0gBl11ynKlBFEalQY8gQGdW4rmUOQgv4dKPoCokfUGca7kPWu0jGVPECvRc+UCk
bphiAcCipcyD9Jy0QC4HeSdk/ggFilsxXJtVTqLyXRKCl5lnsi3yZEAwf4w6mIw+caQKUlKt/Kh5
8Mv5qqppIAxTveh8DPDMDPsYOwQemk00aHt2oJcU2mtc6SbMFmEtIgf+Up15/a7U4x9WMl/LAHWn
EfYnkZXNQbU2Tf5AlwflBRLOwtCCt05AU29qHk0T3++bSb47k3ErTRN3D5sx6YQfGawBSV+gcXOI
39ZGSNAZRtmw0jH3LVqHvWCXEUU0nIOuJQiu5W20i6sslux3QnrdaTSsgsEBbd/b700Q8GRHtkpZ
7b26VvXw1yeNX49ALvUlh/Ifbl+LWpdu/3LQMMMGN0lXa8tQSRBnZuBWUURci3etdm7oFcGAW6Rq
y2hU8uyN7I+auqRh3+5vPQ8YoirzRCiK/uZw9iuc9B/fjLMP9mz0O78qYYg8qVun6DSG0VNdDE/1
LD6QSgfrnMTOAj5vypYdjfZDFyVfSdo9x2EISt4VbxPBUGZB6oA9IJpU9djSg0zidw0Bm6zjMbuI
rkteHbuyFo3amDRFVpIcoC/NoQQ5S/DeX9/mf3kxto4tlYrrv5BkaR0FcZz80HhjsZkHNgKq/WAw
p68wZK5c3vk5dO7d2LnBQ3rOs3lRoeFn6jjgHiJKgZQXKnop+b2LdGSVchqsb8QPVJnJBVFZG8NT
Z2uEgQbdudOtKzHnR4g05d9cya/isu/HYlvUJjHAUPr5tbA+9CRlkXAF73qETd0G+mU2WOh7d69J
99bTIH4bM183aBjGlvby1zdSlV1/OrH/49PR0dHLoPLwa7qOHzdtFXSRhg22xecT7kvN+puiuBrx
v34EyhSM054qbfzqnJ66cmoHG0KjklfI2j71urZveubUv76Uf4pvUxfDR1B2V4BDlHG/VN+nzMiY
DEkNj2rOzNM4XQznsZjGF8XQmqW2zx3ycHANLTxTTekmJCBZNf5KpXulFYVC9KzRQrY+tOeM+E0P
OpJXGRc3Cu/lVG15g9jO1tGHJlVDkYFeFM4hMtul+gSX3W80seuHVrX30FFYDfCmzku/ZHPT6c45
UjXiVgf8OyQ3uRseCj4AEDdlALd2N3PHuYYF6Tn2MGPGzWCCSGgWuecTyVxXV3oAMoykeTfN2IJw
uiIrzPjCLYmPQ+1u1NHf1ZOLkV+XbXHvhtG8zFUDUhMFiQM9do7O5/CQHy29up/69At14Fc+5aQL
hMfcbp/TkIby5wB6/7tQYznzpWVjxIKBWsYqGZX01CZvekw5T8fdc0Svuww43o6Tt/FZJKooOdhd
dS9CjgWptscRsc0s3DhWKb5cSa06RNOgIjNrMfbLrsrW+lC9Nn6JRoiOdUCRnYj2EgAg2azFfdNx
qFSHFEe2asFOz3Pobn2bqNTWABVO5eRUzNV9UMz6IlIRfR22a6tr9+m4J/l3pbyICMTXgwW5N+2R
1GfsgVkwFPS8vmnG50Al9+nW0vdghacP6h1oMdOhRp9OsZ8eAtBfizDjIvM4vw97zpjRp+oIzBUP
KMz0eIEtdIC47sA6W2uFfTvZcu1k4isssnXUVWQWhNWzqLprbKqf+UjrqRXTo21Dfze6a9NODj3O
NdXfapP5Us7xR6QpG5i3kmTa25Z4D9nG97F7ZbWsC4GPycwqvjjIv2GascOnrGOgVVZ3HTYaG75S
SxdtgzUuP6cxR4AkOQqH00g6BzrJvNDgW6oQUedhMCie58S4tfrkPY8VjqxiaxCpA1VcTOs5qvZ0
yoiOFfIstYT4qvAh992dbCl8CcECQj9LNzD4ujTzDX6M3ke0MDPVfHc4QXJ0zXroZoGgYlJX8QeZ
IsLPXzu9fY2z+lLrbJEsWkFOVVylPaeXokLVIpJ3cxy2BKVy/inSj5q2PfiUk5ZajxKsfGWW8+/T
x/9sRXz7b7LH/0/SnNRk/+8L4kSTHwnLpU+MXjJuJ5Vnbqof+e8qOH28ADk0qCLkAO6fquAoePRA
N9AJqPY4zeQ/quA2akpq40CfHCrMvkeJ+I8quPUbbWyiylXNmk0OC8V/UAX/Fw1H+k8mg4+wK4vj
gGpo/+R0QqLkekOCIVB5zpXZI02ei/5Oe+Zkx5hj47isDbFumTh+uk3/otj8z13VP3/wL53OcHTM
PEJ8iL3pxk6eEhqEQnt0ARv/zeeo8L2fV1aHcHf2DDQ1USJQ8f/VB52MDuUjdYkdhAGKWXfUW0Fd
iEvpm/vWxDFuUTZotPuSmcDFiu9jUsHpAfswvyodtnFGiyJMK+GiTtt0lF8hmr3aMFb82kVaEtLi
BQ9xGdzhKtS7nr26DUltxvZBUgpQCbeeVlna3Tgt/kDcF+aYkMftLH536mmXqo+eFXDCIk8KIk/v
rDKklnkltr4pnhQdYzCTl9qL9245bR1Fp+ushWj6k7L2auAsoJwce7yybOAXTtiwYmqcvLrDaGrH
FPOsSdk7+XbRcBQMp1Wd4SvE95gPwZ07NMcJlGsUtAcAIPuukLfoaI6TxPkTd8vKwmeUVd3JacB2
OOSdeDMkOXc5D+JeieejmgwskS1lDk3AhIo3pe+fa6rie0kemuHvElUXdJNbvKVHxvxdimdVw2mo
+AVujb2q8G6fBQxElw6ovurSdKcM/xEgzW+GDBZbRFa7SKNmvdYkKTfauG6jnGoW3glkoB0OPRI7
qXuBEig3dpate+pbkqS+arwV0XVrEDUyo/d30Re55nVG3HZqYjHBVrS1025t98OG2jKF0/uJQrLi
0FAhvAlgFPRFcXRh0dhD8EDxAVmj4Omm+L3u1dKp4dvJg5B9tHtIKpeixRtwya/Uil60/EAJ46qx
6zcT+boy3ggvva1iCAORdswDi62Wdvw2QnPvXGSTRceNw6KtYUBxwZMo9zyxhEVn74dyVgFlVgVK
AaumEsXjtEJCgbPF7K5SvTiHdnA0fc7DVDco9GJrxUlqN1fbKHFvh3Jc12IguinaBuZhBLqdW9ay
Rz3LaBvH7iClu9d7e+Fk40kvME8n3k6hi+YqXrYk0g6kV/URqew4AHq/vSqb6dR7EufUlVZOK+wl
O1F6ixhXf+IuNWhl6icVMUaNW9r/B0U+GTMIFQSBZXl4nD3eLNwG0rBWEXbLTk+PlihIgppXRtvc
qCGX4K4ZAneHVGaVpuPaFM2VIqWMUtuN432HhVVZqC03ulV0F8WycaAtKEdZn0KWTLBbYIdVHie/
fWjn8dkzkoU7xS+9pfZ4VPC67FX91bZDZcojnXJuaXBks0RPIHogwh0nNS8fTFSFCXG8ji8c32md
sxtSZ2/qlMJwB2azd1/bSp0CoAgD+YyhKs1Obmmc9XXj9wf15ikDukJbwkZYB/6t+ihAjPeNERxT
QdmqGJejTYkTjoSFma/ge3iR3LXq4vFKWexQBfyMHDhHki49KBRJLK6rxvrx/Wz9YL1JsFib5Qhz
khQkia6o6AheEXtJO7MidL0Q6W2tkZdGHJIsrZVi5yhWwOhiNOaaJqO70uLmptVbJC6gPzrlzNa3
SYrvL2yurKHBaiaIq8mPQw3zoI7JR3hExL7xqzMdLhfifdTfYEAijpnptQiPiu9QpMk+FsOLl92X
MJ8qeySNx7KYHkBDDLcanKIxTF4ykze7Dr3HptGeWnxbc4htCASRmj7Zsb/B07iJTe86ry2iabwP
Txf7qhR3ZeY9pnCP7AxumhY+sbACKmUwxelKDP7Jp7KmH0TPFFklR4tguIp2ZevqoEheHNzdPiFp
WioPacYrpzBiI/9biwc9De4cpnxroDSTBaVYhGH05UfJrTCjr0g/ai19sbp/r92RilGIACuz9xXI
gYZZXc/LF7s5RQpnJfNFEw+8kwz/sn5rw+pGuXllSSiAKNe+cHdVGBz1sAFgBWehBx9TmXsYo0fF
tYlatp1Ngk5eWpvU+LAL7cntxlMm4NwwM8+ue6w77o4v96XB1fRVcN8mMAYSZGaSEYhzyIjnkx6n
Rz0d3jm2rOwI8lBlb7gZ97OX7pxBP1abbCS0awiITgoJX9JuXQEZoUClWaE+qphePPM6aO2d58lz
GQ8nDVSEGpXxTRXFtwLaiNRS1OzdqRvys5d/Eo+7s6PoJS9YfshTckk2zMzyXoG5rJn7gOcOatOt
Fvj3jRMdZ1/emWAhEua1LnGunXZ69xeE1m/7snnXtOlEK+6xqHUOSZ/Uku7dnKHLM+nka1Xb15U4
+ba5naPmKgq8hz4ooVA4lJoBC9IYDEd25sG2l+WV38v7krwEw2nfRZBgeeV0oOfE95Qjq1llg6kY
T5J0cBbxA/CEXTjO28kTDBgygPBbBuegKd5i+BseCWbjSGha6G9qnvSElqno/UfHi9ZmDACnnQ91
+OnO7gc7gA9OTVfRSJhhTtJsaryQCJV3ZMDVuJflm45bxSumb6JNZUFLa6yd2ptUob2nEnU30B/h
UBxN2aK1HkYgTT1he5R5V8r+3AmYN5q964po37HLCSQ0P5vZTcUhhvNWESAG2staJInSil+joVhR
ELgKsXx3CfWqMrIavLvlC1saOYmNfSOSZhmzgVIYizgmneaHeg6RJm7MicH6FlYMuShgs8yG+n/2
yPFvUwn+L545DJPd8L8/c+zfMMf++NOR4/sn/nHk8NzfDN9QocFU936nuP9Dd+P5v1kuBTQHu9Uf
Jq0/Thz+b47J/pj/BiFWHTz++8ThceLAy0gh0gl+P6f8JyeOXzf+/A5MfYCJHMVZpQL85xOHV89N
XCM736SUWmbL2YUc3pPipUrngWwCDsdXU97e9V5HlsGYLlydwMQqs++8ZDiZ6AGWUwnJ+6cb+C9O
I99Kt5/Kbw7fCgYr6B9SmbjOX+uLWpc17uh7yWYY+3u4n8kYsJn1TtLTD1M53lm2eEN/+JW48XUg
b5kFNsKZ3qbRuHAEv4SxBI6FzLpyxJcpUpocLZErediSdEZgGJrJBXYuqjW7v/7i2Nd+Od6ob446
FaE1ujgTH92f72c6cWFFbiUb4btkYvrVq3TTq1E2JKr4Q7DuimFfi4gUwjbAHKM26k55SmrmQboO
8XC0gpGSS0KXLUXyZB1Mr7xJu+B5MKxzZM5LpJarsuVAEKcHb7A2ZqQ9QdkGqomLPCN2LJtyDNpJ
PEEDyi+2HV6iNBxXQ6Fj9NaqZTOLh5kkQuXWB2PjrxB/BdSaurugaDdGAPA74UbpxojqyW5W+FFu
JRqdTl5rFBmBVy+pruyjMro3uze9KLFyEKvmunsxrlyJp4vALpHrYPbfe+GtdHumweqLZ12jlZ/k
3QmmhB3T/5ddfklb+8poOQ+4JuviqhV700ZWzOe6hBJbVb+k+0yWMEMvIx+AdEUMcLUN8EzM06Mj
ibDoJF2z779hcxqsqstUoKCOE44hbtdc537+EMLcWWsWENVIA9ehxnbBNnO0q6ssnEhr05NTl043
SaQf7DJ+diCb1ZlxKRv9UnhNCGKmpI5oE7XR3UGsT2ET7XS3fEjg70fuR2kcBjPTlh0QKOh457ai
u6zPTNt0jDFNzegbpqZfgtP5aMz8rbMJLSUFsmYj3faHmMtYmTXxHkHdbxHx1Dvfx99CNThcZAnx
xFk9P0ZZLQAKIJZJSFp3XXjDcfBkzNHRc9rXKPWdHZGQw+zGeBy5gFzELB/Gaznkb5QSJ7qZZOza
CO9LjW1OnfDNIACbxAWPh37QH3MERhQMtZ2RWsbS8X54gRYuv38XNztdzOB+2qaZF8KDAcTx+4Us
J1K5qXe1QLJ2bZt9BmK4QWZ+pmS8LPvcB8HU9Ii9LhaxYCIFxkYhsFpZIv7kHwL8cp8VlZWFXfNM
BkABNHMgnfhpxkXjrULcMR51QHS1q7pPPuPAL2hE+7H8quG3jZG4y2iRr2kIlFANuFLC7dOCnXLs
3gLJ07ZBEB28qYi3Ypjwa5hy5SdItLQIvmZfMPXV4fiQj+QvB2G5rSS/rAtBKsZDvUsS2jVhNBWr
UYq7KAqINeVdnQvqq7ZkFPpkV3gTrc++RyzV5QeBy2KNoPBi1+2lNDoYhpFHTbyKV3Otv3z30wsE
MYuSiivHLP6jKM6lh8JtFB6qOW3QN30L/srK201feON6dCGBJMXS6cqbtm92xTRfCtg0S1+Qe1+3
BC2/DEVSb0KEMhyxmptIdjCE6458eCWltF2StzuuZHTr2yD3nnz2sPT56PUllKhlTWCh5QangT3O
Isj5MXeYLoOVPqVyOPUl3cvYZ0RV796cELEg1N/Q0rd0ni5ZT/9ssukIpvlAHpY0z5EfX7dOcsNL
e6d50wW2LGHdjXdd62SijZZ6tKiRJAovy8rfVHsgENEbf31c8+IcaqNYAotUCZbGZR6yemdKv6ct
cEnSG1Fr1qozmaEyy71OKqVaMnsapTHVESuTAbmfNhkZWr/RnBsYjm8iCj5EFMOP4ZWq4q7eAWyp
FwyQkYSKFKFeVDHQkODHK8JEAo8IgMzh76aOHy/A01zlfCFZk/abBpKYRo+H00AVmz1jHcUwDrTB
IuciCC+x3ROIN9jLHs3LovYSlGlB9RzRQa9ZirxqvqB2Y75Rs61BuG2Gnq6lre/GZKjHxnCJkBo2
PNq07UMSGrqjnvEl0jF4LiqsAKngwiuneehn46wJL1sng/Np1OWbnHmB2qkOF0mtX0ddfC5tnqbB
r0dA1t1FAQ9wjCnX2IxmHmcGw/IA8xw8h2ZuqpDs5+95VRtLeuHLQR2qMuaJruJyR93ecfLmnkj+
rU7ih1ROkEotNsUmqc8JJQbRw69Ta+x3H6aIkNPA4f39tpehvHZMJgphDXdG1t9Zw3SI3PauyPp9
kZ7mhnfaTgnSskwiPZ2spfdVneepvVPrfDE2dyYrk6lBzR3FuyGniy/dkz3rl8CKf+SxvYTbMzA9
Mrg4yQaNyh8P03BRtk+zaK9EkuZrzZgvYUZ3xu6pNTpke8Nn4QkRuxu5hHvo/AbhD4TPsskuPkUZ
XI8Bd9RMw5z9/kGH86cqJoQuok6OMkSiIT6/uAipkfAioSq55LL64cyU2Kz0zRhRYzhd9sZer10W
6XjhsPZGLxAtiXtVZxPrFk+wpmUtYXuNMxWk1pwegF1FPCvbuoJfs9UCQteTlNtSqlOpHiPRY5OF
NKQa4fgZGA373eB5Z3fki4RgGcnrtKmpRsYqmXn8U5cyZ4dU6dTwmK0e/R2dQtHSZpuxGqxjWEM3
OWlZfOumADMPC6PJ97M7EO4L52sbRBZgN/SwEg85T0BuZaNftwnvHfI5epEy/oqJYqxF+amp2TKO
QXR1/MK2ZBD+3phDXLYotfaIn3Kt2xzmqc+3TGoVoca802HZlButT5DcjRrkHNvxN0NJv27gcwsZ
v/VTeceH7bSKq5A6L0mMQmadOL25mGHzfX+wXjFkE/PNKJCdqDHsSfkGEeCUxeHr0A4rs3KNjXQG
3iVEIiFk0N4U1BDQFwLhQRmrZfGusmfmpo6YQUpBrLJfoca29/sZjEn1KKfpKlZbkjbNwmUuP5uy
RNIUfHr8ffLJGcteEB6HVt9qDoqpClQOjI0teva3OGKQq38o5oxyYo3qYmQgpbl6GO1oQq1CAsUW
rjdowiVld8kaPmly0SknWrmiuPSReRqypKR0wfXh8LY066pp0PraZZSs7GoAsDx5+2kUp3HEONIT
yCus+iX03WlT1FAAsnworoaxISFROIeAgqXQWICMGKhIYpK1bdPwjQZDLjsZ7Ua8wgujIJ/QkHQh
TCw5BpFArmD3XzMPkm48yZI8ebb4PFl5L+YODrS6vimYb6OgIrOhGVJa1sWi70v62VS9Fqnl3AEi
/cKh/4qSst3V/cz8Yt+lvCHb0AVCnjRkGuHDTHJSKlsPGbGFcKhOwGyCZVi7fFOJM/d7zHtDb2yG
VOTrgqcoPG+r1h7iEeSyTEnqzlCsbGbe5E3fNARKNTp5qVVfdws5183akLTuuoTeQMAIsuRTXBLT
W0gdgVyHWjmTVQG53fuwf3Si+WTSYH4eWSXMhCfGcYKnlcZtsWIzW6Q+qdwjqtSaaprBASRUNZjv
l3GYsrdhqg5p3n5ZHV3IwAyvCrtmeqQG3JrBVSCHL4uk71ydFxxs056NXFMjrccDUuOnAy8dg9rG
40MP2PvRFlC+Qp5FrpNQ1LZUiyhnVhbdX2f0n4oIAwGvfJ+6d6OaZmPUakubyRf5gIHASB7I241X
Q4/NwfGtc9LPz7y652ig9Gez92D98H+wZGpLo+WbMK0uq9xEMKj2qEFsPLFzfRxLeu7azAyag+5K
M3FQ6v5g9m9HR15NsCsWsZMyOhFs+hXL0NaJq9eafKFUvcphjfpXp6yXxVy11bBLBYO9llOuKtrW
1RiX9yRc9mvNF/qi0YBxW0XNAY87gyJ0PZnBuA5Er6P5fTLVCio7sodkfBnHaiKO89ygT0jJrV11
ODsRAvjkFIScnzoT/Ec+IXFTvK6cge2DnINuS512lvk6bBG5FyVla6tblBWXPDJjg1Sa1+7E29dG
T9+/TdeGceF56eH7+BQkrbn0dYLppfPkh4jP7RIobKe+akNtKEj6V0+rQhrfTNplxCbKV5Q8J/YP
lIhLQMnZU5bcfG+E/cQPl37/Y9A4j2cDhwXLYeptryM0Oos4EF9N4xBkEJTnIK0QDI8zuPtEPERC
e3D78TjmLMaubfM2BYxWW7vWswETowawM+rNa5Elz6LVjU0gtTsX0F2qx28CAOHSAvHudPbBhr6H
/NpkI0OrBabU0pEczJohfrNZ4EKUYKyFhICXzP5+Kj8nG021UBAwjVNAgKMvGgKDmEIGguaxuWlk
smZNk/YEIXxkI9A8E9euDWoYqT/msWVZLR7simXk+/9BzmlsNJeGlzc+jz0rVdZaTJ8TB9/wqQyZ
Ie2OgqawyIk3gdEuOb8tB33wV7X52YNlRm8Q1AsdZfNqtAx05bLYSPbDus5hF+PyuPa9NN4VHiaM
rJt9kFTc8KIMbsDlLfVUtpvZZsMo0aRPabeS7tSsvGDcpBLbntHZOlYKPrcZh2nfahH8VD3fB7K+
KpMUS3HurSZXGpu6tdFouD6uS3vFCnkeAY8tsbs4B4HlQAQ4aIElbGkXlRuR9Q9OjAQykCD3DQrx
yyktPMakAZ6DiFo/j5WDu8YfimDPL9GHGE21nJxerhNzsjjys640OUHFsThklTawP/5b6tcvkqnv
mg2YMSAqqJnwyyrD4E+9a6l5sgxMMuoz2qG6UT5N4bCqLYfrTxg7hdCeGt9xUKG34wbA1bac07cs
zRpEliMA8jmADM+A+F8oV/5/Ukh8iwb+fbVy9xa38c/yiO+//0et0vgNmAntZFoepJ1YBtXAP4qV
9m8c5unZAwLDqebbVCT/Uaw0cQJCZrUob5qUikwllvtDHuH/puOrpbqJDx+PnfMfpax+O57/XBaE
jGMg3KC2ZjPQfimu6VY8cUyJPIDTcbUwJlPcOIW5brV0FWOf2zkBkmWd4rg3MwszmwyYo2ZnPGep
eykq+xOLer91XYtz6hDNuOvLZjtAUiuTON+ACLlpiBLc+H1/40/zvK6wvi5Lr7AICLLW39NGEg/W
1V8XDf8poJkyLzU2dKGw6VyiJ36V31KsqKzStdfhVLEJC699ZttV6MoD6TsTDR6SGNO4A6GcUBMb
us7d9HW79xONeVkJrmrHXSWc1AMNxtJojbcs3EHYEEHtZlDu9e51iJlIgJzvE1+/tyx2AYnPXkX6
41MXgrsAiuxMrFgez/AQ+Cy8ot7o0kzWua+hIMt241SFhyAy9n998d8cwp+fKeZhD8+pQ4wmKmSq
3n+eNhrfz0YvY4mAJTqDEfK2kpjyQkZ7aeZE4QYW0nxoPmNt812iry48VaXTn3P7yqxrkhRcssmj
yjsm0DlQcvXvAc6vbaVbb4jxyHEqxI5fz08pnRY2niUwREH2dbMi+sk6h3V9qMIhv2p77xXeU05p
Z1/S+9uX2cdsBNWPREZn86aeMfq06VyDJwxQXlJnWzlGAscxtGbqS0zNwxQBL4IKzxG8yK/J2Nz3
/OspzroXr6gQqqf6e1en+BEzR9tOZjZfx+y8zG5OzqHQ7ZPbfq0q242oeY8zavd5JL4xLLByk7YG
b/ToBF+zM/+N0xT+pBIW/fwUGIDE16A+pdXADPCNdPxp8q5Tv9C1bHbIcUJHORnLzB0S8LyEm1di
QLBv3Rl6VwB+bjdjMgXnljfH6GP2Grn7bLJC4sIhKXOosZOi+czXddC7iyGT865iQ5d0mbE1SXZe
gDWf16NXfcaxHx5r2ykXlt4j3aPmCLcdSEHJ2jQEqFBSu/3IYGsEk52RlbwVDhvBsgwjwKIN+2PA
wYNDcVQ3Ufsp8I8MSIXsNIMkWfuax0lR+gZmsr7oS+sG7wd8Vf/Kkg2HMJtkK+OUWcVn3PcrJ/0v
9s5jyXIjbc+3otAeE7AJYKHNMTi+fHV39QbRVWTD+4RJXL2erBmGSP4cTiiklUKLGZJRVefAZH75
mdegzRVbe5+xYgBdYjYvOZIStW/fNcPzAFx7SoYniDu3TEFVbYz7zpFPCA4Drxnv7L58DCx8JLyO
NjAyMaVxL7TfZyb80yCqL5PV0u4ZNxa4lgAZFhC4NuXXc94FL63gZ/X8HCb1trLSq3v1XAxBJ+sC
h/aJeuWna0KCbZZNZcmPzm9BPRcIyLRoj1QDTIbhlzZ3IP6Eb6Zsv9Cl2gIyXfDLad7lSIuPRjfQ
TdgvwUwfDyTtLrFwm7dX+Msy5qrsGtYN1ftjE8trI+JbG4Q/h1a+qbV8KtF6m/L0LR3PJXPfCt/K
UWQnv7PQLvGP+eR/TYK4opHHRBrw7CQ161EBUpIpECgxSyuiEbh1EizMYLuOAFoBPKQzkKkk/uFm
hBuJBHsp0ndfLJesC/aqR0Yr0P3/alnufGX0W8NfW7iHGOxmVvzNC94LLzzVprNLjOUsgp94ywK6
XN2PeBC3JbVubRi+uIn7NY7NZ+b0zHLt67CQz6ZWspVZLw6qzshGvTWKKwgi446pG0Piod0Jt1n2
4GGOCLWoLflJ4fvOue/MLUQvZ2+ZdQMjyvwF+uRH3o0oWiVq3wYI0MvUYvSRMxHR1XrTMKFPY/Gt
0aUjvN6JyYP/SCch2xgk0PkMFix0IObJcMq2tiMfap+6u7PoNE5xRThPzD0xjA4dBJudGzseiBU0
fc2xjca8Pcz16GOsAFcdSthrCRGLZ0TV3feohg/Ss14MvzNvE92g2Ry8y5Qm7mlyFON/WgqjRa8l
rooQwxNnOQRK/wYeOZvKwbspNeUFTMlwDAfx3C4Gzb61aG+uy8vIHBTNlvJoFyuUeQrwWaf4tTse
27z5gZnedADbUAA66MHwpOvTJCUUv3L5viBocBgN6lTXmjSxrL36pIDcPF0kfIv3WRWku88bDEbg
Sl2Ks7nu2AXeiB0xbU0A7gBXYvUyzTVaPtb6OaiZYcg6c0cb2EK2uKCXUZTJcbT66lCPdN1dq9Na
fPXWjgM4gMx6UD6mmFotNGG9ubsLF5+hS+V/ZzhXHxCFOZid4ZyN4NciXuNLmzgkCsQaYL/Bbnaf
F5wg9szjmp3RtXt7tl/iJG3vcz9E54fRnleOkFOm1QAdGGC7LmJNMWuKnSPAcOUxeXsiQSCteUtf
BIbY1mux50FXoN3ZxTRoR1566jqxOnqN+y0HKB9hDGDBHf9VAcw/TiFf3nV1fjJFT+FFVyISDSS/
dAGYN2dpGk2Kxe6Y1Cc0fZeHwG6jfq7sKEjcDylr49RAQW+9csDFargD6xJcyVKYOKnHBKIAHlFB
ezWBp/Uc4JcxaR8qe7qNM2+hwvdhk7Q0YgJ421tEmKxjEbdkWQdTds6dq9Kv1ZxmB6Tlv9TSjSlO
QvyyxfIwBONmTOWlalV+LLoyv6TnZiiSHQkdK7BJGP2ZrOQ8dxBmRvnAmKADuBTs5fLotT3yxZ35
gRCmRISF3K3qx+tQUF2D2cfTiDqo92OaO3P/oGyxq7m+KFnRX6ogwozw6jJpocuFzQbk7IvhBACR
XB1UkmuYuKxTtBOdD9Gtm9jwl20HaWqrkNjNloqIRE2ejTAcSidIt+OvxtC7oJIAYHltu0/j8Gvg
YwxerPkrdipvrUQqgQyn39gLyjhzT7vcCB4qfxTsUoMgmM7HcUnGL+b43s4OZewirc3gGvl+Mtty
G67K+IpfV7JvMRDaxmp8tvoSv8WFwdAaZ8VzMQb90zCdPv9DQLjpYrs4h4HxzRsMsRlp1jZlWF+w
UaKLZ9ffs6BKL83S+ajUeacuLIyHFAetVyCOj2bCvMxElq5v0x8irbKdXPE9DRMuIBzjZ7sKLp6T
ul/ojuFdVoLde6k50QHhM+I0nAntTDugXh9R8y7ynEFfFxm199VXjoVUOKMigssuToaHpgXIUhjo
Y7pOv7XrtdrlD3Mu5L7NWpiiYt2YjeFdJZzbAuf0YUGyHdbXrI+waSFZnUZJ8zthfNKr/pr0cR8t
YvCoJ8t75sHdo4OehOEFP4JORG6h6Dhj37t1ar7Pk3ycGaCZ4PSywjf6jWoIRnbGAug9+uUYf5+M
qoGAAOGZZnxK3mOtVyD/68lMW+6BEx+q4y4IYok2T1bgaVUbB+NeqoV2YjHASbOnyM/sDxvC1Mlz
3eY+ykQ/0x1Lt8rtl8jLy7fRLg/uzBjSsLp3tOa/OLNjw15MaQPH5tZMuvAU1MkOgzwa+3lzx7TX
P8Wme+/SDN0pAs1uLXAwaVYQQnPbnJbY6KH7Dlsntkj0nSTe1cp7WNlpLj7ccOYmgMRYRBk6XEzO
eG+VyY8sy1+mxD4Uw/CL41MzeTbqS8rBh3RF/c726fXSFPYY3C+lvBOl2+/abtj1NcMK5ZdPC2qO
7dF21d4zstsyN+cSdzNhhx9zp16HeX4MzPYxCBp7E9fdvYUl0caYguPSFfPJnrxvaRhe0ML4Wdd0
tVovRA5g9aYdqmp1zRPDD/akEjTCx3T+dWFMrbL5HIz1wpBhKmkqvY5Dtof0TL6zdre54ydjAJG1
6tMnL5W/ok+w/27bClJ8MJ881b+GRvZFdeLRSOTB7tTbnBRnUbdI7oO3X2zgiBiG0x2G4bTeNfl0
MhaEX0ajfQpwVxTqJQs5oAwV7BMjfC8xoiFLK2H1NOLcJPmhcGuLZq3xvIbJvWGW58TLjnUfWrTq
B8Q94UR1RfUdJQy1rwvvOjbuByNXJjL1bnWLfpsuGTBPjN+s1P46w010yh6E3/SoZi9qPQwAs/Vo
0MPEmV1+Y77+03DjtymBgG5K49cJWJix2htYaCnmxf1jD3PXcl6r5bVcO5CPE/lDjKpK2oSIw0RL
CZanj80P4rNzSZaXLMkipwwA8C4Gsgo1w8dMDNtClS6AlfC5spk2xD6l9uplu9qiK6ybxsWK6G6G
15A3sRTpqIEKPQ6qejbj/kcMyR49DiKmKG/Yd0ZYDaBfbjAnzl+BspwyK3ySqRLoYy6wSmEc9fIX
21MIl1U5fqL9vnXM7M7KaCWidXJqUSTpAnRf0NE0dpb9i2ghIKYlq0Fa3lvd16xU0JOuI4OD7UKl
6zwURuyCfmU/xTClsH2JvHmNo7ZnUbqQxRFaQKdErd68rULXuBOhumXG8BqXEp50AxpiIgFqFgac
VmYaGElMp3K0wfmuzmPrzufO3aQpN++I/hDI9qfl9Vo9t/4yDjzW+TjE9WsXlDXyXDHeEREk529N
DR64yGHedl2AbscSohbSkR9UCKdwfYCH99L2iu1E95MJBs6MFcL+Keyw2Oh+du1Kw9xivVRvLZI8
TTMoBlELnh4gX9OWNB822WbC1gidSvPD6xLFZI1CXw2vmAX8tFvnowjyw+BkjCIUJVJe7S2LcaCc
fTwkmXNvHFA7eCtVLwNgc9DANGImeLiBOUYrJVNuJt8MtntlMhdPiuU7yRByYEeXJrrNJD/vLRqw
Rb7wf+WE/nP9HFSzhKWuIkw77kwEFTchJwJ+paWDZaEKNlhUgMaQX5PpTXg4KtY4X266HLpWy7kw
BgohIrdHEwFfpdha73sZsos6tRms4T1HyXU74GRHWCd9dnDJsMIv/nqz/f6ND4HFX35ZiA6JYeLc
KVJarGG3dRxSCL97GS3JHm3MX8ZwOvtdrcsGCMcWhqpFMuDLxg6SDc0o4dMMRxOkyVZO7RnGofez
XSo0ZIJgJ/s6IKOefsy55u4qlw6pEbqkGqncoC/aoc/kdP5eDt1lSPDiW8PnHvve7dJ217kLkPeZ
Onu/0F9OGuvrCEY+GrkPOkII7Kiut/emlDg0GuKDwUF9tVkxUeaBxY2X8pYsNeaeTAnd1NnMMTtv
VHM0xdl0Saz8B9ZsW3uhNs8b094nBdCdxjYPqaEHPaz1A4t/PQ59+OLoyU05+Btz4vPbMnxTPdgU
5ubsxDZ5qZugoNeOACamZ09rBiVxEKQda9M2e99mdlcWC4I2GS2FNahACFVqa5fTQ5gna4Qhi+6f
M8BANrw/qNhEuGlpTyYE1rFF1Hmx/Nfcnus9pNOT7Mpvo8ukpNWX2GQZTgyAZ9tw/aqS4F3kzUp9
mz8P6NgczEVSfhPRFZC0O0dvnaEfYuw71SmtY3bhKCgJmE5t2KN2BJ0WW+PWxiHDgAPKWBUfoRWG
6ZJt0GlxUQxBmdN7cvwR7dfBHTf+OD1Dz5fnepi3bmnVjwwSl133qmDL33fJs5M4mGdV0rxLazoU
UG5Q1ZwZvTeVjvDxubZX42SItxipoGtqd09T4u3SpOdPYbK4dbXcHDBGmWGnNyoAtsU2IUUghCY0
QwATn1S1FFHZ1d22Q9Ty4NXlU932xTWlYq1KeLRUyx3Iak+iqh6FoQtnkx+PUYzwz25YXHRvvR9m
sP4QZXiNs6q6OOIlceR8K12oZ/BMr6ka7nxLjfAsB3L9oD7MDk6TXZKqLX4/BhMc0aIQSa+hX/1j
0QCZqBB+21WlWV5orMBgLhg/hf0hEcE3OzTE2WmAKgTjisoBE6nTqNIOd/m4OVjmbYh9ODHxEryo
OH6eZnZT0VRUVApuURabGQTz6TyCbsJeBuR+6k79dZ7lM0Vm+ahwtZH4dqS++xUiexfplyB6aPEV
9pseYtTA3XF9WzgwA8cgu1zZS5jkBOARUOvIKpumpMQ/snZEfM679t5LjBpHE5hSdsl2Inb+CMuF
9eyIeqc89FNzqz72hg+osc2On9/hQULCyi3eltimnDwnR+1fxitCki9xW+Nna0JESSf3mA4uIqs+
IczJr4sTjUWT3lNziK0FRasy6Z2tqipu6whmxsf42FZrth98W9w3tX/zgtg/apW9CyTltajrh3Eu
wKXnhrmPa1gjgxg/es7YHUaS69FOlL3PWufW1KaMktH6KcuagwcpjAhwa77LX5Mqe3EnJ3tigB60
zl0uvdvnk3Hp0mwmE8S7m5TuqUvRmHIDCwkU6tsZty+GnXb8WDqju7Xlw6RLQNlm3QkwPqvR6s3j
WgDGbQu5IWIsx1Bg1tMC4mvEGj76RnA0Y6N4qC0DsKZalsPSTXfZmKlvk2UehcC6NJ/dGsxJWr/m
abOnSfKEY6jxiiMRDa1SPdruELzkfnqcwNRR0WbYcLnNfonji+OvDzGAkgG3GkIeqypN2eVm6l5N
38Xt2mF2QK5bX4OpvmZhqQ694t8ALR69YFh2fVrdVfHIoNEq96kxOIieEe4qg5XjNBm+s218DjgP
ElNth0rA5Par8OA66fsY+uKaxdYOXAJYNhoyyAb1oK/D7rjCN6YKmeyr58AG8QtjA9d6RI6P5nza
cXGolCZVpYMyxUc+qxc6y5TGhv2F4xtgGjJ4+9FO+n1uDW+G3a3YFs+3vLGGfQgqB1mXWA9xg+qe
KTsEGWcinauKJ5VlL+C4frSdxThx7b5aNecgEsnQHgaiM5XcyxzTjJJWQJ5rlD9HZ0TOzKUqNMP2
7Er5faiC8iGtwT00QeQsk3tubfrYdt7sBtsetmCJDa0zmJCVGvOW0bR9qFQ8oHDoVlFmFm9N2sLc
z+rXsrJv2SjmixdePQOwgcjVXT3RZmdpTOhFtYCLTGyxDJpV9LTFfdytb17slBHx4edstUBXgXfs
XIaOABfqGWk4+etsj68BwBek8pxbPlrr8XM1r4m/lZimz45/G7yFUUvDgl5wnQSm0G9rlUFAw50B
dKx1cojJJHckSFn1LUk9pNpAWjtTDylE89mnIbmC4G7aBTyBZ18CYhgNDDrj3dI8W7YE9iYQVitW
pAoXOzmbRnePaVx6kcv63TP84q7A+UHJggeDShPkLEYCGdqAFqiWzk3bw+S6QWSsHgFu9M9GJ9Fj
c9cjcQQ/Vj+MRlSvt9iSVIdVTRwHCQCYzzPWCozzMtHXDN2V+XthxxulOlCjM4GuQ/Zv24cLB5Lq
f0qYOjRDR1JP2qDXtp2QQHxzZVEgSQKX0ypijj7tdxY7587GlUsikeyNhXiuL0E5irO0mNIUhODU
KrLHPG17/N3iM1zOdocnL9hYu1+2LS2bw1QE/oNRT78qq391G1a6OxlDBNotuQ8+4tF0geH0w60s
429GCfe+yRio5Cg0YxlT0ODJmwcnDc/rBPCyXXM3EpUnj2zjBwsJeM3Q2SWFSM7pLM+YjQbHQSjU
mHBRu5p4pJXoVSFkhvBA29nnZhLJPUTM8Nx1/dVaSS6QMwGD5NKAm6gOYs+0L6bEn26a0GQe6AV1
U24iGVbdcY52F8tu0qeKe5rTOFJzslwMQTIojDjehvUaHr2RZggIiqltg0vm74nvYmfXLOgsS+1z
QP1Q+rFzp1D27cgWHpu1vF8LgMBhxV/Xjn+sW7hsMTodpmCitZgtMhX+GLKI4y8GvUxMUrWQQ5ZL
atQRDHAITRVyoLvNMXC7OeXEREz07RH8cneJK/lNpT3RU1ZnQV/AgDMcVMmDZFq8k6pubrmb3WXp
SxEs/cU8r/l17Oh4JCoFpR4q41x5877tpxQxiv4MQtl7DmJFHpBla7Q6y1M5I0PcjCKlRdG1b72F
/9uUAkx0ZxscXmJ8j1OPJqgHly5d9qW85sPaH8qwiXfKaI51A1IyTJmFyCykFwb3QMTA2WqkOC1O
jixInWOFarJplN61CZZLvSKkNK64J4pwAWH9+bVzXx+NNJeM2mjVcfkfbiaCZ/vkkI5e6biqa1AW
R5S9cJWOjfEiwXebfv1IHihw+BFLhK0E7ff5ZcjKfg/ioz6ZOBgeeHYJKQQl8DKV5Z0QaZQhQX9v
jU6Gi6yL104ss7ugdn9WwwQHAK2JHamkPLaZedc7ulqw+gMACuk5xW4BwQgPM7OoDsPykAnmOhQ4
u1iSXTFwiHda+X5jJ46/N2b1EawAdyuEDzd5h3bUjCz6tvby9DyFaUqouYQgYI9lP/0EnAvrdkHw
KM+6HwYKcOhYNFFOpROFGbogEh2t48qBFuo0aKFve5S2fMUaddWOryiFspDzPvjC3B+pjdF5YdKA
8Ay9AtDvdBNWexJRmDPKq+gpWGHhXTyEgd5iz+ojJb+inHmsBjO7OYJZGFXqGfwIbezB03oo34s2
CXembIxLW0/HMhnETgWzHwmL4XRg+/7W8QqEAQzrGWmr/tCA/95yvmX7WgGHXdgOGM950ln3KOi+
th19hrGGELeg0Ep/SU8caroC3k93KMbzYvRnI1cTvolzAqg2BDUPhZdxQd0fCHnolA8uJGk6IdQd
aAKX72qsE/zg0PgwpHPEYcb5RsZSPlphsr4isntOAlNBIyxQ+a/D81Jjhi1xoSe/MdEJrMI3r2mH
fSfl3uxUcDWp9iuL83E0/O0yZfXBF7QHVicqGfNXU4ZoiQoOMrS+GKGkk4//Tzt92LZAlLKc1LGy
8UH0k5hgWgf2reb+/n5Wb/0XXpbQXDR0+8nF7L8AYKThGmYTyuxcsZYla14txybVcUgyknTkuENI
hV7SSfQRLvTxvR2b7SZPk3d3pcDog+rnhI880g8Mc0iuIPoH2FMilnIy1bnQp/Fggrz16A8cZgP1
3LIQj6ozspcQr9Y9PkbZrm19ik3Lfx7sOQcJEshoMD2OS7Nd0MaaYVEL0ASzB8arKT6spHOZK8Oa
cY3ncTDTu3KazzCrP2nIM6Kx9ofBmHKPLqmKHNIPsGAxg3ukl6wq2I8zyIm09enp081F8DF4ShLv
e6XsGeJM7gCxRjwGgYn8UDr2W5VK79ALphboLV4qJmWbkV72c8xIk+mio00Fg0uwiHlnuC/E4zOH
Cx5koaDmXEY6l3WCyTVNKbna9dZtDOuC8uSHJXD+ZACxXu20e09y4Z4ctX4fwDlcDA/seQo4FAPu
3kKjcW0OSBycO5brjR68xRD2NclhlHg1zFC0/CIxIjZAwUlPr7FbDNoLtS0aDVrLp3NRW+Nb5uJe
BOQjKFpuyFkfZWanF8Ou7/p0PMWTJaJlHMgjzDXYd9WCAXueIaEIEPH0iWwY0bddRvlVLsXDZxYZ
pNaPsfbL/f9HeLW//o///vHvDANDYE//HuD1T3PAP9BR9R/8C+ElrH8g84f/JtxKqJWfxNL/JQOP
9DpCf5b16QuoYUq/0VFx/3PgiYIPcV0NCwOh9BvCy/pHGPieA+wLYJaFTN//oQCOQNENGBDGoaRQ
vqar/g6HEmDFWSIiSyGWx5ux73e0EBa4Fm2K33OKXSeav9WMMnz44rv5f4pvf0bBoMuHMSIYZ+xp
hOcEf7bIacyaiUOdk/UOe/21c4vohBEijIBZBqosrjdETcmsHK3OEuXM2TYBJLz/7n39BftVAyV/
j8XRVyHoyP/T4wQw5R+fgaotr1oB9nPgoZcL1LjSbWTg6S3u3DU332AD9fdf6Wia75+/0wezKfCn
5eY1hO/3z71tLZEtU5fvNJx+WNYtBCGQTQMJKyMo09yiGIvO+LCvkw/QMduuu3Yw0sKs39sj1anL
a6mzs1GcOYyPk/HgTD88uW6ZmYF8RrRgnXYdWjHFM8ogxzqAzksHSj9Cm9bh398Mqkt/cTecU5xQ
eq0DTfzj3ZBeScTSZU4ljjs3T2xqj7Sxz4P8EMhu6LcL0YWGgTqUXr8vKI2lDDcxguqWeO9Na9sr
XrSujUJuDtFcZc4H7aUBPHELkIOOfM+Q1twiwnCzeTUA9ugOLwd0hKhp9hW4Qf29+kb1/waT9jMf
uRoQdNAzQ5tvk9pDRHWx1xNxPTCk5e327yQOWzUxl+C355IHx7xonZ+QvtUaM7sYSkNQfiQ6r9fL
IzGA++eMWLgm/TT9wrxgm3eXj/3e8ZaDm42RfoX65/qCsD/Y6PcH8A3q1wYg6LHmRQzcYjFLtHry
s0ByfvLxReZa15GBBtdoTA9Dz1LHJipF3l9vi6xhRA/bzuH9aZrqzJvu8/FpYkuwDOoR5REsYyz5
bvrceCvRT4cCkPEJYX42xyHSe1n/tn7O+kFoVD24xp0nNoIuGtLKu45TE315pGKpvdBO70gJUKLZ
ezw/MGR7/dFC+eC9Pn9VY8mzYjkiqlyrbl/zFsyE31Z9VFV6LfPh/HvojLs0fEBAZNfYrJEhMsH/
wEeMbOndDQa5Bzc4dzLqpuKmL1GvDH35Y2wfIYgdkgauRJNOn+tCP3ez6qF2c7E8415qpfP5sPD6
+uVdP7Qld4956x7tdH0Axb3TNGF0yvdmze1zn58PzTV3a3tnec1/2A+2Dhh/3tx4dzim8G2EXsWf
kNmjMEXZCDoSeumZqbXVoU1v5kGAQlEy6nmsBsM0OgEbHszAXnAX6hpejG1SJq1U/O67DnZDaSHG
Z/6H8KNxxX9xhY7v2igbOIS/P25YVQSkyAbhxwyh9iYjL8TaKl6AxTGgrAcFWaGv483nUtGSU6D4
/z5o/FmcFeyycAlkwnI5eqDN/ClmtKpuwajykPQl6AihY9sAj6J66uN3D9O00XnQr1dl73o3/nYs
NOsDHHS/wqaW5xOwv7z52JTeLiy+6GXkZxxa3bYGrEJI7QcZ/f2Ff4rz/untusJHbCD08Lfj6f3p
2bVC0mxuuHBV3kTyKLiUzlcYuRGyxAAmpd91CTBAGQl4TrF+z0QOi5XogZwg2Ong4LFXV7bxgG7x
58Id8WfjCSTpEUbywTeco96zK0eBli/T+7j1GIM4Yqv3sTVnjMzeEpjkheXRRHGOfTHsdehMeoS8
smjpi1syP8BR+k+n9l+cl394AH86u1J/nTwr5NTufOgZRC29vHsihz5a9JssbHxHCYJlwqYkoKeF
hM3DiqrWrX5xRGA91yrq6vb37+av1rXLimbhOJal4fN/fDcrxsgiSIp/HuU6nLcc3QNidC1bS78o
2geb3Oz2+jJgjJ6Roz3+/TX8xVnIJWDDjuqh532a+/z+ZAdf5BrjkuFhxlrQX6s3u475Y5id4cTt
YcoeXSDMf/+1nviLqKMzuNBHpETYUEL+eO9ZHGYlSNJsZ5QlMEdsZVwLvWBYqg90M8ABIaWjyvOS
Lgct69E1Y6STHarjrYBFqRelDj4ex1GnlgOUnDNr1mnL81xZD+DiGZcd9KvWKYvCzYyp+8GvkCFg
n67vNqu2DVnEOmnhCA4LJME5+fRj6HtOIRZF3PHZ+nGwKBcUOqdwABPxnizLtQI+yp53ihklDh6Q
Xdz0CaeDuW2j5ck7BPDMpLo4w/rbD3l1M0gUGcVunISq1N/XNqGMZdUV9oM7zReL9MH01ot+3mZQ
nPXFYT5w1regQ6sfzgeyq5Z7zXJ1sDhR9J5VtnPU2e+YD5FhLAD++VNSUIQgImCe8ClBmDB240/9
FtkO57ln64JH3/nzfDA4uPSu13mLbZS3kqmXzgNa42nsSpiQ3rHj1+FJXQqbXIAHoW9bR/yqGyO3
MR90qsOwcj/t8sPogvdz35JuxQaeyQSrlUnyFtns+l3nxYJ70HR+l92mWO4GSUID3xOW+LCWO51I
fmZXPP/Pk5JoWNtITXAwV61/p+9TpyF6pwBuhtsuIw81P51Z6au2kR3zO5z/FgZZHF307CGRmfEF
r5woXFEZJi8YDNI1AhwP5Le3pdMcnRm56CvoddVyrJdMuXWq04IdR9KeF6BXhr7YjHRQf5C+Ep0Y
oRYDRk3/tgvgo6K+RgJwwNMjedZfMBDnXEV0MTCu4sb0+1xnFjCHhMlkWqdb2jQpne/c712OhQGX
rtPOHBGCoA63Lp/5mZ5wNfrsE3yYjtL6aS3O/JIJwharc1yK86rTGZ6Ivj6dnCzkHPEio5x8L2vh
i7AYEGeYyC/0EtDbImuGvf4nNpQHfSvTvByc1b0LWZvaLMNlEkFRuFWGuowek/Sed5iMe8S3zjr/
a9YBQT2+Fui/B9Vu/Vg771iaZI02lNlkPeCAcNbf4pbVvhvg05rVLQPbg17IHSMinTpepxrFttFC
Oma9tD6rjn/qmzTaKdI3p5e9PmR15ql3gn7Hja2eJFerF7BOBJB5iAANfy5MqIyexc3lOUo0nEtE
EZ3v6htXuDLU6bu+HzazzoD1EtaPRe9Yn9jC0tCb2BOPVblsk0RdpGLxx9NBpz0tYxmdeOqkLfNH
EB/Btvm0SdZljuSmdcRGkgGqjfg2zdOLzgdamZ4FYzlv/rDh6zeTVixCJp9scuQeLGCp+kORTTqo
JUe2HBdW/n1y8nNvnni4x6UmYpFTLiq96duthA/lYe/76hISJ3JOr8YbCZb52Y2J2/G7m7zrmlB/
LsTWizvlt9Wly7h8Z/a3118ZYHSUUWj0bh9JyrnAr3bzTv+kzMhIcokA97jTIUl/rE6z3XQfOt4+
CAg/ZKY6j9bXr5Mb3aoMuuzz18JCfJOMKtO43XqMVfTv6HxfJ76dtx+0HDmacgULzkHFeSayVqx5
QX6k71HXAzoC6FpAf5Vm/+lrJM1cSPt03qB/rDep/mZ9POo0WxcfOlcvWr1VQCS0mIww0kDjUJcE
Nj9yKGH4lGb17vQX6k/5rYogGeesOnZBcBXBUX+uPhD0utbF6GduOa+XlOmv6KqbfiArueCk/LvO
ym85ABmjf204ZXQoV6w4y+v2GZJB8Lk3fKcOUfR7f5AvpoKlDYdZp1O6eODQo08QzxIO/HEeaGAs
D/rx6lXJeaVjiK4L0BBBAmhFMOiCb8pulMtFvx8dlmOekn64k90jSK6A7Mqnoj9Vooz0c59D1hkD
TL0szZS9ScWpH6yhsG+gVgUxZTfXYEQC1z/qZoKz5medrsnSJVV7bpacpDuDtMqTZdF8VkC8NP3+
9csb4GX96+woC4oiAoJ+OQtplM4JdbmKUux5iYuzjm/6Uejf0Q9ZXwrydoftzeSt6ypan/XWSNkz
UQIFCOiQi4VUcyxLP5t3nx6lOoDoKkBHOv0NulzKCbdBX5z1868hwyiFdcaMTebMkfmvxPr/rtDd
/0vMUUGG9u/7igCc4GZ8/Kj/29Ov7fheZh+/Z5Hqv/2txYisne24/6SCYqjIT37jkNr/ME3HDQQK
+rQT/YC+5G8dxvAf+OQ5GEyik2fZIuSvfusw+v8AGu2hk8cfoaTnef87HUaH7/hDqSlweoXoyAQD
Pir15p/KpRB01JzgU/BPOmdlAf+Ia+PXlfn7Hm5GBIbrBT8asc0WeGuVB1USQiKc+cxnXmuVSF4k
MMATD4gQ235skZf2nTlCRBL4YLYATHOOIo+dk20JuhUuQvuiK7NDXZ7mIfzeIFa/nU3Di+SYvJpp
bfynYhrW6H+5R4p8k2ZsaJuUhOGf7hGRDPCtXTXvmQlgwVAXX8IsPqeunK7gFLstJwJkrIpx2IAo
wAEdX42AN0llvcbcwz2kwVKiAVMM7tOKMFljPww1dxf2A0oTq4hsszumldE8dlUdDVOWR2iYPBRw
83be6NLBGoqfn2Tc3sLGzYjH9ipJTYSHyIOAs39oJjkeR0zlxgVRIUMwrUClJDkxuIfQYcL1S8r5
NjjzNVhku48ndn5aJkTmMPWJtwINE4UxJFZ9MEBkbBzGlc/OUJliNgRJc5QT5h151x+tJH03wxhB
kiLkHkxkkBjqxojwBseVEclG2FjFOGNbn6W58kb74M1vjXYPnOerWIwRXW4nBAiI60zrmUBPGsiD
GS6DOQQ5YI8gSz4/tZuYcdVas0xg2mams+AcI3FWVfs6WO57akwLGIX+ayipipIJPWVefjr4D1WY
Yu9tHguzeDX8ZPieKMgnnfUdXWJCeAauV7/E1TKzQ2HF90m4nm3IjvQY0dtY+ubklgyo8EB6+5Tp
QGOeYxNgpj8Y/c6ezVsr0D+TJhjy9X+ydx5bciPddn4VLc1xF0zAxECT9FmZVZVlWCxygkVWk/Ae
Aff0+gLUlbrZut1Lc036779pKg0i4sQ5e3/bEzA77O1qqGHCiATFdhkT97gj80wh5zKi9BBXbOjN
MgItWx7aRDqkgINDCRqK3Mrqj04OWrnzlugIOOdconfUbT21nX2RHJV6drlW7QsjupO1f/Oh7VK4
Zz53nHkbyc+jl2HmQjC5yKn+YpcqPYVWfTcXgfVq7ouqea2hEe2LDvuCBzh98VugXRpgFvf8VQYk
861iYL2HCZNvfW9MjksZfHeisbrvDKQ6TgVTaAynOySf16wl1cRj/IXR0TkvGv7QywllKl45DKss
ZhrdyX4Kqo2viSZGRkHZQDaLQepEqf0SugzmkIu8t3l97/dpdVGUvpvORz0oxNgfWwBC5hRdE31F
zAbghQXyQIx+4WMZFeC+JFCaYJy3Fq21/bJkEBw6oOYIHQHTUiuB0oZ4zRrCc2kLblMeYZsGT+r6
AU3WWIGLABTbiJqPmDceADW3s0CdiHPaIPgr78e8vqkmvFbCTTXMnHQgvlP4LfxuhVIpJhZmNt2G
z/1t/cQ6u74o6YaP6ycJFCXdlL1lbCYpi2PsU/Su8DvjsHSdxdNp/FF6TCQHa0J7xq5Jf9TAGFS1
Jya/Ymch1dkxwZUUpv3zZJP3LcvkZ6YQB06e/9gsoKGaGU8FishLnJBhZzDTNlWsfi3KiL1qO6rq
g+Q0HqQBM0/Pc9dF4YcZ1PDN5bnoFlAsZjrQwYryKwlEewfH/tZdgF6v+3XkVkc/geGrf83CcY7T
zNcMLhCXOB7Q5kk/gQdO6JizwOeY0Ddu01A9+WGgLYEk3hXAJ89BE+LsQfB/Cgl7awOyAFxDmvQm
q/H6JhB2Hi0jfzGjyt+vn+ZU4zCM4VbvIhOZ89D6L0nO89G61msRdx4Rol2F3grIlG3tITq1pwjV
ytwHd71+kr2gZvMws2cECNhieIR6n7W9MgdKM2WWrR/UcjgO/jTvV1nNFAK67ltrN8Oy3zqDJgDp
/aBEmLv1WEC7dXlgxj33c/CHIaOGW3j3deR97Yy07m42EyE0435zt/jLc1uC6cvKCXRMMN9yM3s0
UrzKTeiqg52nX9bHoW7L596OmosDfhINKG5Lb4r22ci3qFcW2oGfuMZ/rC93yaxPfYXgP3Hl9MzI
3d9MTCBZmnw7HtFDm7ZNOW8c55wmm2nitrM+8POg13ae3lQNJlnobZJtP94bXdHT0StIrDF+GqTA
cn/wEqbsj7IYHoaYxVWCdOBvBSiyPtbo/pKj8OZnaSjk7/p7axK6QWUf0E2wdslMF0rG06movGe1
JPE59op7U/98RMnXxO1H7FLgn6hqrhio8KIM/tv6SZTo9UcXSPzoVgcnCMVu8Zbz+iJgyBCYNmD2
y3oYgb0qawoBezkYE8aKYiYzUu8dSHb4+IbqTF5kBEamPnW5Qc5yhQNkHGsyQuP8UhUS+gOIlH0H
O/qMcn5D2T4DWwUG6/sm1hanGrTd/sBTAdZwKfPHxjO+pUpJBCe8E0Nww8eORL4Our3EiKzdyLoD
kcGTzVZqz7XYAgBDYKhxl0HRJEevYj+IgNHQS4FDl+ZEBTgmIYf0U2mEGMj/SN7JJ/3Hw/nYBxYC
ZnNukUNEpOQWDGeB+HKnEwfTHUo6SUtzcttoG8Of2UZIPfdOwMutmZyciggwfNBBGVuLBrYJhLhp
cESD2+yUsB+RgPjUS7Anq9htd3g7HNogQMbQWoLM8+VXeOrlXpbTtHNacelrBFLSpL20uOK+dALn
3JO9tvWaCKtM0TRHv+YnanFaLxi4TPGR+UNx9BrgnUTqilPkQ2TNOkInOiBPKemr5KMwDLCsr2GZ
f7YXrWtb4p9j2MEt5U7FAwK4LSvY7TpoP4N56LnuoIn2y51VUn24bIRRaoU7gVlNkR1BvJlz9sPo
j6Vh8jHaM/YAy3U2iOvDYzseqsJ8wtyoTgi9lz37aHmw8nxfj9myJWXwYyrIWQQsWhyEAWqRhAeU
blxMUYedgLHcFrdAhNpE2MJG2jkVSNoa6vJRuXSKUjs6OLKjfhkjmnlB+Ybi8EdiZRIYCKVtVPs8
aO7niIjn+1EM4yaO0lM9h3B79FfgEdZAG2zEy5WikTpow0Y/I0Wy9RE36HMgm+lxKk6nOb61PjO3
wGOh1F0MrADRcDFiodE8OY8d5Nlj5w0NTBO2UZ882/bPRXAFyiowfITFJm6yj84hX07Wy1tmRfZT
6cmXEm8OslnKAqZeR6S/17VAV1pDI0gE+FWvk5hyKpr2rKaiuay/QeonPE1gGqqqOKeRjVsOMrLD
AfyGC9Y7L3pHRYvOvkZohywMJFZ9+lwO/nb048PSTlz+IXTw55eNg+IUsBKII12hCAWgzh9+RHPN
51Bzhk8R6yfCfzKJItjZk/OI/rhFPNciNhKjZJ/2YIUJdirZgvXqSMG1dJka9HwRja7czPiHMZgx
j4zj4WgFKdgNJuiaNP8eVZxqbj3H26Cu7owi+AQGgZ+QPHe2piPWDUhDY/pStz13kAgSUzJb8ylP
ho/1P1UGnVNhb+26T/cNr2EIRHJN2pgI7BjRO4a4raUXY0RuDuJyYzvItN4t09e4LKrLKMdz5Iiv
5F5cWtsYTmCgnmTIx7fWxPkhJ6HhWJnxQLcM8HOjfO4aNdyC9ZvIjHw62Hb27ukiLihT3qu4RQD6
r0vYnXD2FdtF+R7SL+IS06YsaIgnG+G4XEB8h7aLN4qLMXcoVYlecQUTg8ENis363jqn4D1bWpNG
TVM01ypainPrnQFx8NMi490r6D+W9g1kxLBxjF7t0W9524rThqDqLHxDmDg9p731FkiSPuYRQGxr
8ZqjUKD0lCrY0su3HtrMAEay1H+4lcX8eaqode15CxOgRHtOOuPS+AVi+AGTk2OeSeTGm9o3PXcx
fc1svIG2ad4nhD4tYjsT1bG4hANb7JSpvesHvcJXDi9LMYExTN36gPaZjBp3fB3BFWzrhrIqD5DG
mf2XrG9pWBrJZem9lzkEpG5FgKUV1yFTjEiCM6icSRA0J7PGv5njhYY6yE1YxhSyQ7HzgxFvaUxJ
6aPbNRxO4IA82D23G49Otq7nW0ByYa8vXVFj7mogwigVdoUbmLTBeWiALD8lC7CWtMDarfSOXGDC
tMK4PZGjgOvCsG8RZukTWMsrAsb5gJvrZSChfO9Ybklzj+1JacUapf/FrME7Wz0RDxGPNd6nZkLw
tuJoUYI6YHuRaGSkexIJIvezN6K3G9ESS/6sV8VGvrk5ONAu3jj9UcsUn5Lt94gJ2CMnN6vvQjF/
5Wk0Nsju5R2D4H5fJG5wVbiqubdkzmGsyRopNDTVb2oBFBGxBxbPAZ558+DguDgNXkJwjFu2Txm4
kmUqMB54eX/vjQjt2Eq2CsgwhvbpvazUzfWLZe9M1H1Yc4h6H1hyPHL+1czVt6ozSXEuc7xkvv/S
wws5YOckhqYqPuNhYuEFFT3WKXkUPmcFYfC86cm6a+Fmbjs/oHeqz2a0zMbBqIGtRgoGtFeDHRi7
1yhg2QLZ+9ohZibXyoNsKJEu+33xM3O5U+GXg7cyF+1hsIA42PV0hoLJ7yooBga7f5pzPGVRgR9N
zNH3dasZ2+meAUMPzIFl1xfkGy+TC+AY5Ohx0T7JIfzWWAJfOilnaHoF47oBRh6iiHW3nB1CwQdk
n9dy8M5BwfdoB8H9QPHOkTBcib1kyp71oFCWhesJnnHMhohpDYfGb24N6tCalLDm+GVG835YFf52
NebnNgWhFVgeN7xh4UsMwE9wByDJagF3HyXLXWYYWKgTdaocxPhiAMqY+Nab6dDjNpF4PsfSug2g
aFg2+AaQKrcnBckyzB0uPCSoC0f9HKDnU2M04iArXOc8p+vDyogpOESJwUY5RJtJwZNYL5rr2lJ5
gEMmsQGAsPufxmUCqcQz6xZR/xycTU0XtXUVO5vGfWUAXDfj+Xuc6EKRCHc3d0ywGlNw9JF14hSl
5aTPjsHgBVrsIy01VyPnHwvpM7uUiB03SPP7vg8gBUoPAUCdyr0PiZhDIIV7nf8sFfeyZcGQE9T4
GsP4iewjeXUCxLf2AAzbeA9bPEKzB1p1fa1xhv6XXgVDfk5kPDD7YhqIKGpeQiP56ZR5exL98t4v
9T2XEzQINOYbOT6nqT1t0w62StFS6SH2ZZgFokbSTqiC9gYI1tiuO3k7BNk2U+JnDebsl7g9DIzj
UtufBkl5ju4VQzRNH6iCapPoMjb1sDrXE/csyuU98W2LruqH2K/oubS7UHtms4Xb2QArvc3KjOMF
uUfjt09qxECGwfO1E5q87tIt61qXp9+AvRgGpASN3R7vR0Hkwnoar7ubcmZSE1LNc+f64UPYsXPO
ANelfnEXTsTAr9xvXlfwDfed/2uXTFS1sYN8vpSG+8fCjaYs+XqEck7Yyjnm9RkeNiT95P64HSmn
+bww2Tsa6mB1VX5O8V2WoU6mkXuQOo8Db2D7q8qBKX/Nu3CnJPz89T/53YPhWP5moSolsih7XLHB
oM24ctY1FwT6IvQiBm+rEwByWRAvJagx6+9qoapUHZtf1nvEKLVVT6kzfls/kqqjy5fNL1bISo8q
KXYC5jk1Fi58y/N2cS1eIjMQZEkkPxGXf4xsSfxxdUpndmJJKoATcCVcd4rWV99scsY5SG9rn4Vj
gL2NjmJQ032Nh/LzWLdICSCFKDYnOh6wbYhDrjB1VMDRvW+Jh9csGtc8OOf7uta4kokd659l9VOO
Rng26aVZ+N2lbH4u+N95SA9AqemUTOAPVos8XvlIm+ZzbZ8f2uGbwGnMdBP3ZJR9mWgHJJxOqqh+
Km3Bj/HiE1yIFgi8sDsBIkIbL3Dt+9q+b2QY+X1t6YcUHGxKbfMv8fsn+P6zAwjxdFtrHEALFwAm
TA8loIcWMC0MTn34ATYcgUgDBTh6mEHdGZP1NBUDU1JS2+qCbmepYQTgXk6WxhMwTqoJA+o+caW6
txsFwiC1RqgQYA0q3cYEj0B7SEMPwDrmdHHRnDsaiYAKQ+FEWIpN1WC0zVlHS560O7aaLxDFEpZu
yoFf/uFalkEPPKCvRT/ICIwzbHIUHBrOEEBpGKE1WBrb4Gt+g5WwCqbXToMdYggPdPxo96affMgP
NQQIH4eGYOgThsS0Fkt4DUb1rYUZ4cGOSJOT0CgJCJCwxDRegs5EoXETM9wJqQEUuUZRNDApUg2n
qDWmooBX0QvUPuQH6AtMcjDG116jLRoYF6OGXbiks+NWSXtyh3vZ+ptas7WyT6bzCcTbXQwzw9Xw
jBCKhoKmYZrBj7SIJZH2wRfRJPDF2/dQAzgySBwVRI4JMgc/4ykt69uITGqyls+AoKi4DVyTfUTH
gDKvxaBrz9YHRt9rq/EfiZl+1RwoJsfNQ6URITGsELzmd05sPJQR70vDREqoIhF0ETtOTNpaIxny
jf+di+w+1igSd371IZOEQfkcQYbZUA+fB9glguIBW4VGOStwIDR10nFXjcmd8ocvUdwfFygorM43
q6k/NbE5nlU3vj1wY0EK0f8oauOJ+JVqP2ioCkTMe0I7UC1AaE6HT1NJoeZrEEszKUx/8jRAaEGq
QBuPCOi0SGJAEZ8hqA07qusUaSeAF1J+f9Ihu9ix824lwXBOU7TeDQ+laqtHGVT2RsKLocx8Ihfn
kxf5H7UJDNAo7qiG7y0+sxFZb7lv3PTZacjolWzrnkEPYoRPA4eO3hXEGiwqPk1Tim4GQjtbiJuN
CimFcqMi+5hU+WsNjb01x8dQ43AAx+1SDchxNCpnhplTwM5J9H5Lg4xh0AyFRwN2Bkg7JcXhZtbw
Hbgw/s7RQB4JmQeckn8eYPWkGtrjQ+9ZIjA+vQb60BnbtMVoHwNYPwB6vpPglx56TQGCBjSnXC66
ARcgkIQrAmtVPdplSQZFv3xwvg0HXO6vrokkIn0QkxEeQ9sHNFM4PZ9FRrIpoXZOOu36OFrO+dAu
V1Bgh7QDYuQ3GLvctoZrFINNSwSoo3B2AGO8Lyx10lXAIXkajCQ0IklwGGzHmpJFwk+KvOCbgKcE
9755miEscdl32UkcSkQoYYbGMI0KINM4gWaaNKRJQWsKnHFL/3hTe9FXc7Lca+vgCM6d8hTlZr8v
H+wcTGAL8IOkxYwaDCqUjLrbpDFRBRZJT4OjQghSNB0P7JqoWJV/rDVkKtS4KRPuFBk+EKhe8pVH
FeMiw2Ut3nDvXAKYVXVLAGc9ENDYpHGyI6b0W6ARVwusK+YCT5GGX9VcMG9oyc9EXfuHWCOyTM3K
0tCsUuOzejhaQgO1AshatUZsubC2Zk3ganl2NYRr/T+WBnOZLYguqVldmc2AAu8vQSG58bnFFYgk
2Uv3fVBb3IXq8HNgfFOcrm+VpU7OwpCxaKjSQ8O7VUO6w+ktjp3EwWmJJH9MYYqlC5umr52Lofws
oI41Gj8WdoDI+h+ZxpI1pM7y18SPsUaWJYmD5mEOtlLjzFy4ZvRCP2LuvzwAAupZ1wTvocagcdJe
5Ayzm5aLtbdtZgFUS5X0uBgEVJfwB62pvhmFD/cTbeNxnPNgu1j9NzKA3FM1/OSAhK8vmBOA/sSp
wFQAcBd3Bg/gKth/hkKzA1FBNzWoTHeGWbqHTDfmDbPjnpHQ8ciJENjM7hsJIrTW1u5jm/7sCNck
9oOsVnfZr1ObdYLFApF7MS3PdVYyM1HZ0dKDsZnbeZ8k+a8C3ErpmESBh9axk6dIz5BmWZGBTuCq
Z1EUjHSuV4g78SEQIc6jpdxrPT+0A89o0ILXjWfyIQpzwjZFM93a0SUi6JVr7mR21qGOzXPIdUvq
6jW0Ch7sQL0nB9PP59fFqr4tHveIwV3S+1KWqPLC7FAEXysyGil9B+uh0m3QJMozGGnxR2kX4f5P
w/rbLz3wfytVcasSEpX+x3/Xode/zb1dm9xr4foWOmFcbX+VY8I5gDw24TBd74VNq86953N/shz6
9eMPpacNK7Vj7J4CG0ki57Due+bbSKfjpGP2XAwuprv81Asa3UZX/8vg2tVq2D8rmfFumpKu5+pA
ksGKf/6T+acYmNDMng2gQc864hoMWtXeMASadxijERtzTkXcWrehmqvD4OEDTFpmFqly5NtaKVcs
LbrW0V0UJQHgrZ6N3iq4pSTmz4rpzkPwatKzOaVBfcvCP7jI0h8ymq8o5O/cmaTQmFIT4Wa0LzJE
OnBtoIo64A4J2SXflYg5MQn/UhAssrOy1L34Hm1v1z3Lwa8el+RjnTHNkicwQGaE5Hsxdxd3ZAMU
DhIgTcDhnmTTd+BGx8e8FXGW/pLe/n/hyn9liHPRN/zXwpWt+v7tz1IV/bv/k3dOsLuDTOKvuYyB
+A+k9K6NYltaUqKf+N8yFdv5DzStgW1SM/gEwQf80n/KVOR/0Cdx0Dv7Hq1N/uf/RaZi/+6I4CcA
AvcEQek40Zzgt+XaTuM0V46fHNeZleGq5JCHCKgz6FNpDxAJyASjq5Z4mkbVw3YuQV2mfaSuMm2s
h5h8aahWXBx7SM4fk014Q1n15wQPndtwHlwkx8llvRr96cP9v2w0zt9fOeoeN9ASIIHw3fztlcdJ
maLbkNGR7WIrPbjP44zUuejrazK7iGa6ZDj6ljkcs5qze4i88CbSh5bBFc31kNiaGYShrEcGUf6X
TD7iyQ33gco/6trkV3TCi6iamynT5U0QX9162Xtl5/1edES3rb9ue/Gwxy/+4kbkn40jF7J/fpfa
8fiXvUqDV11seoKvJ8A18ptdpMmrkgK3MA6NflHMtetr7RDPgtgu3bkGyDRVgwZOc//I/QX/0ZIx
3Q66j3xO0HZYJYl2fVOdfad+9pN23q9BTKN+c2Yz7UzH6J4DSJg9KNY2Qt8e7HNCho7//DZ4KP/2
NgKeL9PjOQ9MRz/Pf3YHMCbwCgijAbpb292XZiUPdpmA3KJdSBTWYJwEcysAPsSGm/YwAx66Va2Y
4T0b1mPaM/kpYa/uQQxfbRk5n+wiZywE4GWaYPSmgfZGB7LeNMWAfDgA5ue3sXmdpVdve3v4XDdz
85gaHiA60NJBMxsP3HOYnhK1hcgKeXTXVu+g6fsHQtSw9m+jIJ7vpD3eekCmpD/lxUEa9GuytCeU
j87KV2PE2oYxPL0PyuWT05NExQ36ixPfzXPLD2sXsreGckey2pZLMGZHTRUavbucHJZNP4XtNYF4
Xav4tYKw7XrTcqWpZBOFQln2Q4n8m9VbGMkrrjFBRZoLEHkSpoz0RQQdbK3choAFVM1LYLrbtfdv
fqm/ObqIYeAoD4ATu6QuCO+3NZaURbSMoEeOLBMiQ8zo7PZkHMs5dA9x3AD2poy7J8ipT1576vQL
n/ARZE6kNRE2GMGJrHQeNRfdaeKEw9nu+KJKOjB1Jf9lqVhSr4U/n+uuKU2H0YuHt8t2wDH89SED
exwVyoBFs+5lC7vD0Rzq+UKTfc+4j9Z83TTGqbRVc3Sa8bsqjOlGYCN6qPKUuS5oiJR05WgkMZrj
/G22lNjHKSUqesGKgTZd/9L4OqcQtmMnMQ6xNffXdWFSTnxZjMHYweC19xXMClyjSYTTo7+kfued
2pybRxqmC3WAX50Zwr5l2cKKRvzvdSHjHfpBFxZOvK/zEDFAaw8bu5Xhjp+WEBTXNzvq3c0Smu5l
9hd1BxVp0zd0l1gOl0Sa8mUENwETduu0xHa7DML3hUQm33nWlwSW55FEWcIdgVsznzLenIqybKzd
/qotE1492dvKj7udHXbNrTKpI6MxoDNBEmEgUdpH/vgpdanZ9fLzWnHnpWCUMVG7F93dB1LQpCRr
I8Zd2jA+5DZPPY7XYu+r5H0WQ3ZeTwxP1fsVFgdJ5W3NByta2EVtScW7tmCDKZV3BC/lu18rzZaI
HIrI7xnHUyW6sQEgw20ho4b9vTvRT0klCABFeBdd4tQBei1m+tv+sPG4P21dk1l7kFhAa8rEvTZD
ftfzDuaYQqkGfAkX52mYwWD0xfwH1saN2/j+U+tMH77TPkTccx7HhE/eIjz1rlX5e+KeYDoC9Vd9
h7Yotxno4UNpyBM5yqmyyLWrGsYV4kuQDM9+B4SceCnu0VkegOjpyh0tLGaOekMHKkm3qrc/Ge77
CMEO13QKdgsyOO6LS+DND0Em5rsmVMgk9Ued4m4+lsxwz4OZf1o3rkoM3cXooWAUQuG7JFcWstlz
ZNcMGNpWx3mk3mEdfOYC1rXsAJ3U83D1ekunDlH7tiL/LtvK2xUJsO+0MQgRksl7XkbTlh7lKmPo
d+ZErpCW+9GIgG1oEUzWGzx/em8onLzY+B6QnHokXzds+k73E5P8X4p35/eThEVOlUJujAMo37XN
3zSnKNmQkaohPTrzPJ6MLBZAF0OHRiItqTmcn+ho+dy6zggleNqXDFJUzMxdJe4h4KEkmZkNqcwX
2rK4XjZEpbAK4+EuSnyaYoHn73MJ5DNlkIQ6lTfsQr5KrNnbQ9hQFAapeixVXN1bWfmCn2NH/Gl3
FGyfCCjm19C8rU/1ZHP1/OdT1P794sJ7F+TcBCYfADTw34sBT6S0eEChYpMEvVnFZMlwwgPtQTWA
7bx3MMhwo8kcHzyPH1pHwOxMA7L+RgZftGlofT4lToFyPwGFqgLkdE3LFLIrloXkeEtsVnDR4tuf
28ksrnSk3H+xCbp/+/5QXVPAStsWpoQL8dv35xSicvuihGISVj2nmorpT54g6CXHwqi/5kUD/N1f
zoJYim2r5PRIbGfV9I/VHBfPuZ19iMFqtgrAHlUm3P0wVp9Qalgbx9IWMS0/IOTGOoGFO2fCPWdx
aqKa8d9bi95d7WY/rcpF2afUe5sW5kWO6Xc1mAwROwwY/ujqoza4X+wLUybnImVmHtb61UjNr5Ga
dklrExBdEspr0NXYoUrMzq0JBtaParIZZm+gHCSBtFU4Veb4oAx2AHOu71O6RM9ieIsL81+8qe7v
SmyXEw8MgWCoQiEv1jL/T1famRoi8jPkRRXV3q5JE/RXdO2YDFXlMVXzvi/C8dYZ1nxTlnHEFTW8
SmPaM8BqnifYhkV7abkyAyoDsGs3k3kv5hRMoDKyi8RyxcWy8+GRUtk8q1bqWDPx5tbqkXsyzpsR
S1EhPoawHF4aAPg7EyVTbyXW0SXPEdUs6Z+6EQfrxdpzWHEpXeIXR2bjHgoIugkNCrOWctepae+g
+TsaCVTAgTDkfiSRgF5fCgrR1wkx5s9/XlaWfuT+UjdY+HbZTixk7NKx5G8gDCb1tZoi2zkEFOMX
tF1fjQzEUdoFPtQNKrPesu/WSiezXxpmXEaXVOdMPq1tmLFCVijSdm9WzfQv7tbVVP3Xl8Yuh1vB
pJNiBX8ztyK6H7Ads2mPRkDLv3KveQzNvx+cH0ahroWPH5q31py58Ux75uvgGsaNRwDmrRE3Ekb8
+7oi+IADc7PUy6eKU+pukq99ZDdP0P6/xja9bnNJHoxldPeuAEKk4KxXlYk8mCHEobEVqr/Rgewr
zAdctOJctCndJyMBqobWwA6p6P/5G/l7ur3FOzO5AsNK5R+/30rBmBE9X5bWYWjql7rPmRv4LX1F
2+Haibeommba+OTyKXWhuSXucnKz6iWyPtFqhg5xQKovjwGo44OR1xCuMkL4xqb4aJL6GvrONytJ
x5tZm4pCMAP0vvSPI3HbzuyD3Wu9+6mvTgQlQWsagBcHkfcWlJQy6+6Cbrk65wX6hDLrXyUtoi6O
LiaoWWL8BpgLefBUFgOAXmOmIxSSRRr44VmE7k1mZbVXtRgOCRFihOS4NvG4lG1djfAmNcbmKYIM
5xKOwkg6ftBXAGewCiIwEdS5af/NHJfy4uJ8mmbMqnSU8V/W9baD5nL95y9h7dT95dmj9cCagI9D
K0J4vu70/WlPydB1OCNXxoPZ28mBTsGjxsmWOE7CiFz2to7skw88vywI62T4XF+isjqM7bLxYzlc
S6JjIvJJPGe3QCs9jiRTXAJGLmWmXkVJClIx0E/OasoOt+0MNPKZD3+2E6+yIXi+jv3oXrREZ0qX
CJ15Mbqt6ZC9FTVY8Wwxevu5ml7iwQhpjwW0D6kgK1E/5KFXmZvGe7f4ff4cd4+qGi7ZXMb30KqG
TYTX7GBE+DNXjX41mMmFKIdjlCHb/+fP0PvblYTPUHieZ/swYmzX0qfhnz5Dy+hma3JtQH70j4+L
aModUdbnCPt0umB/rEwo3iS9v4Up04w143gOY3GuBuB7xqUkTRjQZiaPdtMw7bDhsc0BzFucPhgL
zO4l85PlXCg455M2AqvCbxjrEKpcd2jfgOjbZGWPHfIKoiZJQVr2eBrrjUyYMDRRaBN6Qp98SaKQ
yrHa5/D2nmsVnoxoflrEgq2alvyOAShOzeoxLdXHWOMEzOV4v0Qcg/D6xY7jTpxFx8DX59JhyPIT
d0a+31F9URGquP/z0tZa0THLaiNoNXHiJ3uPtjzSg+XLP3/02Ll0U+GvDzBVciAQK9qexbj/t1ID
0mg/MwrDa28h9IgqJtoE+2VHwnxotGdtwrWApFjVhQ8IdRqm7bwXKM/VlvgSeZVOjw1hZKJXSTnd
gBe6KOvs8KE1Ga0toYoZx3DxqVddgK8Y4LuFeV7jbUR6VqEXP3Sifs7H9GuX9O1ThCb1uCRTwZ6J
gEFNHkMTJboNpAY6AbNEuxXFDCcyvqDZ5PibMPgsPOXcp5fKIiK2oa6Jyu+ylOa1ai/CLYyLaBp6
KFORIAVz8HpWwr+ur6kxkc0Tm8EsaTCWO9Oq7rk09M9d54Frs8JD7pDbY9aku8807c9xM2bbaoaE
yfDsQzaLf/v13pokJMgmCPaT8Cx8Wnl7LMsQwu7s2FcU5lhw5/IWUj8ClAJs13XIxUyTm367TJeO
bOHT+om2nXisUPpekzpFANdeHBHRWkFViywF7GYzj3C/yQNkTFJi5Piy/lvlK2TJ+q4uzJLUGRlc
x8hsT5kvIqybEDr7nEbQEENfmpbmy/oe/dTcj5NZ05RbwpONZpfbCWLMcYnax9AM/eP6Fw1z9To6
QfcwGJ5zNkN8+i2ZTa3McMH6ZXaNBoe87JAhuL5roVSaruEcDsgbYVDb8fTVrInYmxYmaPpUFPmy
XNosuhlz35yMPg9RqzM6wEkrf30pkYMT20+4jazBWXVfQ3TCMXUwu2zQ0QLdJcodfBOJu6XidHbI
g9NdVJjQTeKILqx+/1XoPY728B3yNqrFwHruEwG/kCH1wEreuOJB1EuDAAVcr/1gd2NwxXb0U8Tx
cJGFQ8QKgJ09mkyOxVXzueZlefZjX9XB0TDbJ79EObSaEcif0HDp9IwCyT6UAXo80sxgXOE4qRPr
LhJLezVKOmPrMulxWDKwpyAke+qbI5DaqZpUMStJ7tZvhhifp45+JRwrh4msBRRXNGBDXbjr27Wh
sZj9tq6IGZAync6gkoNz7fTupS8nws+NUyLrz3yND7zx7BEcGClnTNoZZjFLTLD/rfFdSn+hq+wo
swGVRkgfWQFDvjPC4kX1oUeEkzft5FCVe6cuQkShJBEaqkwvpq+Io0jsGfl87v/MSwO1HVR+YfAN
d+7ik33rSTCMlPKma5xnFhWc4wHl+WASPBt4L43RNlePA2/9uoKs7ehZ+F+mLLWf6ynfW8aIxgM3
w4NZqUcCRwmkm8OXOTvl+rlfn0bFPeOwTPi3PMC8+Bbg5f6aDM72KbWS+L6XZFXq31+bOTKtFP9U
FfUnB+TXIw/ug6Vod1kN3rumRUQ6ZfO7GcfdZV3VllmjGCXv4Nf3Bp6eB30U7dXJuiPSFguNWDDE
TPoHb79+tcjSH3viIJ6y7rsg7o3J2UteeGtwImtaZT8aUhSX1BxeCHA3TlVB3IS3zNCRPecVMNId
coSAQOdK7DuCOvZ2r/6IXEbVTiOmW68Me5OX4Wc3jAvwwRRWQe7UxyLW0EiuFsfCpakA2zrBkALH
ARDkQeIG33mOil+UY3z5X8hwBOMnGfoZBPXhbvYqKAaGV1+8ng5LHXTFUXl0nCfSlNAR8BhGkE4o
+CVX1oMsMVKYpc8osgvqjdd5byR6dtu4ERU2Cfk/OTuT5jq5NUv/lYqakwEb2EBF1h2cvj/qLXlC
2JJN3zcb+PX5gG7FzRxURVUNPof92ZLOkWDzNms96xf+/ddA4ZRzJlTQgMith3r6gu8M50BX5cmr
Kn2XO9HPVO+nq11WZGvFKw0TyE9luWpjKmYkfd8fjJRncKeBl27NdlwVwUAAQSe4flm2r/segrw0
y3ej08PHHk8CJr0qpg0b0hsjmT+9iR+o9yKCxvvOP/u2+0jaF3wQx3WxKiEptmu5GaxOvyBjvS+l
qw5fCVWG+zpU+CTEqGHc0HTwMmYjHo2xIMCcWzsA41uyBR37x2Cwnwr54BOtfCsEgm12uBlsH6kn
ZyKPnlOhGS9OjdcztCLzcRkfCNcE2Sa1J+xs6W5gr7Fd6NFmDJShqVOEZl1PC5yPkmzxCCnr8mFd
nBrPRnQf3CG8hBicV8xAvb2WRD+HWiMlfH5RuhXgNchDcTN9vKmBnM1wYFNoF/a1WzhI4ksI5G3F
8JRsDCQhVC9hptChJSjqo/5Fd6Mcfou9o1OmALHDexKR7UOGXLxxApGfdBYIy4dJtuqbzveQlwcH
oV9drR2PRDRou36S42vnJT+MQD8s7h7D1O4Rs78DoZk6rie32jZitq8SUiDRI9+sSfEQE8rcmRTu
vELHOIjKgecR459uysG8ptX2+00uh6BtDn9jd9b/5Lr2lCs9AU/wSgRnc56qaQNMBGmiUbd7p6DP
N2xhHnNtLPZ9oeuXZSNN7Rxc2X0dkC0MNz2vBMII9tDzp4qIwRxUo+0CTK6rinDfsVPajsUxDsAZ
Xi2MhqSmukNTF1WHCKMLI2vW4BOzQ+wHTTYLaQqweJXX8LpFCMKdJh83Rg+Vo8vUwRV9dzSH9aLS
Dqae8qQYyeWghnC3iKX3leTU9rJ2PbQ9otxB4SxOqSoKvAeHgcHWdqrGFmcJg/s4MxMgyOYrdWl7
c8qcVbp/ikxmLVVZW3QdTcHwFW3QFOM4axIaLl+XaMtN6M+F/TbG2fPyxkqjf0dGOTyg/xzXnaKs
Ygf/2mkupqE5sFiy2EDeiO4lbMx0vXxnyxZCtSawYReNj81E8E6NpPsRKYqFqnK+cmG+ZVb2oedm
tFk+hO17A3Inro8K1syqi7XgaUjWbfucASd4UYNDUZ7myS5OQOhb+kRBAFrDrOyNy1MvloS0GIWP
VnE+G+Gljjcv5FU4U/SteeUE/BuFVJQcejWwGi18oIp2Hhpqtywm46IAzATSikOAsac8YuR+t5jm
jKUKT0GeazuzRM4yhP3vJs8/i9k0ifbxLe53bLjIsGOc9cNz0XmFeteuMLh5lyHCV62TXTq1RvGD
gcd2yAZ8X16HgQtR8ehn6l4nScF93sm9jHsX0118TC1nvHr2r65ysCdVffcUEbUgHERFrQDTUgY2
UhmX/FCwnS10nVTbqv4wOk3/QpwdzuekeZ8dxytrTNpLWiM+Ssn1XYnKNXgOTP1a1iljasFJ1PaM
opOCTGMNwDMxtg5QlWx6s6PmPRFxgNXfweRAyyJNGhFujBF5UpH9KuLhnjMUZVmUkJkSYKkvWhSC
sSTNLYBbjLNNtDNRxX8rJDdAYQGcIzUbF0KJxrPwoDIwOXF3RUNdFHpf0kdxHYUsNQfGnodgcnZR
3PckT4TRk65Z7Sqt0JzsGbUVDwZoG/bZ8bUM8XZR6PAwUuaT13n5M1Uph18orh7W3qe2tu+Lf6Ep
9Y/voz4au0NiDPE6dFkRolCEh1VEFInRn9pC4A2yRhwIRZoNmAYy6KFZVXpL9t8ks08TARNpu96F
ETA8rrQ54tKCPRGGziVQ1ilIsu5YWIFEFsOfAuDiy7002/qMuPoV0GKNzt2SuBIxEW8T7uyTP5Dq
7btTAJoQnQ+GOnEoNGWzRoB3XkQkuSJ23UiuonUOLJfQSiRjnGo4Vccfud9iVwgcGGCZd1G2/eWa
P/0mLa56ShPkjMlAuxwHN2YGHQJi7tnBAwk9cYYzeMi7dZLE5TEtZldrb6ltWGmUbJyQmzyuoxN5
FjkDAiJV0umuuJfOZYywsMjEDFC7M8pDZ6YYp1UpIRwtZpsbD333oOzm93JKjnFy5+/Lkz6nPSXO
u+Lculb02RC6Khz1OrPhNHAkmBvb20SdeaqqvjlWcz6WmWF0ylqfyDUHNCjc9/DiuMFummdBy7/o
GREcF58PfnfryGyw/EhpUNedVpTnCdNsVmfZLjEpZMBEwbYJ225vi4hw6VAlhzhDs6yFIzLrUCSv
NrkwlR7Xf9nvM1fN0W4gDScpFCvarwqMwcaYRyPLteS4yN8n20QfVVSgLwye0phgf0SyPaeVZ+xI
sl75WPMh+DcTRtxpC5wi/jG51Y9gGB3OyEzjMc6fbH422jg2VwJZSOPma6xK1PWzY/+IR7R+NpnX
FCoczkObvqUtIwsaF2tPKPN2NIl78rT4rXGbfCviyF/3Y+nv2b9w/tg94ky/NlmLhSTLGJg/jkkZ
oxfs3fCSaeqNYeq+zEP/iAfprjw/esaLzkVSfmTVED7rA56nVJJloawwQOtcsLy1EHGEX0uplGYn
3Rp+8Yb9XVeqtzoeolvQ5HurKmKiX9JhhlJ6h6mQ10B0PM0n885cLkC49Y5Kd4dw5UkTyVs7/yTN
aHpbYjYorn8yy2cjQfGzHO1I402MpdI8cA9dPNYZm2YGYVTGuR5q+3lszMNSj5B6kq501/uDNl0n
FI3riDz58BbP8U++kFc7b8TLArcIkogDoJuzdxgr9bGbPfgh8vqleIutZlpbMlf3oh/+TG1mY1UU
PhKH+LcK8tfl8UX5XBHjJR8rtHTnOiXUtJ6+bRxaLC4BHLCdGSumli0M8KN+YHMIFAKX3dRU2CTm
GsIdq9dJ0se2dKGn3ip/DOVc7CN7OtZJS94G1f3SRy6D9LKUs3hCJVs5GuY28BFkL1MNbIP/1Ccp
Hb8kAD5GAUH/20YZjUV8rQ1OcAxrQ5y/+6aqJKIsqb5Mp0A6OsO6BsJVT+hZdx3bmr3v4EPPXL7B
7jSdNBlN13bSthkKy43ZZGpDN1Dc0ijZLd2bJnSxb0YlL7aKht0ivVOVRxTGZPnnqSMvOSbLJUmn
TY9g+YdqFFe9n4qXOLXMe+oZr65NsMc8U5L6w0h4yKnQ+uCsIWHheEnvPnE7Tv051ch0c9K5iCpi
pUAdk+AS3vpm7nFZQ8cXJV2S4CVXIvuV5HRuqAE+yPX4HWAli8cHy1fdzRBkKC6WI9Fqf8cIjbmO
yGMVoiQiPxAkH6Kqh8gPiNUpYdJhoCNYWQGw3KNat/He40QHv/O0VJFsnfcjI9ax45koKqzmvWpa
aH06EU9l+1cZhEx2+AYxNOo4XnFlbIiHi1ZJ59FAg68h42l8wJSL6wexCKkO7n7s02Ph5zctAM5S
4mg4ui1+Kre3OV2SFhfMeGHmxkxBy4+4ouXLMH9TXTf5aeTldGeefBydMDh4JlKDqkMdH/QRItm0
KK7O1LxnaPD3y/HJ16U4b54c8247dUarw9xxGkaUHZm9gdYYPkAFPpm20V3GMbm6dvMFv895Th2L
e8grAGeq5M4+gWo2c/Dt1EhEnQQVWR3n5LK5pbcvcXqucq/MX7RBfmnIEWwRNKdqfDFTFg01Ncgu
K9YTSLWEgTqO+nzf9aPJWT+YB9TsJCF1chdlPBBLMQuK7PDLZI17Lz1O9H/2PsLD5EpIzV4oLdj1
nL0lOxQ4oCP6iYJHvheQAm00OuYd2tmmqpt7lRdfpM42lxl6lirFSJK4kG0b4pEfi+m9U2QrWG2A
KNu1ufNKCwGYzuG21AMFN+y2qHqmD8QK7arUI3hYbzM6uAFhaT5O9tNQw0LgGWDXRNtlYri5tKo9
ev6DZseM8ax4l5PO0cpOHFVLi2bOdAyZz3XpBLUwQfG+RjBfEHuiimNLMPeDWxU3KXZh7eX3XLQg
XOpw4KmFFYu9sqAUb1JEFdMvpfR94PSPTiPqfQLcbe37OAJ5Ergb6bu/zIG6OeIAfKyIed9HZfnZ
Bljteb63r0PfPfgSu9QQv+RmaaCZ7n+hBl+7nQgucZbdKvaCD0s7JnSl1iBHP/Js8vaZTkKd7N5C
BD3reDRzsl54Ptk8Yb8d4eYsEEnd8lHZZNgPTs3CWTMf8qC19qIxMiLg05XXE1XnGKcwUfVBtR+9
oagWQvN5CJ0/+UTwXFdU9W5SCqcBBKxVY2j6bfYaEjhzWb6NsPyWgapVMgNelEi5GJMnVQOblc7Z
8qr2dVFgaTKt17h3c3KG8V+K1MQr0qLlTA3PebQNpPCt59BeJH7zWlqCQk527bfmZPmKiQcocPkJ
UdNglOqiczijJnv77KGHC8bqIbfKYa2hIMWsSvvFSiF1smNZ5SeR5M2pDKfXGsrLrQg8LNyEfg3K
BWFLLojZoVVmlVE+fu9bfwRSlPuS6KLzVNIeEQ3LJLcKntwi7Z66wSXulvuVK5MAIMJfXenenQRb
JyMVe0fByzilmzc6bfFYiJ3BDgZXUvUYZcgMerJJc1OdTWOogC8Uxn42wQUg0h4KUC2WHxOHGeXh
t5bA8YhXkxNRcGGpgV+zxRERfbgZcvHY5MzKJXaF3bdUiRTRcKeZpDiWMUd602r4t7SQtpsehz1F
vcnigSS/eHwzOcbeUEb9MExem+TrA5t4qwoFKjR/rMcR7U5sEx2+6L3S1r7ScMA6Eb6/dfBFq0Bs
lG+FewcmXEBezb7GnrFFB2KvU/bWhTffBllGlnkKqCmyokfG8t3W0h1zY2d/fBBMd5vWc5VGIj84
IituGuaaVVsb4cEyVHj3ePlbN2XkFuuucwFythomw9uNQ+RAJw/RuRWxTbaavEs/ZkSXzQ5jJwVf
541PfGrjbKlZFjFfUvV8++FSch8J0SFcq+ROCcbsdSoz+1ZjQ/AyQz1wv/5iBFt+8ChkojXRFIZu
eM51UZAU4Y8bBYFpjz7goa3b4GQE2rlgZH0QJZFXfV1JqjMJWqD14oPVUubYwqq2LZSqnZWjse81
lezqyH1057G+O1O4bNXGmFpoLJZfnLIvrkS6PWs9xDencVFrOVO+jbPg0gHfOf/RIwhRocbowxkM
/5w6vZ+ueqNEemPzO5RFTLE5eZv3NqpIsEkbbzfkX9Y8lDW6V5s88ltWZfj08GqXeKoJcBsDeGhz
wlpmbfr5LUrHy9cCKdxJFdZTTQO2NdNktlABvBwtkdz7rPuCBUs7bZrE0Cce0YWa0jZJGmUwRjlT
B0S9q6gy7LNtla/sTsq9mdGOmQHdvcvJsuG5yJ4xwTrl8I25jj5Ym0bp2b5M0ubgIAUXcqQbxtCQ
BYdBqh2qIn03sudiZl5ox6iDaiwNAxe6Zs/1KkYYj+rA8Ptka3tt+AQWLrN+J4TkggztVrhgvHuX
wQibx31H31WMjMrwmJjjTjmpQnNYiKvjiwFHOXB7NABkpbIO3ubeM+8n2Ba207wYeC8vHoNheBd9
82IL3zq1uf6HgcNOk30EQa0f1zBjQ1If2pBFu7BXPPjjQ+1RDkZZa28jic7QpqlBKczrmZR4NcqW
6Oah/TSqXj+SU9SvyUQiGKuK1FZLFAgHN7Sv2VfEaHA1yJRbQJGwlA1Y9O3YrPa+0aEJRNLCeAIu
gdMw9SKwL9ovPUUDbAExpfsVtv3LULraTBmYuX+Ov2X9k65RL298thT75ZmTWGl7DMya3YR6CR2Z
nBVkqC0AyO+LRcYhOkPbzQig5Kec2Qlxo8I54aX+KsBA7LtqPvaa4haVTnTXIhorB//6ogMLDCfY
iKBg9x1qVJp+CTihIeS1ntOcsjjFpeMU0JNsbmoXDBJm9FOn549DSfFFj3DPoka/yrhsNkbvH5Z7
m4E+oQBBF+zsFlOelXtIBBz5alX6SYO0eFrOGb0o7gkcwFM+WO11eag1FkhgURdPsmDlWWWBiQCP
zpTfnJrIPdLwNo9Bo20qwPonrwhxOblDdZB9/rfuxbTXzOjOYgH8DOKMoJtDPw1yrTVIGLs8wsVI
fIGkj/coQ82s4p/41X6mIWtDzDNRH+1zDWKjLnr/HMTOl0LvsfJHVH8ZbE52h1MOLAcvHUra5mHK
imBXIjjnspHxzsQRTePYoBGWkPaGRn9vrLHd6wUO50DFI5vS5G8JNWEfxnAozbGlFani63JpTBh6
XTUZZ8fnDS4i2bpyz5o/GXBu6aN6OfukKoIlvc44A4H6MkTGjsEOgs0yXY0n0Gnogj6dqrTPoWU8
MIyfLtTFkGTY6GBA2S6ncGVTQqZtk+4Na8BvyRjg1lWtdcklC9IwMoKrrTiZHb8ceKa5n03p+Sfq
Ba3nkJ+3LFj+XrRJqBMDLbLDmo5Ae7orpk1lScurh7s8lAiph3Y/RPVPtArDjmPKOY9iWDFtZ1TT
4mdlt7UREQF0YrTFqk7b6u53zT222XBCt6jOZWNmaytj7aqwxwp6CAoKLn7lIAsE0PnZBTI58LMJ
112lv+kW95hhtm+Gzy1smRcD0fw5KNH2ugIimYXCYcfAq98lUW+yGR7R3tZICCW/fHRWdwitpjrX
VnWv0kpeyjQr7HVReAzu5fNg18azxtW8Ho3muSnN8bmSXE3RsHU4U7y+736QwfiVIsYAjEZ9adna
oR44lTicSVq335YibLlkhTntEkVzXUrYpnlx7sM439YuIk1SHU/LQRG4BK/nIjoro3jPA74zeUmO
XJImgJaL5uhNzkuJJn2LN+UHMCX/ZiNo2RSx/9dhwbLlRDO2Qxn8UPA+miH+hdDK2DkNnmPSTg96
IcGvgq7elB02bUtqguSctUQvhSstjcCphcWJIRXn66zcE132HFggllOC3Z5KNILrvvK8+bmCLlCL
1HoBKJB1+SvMsCkytieZcgzF3pvxgGgqPz0gVPcelFWTjc5x0T4bk0B56yAvz2J1Wq5FTs7+lE0M
4eddPTGLl6zkfCXf/U8ke7j3BQpHpFVx4bX30A4uUxlKLsX3YnL0m/2zHiFaQ6dY4zOgITV9/6pi
WR0W2YkKmmCNogYa3WTb585y9VtkgSNVpXvsUyM9LvfInPDuzPxRg7nQZvm5FTOcwc5LyFPAO7Os
JPvat3+znBlVtSHqSfx0w4kEQpOBi+VlD6TrxXsfTQU3WzSsRZm4N8am+8KOX0LfJBF4/qXB91yq
tLnEoR7caueMrO09IPX4Kepld+nTzl735D/g/I3E86KASN0QKw/Kt6AM2MXqTDhlAg8O+exOH9vr
onHwWzlea/vH0g8o9yUNs9lWQoew9AwMCWaxVPaikV4wVASc1pdQ2vHZV/x+6oxtvFhcOob8GEbV
i6h667UOqlda82rrtmS1dAOWFImZZxVoQ3F0/YQegMc/6YIVj0GiBsqtG+ivFCPVAYSVf2ln7XSV
jT/qmNyBkmFNBOzo1I3tTw8ZwUuCPYuod0Ibu67fpbZpXSh91UZ4g33XDJ4miZSYKa365nZthLYR
5hcNwK0x/hpOk18rAUq0laW2cz0GDgQFX5pYg7OVlE+57nZng9AamAwXwXn62pdQQA3EDNc6SsPV
oKF19YP6HGX1axWrBjQbrvx5y5HELKeoy4bs74Ci6WF50NmS2RNBKk8iCh4TjL5XMag3HHvlOjCn
9uJ+jrFwHt2iXwHg9wdlbjvTwWA+Ped6ne4C4ss25qzpqlLrEk6qR9goDx5BrnjvkbUEPcZgFsna
qFWvue3jJWXWpvzpc1nFM7jhaou6c2t6KFX1fBtRZ35Z9Wftgpgv3PKtDlNi4vvZLRCHGw91zinh
XCHvcfIYC/BKK9RPMLPYs80J7hVT6yN+fKRNyrOOjgA1Qhf0jhldwOkgfHSDh75fm/Oqqhyy+qSJ
8Wqk0XO5SFKmJtqMk7FiAYgDftKLB0uzoHXOfXHUNdcudH8lcINY3xYftq0DFzRS/yAN95p1E9EK
k8NyHDYBffFIi50gy3LYxa1ZIhEhFRjz49v84+dOS4KDFT5M7Ql71bT2Hd/6ZOJjJM80EwUfDnoa
eXb/YJLnepSw81h69gyjaP+vyRAcY81mSJVkztrQCOJWqEKhG/eCwoJneKWVcp1XiD7suWZ3eT5v
R2rjTRLIcO3ocEgil8u9iyLjYq9i2eQP6IOy/GDXZnXJicf50UVDubJ7W78QhwHiTRrJD0JIuxmI
0X6NvQyfmC6lrIE2TNT9q8ehtxlz2wIonVNwCXpZHIvBLrHjcUU+fXET9hSu/Nm9Hpe0tLlFg1lx
gtp+/6R5ndpYqjM+yGH/AnnEMY/8xbA19GNNBwGAFcjOL9zmC/vOgMs8LG4lic95m3aXYJhYVfLV
yYwDaFwKknKXj69HFhlhHnv3obtGQY92Q08/Ox0RB7gG48OumnLVpM8ZwqRL2ulnjATebiJ29RgM
4RMcLW8XqEVjJ1BbYsE3ezI4lkloMFOqPZZa/RtSE/moewnIyHEifGF+caGhPpQcw+NyHYQJTXte
uemx9AiuM1ywfKMZXnW9EdfW6ox7I1dhEZ59feieYSn6x1krHXQJDFBIBFCcWU0paJ6Ryp8NhYUD
b+0f3om2LzUsJK0VIlnw8pmrOl5klHdbUSAfwDa2NjIOvGWeOzU0gJ75KRRx4jyMq4+qU397+q4H
M6Z+blJb7GTLGIWaFaVlZ8iDQCAM5yIuAG0XDJ7QGF79yjqgqfsN2bxem+EYXPIJ4lGTVOkmYEYD
y2Wwn6eUUUqiEfOTh9C4eiM5I6F9V65uvyqzWE29tR2d3LlLpoYjG/mnPjEfRQyu3MZycIqwixyK
MJP4yEaiYDRrJoMZdzPN5d2YD0FAAAeeV+YxYKGWdw9OeunqwbnWdd+sXJKAyKoRNfxRiOlehCal
BK4XhCXBGeoFJOp0a3soU3nPAqUuiqNlTOrRiVhcgi7YZ4O6VFmbrHozSO4VkDAZRg3RuWb/rcWr
GKgcDeZjZYpCalPPiCk5DyJi009vLKrId31Y5jLeyOr3exkwserZ1qaeXPzXZXegaCXW+uzz65EW
fF/koTuwGysra2164tOYHLikpam/4SUm3zn0rHXjytfla0GHwFTmB8lOHwa6RDBL04WKiOJ2UcZF
ObB+Zy7PuQ+aFcO+aZvJwjykPWwSpZjeACsFpDtx/Vo88UkRNh+j3knv2pftakwYa/nE8vRXGcTz
VxoLhjDAF4PeSZ5z2wYk0R2jPPEumpo1nLasiYdMmIDaUXTT/ax7MMm4YgPQ7E1kmy9aZhwaj5lo
XrsXhhPI8OfdrXI7jtQg1s4mq4E3B8ZQ4Ywc3Y3iCPXBClkWMBh7OGgdQO9ak6+OkXzLC/BumMel
8iQ4/jCK2LnaFa1g1jvokF3mlIHdNreg5IpsTM7kAIrTOp0Vj3mWe5ACXzOVvXjSeSic2pyBvsM3
XaFtRh1BniHgMFPSLfWJwYN9Q2GIBKSDjzxOU7PX518YB39Vgz/do8R41gtMv9qAK9iE6X5nkHo1
YXCYiNKPOhPVNStc7+6Q6LdergNAaE9hsg0HO/s02vi17EY0d357bIC5r4Pa5E72vT8ezLNnv1Dn
lLHCS+bNE1AOcDKeQY0E40OMZQaVQWfdBgYHEdMcsHp8d+szdDvnOg2yObjuR5w3n24yJJe2bH9m
rOdnIHq7EuZQ8T6mrDmFc09O+HtkodEtSgMA/tizKug/Sly129AU7VHaE9E2VRqe8j7+XHY2vVEM
pBkRQG9W0GuawkVSYD5qhfWoKQ/JL8I5gsSQjXdu+aVxPFxkyFpCNNHPyS6NRyMwP93+zxTp4W8v
bE7xXC21LU3Qwrxu4btPc1MY+FHOpRunLFjIWVdMnsCFHvNCfbGYHo8qirE527p2Sjs/BunLzCTp
Odag80BXn52nZZbKi1TyL2otjlc2xQh+omk2IYHt67WCEGgnv9SzCAsBFHD63OdoCA9DwrWwqBAX
6WZnZecU/SQeSuA7iYZOzC/t4nHRcM7+gAKAacJNfykU0U2uYVxDGTSPAsNXERHgTmh1u+1HvLRJ
F5ZgYKFtqllxMciZXwOuc7c8xvgRPabxvjATGtLQTR8ndcpmGXEdUnT1VffOESowotqsJxcZJSbd
ZGWGiMg70fZnZLgtFRo9D/6uIgHTmRZnJhUFoixIzsuFGM3TUpAKfB23ndMsMpYmwKnWwBfzxyC4
GrpXbpo+NKgoWFtgl4RvifZ31JJD5yc2jBoOxW/lqIfWwfvDeUhzXNQMpWaGTVei+EF41RwDEV1r
MfQ7lIfWTxM8vpWOB3jqPuG34RcqYhzqvek+jD1xQ0kbT6s+hWplwVdfAdNpnh1wzEGr/7ZcN76J
UBevLNR/e/oY39zgQ7it8zh2RredWveeWyhzRau0Zyf8XG4/C3QNzt5Uit+6UxewYnWWd3PtgStK
34b58NraSX5gqGiuIKfFD6VTPYuqBU83gMQchgRnRvOsNEkZEj7peUZzMAvqmxivPjIu89bnl+XO
FIggV+yC3ZNrpOfl8NG4EmWbW7cqirPvj3PQcVmT4+5yGQyPy5Y8pRSHoASddkBHvOpZhm56p0Nf
sbzQSd5ZQSCW1z5qo4kOGWKHXWyI+uTpHYNBYg3Pyw8WwX5/8eeVZdzQ48Tg3f1Q+5knw5u/bQah
nmotmm6LEHypOqzUtNFpcEr6XUSFra8SYR26vjVPuW+VSBCxYFsMq0/VQML78r5H8ug3kCC6HcaS
VQAp8Z4PBAITWRF0o/jQYn+nFUSwF055qaTvPNSuz9hg1D5yu4OlJwNuACZJV1qhCYpf3EO+t4xz
odxyLQA6bmG3VmscYBymDJ7v0xC/F+QcwMNqjVWi98NF4NouuvK8PFYHT/utD2O9H/JwuHbWiMpj
flA1AxVjlDLmbKvGOud2/5RQ6N6Wt2GobtobtHLordmEB0UXP1W9q698dPQk5q5Ulne7BLbyRU16
yoMB7n4M9J643tCCutfIhx7t5FwOZMBtpD6pTeOywFWZOhdCpNiUneaQaJ31UGBWiUbtK2qS7F35
0PbbaBVZbfkcVUSgTIPWo+0TqCdMT7slsdet0SUArDMcFCbGq0jG4k7uyFZ3xuC+cB7lb0jzHWRQ
xTKkRpehpmeEU6hedVyTpLxeYbD+nf9TloMitrXtJx7c9aNHtAS4QzvmDrAjDBFtBT6FIUiVhddB
PgeNiB+mhJG0rC6cZAme46wgVsbdMnAm0JjtrKaF5utM+wLItq9U+oqamp2di2nCj33j2hQg74ey
tjGSTP4xYNAiQ+uKLr7dwVzMt2Wi8mMaTZc0btNL/j31wAY0vcMCXqGieZzAmr6A7uKvyK6O0D3y
w/lrC7M7ZgJB3qzNDFDf5WhI4Rr0V26PkmnFaGxyL6VCRRq+bswue3H16qJKNK0S8eMxKyOdIJfi
rel8DNRG8gKXPb4mKRwrEETjim1CeSMq9EmZmH88NnHkJnA9mGz+dg6YtASXwksZvlIt++cmtkhS
mPvL3vN2S2eAcK/ZoMWNXsAmgN9crkUDVjQxPEG47fmINaooZuQ1dOw4SW5NpoOM5AD4Lg47bAU7
rcHHnhs8mALIA8e6yOhE2U1ochj3ep9RPKmxfsxBp3x/BYXwf1+QOsCBrtkrYr5JdpiPS6flWbxc
86omgCDgyFqzoAn2Xmwme6QJ2yRVP+NalU9GBhEETMplAU+5PtDhVIAN9kv0jIS6AGzVY/uaN9AI
Ii8jbazH3UK38yo8Q+5oTcDUhrAyPUYF9rqRs4smiUhE6ka5KuPAvnqD3KBi6w4UuCDK0+oH6DT9
Qkj590xtOcjMjxDTFMlMY3Ryaiqb+RssG0aZOUofZD/6LZ+F6ABOtI2OuOOi+x+xzNxdWqO41ptw
2C1NHM4SSH5MPB4jt3i3UZtJ2bTnKry4k4bYJd6mjZRHW/cvRma3z9QPV4Yqq262Iekag5cIARpL
Pk9nQVcWwN+v5jDUO+ZRKQpixsnBoN0TzdC2jFIgYQFvyIxfS6matcUp1rJ+nwuP7BkdCCJDI7PV
/Q3RjMW8JnzPUoc8jbDp10jsuBHz0SSQ/C3ncbxxRcjew85frMFp0fmWzlFkprvCCNIctTj+Mnyr
+1029VpzMU0ZtvuEQonhpVMGa5wJfyzYcw+K7VIEmJzypNnLUhIp2uAMi7QBWb1qcoJFcUFP3XQN
TW+69SBSNyGOWYVhLVhJcvvqBp/DELwkrUgepXZisXZroyT71BCUrCx/Cs9tO9L0ECOMzi7nDIiC
+1DNYQG+9XdUpbzorU8AwFB8WEO4jSpGAzoiKMdJh1Mdt8WGOf6HyqrZJzpeQj+pvtEE/08ssP/v
jLrP4X98FuVYR4DV/nHYPm3/ff66//pf//WPzT+WPwd/is2v9td/+QPjCnaAj92fenz6w+qh/ce/
84n++S//b//yv/1ZPsvLWP75n//983/HArNwcv4fWGC/xowEu2OT/sq/mv9MBZs/7n9Rwbx/w+Us
YezMVCTjPyfYuca/WfjpSLGz8ckRV4d18V8Jdo5tOw52GUnjs1j9/4UGox/Hecan/Q/uzmw5bqPb
0q/S0fdwIAFkArjom5oHsoqkSIrSDYKURMzzjKc/H8r2fyTSLYb76kRH2AzLIllVGBI7917rW4TP
AWz/V2iwS0TdL/5Jw3QJyjQZV5JjJ8zZ3PqTebXvu2jSBwcDbjtHbpFztQ76Pl606B08dVU203f0
m9WO0slc1A6TzjhhYNPl29Ii5cBNn1t9POr54C0yAabab8bjlOuPLq0rGuifmiBDX9mQuxvr8PJ5
WLqUwWVclQtTElBhGcVtK4AMmUQd5Ow3GVSTa3bQI0ANXfHdKj418Qz5RE881gcsVWBTXZDcGu7D
TBxNWV4nyRiAjK4RJZS8hRZ3sgZnkBzY6bFs1GlkvYN1djfNSRw22TAL1XcYXIDUC9AYUF/GxwLN
1grUz53h9Ec751lZkCo7Z1tLomE7AMVlcufEHJmmIO8AJjmzaW3ZN26z7Ex+79TQiGnao4FjjAnh
M0jakx5rZ9f+5JvEqdQVKs1Gz3D5Jwdm8qguiDGyq3iBwuoSXxsMGMFnd8Icz2woeZpffQ79TPkG
0oGuRu9hxGbaDGx0pqNPzGlrt3eGWVxJ8ZiG1mcnHx8uQeXl9Ki7X8bGPXZqeMSgfGTr+KzRkupE
d4f981FO+iPFz+pij3bmaOluOCJlfU6Jambh2ykLx3cfQLPNgoWNfGQ+MHO0bWuZuyjv7+bU3TiX
0HP6u9zooaxkxmMc6I99t82H7DlyWOLnS6mkQESFenSy4WgYw7FV6ap09vMfFWmj/qBOc4r6nLJa
1ny/Fed4zfvvYTCdFDjdOS/e5xPOPzBxWQzdc525+ObViSX3MaPOwL1wV2XcrlN/p4DCW0l0qHs4
P6aNOBp3spa7X+Mwee5a9hBpon81ZAiWmL5FVRdEPYDoN6jzxmK4M315Qru/jmu6yVzblzhSRk4W
8x2NznWcTV8cW6fXYVyxy/sS6MSj6cnz6A+PNgd+Po2jlZ2U8ypV4qx0iYIwa5P7MbjLvOHPj0Ge
sC2udTVczydnFNaJ+dAR4/9h1KslDNfjUKiTbKNXAzcKQ2p7P4DA8yr3AFz9KiU7gydW9Jyl3DIU
8b0VvtZ9+JzwGfV5e1WT82xCSWMuqKcQijR1irXuMalGmky4p4bpej6580lCvM1BH7guzJeJ3PH5
lbPoplUWbS91xCKC6DLITuiuNi1ViT6Zp8t9iCvLW1j6cCcqPpaWPA8Fd6ceks/Ko/VRUNwCW50B
SSivYa3pt4PDRVWX1umnhffmz+XqZyCp8zYfHg6YYKU0YHtIx0Jb/esqFvSJzJMwEJv53cR5jFuh
fQigihpm/Arc5ZFHyqMyEF9p+b5z8x0qv92YJq+eNlDSx89ar04M8F78hHS1zOZYxa+py5Cxrrkh
I1woCaJlQOjjE+0mIEFM+MMeYnBoHPSE9gG9stf5xSeF0tqtDp6TvFa1/ljwr4Pio+v6O7tKX5ER
sC1I9xDp4xlbfcLi4DlqQRjUVVN3RBkOPMmnMV02Aa8s2ua7lvvry6Ij56UrL9UnZw7UI7N3Xgbm
xatKtB9VRyungoc+kt+UhM9wK1imwvB1vm97OZ1L47Hp+H/zAjUn86qWe5a+96L2k1Ud93cpbF+t
584nm/yD8/MOkcD5cRzXckA4sv1Ub6hthDb6ea0x6pofD42CX+Q63Z2n9FtHVXvmqvGiZ6HKxUFL
3IeciC0HSkcvOgbHXLnzA6XXxpcEVls0L/4yhOo0sZVipPNEl/05sdaVUX3ureFOYvQA3YewaZaU
zxcDSWu+0u7n8884M11DGfgG9XVd8Gx3U4St/B475zll8x9NnL5KDR0tSY/JKH7M5wiR0GPEL6KB
uJn0+HOeDbs0lo/zellM8bNyg+fS5TYPiDzBGru43POWL/dkFV9rzcNEP+HyDZ7EKN5PBslMXnPU
bOCuIQknyybuCbyff8tiahCxBFpEEFRUsyPkTteL8NVJwlePfy/nNUetDohjgY1lVZbd3eV0/atC
759KtF8Ktv/nSvCXuu9/RqE3h9r+3wu9TfUj+xaQ+vr8/QdxkcWPn2u9+Uf/qvWUIJJYd5QLUsWF
5TOTFP9KK+avHN0mKdg2GHTxVID69Xetp/6QQhiOK11FzadmfMjftZ78A2UsGFjT4jsk3bl/U+tZ
Mwrj51LPxRQAase2JBhalsk3N2HMAFoxqa1XFXCgrimvvYLEsSwcTwOjYbTjFGcpJn1NX8m4etFa
euP46uf0KfNsWJO2k0S1LrwBOqI1J8yw3RRBsm6qtFiaI/QhmZuXWI6oSveuT+sHRrzbzFQy/H3r
zGdBjl1nraGVOBTlYzBRT0KuPXcF8Ukyra+HNCcZJaQZWCZnBGVHZdvfSUot0HkESIVqsu8KuW8D
+cETBC7Z+6ND/esqR83wUtd+UwhPJtwAivRmpbVwurUcSvrgHZDu8wDs0Ey0pFMNgXVrCvES1+Y6
MZnm5TP2MzN0ZFZF+DmuXVYej6gdmCrpIG/zSt62oUEO6DPmG5PmsDwHQdXT8ki3o+UM27QPNwj+
sAI6xWcn8wEgZfAzRLpHs/pkeGqf4v0lJWHbAMtaJv1TliBTlgYdd3orS9OelmaoPonOvA0Kzkho
EqXYsMiYrQP9VHsaMHoEnXGLChENLN1VUt7BEI35VVF3mzT9BgrzmjnCuQvOcsZZRhVTOT1keK7j
WSUocuF6NHY1dv0Lo5E0EzSazwZvWctXrhvAkALsPhVMH3tEPcOEC8UMXwfLOsWmvGXFQ7tgfckn
nrZFXDDGy7/U0EVI0LkKXPumqdx7Db5t4PZf7Ca/ioP6ya1LsgspyGrHupWD3JptCas/uAumDCUN
Hcyw/FR3/W0ra6JbPXS+A+eHscqIxNz9HLq82dqHxl4GxVLaeEemsXdX6AXIMpn9mZ9THaO9h/UC
LhlFiUn8c0WqVTH/d91thW+hL69zg/AE7WsYNLtk9BwmtP4rronvaBPbnA0HyED0FcoUi5pZWwqF
cTGJ9GG+UDQvu2qERfw1Wt0RxXSuU0+I3tipKH7QcN0lEw16xzf4DZaOT6Q018IOHvMadV6roBq2
2SkaeUOYxgh40aHMhyL8dnnNNvG+54V3FSUjKtzeeqUbSmcWrI0kEtKje7xA/f0JTcOLF+ADcFR0
NcQW2AP4FGT2BBtpFE+tKlOGfyEDbXnb9JtusPWdnXGVDIxpFg5j/k0+iUcFwCNL224/wppbaBMZ
tEiCADvlXUgu6NDtFEkJhf1V4MPZyYx4KCwz2t6mHwCVmVTORhdHXVY3IBYI8Ua1RLorK8uQauA+
nJ1BmbuOnUyscN4MC2NEEEsS9AJY6rSzO0YqQRIvBxPrOuKgGBUPaXYocLNy7plkxUYZML4UIBK0
4vqKJvGpVnG4aZppp7kRqjR676YyjnrFiIPkvkWSdmfaobe5QuevOV8wHazjksjiIHhVcXmnVfFB
S7WngFhKFO9zD1DeopO3HObjQRiTliTlEg0ySTeQFT3VIhTNyD3iQ1iLyh6P0p8DD2hLZVAWrukJ
30p5KlICljD6Un8l5wTt/kHP9OvOHj6HeYXQrhtYKPEAirYintbVcGsE/qvnm88AVM6KWcoq6WwU
i4SW4XZdtta3hIKKJKmYnVYa/MDh92hGryblxkZ1ih2ecI5CJ0oo8l81pyepSpKunFnD2XLQ7lQJ
gnYq63jtkl9Zu926D+KTzJoj7XyYQ5LsgYZkGCQMyyoNd0XFuKTr7uYK2tR7f4WUpt1yPJZJNx2B
Hj+MInhNxtlgw/2CjXGB7IAASIutrm1osJRGSaxc+oztnF+V2j+mwTaW/oNTdfpReuJWjRVxTClb
/oKoNei1/iKoyCSfSKbEEHqEIoA1ltKWG2BebOpDocJyFbXpvqxrHmmIHFdmTWCqHLrlKShniRg+
IwhsqM4S+b3sGnfT+uQRORXjfocrRtgRtpzGW3lFiRhc+NvYYm13JvXdm0Kst1O/IZcPB0LtkXQB
30KN391Y7V3A4gPOJkq28CXgzSzUTrajTvoYyzGtoQWJalytIyvSmLFSkUqD3Z7p1UKCJcH/zEPD
nIh7TyqWbhF+mkzvRyWt26oSt8NQPgXulQ55dBmM1OkIAgivdW61RAwk/LWsT4LsFK7AIUG9oeEC
i7k61+VIZIae4MAnJILcPBXO9jMOqd0197UCMlCmBqsiWUxh45+ZYqFb0IMP2IaXp+abmgNHkUVj
SQedBdL+142Zgo3gJw0T8mIg6obNo9P2G9k/teVNXH136Ko3sHIb6RHSYa5jRE09qXuuGW4gu2Cx
eCnj4WymximFhJyp5EtadbiR2QZEw5F/DFLUO9AvHvzPkoiaZtfpbP9NznOgn9H0LqoyPxh400ar
X2JR2Jr+o2PU29ocryI9uakAlAeReehI9PAYOvAs3oggO/hRscNwU+rjktwebCBorwqoAb1+VwpA
Rs4pZkHThk1zrDkTdjtu0eR56rYKU8L/krvAdraEH20dJiA99ULmDCCFsB4xw2qxZPxUkf7DDvgd
xZvizgUcPNMtLaAl1gwP/amPF1lNMtIVoHxBVFhrA1m25n6opm3ncsl1kC2Iz8WGk+FLxRofBOm2
kdYKs9ouGSo4x0gDUrUzPYo1YmZq0XywB7Tf4ktdrgGFx59YYFtIdPO/vsOk89zaT/MacqliFugB
rcdwi0YFywghTtjOEZ6kymP+a3VfcBChrRrCtcAXs/JE8NSgIFhF6VeMX+G6ZGHNvtlF26y8dMrX
opw2ll+Ts2l9hiPacA5niYeEGZHxiJoFReQ735rKT3EkwtWTZnTO6/i69Cinso5bnfy3lxwgEihu
mn8+mtnBVfs69u71Et5MTu4ygtx80ZoE21ea9WzWj1YqGNbq3TKUbOJgs/XeE83DH7BoEMiY4xOs
gGLhNDwuPXmNMxOujGJcH1Q5aJ6ivYJUs0wSDz0E+ctJyvjSMvD1tVjmsx4vWMaFvY5F8cF9+Q6b
x8kwLGUpYBlgOKmifz0ZRjJ2QqaiBoVn3KYpS1BhZq8w0hcWq5ZhoAofEu9zqQ+LKfYWHNKHYHTA
9XiSS2savicQjkaccCikWJiMK6xCJGf8Z5P1D5e0NTdt3q0dUjekCbqEHcub99gUQ5dLC/djnH83
FGZtugGdm2yMYjyPqXkvzHYHHAUhkr1Dw3OGOLyddMZ+lDwUrOyLd42XwY55KMpwVXvBGkM/qHVW
0ahfTkR99jQiB/VFq6x9aIgFaqRFIK19Ud/QWr7PPfNcyx96lF2Hln7vU9RKHegQ3vZzquvfLU87
gbH+9vuP/S5c53InK9N1beEIab1NrhFDWyK05mOzD1pEyAlxRsdRx8LoLW0Sc21sVNHcIQbeVoL/
tok5mge1jsuj1YEvSOMirqq1mWV/LjL/qi9wHX6rKHtfm18HNpchzH9Pcz7sHlx/2ty//Q3/AxsD
zm8bA/fBj/+1fU5fQq7sPwdK++//53/PP/NXR0CYf9iEt7C3t4n3cC2Tbf9fHQGh/oDtzTYUJScr
tyO5+v/uCJhz+otULu0Awg7deS3/uyNg/qErhAf8P4M+J7/833QE3MuW/6dbjHdF7giPZWGYeKpZ
m39dBlBHOSY5Yrcoa7DIRfETUvGFRz5CRRrzgVwDAo58rI7WoxfEh8ChEdxRbMT6Ej3Ht6EwrsAi
rPzRnRZRQo7zgPMsT4sHbcQvkmjDczlOV8zAl50GjlsExdc0sHUyJ1FfS0BQi6l6Gjx1bHpG3UHp
3kVGlm+TFIdRPqU7r6wR6IAqPNjzl//+Y9D1w0p6OTe/oNl6+ZY/vy+hLC3KgsItgoAD+dE2g3OV
E+TAMyEmPBWRpEvQOCbOEgHf5ccvX5RBJe/GeOFLp492xkCqlg7gnn0eqhRR8ZiwdOSGly8u5cMh
GKovWNVeonETFp+9gBV80O2bTLLK935eHVqr85alCr+VBrEhmbPWtSesNxV5TiU+6xBXAsEAXo5m
38gPGAz6nQGWJcGdjEC+BLqHpXfNfEMcuknXB4Ip+M/Llzix9nqGNAAAw3SsVQUuT4d577TucGqK
a9rh37veyXdKb8WtL/CkNfomiM1PPBKIdq+mpwhS0UkLup2jE+rh60i3qFANnVYoA5uxmP2SCc0D
TUQnVbvUWXn1iGgxuk0k0d9kT+xqxIsY2lrYkXik5zdhTjzgiXZ9phAW+669leHcpkzDfGdpuNED
HSCFjqtsDkMZZx8xqmyMlLK+c4oGJW9m3gOO205VQitWQfNwVPJUmuR7EpTgnAGfye1Q22fTLW9D
a1TbuGPdw/M6sM/Ut0lHC1fXYXjHk/fUuUwug8mVu5CgVbtVn2PW960TCaJS/XYZVVqGPg/rve93
qN7MgOy7oXhwk8E42GMKSzYKoD5a9posxde6La3rwkCKy17PyNOv1AX9cvTbre22V4THdI8a78Oz
61sz7hWQikQsYEaGy64ZvVVBLGKcl9a+HAjSFQ4B5kElycSs7l1sh8eu7dSWwOd7yAj1lWaSMIt+
K3oxjeBbEGLBbDSN2pYF5WC7mrdojQfXHl56MfhncywWfd106zrQX0avPUcdKGs3+KYmAdewSyBD
6ma6Dmv2Xo7U09VtNAzBo3Cz6wJALDCaeG97Xcj2VXtuVJTiXUQuS9YcaQIOG7k0eAB4TT0tEEFF
unaVtX69bPpkFfjKXXcGZxadINErdvaQzkYkQtHtB9QtyVa3oJW0RXMq6GavyZliU5QT2jMWSOBi
lO01O8vVUJFxG1TBehqR92AUpauG42ov+J10368cG7N3Qi6tTIt2lwJ0YgOEdLiJjD3WbH0Zlc42
gFm7i1UBLc01XivX2OSwf7GBG8ZJH9sNrNIR/RBItbbzqBWy5pw1LZnIaZ9fOyazaS5cADfed98m
hdNTyeeottbmYGTXKW5gKjXaEqE53jl+xNUn7HUXgOohz4H2/+Bjv7aaK5XoLyXDjYq6Fm0w5Jxg
2gVGVB38+tRHhDr4mKMmB8ZC0jKAdnDvcOkuIp4UePnYhXohllO0S1cT4mCoHTVbSdNeRGyqV53u
cbTagrji4KxpKTK9VOgcLNYT30i+jqShLINcKwgwcEHO1RYqEre30Pe6j1LHdqhnbrDNhpFwmI4J
UJin2QqR0AmGTb40LK0mk9A+TfHGvdFx0FUdSwvrSNw9EBieXLfkcEAELxmnGMte91f4JqHHoPqC
pqadhtz+pqNbOkDnyBg3Btp+akBYOaG+FmYFJwAf+0BwMXuUjTfzqgXyASclKq8dZplmYeOnw0i5
1uPK22cFMqMArZoqm3E5kfsIXM68EWMw0sbYDyVcObNR+bXbwPacUpDNIa6ALK4Uw3G5HevuUHio
FYLM1GYzqr5yHNC4YVHZmIcjB3s9JX/Z+tXBsIMHglcjUFkTQbNC+Ghrol0Kjti29LPEe7uJB+2m
mX1mfR3vJsPdQbCjJaBUcaLJeDV1WkFXqd1WbkE8DTsFJEPpj55pN4OttfI4/sWA2D+LdOIlWqPc
TJlvrlTH6fDC4MKqATCY0d6Ke+MHj7lua95NnhveaMLd5mNX0Q81yekGT2eHwjvkFojqgangzjC1
bm14wBvsecfcS1I2ktbfxQURWLHPldyOQtukuSdItp38jVHV1TGZiDQG+m4ufT865Hg5rkxrOnS2
BXeVUnuth3DhzJKGVzbRg3HZo3s04WgbWjwvEoT6tXab64Nc9pF29imH9oY5RqSwt/egnADPACBC
KegxvqavFUvbRe1B5oThXUdTRQ4mqpClpTkzgMC5mvdMhf7al1V3jarAhqwKLKCFDtubZXhSOSHX
zjysXUeiKY5R5Ny1hsTgaUlAL4IsJUwo1sK09shD5DqNZvyIkXAEMraIQpTlvoA/uBDV9KUs0V/6
dWzhq4w+EZPkbPQhJ/TeatDgog6J8MMuich6wNk6rth6P9q9US5p25V4cPwHBH87clXUNTvfiaFw
fTe3YNchOsLrWqsOiZ4vIz8JrzIutzqzySWw0p0t7okPp09otY+wGrQz/YpPxeB8Nr3Kug1SECLK
Hl+lKnEbhSkiOnJOryyvtva+TcJ22t8nHW2THKcd8bt0DDN53Tmp/lDbRs/qCNvEgDG15p4knwwh
uDWQ+8pqnUTuWi/q4qCBKEEU268jSgdwhsjrGpq4ehLektvW0hxjRTRqosJ1zb820og4c/ydLfWA
hgIZZSjdv4GN664jpubQuvM4dsYh56M4hn0ZrC0RQsbNvBBvXYS1z6gAlabOrpDtvlXmAALhRaqg
2JBN9ixlbh8M0zs2WpZuna6W5Ie02G208jDM5VQ3fxnwgSY0MqZgY+fag5t7kINa0VdI6lxQDjij
ltDq5GFsHVDuWoXbitwplEphcfBLhZywcdy9Y8JqSTEwZMOPDijykCQlWmFHMHTOwqXQQG002q1V
kQRyeXE1dm3Cw3G4Ru/yoDl2uioAZcQLLe+yw+VL6JjZocf91NmKHf38pwRfyarK0FBbuQte1arv
sCTCWLUbB80AGtBDM38RY7K0CodPEhtUcq15XaElQ6dUEzAaCvrCiZMdnNg5N1EKSgaKtZ1hoGub
80UKcvkSS/eL35YvvkG+UxCm99PYwZf3i5graGHMHrC8mMBuV9MSsw680rY8lJ1RrbmJwI5M1Sns
AyK0jOHRT6Npk5Xhi4bC+YhBByU2IVjJZH5ym47Y8TgvGB5RxDFQW6QRuAt/uOp4iK4ii0mXsLLd
5U+iwJjX983KTpBRc7UsudAfy8hKIXqTPxYXn2ukjgukcuHKgxzqBeAbL/m5hvwqZOyyJpYv9DD4
q3z4WnpAlXodeLwVoEhLeyQToCdDCFkQu+i+akQIEWM5SzdGAx2zp1YtN/xFRwBqAqrVrNYaBpGv
qHAy1JlNs2j0CPGzyyfpWfupqtYXM+EAHGDrwX5H/DWuo2baTwM5DZCjDjXh6UcxbuoBQYEFW2JV
diDvfHQWrbeSnWYt45YinXnIa9Jk9Tnpogeww5SiU9Gsqae3vQshyxhuwJVeM0wmZBKYmqgh69mv
TdZYK2OS92WR09WVOR9AlMXmImELJ//EkAFsMInOy1wv1nAk6qUdH+IRt7HTVdTWBfOAIjPunLaD
qkUzHJ+UtxT6NmoQHQSo0JZRQVtSjS+XH4j1Ml8Z1nCtGwQbradesMZr4WuXa19B4T6bhUWHWNm7
KhWP7IsYZVVIVQodxSAtaGPJ9ETKNZjWT7kRvUYNi69wm7UsaGdBjFsB3TF4fOD6xdu9KW3stGE4
KRQcIIiisG3YFjp71+pxa7W+tYwamjgBAJVNfLB7kgO0EVxORjqGpZL7ymS0VtkVS3PKC1R00hmq
GBQCNVIj3DieAGGrNQO2kXEi9UWwcMH7jOIW9a9RXyVGg3h3PlTSoATzkwMEIaIzY07edDXWMWtv
cJUPbk2nH+neVA3DVgYb4jmYFRLrBnwT6liYQ7j6Nh+oNud3zR+dunE3TiGq8zQjArJCrpLSvm/x
1q5qE23bkBKbwMqzTeart1fWsJ5B2PUz40tKbsIpkHdfvs84lFb/0phqK6axRtBION4U1/XKM8rr
aU7sULG9mUqceMrZgtZM102ffwdQUq1KWctdHOD/qpjAWn31ZxRKpcXPlYsO6CI1rFLtR1npj4SW
mIsipbjuca43SOugLOQru0gWJarulQ8QcOmlzjPKIQ6yrwN+mYarKoteMz7y5Zu9Sd2OCts5s2Gt
iewVWLnUljuU72CgguQoriM9stakZE4L+ApNbVKb4TshZ2cRzSePZXE/Qnil088Rn9VvUUf4tt/c
l1PwyoZgXCfZZyOJbHIGIcRnKjzUeIv1mjE5KPVLJ+5ftbs+bGT9/ySDMehB/adDOwuv/+pqnZ5T
ZNJzt2vxHDynz/XP7a75h/4WOxt/0Jwinoz8OqWLnwUwjv4H00TdUq6pEDzzd/9pdxn2H0TF0Qmj
naUuAum/ml2G/gfp3cwMyABGP+ZK8980u2YdzS/tZJRnFuPiWYVjGZAN6MX9PCGh5dTVFtGHW8Ps
vkYl4Nkg69ptTBf8FKc1SPwA6KMvu03QYtWAcJTiOQSAZTGcgxo8EYzGfh4fXbiW7BM2Vdpqy5+O
6D/0vN/FlM1vEv0igUK2pGt4ETr+NMZpDFuvRtnn20rSDsHVYQPbABceWC51rwiPTRl5617PyOph
DLgiqXnY0EdZFxl89RAD9NJr8rsUZ+iSvDxj/8H7m1UwPzUM6cZTRzu0NG1JZrGau5Y/H8Q8Skde
URDdVsyEkRboCFoWyL2u+YVANYbxQVIve9j7a90Zu0WFX2XVIB46hazRWKDbDxKs/uGsKmISDUmd
oVxEhr++oazJ2zEso2wbVPDjnGh8Qd174+klJFGjPAQeLILfH4O3MioOAQ1Tgj4dDDmMJt5cR7jp
iKnJPXpUugDpisaPPqZTk3Th5OYHx/sfX0s63C+uFORgvv10kKHKKlOEWYAdoLdTnzzXP3tqNDjN
eK9+/8nmW/fN2UX3pPhY0nAIwXx7MNnWTKIx5up7pubVpqddZwQS6EVK2dB1+q4gK4RwtngT6NgL
M6H5R4PH4TQmTL8KvoS1D+u/ttvjNGFax2tXrLHvNceenAfwadYORUh2cjxtvP79mxdzr/rXS5M3
T24oIi0mRkJ/08se8MG0kvne1pfODVjG4S5PAopsaBOT0cBIVMU1LYr01ggfZJOnq2FG3P3+Tczn
45f3QEKVJZmoWUxuLDAhv16NHNTcISaHayMYi5Xu4+Ab0xvU7bvc7lBwE6bVSBj6v3/Vd1fJ/KqY
RQSNM3TQb29KyyrittHyFBJTQVUbluaqseoDoFx0DUkTfPAh/+HlmBY4gvsAqZyr3twAVKZ+JPCS
bhmK0xjMH1r0e+hZt2Vtf3RS312Rpm4LkDosNQrt4qy2/Hm9MRkjE+pT47FT7GVDNshQl3EBlDf4
JzOWuAF9S/ND4vJISeuuXDofsQfG5vdHWMyf6c2J5ZGBLIKHkeCh9ObEmmHTIEVL4m2amxtRkjVd
uWuVPvehucGR+DiqYpc08TYewy95CNe37G9AR59pxTz9/q28P/o8XEFaco3pjkXT6dcjgmevqnuf
o+/QClk2FSLuUjPTm6GM2D4n/o/fv9xbWaROrhpZrnT58KPjE5ofCD89kPqstcDrDdG2BDrnHaw0
XfdEUVvVcaBDic32Po/LD1a993cRr+myqtuzKFY335x0StXKFVMTbaMwPlchoq6p2NmJ+ha3/pcw
Vi9mar78+49pI1CYPySXtfXmmm7HIVNVTbh1b2eP2EwC97WM03NjJ3dCR70UVC3QN+2Dc/nu4cXB
tbl5HVMx6eN0/npwp8DwBxo4fFBUithshMVOGNT3Mjbqr2758K8/I6YxTiKlFL6yt1eOVpgycl1E
LS47xgq7Rh8S8uBHhMp0NkP88AdDBlRCk9Z8sEBdztivt4/h2ETWOvNnZZV6c9EKhnHRKG1/a1vg
HExzol11ROmgrma1ag+hS+WjdhzES+Q7CRxK4dI8/2qGsb+qlFae6jmh1ms3WtkYTwT+rYfuxm+P
TpNeW9A4TjZCx1WaF/rWyFBsWbVLJ843zhHwCo2N74HkMGfDIdjCDVNfm1Gd8PzsmAg6V5MTffSB
3901NnmmLkpwLmOk1vb89z/dNewgffDjAa0zh+2vHBnU9X1y1puIHLkC7a47YEFJyht+xwfH+t01
9etLv60gC4OUzUADfJny2DPJkou0ZYngeXljm94H5eq7tYjXMtHzsDzM7SPrzaoY1n1dMJUrtzRt
DzFqRJjG3LTdgUTL31+75runOy+F8cQU81qkxNuX0kJCiQHYlpxfHZLB9GTlsTcXQUsieTapZx/a
uPikEf2HDLX+5Gjk8IQ9vcARxSF5qi9pZgDSfOLxjIUGjjoxOR0wp8BZybH5XjZDv2Bh3QmmJtac
pisA5cWye8YhIxYB0xRUIwHPUznd/v6jva/5548211vot3jCGG+OYjSkbdo0ebn1xwh9ewkRn/nA
Fn/63dCUn5iURasYCvmiK7xzNdBb7rWD53bTZozEs+nRvkRKTkAHwqYPLqZ3jz3eGuo92ySmF6/p
vGv7+Toe62DSklgrtnVGQnbJVFDDXfBv6wleZN4WKogX2B2MN6sgfdpxmDyz2GZe8d32yBNTmbes
k0israH48sHRfreDsV2XVUjSHzL58lZV1FVyrME782oOg2vGM3jh/KNS4KmBPCOzdmwf6W6WQI0d
XtLev5KhtKhuDYBfHxWt/7BOEDgnTV1SK1Ixvvno0pxhC95Qbmtbtsve49SrZpZ5iunc1s3XzOgs
NJruXrjtp98fiMth/WVN5kA4gh0222tWKf3NmgzxFlXwjGDX5ydPV6ltzdh05THNWTUQbkXuXDeM
itelp32x5v5rBGpZhtYXAGM+uV1oGKQXgsWIiDbwuvYxb/xdHRuzDtosEDUk1q4f3b2JSnfZDB/c
Nu9C5ueShMYBG1I+AwPyN7eNPbV0zrnpt0ykNmUsk9u+N+91uEAr16LE98Fp5HFSbURnbEsiaRYB
PXeiZ2h91aGxjJvicyi6dZmSUFwzkpRJuApV+czGdae7yFUkabfmMO6Vlpw5EsBT1aZLkJTI5pTx
OJECV2wvri2kgYjyUV71OREJstnHQiw7A5ygO4DE1eQYrPCGoDzRECt01i2X27KLURXKVvvs4CeG
PvRqjtaxp+kgOhBBmv4wTTrUT3CaBFR710Wrmxu46TNh1/vgDny/uvJgpjfCDcFW2iaI/Nf7PAU5
DjTCyrdWIbaAV67cygQQMpMwuCeuEmylKzcmhVF2DkcV3SApGazFvdms4wgtSdPC+YjcB6jwpyhF
blt26mxDlVhFElEjFGNYG86yTb1D3T52JJ6gFUAv0w5PYaHbiy6O79Negl5OKn3zwZX+1h3KlcJ2
hT2tQd2MSvbNpwvSICsS2862gzsUa5t5eY+lXLW7AQr0RtA2XTS586C8Sh7SRByxwRgrC1Un44cK
/FN4Z/VIg/EbJgsDd+0xDw0GrAaDnJ4R7O/f7bvn9/xmZ3EmD2eLmf6bN2sSbaGFECu2cqRpjJrg
lE+YxtNkb5XmlRd47Qdr/PuN8/yKaHJnbhMtuou0+KdixdXNKB2g+W7H/+LszJbbRrYo+0WIwJzA
K0kQFClSo21ZLwjZsjHPmZi+vheqX66GsKL7re6tsjklMvOcs/fa0VMxNqggCDdYcmtXDpRbntJ2
dHZ0EJw2I3yxy/2o+f/4zD4iT3AYLq2O9+JlEJwR0T68A6yuZLx3/CDxqN1mevKbrAGHPZlu+r+/
ZuPDOcCn9l1k6T5SSx+kwtslP+m9Z9iQIcKkZTGofM63s5adTJc1bDwtdXJFPBpI4D5HsCKOLJ2c
vM7qO56DwxdvxeSl3uzEVJXUluz/9NZ83tHbt4JamhwgNVdYOgWtc12EiWlfaSSietHf2dOu3Fq+
AAXZy8Q42BjjZHT7xVv4cBCtb4Fz0dW5YlF6ravyf9ZAnRaK83KssFcA0m6HP+aUWps5tvHFKwQC
qXxQ3nQaLWwEtTsQ7vAcOfNTPvNTtYK03CmeB9xgf/2E65IFe4XUu+WLlfrJo7E2dmzqF8M16Ye9
fZMDEFVJEkgVmtHAwMSPvhUJHZ7EsS7rT8RQ+gtX4Pqsvf9h/vcF37WU0mEha1rnBUVz12IBczuS
JgltsOcl/PcP8PkrWWBjbU5iWuVvP1phZ+3kJLySQkBEWmc5Nw+uG/8tvqgBjc/WGj1mNhY8pR9V
+CDgGZppPGrOPL4OnX9yi7YI7ttU+oGd6qGmabe6aeHD8ryXpWUyXrtfvYdP9uNV0q2vPlh9/SHf
ftgYgnplG1oZ5pGJoSpJwjVTR4vNy8yKQ9d28gcnDaM+0Lr59d9ftPXZi1NHcN9CS2XRxXr74sMc
EVTT0DCWw48oHvMw8yUWQd8nprR+LZGfxd70qgz3mKfrnhDpT01645k9wRYkQSVba6KEmKT/Q/f7
NVvRiK778W7Mtd0Sa99iX3wbMRFvO2N5cuPlyUx8lAseYNQq+aGNhfpCyu98skYRCnPt9oQlPrSj
ZZ0wF259vsxGw3pnJ5QQXffgN9r8xeP36dpxXJvDyTMNW3///OHWZZ1GogzB1DLBy88T2T+IEWL+
x+DIg9lHBO3531Tvd6EzLk9eBKapmKqv3sj6NLx/LhlB0MRgE6BqercRcCfMRCclrd7cRTLoXLVj
MKy9kxyI61b3vGjXt4TFalUcGA2Vixr+ZHmaXXeOFW/pNBhfHGCfvSH6NyZSb5c19b46TZRDTp2R
lmCqmGXGc/+St9yd/r10PzgDuMfYhm4J8j0YEXH9fbt0I2flKKzWYYowPNvaHpT+TR0lp5gqtveX
12l4AtuyGZV3LEXyQJPd3E0+RtLJT+A6WG0E6RApDEaYZfnyHvHJk/Xm7b3bLbGZDh4OxNVYBFNj
Of/3FWiFwvEz3jWQCEGrTuY5q7+6vn4sZdYvxhCcCqCMAEm/KwU6XIbYb3nlViM/R+o9hxX2VQe3
ChLq352HVNQZ5Imx2aZsmShj5T1Cb351XDAL+bI8zYa55uVAGgdDCb9BK4utJ6PDQGPBJ/EExS3q
KYcxSFvu//2zfnL0ouZnNMnmTwn8fi6ZOSg5ZiKaw1pzfJoXZHqi3bhyrfn7XFz5M3Fb5nDOjEx8
ces3Pv3BAHMIDgNhQ+d4u560cZ4LSWgY1y4aIuCLt42okGFU1i+YGre6FE+l+lEv90uViy+emM/u
X1w1OYUYbTnrYPjti3cYSymLRMF5Jx8sP7qNbClwcDvJca5KpjNbLfXsvTOUQTQWxp4Y7n23jEDb
uq+un9bHPdTABgEagYoYgsP7O/eYRoaej00R9il0jsjcO8nQY+AcXoa5xwe27NQ4TVtnRg6ojQb6
a0fuTS0CE1DfVgp454vXit8Gys4MjzrgbE1Mr+w+1JtjRsolq5C6CVRmRWtHC+JWQJeDqbcxh/5F
s9uHyeiire0ndzpN2U2N2Hoc/v57nZkfr098StpM7CA2jkz73Te+zAphGpK1UGW8sQLN+kZLWGFF
9zjl5m3UiaDu+2I/5MVPfXGe+RWA9RgeISHc8pBhfsO+q21aawkLLn8btGabSSdVEOFLznODFTvn
D9sX2ZtkXmVBq2GVrb3x6d8f5OMwBucMn8Ljh+If6FC9XTrg95xC1W4e+uT3ETheIm3xeQtxbj5O
5JMRU3OMhuFGES9eSybiKt4s0/SYeTYnOJL6L9YyBkte8e2BxOTZtQXXKvYgxGhv35FHKJiPkroJ
0X6vq/6qxuTnkgXXVxpCQUOcotZZQ1rr6AhUqUrIApw7aLkjkqlqIKPFqat9EefjIarVGNTZD8ND
xyYKG0AkxdleT2S7S9ZwMqSD90Y3yy1OoeIQgW54LONzJs0XuYrK5+xodSR8uiTojoA6bzXiB6Ch
XpURCqEqGi+lED8L6ZOCZXWPSWYrQs/0Zxz6+d5KxF3WEe3EdZS4gEFEDLz83wMc+J2Wrpo2yIs3
tkVPeZzMOWhk35KHJFbpbQB6fO2ckakQaUkfzFufANRdTvFJsV/qF97NLrKfoEclpl+F0ez/Itfw
r1HHr2NUJbsR6cGRSG/SBRzvhYOE6Wl5b0hhhOQZgNVPOgygBdlATm+0u6VFy5slWnfBsBPKyDAC
7hq4uEuDaNREyu/9UN4WY9zs20QNgcidCOG194sz1NtIibJ8BKoD4zl17oSPu3+pra2W79n/ALJG
/ouLh4lMC109mhUC13SyFYaHiPxpvbtM1jQGEtW9OZ4Bpf7E5tGRgkP6kCD0OYxS+cPIkttMcPzm
DsaAitH7pkxIWRfDnyjSfsAbccPK4rhZ3Pm6KohFSlKXbPr5ImztvrejPLBJHN5CcLoXkpGGm8VX
Ov5Q7LoeZLjMOo9+vWlaXCatJnY8r+NBAjkAlDod+iE3WGUESsTGzMhOiL8lZqA9wEg0YV6R7GTU
XWXJAiQULunG79pHV9Pb7TI20XYefo4zzNuGhl+QOwxfy+GcJvBzqxRJrIHh0Daay1BDQvfrYls6
LUGGtQDne5gjOsaWXT2kMYBswkdJN3Cnn4PecAFrn3vMHGFti+wq089Jcyzrl37l4K0MZb31umvh
/CQqgZYZKYUtW0imGXIfD46382PT3WumaR6yPYfacDDanhAahLNw8stb+HuHdDBbYn7FjdKZgaiR
AN3KZt0N35eCzqSeHrQcNnbuznuXTnCgKS1EJs9kyowvhG9rgTCTUEvloTHtV/B+OwKEHyJvOuSt
/OMitd/CZvoRJ8YvAxUthv143lQVXRMw1YSp+N13MRjGEQF2SagDSxbm9Qobi3aDCQl4UnaY56J8
ZHo07cqErdLKp6cZUt3RZ7y6RRpL38c3SV1GHXpMJZ5VF0NMPec9PelSHOWCvrMrvGD63i79uDc9
J1SokViL7rMHxGrbqQlWvbns03FKCeQYdlXC6VpH2fM85MSaUfhcx4wc+NGG2C4e4RIlVyolum4U
RRTkTckFqSqeC7ns9MHg+/Xhn9ZJBofdjElXIZBqxVCLI1SaGl7drUam8uJE2mZoPS+MxkRs4Rgj
vJbNSwW6dx/RfwyGBpGkLu/TiOiuPsUUUBFhQXCRbuxSJ3omGZvBYJ6Sap8nJ+bfRI1t9Kx1Awxf
cxgBVTgulv00IWA0dBMM+DSEaaLYADqjO0yQ/3e1TnBLb1TyMtJXAlyjtgqc5s1UF7Rr9fK+L74l
BTLiokjIARkc+zLQjNzLfN6UwpsJGcmHoJ7ZXbsSlHZZwfBQqCmuWttnjeTjQ1JLO9BQCgEWU/tG
RpiUe6L3SDhYLkS0iK0PgRiGhSn2Y65Omq59IyMFHFnsudtuMRGce7iCGGTSfyAqIxUKXXa0iatK
nIfuj+YR7BO/1H4DH9y0cMAvqbFN5+7JoJ2+IeXqXE2aj8OOPze1Q9C0v6NmDyAN71AMG6SEZuLG
tO/6HOF9Q79y8bmCxL4JgvuXF5GIaw1iDPq8jWCdlfd2A1uFE8SjjEVF4mrffUqEKF3+dsJil1yg
8CSpX8PNl9bPsUHFwo1KXVLXBiOnO9quRGJ/AhHqYhWy2h95bNwUZHS81rV+5w9kRAM9GTJHQ1fO
pmYNiIB1YwxzpGbE/to81zycnYyyYJqIJkHOj2y1Hp+L0tgJN6ULqcEMWLRol4EAH0A5b+oB0gEx
rHTyEe4qlZHcUvXPXrHc93W/n5gsryAXsbXb9HGy+vbMiLrb+/T8doDZ46Dv7CF0CtgxKMY0cmHt
eF9UbeBmMLengmT6Bb1wT0l51lWOCFtAYazSGiZz7Zn72TazoJzYpwwreuzH8uTIocI5MXdnpQ3b
BDbgvjRnsfviCvSxX2SiYXRX0phOu+79YM73usxq46kIgSMR7qaqcTuZVnszr3njkzUu1yu3zqSa
2FkCntxoFTy++DrrbmUWC23n+KOJAbLptnpnuF+9v48FMYM8w0YOuk773fddlhTEtYc7Mg9TOuSb
sjiaA5V5Lvp7jfNywbJIlUqHwh/HJ82ZnlyTcOk8+qP6+FpKWF///r4+sM/WATXrCDQbwhnYs+8u
aFXrojJQThZWmvsiSDc4O3qmwCtowyFum6uGhwhxfeUGbm3cDnb/IxGYdNpcXrrMIQXQj7ZxVmew
WafvfVRO4FBxHBZtfDD1XgffJQmXWRXrNoCERtI483IRn21MSzsPXYmoeGzt0gkJB/5FJqW39Wfm
YwbEEzmWD62ZH0ez5mozMvHzK6/a0/4yx1tj2hJziMOv7uajTPzXzGy770uOxfnfX9Ent2pEthw6
TB/Wib6+Fkn/0wI206FvdKPOQnMiE68bcSJi8vjTWdjrKvxmjASQdmY9l9HEuJrt9gpYSLGzKhSe
qctzmFA1fdHycNar/NuLNW1phEC8KYG68/3vRjdjFP1spKHmxWlQRCvgw7WPqY4+fDBcI4SyFQd+
Gh29mFRzvIZkSyWSJGEyeM5F0tTn2aKuK6O/U6pdOuU2oSyhhuSdw9bcO89ZBfIqGYligKO0NezE
CvlB/EdXSrUZpuHKU3N/wfIb5HanvgtyVFwnv9JmzkoRO/5tZ+QmNKzpT5aVBED5U0FqwvJduYN5
3Q3Ydr2lzx5E3/yVzkUtBfg8p69JJweBMxkrw9eTm85U6zkyhhnE9N2ANZGkKDNk6pndm6Doejhm
oWFSnn7xq1sfv2CDywRkQB8NLaPot7967uQNitAoCUeV0ev3lH8oTHUfje5yBRAqOYzV8rdJvFu5
EManEnhG3TxpmBv1+6hB9Pfv9/NJKc5gHvmX5bquzVDSfPt+rL5r9E5ZSZi5aX2f+wM+4rjD4Fni
m3dIiDv1hbWSpO2DPeMoHtqKOqPr71RT6IdxwDnapA1x9/6YXjXdYD8KGxxSmV23baRv7D6P6YFp
AAw8vztUfuY9cM/mmuGrE2Ff3qYb/fIRC3d6V9b6dnLm7tpcL6VTnv/yx6697pLU3lsjLYp/f/SP
6lu0NJSQFiMYtG8Qw99+dI+AbepzJwlLs/7VOtoYVguGvNbHvWTC4M17aVLKGRQEZX9y7aT5PsTL
HRdY5ywXcc2xyrEJb4i9X4Ojr1NHmja2sdgAkEzy+RAZd0XnZY//fuOf9IVXfT5ESToLOj3Q9/W4
ncNuNBTqx5bbLPyDOxQt3EEpvz2r2E+K1B/CZp+yThx7n95k6X2jXvn277fxsYnDu7BYwkwULNIA
3n19MndMTYxlHkY0V4zezza9n195i/fF6/w3C3u3J3H2GvSKaBbZ8D7f/k72EjPa7zlLeMlL7Kym
c9198mrjm+aMT4tTeFthaIyKuTk0Xu3tsLSYAVKGTT6CkcoH/HjUwcJatUqOQ0elnfYVRnJdDI8a
d1dUK/SNFFoMtJc4PMFLGr52a9dpoLh1YKeige0YNSSq9fqERsniG6YFmu2aYjjAp0o37ezf/r9/
vwIKKb1CxEDm+yYZKQtq4RfM6D4PNOom/xttrOO8Nq7+/UKfDKTRG/H8swOs6s/3emY2GeJyqiUL
42aWD/WE+LMOmLbcOPGVUAApF6veWwtimbSlVF39mV+cOx97sgyoHFfXDdrsCJ3Xfs//nIUwtFRq
mChQ/bp7cZb2mir+V4OuvFmirRbTxvMyn44pyo0vPvvHJh2vzJoymQRyfXqvty1bcBrekmfhMNpU
aHTXWsEYynExyeU58pIsvybaNgqqSA8xFxK2wjvKygd/jJ6T3n8xNGbFOIpDV8RfyRqNT54xrnWr
Ug1dMKq1dy3+PNHy3taZzfV691AAKd5EhPqpVDxi37yrzTlcxXcLsAdcK8gndGBtPQgAkoVoOTBa
lkL7Yll+vGmiX+ImjIwWwwwa07c/FQW9SvQGy7eU44vSjGvior+QGn3ym7x5iXdnZNNWS5S0pJll
fugJg5FL/xo764AWQar9xQr4eLN/+3nWz/s/S48OypyKSq2lYnPHbfWWi3PI1RVxrPbn34vts5cS
wvWwQ7mMQt+rzybK9sSBgBq27nJGh3zkMvDdIOBF6u3Dv1/qv7/r3aa5CoyQrnscEIRavP1Yc890
LDLWjzXFQexkjKMg1pPxuocNn9/G1L66V7RBwb628yGCACG95tzHaUp3S+twE0/ZdSP9v4P1CyAo
NAcqDwQSLCrSJBBtJbzvi2wFOkmbKZBqfnIsASu1Wal6dPFKf8e9Qt+7I2k0qd2eUyu72CsmsWzw
L9j5wvJcMMkTzgr/hko3izwBQ8UAUpwl6Rbh8BB88bWsD8y7r4UNlTEI5Qk9lveHVld0KNckXTK/
1IPMNHYZMIREiIPGIQlJhp2t1xI0X5Z/A4Q12pINW29Bw+z4HmG5a+pFDdQCtUfY3RzfW+XE3lyu
3ZQuDSeRMrAg64nGPvqICWBDJok9E+1NpSc0wrxlZ1r6UybkC6j+B2iTMU085hKWifB0Pc3nunjo
hbZdBQliYCfKxmLYR4hy/v1NfLbpOww3jf9kQCyVd8/x6ixL6hhLfqvohdRy4G7XdD+BwHa7pGuS
nRoI5FN2fZPNFh/IlgP9cKzo/34fuEs+/iSrchvunMsljPL67Upta3IBdYgLIT6aYCDhJAR9YOxh
OgZSZM/OErNioiQJMEP9mvVsPC38HH43GeeWVTzMhnOfjLfgN6IjIICDIZAGZg3I7cgdTwwT8UHZ
8XjwaxHqrmxvDJ25Of/BagOYcSDbNPDIqz3pGbML6VyLXqqwbC9ThuVODkvQoCNhYoAUoW7ldqak
3ybRejfsO6KULHkltTx0ljXR2favlTv24YxhpXvC0zfvK48PYOZEteqFcneNNp6s3MuDXpTxyVhz
fRmTTHtmMGE5E/kQt5DzuPc/VYrxftPDJ4hze1um0dqhrPytp1O/0Awf+MRbid8Iskj3nJfLr9gq
j9bQlFBBWhJg+tjbMqb9ZUe0yqVhMhYjZHcfjS+GDVHcHvV2M69pz4vSaQeX4rm3bHurEWq3e1aG
D2/DBRE0tek1U/1h38mCADT1EE8Mb+sMM79Zw68kbxcgmcFVmf/bh7ABXgpay/Rbt0h9UdWs70mm
hoigVBB16pW05DuvTO5EPD3JXPxxfzI/+wkuneAVkiAADZ0QgkqjKPaVaV+LvGg2HYGAG6ZBzb4r
3J92ikGuRPFBq5r2iqn5pIBPLkDQHJG5F7OpzKV5LJuxDbSmDxuCp0M5lzEQ4xwWDhMpsDaXqRvY
ruLf0tWZLh49eyowvPtHm6WySX30kpWqf/mz9eO/bkpqT6/pQmjuKg7s9OyKZwZYt9MdMQi9aml/
NfbePRZS5GTyQNIpv9eivaJNTcPOKv3gT04o9K7n+wQ7wH02h0804/wiA6F/SEmg2hm5PGNTIH+n
Hpd9bGc/0JXskeFH24Jbwr5mOLNxSQVEFVOgQJ8HFig3lcQBQlgxANtYa88JQSmAghRxfR40XiSu
yJEJF+5TW9aVSeOQ3iLM0tNYwPoqIkwpDuk/OfHagF+I3bVHEJ6F/l3mVeglq/09a5edQ5xQgODj
iIgfunZLs7hs/bMzG+OGsFDqWP0kbEEbUBAz02ceDeppwp4vYR07LOMyFud2YSYoEYw0XvYwI7fP
O/mS03W7mtzy3rG16aha0e0zIERTcYfVLXnVjPQiEMJsRqja91j1yYix+1Pf1yxdus+BMvPmDIkN
KI9c1gZbbYWTPRLNVep22NpcaF39UvaQdaban8N5EnTKorzct8uT4aa/yo65RH/HLRwALi11Mt23
NPUmCBlhglP0MGb9K9848b1QR8C6dyI0avXNyRpUDphRCY7u2hAmf7slq5qOqtt8a1hbtKBwE+vO
4B5ibXzpFMk/joaAh1Y1HCrL2ZNDb5AUe6Q6JwZtuheR0Wx941FzKkS7TIysNMuviNiGIRLRr7VW
aW9sPlAokV9vQZnitBYb6oejJxP2gxkMLjkDWdS+mq5+p6NMOafuck0YuHUYfJKjG3mGHRfUeTXs
5QraU1oHH3uN4DMxPf7fyqYSTMknAkBN1OZGPHA8LzS/TUUVNXl4kRsCe7mR7oDNQzBoNELbDd4a
+cdbFI8Xb3BPoG3MzVLQfmdcD8SEJJHZNOrDEJOymL86rXtLDBxIlqfC84/cVQd4EKaJf4beg+az
UKN8Gzkt9wdw9htjGbZdxhzRsOBYOM5wm7YPWjwsENBRC5AQEsBXNgN7rLOnqq/bnfDJv9KfjaHq
Nzm7xw6p7S4lhi7HzbhpCFMoaBgZ/BmJp5Lv9C7OSKLvCnWMvX45mP5PeIYH6ZXq1Fbcf6JebkGa
sZnNBuNkMs8njK+WNT61mQT8uyZE61V9MFKyE4mqPRDfpY4GAdKqJMXV726rPvd2qdKQ9tctI8tZ
hBO86qwEE6+8IYY/zr83HA6ak11WYifW+Q/Z3N8bo9nlMgrUTGKnSUKsNeruZhjR8pmq6kPCAtRG
bx6zLrn3/ZHu3QSnPNEg06u1TUO8QCHVVWbPIPEcMG/BMEavfmqdq1r+KcxJMnWif2BP/q0Hzkio
VU/hwgzMO9+DY5LsSydvg9GWdOLhyTDIxRHUFFtd4c6vsSMN9imy8Yn67APwLYurWWpoqKeFW6B3
bGbYKoj+KQCRBYyEkMmI8D64IVnB/B5IjYe6wNk4BU11UpwefMwFq9zV44mswK/Y6Py4QJu7Ip6P
bVlnRNqLARB66uxVFDi+xjB+UXdWUhuAyWgRN6X5Q8Xq52IwOC1nTvql4YBK1bIfSAOH7aHv+Nq2
mpC3wvAPvRkpaK7yhQxosn+iV31unuM4viMNyTn2xS+iMJ5rGvA7W3MIwTSv2wzUIag1mJWZBwbz
Agk8EG3W7HsAZ5CHpmXFuHyzzF5wGNrq1PkCIT5JVUpvHrpcLlsPYkgdcRCwmKtNXPNUOVr7ovDV
wpO8c0m+mqq82utGesx7V98xi16QbMd3WAx3KmEIp8ca0xKqswBOvwuczG02gMYt9jUv3hWaBVlO
s3/UowBWkCf7pofgXGoCt41xs4i8Cgp3ZvFl7bVLUPY2dXMcmLgwyMDoYE/pzVNUMzoXpX87G+1+
Rt4CAqtm2om+JtZutZH7wNySYdumXD4a1/7We0gRBQafnbYw7rOPxNCqg7C6wMvl7bjgsypd0YWV
gdlFSG4PM/0bujYu47crBA/cxWmGeyQvIzVIe+a4FQaJJD07qf4Mu5L4UyKBNm4En75HhRZb8WF0
ubZO2dAQcEYjJ6p8fUu2ApVzfYa4ne1rjv8NBLhlU5uy2Df0H7dugpiGjcTYy2oNft0PYMU3ei7O
NiKRba6rmmj08Y+d9PApO/1vVnOVwxC8g8Vsc5Ytr31ZIvVj3fEYIuLQ42uhXZQoHuREX0B45TbS
mTzKtiBl3Aaxn4/JAnUubne6bt5ghiWjmkvg1rDGW92t4do7PM9RhYTP5NJLCjCxVJlzipBFsBUy
ssNDN5zLxQbeV8QXbj2gmQjU2FqW4gwc82AgKRdLDEODmJaXSjSmiU2zd5xl2HuzSnaW90TcAbH3
zCBI1o5uy1Kke69L522bxFwHnMXfajAfO8NW7DeUd9hojmuyVI/EAEI/Q0rMtJvBqX96zaqm8Ebu
vjH7qjsGkQvKunNvbWaesTK8oKVmYiZtl1sTuvu+aFLzUPbRAUta+pBZoNwWoaGxyV9BMXLz9LJh
u5gJzZUoZs8o7PgkHVIsCG8mSZzg1ti191MiyAeVgx5gj0JBlTUbqRFJB6cH94/PPZu5JWS9ydOG
EO0idzvWEABdcz7ERUVqvUGFlZsGuDrtnE59dVDpYnxRcJlr1+Jt6WmbtDWgCBN8hfJ/7fX8T6OB
v7GquXJHezPPXiNQVma2lg3KJlRCopula7ubZ4OYrNS8ojQ39+3YLnz7koNwPU6aHLoYwb8UxuZw
mGfqGWJTN4tKe5LJaHcWzyBfINKz2L6omz8p0qiY0X/RgEXJ/aGdkHZunhQ0DfZc4l9kWz8TI/tY
2z7MK1wOV3RsnsAyVbkrdlYGnXHgYgLSpaOjD9x156aS/EWMfhgMTzkpNF/08j80peiPgUnxVjsH
hs73cv5onngU1nu231o3Y0dPd7K0/otf0PrQpfRX2SunE+M6OjjvlaOrJECJJqHOd5J5k6q6eZA8
eIxnmkdsLy+xgQQFuBWjq3INDiRZGLOhDIZ6zg5+2SqUDtK6Qa9WQS6ukgBMz7M3jM7BJ1Ka4m5s
0J0pnbt3Ud0Jr4Mr4U9EUTdix3UmYUcoMrQvPgAuOToIjw2Ljc8r5INPuA+ewvS7Q24nLfEL9mtW
d6S/mH6hLiKpv5DBfxgU8l0wcMZHY/N9fOhlLaKAWe/1tAEbnzDQPAUxSw/e1XPJP5CxK+On3hi+
kv598rJMleFgMLQykca/a2v1UyMGrwKJuRSk89iNIgteguIazSYJk0Hgv66h86bC/eLH//j4gjmx
oSbhF1l9bea7VuwksmWSUZtgHS3h3HRMiipZTNfWMDMSsrPTHLUiaBJGCaX3O+qz75QLahtbxbTx
VWVuOw/oaRLBse5Zmu68DIFPoDTN9bvSQpNDjANRhpjneIC/7K9/6HvxrnXbYfMxHd0jBeXt5mOC
ONb4gNGeuCoMkm18Yr6rHTym7kGhoz9tfE6kYU6COXePthVzk+ToHZpH16D8EPo4bHWuqLsu80it
YMNFpvcHCm101bf6cOzLeVOorrgayVtGnkcJY6bjxoq+MdnUuavzwEzGdKykCYFaS+5bOVKyJ9rW
Rkd+TuIsyKv2WZsAayZ299K7Ea++RGKXlNqLUk5+3WoUL6CAqo3lLgJmQQeBYGI8rBtGccB7soYi
LTS/l0ldDdmTjLvilOdQ+1PSiLbxkFxbZq2d40K7GRQVWGZXp1h4Wrg45DFA+Bw3o2nylHEYbrhO
/U4pwLcg1V7TxrkwLB8OjYL725huGSy6umoi/utWtb/dsWXAmQ9P9UTHlVF1WMzmj3Lx0VKLeTgu
gj6sm06hkWotCOJLnj5mOvbCOCPBq+qmL7bDj0+JIbCVGcC8LBe38bunRCAInPU0jfYKaSrB3SRz
GJ1/7ombhwHoYflh69JLmEr/bub9N5N6c8YBFbNp5KEc5RmBjP12mWm5b0V1KqO9bSzp3lbLS9RI
j3Y6uOzS6JjU110fkLc1XJjGPTR+29zAlEAu7J8jd2ohnDsgI5T2AGExPogk343cwEOBX3BD3aI2
OTjUw2xFDxqF1GWRIr4eZqY0zW9Dm639okBTIgXYYWchj6hQzAe5UtOQCqiVEZAy3A4zUkq/2B4+
NDH54Fj6+NiIXZgovXu+JhUpen2+vy9KCSi+e0p1aw6kJ68dLfuzyEp9cSJ/PPEMEgVdHmigFyRg
vHtB6bcqjZXt7ZOEEJFZptUu9bqnf/+e68/17ufkbwcAwUdjq38/sIg7I6XxsII8huhhPfHJA1Ob
OVdfrNdPPgzmMMTlPugtrIbvxn9o2NrckJCAo8khvmriKR4a9cWH+c/W+fbToLLBQI/zE/fFh2wk
YKfA9OgukjYliZyq9Q2DB3GZc9Roo+C+7+dUAbB5qb5W4YOf39O0zs6kq9l42bHoMVSAhzGQaGwZ
eAZTKoc8JlPeiqeQfnr33Z98Ig9SxHUpWvmDLpODPtn+sfSNbeyscblzfUME9vjVgyc+3C5XE6lB
pWCgKFq9Wm+fPJoPbdTopk1UiSJiq00e3GZKdl0aqUuX//TL3rliOf1c4dya5iU3WVO+RMV8mMVw
Vw4mJReQo30pOmIqZXGIE5Q95AFBPNb4TESnbOkoolOuBSldlf6STkxOUrHTm8o+TDkheLqLmrYt
vCWQ5EpujEa37js/cnbDUDxM/ewCoWeO5MQ8sK7I77PMyWl728CsxxHFQkWB4C0E9YgC5SrTqQKc
NLccL8rjK1B7wJ6r4c+gGueYZnMFkBYZzRD79c8B2sCONgk9KpPpXW6d4cTPIeJgc6e67LusC0Qc
i/OqyFwv9SLeT4a7ACmorzo7roOqtLqwZRo2kZE3J/Z8TFO2oUKzn1qnOdimfz9mVn0xu/xCsm18
IK5IBbC+7a2wqbFF3gTtQsx2WYtm2wwgwtO+/+3GR6Rk1ePYGifNp9p1Yhpq2J/44rpOPJSpV0I6
6sCbatq9qYbrNb0IPIqEwgxI3vbbX57HlYMpQb2KU2aK2GS4FW36PJX907Lk4rQwOgn8jsQr8PUE
SFLZwo0usqBohXZyUG9trLVbQOOtXRk8z8Okv9KL1E5eAh6NHKHiKrV/ZF3XnTkRn5Qj6Wb6tXaw
s27nj158VnlHM1ovkkOacsNi1645xFdQR08UA4XiRRfJz7ZbdGb1YL6nqI8ZrC1ZkI0ldJfE477K
yNAk1jl3epjBTvRY5l21yyqF3rZ0tSvKdO9mbKsL3eITLaQIBdeCQsMdTjG5AdKrnMCsPaIdMyN+
6cQp8byNAf3wzm3KX27Jlq8RYHR2zFFd/x/KzqtXbiPdor+IAHN4bbLZ8eQovRCSJTPnUFX89XdR
82IdCRIuBvAA9ozo7iaLX9h77XK2EK8t9nAy3VGDxrskCBG1OlzT1jiW9dK+QCK4T+Y5QS/tDjtI
DYQYtrYfIlzHpjOZe89rrXvZMApZhmB8FsQOW9z/VqDqxxUdGh/1IDCQn+1Wk6QD5C9zXvaR63h7
8meWI//qwN/RXRO9ZRf7ZOU96AVJGyZpd9+TEX5mgDgtXnrndS2iQ2lXkSCl67wYbDC69Wloe/ja
vh/jRm9va5fNxviGnC17W9BmnRfRntg9sCkkAOK4esRP4BO5o+2u31IiRZkRl/u8ycc9qYrZgzUT
A2MEb4beFcfE7hDi22u787OguixNvDSO+UomTOMz6EQ287rkhAM4QAmCgcHt0DM7HI0xXl3nYJRC
hdNgqlBbG2S31icGqAZBrI51ZBNVELtSAKFG2h17afp5RGx+nvUslrpFzYz8D56034Ll8LAOFRZi
Pq1qYzrbFEJ0lx6KEUkmXgE35CmwtshW6kOXp8BrFj6Rbu5dmXTR1PEnFWtRP3flerv4gzpqayJO
GYgrMSbVtcOytLNq0zmKzifAm4KXMfmybfeNLSmQ88ueRR+Tl4AEEF/gvijX86gzS24DVF3o0WWd
q/uxMfkKumHe96k49YZVXYOWcFPm6duiEfc4/m0brbz+3ZUBU9V2hSQQcBoNa24fmcg/J2J+aCs8
bhmuh13gJ3FgdR0QZA06Me3AEeCCFZm9/lJ3fnYMOLfUhI2tVdO7NSbGiVJAsQrGrdCaY5SazLOc
Klju5/6mMB/WnIxXlLg7+k6msSVpo5w56sgQRdE05t6dEk15C+iYKVTa2ZBYPWT+rLELUtskBppr
G2SHLsuK09BwICfgeoxanRFb3YEWzm7aqbdudbu/EqcSNLiuElVu+1n8aUqxSmyt5pOEnK+Pn61F
JyHVRa7pu1P95GX/yqpXu9Gz2VC4BkPOiTwjKdsvvk4Az+DpYed7tEYNdzUF8cufaxj319IMbQ/U
LJ88gI21uf3z/8xdJMosQ/mZGzvSIgJFqTFM3e5zUKAuoGN+rhj2nA2/FSx1cfY0oySDx9QIHPH1
vWL1dkgqWMmNMsoDktcpt8+61n6a8D7s3OW50RmPeg5eK6dAp0U1ro4Yt3eDLiO+/uBiSck3ZXDy
S2lZ14U5FfFQ9WXtjWW3GKDalx5DVzX76mwaqTpoImGpU7I88Jo0jWz6hnFbT7cmXb0FzKwkhcPq
5cntU6jgpNy4q8Z9L9ix2TnCfya+3t7385dBOJ8nrDR7a57G42AlBKiugb5H/DbHuSu/SG0crqjp
U6r0515k0KcTbzMhTvNFiCSJ//xb/EBrfSjB0KYzPeH3Zwr2UaYupo4lis1v0WuqOM3Dqm5GZ8kj
b6oMRHzTdMlU8lRzLNLR9+pscKw3hnAuP5Jd1jl41e3uLFhtqiqtQu5nJH2J23AuSe+SZ2ZsLtp4
Gg12Y+zjTzKfsmvAER8tKxkSqijc227k2/7z5/p1MATD0OJdCrYL5fRHsc2EYk1fu96Ns8luaG/W
r6whkYX4QzhkHQFJSwC8R0etLlKl/01B8UuRDgiOTDGMK8Em+Nmawf/c3xbS3EquGF9URbdUicNc
6idBIktkyG7LCaz+Uq3/+kBxQYyXAR2Bp0Ow+fmCSc9qUFVccK68hkSfvLtl5QnSwWHNQ4F//htE
47cX9HgFAz/FtP2RPFU2vmVPgsIdi8OJmIcgrBdbkUBg3vULyTMw4v6GeP21IwGazYAd9RSywF8k
tpD1HWE5XHJeAobazOd2/Ox/Gyr97ir8bNski+GM45k/f5O+TDVncWqPdjl9H+qCsYPLsuD/e3Na
jongySNyybB/YSXgBsRMWbR8FJ3E1yJgbKhnPjBh4y4tpzwUAfkDsritNPH65yv/5neDDLyZhhk8
GZh1P3482IFJhaTFbvsrYm+iuoRts4BJg8Ok6/tuRdD450tuf+TPBwwDAuwmKDmdDTj04RvFJJqp
efLcWFDXCFsdPA6L0BN2uUvIaPzzxbjNfnM5OMCbx2WjdH909Le5Y051Yrlx5ZoZEqGV4OZselB9
6R/HYnFvsVqJ7Q5avfWOhSQ555xDe79L33Q0oyE4zH84kXF8uirAlFWtl4q56y7TsflhCWdsQnh5
f3XW7qvRabgFdbO7lpPlIPJoGuym3dtk2jcVG5b70tTbcwJEPekMTKqkV/TYnem+luDWZ4tVD+kS
kdcLy1xwg0e6WROn0kzYEHBqbUEs35hWlXFia0vke/mWlEqWGovJYVfppMYmthVbJbNdkyOcbHr7
oZlprFqfzZRb93tT65/IMiJoK5/1CObMzL56PuVubdz4khqjm1uqKk/cW9tf2gQDQUO+WzHi4fFa
Ms8ZtCFhcE+DKfgXzzX81lrT7boqvVNlWh401OVeUQ/PXjd8Qc7MUMjMKLrH0SQzhLGwbn9LE8t4
wkeHTnEJSME6NqN5NxrttTMdQnYy4mxauqsbtQSxTiQXq6g+uZOyowQpDTIJA927/BgqLwUhVulq
eNQ1jLUFQdH7rJ0H9A9o/b11aeMJcV5JMFlkD/XVl8YUFh4D1rHtrjhM3V0D5iCcOqSsnXCPiWhJ
LssezBlliGZNNsne1CTjIO5Na476srsgNVPRjxFzO+afNILZd90okj1CATRcDidE31116d1ro7Kp
sPTinKf4pNi88sZRtbZHkAaxHu/rfqn0Z91J3xVjsj3azDv82v+01r+et8irUfZbGjheB9hRaW+h
vLRR8+SpBwnWbOICqDzHQp9RTxrPRMyTSwnO9xiMxWEt+AOnpmTXiwvu4DTuIVvd8oiR9OoOiR5r
I09dhko4tDxA+r59I9fBPQ5Jcz/PtrrpK26PEYEoe/P9OKMhhYjAvKEMjFgslhYTrUb+d2JjhHS2
SDO4cCzC3pPUaE9sbJ+HojVOSc3v05uHqnR7HDtWelHzy0xeUVSW3RJVRJ5ch8R/VTAILzlh4JGZ
o54ZehbAdS+zp0YJ62DmzVc9K+8NcuCey2eWqKMI3UQ4h5W8mtBn1m32IznzUBEvvYacws+ahxw4
Vlg1TX2PtQzLnZZX9qlZVxnmmSMiL83sSG/yw9Iy1W8Jnr9xxHDNAwzAOQa+Mz4qAcnROjuZ9Z2/
k9xohuCw8MOOiRuMzCo4YKBHF+DYiA8XNil11843k7VGlbW85BIx0NL43+fZ9B7hDhy0Wb/IXopj
1jwbptZdaoREPx4kfwI1QY6BwRAgmOLWWrVDW1iMwOcuDeFQPM/O6h6nVsNF6So9svJW4nlFrlOx
mKKnpUsvbZqdekHKVWWXkgvd2nZ/zBBs8scwuVGm1u7l5s9sa508tlWLPKesbnJSPxk86a+a6332
VsDwLV6wyJKpu7MG7OVBnRkvmXvoNrVAo1oX4jhFRFvbCO1zLm9BSN5P/WTt+ym97/TF3QONeawU
3ZivwZHlG3vPc0m1XpNthRwt8s2siNZKu5ZsIw99ufdIYCOZkjVD4xBGObIhTPLUOKRreTRnj4Bp
A4M7GT25Xj0yo9irImkuzTLluywgRL4S67RX5OeEln1KCsMmbEZvY6MKeD5ymYeOJDNMK5gPpvho
S2PGMEvDo9BRYNQjiM8qV8h2tn3TbhJOYI4sRrAYtK556ASZ5eayvnsLAVLsUtkMLWwL59R9dBqR
IbpwUhBlnNlmT3AU4pBOB24h2fALRUCzPbEgNG3WrqZHxGCu7Pec6YoBEAFBVg0objUBMAZl1OfO
M6ApP5T2+ISnGBUJyQONb2sha/gaycpp6PPmsD1fsEcxXhAs0+/IMvP2uaOdLGnYdyCsDyACwKaU
8l4BkRzdfrkkHHx8npBG2b7v+zZ7UG1565TvRmGaBDnVh1Y6Ne1uQM/bLrhoIUmjbZ1jPTYUzkb0
qqy7O/Ut6TCF4zEjz04yIXtqKF9eUaf1+8BH81kj7ciSp9YetC+OuxvtDh4p+rto7AZmIE7+qhsY
BRJw7amwGWmOhDb7elTl+rLPsDbwty1+fyd9ol1nilH1Y6TP/beV5dW+Rw68L/riugjuGyZpcDk1
9YU3k/5aJYpAzE6PAW6oUChyStdcNtskDZLmWmW7ahi4Rt5fLYMlX8bvFPur8eJW46eRgKhhuFfm
2kd2o0EA76eDM+E8LIelvo5rdl065wF/pn9YEGxi4Gj2NCw6Z1X6tTb1JjYlCXC+29dhNn9ubas/
DkApdmQDR5zx7369AK7kE5VGzxiEu/LHqlHVvIg6wsx2aimQRIFaMOzpm9k7AEpqbmnXkzDK07gs
g9gEKhsjgOt3iVaGvYYctMDadmN7TXARhR+hkqa5VHyBCiL9vuhYYY4JghDCVx81AZM/KZsq8hOd
dMW2qRg/MVp9dnmRxyqjQKqgE9NN70H0EB2s+WtYVPqTXVZP9grmPjcK8LAAOcmCXYl5RHLPjcYS
df23+i6yNL/tPfddueVXherzH14rr0HT1i+wsXeI1/ODKIK3Im+Ng7tS3wT1gAtRGfXDwH2M90nn
Bu94bbA1i9x5GE6NSgaUx/+0m8++bcZ3hDTJAyPI+RaQDURYn/BQjjSVuWcWaHa0tNWwJ1UN6YWF
ipgcKtxJ9XLwSV6MaoZCzJZQ6AZZPd8zQyWKTZtzDjVtuWb9cC1TVUcgAaMK+tPBXSwUTiTTMcoi
XQ4RdnApJDJnzRlPGYID5lw99Ox37mnnNA5SYTJ0n4QNHCZrLXUvhodg+mpUa3I2PO92ztK7ou7c
Lw9SqOxzk98PHdPMwF2di66Kb4sTvPdIclpDLIiYOwaP83GAmnRFPXxCdJ1DE0bAzvNQkr+TiB1j
uhU/u6sdsLjfu7pwrlPavfn+ecA4F3HPknWWNGS8LXzfoyity9jP15HRSYiAr42BmDwWCV6S1r1v
kuVqutBt08YpPgOjmgd77wsYtDU0mF3Z9wXoHgOSCal0EzNLLDNnzjHz6PToeJyN2Dws5b3liQvx
QRKCwMTwUpZRcDdKfAo5StKLykukh8wGtCxr9hwEU2SBwG3waT4WKDNa35VIByk4m540RaHMHWaR
aBbP82ylT/NAPu12nqNobuKOVJa6DA5BN/O4U075s/fIQv3Z47FjjD+G2LSoEaQVepZ2CJjAH5Bb
LftG93e4PLwIhkjOJJ04wzQhcS4sVZ3faFbxyaopRrmdCVxglmniPr3qTH9Zc0Rez5tvWgXvEtdH
SMV5YQgSAa0Kysnol9eK22tXQBHeSdd4LcUgL67TcGgHG8Gl8dx9VTTvyGnRuaUBq21QtlEhybSd
kuQo87G7Hc1lOJZj+9Wuq2de909r04hoKHkJDSXHF/rYFzV2x5T9NpiuhmOUQGv+W4XLaBMaNhu7
KrchRZhEIxU94cyzZZ1H9baV3EVDldeK5DlZ53HvSdSrU2Z/b7vg1Rak8RmQXjMMuPf1zGaESO5d
ZybFFoxN8F3XV83BqOvLZI43WPO+Nh732mT15Bmivolsa87ZpNTbLmpcoh+HZkbecmO3n2qRfZer
44VFtqi4NIIwsAQ6fdOhLLOeg2q8VDO3aiUYuAlqVGqOCw3sCfL1cmLLWfnj3qjHk9cFTL1nxCbp
+uYUGHyQOLPFmtN3o30SYwq+tUKvZlkgvK2kWOI1ZbekFQYa+wafJjxPqi0MVcNkTNBMUAxX2a3q
YAaqSjF1HzIebaf1zmvmPpez0x/a1e2uqVAbouST24zZrYsX6rzMFm1QS2nrjP2/qeveEzrt7CcG
NDvZlS5l+fdNf03Am+Aqc6rTkUzLaS0Wbffjd87FBFkb20e5lXRpzf97ns9jgn69GRh2D8sEEWa8
txJYT0sv/uLp+9VvxGzKYUyG29q3dYYrPw8D3KWgg8ucbfSXPwWV9e4OThPbxbj3E4EOPUjfWVgF
ERSPOvMbdg7dX9p1dFS/tOuOTlratjf3sRN/3GePtZm26CX0mPaaosbOSB5ZkVgLxxJ7IOvLcdqC
tBebBChjc/UK5fTvCbdXr+/1KSCEpaqQkmS1hc7YfK3NyooSUsyPxQyOaMg+g/i7AdebPwyVesg6
Z4gQ+WXxXNz2Q+s/6gmhYQlMTELerQdg7t8NL43tHqT6zk3zXQ4lZ/CF+a/qmyit6uLVreWr3sw4
YExLPOZd3p4YNqcHavqTPlXzozNq/1RWMJ6KZXzvkqR8tMz5U5Nei2VY3swEK0TFynGPd8mKbb0q
495s1igw0uoIqjJ4QSVcRs9p1ruYqyteUXIKg67Rd+tU2vT8zs3gZ8ulFA7qbL87jmMVRKIQI/aR
VJJLjGc2lfgsUicB5pXAVUKsfM3G3rs1/c25Sb6J17a83HTZRYsQ6tLaO2aW2rVqttjT4JnlQH+p
URJjbE8I6iz56t3iX2vk/s81dWsiNovMkSpg6tzXamzfgEfcjvTKD+WqTmtQPOj2Ot7PTXYKrIyj
w5+fzMxU8SToZ0xtujWcvD4hLUgRWpVFXHnEKY8Sc9jS1ethHBY7cni3UxwAmHEZkbjMGnFn75vV
izV0RK91LW9Fku4H8n0jIrrkXrFP4VbO4qTT3mdahFAi8DystvscFDYV3jB+gmJunSABfIKCCptq
UfZetMj2zEaA2dE7vGT50bKr5ACVegqdniF9MaPmo4G0pc5IP3PVg2vW2gkp8r56yXlSnx3lGaH5
tR3S/E2ikLnLNPnPnFrIrrYZxEpiBaL4Nswc843UvepqwI6P0ZD3F3fz6zgrpRwBj8GRQ6W5rIar
TnCXsv+dqbnp0DKl4kGt7l3j8Ay4CcepQDq72uNId4AxMdA0sr7rBco895M1sZzTxqW5deSDIW6G
ZhGHxXfrOJg0dSzI5gxdn1VJ15J23SjzCh7duOt9gxX7rL0SbtqdMUGYodewqvrzoM7YBCQ/jwXh
JWyo2G1Ojj5pE7r8Z0ae2uCEwZGtceHrSZhjNAdX8sWxVrBTcFJ1D8iGILlgNe6Klj7tz5f/dSjJ
cUdAmsk7BqPRR9Gir1P65BXT8VZnvSrq6VvJhiQkObQJu0Q9//lqP06xnz8sVHfm5KRc2BxmH2eg
nT4Wo1uZSFw0yTllLX7cUQIhJb8dtBYPjGC9OFiPLhiji6GStynQtRBdoNxJp+v266Bn+1Lk3Y4t
dbHrDDwo7cj4RyN5PkgXPayVTTbrzIt0Uvmd5ZTiXPnGYZXZsndttt3MQZA44gOIZZ5eSl9R2ATr
g00J4XY0lVXQgcKTM8bN+VStA69nrXcYJLhfiCzo8Jpwg/H95Nxl4tOfvx8EMb/cDThNg40pgbUe
K8q2zvnP3VAhyk2hkWBLlIl+8aUXNm2OJ4PciduFLGSI44ABgzC3tC/sOnG8oJULofx2YMQ0N6qT
ORLKlyE8sR8L2bu+/p6kOUGMNUKUec5Bww31pr6L6i55nEpE/rYyv4Ea+JfcJ3ayTN9wDK/GlZbz
eTAm+Ww72RD7PvLP2XFuTOnYn0Zg02HTLfzxhXlWHb6dBsvRDv3d57Et5rfxxiPcNcyIcD0l7K2j
UfMuQ7++prAp7uXmMkALxaak1pKrYi0fCTtTsVMixJBe17+ZAno8KMwKFr8pj9L2xXmwv6wAISHe
lca77bCLHIx5vkmX0aVcbozDuLT3QgblLfQ1Zh59n59ZEUeqbAmSDThc5sWYT85UP6ouHaKutNND
JWycDVU/HBab/aozsGn3EtKvxgmyq/D7+7WdjNBYxs9OtXQPdVM/2a6cb7EAJLsexsnBZ3S3ehkT
XPPi9LwsReWRdJGvyDRqilV6rqtpph1MW+KyhUNQc/5u1LY4BTiW9pb0Dxgqolxz0tjM3OFs584l
Zwx/AAbKbzmXZ0TTzn3RGWfNku1pQYZQeElztnDhomdwGMv7hEUTFoQ/3AxOak4SuuPEjCbAdXDh
UBe1lq1FFHhQEvnhCr8cT27m+fsyaliSHRm8a1EwtV+SIvB3VaOL81RxGxDSCOC1yl4XBuKXTJuS
s4IHSVPYP3Erq1f6HBr92vqngUt4AX7JxNjSz85a3uOmu0unzj/ypqp3wjHmfWBqsb9UKnTb1gtR
fEbKddrn1RoulNHtNBVXz5/fQYlhB26cKWrVgsDXmpyj7CefCC+stLNzS+AvlhXnUuIijPtcBzoq
QZwRuYhwq3FuWq18SqvWwruxGOQVpU+CEayztsHOdLMH0SpUC7X1Ld+yNbzWYAV7UUTQwc9kkqix
IKlZ7x7+8oD/upVBpe2xottyKTnyP5z2tjmks253MvaQSUbQEXpWzRR8k6034B6N4JSm6Gw6FKK0
ee7NVoWndcs2oDbvFiUoRt2/wtx/VWADcdeRIfOzsDj9uDW1xzTLpy6FPNOp67hMHeiFprmghMjs
/A54/p4gdkRFVfqql6ABvSSp/6LZZ7P4y8mHLtcHpfMDPwVD9+eTr3AK10rqGjiknWlkv5hplAfy
MG8Yd99ssMnVNv7IoQ0B/TLiWFkpcKM3lmS2QqlkNBS1/UGAJGudfxlkOMcahi5pUvIGiZApMQej
3yrhB+A+kyUu1BE3ji9HcPwovyvf2bkaGRISJzQY1rbft7onby2m7u2cX3HapaHpMuRLGBKE/XCf
5u5dkRr6aWHGO5QCRoMP6bjoO1Rz9kMbOIxIq0dkegrn1OIh8/XvEBvaJ1uzbpbVY1uV9ti4nGfp
qfM4tI+8khirC8ZMzfQvVvb1bGHgqFNCGjC0PkLSzI4rvOydOYjvTGlj1WdMNyC5q9XByzKPAxZw
YEPkERShYfRPyWI+BGljXivbfwOJPmApndWJ/eOVAvwuCwJcSmn2oG/Gco8ldoZYOYKlM+D0dd59
KRicNLUTuiZZ5JS1yNIK80kYmr7PUh3TrMBnuwCN0PvsTIBEHWfaX3env6oYsM+4eILRjXtbj/Tz
zdF6dsPqgvdDsxzMQcIWWLsm8oaJt1hycDEHclyQNfLlz4+r6fz6aOARMnXCgojFIpPlg/xXbxbm
X7Up43btOMgnC9NXk9Ae2+vOhKSPOQvLvDcn/d7q8a83HC0+s77YBp8bsQeNcmHTabsMBno5TI/A
Q+9mx9P3Q0tQpx0cfKPHIk2M0NEIluW4FJ6gCmRwN3XImCTOzZ05ykOrZa+BapvIHHRiBczVwlI5
ce/7znkWU3taMZ/sHAvsHMDKYynJb7fZhybN1Ny6bhufLM3Vw2aTNrYTGRSqlPWJzVa794b1hXfg
crKrlpOvRF43fFGDPCZqfpcSj35vV1fPMLvbIgHuUBSadyrmFuaSCfdbq1CG+u7YgqhBBTa6rTyl
Q0EydrY8Bsb6sPTBtK0UqdA0lJGQFa14rEcXCgS2/sTSvGfglteh85AMuaqLS95wFX6kO5CzR920
zminBBqcjd7K2PjUeNND6wQjxsym3gfYnEOGr0imCo3ds2XdVW3GXFBvGHL5NBMNhuOaOKfkXAHq
YCK4Vf04D3oyH889oAJ83PqNJQAfq845pJj6aZhtNhh2cSLnhjFeNnxZxuVbZlXVDkPRjZYM0zF5
9JsJ44iZdRhGrpme1vcWwJzbpVxCsel7HEbzkZGh0Rp6PrA/M4c3UrLTLGRYgaKcT5u6iSpiCCnz
DQlK1P1alE1yKFJxFZvlJMhbM3KxkYw2lrx+w3S4GVuF8X0oYbsgLrIPLCmNtSECtuAvZqoA6Fg2
GIzsc5b4OA/UEhf5/Vz12W1A5l3krsG0p7KYnkiXOzc1vDHKh8vUsFmRc5ndBO0Xfgibxl06x6KR
J+RQ3KUdSwh+R/sqrJVIRcXCp/Pm/eqKVzeIksSyz2aHmJMpsA3hIjbmYAk7W+VXCzNUWciYW4cw
xsXNT7qtxRKZWKRpXcngOLkXplHFWtDTnCaFDtkVSGI+m68lObcnBZLc13PrZFbuTZaUFRGB9mub
GKyB5okOIIeS7Pn5gQ0y4kSfTUnvJRUtHto/Bb8qZHsI0BVtOEUON0Di2hvoxLhvA76WcYXI4Hj5
qYIRGY+q/crmsAoDEfRHLHFlikelA2xJzpyLSwodZ11n/wpdvw98+Z4665sS3knMiny5ev2GA4wC
2EyfhuCLMvObyciaF8ean7zCrM92hS++HgbzLHBgG1RWtDlXiVB11CzYfCIczZkXAk3In8+zX7sL
BALMLWn2ApwgH/VYle5I3RzBRGeLKWiheNE2LsjJ3soAe1aMzRn0/0UD9htrIuAcEGYAYLnmLzBR
zC6zPvKMxnWBRbpOElTYCL+AKDox5pdjVeJOnnteMeVUfNcahM75GrE/wIvM2HR561PgCobDIqmF
uQP6dzcAHQpd6tGdnmkHZ8F6W6AgD+qXAYaFLEi+tgkcTJbvulk6uzRJn3y4DmVnxvM4Itafc2en
S+2rGKkmtlLfql4w3aZ/6a63muXndpePjqzao7snTOujOgy7dzlAJJGAc+jkEBYeKKbDPtAwA9yk
wgPNpMvrn3/j34hKYXgSZmbAPsft9BEbN1hukgzBIOLVn8xjlXbESyh/l16QeBPY55QvmsZeEIDo
fgz03QRjYJd5qtgNASJLhi8HHFJv/BkVrzrOK7UWLCrw0yFntKMxSD/pIysf7Zgl7mEapxtKm2nX
1VNYr8iAkOmwL3iqScTeYmBJYQ9b2XzpK0+PlUzumSOuwE/4XyLEeHFYGvsDtT/e7S9yVfEIxJBT
pWZkqeP+7tgQE3JI59qkd2aR3E8IVQ9NXfpI7m1QsMIg/IBgRdOFPKHKaWKlAbK7o2CIecwxWYxt
1M9P9EJ6nOYrx6KlrUR3fMUNnv1F4vWb58syLPhzwWZxg6b2c5lSSqp4RK8iLurxuAbVTSKDPDa8
8dtiF000yOUvP/ZvLmi7QHEZpxA1gc/45wtW+qozRqed4FiJbLH0bLnVG2z3JWLg1pjz259vrt9M
qzCRMQEi4ndz0v1Iv/jPfMJoMp0WvZaxAPO98ycf3Yr6lLSrFeOIQ1Ojcqj5C6jWDfON9u8vJ9iv
hSDZNPyHesxnGftxPtIHQ8nZP0lw2918shc9AWdPKmbiRnLMH82MEj9vQZWgMf/LmuA3D7Pte1u0
Md82XNqtVPzPR+/1fmCMMMtYL+p852ahMbfaiY//FphCP5Gdu1ed9f7nL/z3/SLToB/X/d+86D8X
TVNjcDCLyBg/xVb7UdV1bm9E/++roMPcmKkWo8hf/P+8bcbRHjMZS4fhn5QFm1Zu2j9fxPy1w+PP
1olP0z3Enu7HWaOGlQuNRyVjtxNXe0j+wb/LmsUcCaXqjfHJ7G/rtXky0sRhUV/cre6UHozKsuLS
phBKOpFygogdjotwWZLsxljDbmrkczI4RoheCKJWkvylBfjNE7ZNLHUDDRWAhB9t639+AFsmvZgG
TcQDN5TEnrbLCYjnzAFhhEAGC1r9N+zjb+5xF+UUb+ltLeXZH260bCmJOyqkiDVQQuBbPtt1TuDs
7D7lVaw3735BADG6gr8ZRU3v44fFpEf80maOxcnO2+NDt0NFhDdUkLAhUZYhfUTPoiG5qv02Hrbc
kBUf2mxSXi4Lm5iszr7087ieejd4Zx2PGGiR5EM7mbgpKMhjZVHzYkprLt1avY6r3HoWXbyoivc/
xi1KcRIqCC6w89NYBMNejumFtJ7kHuwpRHr6Gc3Q37k5wtQYuf1zIognCCIMCsoLKYweCZmG3Nu9
lFFGIkrU+WaxAy7Ufqogj1JinLTGUHcd5ulH9QLkx4vGlCQ6AnCG3ZqUPLIsDGLH5fU32avDyDBz
4iTxzJ2m+wyqZh0sEgjaXTtKhzGITc5R4pvPSf0VCk/B6zX1Yzg5SwhAo71oINoITjK/NbP+1ivr
WHmFuNfSzjuyAWXZ6lqPE7n2V30wvattBfucAKPYGCzSMs1mP7VFetsRo4urJjs2JUAHtEXi3NmE
ESTNepvSpp5kvyYHy/7WGXShbHOMqJxFG+qFsR6lQMpvzPdoCtvHBsv9HhiEdmpZxmuMEmE1JLvA
LV/sBR9kgzV4VzjLA3Dt7qTr9TEoB7UPWGA7nX8foAtlJF7ukZhWP9TDfakeZwatt7ojHqRJdGIa
rHt/6PTbSshlFyTkpm+2eRbldKhuj/cnq9cQ6c4n06fTCTqdqm90Xyd9DkeEQPvBv9RguYx03ZOI
LKO+Hs2zlxE5wmSkWx5TIzmlSDf2xcix5KF935k0lgZKslOHFicu8ViUY92FpaR/0E0WZPbqIj2j
L0PBMMtjI/Q47/P1mBh+wPPrndAgAi0ZrEM+1CCaHa09eokbWoQq3eql2huZZqE9mtsTBxZKQx2N
ZQfwZSTM2mFlEC5m1vJ0KO2lXrITb97y7AsPWg/0Ni298SDskcLgMnfKruPWp2UqSE5WJf4tnMS8
+P/H3nk0x42m2fqvVGiPGnhzY6ojJoFEGiY9RVHcIOgEbz544NffB6yqHjGpJm/P6i5m0dWhoCj4
z7zvOc9JuviCDpSDHAKRTZojX56/SgnG1rRBiKTOBPOEdXQbUYK9lNTTPjWzdUUVby3FQvqmXgv2
VydBghomZRPZSPMFDLbeG0xFYOxHPkI56S7JhITMnPxyfZh28KH8YTCDnXmNloZpeoz7DalALthV
/UB0hdgUSLZUvYIGpoxPI+vH/RQq8amWFV5gLvkDFki2pC+UlchNQTdxqNdqrPN2BxWLxHDVylHw
Hd/oTh2c/rxzAmBoGXFMtkWrmRiixq2NzPBTBGyUVCI8TXlDlrAIr/iG0Xwxdbtjlp4utfoi1qIT
IqEunM4sL+LU7Upazx1lgm1byx7kigA12kieX+x00B8SJoqZxTwqpvkyr81g3SpAhojdqmFNmg7n
pB9IBIhPcUjriRHt4iVYPsByvTCy9U392ex9vGSgscbWh7oV/T0TQNIyI/40ecRaCjbS6IRf3Ewd
w2aUj7xD1JtIIyd0Kx6kygXbWH8ynb9jHSzHXcAnFkwQys3Hx62zuR+dwRJ+0nVbjKCANJAthkmR
XHdJ5HZG7UuY+Z4Cml/WjFQuGqiSYt3eyNI6jhvpepKN5ixVTHCe2VD6BDIQOZM+mkNDNnxlkHE0
QhCzQsTi89zP+wC4k68ha2L2am8FZSGVbFlMuV0N2KA113V8B7nwTE8ofbEHfxBhe//x+kLRlonx
5+0Wl43fweD/yLZDTHE0caY5DIBMqwRpTv3dULOHwE2eM9xMd4qNETYL0ECNZrHpCeISjSo22ZLb
Wg49mszZvnKC4Dpk5kK2BGxdbgqWXXl8FYdpQOW3pRIQInZNC7TTUDVsv60aXzPvHeSle0rEcPzk
6aB3Wgt9L8JfNQz6uihUcHlG6KyKKLNONAUBlznQbUglC8KXSTpI3FrRodK+IkHHHU/OBnDfl1RT
Dw7i61sYu3urNx/A5/dnpemMB2PQN23N+NHBm886AnpDSNG+JFmW24zOVZWb2qnV51ddII9buu6b
BkUFUyg+Qr6ZdB9X80auBWQ/1L27JoDeykySMsQNa2mMiBEKnMdEZtMIYT3xEOjBq9CRXjgUvguN
bXKs5hdqHXzrzfJqMkhRr4TKtg0oec0DuNL7UkXwq9KkWgo/vCCHgOINqqd9QaZhbLXNrjOkzi+r
qEQNtC9JTbIqa+XMNVVT6p5JRFoB4QojOsbNhFLaNfQK0d5YDZsIUu9ambpvKJZMN3BaWuT6cK7l
8GodpCeQHDsDwZP9Y0IcR7kO4KBUTuxTq8sx5fJgKNanqJchXMqRylR3usT47FISJ7xe0r+S4yuT
Fsiac4BgHhT27rM39f2LCu+BQgx8DBkb19E6S5AknHQYS/0sKSe4ITXIJl23vVCWdrGeYpCvEsU1
qXQYQuWZte4QRvM+CRNqwPL247MxjtflfC9LhVsjN5ilOWyUt6NUJIza0Y1e+MhoxKqPwcjM6osT
KM9WEu+lAlilKcBoa5USMUaaIURq+zzsnQ55e/PQL08Wt34t3aVB/ZTikmyrAUhPZFyBaFyHWR1t
qEleFHn1jWoyOl1FQmbFDJAl4sWO5rs2UtHSW+VJ2sK3sTRGFUsnJKdO7+S4fEijQnPlb6aIdHyS
pDvKTXxnUOeDFIH1R2CjzzuiuNtdrrbPsq0/R01yY89R45Jwtk8VvtqP79mxbOL4li1L+J8G9rwP
WtQ+DOzjApZDXtlQTkvDC6Tl3z8+0rsd9+uhbNOSDTxjy4N6eyiyd9ieFYXwo9B6gjrqtoHF7Vnq
mL1pU+6l8AmxVFp3PdjWAWvuxydwvBtZjg9fbSHq0wvC6Pj2+A2wYWeOQ+EjJGbbwYp9Wdg85JJ2
iW2C9wVlXxuENyaJOB8febmyo+EcSTwGRyoqNGBe39ufbjJh4IJJpC59iPvs/hp5B7IAGwpojI8P
pPziGnUgMrLmsNWz2eq9vUa4BDWpWKL081yci3r6qpbJ99IAFifHJpQFrXVFJboNhkJphYKuXfZH
wVwCRnPO2KJ4YiIZKoMfe1I0xoWFznAZbqdPSqnqL+4IFlP8rWxHbTwaR19qBeWN9w5nq2k1FyqR
bTpmCM9J6q1dLOsgXa4PcPxXCqYNmrqkb2aoAI2c1TCBxt9HyZ52pIKtZbZeXMojurMZeX46AL4D
D6Spl3WI3a5JwnEHj0nXlU8Kou/uNB00mf9Bd6cQDSHi6G2ui6wKW4d+BLAlZd2a2XNYLGN/ae7H
MM49Mk1QBkS5fjETDHRhJxFl3SWHNtqoxkOeQlYLc2FuVStSz5HMKjCaEOyO/afvxPFeeDnTJR8X
3wZsQeW4jEqorJAp2vUgedAyNEa5kidD9xX87m68Hu10uBjTGt5G9w3BwI4VtbkB644Fi40pmiHm
qLwwlRUpfKMZ7D9+Y4/LQn+eHBU/KhKAiY4/ygr8RRuwfCcxAdoMC2wQ52P/WbHveD31+qBYwC5R
yBhIjx8W3skkBa/ENL0sYuyxe56CiLSFPLho0uilNaRNhcgqZCIf9EXnIsarj6/z3ei3nIJiMOKb
pq2ynj1645UYPChjYudjq6WR3bHbdmxQu1UAyUFvMhYd1kXcIgErbDYpY0AD7JNTOJ4el1OgFKJT
7kS58U6SleRmWNXD3PnWpF3qU0NucLlgJIbwpG7Qg8+IfWkgzLGXTYm1Qq5pbIz8m6VNn4n13lXQ
Xk/FUTQQUSZ7veP6jDwQY6tWdecXMQpNaDzEP6b44aht55uxlR5VhzSchsxZWUGQH8VafQC9g3Q4
vEx0M14rVfkCmHFTROSNlhn6+6UC0JHWuKmFWLez1LOitT6NF//VPdQoYppY5A3u5jIA/zSU0zbO
Y2EkvEnkfO4i+gpEy/ZrEeEpKObyVCi0iAeH3VEXnSTo2QztVAp51z5+lr/4bHiS9PENiuaOejx+
opKWIEXprY+EYgstCs6I5P9PDkFohWK+Lu+WlcNPV9pZUKIKmRJakvWPqR6s2kY///gQyzv/87zI
W8CriExQprOkGsfO7kGyhKE0du0ben5qx0mDwUM9FEG+q8dm3Zv9wYjGT+bi5bSPjgnxE8qBbOqM
BsdzcWpZIVMPq4AuBYNcls8JeT5aTNPXwvL18fX94ikxN7CIB0rroExaXqafbmFVSymabSITkrH4
IQnECVb+75rxmeVhxvISLCsakyXh22MYgxTFOWtQ3ySjGglI4ufglVesxENP7ibn9ONLev/IOByz
iWKrpgFL7uitiJSsAfQkkcqa2g9UEk/iGv+GpOE0I6wUhC6pyQqRjx8fFUXZu8emGPQeqbeTLEMD
dpnkfrqVQk6cnJJI5RPrDMI3SKbDUOjCG4khVcwM6fw8HPKQPvlggcnvHXutIcmn5Y+eHf1ZtE0m
S97MKSUtbKr7Eivoqu8sTNViuKLtw8o/ztKTOlTPMDeDRcK5um5QT27Dkv6+rko3CsWAYpYtiD6F
48lBK5/XTjbv+rB+xghQn3dW4NaASqjKOuVZQl4V+u3TGP3Bxhi60M3RUF6WoUKUh/RVSgPzch5L
zJNScDUCkPRo5A5eaVLRC0OCa7oyAiVaXaf9NPmd0oLERcw2dom9k+R6pUqh6umhFFwGVtTt2wlL
siHfZKG6LnmCnjRoILHqIDp0WAucXJdP7TJWTp2OqvscjebjbEjPGuYf8BQsDAM729QRnIomsCCc
C0nz+5bjxEp0h5qepuRgn6e5TISbU2NYamzi++QoxFiKIztEgxaGw+hKnN+qHmTsJi04NjWThJfN
0QKENuAcLfabZUPaLK5SFbdG3g/7xJGUDTvtgmhEz1l6cPaClgbOdQb+mz7wQ6/rnsmaNc0LjA41
z8aMmB3yhrgaDQNdRi3Pr7CiETaKoKueV1EDJmoJ1sTcB+5rLDtIAEC/PBq0sRsTTuqydIO/0Ih2
XwyJC9KCG5AILNNqdDvq1G1nzYEzn/bRtlb9tLBKbh4B5qrdXrKX8WsgDn5QooCRcIOugOxgETa5
b9PQz9fawihY4m2oZwzbVnZ29IHT7YR3YFDs4kyphHTeSTq2b1O9Q4/BbbNxyWpFD1kbx/fUbaIo
zVzlVolpC4wdrkNpobDDrV5bal6eZXZwloYkKzVGph1ApOVysQGrQDE6UT1LRxEkt3ZJsCn/OCqD
Cxia7TZ0dGJgYNiegnGot5rdb0Vj3MxzK11pABfon6ff8IsqLlE8qqcYxWUZGZpfsR8tei28kDNf
YLp2YYDIFxbzrjkA/XeQlayLIaD7waYSEWsiXL7mAWOWKnaQ0roLLJ33qYNtRo/yHeU6BcnLkiob
toCKIGDMHc2OYVZPrFh/+XgIOd5xME7iOkIS+jp7K8fCuyKi1130RuXbZhWs585QVrLoH+2ON/Pj
I/1iqCKoYBEtwCth7X00IvM91WVqc6QwEz86W5PoJVM9NotqWH2X4f510mea0/cTzcLRWeYAXTeU
dxCY1Ap6kVC98rU2y7wsHK5Eu3wnDZIJZ4G6k4Bd45B1URYDF0CygJ+bJuMEsZ6qx65QP+uRvp9m
VRDh7EQJ/QMNZh1NffBqHAFnJ/cVGxOtMwWPVXPWkUNST+XFx/f7F4ei5sOyma0NpajjGX0I8kKL
AmqQjOt31kTuUK9tdSIL+MbvPj6U+lrQert8YLPKNGoAhpVVyz5a/1WWWTXMAbHfLOiOuKy+JuGE
89LIwyXAB/mWUq+K0Kq2sjl4kdHK/lAM1HWA5teB+ahrBRpoYlRIic7wPVX3JdbSLXxZiJLDBLmz
F/WJo6f3xpC1e9JgBi9bwF2pvDAmY9vPBHrByCxmougXxV1MRVTuheQxYd1XdGlsrYH+FwFFhN/d
UOJqf2AHfJ4mEs9TE+yoFF1Aplg8nkDlQs4JebenAGPAsCK+qymKgCGqZm8Y0OulEv2VQpL9otVX
cm08plUZ+riQL+AnZit8tcAT5e+Ql58n9hWMzcrg53KzlzB0AIsILiurTCh0rTLTbP12TNRVisEW
h3j00iXmOZpgjUihyjnMmrEVaH+HPvKN3jSJjcAxYqe56cuClJcw6nwRJfo6qiDtOFFauwvIJeua
dNfaA5aArNqSMlGdDnFh7ERoHcgoIUWHssja6G3CtXgb8YHdqikEKNnMCFaMcpmdTm55eZSZCKuH
76IyVb9B1XdCBqS5y2uaRIz936xRUM9MySqzw/ViN/9aoU1mR189T0qobosoyFwzoW6RQ0Yu5atk
CJMtlitl1VWYWJy0TPasUND0UPKCglNsJUV/ahl7D7rAe/ddaYV0Y5WM5EqvnhlmhXda7k8LzeQT
Epp0FnXTjR3iog4sU/Uiy5tUI6StjRvBuMKZ3uziUntGnNmdVKaFQpNg+K025ldZiBslaUb7oNYT
VmTF5mtRb9QKZlNYI13SLEtsEIbvQcGA3Ywwe/dToqOQLzFNPhLL1PpWXl22rH9O1GbYNRLNQ2EH
MauaFJFOeW7TAfNYREzUvYXupyribxRD9WU8+TlauSENvQIz1U4rpCuoogtz9oDSKDoMOpyXZmZt
nFpUa5ixiMFj28cNNOHGznwaSpdD1YYToc3OpoR2tJa74iZuiU4D5sSCSOuEi9uPr7BXWATE4gcj
InrXDBYpoDY/JELLi+Jix26q2zS1up2VUODEwCklSWQskNTEPJ6A/JNq1hk8mlMxzD+CTvnmlCI/
K2uZbRY8aBAlRMkY2Uuai3kd02sgzU3bFqycCjU3Dnyf0qrFmuM2YhSkrACn023J2XST9NRM4mvW
aMY50lecESGwoY+HqD/rOW+GKHL+aB9R5sCOB71fe7tUDjTo/Vh+U79lX+2mBl+ygAoKFct0yyk+
ieCsbMda7pDLh3CL9YYQCfDDhVzyn9y4aiKD8KI02sllkxPmQWY4g5nkKyK6QPccr6Za0U5NY4UM
4Z4vnLvcSH48208Ux4ETN/VWlxS6LbZ1QFtQrRJEJrtKSxNX4pax9MPGqObO6Tj14sQq4zurtX8g
DvthJmLNshKrugaYgWbpaSnrCyKgpc1VgyVIpoY46OiWlDzrJBSMtUMV5qdVvusBK25GROcn84ib
Ie+fDeoCu1mbbyQbEEpuF2jSGxSyofNDbhtX0rLyZAzKctuM8WWeWMpKm+Zm62i7SJOis7L7TrXh
1miq5nKwJGhXUn8aN4nlogyiszDKuGWl0M/HDl8wGT2jkjpn40jAD4oh1UNdM611qYF4lcXFeew8
js5dodX3Casyy6nmnRmqV4YctWdyosKK00y8aXlmX6pwTxBhyW5Z2cl5wMJ7VvONzl7c0zvrLAui
9LyYnAmrEtvkMqkb1l6I8SvJ3kxm+DAgUi8RfjCstV7V21B6OtyGZpO1Pg0juniO0RwAsjggcCIb
n1VPtJCcLkXxfj8V3XwaAkDZFKq8maxa7HPZDjaS15SW2Ol5pH7iHDXeLV8AkyNYQNFgWgbw0OM3
No8KY7ZqdDazaEjTEj1hJkT4DD2XpuX1o95G40rg9HX1KjFYqZvgTsB9B7l0p/F9bcgNzvQUN2HR
EIuDAsovMIaTr+M465r5rEUgTMm122eYO4jN6MDgjuUVWcPNVdQUe2vAD6Hoo7NHXeGcJYvpuIhv
wJHeRc4YggiOV2Wmn889CNfZtBt37vLYazSCIftp7Nwh1QFCSgX0HpqFkaUrK7JdO68ox/OgiUxy
XGZIHdWh1dkkWClGHsDGjA4T+8LXEeA/nsb/E76UF39+6s0//pM/P5XVVMdh1B798R+bl/LsIX9p
/nP5rX/+rbe/84/Ta//mw7+wXV+tj//Cm3+Qw/51Wt5D+/DmD+uijdvpsnupp6uXpsva14NzAcvf
/H/94W8vr//KzVS9/PHliXpTu/xrYVwWX/760e75jy8sxn4aI5d//68fLrfgjy/Anh6eyne/8PLQ
tH98sX5nwUyRi5UcO4Rlxf7lt+Hlr59QX9MpGtuLMJUo2y+/FWXdRn980bXf6XeiMARzTzEXHPyX
35qy+/tHkIiBIloqnyi/+OXvC3/z5P77Sf5WdPlFGRdt88cX1spv6h6WuuSgwJVkgbvYdt7JJpdG
R5JUrAszVZwIUggkdtdDy1LNHL3+OruWJrRQFZ4dGM7rJjtzEAazZ+QT6iz8RN9U+YeK3UvgNuNv
dZd99RBmp1Z910Kdaa5T81IxdyUuBkIVK+SLjNb2V5IsjafFS2bv1GSXPTnjSWJAbkbysU2nyouu
h2S81AeqJMD358IFik7O71R9tax9gkDDzFbavEtqv7XPSgED0F53pMXNiHPWVKZwdZ10OvaBPYly
wrY3M6ET86lJ9h6/KdYnEvmEyUvcI3XokSK5Cv362HbzeykbVslNqH0HXWfcFdI+vkRgNJPFRdfo
WxgjtcebumIhXqZ8geBgNLGek68RPodqk323jROmpuGh3MSHYsP0fk2Dlxwzy0bWsKHpLm3VZKvf
dxP+zFXkz67shRjxVnzjDV2dzVW/LVY1SqtVUB7MH4SnKN1GZjePPVus2G+VeJpW1rrx9G3sO9cA
sBGIP+CbQfzlww4/kbf4PVmHilXWb4DHEp2L3TjxLIgB8I5yMj1KiBa70TntOR92b/VX69Ekbmj8
brT7OLsOsJi0V7GKn/mkDNCK+ma+a0mXTF39MYsRG66yteiBO61YlCgOtq4VOQVYOtIC9scqd/Ag
kVdGSOCqe5BQxqcrwl8UcYowTyX80EQB446TP+0zeEVo2dU9AXMtsyhuJFB8nWtcV8/6D3IElaf8
dDrLLsqoOvT6uTPLJbDH8MVu0DnCqbgMShCOSbMA9lLtdur2UedBRvjhgFxcsxP6cy/8b41+vxq3
3oyD/+Ph8f/L0e+jwe+/irBjqnx4O/zxp9fRTzLV3x1V1xjGaMgrVA4Yyf4c/iRT+x2rIEYXWsk6
Pr5FpPTX+KfYvwMapvXwqoJefvbP8Y8fUWRkd89/gDT/2+Pfm+HPQJe/mHvoDKAt0eV3tgC5mln/
6YLgDEIXZyIRqWy6yF03jnolnxrhQygBlxTdKu8w/+jXpITQfcHKRxxuU1FGQxtqDffIfbZDPPPd
1mwacTS7mZ2fU677c+p9M/P+PF4ft1rpaDNZsPSWAUMsq7y3S2+JfbiwVMwlo/nc299DtH9KcFba
82om6fKn5/jXXPH5sdCrmYaMQO5YeiOVGMLCDtd5HO+qhNAoQBfaiAFJXxvy7uNjLVWNn7cUy3U5
Nt36RVvvqMf9Uwgug9ZQk8PCXpKPGLh5eJ06u5iKgpR8KyaMSLjiPz7mcVmHYy4ZMvJyYI74zrAK
99qOklAn3/gZ7VVgpYS3fR2jT6pH7x8ZB0Fjx8vMlP3uDYvq3BBJLuleoh8wsksDgoIJ0dkhJ677
4yt6ffxvb+NyLPB3Bn14BEpHTYxp7rIc57/uaRXTrH5IASGU9w6Vf6LVDmZ8pqVfW/aWqX6j0s3o
TtCoeJADgNc+WvU3MrdXWIWa9rEdbiL4XOiRhXAr+7Ep4J8bEwneJ/l8QajyCl2bN9ko4TBWUrWY
vfFBBI+CsJT8h0EdfSJgh1VEYjADhJctgjuijjyp+QGAGdICpl3EOPaY+BG7iX54LPITqf/ao8j9
2obDJo9OSgyooqWEQGZsHXrsbZWXAREHCEKKE2jh5U2SFFujeUTs8smdVJYdwfGdhPeCg5oVEg/u
qA0lunSwjAZCKNS661YE26Yw/Iq3X1tQT4THaGjjnfEhdKZzvR+2JbFYBUuDjx+o+v4dxUbCwMmG
gnUgH+LR9x45VYpeBapReSObjYsKZVPTtVHIypX76sqOyqeIrlK6zJlsZCOkzEHjkNuj/4DxA1vO
Hm+7np8g0Wd7fZWP0z1ZqRczSmMrCVk3dfvYfuz1/9kd/OnUj5RCVSLNbcNi0YtK8sfzwCsDZLAL
yIxSCd5DVTsNrSsl7WA36uT/0cFovY9v3/tR5e3dU9/ePU1IttBLToEaGfBE4Qnyayp9pcuzF8bd
rpLYcybFvz1Gc1QSIuhvLM3ZY0YaiTWzXJN+4vUKpFTUVBkO2G9CWnhxMVXjPP+ky33cebDxTRqI
PnB7KQw0znIbfmpdYtaVBfUoLjNFEj7dAoZfYSH6REjzq3Hsv49C2+HtUaIBn0UQk0Rn9JEXvujx
Uxmc59rBTD65nF8daNn8ML3T2X5XATcn05yGjMthn0Dh0RsiQdQz/XPlsc4+C7M4rgws9455lCYK
0w6YhqN71zr5kHV9qXtD/TQk4NLi24/fQVSq3JjjoeSnQxxLUcSAb1ajYMnWIydwvXT1iehfcriD
jjIefcEmJ/US/K1NAzGB3FCnJruvAqlmRg92WDXsd4baK5NgjWzKJ7J3W+Efz5Ruj4x7myTT9SCz
lrbiA6lieymFbJCh/odQnFS7TtnoXXZjtQzxZXk/R7i/0+QmS3+MhbwjUDfJT3qYN1FEuECYgz5O
IV/SmsaxyAoa5CnpHBGh7NpLGVzrFZsViknDHHrhg9mWrgmh18ht2LLyzmpKvzObszxQTpqcnddA
WI4FH0tNt13QXKrQFOA2rfS2QcZ7jyZ+n3SWLzvpVk6SA4wCl+QzfBX2oh3HPgj0iiKSNiluC6FE
GoqTDAfrSBp7Odl+nHPaYiQLKtrPebcPOESSNecLXrsG8iGUSyfPtzPpkSEyZzXLN3BL3Ei+LeW9
DqUCancOEC8uS/zr9paKL8FdwpsgtyC3dnXCDmjanoIkvZJmbNnTPQJ2t2RPWZTNOWRbWA/FriYx
M5YT1AFEUlMLouLvsxcMo+qkkql5hfaG99gdcyKz2wRQqn0+O9a2Nut1gEkghm1A7WqHu+hKldJt
AbQTZpbUqevTTsuhqzlbSUNZXNceh/Ml1DipJbyUTSmUKjcZ668FoHxHvTFa3D43aX9uRedTKa+H
/FLN6cOcN9P1RCZbPpw5NpfHMsTyUutJrjFa0egxamVbgJHpp9OFzYotFE3y1976HpiUNM9K/Xqx
Pk+NAn76mXou1evuUIwJzBlQEkCBxvtqAbWCA5LTbG8r14KlDpU0b7A9aVXppmtI51nnE5yNZ/1i
Oa5lUpIXw87IM3gB9c6xm0tNGakTxN81AkERNNBbrF+mINxSUT/E1paUHgAz6iaS0h9waK/GJrow
+vu4X5zi8g3sfaT3RJlsEYSulmzXAGs8oAMALrRAitnZCZIJulwhlQBASmFum171bUgwWHbAtii+
psXkLciYD+KTphy3GTfAiYw9fpDvuvnIozrEVXIRlbysCqi56FmSIcDDUS5g7TRZtk7BxQxacdXb
YkOg8WMyhvuh7M5sGaJfae/NyNwaen2XAcMP4ZCqpQNwPVzbeb1XRb1v4CrXZbvto6khHKXdFrbs
Iy8lC7w5byICC6Ybk4xvw7kW893MlrkUk2sE3wApuWVEA0zYeyqJCDBqIIkNcStQ3vARaeASY8wX
zygVP1mmvNMevo6iTD5s77BhvvMayxYKChodTHmiuCogYWFz80JKQs5yb6WOrlu1bqfqRthXHw+v
v1og4Rf6+8jHC6ReS2RFpA1orEp3y6ZlbXFFkD3Ntr+qnv9y6/WrWfbnIx2tZyy1DNs540gl1k4t
A1KD1YLSr//xBf1yQvrpgo7WLJMU6wayWND04iEYTxz7k/noVzeMx2Hi/kESy6Lh7TQuhZ2Ja43G
m2GdwzVHytKRcyg+WXm9QyssbwQoGmTiTKzsVY9WC2NXlYMw2VzJkApMem7sCXwgmyxM2/sOsHay
SPMpMXbNiK668JrRoqg2bCb0J44RrcMYKxxfn1WgxiLMsJWeepFv7bn2B4eKlLLPyVBbEj00AJBN
Iq9VYeOeVL0MnkHcB3i3vk99TVQXADbSNAskOwksvUX8KgFGNfWzMcDB6dwgU5cdtvXxeNKDVLAA
Y4264desVZX6IFXfGnZTYfpYwO/THb+z2fk041lIRqEDbjUYvdl2qAbIqz6C0d7LvqjSP1df/1t1
+pc1d5Ut2X/8Xdp+V3Pfv9TNy/Sm6LT8wl9VJ/V3mSaPhgtjkS5SWedj/qvqpP6ODtRBp410CPgH
ZYd/Vp1053dYBTYraIhzlKVkvp2/q+7O7wpRZ69aSAAD1J3+nar70YqQWgrCUDBd9E5ZdOrHm8uu
i1rDAb4L4OlFyc5jA91YR9wMMR6ZswIL+Mn4/KvjoWt0OHMMFTTz337z6dgotJ0D9OiIB9TnQabN
dAvJcmTlZwyfHOw1iu+n9e7r1eFuZR6AAwCn+ehollkLjB58SBMKoQyM5Vaq6JeyKMXQ15svoiHc
Tt01+nUTrPKi3GeFgsLjSpPDjSV9du3GsZGCgQ4jxbI5MlScjvT/3l69GtbFJL2GAJnzdS0f0IJx
ao4b1ZFfqQORtU9Go3kCT+HUHBSHInyQbgN5uKjb4ja3gtN0foyho8OTsHcKQwcylH2cGHtQ9JfC
MM800g1qxzzPavORoK7DjEFflOqJGJ3LqMdZVd8isdwq/U3T/VDwEIpZrAVFwrLo3MJCVUV2ifyi
gXewEKmV/aOmKaRDxCtEJMqCZ2c8bG47hsagPYcVQEeVwrjeekkgsepCHaEs+QPcbvopHYviEPPT
sMEGDhc0dMXC/icsvSirVQkKYLmGiN+c5M7LIH+Z+BsBeWVlve5IOAzYp8Qpx0qkla49m0nuEoq1
Ik+ChAVG467zElrFEQ4TCS+NrUhrlYty6ApU4zM1pKVSqFIvRTeIELCHKGpE511zDm5tlU0gCxuI
y+ASO2qntcIqkGBb5dbQ6HsA0IxppYTUpOAvEqDoGWI18aea/ktUsPJ0nmMQzSKAYwH1VNzOhEws
9w+BSNvex7h34WG7OYfS5mzbmuG6G9gNAVBNYs2zJ2VtcMft9Bbm6Iq1lcreR7LvK5spgi+vLW+5
5iC9GMQqXmpYr+zBF33csbPOQiorXLo0gDVZCNuIBQzIDVWPpWNqV2TNr2ru3qxyKQQFDVidGgTL
gePio1/D6BiegQOuRHU/Gc+VDVqfxFB9ktchj2I5BZ2A5CFm5RtoWAbnlYydJO9p83YwbUnUjon6
hENYhZqn0Ym2ddpJdoK6gAow78sM2TolsStOVDeHFgw7fzVIz9l8KJv7IT44/VUqmO3wgtAHT2e6
Nhr1XYzw4hx+wcps2HYWzz02VgUi0JIMOgPLc/CMSmdqeW/w9Aqe0xSk3tzcSvM9bh6En7yJuOmV
8EXhsZsteLXrBhl1wnNpAGaZqH/JUiFfCb88GWmZYDEMd235Ge5jFgOEuvIcYtgLPZRArbtqinPS
lVZmcMUrESxYYQfc7atPVlljeHjNKtNmluy8JpbChzLywpEQP1vhuojZWtnpSTluZjFvnSrYGikZ
C0MONAEYDzdadq6WK1SSl4in3LBxyKPADVDGyk24qeRsC3gXJ5XbZhL9MhKd+GZrlesh5IbUVrdJ
c5d4V7dK+BSSF4C9q7wh9lMik8jg1XlRSiB0zyMPFg2zSxa1F/DacCtFVKzyDLNcwc2UqTxL3Ik5
QFRNBiOMApkokwSOINEut4xowJbnr0hfn5SaEJUuP23r8atGySJP9VMQcxuh8k+rZKfhCktkl6KK
p1ZbQi48CLKr5aeyUq0rPvza+j5UdB15PStDA83wgqrdTbP7mAzSuho9TZtYw98qAAyqriZe/Zmk
h5XDHW3Z1SnrZW4ax0tLv1Z4XGS/4bXkpIYXtW1dC6YhWHU3xkkXa8o6akBICYq0dCynetMs/k/M
8QbvpQPrivPrzPQyCm32fFCDGUJ6tHKEozJLxKuCO7RUVEXFu8iWt4Lpb4qXtOYx61eBep+kDxGi
xqrEHFzYj0Wt7xH1naF+xZULe7RC8tLcI0kZo7usbElIYwTkH18+VL4D1q6uLOPa55SW2UkpGe3Y
LYOt8gyFAYwotJp3WEpuJxR8DdHpKqosvsVMPFsjvMjxVoy3MJARnvP65i8TH6AF75GT1dm8NrLq
LuO4jFxv7BnBRpOktV00ButMCtcl3BYbxhmBDy6KTy6KaZFauEqzQ0JDI+Gv7ELfEao/jKh60bBQ
gwcNZhdAIePQr7PxqW6oD1mqSnRhth90WtJ21tw5puR1MFgtAmnIBcYyQHN7yrdqAcuNc43zF7mv
NwhbXVTWgKV5da2rkvyTTr2qScnkJS2B56YTPVWs5EO4XsYgkGHuAGeyDU0AEdlSMWB4wyIBU2iZ
gIqITjdPLmUMM/ddyZho8MJTjiodnK9xvRv1cSvj5RilEI2X870yWMK3+mHBha/0dHm1w83rsvB/
F87/auHMhvFfL5v/C7lL2D389lA8/7Z6qB+75zeNW373776t8rtpAEr7v+ydV3PcOLCFfxG3mMPr
5DwKVrBfWHJY5pz56+9HjFYjy971ve+3XGYRQAOkhgnoPn0OTlg0WWwS895m0IR0EeecANETCzIO
2ndxW+svAmpMoAnQTjS0U8LV6wxaMf8iVkuuEsmRIE6myfU/k/vXWOQFYvR73Irz6zKZNG8g2QRH
eMH/mnMa+nZiugXkrOthTX7HASTBIT2wpj04Z+kcnfyb5ASmkn/Fyd2NB2/fb4O9tUk22S7bGfvm
WMyhfjnG5+JYHP1zdpROyTE61vvgWO7LPZQ5G3fFv4237XfBNjmMu+zgn4pDdQhPzQH/16k7aHN3
BpBj1227LULj63xnbtKdvo939VHdR+f8mB+Dc3r0zu6p2YdH/whseK9ts/1wuc//1T3xmx9EYa6t
EDdhlq/ak1f9XRAg7iVEozKVtWg3LoDGggofF+9uldeL8D4g/KdDfHAdKFo/hNrAISwEz2FAmPtg
Uf77EMqvXhYysKY/YopoEA7+cAxXUwGyB0m/MILqLKffozrZqYpuoIERkwVyJNBBbnPSwz2+gpnz
pobPpkYTxKi/+c6fSI1/+YNJfWPZQASOR4A7+oMTIxtctUrtiGBRZx7rONoao/GHzIpf/l4OAZjB
MiaQGM8FT+D7yyY1rtmVrjosIEmdjzXeXUDNMPr9wasEPoyB3q3KjOnRm7g1yYpn9Qk14M8HcgvC
4aj3DuCbre+pWd3bdXHPlPtGH635KOPNgOfLC/QTZKPfTadeDw5el4wVxKgjj2k5jyhxPrhDva5T
9C5dbReheNz3yUzySoLNA5s01YFFel9x+8cr30z2aN+QZCtVczNFv9xx/BGMjr+I5Haukj80uEQo
Lc95JOaDAFdoJzPLachw6L9wOrNMHp97FIRmSlHdD2a35fY/FbqLU+y21PkCh312hHsxIfEh5dMb
6Ss5JnkO7jy+oNrfrg1moGCO2vjD13pi9rR8zjfkIxQrxqyQu21U73TT+yzF1b1vlfdodiEq50aI
I6YlyrOz3mnvm0b9DoEZM5JM3RX+HhGUmOm8A+SpPvtSiTgMk2lviDTQ50Bp23hujNp3cjtgTGLB
YOtlATa9B4PVDsGsspqTMrTNrJhWHI0uzVslWIUhNZ3LUfqGAE1ojXehDkHbiPKsZNFX6rVkYaOk
UakE5GtInvlAwOMtZ7Oolb9BEoZjknRvyHpvid7IJPvPoyKpl0Qh7ZkZG4uibXNETtN11en3fKvv
Yex5ADvFUKW+1xMbTsFGm6tj84dX06/3uEoUFJAPfhXoKT5mpqu9b2UFydeLXio+G2gT+1m8iqz8
83+/O37J+bbJgH1/nA8L/dKLCLXgtV/0abB1kvAlqVnl68jkNcGmKcItmcB7lMA2jT8eCG+xMEdC
Kc4WqCEziflsZGuFmHrmGjdDkk/0rC8O0yq0KLf/faa/+GCnE7V4qQDhxEf68QfJ4jZJajnqma0H
yJJVS3eUH3qi9p4l/4H2VPn1HcbrkUT0CXtCKrA+XZx33wUVerUmQTqN8GG6splUpnX75NeQCSsR
0Fodrc563sr9vE0MUMoeSmXufVnJD1qU/uEC/e5UkGJ34E7E72Vr08/y7lSYxNp5ChEa5Jwsn+pi
H3fqH/5cyDF/ec/xu+JTY8pC8jx8CD8fJEMdFlYuxHunD4hml2dS2e8Cg9Sixrnv5XrfKvXRi/xZ
n0OpPv34XRdug64gDbO488p4ZXnpj5Hrzxv1oXdJ1cgt46ZqvxgW8avYvZ/O3i3QwOmrjYfUwJh8
Md34xeiVAxcbiXKyFhaE/22ng4wXGY253ozLts5IMHHUuanHn9S0OCekYaG9ckDglxQFnCMtCRVl
RkaW8gBLeap2T73OGTnhLrHkBbk/P3KjmLsDbIdx9OLG+U6OyflCEN0Y+lleEiFPqn3GCwNyyK3c
6jOpgeXP8+e8JBZNjFxQ36LY3Oyj7N7W/Lmaoo442WpJ9JJr/hoRTd7AT5OOWabY6z7KPtdoQHiD
tOit4NtENq1aySpqrVlUE+g0UZ4MSv8u847xEGwDM1xPv7isFSiKKg9jDerX6/KZX3jky0nQxS/l
oLlzOvmB7KsI8hXCV6U+LLgPb4h63/SQguDGhBC43pO5gvfGOSZOsIbW+C7qkl0wlGdX8XlvJs5a
ratz4XmrApx8HyXPQXa2glXeAlu2i88jacIzHV3KhkTcWcv6Ih0adRYYyRcIcReJVCxbSJerWj4E
g/qQOMWXeDjlUrqDrxdFdRsdjcHbDkQjRn6Zqjj3TKhMBb1mJfg23b0ki5/HyCQ352BCyyzjdeLt
d5Nl+QoVxafKGhZepT6YXgrvvfKtq8Zj4DJpIl0mCNEhE3iiezXDIdEazRMBtH1nw4ZT2EcyPvZx
n9/FJMLmnX+nDZBsygc7laD787ZRRAYA8qVGHq+aAHRE6X3icX2Z3q9yY+O68o/VLetfp3HOVVPv
pbzap3X42SaGaGf8HiHK2g9KFyB2Xe75IVdOCKR7GA6tIR98I5nLWr03En+TKMFWU5D+DPx1G8ar
0M8+EYpfQNjNLeZ9qlJGQ3pol+beKdK4VFDzt5MQQdvi2fDI0A2gfSnzbfdSD/5W5fNCVEVCbRVE
ctt4e6kO1p5r3ZiZ9hDr4yHlSkr4x+rxwBed7EcAZKH1PYpSY1E5vbzAnehOZGS5YpTzkXOQWm2J
KCUOZzKfszjjgkY7pFEMfhxjo8TmYiSojBQSM/6ue1KkMZuNBHxim3tg2Oitdz+97+XK+qLa7Q+7
LZdZUIsvBRooszLJ7iO3vUXlDXxyXe7hktrmtnM/dsO6jbrVdPWlKF6RerdLlAiSESv6gcjflrM9
NK38ECrtriu2RdfejMjHAneSuRlnZhPvdEABPip8pRLuajv55vXZd6t61vX4JXLrO6l18M3yLA3F
vdOUOMgQK+rTZQ+yz6z4knEfIgWM3mb5VNbNU5ZB8t+yEuGpNgZoYc3O33Z+9llz0p2tsXQH2UB8
VvOhDeqrfd50h/AuxmlHlvnnTCexTI8rfMtDfudV4Lbcl0J/qAGaoeRAivMwt2IUiUNm5U5QP5lM
XFsJkH3bwjsVwyPr4+KKneSzHqUwKdRPFg53N45gPQwWltrcuKi2TT3Mbjj4ignha7Irs2w3cDJO
MB4CXlmDXewNflPVS8BTkMQYpWtCml8heJ6RNf6gSeXZKkkaaOt9V37NMzwbhiG+8n2Q7OygPOt4
7fFKPkmeNTedfFEFHa6Jteurj7WkHEyXdJ8mdm6mU9Qt75PHjKQg80YPycTXi7Olhj/arNojQT+H
IAYu/HA9dIzruseOHxdF24y5FOLxPKE10wmD5yEfirPDzRN7r1/O/3di/KsTQ/7P6N9dA+P9z56L
qcOr70Ixnb/49OPnJPZMDiBTnkvwT3H+Yh0Hf6kD/8dU/Qo3t5W/CIRDsgViluwp9X26jfIXnowJ
cw1MTJkA5/8XtwXU9j9NT3QT6kBi7yYTMpnzA1r68/SkNiutJ7MVlty4JUGO6V/v3ddlkR2rTM7w
f7F33WgQlcESca2AEZc7V5RbHKasGjMfNO2v3a+jGbPKhv1GGLm4nfeQjOIk0MuD7QfEu+qWuJFS
wh6hZtpSNFzqRLMoF5E97LqyIUXS5lURkcAOOZoKQwYDqCHJqwuxG3fIEQBVjd2tQzMJmWVyOdSl
4ziUGzdQyWSuYQhQy1R7cI0cQp63Ikl36sGERfvSCh3ma6vSmuqDaL0a/66vaL0a29NQ8nSgPFWQ
OB5KZi2DIs+9US+Whjp6E/Vyrp8kNQ2Propu81RCV1Q7iXpRVEg1v/T40GBDAH/MA4WcFf9zb4/m
qRtK/Vy6YObgLR6eW89z0Y5QnfWAUPGziWJmUqTBPYIn+rkLbNygU70wU0rXWYte9q9moeO8H02Y
TaPB84sQb+dXEAXXiGIWirEvY8UERJh/FqVxdI29Mm2uRbF33QiTa1H0L0YWtm+9ro0Jb7x9bw41
05NEaw58wjPmK2xMUuGRJCNJSe/V9Nj2Fr7pqGwJCIqKSrJPlWz620uLqBMdxZ6WJiEeadu/GIu6
S+cYQvPjwDrVBONBVOAYWbqH3FvrHYsY0Vc3C3aidK03m5EXvigzS9+S+a1thcnVLnkbRJj1TbM3
3KD6vVk9jpv/XgIqFwjM1SMDy4Ol8F5xoG4ioQWOqg8embhVdatvG+nv0NUfbAc9+UGtnSffDp/z
UNf/tsMtrF/6D6t2fOhVm/RxiC1rIROJPpmdiaaDWYOsSlMD4Tl657F36V1OvUHUXXtXcC3dVgiw
TLMJSQKQrNUv2lAm38wBUfpKhpwl6Zy1jGrTxgCo/eknA8lIjU8FdDBW0vCzRlbySfJJ2yV3kFzA
qQhTR3Lna2i/TyWnS9NPsE48y6lVHUWVH/Umyt8VFPCThVoHv3SH3vrSXVEIJCHklk60dfMIbyM3
BXtS1gFkz5Vo7kEvDOSOPT+f6n5nN9VdWie7XreSh6aVHtRUaQ8liNAqIwSG1FLlnnJVdU9JYH7p
TKaooqqtXFrVIRiXXe8jLDnZXY2hR7qMIqqGzJdOl/H60f6C1K6/FWOaGWkX8EinENhG0A+OJprB
lexDR9l04V6dNmJPbKQmDfcQx7zWiaJoEHXX4v+2W2WaIV6uf472r8f43SGvxwCum9pJfYIDRjsF
WQKlgVLAZd0pgb0G/PvsK228NQfXsJhauvlmMBEvitXMhyu8KNqVkUoBUZ4qOqk14qtS4WhPhTY4
K0uHKlAUQ7/qZxYy5kdRdAcw0mn+9KFTaJWvnVSz0J8a+PqboCO7UQ9PWjPE+64JC8AHeUwaForG
BgyAt1IoG/fukPsQRbnqGr13xCGaPEaTPimIp6XGvTBJoN3itypuO8X9HhuwQsW64x3DaSP2xEZX
rGav4P7mavrv6kWjqMvc0Tu+meVdhNrhtf+1m4TG5h7xw0vj9TBp3z7yRuNXhnnwqGRKf5SHngTz
oGqWos7Lyv4Y9kPEdHuygUOPjxow7mXREKLXkoA/X/KzWzUdpTWIgB6/dUpiqI5fYgxr9blNmhs/
MtwfTjGu4thpXiLbKeYAc147ZaoOMBeNRrwU2tfec6GhaFm4JUOOLJ00+umN6yl3JcH0nS9TEpsK
pv9Naav/2IlKG7sia6WdO8CELarSIn+1E0UJfUeSYyPtMt7lGGKsehrLagPzQIhxrfWKfhYbnIAW
CpRVBJsWhAwzUenKkNKil3AYSiOwwCRIxt6rrZ1co6x6qYNRpyZ0OjCnv1ZWqmHNRimO1u8q3wa7
HtTU1G9ZZfXoUFRPkh4NNy5CkpdNI+cbqzS847W+cQ2EwqNIxrmHWeK2w03VufJu6m63OSJRwnjq
6g18y3yDIVvwW4vRyIKl7Xe3iSeb32Sp+WKVof+AhFG2NvFgb+tOdm4ttR7QJIvMb4nkLzsljb4k
hW5BQZKxjO8140j+UgISwHdefJLOhKkZdf68ipuOdFo0cSutheGxd8bH6XDCou76y+HS6XBhbLwe
roiLd4drPhzOT+U98unBSIqxWx8ImvwQf/blD4WYbRFFoXS8/mJW7+nz1GCVGEUqQhs6Ci5byMUu
3a4/o0OuY+zq7lH8gHzsokPYxGnhLQ2E4iF3hY1IS1dKD14p97roINtQeFx2RTmdKsUeE5EekqBJ
k/JqfqkUA2V2emOmejKYZw2WmSlTfFIAqUisTKqq2IZdy0VzvFHGW2/AjQ6/I6yibTueIlhqstD0
8eRWId6VNCq2UAlP3Sdz2bHuZGLp+OK++kbbvbS1+xKVbvfSsyORP/YyNXmpf9mRUze7bTtku/uO
NXwYldVjKNdE2uU8u5GNjoTwuo/3OUQrcOXYLKlbz7iJezNY+G3osaSFSkYJM5A8ELVLfQ3YtoSr
1JCb7hviJSnwfrd8TKZkhwDa9suYZWPGe1yAr2NGWvk6JjByWN9k39rIetDKX8cadRgAZaShj3F0
V8vquWdlDDGNEd4RVsnPzIdBqtMmqpDH6Dd1iKKIKIoGiVXYXCLTgnU3vf53Azk2N0yCJGDvO/ZN
qeN7chBN+QLrYjTPHck9XhsCXRu+DFmEGIamvG/wpgZ5ahA9ZIVMNHhoeFqNdLzJPLldftgLPbNd
8mUfbiAw6j62XnuI1nGyQ8AgIvQUdNJ9YWrrqLEXYlESV4F6pzQWLnDWJKI0/lSa2q6Wb/3KONLW
dszbZBiecxYZt4I2ppclgGrDcwdh4q2oduUi/k0NvZrJRhi2U6+fxnFxhZNT78DmaNYbU5L1h9jO
T3Igw36ISvfcVMha86SxPMqsr+etEQRf8egunWgIn1VVCgEfBc0mSC3tYVDLkzAQPS3Pjs96GhlL
kCgsuVI1B+qjZUs7boEkwnBtHU09s45MT11cjuBkpqprfRA4rxYdpzmPlTBHnp4OooF06RqkXya7
e42+FpolM7JJxg0fFe+mGRL/BnRwsZYHvgnVVBR1opXl+XfditvttcppI2tvDta+7UkEFlZiY1iF
vzByFJTEGNfBQwUGiLweTtexr8f7MEhaSd9ZZzfb6xhkzMAnlDp7loIIOMIhuBDXSVxGLpFqE6+a
i1LpfRZXWFzCfy6zb4Tta7sVPYt74nob/HOJfxrx1zE+3Dy/HUcM8dPIjWK+O/KHMX69JTkXvQOF
FoPDwyUQuDdi47TuUpN4vV+reH5ClJmLcdu/mRlpglRF2EcrYeeZtXsTybIKuzPU8e/6+jZkQq3/
7VqVp5l1KtUSCqpaB804jfl21CzVnMuJXI8qBhdm16OGYwi4dXDdFBXn/EvUh78c1Y+id0dtcEyd
ghYWH/E31KoGwHeUlrbRuMfXM3n7Oy+jq6X/+jdeyh/+PnFaQT0Wu+lI1xN/+/uuf/LPf6Mo6U7y
fYQZae80K9lvrTvyQNr7ITQTUsX9fO1afntfMrE/poP9CcknJ59bo/EVN3VxSBKzvS9Skp75yVUC
hlMrA8UQg96JnteBfJ9xu7G8DCRKbqXauzbov4ivbBdEBfBK7VF8k2PFyqLFxw93ghrJwU/KYq3n
yqPoJkxEveGN436ozwbf6ocChgXhQamVUN4mDRRs3eRQgX8e6ecKQq03M+EyqaRS3sJoBpVMGW0s
pOKLr56R7fReVxGZlwfrYE4bOE9nhgp/FzxLpN7FSH4fcOzVLVBEwCg912Ahx5J50OOhdVrCH2M/
nnLwi6cpEOcT4T6UU6l1HbjBEK/1NmSBEt0XZZ0MV3VmDgPo6YCVUOLb4+lSGQNnP8bdvRgLobTx
EEbJN4cE6plplsze4Dn1N6KMLHV16wRWeRtDU7shJ5D5xlQUGxTOIVKTnXGuuwFAe1lbeW02h4K1
ypN2eKwkhXlDYRL3MXxrn6i99mREwEc9LXyAWtg5a0iWGFAvP1lhEm0kx6mWg1LpTx862QXKvFMn
mcXbuePrzNWBKZn4XkeIDFnp4T4JWzI9g+HZy4MMZl+gpOKyoUYJZDHpX82YqUDV63D9uDryoCf7
fmwm31n9UqZ2d9TThDVRl7H0EWXVF56119a86MjwEx9ddBOKraS42baDcHmtFKZ0V0w5AC1H/J7F
T1nkZt+UXsrAxOrjzdVULaCeEKb2KHd7osc4Rl4/5UMVuHvfJq8zHGyU5X1ZfTA8mfitK1M0au1B
tFaQqM4Ux9MeCrfIISKiSMDptfVf+xbQ1QG691rpvjNc4xCDvZvDDtneZArR01zT8KtKExSp9dOl
h1rww9iCfh9LyfiuaX8Lr9HQ6ve+1GjPojfA2OZj7ybHs8IiHcgLTNqfKkOu167tBctWb9WHa7Hs
cu1SHBPLXxYwSb1rrX4uXluFsehrlp+qHpKewYrSo1y4wUFK0x6x6dJ/gjf5Puxb87sctIc0a+Xn
Qi9YvOhNeswdOTjYWd2TMuh6wlTy4yfF5ZmWEeG6l13Eirxp7kzcaR0nnv53GDqboApq1NhtH8Sq
Id/ZECquqpiVSYau3x7uxmrV29L77lmar7Oo0/8uc3MzNFL9omjWPcJMJeD4WK5Oti/pKxIg6rXZ
58QRQyk9qHmEI9MtO9bkPJodiFdFL5AB/41F6x8tSYaRsCuSbzbg/K6Ph8+lUXboeJvRHmdBfKNY
wJh/tugtcvh1kyvQ7iJ1eKr11ipZeAN+YjHt7lXJl/aimKa1jHuFm3URFkDkPd8xodQW28u+MFOV
STo8YYGQuaDm9ME6G6mMW1xqbvohs89i0jm1iZKYnlZe/a40tVUg2c6i7dd+UGYUSzKu7AJOQHL2
l4ZHuqp4Cmy1atY2OKCleAquxWurObVei8I49Bv7/Oq1rFGqm+dBqD2EdlUvtSQEpD8VbQeMUxcV
3rr8uXhtFcaV274a/5/6Ko1nIBszPZPoe3gbTx/LQ5w75QFOF1tZibLYGLq/Siz4XBtmtvUsnWxE
Q2k0Nhrq3qPrm8MywXW4QVWbd1yjb6Hx1u+hRo3OhjPhQ6Z6aDnGZSLHmIlXIWYtyLr7LO2js+0h
23c1G/O63PTii/eT2WW0qXvoya8HDYtmWflpdlLjkqSfzhlJpC5Yo0Zhmm5MhY9RXxasXUQl+duK
Z4Q3oqpJpP6mzuH4jqduaJEhOeW0UrJRUnWYiWYzyMaZ4vnmOixVc5knZEuSqK2jUNrzcpyczY1r
ryQeteffWchf3YbJhjwxJuquXh/LoTxBZFuD1KcKH9iwzMFkEQMw5HiOfN0dE0ftXzuEhflJ9kkM
8cx0WNmTSzrMY23XWfA0hZMTGgVU/S7ovvtTQdTEXfXVrUqXby5V5WCgA9I2w0oURW+pBixfaU3y
KQdhM/WGe7M/1n50U03rFpYTrGqsLn+uU73ZvKszxJolzbxNriTf/GlVI6rgp2IFI8pv3S51XcLq
ONeA5Y/kMq4ghjcWUibp94XNihtvwbboS9yXU5WXyN8g928PmqEZ9x/soeK+2ItGyHMnyVaS2hMj
KWe5k5p7f4obiY1DJhH0uNVOlC4mwxQHEmV52osQWC4B9fzTRexBPznrx4R+0hAt/jtYogqx6mus
xEKcERoqdcopVG0Y1ic+xvfQMbXOMlAnTb8jq8NfmLWi3+Vdrt8ZtX+I0Iw4iZLmqu5WC0g9FBb6
ZNa2pJtIlRzvhEk7KM5RqoujaBRmRZklC2RiUCksEWIDQDbeucfrMeRIV1e+bMPA8Hbc0DT3pTUm
JzFMNzhMPFqYA8cBb+hcraFICKImgaOa1GcHJp6ZPl2X1ARJBlbp5OVcswG4C0qljr4UjX1m28ch
VO7CUBfM09Y72zgceCnYkCSW0zUXth22oiQ20IXdxGaTnETp3+zNscM7PtmK8xAHNr2K80B1Zun4
gXfCy3Wr17Dnlt54JwzE2b6d+4c+ovHt3HUxvvrTuYjx02l8cWodEyA0MrQ70VOM9ht78beKxp/t
tSwzV0qFbEBqKTcRpPSXH/P6B/+m09sPdLVX3HhcNln3/qQMTupyink+bJVugrdJnfXo9NUJvuP0
tkBQ6RF27GiqdR0nvXF8/5MoQY6e7IMwSOD9Da1H/sdrhB+MpWhVErLGgNlWjGrvIyVSz5HPJG7w
oCwAxszrBOcw5BCELeHpTD4NXh/eG+6NaBMbZJV/NJ00HEQJdXe+tpEK1mzqXct9CDVKCuHTVGxr
tWCWtBOFUoMJxmsnHaMR3BU0vDkRr1p5QJthLpVV+lyk47hrcAReikR3yWvQCrBZU6vGA4QwYfYI
sYN51HSiujqy0s+exRsZqgKkkCezLixuCqI+dwn3wK0RJvcZb95nIrbWOo8DaykGi6ZTGM0yP9kE
CB/GDsbdaTAyoN6fQjudggqalXxR1yX+p5oVKlYiXi8CUVYUPnhuA4J7CkvVmguNZVPwcoX1Hh43
UZbNUT+Vut6tmACqM8UY5oF4tLogLmdmBFW1eHfWWW+sUSmT5uJ92vtVfTsZX9610+MmOvRxHpBR
SLGxcwMlE+V9hzrp50OUI6DbGjBvtJOxeN0iLVX/AVBNRsRPMBILQStkvjRdU2UdTQYYxX9+HxpZ
pGSBC5HwaIYVTGABL2QUsc19O21M1zD2WqBQKXavGzBlT/5AkpWoEsaimyi+G+ba4zJMPZRPqAe8
9hOt136/K+auPa7rums2nWqmS6LX/jyQjUY99Zn1JQ17dd0qCILgflDjo11X8THAL7IfYAsSpUb1
mm6nA767dL6URdM0Aq9YgnmggDvENhnhsiuGUGD0IpZYqSe4V157i37vzK9HFaejS+r6cgDLIum2
qLJxOUwQmVZq3m9EnXxtsDREOyvIVj4YqwJUIzrnAjLTvlleR7Qm9My1KPa0svHXNeKFmx5mkZg/
76C5MBoFaledvWkjuwGKMHV3EFWi8Tf1oko0TvbXcUS96Pk2firFsKy+2Rphpu8cCTX6aaZrGQaI
HrFLJIZpLZJBsAVF2k7MgUWD2Lyb9MbmAEiICOTF8J0Nb6XXwUTvIOr//u+JgqJ+fDAUldgqj8dE
IgmkQv/wYJQe9xhyVeM5yVuS3e2sP5Wkfo/QSd2IjRkPhCvrQZr3dqAtixGihlmZjxc7pIXgxpuM
r3aFn4OLmupEq6w6/SkhKfk6pthjrSahQmE/6ZGur4LBz05io1hldhqnzRCcyqpq0Gui7Vot9kr9
KNoKAueXflcrqzp5ddAcheG1+r/GFFb/HO9iaEzOn6Kpl6FVW8dBDa3jmN4QOPIuhVgntxO+Mc06
ynmkQMySwUsxzVHApWB86YaaLe7+Q+bHTHNFlT8N56j5a4+rrWi4jMqBRDdRdT2+2NPM6ka2mrPr
+U+tMbrrPkihxoCQwD/WWT1JPtCSZZa7jhwyYtcCuSM2bw0C1qOR9F7t3oYRA1xRPgUS8x1prkCH
3kxESdj1CtQw67gKn/SiQvVpMsulwv/Dixu04c8vbpn8R6CqKGXwArcAJ364PxEzC2I5hX/Zr9CL
NtOuJqc/grUNeJ2iz2V5hwfC39VyKl82fWK87l3rKgLAu2bafKi7FkWrsHNdo0tmuQzUbEzLeaYh
TjU4Gn4jgLPuroJOziCJetqV+7OfJu4qKOpx1/fRuEPAu0nI+GZXVIqNNzVHagfBlti9VJp88CNL
XxWtG+BmnqAsfljCdTCVNSmpIHuw2mhGzMpaOEDskz57HHEZbvS+WPatvh4TWd7aseORq6Jwn2Uv
cSVna7cedn3S2ffjWJ6RIifAM1Qu2t6oLLF8RqeFqbHRJAvHDWA+MM3HvG3sVaciysUKMZ/FLuSX
JKntAuiGN9qky6lEw9pv827FB5Z87m4koQvmPYsYkVYtIIZ1162GRIkWpxX8ac4iePQR/ZtW6XC3
FVsEfPgj8vK77qnSQnWGJzhmkaezsm9xmD9XI6/JUQeVV4fNDSwHS1bDZ0LRj31cIeFmm4tetWY2
iKfaHOdop86UxpkBTzxDOaegU8nSkMR8v7/rDOcWwYluMcKZUnpSjx59tJdMX17GAC9KcjwWUhGe
9LImzcFUISnwie+6qYEcHL5l2MO1RWc0EBnXElSDeIB0hDkzrUZxPbFLuIu2XaVt5YrvHrOX4MUE
0DPHZllNfKdyo21Vp4RWoqvw6E6MF6SeHDrZ/GRGTGo7syRf3pmk1R0I0frgxR0DHzh5H6yM3NsE
tX8Ef7pSs7aYWNabnYfOtUOoztSWSZcEs5KP3swllD9DG84n3WIlRdCG5WXCi7kmQa+Q/naLTtkh
fY2jOephl4CqQCYm2/FqNzLjPjA88PtwpW5cSeP9LX0zWzk66gMpjbUJs4j0FcqdGY7IpxAMBqhE
7RvJCjtQ8QbLcY1bM/QXchf8kN382eti6FNiS1qZykhKe2zeIqvoz5XWXTVFf/RRbSCAHkerBIVJ
IGThjWqOxlyXvujQSC9Im78rGhwrmuTc4zuSDmXqGausvx1TL7hzG6TS5AmRwZvgSG6jBR1htRk8
/+RUJDAY4D2qvphFTcwxGXjTatmjmo9o4vjloxqGhDml/NZupHSWDZoCwwKshJ4ie8tayx8zvzM2
Red762yMEdszfAOiOvcWltBpSgFfHaJz0k5rvtfyC2RjdTFLpO2QueG6qOVNW1sHhfyqNakg+l5W
moNbbBw5NDcyaRw4WcMvoMA2JdSubKwcagS3WpVDiyPa1GyU8eApACgDhWDajvNBa9VFpJc7eWja
Xaoxry7tJFlamR6u/QqqkyJH+6KISl5QbROjWNUsHFIz9TD0V844ejNZRW/SPxfAKddylkqLsSB7
A/2NbWpU5a3Rhmu9jO11VyNLFWnSscUzd0TSXFdlSERgaWzUnhePD2Ctlgkf10HqLAvUP11IR257
nZB+YWa7eoxI3OpSZJ213jm5vn2rKAUSoXW/a6z0WBS9ssu1cVe6Xj3jzxmOqV2So+B4aCiN49yv
vI2F5N3ExMFcICY4oUXWFzkcirWaKQ9SW8WLIooRcBlhMtHgXoFPotuqAaClVtn7owpTxANJh9oK
4dIcoTXCm7UZzPXC6Lf12A9z4AmIUaXps1KSwgBr5p2VHMdgkPGOGuE2KyEScY3hpdXhLkv7nqd8
XCgBBI8Ft9u8G2L5iObS1tDrO8hxla2lFMOyLluwuyrabbbLG9VplZUt+8PegZ90pg+FInPMsNrY
iXPAv8P5BtwfVr93Y8uH+LIJyPJgT6pDaB9EWWrNbucY8cZM088GueN/N/bBTiL+hCbsVyMrZ34i
0/kcGqUGmUbRncLEa2+TwPqqTvUOM5aFRbhr75An9kDu4NrwK+dz7LQ53dV0I8xg2jCg9Pj8P6x9
x5bcurLlv/Sca9GDHPQkvS1fchMuHUmXJGhAC5qvfxvBVDErj8y7q3tCARGBYKoqiwTC7C2C2tmB
Vc1dk1cw0Bz83nFemCvQ7c+B2EKrS2SgFq6RGA9oVRP3HFwwQCeCW9MayiUDVMs5iMv82UysR+zm
XADQAfZDlk51KHrepdOQ5oMW1Qca/VL9K5tbwxsXhiIDRbNXA2gOwNEXoLwwcgM9/RKYnoa61JbT
3tvY4S71HrRwDtg6UOCvhABCBT57UZWbSWhiM3WIE+eEFxkesmOnn402TT5YToHoAh/uzdbmH4Dw
sOfgCnrU1aweQYOEn9qz01b8w5JkgM60cQAGXouSeUZZ7gwPSZLQz+7TDPBhcRTHXyJ7SJbIZ/Zn
xrVkg4fsVwvYRWgWT85olzH5uDUDHSWv6iJ9C9BP87xh/eJ7MxbVMWqZdqLLoPfaCUHBfN3k+Fvx
kaU5hq1jH2mUWjGq+z6GfTheCQJuxdVkSgasTzCnVabVPKD0hO+EQP1Xk3qogY6a5iQDCyHikref
eY/+3x7N7ebGsri7cIZ6hW2CtURWjB0FA/GTTJvLKMjk2i+1FE+pokFBqFZPF1NNb2R+PjTHEk3q
NX4IOk7mdpABmgg1bkfDC7Ul6sNR0ZzI7EiXgGNkxvlSxE6BHGYPRF91EYN7GZVvo7iTGj4fR/2c
3g4HugQFck0LAzRpB1Pq7UG/Q0YO1bAITItjM4bIVpbB0tOrZj8pRG+JYwACXJyX1BA1tTG6X40Q
SS/81AIN1LV/O6Yp5ISreC66n5FkBw4B8DuA0PevY1qNClCJvKp+EuJbA3q3Y4sj87FWF1ZqqBKe
50mc1As3LsALoAxdvfcvaprTGrK+8QP8go/SB+G6V/r+gS652uX6oLUGI6gSOrL6MYrcXtMMaDlQ
0E54XoJ9+E9rEtqpDCZnNCVrcntxgZedBD1mW2+EFe0cE3FKDyn0I3pNw8eu1oBTpYqqLDxw7DE1
nuMmdoAYVIUbUEa1X/TqC5VO/Xah6WmfHeRobxdqzhdybAsgYOKvCxAk6CzMcQrHMzzFLibI8dNO
PFVmje+XNozoy1MiRJmg9abrTxu3yrIjqcnQj2od+IRg1wILujcCgaBsjH9uQheXQAco1TcC2jm6
4bUcgP2Zu6cFN5ESCqaYEocOYKLeuiRbhyOkGDjYizdRCIqb7BHQ/KVz0MBOgex+/FgNTe0c3CyM
/5J2cFSv+PW31AQOJGozmQOeUUXQpIINVw3rvoWvqWsU0V3foMTLOTLXy58sQ4hV0XfDsYpyDo6b
XrcVp+WOyqPoYooOJXNl7GwvVVJgbwN6FIKG07zIQAtsz3qak17YpUR63wChCOIuehqF3xxADY7Z
txo03KveS40ztnz1+V/6KPKxgwU34W/0rVrfuUy/0o9JF34r9+TfBxrErb6qk/DlL3/6ugKiefdD
VaFLwP8AAgg4QWh9ef9D9XiQIEKSxvcVa3HKGp30jIb+pZ0W9X2nB/U9jd7koqkRnvJiX97J+CvV
brZZcURPQfaqRcmAWBWOYiSPQ3xpDZm9RvE7eTrmk33o1sMBYUUc3VTV6Js9yQsP9QeGrOxPTYB3
D6rxNK9cuFWM+hc9aNdajs57muYt/6ceeufeGvP8NRnBkMGk9VGgKhvfCYA4zotsq4x2pH1bZHtu
9jpW1WQlAec/LdJKK3lBlAKw5o3J18gmDZ8AZI6/uxQB+7pp7Bc7qzeU+9WkpqEPveNryv1irwIA
Soag+psZLc/xeth1AAVCwqdAX3sEKDVUgonvtQhrtJ/7ww+m9/bejwLjOWvsz62q6wydGI+LMg8f
R6u3j64bm6taKQLnS5cOzZeeBeHGE8VlIZogP1ddf73QDJl91GrfWI3qaReYX2mhkw7hxlF3TACA
sf7LN4vdvFSYoqIEqoRvmoal4FtvsHRqM4y4E6GYvcSxZ+65mHszaDRa6T9xP0rw+aG1Y+7ZGPoK
0GWyGE/jp4yn5SfQE+nHWit77C+L4VPJJPDcwP56LNEH/Sn7APC/6lM76voRb2zQkrMBVN6eG1do
rxxyQDPycB+4UfjIK5BXiyCwv4Hmqhsa9r3VQQ7PNCQa0yoOtr8yFQJ8KKA4w1es32oRsGK8QLLn
2FLJSICNHjxRAxwBiCs4stThp1pGTywq+h8jL3bAW+u+6Db4OFEr79znKaqhdCPXttFQWI+azOIl
y4LwGzKNC1qESrgfwovsV8NDM32PvqlNaljJMgc37rkCrsRz2H/sgtx8KUwtRuE5ANxNVdHUJXW5
zBwAAABC+XpqqeIoUC6VgOk0k4PVlT9C7FXPGvCgWdXHT87YmK8ojtlomhM96aq/03NGHLnT+MlU
Mxcz0hmqVlrNPKV7W/feMky0Pbci8doOEZo1Y6AUGmBa3FSWPxwTW/ZHtzeCTcJr+egmvr5MQml9
AlP1h1K30c90iiyBI2jb+a+hHbmf0jTTl36f/sFN09v6EiiRFSI26G7yjFxRyfUM7Tb4r81T+r81
SS2XTVuwPf3nSEtT+t/RFIxYgMfj3qIZWP8Jj5NDw53uOcep/x6lf0hrKbnngJy9aO1s56qvpRaZ
V2ZmWYJpDdXmcaHVGzAJdICxLqtVWofWPh5c72NQ+AfsvL2nyHWzv/BsIhT5/uHOHBvgLq4BfDgP
cXME4t8/3GtEtkXj9NE3y5VPMsgAHDjieDnYGn+iS1Sx7ym25cdUVsmT42fDIwJRs37INQACxCEg
Rt/WkB9E44Y1Lfr/4Mdxx2Q3FCYqx1W8O1Yh7C6NzL0m+B3au9j5Sl46CHVb7lAuRIhaTTJuk9g7
FxQEt1zboHUkI+28mGQlihGntaToyKE3eO7SZOKzb6DxZ+Ej5IjSLpSKjlnjHN6m/giAsJUXp9Gu
45G7SRk2+6YB+uMwZoCX7RqG7JCv+ZPQVskiktFoyE9dxNoHipOIIkfNBw++0qzO7eqRt4F9wHbq
62jw+pHkb6IMWFjRMhkN+yDM8B9SVuM+GrmRKHaKBjyF0kaauRSboLK0DyAtFeeMAz6Sptzvapy2
Im9FUycDuxcbymFH0yF1S+w6c3keeal96NCkqIHG7Nmu6vK5wgGfrDQtFudEuUQ4L/z4Z5eaZ15c
0lpDwztbuaRPqVz2SE//Da/Oeg9qhDg+syxg1eEc49i64vd6/403raA2wNDB/tEMvziOMWiwgbTm
P4HdS24Q5GKA9sBuXEPDzsYqddSXICK4DJk3fm2dYpep4sUCKfKoCu2vQxQqhqnKf9LySuIU3V4v
N5FQf4oQ8ZbIQS2BWWbsHKvTPhgD2jdSDay6Igy0D37M0Zdh2M+ybbJnAFdvUIyrfXBQ8HHG8wTd
eWoa8r7YAX8zQL9+FX5kLfDY2ioxdqQll54PykzS6nE8udQ7Z3LZNUAkmeqnzdp3Nk0cGyfNZoA1
oWFvt8A+aWyA1oSIKg0ugp4iRMfUijRkk2rBjzJFjLY3zXYDyCx/KVRrC2qmVVSvuMjsuqgfSZHw
rsVRovMBEae6D2hO6wJb9UHMczLnOWK+vY49R+RX9qZjeEVUado/cKPnS1Sv8e85EH5kk35LYtD+
Af49vUddfHR00yZABduQfUxN797NTf4dAe1PdWgMry5PL77M0O0edBvUpGQh7B35Gg1NX7JkSO+5
biBFwr0O8T70QukJH+6EGLeF6niii8ZRVe9qNiCj61Imy5T3I2AAAc5KK8gGaFbHThg66mKxDPCp
YMPUADX53knh6MBZptuUbr/5y97qNm0F9AsHsPhoYsdvAYd29dy/OgnpehtrvinDdRFqO56APxqx
3gY9YMh5ei6wXWwNsdehxF+8lXcbFh/csQEBTwWM8swAoi5w7ZH3OaEZ9M+fzCT49qvzhI4/QB+o
HUDTcwA2D6jS9x9NWNgH96gKOyT18DIO6IWth849zRercN0TZ9m1rMYZlju6f5jNaES2VzIPyOu/
9XllR3f8f/TJLIlYJDmlT5uC9ag0Eaa4uc//9jOihnwZd2b4oGVOiiLsMt7Gth49CysQD6XCvrbD
+JlESFakK/3NIoi6Lziwt0PwEoaxtuSIB4myBbxx2AHMl0bRL2TKLkRy7pS0gi+dPrHwQO5G40gX
w+nHPfolVlciMJodBfC3LnZXS66GSQcu87eFhlrThMxFKa0M0VivaT07xgDO34AFC9nUobZPAIy2
Tz3amE95USPhR8JQaUxUoyH648ab2WZeQqMYuUC54P8ZZdv/wdPVLWnBjRe6G8l+dUu6OWmTEjkk
gLWC8ysb9WOiFZdLVIjq4AI7Epyj13Iyq/RYpYiUMc3t2MCcLGc3jhl+ySMdGPeknV3nfY7tzOx3
XjL5rZ3SW0kmjOkOtPDKx+3y+WPQqEQjyKFxiquPN9/65iPeup5d+Sb7PMrI2Mwfc7ovmZAwxi5z
4fPcWFhm5Z7mCzBVt2nnohj0vTxE/OXKbDBdY93lGuqW/2hHXv5rnzc3m6cgTShQovrffsbZQadF
l//GLHv7jJbo/xKzsRUT73XMBs9YxGtRsmDowC8C9vNN1QJqDUdLN+3sMGjgp0BmHg8BJtD2LAuw
b2MEUJjizkag4tT1/fJGzpWyrx3riLTmerYnOa3sUz07cqvd0myWk20f+sah7viB5EbIuLGgYQvi
tYPlZucblw0YgcC2hhoWenL2KXC6cj0IkB3Bm4BkovDwK5jnqXo9rK6ewFfDGydXmuthD3S1IfxR
mjJ65nVmbMNxKPYpiqseANdc4AOoDpDxE0MY9XvW4wEzmzqWezFtB4ATmDrYSRrN7FDOjaLnfMOR
MHmoY+dglbVxohm2sjbKZsoaLIGxN1lYSMk+1I3bbHMXr8FSb1A6rpl9e7ayfDstI5lyFWjGxRUp
ZldZ72IT2jgogetbkS79Xc9MeaToOt7ker6Zo+2kqX1dBMvZKOQhyNcPU6B+iuZfj/WxGQEDSH0i
Za9nm7oEKmEw7FrAI991tuzQOg5mNjXzc9YjvaUMIIpAeHBHE7o4kUnrZjFJfroj8eTAUpbhOPmc
jX6KZwe62SHYmFdXtwI1RXEKQXB4MsUrRXep17UKGvGgsZcbSStfHLVdJTFwAsmGFlAHLUl++kH+
2NmjYRm41hfDqZv3p+urWYSeTNrhNpfbTnHkn+vobt4I0rwCNSlrjmrNo10gnUYjFLtdRrOi61h1
HArnnHku6gfeFpD8Zjp7unE3K2gZTYHrWayT0gW0agGk0828BH3uDXCiPa0F1P/bhxMGgiCgLiGd
w5ZRECD1/6Zu6uK7b2j+pkRkYeNKEMCAME9hO6ngndnjuLtiiDkgo4csUaGwV+ZLqjFUj5E6Y3jr
05pZPbkgb45ywXu/urK5ug+tIRuh/LgAbAy3s7cWfyfTajIkBVhpqmUqTH3VAVPwiJ4GELfkVh0d
aV6oEU1rJKT3lyYnEKWjOT4Zl1naekgOZjYSqD5HK5XXCyQQUNV3VOreTX6qB6e4qC3ht/AeXFZP
hXdzwd3sR9fwJ0aG5IeK8EwdH6/1SiQUQRo9aijZKQbwdsS2i+h27QQLo0i9VTUVs6qiWK6lzNhQ
hob0ltInBABHeZ5UaAcNMIp7Ww449VkdQo1CAzriNKfkkqfyTTSiy2wDRImDZiMeG5UgEEHw03vi
rcMeTBRJoXTMfyIROLRiRMJKb01TUgThind98wQYbO+pz2yQDYtEV/Vml0UWiNsro9TuaU3Rex4w
a1MUe2vOkC+lFd+3iMSfp3sG/rDXMs1Y0LSyUeOSonnHrkr33BmsPOB1uaeZL3X3bOShe56nzYhd
8ICY7JoUkSasJdN6dHknaXHMwlEcXVEh7UrzKvbEUa9OQ4vqOpqQ+MqCVpAmxW8TwKRqxSycvQAd
FDvx3MgFQHOCB7KbPc4rZtlsYtMnmuc0KtSdZtngIYJRyEerFsadm8ruFeiK37MxMc8081oX6e50
sE40ReENMGFLicJ0sk2Eh1KvIUAqxvpbZtm5PakCUU0xB/iAVgTzF/jH3h8Hu96LfBmV2kH6rr6Z
3vNNU36uwnAEiujbEetqGNXc2uZG8HFEUaa/oV3BzUJZhrKcthOkZgHK7gEploC1xDaOHMTrq8hU
zE91ZB7DkuFEQxqaTyOnwXGIhpOeVEjNpivbAxMLaeY1k43vpea2lFIHPnvR7kDc5aMuzAzQ4h1r
j4OX6avBHr1145TBIynqBDUqCjbmQFNSgM8MCf/Gu6dVMon0M2CEjqQjETlHHbuP9/5PR+Scha63
nh3JbEzBMT4AiTmTxUMlvrleGhwr1ZJKl0B1qM4yT7b6Kq/w+LhR0JRWzMY3MkO1tMZ++eoJcR9F
mrzLhyoAGZooJUgXXTAydXjkoAKqdVYkDHT9Ra8CJDRRJ2mg912Xd17VdOcoeb4SkTwILbbVOBjV
yDWtJ0WnVvkcFMfknmSknTy83YMU6HkUW7BuoNQuqLVzKTk/IqG/oVmjStFoNF/yTrykoODZzaLZ
DOdtbxX1QKf81fo35/OCGyfKudDNi3NN6Plfop3sJtgJdiHDdwGvqptgVXSRF3//xxWi8G/0KwCX
R0nXFdGj5jDg6uqOPKHetzvV6uJ3KNdaTHOdyWPXf6LJjdmvZFGU1EDqq5uVa3bglaIlkz/p1t2J
5rkc5LHSPtFkFs/+bmRa+NPpbEKjSSE7G3k0ZEVRFqkOgdPhTHPESTgZ309T0nRhhvjMNJRZtZEe
cKRpequeFokkP2lu+9MHHdpuzmud8jOYCKrcKG6mdvQ3Tgawi9yc6ZgOUGQXO3ZmIElo3cJPyq51
RTCgjCFWO7I0bM2DIc5dHkcHkaXmIQEf5oHE84UrK5oOQ1laSxreWLf1CEYOWm3YgBKfXBdhincC
mU7D2WlNC2h+pZrWzh9CH0DD7YTT3a+W0LrZ7PYOt5az+dWHo+WI2ArUaGXpWmDrCoRwfcyO7Vji
YOpFDNxpGjuHHeu3RmqXfoPAMvTAyubaTqlyoffbydLX20eX1S+56iJI1SUyy7wGJxpguIYYXFhF
NOj1gfSzkKY2NTFUWIRCIVh21AyB2Ge2svu4WYIqvTwipAxGWtuyBOJtNCaxqTdsnUeomK38AgYk
bMK2PN7OpRKSGgcGWE76aVw0OVubKP+a1tujuakju1+id6deZtxowamH+rjdMMgPRVo3+IFIrT47
/BB0aZEf0ad4btC5vp+U7VC4oFlsko2b2vEd/ugcgK+UQ7G2lUNbCQGMgqZKW6/cHTo+PpAhXYam
rXSEEA3yTyJagAcFvKg7aege+XNEGawk//rLQIcGMJ8BH61jM0E8I1fB7qHOpDASwKABmNXdEmwm
XczfwXVyPwezAbO+kdmoEDwJrTMMvAZ1jr9bNiN6/sp94KvFs02St9pa9u63WTQvq/T0H6eKgq0N
VIE7LcZBuenRDJ067WPJsHVemUqRhnWBnZhq4SfhELcBgOq6x7ArubdNcgnaE7tFraayRlUW4JHJ
RvkZY+ena1LMzuh+dEHzJYprsgEdA8DH40+tHUeIA6qtbhoU4ujh8bJ3umpdhjm2qCSjC5lM1vOc
RrcuaPtaoDq5WDS5G+4FymDnJbcuMvCPO0vCBDJQWtPb/vDSjV5zxwyw0xIGDcris3XtSW9HCDXv
zboIfIN9mx8KNmp71xhy54x30x2wAOVumkpbi7aVJvWFFvRoxuzj8jPiL3cyStpnyU3/3AE/F/yU
kEdDqS87owOCB9KAH9AKsMJprPzcox9/S8ujDtPIQxG7Wh4go3fu8TezIHnhgoJAl9pnXtpbk+Hk
eAOORDBJJCOsJJrOsi60plWabf4ESSQ7e0SQvgO6VsLbcgXsAyBuxgAaR1OAu25zsBKDrwdCumSS
WfsmqAE49FNEo0olQW5k5gA6BHAzuOtZkVPsDVnnGs3KgISr9WBwAamEUsVp2MZmdKS5GYp4GtGU
LnkCcALGgfSHBXTxTf7eAUml0mdFCLoIml/dJpmlwGtcqobrhWHwdD2XRc7n06k0kjSVoXuLxPeT
NcPpT6w0L0PS862UkqYVDquTzVR3SULy9ltD0trA5LDB5JsEbr7UA8YONm/7D0BD+jEYokZVQth/
0EJtm4Ic8mkI7fiD0YFFCzZjzkbQaKYoQYYNyK+Ns5WUKYquoXRYKw7MQFSWtBWYtrb9yNo1TfPW
itD173hbmgLtCYSULPEONM0SdnNzf+DtdHM8u8mGbp7gVUh3a9h4ublhIonZpI5cJ3qYnX2clzIA
eT9c0F4HVi0H4HVNQsKBTW308So7mpExjXJlyzqAeAC4EM2ab/5ImxAkLdmQv3nxm78yS16At6Bt
gQLFjiwpvGMum8R4HCtsv6oy/A+vwY69n9UFSpIAlFal95lr+FvWuXn/Dy18WyKTDAWXYkSV+CUP
FVTFkgCqCJqKLrGO0m8x8tUsR2MSB3qV6PozaSMrBh7eG6KVqxCu5rUZ1tJslifRmC6r0OnOn708
tJPF5R+UbNMUtc3X4s81QE9+gCg3OYgdr0V08uw+OtFobGXDV4GaJ2Ks+SpPge9mithdWnWaIk+m
VGXc680ZPTjB0diXmQ35tJB8WL2wUCz2tnASJuBh9RXsTZ2KMyukONOILnpmxZseiAWLG8WNcRbw
vewqbR9kzvX62UxvS0X4g+6B2fuvfCpPAJiFJ/Vx5vXz9L/5TO6bp/lebeeJpcfRYEMhQBtgq6hm
/x4ZBWKVc1SQRtPFRAjPRheaimNeiVUEM5/DmNdWU0DyxlnNvWShkKrsXosPWtl2j1469gszHLJv
eFntEf31PlbIJYKs750FPmz97BljtxW1pR3StgVGczeip6zQQb6HfgdA4DqB7yxJ1doSdMwNCJew
w/tpT9NbNWIjWAS0O+0wLSL7UY/gum9sQA9FPYivlX4SXg3J1yStU/4XrsUb8g2mMwdcjo5rA6UQ
1QymfpPGKjwEG1AaHJ54xZFWSCXqoUrQnlmhfRkxo0DzJAlJTZdSGc7TeYnvAM69Airp2sK5A2x8
b37I+mb6W1+3N53XlX3yE7ZfSwK08XkeEp/LkiE06qPZ1XDa73kDmEK6JKrDg0aDqRoiKxe/9wWY
e8VxVpF+0kxWJADdUA1U3wNNuhGEpcALQZkXGDvctUwQW9dCD/CwOAicqlalxYMxRZWwmoPJ6yJs
Uei26RzQ9swysi7UEhrRhbS0VjcW0pPiyseNy3nqtQj+06dAOx1fBqBOrDd/3vobN2x5+Ia4qHEx
mOn4Lpq0zdutfx/X+hgnCGkFfmeFJurXEESZnufqiU0jkYC+nqGabj303k8kwukRXiqVo1Tz8/rq
4T6WIDaglfP7YFKTOQ9y8B5wma/pPpN3P2LmxqsSht5wtuFocvs4ogFuizpwgZaDIPpgBuGZej/a
IAblQef7d67Nx3MlEF6lbhK1MrXCr+UonQ3KwOQRXZlrr2Dpvgcd5bFVIpLTaJa51Iszz29sGhP9
OsqVhrjgX1zdLP3tLXunW4MJggM+Ohu2NrblJ7romRtWaMhCIs625A8Lxe9bsHVdtM6IHCQqOspu
LR3A89MSX3e8E624LBaVBeTQHyQipbDbZYvSCwXTWT3i4PuxBAb5caouU9NI+PlxKi57m85aMqZS
MycJV3/+Lv471gb+ZSCyovLKcFz8hm4C2alvmGki0d8mBLpi5ZjG2zzN46UBApkHugSI8D+4Rb3n
RtSdOsvF5ojs2ryKl7mRYF52Q3DsasDGF0+GdBE78Mf63lLNFl42IqkJVjWpui5I1CVdjJ8qmPdY
wl47dJ9+qVo3ANGvw096G8XPHrNf89IcvqDE/1tfpyfN8kbFhR5GQF7l2iJIAu/gqQuNOIgED3SZ
DGn4v7FhUe5PC2c/5BaQmuqGb7chjyBdjVaDuj9Nb+4/+7q5PU0nh2Tjo/XhL20JaD64DSfgUQIw
TNO3kHFAidrNWydiTh/qeWgd85p9F3Z65Ekc3HW6bJ+Fw6uNwI59ZUnePqMqsns00e1ISrpIDj5H
W0+tXYWd/LMwMxRM8TC+MrF9LLJ750wLwD6FX6EbVStaUHeG/cSa7exRtI2D8kQD/dLqIxQoBDiZ
0fAZ1ZJusax58zlBJe1prANjh/JVnJ6knxzDLkvxFtGT4zylEV1ao5DAdkRb/I1dFHEQ1M6GNJLK
4SyjJfOURrObLOwRZgUkweUGN4bkizf2xuxNYN8BgXUAj/MqjYDgQA0KBgpTpyk1KMxT0s7Gf1mL
HvcHXne7zAzKs8Ebb20kqNZO1JRko+dxucKGqD35/ROJ6ALuzWqyQJ88WrZ9DxzApYVme/TFjfrB
q5C+cdvEXMyWtLBBYANn54vDyX2sSbkFl9B/mAk2HkddWiNptkZR5Iuy8fK7WUGjWmnbFHsa0oIB
JDIWpDHcqkEcEvQCLTgH724W33gl7WxHa2evs+LmnrNidkCea/WJyHhWTKP3/xtyYMeAXS4QiJkw
YQjrhRdWeUIe4grVhTBbpnltN+Wp148TvgtqYtoOcLGO+IxIAyKm70foVwCGgeHnn2lE2rr5VOrA
DQdfiP0izbwEZELoHWmaO1WxAgirv811x35BA2e61RgIhUirFcI/ALfMwK8T2sHP+3utc86kpIsN
/M4mlC+F0tvAsItSL7wnFfplATvtSQkgONw4lXmC6AjT/pLG8RURskBvlcj33//v/1G7HFDj+czF
+wXNjUAQg/4qwGnwLOJofi5OF4TZoDfufZAsRkQqEw+ZYnJU1DLOaI6H0E+3kywDQfW1Bri+2ysi
GiKmmdcpjyRywFcT2IW71xNLQU1lg7WKMtauAFMMuBIuP4J6oMg26FZTv56sVn8V954MejCqMrM+
elaD/mo1YnkDE5rrqunarCVIk4MOHJJIQd5kENESCSjcylnYQWtcZSWrpB/jFa3oswJ19j9NYpuD
r8jLCnPfDe46AkXyuECvSLrihZethC/HGlylmXPuy2BVWEN9jGpbr7cjage2Io/ThW10ONc0IcBY
gjIpti2O3yN24p59tiI8o7GLKY9+na05OQ98OJuGYyef8zh8wAOvWQskDIArgVh/xa3ySKP5QjKL
wv+1iuSXFMQnvRar1MBsagRmswbKOY5eqPb58xZlOjC9+yIxpNkdl3mM6Y5u0R7m6ouETmfWaEmI
ooUhNl5AR8Z3DcpG14yn9UfwpdrLjrUNOkwGcN6AI4vJYHgcWQYO2Q6UMErM0Q1zqtFmhhMnFqWA
/AIDs9mBzw5awwuwh8HGGIVwmFohMGB5EDzzRGePfo8YClnxQj+A3hFNXWSliWbdRF2zEo5AfQIA
vwihKwhEsPYDUPbStH/DBMsYQH5kmV7ZGkZ8bZux/rUoQKpacN/dAUHYj75Gqbu0wSPv+Lp+pnYb
rgDaaPQmJ9HUqlNVABV4sxUEu4Y4zkLEHrreewVFPwDiaCpBGkEZCxqjbh8OpVEfppoiyLKK9/s5
XmD3dzGohLricxBw85Qo0KzcAPBGN+hrSihNIpWEouks8/y+O3AAsaM+GgcI5tsKErGYcO9yVwPv
M1rkNjPa3VXFDwkDD2R9jpXJzaX1W5UFoelMjv0r9jQAmG/YHTW7qVkPEt951nQ2u6M2OaUD8PZF
l4O85r0lzZBqNV6bO7wxV7wCgNaW58BMQW511TA3NBZGUgLWuAYMb+RvWooSijKPDnbefwkVP5Xi
EHygkRhNkGunoGvlFDkkO3S/f6lHhAAvcO9aYPVgYAI+X93p9r51mo3G0tH6iC6+aWo0Emh4ZaBF
4KZaEnpe4YAeqOG+tZGGJqP11Vw1aZHNbNh5HD1c6gtDMuy12R1H268fsN1o9MfQRtHhio9mc0Kv
kGNu0Jlc4mSEN4vR+FARfMXV0IpKtvD7Jl7TIuBCijVoTVFnquAiHGDXAfIHFxr9Vta0abDS46Bc
6FnYYdugFqP+0jtMcweIXn9+ihimOsm8e4p4aBtkzHAMVBijW/jmpDOGALAwzMw+pRkyC5RXLSkF
S9lXpOqy45yMpdFVhpbmtIZGV+qhB093F/INyZABB29MXopFpgImJRhFdmMNaGw14ypGQqP5UlL0
ZLrOUkLRIPOeYiyT3gWyR27b7l2CiPezjvTK0g/afBcifPYMeNH+MAbgaI8aAwhbGeCmrCIb9w3K
2bYEzkfIfp0Z88NgtefaG7BLm4H+SMG77vwrAMAxddFsI4YzYF3xlzDjB9Iq8F2f5zukBUi1o6xq
B7EvAF2xHe1Gq9E57uWnaYgg/kFH8f+OZEMm83TlAtHpdBmCtGkdopANyecQGEikoks5MGdnNa22
A05Qd2pVTQiN4vilNnCKncUO1XbM85ZKO3hRoVPIbpY3itlTFFUuGNVtczWy/BGUafY9MTBkLL3M
1PafuXyaEZh8gwKpP39dTfvfX1dQcADoHiy34HMHoN/73VNgiFFUIGo76UWqLzPAwtWLSM/Tk5l1
MkH5oRmdWmCLlDkYJnJw4epFsIrNWJYfu7hPT2XeRzsZ8ocucHA2BuROmxf6S+zb470tAtCvj327
tPLPqEgonl3Qy76wgX0NW7s6k2XgFy6g1Pph16Ni/yVnsbapCz1YkbYSvgBMLcCoSSt933pIIn9L
SvIWSrYcAy9+IhGA0ZMFuEqqE9nrPfhOcr0BVoX6VBzd21uAYNTo28O9Ut0CVnaq802D2gM8e/3z
VDNNVddvMqqsngut3+TCCZt7Mn2zNxugP8V2oJ3avrC2rOEtKMgRnpgBIdA6elHEWuSv3US6h4ZF
xsqvQcg0lUnTXFPzqVAaOGHGyqtkv54Kr6uyfagAGqKSdcAx5QAUboZNlxsDvwtUGWqPDPgknDN2
skCqyLGxLe1QTfmZWmZtHrsLyXSxo45YapydZVPTLM116V1syNBD3eDVOvIFHDYXrT+N2EWl122M
sQjWErGgFSpi+hO4NPu7MEarOg959i3tXhsU2X/9lUHY9RvAJHp7JxpHFOireN4ctZuieOhRcjbc
QZ8uBfW0sPEKcB8rsJ3ZdI7STXqaD4MfAdMcHHddxc9uDgbahaUKBKoRNfpphkSx2WjxtqWyABIi
0NgD0pKfyW5aMlu7NVjgRQi616CrcL7A7tySBQ8BIYihVqjqSRrSJdIq+2C6r7PkypiEVoIazFnt
Dskpa+VHbgXAgXCK+M7pjOHD6PU704vKJztC1FQXK5KG8Vg91ghPl4AL+KD13v8Q9l3bkepqt0/E
GCAhwi2Vs11O3X2jYXcgiSBAgHj6M1Gt3dXLp/+9bxgoUi5TIH3fDPAfqRIZ3RorFy8kpEEXphWi
Rd66j1trZVq1TgY8HSXZmlZKxy5KWLK2/dpeARTOju18aBySAjs6n5YahoXIaGUcjhVwg4U6l81A
gF76HfWXNPZy8CpRSWHFFCBSiyG69K9t5RfbGU5GpiLd+QJ80b1pDEdYUkAu8vk2ixlrLiwTL/tf
Dz7yedsIKkDgUDz7bDcInf8PMUZcagmOB/12EOrNaXm9SlUHKwbXjR+pL+NToYC8HotKnHgJ9zRb
dFdz6PygXf0xgLr8YYBc4W1A5wMj4LSFD4tc4IoA2j8bjO0NjXsnP+alEECQjfqG0AWbFlgF09P0
MYMrqOfeq24gXlO+nSKIKiLqShXlXeDN/+gtLEaLapE2Fl0kWtCNkjR5Yk5XX+ZWblo72T+24bDC
zZHD3rHqX/A9BI8Td+QqA6t8ZUiUHlTqri6Mf2Za5Uir5Cn1fbnCVvCfDq7Fz3gyZtuRxWKBbST/
QhBSg9BXO2OGdfmGIH0EA4ThbCdtucf6tD9YI/2DdhIqMRxCVN0N10zV3Ovu0fa7yhBDDCHl91y3
x+X/NQ92e39c7fcgM7W55L3KMLDt+SPOn+ePaf8yx1+q5k98p8r8+xOby5mp54EQ8gK9KJNkmcR5
cUyEkAvel3JZjZ44moMleTyLhWTFEaoetI2AD36sZe9vejFBl9V0Sos8hYaINZFDm6/NXLd6BN/1
yZwiAJtvyjj7aqYa7RaC6s6mVyz5RgoPW9hKXrvexZrKCfKFqbemdoiqMgFGuc67h5A2kAicB7QZ
1C8rz+qPNa/hgJX0DxDgTb9xy7eWI1St9lbiJm9jmy5Nf2cInXVdWfjM8/ABt/kExFBVQYa2cNLN
5LD62IoBbKQik3hEsKKLKhomu9wmO1NnWk0/c3DmEfdh97qOl0vC2wpJzf9MB6HEWFsBIO4WO3dl
UWwqKcIjLJmxykBGDNp3ebZ38F7aAQhFD9K20y3EB4H1mwa6bv2wvyRiwOs3VfqxmBcoIx13WZKH
yEV0bqP28Obt9lWKFWabW1REVti8Vh5J8RaOrWbbN+PH/1iqgQj+aWuBFRpiEx4eWtj9M8iP/nut
RuwqS2AVVO+RrnAukOHyYSCp7TetbGAiguBHn8PjoVcBMJNdu/HD1PooqlBGKhn5C/dsAHIQ470A
RWtv4O/E93hQeAdfZ9aacDz3sP+Nl9gjFm9Z3iZAEfXdj1ECSUFgqQUliHxNgKX7DoHxMkIWINvo
lNQrZ9I7TTT/MsY6gWnSqKHS6FWnWGgA+r2Qf+3CYQ1+UP0Dd62InDD3nqCBNm2Q3Ep3eT8s06Bx
d3IWtAMpABJ14Sxodzs1taZcze1uYMURdCa87USH+Ko8+DALb4IybhBfq1TgAO25/aSxNzI9xrmb
sBGGApIMMpRz0RwE2IhRjuadJEikLxiSPj7T+mJmkR7voVGQHSvT2EODf9MWITgRvycAAyZe6qIk
63tdltlvgMiwg7lsYDvjI3Q/Jwjh5xAwphBj4PAu/D1Fo3KxVkHQLW+fIRRdENEuHLfm7zEdOZ+N
iaQ8m89FgFBB2CAHI0ZYEwRUlfseFBp6Abx9bRUMlAC+SzaB07Iv8MK5daCC9gDsFuEBaZf6cbDA
XTMj49l5Pk6T4jrQsjgM6RAuEfN134cEtpVhFXz1RTyuRwiDIGUTdy+EkrPp4GRhtSiVRhzD7wf4
qZPydq1W1ZeOePVL79B4F6aISIL8ZH3t+l9mYN1SvgQyIzvEsVVd4wAqyTWilraM36aC+8u8rsZT
r9Lm4DtttR5SFjxj54Y4h1s0P0fgNpTyYCIIceJFh2jsYwHlsu1YV3wrR7d/EFz08yMVmwxHwSed
yp+CWbBSayF7XVdkRQYljiHE8nDw2hXJYvKaTOUXM3/vcJC6WvHe1DXcIYnPL4E9yd00AlI6sDa9
0sEJorQX2Zfcr68VdnnvsHEF6H7M4OwRLFI498XRWEyPraebb4ppOO4JlT6PDjxSsqQkMEe02m1c
9MUeCpv9sYfhHbJNCG8jFo/Y44dM9nHmOu9Vk4A+2gHWzpupeSht8EdNh0QNs9JAuXN4A2/3YZqi
qsv6i2q69IIfNoXHiUO/uQ1+/IJR+cASWZ5H7D0WpqHj8HkbdFA+Ckhnwq3bbRcKBlLfypR88HEQ
16Qv7aPtI+hpBjiqeRW+zJ8KEl4gElMBbdq3MtKBrw+xz1prUWZiOoj5YM7MoR68fg3/6VUrwDbw
VNx+FDZ0DyEbFkcZEhkY3/2MvfCjYWXyhZCULmTQO4+zMxVokLY8trAs3Nu2HW950alLWI+4/y3+
4BHOdwr5sGMNLCq2GwAtdfBKIRFSuMGTNx+goIbfSdoAqjsXWQ+DPSsum2UZTsGThs50n5JilXMI
Y+GXay+mqWBfJrd4zeBqF8OaDFHSqE3rV9NgulTwaXmUgYIwpN3og+PZ+uD2PlJXTJ5dduhrz3mA
ovnwOFqx95D4W1O41cREXlSnAD/vhkdThV9CePKsYGNKpr4QwXSsHeecwvglgeElGMjcpm/3eQY/
EPsC8J/oXudDfG1nA78QdcSByXHrpcl2GhwL+0Bs0ZsugD8En+9PyuPX2J/sqBNt8o2J4AuD1MuP
Pqg3BXSs0qh9TbUD62El47UTN9WyIokD9ALJznC1ys7VyCd4d4GIbtltdjaHObVnRwyiMBtueRk8
udBiegdQg95yR2GdE6p3uyLt9zKG/GzmWr9ASllARy0EAEiveS/xqCn9egsd2x5cwLCIEM71nzo3
9Z/COli4CCtDYQslVsJNktoW35ji6FdzzDwcIlM0oxL/o4X89tXUAJegFroqyNa0yRD6IVBIX3hp
kO8L0eSgXtb6G7YK26oj7IUgSDbjh/JV6tjDQ+g4H0hCTZEXe7Dtggzgc2731abr8n5pikmBNHhi
u9BbRmOi4vTZFd2x6JriYqpAwpJL/LvUxjRiwyj3kJMl0W22AKp0Iawr59HmYI34eWVkkpARxmRl
XCOV0Gb8djlL+/E5q+onaO4AvCqdcgtWQv5ghmI5F87yQenWFL1JTbs8HGGtPM/upJa8Yld3u7Cp
GoH+BK6dn5wikQ+4K7qFwhv5jY4QYAu8xv6ARMlhGi0e41G270I3SZH5slaWcNyIQ1ppE+RN1YoF
1hc+AtXKcxcJI4+n0Om6DzZgexiq/KuP/cU6kYXe5djxPYEH/N10cLw4i2jjjFc4+Ik9aTWoH40n
voFhGTkcIlS6BLIADlJQT3dftHyzpyl7c5qGnIEcArljLs5ifjuIaKqlKQo/4EvsP5otDBZ2cLZF
goOECD9ZLfa9JcLTpRid57Cm4T7tfDtyBuyTgILzIGaZ+xAKz/EpQhhWIuPVOScdUOdkzkpkqVgL
QsK9akDo8dSx10ZDMdwB8TiEQJTXwCgEKuaT6xwLF/roU2UBoAwhq2M8L/7NGVJKxdHN4LE2q9//
0WoahAzREoTknyH3cQPih1lSx3tmWws8BpMvsnX1IpDxcIbvD0c6FLEv+A6EHxL2xJ79oWg9LHsX
PvJN6UJQIcxPpBkFzEyHaYABYilOfVXAi1R43epWaeXAU0zT2UlVtWtB+dzZYaVOpAisFS+lujYU
zqFO5tZfqIq/Axsf/0x6DeZ+WiSQPZarIOyyH26LV2Ms2fBmW7gzQou6j2UukF4Zev9Yx7G3y9KQ
bUOXpecRAjnwUuDFk9+25YIjTPBVB4sESJDa2qRD4eyzxAbwZD60cSMOIMn+WaROBjMDP4PgI9Hd
om+KFAZ4SX/FPuULEpD1t7H282UMV/YDAmUN8trkZOp50lhLp6AISDREvnIOO7O5fyxnKwDqh1ss
NbBAc6x8l+ZW98B8bFakp49pWHUP5kCCrl01bGqWtVM4sMHw/O4sHbEwAxpvale2UwdrqusYfmD+
dJ3qeNx37tCvqpI77+4s+i3TD4RDgJRijO+LHKrBxEHAIFY+5JbnkdAo5Y8Qne7sNY8zuZ00jM10
DcFP2Y/pa5g1P/KgLs4hcHSvtLYeEf8ML6YNj4ytlcTuYwC2YGR1vFrnE5xBV0Zm24c3JYN77ghD
knZMIgl2/5nrtD0LAlJYqKYisjLYn0em0hz6mDWracQjNuFtew667D/NuQxA4R9asbr3NmemY93A
UJCxWG7wdOrcpWlR7ngZpB/siglR4lsdxbMw9QU/3mfxnW4lGhiuVEHs7dkMVjUHUyStD0yGKWuP
l/+cKricbpoBQMh/D7mPk78b0gTCdGP4gJ9K8xh3tRvZLlgiwugI3sulKWeic0Fgp+32j3LV9igj
u/qIZy3W/uMTpUiaIhdKd1mVYRNtI6k3pAm5tTaBHJ8g4LAqYGrQQqx5UYXQpwloax3vBxeY5dO9
KLs+3Wo6vnyqL0f4GtXzwfT1+zHfhzbCAf+uN433usFN+mPrrj9V3y9376qgD6ZCLzmYKtPjfrl7
ndvScx0iBXOf8m99mQuRW0sg9G8muY+/dzZ1XKYh7rte4jkZ8z76W8cq0cnSmmVyzGBz+PTtmDpt
jWo2sAWh779+xT5UKjddU/762yT3ugoBVKy/4J3xl6/YTiBmHekiQa4OKjTmgn/rd6/r0yNT4O3e
/8K/fb3Mj7eDi4XwfUZz9qkvDEPeCk+Gm//+7cYe66IgK/P1f/l2pdUtKLI6y/u3dv8S7nXYxhBs
vljzx3/BtH7unPrlOp7FSj413L8KMyz0auA4s/DlU71pvNdBvGRakVpcsWE+yaGydVS4mXNSFRSM
ojjokvU4ldgeEWafTEsPr9RxCf2/bgER4nh1K5umfB5Z1ewLV8iQuEOu5MY0xMXPPMBPxXFb7Chy
WD7u9Uh3nyetk2rAcscC99tcxMxnJrDg34w9KpbReD2SdeghEGuPOdwWIDh3YMoKwPGYT1sYDRXr
SbtVBPfzdhXnSKMBAjRlm9j2YNEasPRZSf6eVDn/ILT6ABM0eaZ1bG87q2o3NJ7y17QWD7qY+Afe
AEoXy0n4/Xpy4+pqAd59zbEFsQsk5EwpHVR6Bh1432sgbxZIXlvrpFch7CYDxAmtOpmXSmG1I7FT
Xt35ILJjyqC5agpNAatDWkDh10xn6qYJ+lVBUcW3qwbxFERBb+tlDNgD9FnI7KmWOgABRVWFzEkO
R3AFLEl4Ak80uTLCrRUUevWydafkauq6wrHxPuyznSmahqEdltTyu4uYR7kTreH+1pzAdSrzBVI+
48ZHKgV40bnMdaYXymraTZ436dVMINLxnOVVdjJVoTPZl0bDb5Rxe+3mSRAxbNgPdet3B3MGTHF3
UHFH8BqbW0z5Ux8v4NmyaGpccfbOuHf5Y/C98tPcZq7bBW7d3Qpe3SF+yb8/wx+tprdPs2PZQzfb
K3sbzsaCBgfex+EBab4XEYfV5l71RxdTiV9ZeLg3mzNPNnC977sKNyxmubcG/y7eOt+v6QOKvoU0
8c403If939eUyu3WBfTVolCxywRV/AMgh8HFng9J41gHlcN6aS75ng4uuL5/ya28XQ1MZ8t7X9PF
yrOvsW+Hu3vfQvPqpLDGMx3u/Qu4G6+Z3/RgpGNy2KuMPpRf/SyaIDu+vXesnMI+t7B2mK98n7cC
GWnTghwLljnG3/v3koxISGbeBjH1eA09D7fC/hoh4geK5dL7mBFn3GroSMNBDH8RjGCzXU5gb1fi
7vQjcx3YFtqLrvWt1e2DmWvwIVuzpODHW53uCGRMavtVqtESq4FwEDqFK1Z//EFwsD+6DMiNcqrC
Atvt4NsnE4s7PEr/tgUdSJMfyjKLTF9wJGakkDW9IGPVr/M5Cg6AKgLgxXxazgFxwHa2ozV1p6rI
h2vR7JzMpo/FXEi8wtlOYwLWD+8tsahUqCPoYI27CXpE18zXw8OQBjBcs+JiNrAN17MaKjZ02Dzz
1muhS9PTQzYf2g5hnzIPbPt5bK/d7HUZMOEsmsrO1/1cHGV4EVgtb++DzEjdFRTePS495GAAYB88
ukvTYA6fOlcWRFgiM8Q038oI4KX7hBaL+1ymVSiGkNutj6n41G6Kbh6CWsCAsP48rRlCy9d8gB35
aCQ6eF1a0FQrZsNgKHqYA5IRyBYm0E07jiGnYBZAUOHeasbFVbBRmTsdlIiLi6YBDBo7JGusilEX
mjoO1IE9fIMC/9+FKZpD58niAhJBurO66uPWuZ1nqPCoQzjDXcU8jrNtwr6MDoOZyDyR6WCuU8Tl
Q5uVBZwZUgSY2vR8x/CUNQemh8NpYD833PE/N4gQS0m8D11+uvUz4+zRz1bCxRoN5rcNIjxxLyLl
IM9+OzW1wey0Bmw5TK1up/+lrxn7R1cYDgKriVQL8XYedhiRRdVPxP6R/5+vYg4TDU86TktAPNNq
3aeW+00iijMV03vL4nEFF0H4sQvqPSFnjkgy6vs65YgVteLiSuiPkbDuFlM1Ufz0ArVmrPL3dlN2
2JfMp38tE9jW7rOAwiqmdwCknjvCiQi2mvcxf5Tp74nuzX9cYoK6AOTqumxdTAN5aC04+5Vy9LHH
E+TB1EnL41tWQzTB1JlDmSCmFOu1dDPIHpkqSPr8GifCdrc6IHLKFbaPE/y4MTH+uWoFS8V6YV5X
85rp9sZr5vfV3+puDU2xGFOP7e7dzJl5y5mzrLbwkv003735Pm5gNVu6ysXiYH453xvM2Ns0n+Y2
HUOG1J5V2FhztbBwhDBv/SoHiy947LoI+PrxmuuKnWpZ2WACJ80eUAj3UNfgo6jYVTA1iNOVkq7z
5PmgzjpaqS/eNP6ETor7vZPOJqmgqBLB38VKdY4TiZ94X0NVaWxLrH6Hj34iagMF7uSo27hchVhX
LhS0MRchEB8I4SN/R3M4pZsiSPv6IRkmbw8+1GtSQagRjH+9IX1fgIPbSR6lIWRCmTXjhOfOt0MD
MZOpqn7cRpQyhaemLs+3EaQZesjGze4UVd5Am1/46Y4GQRHZjdQP0IaabtMEwbvbx/Jy6xaQLlmM
CJlsbuWSYb2seKzBFp4/iBmXIkmYq38+xfx5Bk5s3JMcYUpzsQmCfRvQdiDPB091DqZipy/CebzN
mQuaHKFucVCKQkE/a/zZfb69WtBne6AIShR0aK+3qqknGy6zAX6NyIxYbRmuSVyQgznQqieHoYb9
GII0W1PVAZsCVsSsxXzv8seIucEMu9fx5gLZqHBvqhWzYdQ3uFCjZ5AU9aeRR7KwFYlqUU7nYhqn
8zA4Hzntp62p6rGNIsgiSSgeZ8H6VjQt+dy59iZssGDJnnmKRYWf5JB+bvJjbbdsGWgHN4ckLzA1
mYCLy9JjnXayvZ0Cp5Ie4b6V7TK4QthYRmc1gYj1KJNXKNr/gjhweGoGmrw2nXh2oLx86eYS8cO9
yIBFNCXm2EtkOh5BF9jRdLQeJvy312kyaAT/xLQFpE5jz5PWh6b3rA1HzvtMu8xb6WAMHmvGvtcT
W3tl5++D+UARUb0dSquBHmMgN6bKNJpu96I5y+ZA8n3Uvd+n6WCUpWaRAFzDTPN9AFp3XcO8/tjY
Q4l/m7TWbu+Fj8Xoy0UDfsw3OWWQRCz9X3kbLGToj985KUC9sMPp2eIFUHiwhDkBZFPt67g+Dz6b
NvCTGR4sSvoH161L7IUsvpZznWkgAAvs8pghWRS4zh4vGHfDlFMwLCCrcAkBzHJZAC4cr1If2TAv
VWoReg6JVxCkiTeyUG4EbaX64lk19BDc1IN8b0WO5sB+n9UKWSvmxVuZIi6rOk2ODpx8VXTrrAGF
RCrvA9GG6aTByooqRqpXhGqKQyWLeOHTunrlSGLuXIB/ltTLYLAqHLGZ+n7AYxu/GIac8x72Tv1i
Ell4BqEf5KMpcZfdWOt3d3wjnGbfky50FjBb7c6izd2jM0eWCW6eDx7AGREdigIWlQME30+yzMtT
y2S1VPMWle4Zr7LvfQMgS0MQS55UR04692KAODBQAyxKev3h9sYr27WOHXPEGTqbbGE6tNN5BMYA
4laec3GkE6+hpgxmASmf6VDLY1BDYDnpgjdYZjgP5hBD9+JBw2k2BlwA2iOoN1U1DI4ipK/dTTr3
MA0FcxJIawR4gP8ez3HBExj/KzHGFE+nuWGg/AFKeoggzy9QU6UHwPAaZNZWZvbb+ET2u6TOstuo
e0MQL1kJLoe5sqnmPZ5BlpP5WzPSNGAvm60dG7fpbbb5ykWMf4nXNUfTQ+WScGzyit006fB4H9pw
qhd6cob1/aI6rJrt1ODbu1+W+O14gSWvGQkPoGiKQ+dgiBYewzYoLACdMEQLI/51512YM7CvsiXS
KDCPBU0zynJPfSBu+1003oBg5tjtYOerQH9Jup3WE3L6Pcwqy8HLj7wj0/NYBEAmTOMIY2wUPUbj
bW6nYmmKHRMMdE76y5QAR3GvXYW7HUmr59nn87lsm5kXF1xMKXQRX+1mxhmcbB+D2i13yCDT44zk
PBbSpsAZYfFJlLM29YOHm3ppTmvsRBTYaiFup3xqIUKBcX1N3pwCgOJYVPQp1UOxrdsCvlmtTZ+I
0/ZXSV7hGkyeTIfE6cCJwYJgd+vv+NmuVoj8myLPMYd1Cq1hfBLhGSygdEm1Brg+U8m05sEA/R8Q
aNs61oepr/UB27THBCG5TdWoCq8nGtcwNzbnptP9YLqbYuMrG3rU3Urm47sDFM0uHrkfRJqDHg+K
UYo3J3ZGemYLmbNwVLd+9yrHx0M/HWwYiFXQ48hh4HFqJntnCx9cMR8xQheSYth9ggFmDqbBnBUh
nQ4A7S7v9dCT2lsDXsjwCidPCfSlYEHu01uxFY46eCSBxsIk6ZPpEoO15uS0frDqFimfAg8K8BTq
maFGdo0Pb7qO9adQ9OIK9Sz7mnclHNrDCxubcac6mLR88mwxdQ0MZg+iziNTModxdnUxfe9FPWRb
2fZiCbPADKheUb558gtkDfjSZVBErXglIRKp4ZuZMbprrIxvBwkHYpH6CRhByHhZeaqeGwDdI79k
6Qdke7eNrFUMga9wUdg8/VF68LBH1ke8Zh1iYAOnwDVYJSyAoaK6x8s4PylafYMBhHXEs7t9AVjE
7coXOZ/bA/xRh6Z4YlixvoAavUXoETcK2Hwvg5c8BrLs4eyONjLW38mo3JMZxwcLiSXViaNpBDvQ
AnO3dPam1Rmg9dBXkNET3bKxi+yZ9Qq5s9inr8rDJn3kfPxatvyHC7m/D5HqCx0c8rODwZqfV0gH
py302UY86OIG8Zu+heafhtu36pvhR1bSZ6f223fPq0Q04Zn4pWVIpI1NRV94TVyAZlLxpFsbvhHO
RB9Gx0/WQdIMZ7x61GZsBnUsLD/eFQFNlp0Qz3UWkKM55EzQIxx8/ikC6EDg5kbVqpy7IEUxrIAz
TQGIDRXWROHXG1ntZi7FRL+rbO/PuiRR/W7K3a/GeUpOucSDgK6hrgSXx/ngawtQsJEd8F8FlgkC
QAQR2SbegPnF+NIr3XHFCjhom94JcDJb4vt+uR2CSax0ObxCVqs8mqVqqmNsALBJUgV+dQtXiwA9
Gng3zmtbc+jD7pU0pMSiDlRTj5UdVl9iBhkDBFjVwjvXcBuNSNLnX4V+HnmDb6fOnPMQeBeprfzZ
HDRxN31sNzBLQdVgwUcRvejW9BcV67dIHcMLdW7leGI+TGm8M42myvbTc1HW1tmUwGIXS2so3E1F
M7HBk7lYgj05nkcXlC1wH90Fx8P1jOj2eEbWH4TwtrA/bLvVW1NnDqZLC03ok60/7tWiAhHQFLFC
hcodqTUy4BBlikyluc7EwfBjgvdrM8ntEua0g2JZA37KF9C04BFTZR1QMGPyCgPuo/b68B1+lICi
iFKdYY1Xn20CRdVEJOG7zLyDnOzydSqGett5VMD2wKm+gHK3sueRVRCkS+Zr9wibXR8bHD8FxLnx
vTpKJotvSZu0X71s0TWD95XmTGFj06RrU2w422kIez27vA8PDgU0z9TnlQbKBbHph2wa4weWVjO+
jXtfPV1gxZNV1iHJPPe5AS5CQcvqKyIk8XqQ/bA14wHu98us/4rwGbwNwo6szGhAj44i0D+D1HY2
nMy7iCApvH1SeeduGJrLUPrNRc2HyUnFgcUT/OPnbqZOaTq/jvReKl7NmE5QR2qJmwU0jmTVTG55
TPx0Y2bKxNBjnZvS6QjhEjiQ/Gdi06omEZ+APYapqfNQDqBU1TNDc+p03kKbD0xO24JqE95375Bq
hL6UYcS7sAmELP7cnBfS2miHvoKUFJ9urabjvcwyV22xl7p+HnubxoZ25NbqmrNpHs2Vzak5MKAE
d2kY7M3VSt/Chc3Ut49T92A4JABQdS7SF9AYwIc34/KZmJoO08qUhBn3xyn4QohUeSHY+LLsFhDN
AFoAiIkHMgTNAzaKyKuHkcEEWKHVwNO0I2vTK5+BBQpyCXswJ99M1a0zsPyPXivaQwZOJMStgzBd
N60NdSozV16P6hLnj2bOIXVTSM3YD7QYs6fOdkBPBxCAaJ09Or4HRU+USghwXCqXvLqzGXoBaZbT
UIPrHQeEAcnI2QqPtmnvzIe6TBW4/hJy7gM8lovINJmyab8Xb82m5TZI+fw/401X0/TX/pUgL6lb
A6QVDPFlqosYBOTSP8+AOjju4Z2JGnOwXSeJPEu3W9oH4N6oeUDb9xCv8iQDegnFW4tdWnSPcO3J
jJPOmLjYpKEZUq5rqAw0mwrYOpKAOujEId0a35Fs9igZsUxZaeiDL03RmJSMMOQ8eLJ7KZGY24S1
Cy5VHTbH3pqdzYESyIGPKZZWM7THpG67f05Td9C7Eur/gIigWXtFi+y8wFPTjG6TtNsKV59vdab5
1tNMJLHG/B88VTckn+0tKXOIB+VrWEEzYlOQtf8NJx/V2OKhHECKJAFT2oLlPRhkGSKtY7+oIZ29
r4OdSsoSRKa0X4S6eIwToAZ55VrLrKDJegL8KKJBbIM6bFertFhVtDp1xUCWHkznFr7LEOMIfQAZ
7accCcgtn60dUyjHZ2H3rZblu7QKtSIASGEV0a9JQJplYltINTG5SjQBYXCAo0BP+gV8aot1TfwP
30NWC1490FHpQlCRKvXs+3Dzqq2+XoQK2ciiH7GtB+sU5tbYZgQgeA55EdWwtB29NMausdrDueNn
yT3ICSnfXVh5QiNOwxHJXGdrj30STSzOlklAL0j0Ahw3KAW3hHwnS1+dICnjbyDp/uIU2bh08MJf
9H4OGwDIsJd2/ziowV1BfgGYBoQal6E3iAWecGCo1ZYTWW4C/SuJ7RJyN902s+QLLZp+H8Cji9JI
Ks9b2oLxDRwTd+6QfQSDLZZOBnhJDuGWys/TfRkOBxBUoZ8feNk6BVrzoGVOI5ATnfVYtc1GkXZ6
YAHWW4AXpz2ilGwKijUsRrjg38OxANKpc57t0X6fYOOw9Hp+srtp4YkA2DGLAcoTkF2KTDWwxPlB
QupxgUAEX1Os/l+6wZ7WOnPTCF5dCRSTqH/tSwZjW4AvgJp3sdAELTNLo64Zf5AgA5IKX39ruRwk
4Y6uOzVuOygncL/Y6YQ+Z7KzX9KYsoXMnXInhWe/cOSBF6pJrphDrKfWd6+aivzEZHpNe2wG4/mg
LQj0AQamNsBoY4PoNOSx9h9Nm+mlnbxYQ5fkpaECoWGZVrtRiea5YvwlC3n2wYdRR15ZTdhyJJCI
dAAIcAW+eB4nUSqm+lufMEBh+4YhyCP0k10zrM67/KPF3ihqIeH26Lhhd8DmBpr385QQVwCPr3jP
6sZeIdQq96B4sitp619m5rQDEWKsk/RaI5W4d5upWpkGMxrBjAoYMhXsE7xvr5MqYVRgPinLfoVh
6117y6v3oqfQRQBj+F0Pu5aM7ZeUWSsIgmTLCZZoF6r6fidAONrYtYbBhWagL9j4dFgxLxvus5/w
in+Rldu/5VXrIeBYhicH9lV7lZXWOmvt9Mn1w9kcORM/JHvzx8D9mfvWrwpWmzO6GmFryJoAYeV8
dVV7hHQR/zmSHpHZpv9Wep4NI+m2f8BmetgyHyQCmWb+ZRRw/GxCZoMUrI5Ul9U3gWdoljkQkKi7
rLpkLitXoKfxRRU7/4+u81pyVdmy6BcRgTevgLwtb16IbbGJTezX90Dndp+Iju4XhVBp165SQbJy
rTnHrOKN9ACiubTffQaM1e3xnsdDSTt7bxTT78eRakcLSgY9bIAiHwfIRvvI1RoqHpvY3ir2nlmA
ZGB2zfI8Wm2H5H4RL9R48mkYkUCuR4+HLMX1QnpvtRORIl6GpVeuTN0PEC7sKoChkwU90K79P/+C
VeIc98vHP18dVZglBaCs4+OrTIj0o2UsjU/s2IbGtnyB/VbAJAMLwt2g+jbLBUauN3zUPY0s1Zr7
zeN1S1iHcijrt8gcoyPK7DF8vO550wsYG/ESLS7mdLvRAluUL3lZwW8063jvqKr50hgNqmqrsH9Z
GpL8rlU+9MY0N9xHk81gZPPWziLlRIK9cgIjqJz+1+HjC5nX19ss81jm17f8++YMm9P58drjAUNO
4GLKcVcUdkmLz2J3pI3Wye2YDND460NU+rcE120968mTXrbJU6qSxqhmi9g+DiMQFU+KSKJN6xps
wJOmiAPoXdNGWAbJM32+S/Ilgq9e25uucfKnuPDUEPT1+IKfQQ2Gso3faTTavj1n2udMeL2vz9X4
g3bhq1Sy8bfTJgcQECdEpLG2J4LcenNkcmBcZb7VaiqOvVNkG8WN5u+KwYfbcXm4ERcAXWFjp6RT
fZ5HT2x0W9f9x6E5l/X58UyKCgvb4+njwVvfnSLPOVaOHf77vmqxV9ObVtBGWf/x4/jf7wXU84J/
cNpH0iYJRFeQGdgAO6UdBy1gNpAAHC7EwwfNWBtvc9XmxyErLUpMR/1SuqRg3x3nd6Nw67tD9ef3
nvQ2//zKS91pG6mu6VJJOdzjySayuCbLewKy+GMextfYpk1lu71zpKdI8nbXZD9K2+HO/rfhM48/
Ve7eaaWkqHP74cVDmN14cf6hJI1zhlg6M7xBi10tjb7Ll3LYjK2ZvaYYEuo1VGTIhtcGRff+cdSv
oSKPZ9xmuC4jbjZZtA68lMR8EXmshIPmmjdMEjkSvPVubhnWYYmj8jCmosGAxOAHohWhh20yKxdH
JbwqHukAPA4Bhj0lJE0/OVMjAngOK75Xzanl0UwrOOauZScXRvFgfcxkIgVjFP127PTlvSvtNASz
3B4ehwO+TSh1int+HM5VcbXmMX16HIl8n4yO/cayJp/LVuzbKVPf6QV9NVg56VSbKjEGDmNpfxTd
SVvz4JW8/IBSY1+tUjXe2j79mB9MmTUdXrVyClLxTUilfuCDadsn014uZo/+WZNPi6ZuqKzUaz27
ykumYQgj/sLd2m4Vv9KgKE96WiAcXQ8fb1Gjk5lk+cvjwMV3iB89QTO4voE11tvRFla4MPluGGrK
u5cbu8c3e7zDXYy3uE1I7F3fwAaw3njSLLePw3Yu87NXyuSf/+7xrxw8bLJTvKco67tNs0TJbgIA
ee+VOTTKPL/myqTdHw9LbeGLQ6u780zxn9fKCKw/oJzsNLhqsYTcQEIvdaf/HAIftC+icm0geVDU
+tFK4tPg9T9rITBAK611MTIdfiDW68UnxDWFBixOj9ceX1WQp7WuG2+/WRvmWwxh+OZo43IrnN5E
JNUf/33p8Tqej5sTx5hmP4XXOJSGXb8hJVv97Wr6t+VV5VebjjEiiql9zVLNDO3Ki+/rXcbH6XcV
xHScce7Kc7U+65qJAebjOCPHcTM5krbu/7zn8YXHw//1mqdTQVfIe8L/632P7//4gpKo8uB5QwVV
g8S2iKHRSWmcBUtTvITL+lpXtfKAy5Q8NjULjCWrN9xj5KVvenl5PBtq8z/P6ibVWPUYBzxe86JK
m/wxVk0Sfrw56Mo+vpXteBO9Nrw+HmoX2wJ02iACfXZ8oDKKpp/CZbHUUNXXZMIHNUNXlynUBZiI
B2HDVd0pSNI4PtA+eTONzP7uOL18iWTmHevYGGR0O15iqbqh1eYkEjIG2Kqq3pCLhHRIHCoj/V2t
zGkCoOgezGXyz7PH4eMB6tVqA4t///tStr7338P/722iL8vAkCkNaneYbqhk5RbFA7Oi9XDOiun2
eJakEcL1LB7Df18z1reYVtwHhTmk23wQue0rA77lUXBmTAxlIvKRCU1jBfj3UF8PAadOfp2WBC2s
h0w4Jt+Wa+7CeoiL8ahzG3xPvNTZmJNtUFknxle9mxXF/pp05rXo+fGCDkO+H/oeqQa9C++RV7ci
RB7PgE3FO7tz2U1QpAS51HEWtITaQcdp4rN027PQZXP/57WKChCNhN7v23GuPD8xFPPgiujX4z2Z
PWphLj23C2193HdWN4XEzsjPrIrjwJSZcW5JZvnw7LvTSkn6UZOeLMU0A2be3WePOTPoyTo4Pb6a
NkdbiPHD8szxbGda+s+72MXxmwyJdxiGhE3izOB28W6Pj6SXcGaU8vZYXB8H5nzLBwx/kWEm23JR
9Y1I9OkzwRGmw6v/paq59J1crZ5tKykPrDL5brId7Q1/0dvjHXoafyPJdV/dspp3mUY7DPRh/KI6
jsBhLaZfbaQTDj3oH5HRZtspb8ejZmbjXaFCUyEahXnfJ/uyEWszawId7hKGLsbFwGkyPtfCa++P
o9E5T03lbOgszhenF3fTqscnJ23U+wj7zhiSMlCSqkA0JzyqQHsiwM5hQiTsgMXEDGDV7SZ0MEzj
I7QSosD2n+S/tDY3gsotu01pRalPJOKPaBntwCuSfNPYRh80hnFvnTbeSh3cMh4p1ANLqC+VeZzy
ZvJ7JaoIkfYNlVbU0CabCDBZ0GZA6EpXP/JwnbLXJMqm4PH/G8KXsiCEo97miik2CSAWn476KluI
zSC2lTHw6JQTN9QFlkAPrU2EXrvFFIwjK10P8WipyaSPY/7YuD2ioB6mcBpAPEm+SxzHI732XPHB
On3GWpz7cyc/6GYObFp0B9ONGuYa0TPFTwoRFOC2wlRcLXJ/tJa/05wgTqHDR+x79pQPqEyNFCQG
ShDG9d2uNeR9XOjSgNt6ajTzVtIeOLjpn2XRaHgLXOPTgP2sdsSzYxHKarSBYedPFT8k9c5HYp+6
tNWDGYPlJjMR7SreplHUZzE6p941nqBy10GG3M6X9Uc/K+a1rOABatNWwsDdlsLrkRqMuHSG314/
sOgXlMNeea4L65PujhMOUvszDPGPkvKTmOA1KbdBUK/nri9c1PdL1Y1BWi7HJKkEruQM/71ZIxyP
T1LHCKdMNcPCsv8YIq6+wmW6KrPuOGVdvTfTdgpQa55HLRlP7egqAfzeCQBEYEv08l1j0Qx2kLEx
7nV2NMNu2aCi26yoKRiAdHtUgNwDW9vc5qr2ogi01NYIUy7jQwhKs9471Im3bho+OmJ2drjkNXxz
CxJZyhtsaPauIGK9m+N+b5DlUKj1MfH6bdL17aFYgRnl+lAw1ofByXZhyrtdxDTvZRoZE3mZd3Qn
YLJ9+cdBzftRx8qLEl2cRthPqsUkd5LqqaZJ1bQpK06NCXUU6e8VYtVa8sz+Qtt1AKI2/WKebKuh
SwZJ8YDYdu3i2OLLMcSO3f8xinLxF2GsIghy8tTuuY34mypLdHOwXD1beVfhiXt1DUgNpnBTroFq
Plsmk2Z7qmTYSVfcjGnaOPEiNm1Vqix9zXvS5HFAopG3x/+uwOPN9DBVRXLKmXy92GPKj/g+MRx/
L2arg7oCZjGyfvF/Gl9yLcOytqcCF1YaZLoZvfb6vPEQjO5GHWO5aozGi7QOgE9tejZtuSn0HEUC
8Vx3KXEkuCk+9sGDb+A68pJrVrGlaaD6yaSn146J5SmqQZaPTbqpVpSeWAPVHg9J8SfDgX001+xb
s15AwYnenzzjFYBouldX8HnrUOvPUObEWNxcMz2qFmtYl4d9WiAWYKIXlF6Z+tlor03GHLGlERgz
DHSygqA72itKEHc3YLJWK4n10o3PrBienSm9e8rSbPpRt8IyVxofup04kHEi/DmOufzT+sNkf1c5
ZeU7zZLccyuctMrd24KlPT2atundBTZ4347GryIZ9DN90ADvc38p9KIOlrrvQDbk6TaV1rOLenwk
KhgQnrZmIanaKUVG5Ee0RMq+UgMNbPLOrhpmtnZYdllMFAEp00o2iFPeqIuv55a18Wq0+bnNaRQ7
LFdoS3cSvfXJq/m/Qa8Bm4gUefrnAU69BqftUBv5dCp1pzlp37L5CQO+OxjrdTKacDQajBSs7Kit
hF5e9aTSNjgh6Zy3wKRyb71ybRUmaT6BM6UlCHHZUa4zQ+OAxiA7I2G/QgKMkA40z4WtGLdsYjeR
YnucbQB/9tC/aLZd3uyyBhkz5deYi3krxv6lWZ3khIh+maAe0HUcy02vNXfXVXLsqqjQo7TfO20V
n/R1tljKGtMmjJeApeuHPmPK1YpoejqqEdjavtXhKcpAmKoMEKABD+i8LCgV/a8Vx8k5XrJyP8zG
m1lmb4+ET6f3ij31ThdUU52HdsvQdmYr8WqlyxvwS/5y+ZotahyiqtTftKHzmWQmu9Htm33h2cZl
mM2DPatuUBTLcp+n7K0orHddMNhf9ddEPRgz1u78PUvaL6chT2vsG5+cM4D9tKDmxu1pU/gMc8u9
PVYLbtQeV4Eb0abjLKTt+2EUvfZL2ulFKs3wsfZpwLskgYo8+pnmoAh7WRmvZY0WXlF/6q4yQ3PQ
7wa/+5NNCDOlgDYfrPWwQFDmMKobs84Mq0yFvRVDRZ8XfIS0Q9K7eSR0Kw4jghS5A2j8EuDMz8QK
+fqih27uFKclmaCzqbQGXWZ+QxakFd3Wwongoq0Prq1ddNfrj73rVZtksIeN3hV/+5GRFMb2t9Wt
XY6mPDbxiiEwTTz5aOWAHkas+G3mc/qOgdJ0n8WoF+HjfLLmULgyYreELgiSCM05K3sdm5G2UVwh
/4i0i1VwqzcdxeTzoMItkkS+OZQSbDBYT93kt6kxO5+cGr5Qq4d51tJ7bgeLUTzurIogPk44kgGU
hcDlYY6CAXIWlWlZXqwczHTaurdWE8NtALzjA3QxdhUp3VIrfGsa3fOC6gNc3PDKPdTb2gOhJcmQ
UiysD25pmJumZQz3OPTm5ZXP3DzE7WJd2ZjIHTWjzx+4gX+hmm96s/Yf4t+2DUEiqpY34K/VzQEF
CIRoqy79B4HE0W1m8b0Q2gqNDlDsh9lOoJTilTAt3OyDtgISqTpmh9TOG7Vw1bfS+mPE45vb2MMz
5BwJ7aiG4JAqPpsR+wtyEZarRTf2mpl+eMAeb4rd8t0MsCId0lBbna+NqXynBGG968pSXLSYMZ+V
sNjOqq3edRW0m95E80kfMO/rQ8/9BGSIpVUzzY0ySJgLv9oCKA2t9L1VCURvtjk+9UwmMeck43Yu
nJK/oTvtYgAgr1kW1cea38pHSfhm4B5/GTpYPmO6DmFEkyAiH+utY/cOaAXJ1CcZaC+bwydd56dY
15SnDmn9thumZoND82KoozinbWZu7GWtF4Fvb6OCe6ZpjVuTReLCjaOL0mvjENgko1b/NIrBZLbS
IK7Jpk0tR+3THFk0CJ14b2qKdJInMuRiSuGPrjTf6XfcBfel08DMQEwTzAslng+raIQupOxCr0kW
EF2us4nb5jXD5XA1m35FdWEJiCkm7jlOsn1Jad11+l9sM92hFnCzF70hepmHODNK5Bytu0XLYl7V
ku15VveKX4hFBp5FiZd7xqcsVy1Huu2A+5ydzEz8rrKSm0spwqoObR/BuMWPn+pnnZkXYYG0N/Xn
RHfdrZKU2amSgwThVsirWJ9FamaFlttRYhf5dwF8cVfHEfacdSvfWdrfcvao1un6b8rIiYCXTmsD
3V12svLe8jEuVvKMjxSIgYtx5exSrq2uR1e1ApY9UodiqZooJtK3SZusF0OZxLNlZX5ngiNgRZmg
4Yj2hIpShGPuxd9MXH+2fPBCNEPYz6qzL6rKIDINrrJdLB/kUR3xtcS/BcAAEVW/9J6GQzKnaHS8
uAqdVRop7Uj1ncV6HQtqPFU682HpPNBBWks20kDVWbSmu1fHEUrMaI4HFzMZM++pOBqDcylb9bmB
HeQnKISHuNBvk9eNL5aojlHGba42EzPQ+/6gTbmzY1q9ibzpRN7mCOdMb45mUxmbIcupHpbbNGeS
u3Dm+t3YpSco7+np8ax2wbotah8ODuquoR/2eRE/FTXd27Hn5I6NpWPVojE22/MvxDfLs7U4IXFZ
czjz/S5ylPzVmeUCXoWokKO+7U2t2pC1g9lVjjnqdk/b255TX2D8bM3MgaaWcB5bznKPJXUWmlfz
FAsFK1FvVack5S+zVHMwLG53K6Lo1c7Jy26rPEfgbk33GJ/PsdIlt7JlMcLGXlxK7lLbmzSiicPL
AM2PG4hvw9fvEbG7o84ynBw1C5XYY0LsOOgfUvfqgBrZgnbepYZZYCoVTzJOdaQHZbONtML1x64y
TwQ4lWGS0TSf4gGV9nCfJPdvh/ruYgimAhQ+rPft3pmH5AAWfaO3JhBZBWQS9RAfzEhuOJtfG9HF
qyG6bp9UaOaNrMrZiGOKHOCijkn8UzNoXbummYclDURtoL2oQUPCLuMhZHHnbV9KJcRkXl1ZTpOA
E39g0BK1oWE5H4oFNq6ePWQTsUOmVN7nG01fZJjUTLBQ9N1FjeeM0RD3cvjn2wT/VOEp3FLoxsKr
mMIOimjXTkTU0/dChnElv+8ljbKX1I6cj8isL47bkHFox8vG1X7WueNiI2aKTVgVmA3upFvyG8rs
55TQmbBz6lUvV8Vllo5Pn7/GCTu42xTWZW2VQP1pM4d1NkuUTLx/Wf8R5WsREAe2DCa7rW8y3BBw
qWiRzXZsfQBl26WVIBHiqPdHGuXAKBJYokkeuigtdGFSmDffbOQiRhXKbZYWbmAd0z6sQihYGs13
52lmBTm4xX8D7fM52pro/i4ly+v98bo+YMg2u3xDMdyS5oJylSVE3JfFBHHqtYdO6zbTvIbu0j25
A6lx76whJUAFdJllv0ujsmUCwUB5aZDDg70s7tYSjXew8nTkhTp+CRXtejSpw7HTXP2eju2LM8My
S8eRHgbUw3KSBa0Hrd3GiRwZXJfjrinY/sJGoSJd0s4fc2oAhH5YrNZgwaHs21CZqjSc6ujQuZ22
E1WSBcLVr4bVx4FaM0RRSVxREikORVU+5bqkd2R5T5NXFjvIjzVF+trW6rO2e52rgQ4ezmVbneyX
YuzmULUr8WQt5eibS5MHszqio3CtBnew/kcjRYvZ//K1sAf22yI1g37oo5PSLcU20/mjOQy5KF3Y
mLOpwYc508+tq8UlEKJUboZdckWa8dXQ+gjrQxWxSBvlk53Nv0QcjedOs/h0DHxSJrO1HJUa5fwM
edmd+u3Q0vEZPevMwLO+tFYTPVUxqbRxG33TvS122HGMLk5ZIDFdIIr1Gq16Z+dyYCRrHqo+pW2b
Fhe1ZA8do+s6J/aobrwYDFtilVUgEEyvedOJL5id4HtkQDzoNEkWXJLMwZdj0WTy0C9egPPIfM/A
C9EJWlDL0gCby4mNp/nWT950gNrg+UbUNHtlqJIdgivCf8onosQNWjfyq5o88eyKAaCVzmjInpTv
sZVfA/OWH5Mz0/3vzKC1U3mlewU79IOtJiu/lRHl27iIgQuEdXmTDWdgTSuCEN+ElsfyLLmvdV6i
+D0nw7FAJ7gpLFHj3KUfbiDgzgqFITMykPMUpfCk12dzy21gzKplZ/SAlCJ5wsgP407S+qTyHbj3
kB2rIcYgQ1IlMUIQfa4N6qun1M3ezJdAqnV6bl1+5tRuLlmNRF0khkWPsNr2Cf4/xx5QWrftZpjY
KWvNENC0Sc5lPg00a7wvmaUkuvYKheLG9LKPuOjcD2Y5W5G+T4quhqtRedsO0/fYY9sUMUpf0F+e
kn22kxJfVnRUSDuMOSH19wkAzurzBeEtayvgKksDveNPqtMCHblYjDpINDsAohPvacKgT4XWEOgq
TpcKzA9kxS7Uusb2m0kkB4Ty86mhbuzzyiLiWWHSDMUNlMu8AC139J2OwWHorOjERPDqVUNyTYws
vVaAZtiA9odyqZ0t4QifhpLnl0E384sEa7mNmz5Z10flmJo0sWrZuuGoDS/toE+XomNsD4TuS1qd
sQUvl6yRH96o2++G237EbXcZkxR+XwRBCKKwjzhA3dT0hz9sB6hY37rJJbOqdE+TvAxBf7rrfNZH
1lts3QX8m+NVe6PXVMOvzUbZkz7/o24N9yr7zrt2ghitHueNa3XuFX/QflQR/PUtmzBaqvHF6VSH
5n9mBblVgZxYXdKP0JDawlEdmxiACzW/xQ3WBQOioh8TO+eX0dDvmCtwH5wQwtlOu9xBQyDuntZS
XJbuJsOliOa89avCKrekKJo+hMUXRy/26eTeRswpIBojz0ens+FK4zvPy3hK43K7LCSr6JI8465M
t0JXiPSsymJP/mrKiv2TNVg7CCPCXj7IZ22Z+60xuuZhmu8qtmuNdRF4A2cW1fFI+1u9c9bS8MiI
QO7jRpDG7DZbVcl+k/LOjl4TiDLoK7MHSsR5IBzkShn53dDp5eT6KRMaowlbjk20LJeFbvPebJw9
6EDrljFFCVepEzYgWnzdmt0ktCacZrZerlWFXmQphxGBECoPOtURCB9jlw3stvHZeVRp8Rxg/9C5
8rGfaB2h2ex9T1W7NsheKpl551nfD3YTHb2sHk5UyafCTejLNubFMUbhJzklbyqUQ2z/sjVtfonk
zqkFxZk0P23J9hq66sGCG1CsXsHI4Rwd0kXlxg+mzO2Ke7nkzGD0Umw9iMKp4d20cngS9rCGKWb5
ZQYghS/NcIMZXAUU66MnanPv2PS9i+bWrYZ1zQoBzY+7XmBMhWG8bTPywuCAnQeRbFJSmk99yfy8
7cBlWurBclnkUxTtqSSOerYTSjEWzPtSQR5b6CMtLrIfXXGPabYGFZaj4ufL8NoOORrcoRNb1JoN
fXavOzdj8bbEv2WvjweKwvI4wh9mvLLq9nTSq2f9VthGd+TGXFGNKRcAxu6m7p2wSZkmKZ3xu2MR
CzAhcaMoqnrXTfMOEAoelnYiZK7lAjdgqvo6SMfAiaZP6gpvr9OJwF7YIaorlkMpn9Sy/2XObQ5w
PUaysALUtNIpIIyhBVf1hdzxLr/lhVleDQ/+yqT8lZYpd5qTuuEkQwXo1cHBisi5SSdUsZ4iiRUj
0ZbqYFSOeXH33jqtpVdNEVw3im90hj+QGReItvFrALAkMqHNN3DP9isbv/TMgqSi+URGfbu19CYN
5qmjGa4vCb6NRD8a89JDY0Gzv9AuN0edtdwGNJG3oBV6Z9VNGwclNyV+XfJfHxGx8+Byq4IqFsyF
8ruigAk7JXl1hmLtVKMIaQpgnajpODUaIOt7jwk3Gktl2bs0+7EyiJS2EtpJtKebWDZF6NRA++E0
29xwokx8KmsilRszCEoLJ2c0nUd+2Ze/vamlfHbGG1knYSPT7NrQ7Ya+u0G5AkVj+s13k4dKdtkh
ghvp0R+wNOq1UqXYZpLK3CEjqG8i/cUjnjcYK1SmycqQmJxI37Yl9yCZYjCkIdrvE4fbv9WLP0Md
fRHa5YTEyEeUdxY8xRVn4CEnUcTO0Bhh5CpnyMREdQRk8DKuIiu5qBi/08QK65qdQBrNbDZWDH6+
/AU2jdpCk9G179mX45Zo8ZaZLa7fGJgduvNd1JbLm9p4T+wSdk3atAca4srRy/NnrnR3+0gR5nU+
x/m5S41634IK4hzW26OIZB44HVLzh2ttSapNaVSvRUbFli14FXEiHJWq/MtHQUtlDlK9OxqO5Axh
ehc0ih7G2aTTJpw4tz1gTUn1C6cFNKJsD/2ofJ62ykC5EuetDEUfERAPKnYmNszX1bTj1pDMdK+T
YqO9AJJwjnnrN1U1YmoHh5MZU9jbVo+X1ONuIeJfLcQ5A8/qyUi9bE1IwDGntBuRl6iioTDshAaT
YAJWYaXsqBZvQvKSMApQbYB6Kk+YxZ5zTOL7IurkXkZ0TjjF2dnEAT5RUWsU20kbn9w027Yocr9U
b4g3uY6bopgne5+I6okbnb4XjdHuCKC6zXoReJqNEnKhKKtIPwsAETKHartrgpD+0LMEjICK/cpN
0Vs2y8Gbh3hHEfwrYuzsi6wu/BocJzJdrlEMf9D9fa9LXJ8E5jnUkl9D5NcYf3IZGYzNam6nUpSh
0YdRY743nnbOvdXv+oy38+fExouyV4dQNI3BMtq6PyfLaRIN8cyVvZ2Kll63PEjMHrY6fkaLt6y7
qn3VxJvSbX8UOsGfMbtf1VIdv8/pN3jE6tq059BNPLlcCAea+nlgFjTRdX2PChby6HHR8cdR2tyU
ImPnaztP8ITfjRz9dC+7La2fe8ePzkiNKohmhUi03n8y+MQOpTl8kcbokJ32ZhngDBOvYb9jhxYt
OKSILf1k7573mkYIXk/IlvJjyplB4UYHwru0F9DE2SZiHq627Uc1O3torujuwck6qvLOOrcrFPUm
zPloeOJOhWtRhc77UmJTxGRBKAP8cLc7KDqyNrV5jVPV3qu1G8Y15Ao7j17afH6uNWLt2ZUQVKGC
u87mi4yQG7BDjtx4oregsc+1WchTzbiWyXJtR/nDLrU/Y5txo9oY0c4EiA14k9FJvsxUsRg/AszO
+aZarJf1vBktVoqMSD4r1ogrUv6qP/MCN/6S74SDPgHxzEb06tUqnB/mouOY6YaPoq1e9SZ+SwhS
CKa16yKzfVEzgjGMCScMF2s0ZaizFxx+LjVZncSlX+J7OsQG9p2SdD6VJ8WofhVaJHbCXmfhi37x
HDo3tL6DkYROVPTbVMlR86cQ3LA4ocPtRy/o3OUjTtmkQ9X7lZic721BNZVHDIJ6t//u85TNFoKO
EEnaEbnOcGHqw6VLN0FRW/XUZBpcFu5jc96Tb/ksTOx9JLZzLy4HmgoZQ/BmwRXWGDI05Z+0wlHZ
Ygsn0bvMyBchLyXt7ZvQjdpPy6epbb5zGylnwRwFrS3eDy9C/GODYfEWqwCE8e0I3KlWqr5VHskU
UPNfhYA7kS1M0JoawpjhEf3uJuyRtZqtujmRVjkU+Ccnj7ajtrTTZmzs7UimFKIcyzvoKld0S5cr
1cuYnshwyfFDErSFCm0uUGKWvCdN7/3YeT7EXvw3SfzJyo91BCNxpItQZgJTR6Tg7TVyeqdZtaFJ
/ArhYtzq1tO09G1gY+RFqOE+IQA9Ir4vyP4ZxpMoaXa5Jm9sUrqkDpcKI2qFaceGjhNdhtEJC9yk
fQy9NNUQY81gXfhGybx1vfkmqO73BUtnnhu3wRvYO7jun5Jtbaf0apgMdYjFR93Nw9bLNLgYGabI
2uVPwCdzlGmdBY4yv4wQgELdYmUYpf1LjZi7gwQYJib2dZ6aIf33V7ji4ZAr1TMWkgDR5K/c1t1t
UvabSeW8MFlkue1Mc6jnsJOiUod2Ut2LCSUDjcGnLEE+ShOblVUyrkmzfW9W74QccjZJfoEeNKxr
D1bAgNRi+6xsy17+iax2IAXJujmlbTGTIGqJPxggk17zR/lsimyBmTKc2enzGdNZVA0V7w7aqZPe
5cfcY7hj6nG+11JINCjCUSn/7MkfDhRvEZfHgz6KnV6zbOB3VZnoWJc8PrP071I8+ClUFh8FzkGp
7PcZqL3PkHvZ2+1JxeKlK052FKa8M6jyDhp+WqRR7ME7oe1sCtqeUnYqRb/DZfdRTtZ3brKHd7Tv
hsQDcg7FObC7/BMZ8g/TbnfIYl+r0VT3Xrs3HfkcTTY9hHMumUpO78JBftRYpb2T7XAVSvNq11bL
JVr+8BrkD1SDsoLUOJt8VMR+v6bDjvXjTxN7MwxD9YO5EZXluFe9cafH/U5qBnqcpdQ3lJXCQq+q
V85PLXXSwHHCcbA3ojJ67kv6Erhjrh30gQ4pSgv2AsWVlJLfEcoDPUq7r/8i6TyW3Ea2IPpFiIAt
AFsS9KYN22qDkC14WwX39e9g3mI6QqGR1E2CZfJmngQ7+6l7HtrcLi643nhuworAdv0MS7y56ubR
51ND0t1DPsIlcOqbhDi5M36kMcdFvhE+sEq25FPMFVRl3RfKyXZVUxucsKaTxd/YM+hvBdYbANu/
E50ew54DMgjO9A20d4fwJqDgkQjayKz+1795tt/wc3oLxzpGX+VURt2qaLVGrPdu3weR43f2HiUb
v1Sy/CaFRmBbBPJtkPtcGY8JK/B+bpZ1CFVvTDP/PZhfbmZ2L7YFh1bgEbK6+4qb5sUY9uAhWpJS
ZvhZpuWLKF6arnA/y8z8RdLh94TJ7zDQKNv2S/DUlx4qvEcgtE6araWchGWn+s6D8KeTLLx9Q9zt
iSlxsDLZLZYBVaP9KDo0/sHr81cgm8x5Rp+WvaIBqdjXxq0z0pepdtNj6eF/qaRkVZ3Usutn6GrE
lPNT3gIMoqtoioV9DO1heIwdJR+KlNTe70fnIJvlHnvkUrikAfZuiVJ7xQ3qk7hNzTJu/USHkWyz
KwzKCa18tu49OU2MW0owEB1xO2VRIJX14XYzn3uGdJsXk4T43ndM0hC/CtUfzRV54Ak0gap4DUUb
lfRunJC5uLpqZv1lstzixrnXY51s6DlZODDZyC8ZMSROVotGAMaBSSpNjXqjvnvb8Q5LnH8NWflQ
8Gy3vWZ6XhScrlSqIzXS/qXHX1hZaaqxzGSbeijaS1n9g/zVbys+RyYsY8P9MPL96GPdx6Ic8A6z
xti2xK7hbwq7/ldVpA65eARbL2XWJutwy9XTO3auPisfd5jv4p5h8/rmUcYqZb74rcp2CJD2zoNY
EFgeB2cnT/ZW2FfPmuOtO00khh3MfcNgdafALJ9Zu6K8/NHXOEbLYZVbpcmcx5UOGxKc5A6ZGBhX
Hw1N92W5zq+UTi++M4a1/cPJY/9mlMZwWPNEUVj+zAvxs2oo+pgqq7hUQepvzGT6wr4dMs6Z5CsF
PHuTi4wdjMaj87MXdo9yZ86sM17bv+cBnIUW6OxqMxzIrBN/dw0nOwHE3iINFZ/DlE9nc0ww+nYT
63PWmfRG8lcAT+ebH5cLqn3gIml4iZtB/QeE46eyPnm62tZ5wr3H3GvRj1fHWp7TtrwzwPqt2za7
J9NxJIVQqwUu1ySfZOkxcmmSBjsr919LfKOd+McSIDnbXPNC/m244KL7zUBnPQCWn33quUfiRXZU
OdSVMKzi+hNXj8QZYUnWmJuHud22mXcOaPQ4OIbBm2PSfulZn6Vd2DtJBKhRLVgnpnZsRa3xlBX7
oUiQrjExcHllNNgr9QFMdTqhycv7CjykkKTBxpT3+5kS51fOrXrnGTl8XHefhvD2+jQuIowVxk5N
E6hzWyF3+3RcsCh95e4sDiy261x8/rYIzLzNlVmcKrkWSfTQEcteV/ukBccVSh0JrhNbyBObrvWH
jWnB0ofZNmO+yOt7MXCQzqb25Fc2p2+k4sje4iazwEFyYHByMpe+NPehb+AE0w1u5XUVSXw73Xb2
ysBeosYYf4Zm++JVJKebcRuDfcroL3uxFJiFFYdw6KZyummz3rJHqqxzLsqSt9GjJ6BehqMV65iS
lSbyu+qiU9c+F6lwtnRvHGK0cmj+tnFuK36mEBUpKLhWcTJwQutRzIokdu16V8/UIINNpEupDGuT
rWj34ocRcB1A3k6iwCdgl6rQ2ebccqKWz05Qz39wGleUdLMIiF5G1oJthwIQm3sm+93yZ9aL+SAN
8cFw8TT49pflZJ9TmP/gN/1t+einKjwCnf1TpA8mVBMf8CIkrMAdz3UY0A9pHWWVuC/So33KbbOd
wFYWWYFhYHqjsjXAHoCAmm2xG9RbBb5tIxMT/7Q64LTLL6BwTnm9pFTn0sDj5gXJQtI7wesoPPeS
OzMiCjsTvqa3KchPZNKTu2JAi822ZiLlT6wXbfPPh0i2j536s1/UvqmW9rlT3c9cxD+AgGM3E8sD
7fS7GGnM0OAFNn3s9JGbMGWLKQhkKFHiR9MTaHKX+r8lxZ6rFPdZxx/f/2tXGAKK/zi5MZ0IAVAk
35bN5tom5l+HY/dzlnW/4sXbjW5zXoAJEYRdEzhmcwA9+oCMM50TajhRrhPoLmZ/gv3LzBjqgKrm
m1ZWQwCg69hfWOosf24O+UeSknq3ki57KsgSnpTvf1VJqV4gfv1BvFCbyqPtRPgxHZioVYsOiTkB
KtuozkLNxFEUC3g/wsYujFOvi+qm+9nF+Q86lL7nptgrekmubeLmJ6Chzdat1n4nrFNk/oktr6N5
K029Jy+x2o1FuRVLcuhE7hKZWM4ipw2RtccX5uWUaPVD+o1xK/Ia9CKjOTV2A7oJ/+5jaq33Sk0m
JEk8kbTvJsfSHtooWKi1kNO0CZeijPrK/GUEecxp1C5uhiEHSuzBoToF3ewWRB9ckVbuc1autb/t
YwJWATPkKkChYQAap/j/l/VDuwpynj/mPI56l8qSY+lQbXvGGEc3tjneUAdNNBda4IIbATs8XSCk
jaW0+OQiUvtTtpcotNYwHYcKW23XZ+8B9dnkGQ2L+tS+PEmvm3kC2b2VFHgOmHZncfFcjB4Xba87
8ZJorAJ4RsrwU4adsZdOPV1ax535gPjNZhjn+SwtwfXJpVVF8nrjsZPUHsldbSGxM9CR+5WGiR1W
1ucwXj/Avtr0k8+bWQLNcGaoOepi1VqfOziqmxq6GZDpcEt8lrG4M1IqPCMHF/7Jm5KnMMcXMgdc
IqSiOSHNfnN2uNe+Y+8JTT5SG8qN0R8SxQwjZwoOl9g/lOXyCto63eYzFx8XFznjVqZLIIvTIXxo
hQ/V8eKdyprzzCQ8mNp/tZ2dlWbg5XTtfCurLjilDW+DUXxnlC9EQP5xm7cxfn85/VxccK8Y2a/L
4FeEfom5TwCu9tyF+ZHyb7tj+DsxWY0s/aKdurxCH9rBX4FpqIuc95sUvAKvlVNcWTHq2UxFv5rh
i7eWJL8VXFp7PpZaOFxeWpYm4X1KP/EPnEmfhb23gwkVzQ1fqnSOgqZf9hO3ZVRCyzsa7YuZ+/8q
0SlImZUDMP2e+FAWqXdMPTMnBh4+NZK1gGhK5cA75MKtl7gFEIoBxOvMrRuIv43T9Bud7t1k0q9D
w0W0rHemlYi3Tgv3Jv3xZkr7YDQeWoXr7KTlllu76tpDIsffdevX97lvGMI11NzowNSbpQYTq/Jg
uUBzGdlaeDJQlgSu3QQ8RkbLl2UYkQ5SvTF1+Y8zb/NiiuCtnjL9iwHgzur7nWswHxhN8EXunL57
s7OXGUas3Eb/oD3TB6qXF0Nw42wlDmHVYAks0T1jK+EeO34UKkyPTjNwTBgkHsNOvM9D655SGLxD
xS0h5PAZwYk92BXNVwofYIl8vp+zr95S+pJ7g6b5I1mbNOxjoAp5KQfjPYvPwm4hMZTG9Gz6uL/y
RCeoTZYT4YHkwtAWhy7wi6jl9L3BJoBmMn4NqIMXZ2wSjDlpsLMCiB6GYW0zB7565hXn/1g69BEx
aAZ0M5pjxmxxNYzVBGH6nMWktMl1yMTh/OM4B0C2KTm8/gzSut0kcXUHZZU/iCSb8TVIaGgtK1Ft
s4l7ZFCTkk59dzpO2FXn1C93sUXAc2r7OuLbHzBVVMG9ZpzO5x+LKDBGQJFOeUrV3F1qWLpnv+cJ
EPXZRQun2sw/8qI61wqo3ZAr7gyjqDfCzTH3m69z3DanGuMYupbPKAX1rewXlrTAOQQdY354jPaW
YfvEhk8BVj9t+3k2543RFu1FlF2EstyjSV99JuZ36QrrDlvJtoH8cGH3EufX4nOD1pAZ92xX02We
+4c1i2Vruxo7PkftTRz+aKfiFxa2+eym6butVt9c4B4yjnrnwFX2uXFDzAETSzdeiOOsnhHMKgHS
2GjDfS4JX4R98NfyqGN1XNt9sQ/9siIqcVZHHa12hODyu0NynOEuXt1aDtUltevNYJrDPZwb+1R0
I2tidXQYLF9xvYaoJws5qpHBZAZPPXWNizFV2R50VbKpFB5Nk7UfOFoIJsnvo9RrSaOz/T+m6UFm
yd0E/eRuM8OcL4wcJI3mJhfISl9NaeAbmLv2SMcAM+06y++l9qotJzdK2BLhsxU9UsqQHn1TzBsA
tRTjgL6iyYVLx5QXUT4swDFHwzrqiaGuYXO0qe3KuhAgYrVb7RG02lMN1UM3H/wRh+CUX0mCs9um
mLPioKRZaQ2zcWHbmW7evtCFEt+9E3bDvVswS7As24pwORenhDmzN9lvPUstOaDWxgCmTw7FTD/T
hdt1nmMRxHONwZJwWBz7J7W4/n7JdPM+jtOPXi7jE9dZspIpD5PidLFkiTwWFBIVlS9Qj7uaEW9/
HUcdXlq36JE36mnn+E54saEiIsF67Qqzqy+6YAPlvCN3o1Pm+9oqPsWIjijL3orAg86X/77MyfQj
K/0Yd4dS59jv/b0XixcM8+41a170nDJ4rs62uf6DUi1XPPz5abYEIiG8bMPUzyka+j51sCJ2TMWA
0K1MdSfpcQW0m3HIGC46AuTgVCQATanSQekQJzn++K8VJ45dn58pK6NB4syd6Ug9FM42KwBpkhNj
MiYwY2yRJV+dCTH4v8OfDurp2RuJa7h1a+C+FYzXqGN0fHcfpkny7MS6QbPW95An6kknNp9gCfx7
/dU0VsYJvt6rR14VvyamaCOlE2yt4ClATe1MZqJPHd3ne8sPm6jCWFEuHrNcJXCmuvhJTIMMv5Pu
WOaGSPTGchdL6ND3arxQSpIG7owfhRt1mEnvFDTUFVtJDAfLvCw0AbI7Y0N4nRheyW0WD+lzbDxK
snMvc58WLwadsvs29+ZtHYJGiQ/eNNnnjD4PLJ3Fi3JV8VJiy4468Ze6Vt7NwV+eFA/B3irtGFcd
JkYJmcI1TJ5H37/EZSkY5a6p9aXFaRE6dJwVss5PbVCSviPoRPTJ68+B1WVRw6t+or2kJb/RS5CD
JfHXZVyJWuPOoD8r7MbslYn1+GoGBaMy72ZLvDS5bV8rH91a8aLpoKjWwTvjD9u/NAGqrt/9zukT
OHnKcl+1dL5cgxCICgW4jof0NDg7UzVEdyv/wNGJ1guWYz3HyYn6qrteBvNABy5+2wypJGmc+tyl
9LzyHanjsPT8cZiCZtA9Bz2fnNKu2Yt6RIFATGrrqdon2cceNHONWAFU0DgWLiLSnhk8yJa6Lm8g
2S9fc/5frkujiOI6fDXihJxm70ORjAFz4G07yqJbOE5Q31hWHPLniWOaJZOdTKklpL72nxfn6Q7D
/t6bOTD5MU2xlZddPCXDSBQNbpXMjzApPsbZsE82bN1oIcGJiv2dqKZ+DwNKJnEZO+eUwyZhNKWj
AjRwhKcNiZysTt5Sx0dz1DkcofPHvnkZ8KFFVmi/jihAZ3ZcY1tKjudFHw7E84SF6ZpWD79sz/Vo
lUzsa2+V7+/2OBSXTuHdCVZ6Bufq8owPFzGs4ccs2KH5g9al73VMQN9rTlUWv2D96O790N2R7AwM
bwJDe3ZPC4pxO4prUNXi6TrUEx9oOxUfIhPqKEgfRlPxxaWBfCgwtI1dOrcG1wuOxD1o0/HDMzwN
ycJyjoZjyS28fnVzBkoYdOB9YBOhEmZhvgnRDoZOgpuOONWG8dWTmQfTmg6r4NumFb4rWx4It/6T
WHZOkt9rh0xdM7LohuzXFyXDoDSkFMCsfb7rF4t3FTty8YR9MmRDnmj3tcfwlA3Bh5kbzXGc7E8C
Ntm7D1oY4YTUfb+L3bx7/e9LXxq0FeOA3Raxs08L42lx8/emLI68FmQGlr+67F651IHor/SfaZH+
oXaLRyIVNv9qzHZMLZG7RfIgRHHvREcTgMSC7VBsemBgPW4CrVoCt2F1Xt0ZntDYAPqR/tReY/00
YFkwkunPrmr+JrjhnInLakzYlNLkyMU4uZU2rRb+LMr9kPh/nPWN50KxHFMzWD/i8ZkJhcfpRbUM
hphGqKXb9RhcCVLSH64ULRaejBTD+EdceJdEhCbO5eqnZGqzy8cgYUzhvxt94D/wm1/7siUujJy6
Ey1z3Dpjw3ebD/7YR50t84s2sNsSmWYYyu2Cda/8KHBH7ADfhQdJjUnpBcHBwf4TFU5TIl2Fq1dl
ulVrHUOSFtbOSQ+tCMubMDnojRNZUG5R27Ckr3iBwnl1FmalzRBsCOwPkV9+596ZttDIFVmHElzm
RBrIvhnzMwCmMfKsPoyMWnk7dI/hkfF0maAEObVe8WLyz5njm5GWRJtSN33yiNYLKo85QaHE8zqG
w0MHZXEpCeHKsv4dpOS1Fcr7rZbNCSABQur05DlWfxNpHk29W74EzAciY20F9EeWfc43r2XxySGX
egFABvBr/dcyzLsDnc88BmUIy9GYXse22+JTB1jWqy0auX2OSR5EKmmhctrWW7k4R8QKYjc99xI/
Dp97uxEX0Tt63xrJPmkqEGUShb5Fp4mSbmZdoFw2ZgfcansvLEjHwG8x1U6T2DVl85vIFwnQ0uhp
sGr0BqXJPJhB/c+bSTSXiuBVO2f/BsFYl9kRuH6tQY755ppzSt9Y/J7oivzppnESWe2Y740qdzdO
O+w0rO9NDsFrw55rXpdUKfxeSLf8wqANfKYklAd4op2VW2lFiv/UjiBKdMalpoEKtJWObWyd0R/O
mcHIJlXpeoP3T3VdQz6ggunYI4Javba4eSTJF/ga9zwamB8bTXpnwjRQzcFrNgLi7IYgOZWe/5Ys
arhWpZVGDOGeKJ8JDsgMVPgSfnvy0ndoWu2OLhl3X3AheKfKsD4wmvCwDoYoXT0cWIHly1Mwl5Zh
jTDJKjgo27lM2fjZLcZwKt1N27H6cxIh1QDtmDAHS9hCuedYNTcIOssN4f2N+6+gJVhACEmmzaIc
KsjM4rMjDIHvmkGQKZN3f2GsZXK2Z/MdzW2gCAAYLbsF1Grmx1XN8YA41OJ2n2Jm9G5L+eJ03hCZ
ZdzjCK/baNY4roaGrlRuHe59Nr7aepxu9BCPID0qzrkYbAfKU3+bPZdc3Mh4hf3dOI+HXvgBVOkZ
jCfqF+d3hBRsS3sbQ9/OXE5joYqDCz3v26AZ1xPLXjTsH8HQ3xuFuXfuSK979g5eTkCD8bNpBekh
IKiXor9wbKCpoGLc6wdl8txAi0facs4BZtMuR+TyDbC7Y26vJdMNDC9V+cRWhMGVbHJ2Jup1KuSb
9uBnAzv1dkrMP/TazjyB0k0GzHJT5s1PU9n/XgyxqefePxHJ2DEZojEwq0EsWRDhliKac+x9Jd9T
xl1eotpGBVbO2eNKsahfzMgotFy4dY2FdSzGDgRf1d96Ox0PfkUH7pyhNesBs9WQc6GdRyRxEC6b
whlBYju2OFikbl/HUH7UON2LEbaRowD496TSg2z6AXftNvvmiK4nqh0gdIxX/jb44aGH7Wi0Ml74
PlbcQO0eHMR3EyzWK2i3T71YlIno7kqrhCIUrviuHSeHUlFQA4M9dROYTbczzEfYYsAmb3rlz26N
Oonx5eGGI+CNeT98TRWW5wTE0j6pScNbo/wXz3b5XAEKmM02o1WbxmOgZMAY155VERwHP1wl3uIK
rBXfGNotwY/wUVvGow1m0IWKQFqp++5otcZP1VS4XMwmjM++1dzbNpyuVpzuOdggd5pzgmZmMR8O
GEfrzmMSXyfbuanHI7fMhRBjWB49WtxljOe3cOQ/MZMUTpVL4TLzKaL4V0X452LANyIl6naDxKeX
/ZWDyRpmM32BTBVpz09wDSxRME5/427ad4vzSXc0eY3W4XA01qecnRKCRCyikkMPUWdzeifWh7Gt
XL7quOEIPsTNMVzjtWg3yEhJmrO9GTETOvc7hpFxa31IXGvbPOP1wySNq0yL4c45tQOtf2C8d0X6
HC8hHIqLNBwOmrZxlEmG+i4Kdij+NeVYXxYoguuCQx3ZjJOCUQ7RVCMCDciBEGRS5xgPFMz+xBYD
8EKb3dZLmAboqb5bdmNcTNfDEl4qaLLYKkhEWUfyjs2uH0Bf++5A4jPpN2bsWjeHZKjdCu/F33NF
5gJMBHzbMM65c+DD/DTioMncdt5+SbPf4XUwI6eccVQ3IkSSgJTb8AAFBKrvmcWZw/XdoxEHDSSF
1yRrzU3nYoAOayJNsgWxqd1nUB7vJJvoUuipwmViAGbb2/uW4+KaBf1sD2t5UMsZxSYIivx3sZj2
JalR3DNw+OeapxiUB4yvRoyIajWZnZVlJ3v5AmJV70D3rSy7HtXHs7Z1X49b5cMSK9ItyMLsBpWE
IZdLHMwxir3NvpU0GI50joVsssVLMLP2gigVu8JhqQP0PzCXkHnS/v9LiR5sL90xsMwFbDhP2MSr
3M+K8mPZPA8MuphfB+XJnq0MSrsucQHADuAMTi+hOftX5QFm4bo27+qAoGVc/+BQMJ1E2ePqJQ1V
r+RjGtrvWDvYm4Er0JZSQrYj75zLvdAD+hEW9LpEBrYTGywYJha/Vrs8rb5tphvb2HIDVJb62JTr
oBDMnqiceDsDtWPMgkPZsKdVlzD/iEaHzPAxqNF868A+39VAI/eQ4x+JX8OlGPRvn1QJDAtbHrHF
nIf1TCTstZTCb5nLNaO5D3TxrzVLPpoWL4a3ejJxJuptB0AMF2a7Cvb1SHnDan9i6ywVphH6kyiK
9Ms3LnQNgQkOuA4bWQsF0CUqEXHx+JqqFfAVPoVxgLqUkTQrM84uBj72Y9Gqf5nHiIqA7sOZbKpD
cCtulJyLI+HFb17CKgrSqbvW3kAhx9g8eEm8c+HlT34fMH+vqCzP1sb0PoVrN1SBExVZ6nN9g0qa
NC7rUfkEGuJtGMxPBgUc1912sxiJPoKPuXZGQNMx1S+RquqHHqYxMnHQpYzi4GsYHwbQsW3nNS+T
qJ2jzNFV51hINtISoVR7Kd2CmoxVqqK2aaxdpe3Nf7/SDsIo9cG7sAL6Omv5HVTzmeKXrwy9ODKq
gK75ivlt3c3fQ2C3TwV6O1dVhkoUWW1VXh6rOHXPsYy/EtF3exskMxHh6h+Q1+HQ99gWlS66azUv
3cYPAhO7+er1gnSheDMhoiHR+wF20uSG9P6lzQrGS8htuhysM2ENzhUFIC7Hz76E+NIEJCxiDXTU
zNzcsonIUdy8zm6JsjKqf0ZKVMj2Qffi/nc2Xrx8c0l8FE2c7du2vjRuTGtSjw43qE/X9Wv8ZMu0
q+zxbbSDx1SI+jF06WFS7O9EHMujYCECQYRPWujwc3KJM2SAbreoq9nGHyUPtWe7u8VzGeyYb9og
DeVjHOATOV+oRIA/DApFNfjQx8Lv9/2SHBzb0UfCwdgCJ/c4d8F7qv0W7M3AfCvM/Rc+CGAiuxGT
LYVoGz0EHLWN7NrU+asQqkAlVI+pyzwM1aDvCFd2UvpHt4O9OiXcZgbngTdiOefJdJgYKPFRYVDa
QxzpEKvps8cVHzZNxAyg3PFkWZjsufIMlhPQKDekd7peWdK+wx79NktlfmOmduDBLU851rF8nMwz
InPM5S6TDO/tLdSZ8BJb3ExFb+rrMOxIIZNS8BnsYe25xsH0NI4Ot6Tuq8HMfRtyJi8EInZlX3kb
UDJHr7TcfZMDBpxgUSQci5rAO5hgaTbWJGKmbDR6cyngxAYAqg+Db1kXYi9j80fu1O8u84HLnPhN
ZHWUCS6TcxV+/lQyAt36urWvDglIBuSIyNmHrE5Oyo2vkuHOIa2MWW9V2uXq37F96uIGlzhwIRGf
gyQ5WkaFFo5ozfKbnhmwQ4caeoyN/h97rr5r6f2tmRISbiPUlWf+d5VwhcJm+lqXHTwWQEF0xUEk
yVkzjQkayvIcyh2ylLv3dQy7SOdoR2jLORrbHi5w4iEvmzYinGfszToX5Nd4Pc2REYIQ66Iq3Zes
FWRde98iy4ARzgOIs964sLrgLmn0fGgvy7qhaPE2t1COzVj80xhmCwfUQGhibgM6SlhzekLd3Rf0
nkW5Ib9IBBH6qzlg/acL54rjXu3uaxcI0eAVy95pq/ic2ACuk8rJMBIxB8NIpPRM5dhAu0w79ifK
zlwwSc1v+Mg/S4oxP0ALZ+xK5pNZzS9BTizHW12yg5iREZOYSAQQwz7nroRLBBVMLbfEQ7w3j0Ns
1e9mwTEFl6o9F8lnq4sM96xWm0z5IfStICTKzOil9wDKJYK3yO/Nkp7UxXwKxo6y0+pX39kKjcKm
nwC5zPeWZofTY9gggZOX1RnSKReLJWEv9Vrx2cT5dWgxQART+sHE9met2/JoV3EYoQP+AbKBOqqZ
enZ4Y5zGIDemub6ZIpFbzzJfA6+5ksX6mOxs59oZwdFC24fRMN4qEwZ2yTrBIY8VpaqmI/gZjZ96
bDYkrJDxCRmnXrNbZlqoQPa/rsOFbe/thwn3ZMcliIgXz4ybmwfZIg0oZEWTU3I1TQWBPjC1zF73
JVO4vfQv1JaqTd0m3BIt/HCzoGOlA2g4YvayrebD6EkDLB1SSuB+MZs2o9gJxJYP/M2bKoZVJXw2
tgTBETfKsl2WhnRlFZSHJRVHM8zc9i6NJZLDDJBr9H5rJb6YTj6XxH5gLIAnEcOPDuQfrNwTvdnA
KvQpmPBU9GN9o5AH2K/olj0ULYSa9Q1J/K47BGl5gHjLHXhYDmaBbFCxpGwsq0BxC1G4FiIVE9If
r8YAYcUsrCht49swMR6IR+MAwLenRQJYvFLWdGhISOK/4SDQYS5gz8vwuU9ZHRVp9Sd3K94Luq1t
Ix4PZWi8iQzJMBgSZH5neBKS/0i7RLVKsPgNbF1ehgnRGitwWdLHtRRzzXIlC02Bp5FnbzgT83zW
nogPLDvHoWniWzznnynL9bLQ6VOtF4L+CJddHm2zO1hBsEuC8LwsxpP2GhzsroHrn6KR2Zp/4dvd
JZ057qhJwfXQNvONylacqeyny+x/mQf87lxjVIM73BTPcYOXYARcerRJ/kHdHq4ue+QBbtG/RYQ0
BebIMsDvI8Hc2qmG9kz2/FdP2wytDM1Zazu46eDO+zMeqjqlkCL8nQ3Gy+y2P3oXBU0p/1GODMyd
loJJ8mHdsy6bbM2+IkcF9hw1IaPRhMMygUGQnmtprmUDG/R6pmPBw+2pRO67jgjsMKwMss9ay50p
4GWkiHdS8KPX1LpFUqsn4ZpQozAqoOBJtB+KgcI8eFl8HJCaEvtmLuVONvqRpZS2cW5cHWIcFKqA
cmFVYAVvWKKsCWpc7kMhckPzmQYULMwhWfuAcKohQDqbRcfuz5SI7IdISIzUuSt3QhhMAsev0Wsb
vKHLh7ZtZ6s09q4iFvT4aYSuJXEOKHUrrqAtjmuAo2B6CE00WB0l6ZrLz+I9NvW/ZvYFwSWLTKIo
OBOpspT1M1wcnySexZNVV+CUhfvTc9vkNDX1azUG1glRlrNb3N5Ctv9diwuReCWGM5PaOI/p4k4P
JQWvbKmQvF6UESNBit+sROGmHKtNc1Vx8tMf7J8mRYYRHQUnTMAXP8vIDtvhpxe4V2FN70WNU7LD
cxKX7u/Zcv8M9ppUC3oUb+mtyV3jr00x6ybI8w8PIsQmmye0isE3N6n70s7jXRptR0x9dXZX+G8s
8tAZfZC6vQe9Y0ZtaZwHZX4Pk0rPjdW+pLYjsF0zAutpz65Cmjr9sdmV2bgfKvWjwCNu4q6cBDaR
MCAE3nBYUSDIrsUxZ1miEV1vs8Vq9mZe/5E9VpfJwE0S+PygfTJnJOgH85QwHjRqCmWnsn4LSlxn
ZMNdLgUHk2BVpCX2gyXjwapbBiyB3avIiv2XfhYDvQ11f9cWdEAhMWsbkrN9k4jbkgycbsHCb4aq
lK/AkU9mopd3r9A0fadsRYItRSTNAV/0zxao6eikwVGvJLW65DmUlRvg+G9MMF3Ya+McM2rdjekt
DoPnBiNH5fYcpibg5DXxD+Kli31srLDe1l6t31u2zvAP856EkoLKjErjL4OjfdvU98z3b2GyqoMo
QNFgV+qV++25hqbxVGVpGXl5bJ0XkJxZ7b4aVdrfhhS1ngOMeRyrsdqS87GAEnZiXwakxknUMbYq
krthFvWG6/hzEZeYHHo3O2ZedSAxuAEroK5hNwW3fOom3uoYkiYHp1WNZY4aQtITCYl5jWVHA4/z
qRsiDb01F6YmfYlL0rGIggUKCgbWoK0feG85bRFJH6gtW+yXyJbPIGyGyGPstM0YH7t9EO6A/kjW
AJx+oEV4JL5Tidc38Ey18eyRJ2tJxf+IOq/lSJVo234REbgk4bW8VZW8eSHU6t6YxLsEvv4OdE+c
87ArWr3bqKuAXGbOMY89yo9pgp2ZZcmW7dS9ScrkvBgnmIDd/BzpcD/7/0Ul8/KBTQClLWjOFNnK
RSddtkpjhPUuOoAN6P/ept0MdUBB6AdXYeBdt70Q7EWWBcAQAuq+JVzFrFS8dRjgru2hqXeBwYTU
mQFpV/O7wVKc8S7+AumpHRtBROBBZG5pDuYHIfLvyGAQG0JqKtButoM3QB0YXw2DPgGPMr5aKCsJ
y6cig6loJGrgVMKr1jvVMSTdaNNZwtsansFho/q3EP43ChGUGxTrV5BLmV7efj2FR7PfST6r5UFY
bSXfCXWG3dIXciTPALvQ7Mf5TuadBqeS6isl6AjhbaT8xJMXwZtZJ3BGcN4TMIttGbR4ZOh95/jT
w7C8WI1BlYqGe//7ZZ2AOQmWLcrvlqOjwlgXJedX2jtfEVNZBGPIihAxMq83arwqDCtdLBS8GPV4
TbR3rIZuQF0+VVc/Kf/nJarzC6KAgfRsfmoYinjZeZTM3bR7shl8GCaRmyM+Mpzfcu010QWZVX4Y
JYmgOrWZBGCHfORD9YumhaSUOQf4mRnVwP//y62iWhk02ydc2rhy0Xnna7rJeAM3jf4HzRC+q3jX
RsGnjS22yFD0aC7eneHr7zTnn5M0ZNEEAWG2Y8LDUb5aYx3eOuGdkU2we9T2hmg58mF0/WP0fEpz
zzp4nI2CPYFZrfPEwydhDbO4eNhQ4KOdObz59C118b/UoBigw96Qo9ccHAfkJOXvIZm/3IW/GuTz
sasRrsCpXHT9n4GZfwaIGTa5VtlO1PjBZH+tY2vaDS6RUEUrgBGFCYrdAtLeMFynvIOljxzhHCm+
Xx/9EKXMe9vk0eOjE4YFqNl+XPbbxA8py9mGjmNht8e/VNMxdEHgw6/gycfHUTetfzIm/eZRKhx+
rwxUju3D8DPFxvAQH9mU97cW6MwGWkexxRcRcHGtBQTMYZwPMoMIFjJ8aDz3MpH0uO0swjBkMbW0
i8zLEPUBg8Z4BEqU9MuFvZXOwT70cJNr+FqUyoRQsnr+lt5MEQd7i/SKodrGaAGaNKbACuf8kGWw
QL0q6h4TcMywHd4rabaPYgiexn5u+cfOV+kiRSi8/lFLQtxbJeHeLieRg4kztVhm9hEwa2ihJ/W/
LyXir2MJDwc9YE3eJ/SUqclPY8dWPG3ADCZ06SsVF+Bpg/LmKje9+bXBsyEjlGiOhsfZI58AIGhf
VOaLodrsOBCXzT0ew3R3L4NVVysxk2GJLQAF5egcIJu1p+6dEBzjykrPXhVqrnbRYHVH5hpVPT6U
M5hJZuufGGMABKMvLat/gjZwFMWJT39aG7yBO2iuSGrQJwOei16NfrzKot3bLXZQX7ZE8cjWOXnL
y9DXGLgs+pUuYW+Zox2AfrE3QoeZ2ZrPAkifE0wvix2WostZxYLJJwJFOD96uMocJl8k2/uo0w+W
9Rb3wEs6FekqlRFnU4NuAiJ3hYE59U/FZPjb3Av+Ijp34Zkxr2MGzLNwLI6hT+5ax/WrYcIdXBfj
5gB61BRYbjEkMVxsxHMWo5tAz09MQIEkDsmq4gRutekfYkSFBCISJmmXQ7/rk3rtQ5OEO2rwLCFG
RQGxNEAWKYeNmB6+tZohGsbuTUStvW6Y/G4cJ/vRbVHzrLX5wybnT+S3al3pweGNxHlhAJgAnDa+
NXDsd8pzxtXUACkiKe4rJqH0SLrDc2umCMj70tzHtQi2uRFbG3Kz+mcMRiuILVgtBAoOiG0tfpRn
o4q8A2b5cl0A2XjGcYDtNXC3hrKalaX3qqv8HTGZqEU8Fk85tjw/nrGnuO4DFG5xzhp0NH2HGFPX
JtvwKWS5Kr5kjHYiLckmEm16JVho7zCPXeWZSW5KxCgc9w9a3vovGRDxaYpmRDflRzw1Huvpptgk
RCZUznCaCIDbDvXM1qP12msJlHiTR4w9BTuUY9yoJ1z9M6tPk+bYrV+Sppgu9aJ/6NCvxwPOxiIU
HOpl4GHoyc+DGDyo+ml5gDjm0tiz98NtDEWGzNlYG7suHqVe0sW+PZJZDo7/bbiFDY7NtBBzeCmD
QgyZZz2Wb3qKqn0zNwiuPffdbqz+HqICv7oON8HgqMMsydKoHa8iT4B/FCwQ4yQdMPeRIX8pggxa
8gAjLDd/MA1Po1PH+2y0fzAg1OPc7EaWZ2Ctg2xXR4t2kxCILdT+ZhP0k8Rz1L6FvGc4+7tuA8LJ
vGeGgSbdjBHLk2h2tTNsWt3Mk0hyx+auHzxI+GfbBVyFiocWjSastGZr14wWRF4l53U/zqgkkPxy
LEf2mzbcA8jxrSyr7CmpEPQRG3b2zNcqhEEUjPQv1Ees1SHGroQp9my91xYeuDN/OaQGowG2lKAS
amXxxGmawGYEiDwsrKzMHtTzHI1v5fBf6vj9DU/ApSJGdSfR8KzK1jFOous7Bqr5u3RcAaKwwvm4
SGEFcy/YDyA80qEk+9BDUOgG8jZKnrR0rn7RTRwT9rPppummteFMGQN6wiLtmq01ofrLsLiv/aRt
NsWk/+DjcPZCljjlumk6dNAUN8iEsMGBaTkKaV1GYAaKUu4S23mzinT1bZVpsJ+Breoxh0wCcj9o
rtzDNy0dh2vBqOhcXGT4jMU6s9W04ulTFBT+KWxY3kK7AznCCokr9G86tPGtMn15HuXrvDz2+14j
OZDlv1+VrGbpeWkKQqdgwh1+n2GoID6wtbIetcHOofEC9TvuQZbuCwOwZ1IygK51fTcHd9meIhEo
Q87vqsATUnuk7s6J/lez4yQjxeHYdbKrAsoHhOEUbWQHxpdxCiszQfmr6z8aJ95pKN3HEcOFvYjU
h34GiWDgzI8kz0Ov4olhVlAmI5lcjSEwj8AToJLi4s5ZIR4iiwcmMCV+q53p7YgcY9c33j3usy/T
tfnXejQAFS09pmQAxmmf3RG7xA9NhVpRMrD3u4Dtbr6KEAdvYhxKN4FrJk6X50UDYblK9WM8853r
BgVJjIZnk6M3Y7jXwesRYscqnpFCUzIQY97v5PU2EO4Sp9WAxsPkdlJG9ygyX28cozM+hqAFSVNj
7E/pp/A4NCfeNOytTWrxVHbKs2eNSMhwFplZAeSKnWvnSnyFPVIWVfE84V0D28ti1yvwqPTZYgCt
JoxKDO0siwmxjYTpHJAOB7TSR8UkNm2OmriOonnP1hY/tcZI2uHnWdk9qsjUMY/U9BjoCwb0up7s
nVbqi9lgcoti+TxYeIDTvnwYI0KFIx6J6zSfmD0VC3Mo0DzoyAQi1cNr3/q2sPZlOz1CwyPFzKzL
o1aLED+BP0yqcaDuFi5fWDIFgnfUw4h5LtKq1akquXEyQ2yVg3q0yKEKegWSupY3IGGoisNpUZXW
3rhGlwbExRwKBp1AvEMSGmtPkXGBV4SUp3QzOC8MK5jiCrouBuPe7Im10VOriZn4VbqlMIknRpPu
w0ABdfw1G+U9J3viMNgPJU85CmDXMU9x97eKkg97zh1ctA4UktjdpdpDsFTAx6ptdmwJzLi8CuGF
jGw2C7KPps60HruOLZntyouuKkoC+5uny3wKyrxYj8Rr7YRVfMa15cPw/UpUIlboMCNfLhviiQxy
u9mDWoBM0ixL/Db/RRBcsSj3e/qxbIvrJHqjuRj4bCT57XIBfjSedW5Qp2LSMSNUaj4L58D4A6Kg
YkDLJ24Etd6mlTde6fk4x7jc1q4VsMnKrJ2BKggIBJPHps9CyOzMvLzMYBPHJxXNRNeK3ifTwFU3
vxtXhgPYoGw1bUZXfWEsOaHFF8eUYee2QSix0sHkHMvcWAcNDojCYgth9RnT9qiDbSDrjM1Kg7nN
SHdDNYpbkclHPH7FUeL4OID63mvJVVTy2LMdeK2NtfXBTG0k7QZ6kbtDUg7zNtITArw5qjSmmxM5
X8LDEdLP4pEOEugYA3xNL3fXgUmxCvSbqeyHWxBX11mx2P8aaHp0XWdEovP598tImiZ3QuhvikWr
Z4JVhFHcXfKYqcPvS+aU/+kA5xDikhdBw75rGnX1pZe9FjZeE6Tt5BIrlmpyvGdJ+m0mmOSipP2w
NXqvifwfvDpjs2YSP+PznprH2Phryyy6Szq+lak8vRIQard972wlmwgIxNZamfO0cyFfAxa49EAf
mejCoi/9CLl2f1KoPZNUAS9DWssqnshkUNK3iFmr5KNNy/jo+ORMdFNIZEdvIfE1vm2MUESUNNGV
Nvofrl6fvoyMD+6+ajfO1rESnO4ktGEpDKyPGnEyZbQh9kPPiUhswZ4NCmX4XA6rBM3jGdMfk9OE
5ZvMPqw5qhfrz5u9iA8sOVQnd/lRj31VWXl8Ghjho8nCKVHOLR5N8xJbZfJKJl32UJvRxebAy8p0
ehaqQSdkqRcgLmgeMJM9SDRou9kHwMGZYKyF6f2zEZYBPoFDQWNPUUoOa1AxwwDuAFwMS1npyps1
p0fDVRZNuR3t4DdHuwLabI7kh1m1QbQcwVCrqfTtU+nr5KYMvNxlCNkcLkrsMszJFCkUnj0hYEDR
chCzcWfZ8+hGWXF2SBBB+tAsY4AdWrzwYQpJvJoC3lM0niuvLiAaMl1uQ6aadW5RU/H9TNX3zOpx
r+pcnNICb+Ek+ZhgVrfrJsTMh6xZErmey1Wgg61fuy+myuLN1HagE9gZIIGrbvVYv41OS4PjSfEU
AVXed17Fql/3L4Ob2x+9JmLFyd6D8STR2J5LB3vgyLUZEdKmfOyemJY8zDXICFjp7RaRxYOBrXSH
ll4sjNmYhRjYSq92u1uZLDcwtfh33RXPqEqJ5O6LF9pEcLUPRsU63hmxB/tuCGWwIDJmFWTtm1sF
8MaqwmLcPz1NfTtfq4Y6zXX015DigMBKaG/TNkCQoCF8ID9gdTa1wBYGdTVNuIsijr8t5rAoD7v8
CffNhjyfEDj+YG4jY1DnUQf7kk3IAaGOOHHgQE6s0U0yAwXRPK3cztYXU5K22WYJXjX0AkNaPpGq
Sxmn9LxqTe7PgczYQ2GxFCwzDOzZEm6MKP/gsjFBppZ3u0F0X0azdO99b5x+KWaVH3DI8e7uSuV4
BztiewTvzkV60ulzqfgIDWNyMC132Ki8ZN0GJjFpTnSSAd+ZNpJdFwzFkZxYHALTZMR717WIMs05
SilVVimyoDWKy5XDsXlafoC4ALKkRR4J7EPATuCi47aML63B+No13fci6EqUo4NzH2OHXwlllaSm
PmO129vONej6+CgTpOFlWdx8YWUXk0voRF0MjFs419bssD5i46JTVwx76XN3SWT1J5euxSPe+9p1
AxI+F/mvpxg1wLU59fK5rIrxlCHA3XaUT1BnXefcu7WziYik28YiwBJQ2JdWeFcvImbINO+MO/oc
cGQfRsioyLAyZp5nTVuTbTAD5fE79y2xcqYg43s3zaTMOoqOMOa4itH5rdyWtzQQCwbdMX+YffxY
hi/ujRVuzTqGKjIKqGZSvqFDgJtpzt9JH7YHbZSAF8o5f4AdBh9J21vpxXKd+tkO6Yl+Vi0JdlY3
4ApsUW6lZzpd6uvSfhzr/lRX2cNij8EXrfuDTWdxFnzUhzAme8ykZGeQbl1NLeMVWCFmBzMkIjVA
LMQWh0aBCTpzEHx4zeeIKw6hkOXfkjrCgDdAT+ZB2/NLA4NQSt5LlHxPQlg1+mAuUv7+PejlYZ8R
DXQmO847T8Wrgnd1DlLpXrQqR7h3xLsmHXDmOvS45PhFvy+/v8cjcSjFT0ZURMQ+Is4QAP5oRqTf
UxjA0cn/oMjbTrNH0WzpFSTP/5SYrDdhm/tUtmAMmD9x2E17nAgNhRSRywXjvUth7rXnFNyOmGFp
/9t16wjuKPkOpyoBodXS8KtPxkbF2ayKK04F90lFDxlPx2f2PmIPJpzkrJA0zxKxHu4F+1RgFl9n
I0qYnrWYFZre3rP0uZZAnhUiZ1oxZDFZDZC1uxLFiEcf9RXVSf6h0HRtwYKygC+ES/hZLc5d7x3C
JvPXZmJeZ0e5+1qIk53a4iqXaEUbTRmbLGxJgAgpfzt1R9MEHzdcCMqmd82aIdgMbAPZT320wci/
vRrSnS9pL7MsatYlOoxtkDIuUwXgCNcpk20kSpQt1rno6dVd5HYnX3Pq52CvniLDOgsGQx8jJSF7
GJNoksDJP0Ir9akLyAMI6GS2htbelXwJHKIoX5A6KpKOMg8uPOrxeQ6SazeMZAylDej/yT/UUV6d
mqFEJWcZHht/Hxqkodmc0xo3KgK/vryoyrs5BIofI7c7iHLsnvM6Zl5oIWNB4H+ANgATLYlQpvoI
6iJYL+zJ/GNa1zWmSb8n5mA2kS+35TUc57+UUwMQpeyQpVxETYcQdOhlczAZOxdj5B48y7oTcaGu
yYLAHmz9NooqPfz+1O+LHNsnAjuSbeCTE96HgDN+A3RyunVE/d17NXifuovxy8ArY0MTpsdM87ic
+zHfkwxyqBv7hE+2eSwKUJWNabBGJKImjRLU7HZ81VJPxzxPjmlROA8054SrTv5fqmxcT1Dv8cmB
wsz31fwtmH5f5BtMll0/ZvYxCEfwQjoANF346dpzGYchVrJWM6f8jfxnAj2bh6pEzugbZKQjhY9u
OjWYwluOuau68qluXfciPDRhcRbfYtdGSxgVQHEbDcNm8KsH+CkkadTmM8i39pmwlHjfkno+sc64
dNouGJTot4qBSlj123SUf9x5CHfYXMdHkNnF1u0o8wJDAJcj+/Ygg+R9ihjYVvacXhJYCTAQGeyY
JWyj35/7/ZHbSh6vIUgiRb559D4V4V9gsiCQstB/bSqSoerPoR3SBzYQ8UsyuvWmIuQc0KO3t5N5
R9iJyUmCP703l/7DaV4iFZmneki2PJTh7Y9IV3xGXFg6yJX0/HJFQP108pzyJ+rhvJB59R0Hljj3
gbcnPQ3q52yW7LoMEsiM3l6bAfaaceGIqGzhEjN0WSXRmBD/Ovck0yH9A+zyTC+7bwma+rYq/nQY
OwEsjQOqskcVg5dLnGlrx1a3QQj8TH5j9aAm9K9J5z81uUdH2anvJHX1tef37VRomFtBQA7e9dwG
RRamyFrt4gAHG8vKP4RW87GOQOMvnlHQav/KSPqsJ//ru7l7VU01HYICjpLRk/fXsWkrPTd4rrN0
oD0awTMb81PlpgZuqY5bvvAYDYlbKYS8Z7n/USZTxtKkeLfDDD6eDbnS6ZGFo3dZ246hX7gxwXem
byRdzX/sIL5lNUeg8OybjknkTsr0za/tz8TSNPel295j2rk9yGJ/FaSiuUzhfAmtyHzk3kAYPLTs
m8vPyfeKzaTJvLDr7qEBZHqCqVTfsJHN+3QR+FLhXGewxefAUv0dGNqxZD53qSfR3WM+Co6WCEiM
Z4+7qmKnYAYetE57CodNQ2LShk0ik/AEbmsdYJ6hCG/Dh3i+m7bGS4BGeBX7prtDNw1NAczt7fel
U8CMkPmpXRM4LVbYJcwOZNFuEgpZovayBPbCnOB3Wr72y8G8pJbcN33xNORIn91UvdPUAGD1qdWq
ZFqPJgMDer23zNXMli8eh8fFtmyacRih17bFJ+vBPsgZCocrNIByIzWBFnDaDqFecF6N9Ra5mhnN
uEgo9DTCGZGY6GmIB7TKh2IOzJOPvmfTQsZe/fKHsyhN9mllvtHG1Vu2HtGWkTq9tpvNp8SmpfEB
D+1+lZmWHTSIghqcknWl1obbuIQEENFgEg248eFkDNYdQ+F7iYuW3rp7j9JmH5h8uLaMdw1jKASd
rJjZAnsEF+HIGsU6GIenXwRBYguOLPbbYEbjaDdXamAPLcQj45j4BphiU0iz2OWZka9VEVW3BOE1
xRyAmwZzq9N4D2PtD+uUkS5i2OKgzA5tB5bUmczCyRP1AQMkKbKZGZ/EQD8EnKnZIOO0tm6Y1Iyo
GOL4OVjeWeItdIEpQlRKblbO+ntueyYmcCjzKfnpmLGfR7/HC5QyCTJi8jaMFCdKOv2tSvrVmCrF
K5Nk34j0W9m1OFgaSXimXPMgyV5P4DOuiiptn2KHVIc6CfsHXaeHxFYj19qijLDNz9J2i20yAEZD
tZZeYCyi2GleDDeKb+MMa5IOaeEJsE8KZtw7vSlI6MnXwi8OedtGh3Hs/lBw0MfXjGwmDK4PgcBh
PfhPda/kFaPdsI7nlNGJn/90GUTSAU7S1lGKSBF7OjLC0BuLKxLD1z2DiLYNSzvZYpAyMlL1hoI3
mDKWKXd4i7Pxgd7rIzWmdh8lD8JfsJQ2Swayzwa4IKL9Lx9mzM1kdaxqVmW51a4dy8VQ7bohG7Jx
pADAyMWGrXoG3NQOkuFTjUU7HfDOsmy4ClcG55YkM4sihtPGO7tZTNgpqZn3HPsnofTFh4fU4skz
GHF2A4KAzHNfLMPptjYkl1WTL4hNT+fvPhMfahin2/9yyxzEfSuV1AT7LP93oTwHxsQzskRqTa4X
qamldYp0rvYs53FMdaK8z6l1zpNSvSIOm59n42/WyvT19wXCGyB2Wd99wKa/kxoM/teB+uP++xUR
sv9S06gJe0MTPvCovRDPh+xIa+vEEDB9xawEvbjM8oNJZMNrB0aR7eGY7FLRwT03i7dRYTamRLFp
ouHFpSa7lYKJ/gqzWn7mj7SYYzIjYmdhX6Vu/1RZn72WrCvvZkCTOhX56+CzVWvDnq2+5oE0SKbk
QWo8u3zJdrd9dp1jkHv2tm0Nb03Iev1KQuwGNUn1VNrziQbXujdNg8pmTu4KRutrawzftaORj7Rd
9ToWBp8Qkm2DUMxzYko8xOndyYjqlf0QHf3BnXAhkUxnQaJ5bwll25PeiKgk8cT74vRctUPWXX//
L0jZwuDpw8WMki0KresYo3dN0Xy864SNbzBKtS8sYsYA1uekUHU71VgTUe+C5Y7Fw5Ab4psqQT/S
bty9GYBgE8zB86A1HNMsdp4GL/4pM+NHRJnxLAy2i13IH19P45fkyBmG7h+H2nw3xl99lBu9uZMN
9L46xSy3n+ZMF9u6nnfUQtF9nBNnZfa12E9l0u1bs7gZTu38TXm6WExAz01j4inbmUlg/6tHnnm1
95jypn5rN3v1A794btrijw6h7TAlLKwp/QZZvQVqAJ/FLu2rZvuPuQI9z/BjqYptYvo4d634Zsv+
WExQaHLGlSOs4S3f9q0qwupPwDwBqb2SH+2Sl4hCablZwuLcKsaueP6j+7I9d9BjOT7cpUAZBzCM
9vtIpcOkYbKew2UZYzcjjwGsyFdQruVW4qN609nwQxnJycGihGQXNi4+I7w24jSZwSOZgSX/Vk3y
x7JS66M0jYoNkzPjH4sEj32urUAl+V1mdDyE2/dXHtH9AdyOccI0N5/6oRLop/PpnMOErKPK27Wh
8FkeVGRClG36nGUdsgx19milX9Pq0mR9SW8eVX+UUheDSTA1BnGVaUVjHuXNYWTp/2NE4JedDopq
hYGHRc+kdrXmHUgJ1Ab+Ndb3FtclfJ3uJWMo9zyPw4OjkBuVZCCwWts2Gt6BQsn6ENYy37u+ajmg
6hFZaAhGYJ7p6WOYP56Nsla7Xb93k5n9FwW2lLQ/WUNgFnFR/c2lw3WQKwS9uisvmA5e1j86Ek7v
3EIQ7qJBfgWje7aRMUQrRKrr2MljlAKGeRkrN9nQzZ5xyIVHLXO0JCFDt7ToYQtlSF1iK6D6tsML
nvS1WZTdX6Qtmz4bbvFsLU4TUAZObrwJgl9W8eMMLUjVtLoU4v6V3V9/kdkUbiQ1/meaiW3czvJn
XAaynW+UT+WEziNjaLgycVju/XqWL0affkO9cX46Wz2lCEjeUu3M3K1ecMw6hiT8Rz+cC4FCKJl/
GPDASfAK+NTgLw27+wY4UXJFtvVLkJTXySO9164h5s5WuqFuPSid+mwO2Y+rmYNM9BOBt/OTW03T
sV1WLGEAVYbhYPmeNYCnZLVuqPaumKx4mPNmn6MwFVeIVtj/jRc7D1BnWIM+aCD6bJm5XnoEI642
f3j4uHudJKS8ZIWxU4ivj4qN65OtaQghf7c/jbqTB3ewWuG/BG3rbUzD/89i6cMUCXeCKpAqw89b
u1qh3ERkfXVFB6Exuc1ERNxNvzBONotdZG68ycYRKt+6Qb7/UwkcYrJ8Em48vMK+iw8xG8K9brR8
bZqS2MRVVKXdoYZ4eoQYswFrtBzO3iWRHGRjYT5itA73wIHNu5EnYt2DZ7sZRfG3jQYKaof7OHUR
2ZjvY8t8FG5stDc+lcztI+JpBn6QJc6ErFd4N5Lq4BXJmoCG4Bi7wQaRysjArNxAmr0riLZgmawt
48Y/Ydl5XGvxWxs5zpFaIj/XcQyKypr3LlfYto8ho2sRG9s+SqAdVElwchvBqs58T5Ki20H7o3aE
3sSFc56twOCAMJ/s1iEWYt4OaN0O1QyVRg/WIg7SIWFyeXuqdU/cii/fQq/ZqWXNb4QLgd9icOsX
KSWxe/L08keDXwGB6WBed4MJ0oTKt21OvBT4gRyIDGNi5H71yXPLO8f1BtCdOOSRfKIM6zZiiMdt
UKqaPqNFthvE7UlmS8FazN9ORRwkkNIWM/PyhK/kc8gjO4cAg4BcHOup7M7t8vL7o95IFm91vgaz
8Eh8xIxiEZBtqe0eWr83n36/798f/d/L7891Fn1JbeEwLPqvrDZpw6aBzo/M2KCw053F47RK6/Q8
efLFTF13M3V5eTDs4K3J0UkxCATwyvTZyNhSE8KzDrRL7KeHisFpKSx8h77cx+RgjpF5rYKIsTnw
bfi8KD2rTl9iz/0qJJnpXsvBIkBxHhJQ+jhbFGszhj2zp8QlKmbz2DvqE+HowanGx3QIoBVLbR4w
FRdMmwD0sW3LOQ0YUOlLtYQn/9+L12avkD1EPeCM8Ov+3ogC9KmnwFASsKJG6zZycZRcGL5bqROJ
TGKjffqUKBXjWZsORZx/j9mZr40CaEQV+yNDKmtnjmW5QUKVIWL8JFgX/Y5sSREsQIwhF7m2dedQ
19DKWEo/1kCBS6e6QY7UW9GXyQ5YAJ6iGsqYGANvxY38gtIUVhh+XPSke4l+eC05k5VvQi5sXtpK
ltS25rXuhgF8xITF0hxPk8WbBleIsZZwi3zVxcklGOLhWIRmcEVziOk4t979tL1GfdTcwo6Xirn3
GiXNvEsYZe5Nic9DeIO7D1yCNSa0LxSwU7o1rCVLo9PpvmhSLnVjk9oR4h5bk6eCwb3D/wu3aZ3z
BOJwxYFcPkdhODxG2vgzZimGuaDXm7RzeL/kTSuMfRlRsAn6eSoW2Ad4NbakeTiLcGSdWZnxErvm
fyI37aXFcNZMpMmdBSH7m4gE//5QlK6775PwRaO5gk7rIzQnrbruCElCuhNH4yVlKteZOXF6Zg3j
xZDtCTqzg8c8JkLZSMbqMqgZnOqC7SttVVLNMq9NsvKvbtH2aEFkd5CNbBCjcB+RsPFrIAmDmQpV
IISRsbBXiIVhppQol1y33TrzovANgWP0NJZKFHClpkltOOCZHMlQbkyf5Q3eN76z7pVcR3sPbpus
NQiYUekvocM+rnNEpySPo3xCfkQiKaGEQBM7ifSFYRXpbCGk3FFLZApF3a99dzFiFPZ7YI2cLU5w
N7Hcko/dmsBSexzm4IR5Tsn22vDZrpphOweV+yAqf186wXzDHI+i1w+ApBfqc2AFygYL/wUBrkyV
c6Q5xYKqZiZw8BcVksicj2yhTI4166quZb6HPgGKu9zpIXoLmXwha3dtqsDm6Ll1cEUqffPLKt3P
z4Ubmsjo4coy41kLgY/dQcW2s9XwMksS5VYttQL2t8/cI0WqmLD6yggNM6R/Lws/tEu4pmlEXyjE
KtwLpXoOr4EQ5bOF+fqhy5uTiZdvnaIU5Fg/oD0xtyq2y6PHisQWzsK46MhVzdgE5E1wMtU/YuDE
KRTwoBwgZGMLg7Wjzao68xx66b/QYXPAiGyNuRwCJ0GyvUPCCQomgzVY8PC7hkxZoVaJ67L9tsUN
mr7JkNc8NCkfApAqCilenAmeI06yfNu7etzruUUqG9eHdsoxAbb9TilzAuhkrILuRDUm3mcz/aLB
w7eeLLdnjaLG9Z5htbKQNdOnnG8NaqLt1dMPiMdroYrHSQD1xgyvwbPLz9hZasoG8RsDr2QNUGJd
g088KyYnBPFNBCmk+ixdd76mPu2Hn2T/OnB+rtd+ophX0DCbjwxsOzpZsjYb+B+l4e8ZLeqDRP5f
kax8iubh6rSp3pSR/8rU1L3aI+KeQfiAHLCF7RwJNawA5rSFSE3mhvnp9KXx6NjshvpsZtObgDiX
AUR9+xLko70FkgP3pk2nS1e4f00LSono80XEBnsPxSkBuH14I8p9PJJF9xzxgNp5GiUz9Wu6Dju0
Yk4UDrveX6CzQVKcUtc4VAYQf9a8wKBrVcGniVPmMspeIwWtzjSLKFSLyrjEZLSrqjwOmp1dZ6Qd
TjRz3KKNAP45irsXFthYbFrI0HmMDLZbRo2cvExSopsSJoEqd5mpuP1/FGPpn2gxeo/CS5+8qPBO
Q2QvFoN825T/j6QzW25bx6LoF7EK4ATyVRI1y7MTOy8sO7nhTIIE56/vpfRDu3K7un0diwTOsPfa
uf5Qn9LU1ffkoA930GCBL7CeBLkpKQbXS52JZm/jZIZxTxTjSvOYrnN+QHKwojtEfxzKqt1Xg3ZP
XN2RwfwVOUw8rm5sfZSJlrxLITh1VOlZOqr3IbXaSPQ+EsYZ3kRpdfMrz1VBcaGzd5LzTlQZt8WF
oinCAHn4Iv6U6Mbx2BOp3lbDUzPStfB/KERWHEtoLxtXxp+Bi6WyZ5GCbsE6JOAdAB0cCwRXdZ+R
0OGlrH49plzJ9GkjWj/4mHnXpvERwA1RkSzrs23Cs0WmIJiqJcP27Koz/ZyJhlm/Ii5Md+peiffS
vPN0nlRry7d+7hmASX1z9SS/eYWHvky/CS8Mdt0KDTSByr9R/Z03HFTL3i/RFtRQesb4IgyJN9nA
QzXPP4OO6bYxrKty4ob28CntaO7lptW+txMpoByXeDqwilkMZ3N5cmEt7gcqN2A+q/fSQ9gx65Tv
OjWwhrRYOYd6ipSHqHUentW0sksLDJb1qSTluRqILiGX25pqcw6sASoB4XMHmQ3bCV3ET4PMOMJ4
bLBGD+/0ZhiWg5zNOzAmYqBcZASBfPHpNY8eBUgPFbv34BQi9CZvFDV2z6Cr9++RtmMkZdDvZjY2
2zrJsANWq33TkveGDDCJdWAMTm7oZ2eVWAscnMn8WAN22hmR1ssQ4DAYYKfoJjlVZFhs4toHeDHN
L1A50OWP3VNeOAHSwo4mrzfuoU/V3yoeP0GZP4OwI1J3hHjUiDcwUAjdezS2quVGWGfWArLd+2ot
rrX+dn10y1LCs7ZacxUZm5rEmp97Vs3ncZRI4cLyKVUJw81wBMmb5D/mTL7k5A61Lk1M49F+e46P
skPNlE74zHliNzwX7YX8c/w3DfTvcsibrxpBKt1s31JQ0EKegrVv9zMKi6NvMUFCWER0Du56bupw
PJp5Wg8TCm/i/sSxalZ3b5OTtiWlHPdLLp7ChXqzZYXDAB+wfYgWH78VKLm3NVn1r4HBzZSRGTMv
p6XnwoadArATlfFulfhYvNI9B5n4DgiJLVtMc5VFXgkvJ7IZE0StsL4cppWo/n+VFQhI7z73DjiD
vYRAWgQFy5bf+dbhbj+kUg531TEJXCuQDlI0NnU3jns2YPBm78r6uHowFEgE1d2V2Bor1mL8S11R
uYS+lUTV0PKeoavEtoceLzEO6Wl56zws0K/7iQQQJj3rfnHUL4EIaT8Z0knSYDrES70PFlb8aGfO
Gn/1wWd00q6e84BL13kYg04cCti45SrfFARGhpqPulqZ3RXuh87RQ/dCLa9YxjY5P59V6H27YIRF
dR87E/4ff16v/MvBtPaIWdt1+rB9II9JX/w2GIK5igvWrwRfNBVwdggoiPgyh45k/UJfQPsI6We4
CGuK93Vfyw1AaaIrlfoNsNV3+/hHi4SY9GoHpw0caa8visjKcEVxm6vjTOebeeSSL/1061GKHlrB
ADpX808/5mig3aUJm536oGT+N7T8zyQf1XOfDNMW+I278R0XFoO0s4tRSA36kFWDqX6TK/eG/BGH
SejQNTbxEyEnuLoBoAXsdO6Ogx8JAl3Klqk6sm2HlUops9fdrRYygfcjgGoo8u1S515Kxt0bJIIM
WD5BLnXasFm024+EZWkEqY0n1sIRNkvs7F3j64cRK9jGbSwgGKr7Wa9Oilp2fGfOnN9oB+bnUL0z
0AEsbDv2rScSFt6yzRtb0iVBsdsxiHrsTVWRtOSfckU+HA1svbXnXxrJ51PluU+0OBCcoFRh2sYi
6Ib6VhZ3w7QxOsoln11ekHYcAckMQNcTrlOY6RdiT2fD2jTceA6V9IDcbfdCPsNfIgjZs49e5OTs
JBBjxAzwUIsnacLp4wFkYQ12KH3YBQkirDFmmiDxg/0rNuXc6bNdUtwvNTyEBeYWiA426SNDu5uN
am+XLTr4dv7mxntODZBsRMAL1RNhXZQkk7Db27D2zYn6+eyqGSO/74EfQkz0gvcFYmYWBLuxXP+k
pNizCAC2AJMIX4gXLIg92jfwzTAUHC/9pdk0x2yatqtxGKV3wx+UT5+WV8fYsM9E1XuPCxAlgEDL
frHlfzoW8QFCOSo9ljFY6iXKm2vgIo3Yu1iDLvk4/gjthZLVWxA1QRX0G58ALaH6RxVM/WOsPhGi
MBcFgaQn/Zcgeay4VkmGFMCfqsh2LUJ5NVpPAP5fB4owPiWoupIqakmr7OJ3z2uXWywXkHHQuIlK
ESeLiFugOd9Ottscs7E/V0Gx3IiM4qlMUryvnoel8A9E8IXWplDoL3uBHFzfGRIz7DngJMjEiJD3
MZPGkEr89VeLppxgMVQLBC0W2bAemyFEldjZz2WR/3Dye1WasawR/G+0kwfR3KVY6S0DkpH7ecu6
ixQwuSLqslGNM1fJGJjDRvnjdDbNx3B3Ec55dmmOwHyaiG5JbRw+4f2UQKH4F59JE6fOSAO+GqAG
Bzw3iFIgpXsYxN2mfBGJ16OLEOsRmWoaKeX9Re3c7XzX+92wSt+U/fwZx5XGyEytPtsYfQufYWMs
XxpAtyeMIRQwayZQU7MW99cEk21brMfOq2CZrVaEEA8xRrhGCCQQ8dxLUDDJ+1X8jDH7b9YaxuKw
0L2DhvsdoKylki5pBGusiZT7JITySrdEGpjBfhkL3D9MgpPzihpTDB6OP3d50QkiLEuP4b5Kp69E
poc1LZN9GMRopknvq3O8ryTLXvC6cknJEFDlAJmrniG1F8Z/8nHwjSioN8RreCeGwgE4iEDukzrx
GYoDwxfOZB8Gk11kr8zFnlEOu8PV4AlbsrU8TbkPELq5aav8b2KlgxlFIi/k/UnRVBW5vsmc2VE7
2Etk1eIHtStETySJEb4QbBVpvSscaMclmO/zUPlY5uRvKC/tHrYmkjID/HuOR+wgDdl34TuOdoY4
mKV27epmByloV7FcYTCBYuWV+0wqN/plWwA8yHMgAT6xIreOi7PNebsbcogzy6x+5eF9PN7Mt6mh
9yC169O1m28vHJp93neAFqfigrV643J+sLfnx8Ggx9AHrByjeEyAeaGP1jy9NeMMxG1B0ZBBOT4U
el7ZHhxyeG2nEEDJzkPAhtW5xthBkm+Ej49Q0ubqO0OK7oY4SsSEdyNuEcUL6YlqRfoYl2Ta4Sh0
yEPZ0nVgmVlBys8rDn/bWuetL+AJ+JIUTQS86Kbilaku+Wie13a3OLffF2UigtzIX5aBf2yD4i90
sQbSLGiLvstP9dxeQgybp2Kqk+u/L9LIb0E43t6afsLTANoCWKWPV4rpjgA8JxAy6oMfyCq40+aq
2AkpnjKjsgPvXC5LDFQxOXNFtf7IANO+dEt5KtP11cv4+6HaZc0giQSmMs+2UGY3TdZaT03YXLya
DFgLFUpzF4I9r+Unka5/J+4uTv93HuoF+2S46Vrss7HVfxdIey7GbtynVfnfpia3vSMMVhefi0z2
6R0SfBcgl1w3h3Ecf1X3qi/PDTJT33qR+QIX2J/BLyA3hZgzo3Bgsdr4gdoBydiCWUsvU823LLGF
RESWsdvepHa+MPGed3ZcBFvXVmo7EJCV3D/TRZDxyFbql2ej7lpQCRiS1uBb/iC5x96Whf1RtIqN
eWTb8izihzxwQ6LLTxljKF0aJgT5+pIy+txKUf0ts/Tv0t3RlyXypa6VN9fEV3teva/RZAdtnbM1
mCgkOP0xNQFGDBXheSSEh2Q+GQwtqNXTEO26wBmkQcwyFJzYUVc3XS1wB9/xG6s3P0seBXaLfEJj
6DQNj7FErNGLPlJkwxxMhnsf9Nt6KUk4EiY5tZ2TH2wEtHq2LRZLSULaIl74xcH3O9/mzIOSR5N/
sMx8IHu6uQVZX2yCBsLPRHMNsF2y552aQ73M1DhJFrWuvKuaoeHGgggeDzqiYiZR1PEGmhI5E4Lk
EzIEmEKMXAq1rkiQbzpWCfolYdQMnqNuTgn2LSVkuS9clxnwqFDE52V1qjWZ1dW83FOA0pTzXp7n
WDhYTQqHqRD4qCFBkqO4ZWaBOm9xfG/PvmDe8zw/1oH+8Jg8Pw3TBJa1Jz62dSyxS7rhbS5ndAt5
iFpUQvkabItBwcqsqYO5fUL45T9aGelBHiqhvHPAbJYEsxZVfsl6cLytq6+OgPW8llQeDL/Ye94z
vIEkHjX18IWIiWp3522w8J8nUqPjj7L05AlehQQzQ5Rh+VZO1Anx3NxgOw8kqqCRBb+bHSY9YCc0
8tBOtfOigu44jdUJvvYa5YRiMOfbQKspNyOkG/zY9Wmul4fG1J/S/UIdDiR0Zki8muwhSUlXIo7o
pa99XiyCs7LVsN5qBopkN9y4lQNA0pq/UhwZDYbgC1Kiz3IQETURfOLZ6q6U8Dt79TDUjtkPx4R/
sQzbFM3FBzKvYMvkMYyansBEkSXneaDXHvGMa19i/1zofhxiO51snHbw7fmWVUEsTKFZsBrb24ME
+hoLx7rlpkRihabIc+wnCmpM4m53C/r2KKDn7EQyIbqexx8+S8pNVwAz4Tcb4By5EJYmzowHkh2h
ApQ10AGqu4WpGHzSrmEfRJVWFjRqGeLFB4sqR1sdZBJfYo97oIFVuSPq6miqnOSPJua3QmI2ni0I
MT4NMSgtO6XENhqNHrvGfSIUdos17G9BHmKF74qHofpDlkYB5ctIKuSyubULq2tKITugIjYoFkN+
btQv/kUWMQvRIEFq5MlbbI3/FdnoHBCu+LdBaLTeMN9hNJN+3EVh1xGUQBzmPgm8j9DEF6t79uJh
uWZ2dqyR/lz9s+NKtcfJSciK6QPmSXJ8hYl/Ej3vUVMH8g1XSraNGwdQ1/0WKYKW94WklAm6G2wE
ke5Hc7a4BK9sTe+2AzyUNgj1gGMU0zlkJcgR475qvf9gr8J/7fV0mDm6Nu0cywPWj1s5YC+slQ1X
3mHSPPafd5nJw9yw+h0bRfT8dDUF39dLjlTtDoJJk1QwZObd2IFyiTlZVQq8I20/UkaSWwlUeWQq
uqlbSvRieUXArQ4pTuDtmMrxgcMsAo0zPJs7Ti7FOnCwlgKlv1reFEIweiQ/qoL8j4c1L/LBpaDt
8iP/ycLU/7xYLD5TJBJrOP/KgsnfYuLE0GE+wpJUDON6M++oc08gecjRx28M5peYm2A7jOaH7Lim
YTTsKxIbz0TtRWGV0yTCweabYreuGM7xEr65UBs5TXrzyLTwobU72JquIiEWe44YL6pQmALt5cOx
9atc/Z+EOGZHMi4tUOs05gqrKMHOhLyEiInkWJ56HZqNtCDScGIRM7pSOBcC/XA/yv2sTllcr8BA
UHCCxGNW7k7qpLkUF4UsmSFz/MhSk7GKnGz4jDa5I6K8ENIx7urO55fAQfVIbZ9G+DVYx6MfPM+j
To9j2pzRajgwt0pWpJpFzp7pCCPwtpifmyU8seytd6aYiL3H5qMEr66f4zPoKhfGeaJPwf2fVJPJ
4zTlj5lkrdtQ+9gxJvwxZE60WqD2ZkMmWvERcnswq+Otrz02EGGlOhg4tYlcwpcmK97rBi2fPf1X
aCc4BxwvHb4mFtQJs4PZZ0JWA2zFT4wPWPrX2MMfmM3SvqOsYfU6f1wsZXvXX7wow5cBw75ozpnV
LehMwESlib2vdI9s499a6U4fb+8FS4CY5uZL/1QKYvaEh1zGHZSzidGMbdBOICmd0BbCimZGApmh
4kkm+KEJI50vvyw+ewZjSmEWj1/6MPnMbbKfhXSx3NI1Hvuph9g0kk5UJ+WjQzOHOaakvGAqzDlt
f60jPrq4/m2YCLGoiNdzpeR0nj/+QbtR9YV7Gd44pm6rHl7HGZqu2/mPnuEFRB4XH9BNId60Ov8N
SNdIf8HrqUv/zWZTHBDoTtJK+ZOQoD4CBQyb2SWfMK/bV7JbvUcmb9j5yClml0iHyRWlmfH2WfQP
AInIH3BlAQSMdcxw8jGyhcRJX9CEoH92dQT10xmozZec5bcrHQIqmVucHNWO5y7u71jWZ3JQ/e2o
2HYw3bu5vZefkdjtA4vVUo2nZZfJgEls1j/n0z2uolzemipE0CFlfWX/xDhlsknpmO+De/mTIeUK
Y+BE4OOHJiQmGEh3HLh/EJmYt7ZHz4wowkl6pDwB86I4zIjrJkqrsVb2wpAtckD5dk7DJIDKWHk7
nwLD0AjUrbPLs+IdnrGLfKYkCJHNLzOcFENaZnAgBJ0Phd34dGWUp0IEbxiFKTZnpNIoF2kC8vAy
xNV6SDxes39fmMw+rLFCLUW7mHjkj/eVO51scyGHwjRogtKxTfBpsu7OqTr2vMa/11BdiOoJoYuJ
g8FMOw6IsNd7roS1b5PMusxawxIfOd+HwEqvWTzxXIGAxGKBKyJnHRAnlwF/8WYiSLEx4dP9P3WV
/ncXlZkxWW7Y0T+1KtwH9haHomHUUqrS2ZEyhegajtxBTjnW1eCeJux2w9kfxHBus8o6klRP5kEx
XFqj8D/d/ySslCN7XocD62xeIy5/hKsPwaqsize4SK+pX4LiS6t65zmiuYg0pUsi0clx+h+tQAk3
j+TalKF9XUR2WKf5mVPue2EWTX01ZK8NC5q66Q6kTTGJSsG6zmzOtkAUDAx/gASrlzK0r8UT+Mn6
1pElaBubIwdUIL86ZFIWjVEM8Rg5hcc8Fs/yoXO7Z9e5O4qTZ6bwKYQIwNqSCI6N9BJMTx1hmSNo
rR2SIwxRysFJnTB4D4rmpJaE/QvkirRKbTBYNONmbVZ95yia/zfnqz08pVgADmodxLFXbKGr+FCm
2J9HTFqnte1PLB3yx1mKN4X3/oKE1GyLiiklawN0E8WfrE1BueWsiWbbiIfaK19ttf4mQkxGVp62
539fSB/Brhb0Ez6LLI2kSw/jTgajBhkSW7vAtN7OjLI0EcKDGi6EG9gQOBVEgnBkGuPrY+cLdi0e
jNMGepfjwwNbmO5xo+krKOt1L+rwu1tRCBFc1kYyhW0fWoI6G5D13qYROFTa38TVEJzCXI+XSs5P
bcXsIm7G+sx9WUMP50952nTHkSyef7leQcsk37OxaE6plV7aXu6d3k2Pq4WYx7WSJzCf4y5s5Q+r
V9YVevgSlf5AcFtVPCVEYew6GdzRL/26jY0Z94ruidUFA52usKh7/7ae0x7JJ45Ro02vSU1XV/t+
uEUiVx06aagSGN3spiy/iVbVJ39IHu1+JHqiyOV3EmfLCcD62dy/TU1KKk1wvevyOKaK1d3jSszO
43iDPRATqTT/SjKvOeuB+RT8LAgdLRpfkASpaIi29qxXUwXjI9IZ2qxyfOOSQ+iet9NLwa4RhuvK
QFJ/pZnsbkNbQB0g3HejWxAHXPR8Jtq8Vu5XJ8tqj5kGckLqfHcioKRODSZaxTyuQRIHE6b52RfJ
G7RWttUDabSFy2rLdswv1/Y4NDsaOcup/4sNWQQTcP2N1eNKL20fz9k4IWC8T5WzdHpYXP/oh914
7GpemAqzAnmzCWIdchRv3ohUlcyGBezpHkdOfgvcBtYyUSd7uaRfVkfccX73O/t6QfgAXuMfW8m7
A5ZwF46ngnTDfCVYYERqwWCqPXvFd1Mq5tr1COt6ssyWIQHkrKF/XhqHunsgTidjmAk84TVf+O0y
soFhUC/JcyIISmDLOmJheBAa1dXo1A8q/HNfhGwH13iQtRFL/Bti/5tf56RRbEstXeh7SXP5R2gu
e0A/GsOviyeLsKt+2Ztq/MnWqb+BHKfjt4iPT+Z0H8vYx3dSpY//LF+tiwS9z4AFVBXK99jV70PM
v1gTWZRM5bLNXbQHKEmSzVRhVgmqBuJ6j5kmaNVboot3cgmck7Fk+shCL9zWYhD4nejeWMOS5Mvw
GJKQW14akazbqYsnzuzxiLGY0W7IUhv5J1ldCSEfAyMHtZLN7ZZEpFaHKfBPq2z9VwPXZGMnkH31
4t5EqFmPt+rRL8XAPL1nPe6wn5n96bHU7nwahvlvAX45V9QanutMR3tmk+/h38GbiFXROcUo3SKI
pUgfmdq0o7tdwcTesv4v6YDVmR/jiOVxOrPG+ljG+ww4/SKVWyta7rqbvqeEbkcFPQqHrOXNoTnb
hoGdgQtZsJRiOYv8ycXbS1AqSaY+85u1u6DNggmSpT+H/r2zkeRkAXOe3Jsalq2sM1dgK8zwfPKs
LmxknpzKXjYiZ2sIz81GHAns2uk4u1moAtSi4OPSzeP2tSf0E+69YelHV41xhAjpextX1oNiszfu
HBR1pAHQL+OfAps8ISjERjpFonbf1jYNLoFCwVV48S3ht72x7RUfVDW8ZxhLNzrz2GAyYHbdRXzK
VO3hhQ39YH7Z64oAz0+bg5D1MciYofp8g11bP7n3oLVqIv/ZSwcUHct48oz9halYPlmo2CrqpiPk
cLgg8/CI3j6vvPlhDq5AdepN16koVi4pO8p5YF+0G2wZfIi8+gwGhGTx5ITHMEGMuIbAHtzlyRee
c9DA2imSHIbqmGuPpZV+rYnxyeylby7I6QYLYuBXzPau9CGazGEdpQmQKB7A+RKHya71zH1umx11
Ju7M1rh9gAaBgc5hatlwPN5MSNxAEJdPhiLomI7DKzp+rkyVAJu1WYQ3gwdHISiSqIPe+BBTDZ3G
ufkKygDoGRl9+2z5PU+jdZwSMhoYO2E/LiZ4juKvgXacDvcUv/UsA05gZMO0omq1iDwdDt3IMW3p
+lOx1D4Yr3zWlnIQO4Bvdr2OiEJkrpsY5Q8RtDnQZNRcPFQYPX1z8LLUO/GCOJt2BBUl3ZfV8deX
CWw2QOnS4glySlaCdv/orJAi2MvIezSwdxOzcyqW8Bvae3W02DNYnvzJmtUFH4iGvMGUaDmJ/d6p
6nkd8fO5DUIal6XUJW8+/d7z3uZBYnmLC9iud2IDoSQhS+wpRzRn2fWvkfWPV+blLlVC3QK89XBE
babsEyG6jXfwA+A3KRRiybYgv/89xFxsp9ZG5dahIUrYZzFEY6Xiw2mKusL+Wui9jg5O7gmL9mHA
TbfVLe49eOlIOaWL7wB83DPRUKwR8yHe8Ub6+4CYJ+o6pI4b9pMjR3f2VCx+eoYV2+BMiHoHVyrK
DV6+jMg/nPrsbvTF9iZ1558+JILE3QI4RhQsRmxaY7+U+LwX1YhjUWm2gaN+zfx7dkwFFyhYn7OE
XxZ+2O5m+9VZV1sACskNaIbcoctHl4Lxby7kzkr5NF1Y/pvWjwmnAaG9uFaOUh7FVzDjEmFLmZXl
1u5VCX+0XE7tDzBlza+MWV63ALdb0/WeglZComjFdNSzibfesgZvyEo1pR1WN0Cc5Eu264+RCU7P
uHjMpobu0VDLosEDir38zNXiHBxWWRicsjwKfYW2nHxsi7McGlP7tTa48QrjYiFf80sMfQrHLMYU
glujIZRcfZgANjH4kbso4aEW9dVJg+aEAOzTsoldYsD8B6cyEh7l+ltnceOHiah1QbTp1pDJdvSl
ZT9P1eLSi8Aza3V6YB9FFLqbObe7o1v4BkCQwqpAKALNkZ18NQMumEXIp7h21mvv4/yx2/haLt+e
4G0JSrTLhYXakqBwRgmDzzHkaBH5aYEtRnqEYMqGIqTwVzJWigfws5JYZqGuxN54z3GPWauqvF/z
iCKgmMDEjyUzgZRwl51LCWMNWfO29AmhVzrhD4gn+okcUA30CSHWC8Nb7nl3GLc2xp8AkWWKjhYN
TisjgQPsebBQodXhz2W0m2MChtbuKnBURfCZoUXdSJNYjyN85EvCJ6kYoO+q0WX/PW7p3DAiNtrZ
jwG29qGOaVNcVjAolZ5xSDwI8uB2pq3IMAyRYcKZE1dJaVMmpccmZAHMFTpsrSy9s7OUyfiAjzkj
vCUfXpdWn3udyV1Hex21ZYyryQq+oaWY5JVQHAK04uVCZNt/3FVqVzR0kN3Cj69NdcyTinywgFD5
Wc/HgKCWRhf/5bPLbePtGBbGrONXkNURD+sSKZHwGGS2E6HV6DZ2VuGt4TnJNBQbsdjNng3vwcrc
4Eo5zY8eE9KFNuDG4cz+7A+L82tqdquXgHpsbYOoWxEaStOovXe7zFgApsHPvpGv9uAOW6FxEE1Z
c4AtufdAt7BVgHkUtj3DzpTcuMJ/olenhOrxE7TJqy7rt3IGq+0xoGBF+16YHv4D+WmbKp3ZXvQv
lbHCx2GFBd2xtxNtu1eSbht7esYFjKcfUMQHXHdWYV4mD0x8MqKrGO/Y6ceE0vEldfOPwjd0sCgM
lCShD9ry2e9soj1nAmigYlHEw9nc4Rcl8etun1/uSR9eP8RHFsUn12QQAOb8bI3EhwJYRAbBN1UK
DgXeR9BMcQkkYgJUHGZd5LGB7Li3j0KohxmOzbhUT5kVor7XaM+XbiZkviW5hBCdQ+96D3YTHsou
LX4FsNRS2L1bTqyApib+3cAO2sgGCKFVOqjw6SZD5H0nN+ZjQfvO/DyAOCetY+OCX6n0Q3cHU6mU
jBvsy2tU0KNrW7hPMJJeU3A1N6RvUVysyBwB50rHj4+DM7+7k8OLif3oymlEVaEUZODKfgUIUWxQ
RssroYxAj+/hkumyl42lCLrGMlvprrj++9J6tGXtauhONPId1eS3RajongN9FCr7XdjSIrJYw27O
gU+ujsvujRC6MWvGbcgnu/XqpnleZPhIP2rbw/IeKucC5xfXt/6vWMDzTktPAGKFVqPMX+20xt5R
qiNe/uoVLKO/gSMznYrK+VFJx0STJsdCe6zAC7Tml7RX38xiXzHbv6H87dhWQzULF7e4olgUpHak
z+ww5h2SRoWpkScstgXAlUJhWco/a5XVN48zmwXmZU7VpvNra9f2sNAW6DXueJW+rJ/bwmYagLrB
zU38nE6tjpyapDsdOF+kQHBPefN3uxCDEzKqS9rBfcKeK58Un1gfXt3hRwBkEFSlfFmKIXwEq6Qf
nXpvdfnKGsterxbLR7CFW5ruImpSXz8lBW/90kSjzVVsbPMLuZp/DGku2nh0mRa/+2EhztK6ZyIS
HKwBmi2auh3jzsL4n960tZyTvSj/RLg2TCuTXMlATtCazPwu/BkDUpikO7wcpzB0BtosfM8jyp5d
IkkwyjSs/hDIpbVwXLnQVzljYf5lRIK7I+mRPQmxG+/uw4DUHEDTe/TtGq4NPqRtJ60lgjvpH2t3
/s5RiYZxJt7yTgDvvsvy6xzjSz8OW5Ld1QPb0wu4qC0CX14yWHhHCrmnuCOlr5r4MGBFUMyKCkB1
NVM2etnPwuEvPeGpTsBXEx3WqFe3TbeB9lteXwjs5JdlWcgafTxaHlNUGtHrPxxU46M48CoSXEc0
F6wqnH0HgfJGTR0fSDN7KTP+K89dn8tkyK5A9rKru6LMaH3MpVLr7lK1TAYdDTE7bER89cJsjro5
edBj8iC8rNlmMfrjKc7u4E/AGEtFKrTnXbScvItDgQWZLQMPy1q2Gzqiw2311CNePUII/3JxnpBR
4aWR23Kkxbn1H9s8eNw5gvFBr/MOzR4ttu08mXj8zyXCEMf/zU6F/e5QEh60tB98q2DIskxw44QF
J+IRp3KL97bP9m5S/PEoxk+KAJ/VmQI2OD9SIro34dzTdGWxR0cfPGPn+QiB6m+SlKoekXaXEbSt
lppf6DB8+L0tIl7vkRWy/2ehCn2pSIrqC2asTh0GQJw6lEtt9QIWgDN+VvPGL2zxsEy/WzEUz7Ui
xnNgzUQsH623bbz1IwwKqNSJkDejBMwnJojzJB7Tpq1pS+IcvW8Qb62JVXLa7IkiVWfZM/W3hD2c
8NmiqZzwSCdsNHxfHkpEk0gaxxv7KHsmcZeUY4cAeluhiuX3Pjtw0LSD6pcFEPrEmgopGXNk+U1w
I1bGPazaiBMjoPoxc+jIkWxvVmn0Xnnk3IXVkPLoTS/+ZL04LX9nyXaYkQFSIxBwmMO6+yC0OuTV
sNNCzqe+vRVcrPvKxQfqxvHTOAUQGHOaMnhlrObtFP6+sOxzRkakclzKuhR3j5sQOLTSoedEsArm
CWie8VyzXku25QqYPp7K8Krb/idgg4cp7k3EEq+CN9T8nX2Wy/9yBXI3cuEzA4+mnUhSpMAOXcwm
y4IHWwg8JIvLgDqJJqgWr33R8AZeYgq8azHIOZI5J6CDyBjTEnqNOW1baGkT0o7EvZOEUpZZ5hBz
7h+p8Y/+oPzIQwywSQbvNcDX+uhyCr8WgiSLKdcRxD/esPKMR0Zoqz+bdtj/cyOmi/cumwFBIpFP
Xm7vGKz0V85Amn3XyL1ExHli7aPh0PTevm+dY6X0j6yp03MrwteF2PpLBqQbSRSTSzCnQO9malm+
hAAVtwNdMtNdcRtYAZligvfbKPrcjBWlYNqA5xsgd5r+7loce2nmPjoa1jm3bnVgEVKjQsfzrXNn
gyXUOfpF+qpa4C+6JnQk0NDy57CDmx3+MeNAq5eK4qVoPiRToYcCYMEBqf0mrUhniRsYpeE8Fa8u
sdwlc/LvzguxCvaIbFrqQ2b7/c1OGuvsSPRwlRC3bM2xOCJK26lc9adg8qhnGHj0XLrKSksShP7M
AAdoijpzyfLmryXS/BKEgMrtyTkPBMqUCAEP/siQfvKJMjLynMUh4ZFhx5EeYEN0F9YtHXqSfeuJ
7nUBnwRagSpt7DjvSAveWVr2NCyGuoz4OTtnxe4iZkn8DzOAT2yAxGzr/xF1HkuVLNkS/aIwSy2m
R2s4ByiomqQVFDe1iJQR+fW9kjd4g8bqdve1Ak6K2Nvdl3e1s6ad7Qx/s33MwxKVlpV1atis7WhN
MLqgeHQ6p4bTNPZ1juNOlpIOa0EBZFHFr2SyH6oW5b2xKc6Un13Hdp03EP1MwpEPDFy4PwIvpOVo
JKaisag5rfSuDTrKll+Cv5KkOE8/y8u6CBi+FJXImY3DxwAnaQUqfQrC+IKX6jgOnrVHKPW3Tt1m
GMOubdPZl2TqeN4t6nVBYqRB38x8qFHEWPN7yg+5YSf0L8YBtync6q2KivDsw/y781v4Zmx/U7OG
AJZrOlnVwp7KDfCDtMt/lRjm9+R4cdQbIz5Jkf/x8JNCMaMa0gDPYeY1eEYWzLm0+t3sU9ZV4JUG
lCHwpuf2w7KC7hYi0Q8tzvnYoMhq9hGvArATgQzD04808POnsEsdZFyQf+D45iPVTuJcOTKgexgf
nqn8ExDU+ORMX1DdIDujeacGstAUJOOWR+jKLPwFNZ2sOUeoAxGA8Wxo+9FbozwEOphgfJl427Af
tEFPllT79IhyQ5Ya3+FE+l8ZBKSVG+zoJSlD/NCxokXDTEfKAxX61WiToUHL/RKaSZj6iLUR8cuG
6Y+3zO/mKw747RTybEXdYAnilulL1IWLVR8A4s8/9nywj/ozNHDrm6we99mSleo0ioWocOKwHPwW
8QAEynK3UzcdbJjGh5kXE38dWyigeKs+psk0dJ6rxpL4ISvjQugDh14T/nUcxBMTYF8WjW+TlVGT
7CS/2KTW+7NbYCqiNPBZDrAXo78lea295YlbjB0FJyHlYAOtX/dSTPnNkd7OaGkntzv/KIIM1CLr
xsQvaKKJJudOwMQ0pvHOb9wmFLeJIEatGsykR+6Jte8LPBG0D0Jp9jDrTgRfmxCQdLgaMTLfcEby
hC6oZTNbUhZTy79W+09NI+MjT1JycwCjLLhsWyefA6Y2ikyRTslF9Z23rysCfcWCzoRsxDa7i59J
h+OBSXZ2PsKNNftnAyXoxILmtS8Na10amOgdOvpWtAr9kjAI1l1bRVzVmCWrJjiYiHhp3v9OGtTm
ViA0OE0jyBnW4aWfKzh0/CnY4alNVoM7v+jYDHeGEKdEljy2TTIZwVCOC4ttM4VTAqOOMmKwKkJE
EP/Tf70JC4vs7Y1TQHJXUezzm2iokfAAV8kurp5MzlypTwcazNFLnEXlqTeEdySAPs6kCLW9y3Ln
EZX8JFXt1yxFG/+hkR8fDd+8E7TN3sCxsEL6tG+YEu29UdafYBH0SYausxYa5l3KouI8ZJTr+YnF
wUPS1RW2FkJfDggIXiPtchnivak3MT1cFzBJ83LYx1Dh9J9aUR1mpOI21HbxW+Tu3sfOvAqwiJ0C
WftvY8asIMPXohHOuetzGvaUs9MBdZU1GfJ1MAUvRVhPey9z/SPDPcEIGZ3iwvxOc7s5SCNdbOvQ
Xdq56p4tOdLjl1jT+v85WD9/4hG/T3wuOyT3j5oCF4580z00OfylIBjnNAFKkxmSxxIVkT9fVO/9
ria6lnwwVyfZ/cduLDriIEjOXTBs2CAXxKximtgsfFd4REBDSPMYU/149abLmMxiU+LE4+WZrEGP
jDeaY+yj6yW/48U3FuoYWIlHPjvzkLt6VgHn2vRDmHImZlHTAEs8fHsSAWyYyUMrrpSMBzDmfMoh
B8GimiwLk576CmsvO0QWKdguLH5BjzpFZaB27DhXvkMloCcte9fFmCgkwVWIVZ8e5nr2ji5je0/Q
2Kqrj5wh+6HGjkY01d986pKjJQA+816jp5ZwPH3tzW50cAD4jWL3KJpn8lF/tFHrQ+r5vwtl9gdh
dOQJpxHX/oQ5aOjCrw7X280uHNBQy5ehhTsTAde0TB+uFW5GQHAjvXG0rnHANTDQYDey6d/ZtlrL
c7NpQhCi7gCuCJQHl59oyMSaLld1sA906B9bUHiXfvkyqMG9pMN0KvIyOFoG2EOzX0ycvsFToeEd
Nzntfx4clYMHyIvZ1FcEYarvoIr7N8/ysyfqUF+yce7eqGJzn23R8haxG3qaveLmAeU4toNSVMzZ
b1W19CIol1xE0b8qi8pVgHAl5jcR79p6LRSFxEOfflRxHJG54YAhB6pZOit8H+DQyJQ9DYjhrOoP
Xp39SSZ9Jvj1YmXmryxprY1VFcDSEsLjztkmz0r8rnsLBrgNfGZlCzd27N2NLlv4ejcnpGBXOdjd
vfhPls8DqKbkCDPjtRsJx1gWx/w41tfCnf7LG3Igdl99Vn7zQe0KGBmrvTktedqR8OKHyPBIWdFb
PCN1cQwUGDkxr6QAh1ec+GxGgfpOELM5pqF5t0vUlozfIq+/2FnHy69LgW/h1VyIJ8NkKuaUZfVx
vTUjkwVbMf2TJJVMzKqcCvDuax2cdacfRVnAHQPW1VbvXLj/pKheTLOlqBkbRRN9C0gMuyiWd6BG
9iVkMPNNItB/Uq9JT+5iO+qovEWB/+Bu4IBG5cIQY4Tg9c94Av9YzNdOsw3vZ0omhqx8ZiI4u16d
457pFlNH/5+m+JmVMnPwKFvKcukb2WuuJBCK8upCcdtXkYlRqQIVHIz2jls83ei4mw/DaEGpomuh
80b3FOutIZvxWEPlcaDbi6mO2IFXf9jRYdG1cIlUvOHMcnrtlyeB2QM+C875JNnDt2y3QyZ2hy3j
iiKx3yyanI3qAE/RwfOIdD++FZkd7nkSkl5pGBcbr2alXEVY1LEt2gZ7JgoT4EwOY7Tlfgwxwaxr
h9UvxAUmLGaqEGZHMMMVj4nyxX4hSbDoW5mX8XGq0k0Q8zwmzs65MbRe7Q6/gmLHcnQJ39Y4PIjy
Y1oqW0lgp7uV5KBT1yi+qrL9gEX2zNszPWTF0ZpGvqc8JFHOzR6wu4WU/kQ1H1mobUO30n7kBXhM
xhonp3GyKWI+OFEPjHIuB7Ja2Z5hKz8yiOxmozT2RWH/riCM4b4Z/WuWRttMB8GxwZ/bjNAUzJna
vcDGWjDCMspMVNKp8sR6yB0INzmzZmsB8y0yRLuozdeyDmYyFrpZB5m8N+PIbjd0dqFsbmjDUGqk
/wxkAULbkBp727e2uTkUBzY9MdXSvHqGAVqeYVMd1MmwvdK39buTdXMwMeJxZYC3rzLgOnMXbgmL
x2fM9RXw2ffzaDT+rq3MN4Vd5ynFuPyUWlP3pKfx2LGV67MF0jGP+WnW8bMDCirWJZ0DDo8pkyw+
lXXUPw/c94HX0EZV+QeMpE5YmA+f5KUlGOlKt6zPBO88LmJMLCP8J3SMDgQV68u0H5r7MO5wBdKp
p2zrOUDQ2LN44hwoBJ68DFocaKBVdk2xdDzA2K5Tkpwbpwu8dcyS4+yXmb0Pp/Yh/Z/zFA1MZcOJ
zRjqvTH3DRMgBRXevEg6M6GiqiR8mmYvlTEnfPyWwWVq5k9DxOU3V94Lf/BJ14DXjGvcLzxd+Y/c
Zd1T5Kn+pJVxI+dJR3Nbff+8msUcX0mcOsCzh0tSuuGujvp+7fD3hyLRpxZRmhTqmybWs5FMQbk1
FifuwpWvKpDZaYDFwsbdHnakvtzGY1hywQW1i7fNdUcfKEnrbKImmnnrE4c0YHdeMyBSq9wBfAK8
m9j5UE3PAEJ2la3GYxMdgrHyOZnoCQtO+llNLiBDjdp6l7PXXNKK8kE2ZjHOMcFbOLLV9ETnXnEe
WKBbVvM7H6iAkzjmioKwPfaBCB17eOD9rh5AADgo0a+zD0IE937gZEaCs5542U3izl9GelpBdfPJ
1prLt07TJ8VMN7/E+9tnRGsSLvgd+8S/UKmg1i12bD/lZxlaBtdQFVt/hh3UBkxTnWWeDTdnmRyZ
ZKpQvSh2NuzzD3qiHV4DUia6MqIThqVmG+PqhJ06/RpRptiEDkBZ6b/FaB9eWrv2tiGfXQkT6eBQ
IcS+FzikMo9JUJCaVdzCnl2cxgCye9j08MwUIrDhkVzRuf9niPFgglGGje00XB2ur0897uBuioIT
1cUO+5LjZBkXO9PdTUiDab4tX9kppJiDp/CU2qRKugBRwGvYTnGtGmqcdx4uQni0GMYaNAAcUGRr
/Vrtf9SH2R6JqibTbgiNu2GaDe1nW3NEJLMoMQ5qwqTz1LQH7XPgcbKiOWFpbjZBApylwZ6+yRoT
tEDSkL3N5m0jWbCVMjx3FFOeyw74Cj6u9lJMSm9CL1z18A9/sYj5HBynOjp4U9Hx5B6oy23qgbOk
1DhTfi2/y6ifrxb0grXnovTm2aHo2MZ7RnXKbf7bumPV49vYqGrL/Yws6q6iiB9+7LnERziaeLT7
I9tF5zykLPrbCL+fs3gsf9yWE1o4lxZ0MocEURiEhGNfkLG3LdmugOiPldLfWCTIPvBbgg36YsV+
gkyXGuhSoXiM1Xo1QKQHZM3ZwZr31SzmA9e/h2U/V/D6eO3UVBs7pLHOgP8xFpvOgfZMe9vNMMrt
ARlEE3UpN8HA3tiUEl9be0TC1R8YenYdzkPy3hyNEzusjyndEpMKv3rWsA+TZmZYCbBUDRktEUUG
+UQES0a95p72U0jY+YhjthuePPN1pkX12vHGg3Q/woXAIyOW4m6sf5R7xcjTQRdcmhqfq07TVdGX
Fro/QzsqQ++WG0HCPq0IcdYLh+fnCwDyjBUM60jPpGInTDWvIqvL1jEg2K0IcTlx6KbDgMf41nbF
jnZx+xrLdeQXJE7akCWwORqgJVAqLY1tmcbQuxfI+JGnMV3b3fQZ85jrKJ58orvL50hMcbLIMNEY
OU97J5t3P14R9mzWiUa/4+RMkAWA9uvKMy8YMSwskZW6pbWyjr2Z9yfYRDiEbbKQM4PkIY3SCzSD
38jTZIaAWcD9onRaGoax02zRNwEVe4zZnLl16WIpVvkJhgUBR3muuhhewwi1zx3zveUYf/DPib1M
qnwFBgm8ZLv0lDLJZ+vW5XqIrA9AY+1uaGyx7qdokazG7pXaF1SPE/+LOGcmEzWbQgWBiqeySekz
6Oop2MCoU2Qs2vipyf54gQNFWw18K37w/POla8nC5O7dTMv+5BDp41gC93CCzJBqzthJR6LDw6q1
EBJQsoT1f18iDlizsm4yx/tVZWhQqQ1pVE7vbYQZjgwjhyTKPZYSCVXl8WXyBMs6+4Wku8SP0tO6
WGLV5aYgp4PdjEbcZoDg8YPDrsfwCy/qyeX4tbIDLiYtePcAaHSOSYNhSrjAy4ex/mdoQ1/rZGDz
NItoA5fuWHbJo8K5wBIuK069N7cYa/r6EAVsfbEPYFNo3wMWQs/lIgfz3Ie8QTJn1cbVs+kRSmgr
QrftxHJBLnmxjAnpqlyDParLFrR3NSndFUYzCpdHkiuJ66E4j+0pnx1OomEmTg5HTzpQifxjBWVs
I0iWd2WL5azh70mQw6lQS/Ad+qsE8egBPBVSITi+T0WLSz0SLiKqZp0oEQGwFRCP0+X8tzDrP0aL
RQsZ/TLIOd5bPjsBVEJva3ufmchQ9Oq6x1PoKHSorVtzfE+aWL8RutiFZsc5sXWzLQNbd/eV8bur
uOggrFWXYbDki1fdUg8WmcjtO/Uz8VZ3O6vQzQ3OU2UoaxeYw7dpzf6uKgFFS1eDDeiyB+RdupzG
KiYnzwxU6PqPC/a1YXJfKudoIGNb1TS0t9AqbW6BvM/Pdjuhds7Rc9hh2+hnTYYG0iKWnFK9sS6r
tzy3VknFH0wnrh8UJ35Sr+0dcvXkzNo7NQZneeDpJ4zcFHkn0dFLht9wk/9h/OufOVR1dTgwhA/V
zrRDaMXLzsEiJoUBOz7CnFkaU4wP32MJAyr0YEz4LhmJuz9NUmxkHcr3CqORWCUpTiggBxaumOvM
fpha9ZLRrDRPA0e+rZ6Sm2v4SGy0hqNw7jMdyX1kz/3KJ2mZl4xi9bAHXTLtMrTxTROJdJ+AdKAK
YflpCwsoyNzvzWZ67Wro1nMrr4pDG5H3dunfHZfS1DT5+JG4QodjoPDpMRpc8SuYwoPwIn/xAK6N
to/2wcLWiVqF8aqQPUDaJt9ko8KVZAT/4Dp1N519dGY/nFXJfxul81NBv+MilgOsC5GFWqMyTnxm
B7gWvGxHnRyHyb55DVciVYzhfsKpjHu8AKRokyBIhCJfVih5mKns+hFTDTHCCtKsJ5YdPojy8VoF
1cgzsQh27SCt2zyZJvNRcdcJJbi1Gf9X2OxXEmHBEnP75y6lASofw/TZ0RjkuzhBwh51+uya0biP
S9AksxUcpRUBksZonlEnzjUtbxhnUIfL9yLPQX+jW2PS9LZka5AXrTTeK82yP23bbOtnHZV4bfDs
m9BSdJ75n00Jx4juN1hzGJfhAbGXYde2FnFi3bsyeSN++Ccp/RWXoOKi5BcYUOZ2BB/Rc7LO11ko
qLFYlhRzY4/PLv5DVxxG0lbs0YLmMy57WlgwL21Yzwa7macvNnPvYvYdlQujPPudewWmP92qiW1o
Px4j+k8WcCsHHeqycWdTA54TVR4rDMcxQ/FAw9Y8i2MLCyRlGN3ZigI4Sgq8K0cjVFbE7doZmr0z
FX8p24HPOcArcNq1IDZ0lV5YXi0/5QySdkdTA0IE4vVnZJW6TXnagVDFHp20ylrJHgoU+JsVMF1a
UBTOxtBlqxVUVBxDLGZJ3djbZnY48huVfSZxapAVlvLMFIHCbVXqMaZvYFuXmmq4dbRJHBsb9EJk
J2qdokiBN3e2Mki/iOsTKCdvkSRU1C08zt5J/ZduAi3D5sM9uC4eZUtSDKWS0rjKECFNuh99KMND
1875UQ7sSWH5XZoP8CsAeBNKj6zK/0VEI6NX2qfcTZDHCHgK7urs1IPm5CYZ+2OOAlPRtJOjMFyH
VIMjKvDhkuGa79A2MWZV7Fl//jHsMfEaCYypOje+ajeNWJibw7M2/3pCWs8wqr+LCfO/QakAPDrI
jcoAmpXWs8KslA67srfx383SuE6aBF1h34QTVOfIaPdY/p7KNh0O3cA1OCzYYbeUHsDX7l860GXj
sS6/TwR3gCNQCQXM9qoGqE1QXZb3fvNVAaHACLnVydSzin0fTMu784Eu/S+U1wZhvpKqdV9wbvhP
gZrPJFltU1pPvYv0rhrRHIKJNvlemidKk7gRGspwkcm9XT7a7H/s91D35lvWmcmNufWWzezvKu2v
oYURy5LoIUhQkjkyc89AQNcV+xGiht5VecFR5al/p+wmehJotir15ZOq8K056kb0Q2Lsbdlf1YDj
y3zuDqzNlk6fOcAjUF8YKluXXexsb5g5kPI6uIl0C1mAhHaxOf51Ek4niaf2kkqfdaMY3lh89Bvq
D4JVi7xy+hnh6KWIF9sGOMGSmh5LPypLQXhTAenMCRuClUp1h3ozsw638SbzPWVxbS1+B+eYTqzG
GhIDSWLP195Kh7sy6ux5posSzx3ZhWrl40G4SVfiKcpZeuQ1H1gtE7R/TCxJ8jpKLqIfemARYHMe
oZw+t57cEA9pbpHHVnDkN1KPIn8GJXIoB/Zepq8Vi8n2ATsPDaaUgomhv5k5CbkAPEDK23JdckC5
RKRV8lwQ1nEMRsNkKajGVk0mXH2Xdf87aibj6Oito1N5wNOnQHH027i1WQhpk3tskCNdF1fTBBBl
zosy6J6GOPqyXevDNDLMBfW96aNvy7Fey1JC0ymwctWcGjna4zBk/WiM4oFoe+tba9dRh6cS87Pm
rt6E7fRVG0OxLtKcmW0fsA3Ce1TeVFVuY0N8zWkZrehluKG6vvZkQ7dBAYzBibAfG1b21htfRm5c
op63eyvYGMlu2KD3V8S1qpNA5UHeNqNd31gvBVTV2Q2+szga9lfRvOY0iKw1B2WlMF5GjrEzuvKY
VfmLqNz3Di4A9zaGXybSX3E798Sp/DfVUBWkSi7cClhUpilIHcPcW3MO/RyMOmenTuuaSz9NlIEh
GSV1qMqjsV0jnY0qA3WWpQTxtLEdSv1G28AvmeR6F1LKTmoCGcT0gnyjZOnvtbvIt+OvqA5Is3RE
apOMyhtFJs9X4rNI8e7qSqyDWvyzoe3h9SkXEsK/OBjLrTONgCamEAz9YC3IlRpbp9yzonxuKsza
g139HrruTAzuMHrigpPvlOFJJFhaPAgG74PUV+ydEsKyCQe2PkSOj8YVCnu2o6OS0KvvvbnHgAc9
SLgZGp2FnVXnLpNE+1pjCqDT9+oDdl9VTk00BbsX3L4LW3L2DUwhJhiDOlpasLzltdLjy+lrCg57
XRGMYwTC6LdOpuxgW054tG6s82IgRx3jMYMV7nMIWt3kYPhW9aH2DR6zqt3Jbvqjm5Q9Lb4gawqe
qWxQxG3ckxOMwQVwp+cMJ5EyvQFgPuVBUu0scwJnb7F686Qw96Lyw4MtWGrn0QwNwCr/eZQKbPzC
e1GJi3eE3GPpp7vJK852jbHSxmxQTXh1w4EzPrU5WEbWspr9A0HTu7+Ucnp0YTPYLrEml16nydHB
ysnzfeS2/4nEgO0IkCLM+L0munMuNS52eg4wIDPHs3hqLXNXd/AelVlgh0oYRgy4HYKBgL/U/sM9
AL0pyiQqV8kKzvgtZt6KVGJubWXDN4jNM50i9MwVNV28CTGRoG7BzTEFQtq3yaoK9JAhtJ7zmYrm
eH7y4mx8n/Qflua/HLMrtl5GLsJPpnor0yXXOT2kI/7kKRm5CYR5gnrIQdn9lySo7RhiHpQWMAs2
Mt8Wmf/X1UQLMgTnwWYTxPsq2KeYwbPiqXYMn4IzXbBLJdmAof7axO2dJYAWqOJJZ4kVMTAW5oQB
EEeWrL37UklKKNr+JRbhJ2z6fD2P5CU8l1EPy2UIcwndMf3WtXkWGONY54yvk69xnmNupd3+WsYJ
ZZvU4uD6C4N9Bu2qsP9r2ybZisL/GzjyI4A7nTriTK77qdItiw/jl+vI45B4+yiI9iGa/tDjMpms
iZh+xeat+4W2u6+C4MIH9Hody5KS02MT82yO7XMC2Qw0k/8Oj+uYR+6vaIwoYYbcLw9Dy9kDCiQO
jzy820NDhH18lKzqWyM+jsbwt0ocEA3zq0oJhY/1oULubziP1606mD1k/KC5ONzMstRXvpM1SSWq
evQ4XsJuPM9+cS7pAaqqd0MW22JAf0kYV6m5+bLqt5TvCuzGOyuYpzz1/iPLR1XDGfdjjOZbf4mq
oyVg9s6W8e3Q2b12KJWETgfq361CjoT1S+P3XPbjcRjbTRthn6yyu4ePQIzRAa1znVJp0qBhYUr5
RNp8KibzOMnyF4ndICz+uWnwW7b1k0RkxNj+Bn73vtgDIG6vDAkYfSL/Rnon+ptp8z3M+mpl7vy+
21e+c00sHF/pknj3Ml2vwX9CveQ12AbBzyASjc0/U5pvTZb2OyHCXYJn4dyjRwnnVAMpdgWMbL8b
wRD4/tad7HbrdKG177ACQttwpG1vHKpnd2ppcNmwWTfOaQriasSmiUsfxz8+292ARZE1DITUkc3m
JtMjgVHtfOS1KddDMuBFmPG1hwlPVpckMOYHGp78idIsKAuoOqy3PNJztLC0nEAYy6a103yjE0Gl
nm25mb1D3dJ71hQEDcb2GFrOf9qrPx0zQR6S8T97oqpUsIXSM+qq5XQkCefhClZ/07NeaAQTcR0z
zWaie4kElVRF+T4a+l5203+Ek1i81BUTjbt06mg2t7ohwtU9uL0QoosIUMegYXMHqGjYx26ynv8N
4Biu2OqHjdVaj0impJi9CW0ptX95SNe6A/WLeG+zuWKnPctLYxA3akN5SrV61GbnbEdijqj5utjk
fItox9gbNAwjy1UPeNO/U0F59ITh2QvDY4O8wrLVPgyh+I7rJc8B1pyFKVGEqMsWsGekVoi3YH5s
shMubhSRGY+uoEUvMBoeJmL4G0M4pnALwcm+u6Mat0U9spNqCOgHNrCTFgT7NCXmOlrcLjXCOjkO
9SRKwOAuT0tUwvCfUWNJK6Lp7BjNaxzjUPYW/OKIfpBjw0FTctkIVzSW99RGGK0JW4vk/aoXHTEZ
Ehb9grRVDuvIsAookA/1H8gqb3as8k1ZFADRQjdkGXcrYraffZZTaw+81kWFA2vGyQLAAWKubUdb
hUzZkumKLPVKXt7m+Mg5P9a4mruWVoxJjDuv6QVmqmib94O/4ZXkrj7NDG49t8b7IIe/Ykk7peDS
Wm+41mXynsTVtQzTF2ucPrzRcdbOsrp1KPtace0/Ipd6qXT4iFzspvB1/pZmFqwwJV3dbERSJpDa
d8VnH0X/+cXIaB38ceBkrzJjqSy2y0MCysXvpTi0JvVU2PEBKVp/rdx5H0v7eZijYO8lBZMi1088
uX/zpH+eqcoZLE5+YQV0Ho2dt68XrcxF8MrL/0o0sRUbuTuhZ5pOB+CSHMT4doloDopAmwMeIVAM
ri5RYJC5xRpEGaJFBOkUlYXPo14wMRzhWd8BighohvYGm4Y+ztyyiLttLed1WZA0DX1jZ7G+XA8l
VpQ5yUEu8jODxBsoouZfrlUu17M/z5eihfdF6i2UbXqk2VRtlW2fynjY1Z6ZvKBOPoUUaiGn2+VC
kI7B6zT/mcZF+Emzpxdpn8LfW1jvFy7kW+riIjLrZ9uR3I+JvbEawTnAoIhQs6UdyyuNbuNREtd2
C/xRgERes1KEe+Xy8CAAwlosu4bWzCoL9X2lQ9hn1VKXUpXx2qxEd2EXzwuV1RkXWXanBXDasvPf
CA9iqyPYTjljH2/jpHqJZvu9R4Hb9ygivAfCPa7jZIcnBpWZgaUIQXTYxj1ViNULOx/lJcVqEU9v
sxQN7v0agPBYnqqWuLVUHIstbBGpxznPz5999xE1IEoYqAAfsuZiBRl54RYB4V+RsqRvA/U9COy5
eXgLR3VdJI3zkER/46639ozMvEu2Q4vTdUHWtJ5gudr8Bw0WdaK4kgr8N3T5u0zMo135vFf0h+VA
7+6Ddzfk/JBgWec71tuMVzaxho+8YIujbPc/ReBsU3npnaDDKe9TNHeXzuUp965WZHy4ihzYXIj/
AtA/B4zbT3YuuODn9D0NE5KghFMzI3/S5p2nnFzYDj7NLGWZ61VG7sfOym/P0V/ScL85bPwzJ+NM
utccq3trlTfK+gJikrSnavXWFNm0dnP/K4L/vE6tOzB3Ht7ImfiwMkxrkbuZB/dVDuYhdXib4ioF
haXjM4yEF5319wZWF1HzkscQePAx7PO1CS54myYnNfhibfg8vxKg8HZvbFlFkjcspvZIbHg7jmx/
feic4Jdb+WF47LL9mPZQtiFbX+J6yHT22+u4xjD5ki6JBrHxfL0ZM7bCM2+XOCWBPaMfbUeM4ey+
wZKOZnTy23lmEekhrmKNIEI0rz7DDppMENTQklS4c8fpK6vn8NmzIFyhFF4NttJEj2pC0Z537o12
3YFHYnjAKjVUNTNx5/wqhlsMCXzT0Ta0b6GbnoKOsvRW6IdhsZsACWr41d1bkD5zWYKR45FrVf8a
Lt21MVuvc0fqycEBP7H9hTVPZRXx1CT2PyNv0Ran7iF9QABTjkIwOmF7LG++EPE1SEKKqtr7RE73
oGaCVA5RpfWgfXrrHSwOZuyvqWNZbALTAcjpNsNZ0grj1JrG79YcabmU6MM2ICbDCi/QJ+6dV9Q7
Bo2vpEpeZsEYarn+tls6Iya3S1/EyAlckt6PGDd9v4V6bdvXeQx5TjntX8ghb5nJoDkPHLsjCJUb
R031FersuU/kczpGb4HVW0fH6qN1bKA7t8X0rURIlWgQIZMqzqw2ncz+XO7zoK2OwLHI25YEqFWz
Kp0MELI1tduIF54Ug/8INQkkmbrbyiv+1nXunnNDqXU49xuaG2H/eQX/TxDmWW8lbwYVpAFsl/Wk
eoEc0xrLp2OcquGfWJo5okWyJlFGgwVoqo+h6jMeVsnfQvLRmT2X+9zuxrS07hMtW7q1xJP+in8G
U2pja7qYyiz7j/rwamc7gXmWpniB0dXtc3uA2BpFoFoa0tBCETjQiTqKeuLEW6YcQyDlq1ZcQHve
Jg4pG11rstMFdvdB53LDw3E3eG556LxebigynnMeeZ3Ls5MnUY2bK4PVBKENm0dzaVOPJ2DZXIAg
4mLyDOtE9cPbyOtzZYnsu9UIDsybOD2pfpzV0aluwojzk5rsJ2vIu3sS6oK+tWY4MsoVgudXbE3T
1nyO0yo4JGnzwjj/bY9u/TDWhewCRJBK7Isc/CReIfA2c3wsWW1fXGe4G/wIN0xib1Qw/9Je85cV
n95RFnAcY+uGTo4mWKtT4oyPmCKQvZMswnHIAckqG6zXBZJAYndcLyPZcs8SfyhiaLdpUH/r+WrO
rAbw7rBacQGHN5ep4L0Mog0eF9J3iEQECADaiInHL8YwsufYjRjgXEkKpiqxr1MUEq6fqatSvNlW
smAaFs1wC9Jx3srcBcXdHcvUNDdGu7LFAj8POV1OipNDmMFo6RtCK16yWKfEOi4Irk6LA3jkwLQz
pg0taCCzHN592Ie8TeNh4eL+lpvYwtXilgBetHets57KeuAmq8QBAd4QKJjyNn8qgoQza+RvE8Uw
MGjI/GkyFxsGgCFJdwVqeSFHc6lVgGBh8ACts+2gjJKRgA1/4PyPozNrbhRJo+gvIgJI1lcJ7ZYs
r2X7hXDZ1azJmpDAr5/DvExET3e7XRJkfsu95w4wqZOEjO0BFVuD8/hQm+1/qatyoOD6xw+MBynI
SUpMhOI5mpZBqYemEmUUtOLHpAQAnN/dSjPfUVisvqH8YzYIhie7C5UWwlPsI8Oh6YMrksOXYXrM
Z5x8IKN3BjNNqMPCgqNJoAUz/Xl8EZm5C4mCe1hjDdgoXlKf41DPHbVHdoPi7F5cQV3UJ2dLJ5TM
qC97AZ3Ax+iY5bnatY3T74Phu1fgWEU7/aQjboIF9aGabBD8iqE3l06fSgyT9sUD8LHVyA6gyg7f
0CopR4g636fVI0P4FnBcNZNqgt6mmNl76CL70EOOGcZdvmfO8MJdoAX55b3TYGNAxH2kAUxtsHcM
24KZuhgKHg1Lxq7Ye3B8GtICdfUeKcVRO41xQJVXdLw4WbZ85gl6Z8CsmvvVI4oFLQwrg949gMv6
WVzrxs5rA32mPssgvDprSIvXMT+y9EKmyGCuzrHcvfkl20+vJMMSqSxBIk1yHnppb0RPaQitZiJm
m1mf0LRPaagvusz/Mrn49asZ0rBGZRQU5oubQCcA2MdkLlSvQ0EKeckaqZSQBgH5A1WFwgUAfSXx
Vc4LEsHX1AsnOMQhyvC0f8QpuW+93Hq0l8+4mLvDGKOSM/BbgpSE9uE7+wqswv/17fUuSaBYcsiz
ZDzZTvI6BRrLKUAbOfrTgbdhA4mCnVJJSAnORbXNNb7MzkXYiUfjAeHN1g9GsnDgZYE8enIZTz6Q
ePk2orTbtGn5BNTUuqbZeB97tsq0MkvK3RiWNEwsdfxcgfuoUcywYd5YhuVFU1XBUChSnLgD/IJR
Kr42Mq8cldV02OGbITkKa6f4w/FLjDZe92MjmaCF7s8ErYgIh9zG9GQo6BpkHtKhz6EGpdNv6uaF
M7GGJw/obsOgYJNgnkIWvWl6DIWdXj6C3vtevJmK3oCukoHjTXKYncrzhicHIYldcG3pusDHzACk
If2F0aQodzSnMRlrSF/WyzlQ+3CZUKal/JWRuYcCSBppJvA3tdtlxFUlOpJehmkBzUIc+yFjPcj8
fh4bF+ksL2kf11Fi9k+ZxgLpgm6iEedadoOqOGI/3kvMNkls09yWwb+e+KmN54Pz0D3EtlBajLka
Cb9QUyFR/svLdM9QT0VByJDfy5fPatEgSgRPNlIQaHCN++nlnj7mDwWHLON46e66DDZog2vj1GDL
igragL2NtceHEuEm4SV1R0CxpoVoseJ7osuIOwiYLSDh7aT85ug3r04hP2yZMAOwmZD6rvNu4qrd
W/YfUxbxtSB5PT8Znsv72DoH3wHWUIuEJRgpqRkmq72Zhge/gJPuD9ktEdz5zCEwONSf5tQHp3wl
ZPdT+LjMFQmfcGJly56EZNvIqljQqzKPRD7yfTbgU7ik0G4r5pmBZMXKUSNuDb4plAWIO5rWjdKw
/2NiUNkQ1oKhBqnaKCAQeBO7mlA4R/30fxhc1azpNk2HYeVE3h97zBeP0PHdUo10k275RuRlsHnn
OPCZ4sG0yzU1bVGTRPRkFzCq27Q5ywkeXutrngcIn23fYVEl9ZZQBNY6eXfHxn+jpn6YKKBPvfgy
YbREkt4rWrlKgElZGAwmIeDS/W8UdK+miWgmy6h8O2z6wkq/dA9WhMUJGIH+N89Y9bt2CyFnwG2V
f2lpHVJvmbFKJCoaLCrdYB3CuQTlNXrBytRr5qBhuDPL9MNqnkY/3AswtG2lMJvNTXHva6SmQXeX
JpsGoSID/7QJMCGaPHMGfECqWYe0KYFTtCQDbcMK6PRzOijGMKgmIgLuiekb5U/o4zhWwa+KZbil
E/1YmgDfP/bRyIUQRT0VbsdQNtQhRVQquF31iLw5WwFuIlb8N+zvApU0S+vuxjEHaaMeX4sF0QLe
CYeiiDRVMdINyKE6l/zSDAVRlo5jD0TUmjFO4Ucsa+sc4Bxn+8D8uHCD/1KISCig+MHCxkYzsipN
FJkWuZE+Nm49Ikzg4elGjgOEwcmG/fuDuYZ2cLg/zlXpYMvHXuJSoBzGcCTdUS7gxrLqh9jQN69S
Vx/f8xbRGA6EOoX/PdRq18j+MLOotryVHSzSb/iOzuM4tCfTV+qojIVhOskOJSa5SNkggbVf5Htj
VMM51uq2NNy/CYvRD9X7f/T4ry+dEM9afqmS3tlnPsJjI6MYT5bJA66Vv83BE6kOF4wO+jSYvNE6
zb+yj16j6VBUwYbuuRzzCeqQo2lSBywg6RuKt5OwuxTPczA/jEOkicqaJ4gJat0CwSKoGuoN/rgj
HiCo+J0DmBuvxKXyujvpL0yl5lUFk3nMnf32rai5M7PRXx60BUicGsFeTzXr7Exxs7UaxM5oC9gA
JVOUo3zd0m7fTTXOKwrZ2sIvAdbd2Z+1+kMJGo0JIMAJ+jpMw9pacDmMt9C2H+BADBe/nWBsB2YY
VT6yKtPJSQdlZnce/W+roqDMY5wNjbVSdeblox7AFSH1yxCKue2uMurXESRUZE1YcLRrfTgzmq5C
Y2dMjVOeV31ktQz4OvCcy9AmB9UXJ3NdAjOBCvehOz1MdnoeJpZsU1ndzRFUMtbGpyKxzzMGILdh
CCnsa4dBJAoB5q2uzPjJmVEE9BjienimpxTmtTO2VMQx8LYiPrU9sUi9A+GFjDckgmjvVUA9hy0U
4EvK664MScwE+7etVOmwdfRC2hWUmSEHTpUC/wFdiLAR7QNSJbIsl1iS8JpvfYivr2ZVhK8ZO+os
5IZx0QkRmed8TeSl7gLdfuM9Xh3IQL3oiNyd40/3dhURMtNUEZnpJGWjO9kBLsyjirn43enIX5De
u+CuOw0FMHERZJF0V1aBn//XUhBBiq4PLG5IfosdiFpS7dS0UO9SGYVudVBhx4pqFd42FcwXohQS
D5lSxhDUaKfvZHS9FS7EBaBwFMyy+kiayd+7xBjTf13YlN8WG3TZYnaIP/ruVCYnMCTYiL4SHrhg
rQOE5jtfbOJOuIQpZk2OR79eGRUM9QqM7hZrEh697tLZPA8i5emdjAxKXfrAOcOexf9HNsTBXirB
pHNAgFFa5EeZFDGuYpChuwplWfAyJORe5EgoAbyoSJRMDte3rjYmQBx++4LH7ymL63YnyKvZxs2u
HsgUI54d16ml/pYm0xmth4GKoCThJoHNTfS19ZSWaAgn+50NBkF2LpqDmGyVrrb7o99zw3RAfEfA
JIc4Ff+ZckEaONKSErQ1KUXH4WErFeydQwRVZEkB2AN1jIJdMrerPPs4+sMVPTz6aHL2IkqyBufO
SIi9Iqs9yYJyhf6jX/Cov/RcAV/kDASN82wTOPBUYdkCIKq3vUddBtj/2OfCWV2uRKgn6u6mDj40
zCPCfRwNOV45cakCqfKaxmMPXwfAh0inkGQYPy0Gy34zO4Z2bEQWA1Y/HNqjLNmoG/GuQQ4StTBI
tvAL2HRZq9IE6oJdU0jDwAtLl67V5hMMnPyesoiL7ZagPYXLG/sGUHNbHwM7sPdT4F+6N3x/1VEn
+t1rbPa1UK5TVkNh52w7j4fRDZgFpe7eZckMCXytcwPOCRfjDBIjBk5cRKMOd3Nhsl/hV0zx3Ce9
ZrcyLYr/G2z/pOON3cg26vHnbwPX4yWeME4YXXdSAZITl2IkyiT9omD6zJymOQg5u2Ae6TNzg5F6
oCimsxzzuxliyjWHdx2jou+XJduJgZAvwh4itnvEvgzNeJh8q9l5BjVj401/nSKzosVB+8JvSFaf
rRnHYo9zHYnOgmX9POevBVxyPuQZ7LQf790Q0zCXREQwCVbzBNMV/yk8kFuVYXNb7NVWYuUeRosy
wlLJzjCGotKk3amyUibdeclAFwTttu3y4NA7JFT1FjjtyR5eJjdrz3rANtc78CQohYgMI292musy
GqvyC8vyHyYzgAjH8FrbULxx/zHArr+E3z+YCjbyAFOb8DmWUMwzAbkJrEFayUvvsOpkUAtoV2Fd
QSbJ9vu9c5uZL56JtoHAhkxtxKeFbCJkIjbVKstbbpVxtH/m1KObRoW9Gf3xvx6t/nZx5LZEaP84
Y15mBomQIF21KGZpn9zq38Rocsepuew47MOdTCwA3RI4FKla28BfNS6SpA06bSK2+pNXLggA/KIF
tJPgZipQRIk+/UmxgMPQC8l6gAzZuug3SqSSm0Wzo+nQoRVz+eSMhj6NrqP3pLkOHGNDS/BPTXso
x7PvmMfcrxW78BGEN+gMOue7QOJ+KQRanDqgmuGm3NqMgVZS52PrcOWT3fVsmkV5nAQh0EU33hHF
cETkJpOEHDt4536XE3we6sod0M6f0HJ+7biiQJGMQ7VjRAhlvkoTiQdqECSj0WLjYaPNJj2tFxJi
PFt64OLqvCSQy8F0JhFM+BeTu0G0Xn9m/ANpAVTSjqheiV/n6tRusRuIMtrM+ORDzxaouheccz4y
tpgQrFoZ5YFpTWP+Vw6UcXM2lYd0KJNN9Y8OwPueyFNdpGAhW4037n5m8mpivFDx8mvnRPZHHRks
DU416/s8wK/W1LjtWuCLoTqZobeGARwIC5B4s01mS1b+CGKfyFD+nUkBH0lyZLLcTe9GQjXI3Lfm
8bZ0e2u66j93piQxoMjAaV7uKCWwJzK1ZZm6RCA5b8R3UFWO7rw1XAc6ZIkGCb3JFpwIa+/O3yOP
mlA7p3fwECejUeW2wDR1RNCSbNqCLWG+Uk8Nk6jnxv8NUQNFWZawrzS620ICJDPXYCIrGV8nDVcJ
dDoKiI+esvkMVQ7JXMqRlJ6BvXFvsFo9BE353sIBOdFNoAkCILenHP1IycDA5zsAPp6JTS8FowzE
k4+W4dV4kcD+YM+EVznsBvaURCedpBksf4kUKuzqUqUfa3/8ZHavDJeIw+nZRXulxTI2LFFMDO2O
Ngb8BbOt3j9T8Yzbwe/7LSnMNjbE4oMnjQlmz8yitKp/onaqvTLVN3EwwARD/DjT0B2z3v0zzwON
Wji6m2DGKSfJIdB4Dhi1g/rJ8waVT3FJDGBysDjKi+6xwDpWs68dbOVjz5qgL4xtr+YZ8F+3Zw7H
YQV6ece4JqJJdDDMramnVKjC43Fp4bCTkAs+bOyE3pV8XQIhGtVv/Q5GN9g0PnPJ9WQ/9g4N/pIL
dIhodtgrTKqE7WvOK+KN2NxulLdmcuud/udX/t1FyHKv6Wit6eq+uHZmwxGfOM+VxMLFhlbn1Vb7
wCcTP2UXlAFAJBs+UpaN4TLg3og9Vi55RsasizEpFGN38XX3MjnCPOoJMx61OoOEgTlVFr/bofVj
FW5+Y2XO2Fv7jExJg2Fb6tQPPdDGWVj9ffYOTY20wnG4hEr7oMvuucnILs1aHsKgtv46rc4OQ5Yi
5qj+juDD9lQnp2Zt36aeTOGWLDLu0jH7lD4njAN/DBdNTLYV+sMuYb5UmU+zn0IgZEtcwC+7zXP5
PgNBWJcqehdUyyfgVvmoQuCxY/WYTI26d8jPz61F9kxDLHFX92gm9VJdFzmdzKoDnt4nxZ0Uh48F
acorGcowpHjSD5nf4AzGCL+xzXgjkz64uHVJok5BtsWQmdS6Ki5RjRnHpdCQLBEmbbGaVAfb7N2L
h2mEd7sY/FMdrkLSgp3u4Fl/llyS2tA/1h3XgL0A6iu9+tDZRbGdJ77HUOoHlXnzpbCdQya9e98m
1r1esQR4Z12Osw1e8AptK0RUy/ZflsSvNmXqh49D5bJRnX/zAOlAbhMrHJBomCawgiEC5uRP/xUu
+9QqTqzT6KB1Jyhkqa3qZGpMJHhAUKMSOeTpF8hD6yfG10Wi0qdjGntbDcmDSBqgFfiTw9EHULxK
qjyI3YWnnrhUHahxHYa7xvjL6vSozZbsS8aCyDsczkL5iKqE6hnAkzOpU+c6ydPUj3KruXE6MDKM
+cDyl5CibZnTSS3ieUwddRiZ7vq0uAj5UOdPwYG19wuwIkEWlfZe0orgwNEgqFLtetuc94lnKnbR
Z4fL6LEPVt0oUl3LH++M+jBAFt4tXNF7lQF5myqOj/OSCPc+VyQZe6TiUJMlR4arOBodhgr0TitQ
2doEg2OjIo2LzZyswECT+l1N5jcquQYVFftNT5fOLcjFvzQ3MZ+FDsIpCR2LusEsljsB5/0ep9E3
UjFgIq79DaB7y408PCz8CcA6zxtZa4Z5jB+p/xt0jrkhjmAKydqWtFqBIY3NstjWbgkfKFSB8OBO
OM++QNMT81S0/hXFQrAlKAPBjWedYxMcYZ0/xtoyrus8KSDnkQUCJvVNFk/90+wsqGo9D8+revF9
JS4Vw/Kt69xiB/CaS1QtxmG4OdlMGsHCuBin8F93Rgc1hWcHQMhZ5xgcyE299QX2YkYpk2nNRybG
UVK4f8a+VQfATeeGNbsDKYs+st2LUbGs6mW0lNkva6Qez2RVXP3aeK8y69EhP+WUgNGjyCQVIon3
oSenq28uZK2BqYz4jcn2kMlHV4eMMoCCkpX8W0BEjCo9srBxcurI6Z8RAxbvFyLEuWz2MEnYUdZY
dsBYKLtYXS/No42rzhM+jKC8Krc5ix25APWbyFzGN0E2SYiFq+9EsB+U89KackfOKD+pHdgkEijb
pv11nprXAGo4ZOiFfgZYuI4FZE0LEEWPQmCL+keVHbHYpsdVPQ/Q29LqzTaN4DwU5CHX4eewztlm
jUhpZppkxjOT9EI4rOXNK8brmAza4Wua1z0eGEZptbfJy5/sSvVburpDWNETwZ97bEVQHmOSRkw/
Hc+yaLDXWEhSmbPvrLR5gGzWnFnBUr8RER06lHVJd3ZiwYtb+EiAoKNiJogsL3WIt0IiS245nv3m
YNX9AXmC/VI9mNbYPRgIg2SQPHWj+R7UBCbGjU8+HU1tAGQ+AvgcR+Wof8ka9HfcgI+oZb5zmxTx
gKnoOWzEt+sA4+r8/h88enGuVhUUhBpxbKiQ50ac2dl9x+yyEfZM4QYG8VsyleIKfwSZpk735dSh
m5LDp0j4plN3uUNPYM5h8cgyBvCfzOeEWLsHIjceCnAaBCYjqhLBaan7I53WqkJhPT+SOYzJeIcx
jpl/LpNDwxCYiUV8k55wj+7QBNDUV3+I/sWrSHHWwFmz/0hiOhjvDfwjvXEzWC2yM2M+NJbtbTaG
+8OQpEeKheWr4YrfdL1+oYWgTyekgQCKmhGkxUslq/REdk0ShdJzN12dygMNab4ZRkblJap6B5es
TbvBGjZxraeQoSKWluaQYZfYtOOg98SuovCe+5qtPU+dHwp98rEx0F1bbtQsxifxAKyECvqaoHPE
sZyzE/DM9tiLtCLHlGFQVfwQbhNfSmy0KpmnKOSCFUY/3Fe55eD90PIZW+EsH57lfVscMjJP3xyM
3T1gkXOYjjdhiA8r4IFpB3T26HsIE4TrzYAKf1BviocOHRGoD+OQKrqAuvvB3ob2xCzGXdhQIUwE
OqB//JfM6GrqDhxBLEo02eumDMSQh6qxuY7E4ewKj95l6hgbK5aEUo1/Sfx6piJ+VX3m7xIDD76O
sZ43PUVnUBAjziE/7CzH+tVqSc6zLb+SIX9phgSksuk+2A7NJFSOP40gCkKT7KZq/uSQ7fHE48I5
OyUOOp7rPbyoz6SC8Zo1WHMksI4FA9UhHw3WHhabLiwQMAJHvG2cqhl5BOIxJA/DdMNPcya/HZ/K
jmUvczkFWciFNYFlSJ1r1R1bt9PXbAISh81oiiAh5BZ/n9z0HwD1RPH4r9Ywf6M5MGkGcD41QQk5
aNxMee7d5sB84j0K9mjlLoGVDBs18OA7HoCQoNAXOTc/nQC9j9g/lEkbpR6z3iVbB/xh+xyPff7g
Oy5ZRCZcIhqS2P/H2gjzxCTMtRCLUkBkQA7GD65+0FQG347IfRq29CdDzkm10Pymo8x5BIAqrKyu
JoEzSzQNvnmcPJhm5DUdsImG70ZI6IiB+GmV4EdYM37KbcgU7KFWXDjTAOoAih1Y7KlPDzKFTZWb
BoF4pQ+OLgcrLZMbHz/2WT3s3Hng1AvNhykAMdcr3gUb42Ijs1PiM7xsmVBVYv5nJfwwyC572s/k
aAogvmbjtsjaFxx3acFiPmi/SQdln9r18m7HGlvMKK7kY146i0Fv6NavYYrmo7J4LEcnp/ObDiyJ
3sALT+ewJPnEzKyPRT3ipOr2cmL/UBjcPWk6s+xxaPDHDD0KX66VrlsMFr/T5C8bbCZiC3P6pBUg
zlFjXXECc4+LRO4Nvx8QApoMYAD1H7wlJVXRrq95IPTBsYsn4H1oo/2MjQuxL2xyuOcGe7m5DWtH
2TIacqoMDY9m9CqwZ/pWdip9Vn+dSU1eKkDhzLKZVre4E8pxfapxAWzHIMVXY4wcwmXDZkfVbJmm
4cSn91kWrvnYLRY3F0MqBB8DaR5fKQ32xfCSDCu0PW7d9L2o4CR0WaAh7NIfTjXgO1gWcUdjKn2i
F2tcRSk1dpplzeNIQ9POJbD6GNmjsaCO4VpyivQIvKpGxOKUkLIhIhmMB/vO4Ci3gQq2gfkGTxM3
wySPLWL6c+b+R/bk8B6ym2P+5ZLe26B6IELq0IlXx2c7ITkzN2S37kSBeVI54UKmjntW9YuuYbtM
lPwayBBqZCTqc01vhyJJ7H0yGM6d7MHsreOHDo1czJI8dqiUaYV2eSPYRVchlhFGrUmQ/SdUkz/k
9onzsIxqc9qNZOdSP5dHRxYng+Ti3TBjTVnhqSPYbaY48efsXEjUBUeDTTsisuwVKd3TgDkANMfw
J8jn6oa9ptuk6F13hm6wns32dUg/p2EVoCaY+dFrPgeLBgyBJfcPGxtSP8I9rIEQWkg/8T/OfRiN
lX9SAhahCMrIfNtNDYmofECKAQvDSXuRt3mBkeoygsP+QBoYR+pWclxuQhiTFHjlh1TLoV2mr1VE
xJy5ec6z+io6s92XROsywco3U/BhlybqJzpKr/Oyl3E2/hXsGccmLw4uqTX7OPeJu9DqNIcw4Wed
yWMXdMSuF9jV/Lrkk6niZ5LT9JE78b2IOySnhDMkTD2OrYP/yCpfyJ51/+I2XrbNe9lmGgCXkW3d
3MxwYG0khStgnn5H3ApxGk727DhE8dYc9eCDWNjSanmJfI/lxLD1i4SoYm94AudkC3+tSIR5aKz+
GR/6x5h06hg2cDVR61dEXmzQiJwClVfPacMicgCa0pL6evRK9BelHdzRPR1aOf7tHNhrU04ClV0Z
TNhCNZzGgsGHe537IH2sY8C6SO/2o76WqTNcp67MuCE3Ovl/JG2zvIjGD2F1z+IIw/gN6RcIPznl
O7oGqW+6n/4EJhF05UBapWGj7wlZUbFfttS1LPp7YcXLDiHzePSJuIbbfs/gsh6Z+rw30DgUuTl6
ntCuzSim2Vny3ZS8ceQXiAictonHX/6a7OH3BT8OXyqJVQU7gGtiJk+By73ksnPPyi47uJZmCu+M
dVRKP+GiQ+w6e5KZcjqepox3vapAfYV5/zDlhnuQIC6jXABzXMqEsXG1Gtgq+SyN/DeRLda4Sr0z
iiTIoPkZl2UF22N8r10itErhttfMmd4mp8mPfSkyUuAZKg8s/i5kQb07Od63ShXvJmFcA7wjfhre
e0GmcesamLkVKrmUvcDU9e3ONIR1LoP/rBYbBcZquumgG2+z+pvU8bXODAkowiwJQUTkSTYTA6t4
h0ypgd072hsnad9yhJdRlmbiZVaOe+wNsBtFRkTGlDwh95yBSDOk4t7agQ8zTx4ZLJeEY29lOZe9
+gostqRBDEk8HobpXjc7N5Dq1i8pw+/CPzD4i6StjdOMKWRrtWOJBaOqIqAu0VDMcPyC8tOtAtzh
KQlTQ5vuRYG9yYJuxxqPBWsC6zhuGDkqMINbP/WwdsjsACOhPbFHcHcSH5pqrJ94jXvrQhQXeeKP
ByRf9ra3eCmLJX/hzi2OOfnXwCitfauQghFpuOs0wQtoT+IDSMMNxnW+NWjcTNcC8xZ/MT19JrbW
PfnY5nlwnfPSMKWtEsSHiHVJ5hrgPbRjANLWO46Mz0dZtftmMP6TIVNGuLp/YvxTx7qClTzTYR6s
VD12VtleFGF2ZBSjxEgwb29x7azSHRMUpB2ejQR6Tm58BaPhP9FK587WFnH+UuQ5+dSCCl/GZAoY
y5mezTv6GrIqnd0R7IkiLsl/Vwju/rFSPVaziD9hJdcoudrpRvEpkNynJMZ4gM7SzPRfF2QhuZtO
u7Sc3L1pNChAmMb6YMRcNMgYD6zHBPvdzp/yjIvIsLfI70EAemQzzoP7M4AG3Oc1iAH2kldVkj8S
Bn+zpkcSH0A3Mvu6J9TNZ3mB1JHLgn6SkcEhsFyGVQMsgFYk2QOS8Os0ZU+WHaZobJAm2Cy1oavY
NCIOgWgt/WBNO7AI5xqjpo2m2FX7tE9B307Vc1bm0GGnZtr7DA/8sPYvxMcBGZYhixdSqbdFlick
9sxI3BeGA7Y23xeNZxIQY7zRAiWAKuwX3HodL8cMnjPv0SHFwN9YeUJdQQ8HV609G24YZW346Ve4
3G2oY+SDUMdVkHVG1sOW9qrDZJYGJZLalzZH7xwKe796IdKGlGYARN9w/E6dVYVYzChqLEnB4VTF
1jYIqqpCfFzLIsfdQjHJY1H9+lK9NkWLmn7B5pfYyd4s2+7kxvJvYzTmtk/rn7Ck+AHs8o36pZwH
HcHlqPf25DAXNidjrwoXONlQ3uEI8wAoHG/9IB9qoVfJO71QEO6RRj/nnQNqxcUMPRIuHZJLTCZa
S+Qy7dEu7rNdHnNHTxYpISnkVNqz8JbOrIHt1QmbLh4mIUFrZCefVH+ESVt4Q/wllU8ukOAtvOqe
lDGZRCrwkyMtVrglcK5XgBydPhEkSJP/B9eKVXNjbF2v+LDseNVzVIfFllfXKfkHScccyjZGoK0+
fcFH6GfMiTvmnCzKGg6n2N4K0R2TRdz8mm0RTY3eOUP408Z3mdh0CJYwt4k8iJVEYq7h4GUYn4BM
ecd8bNqtbFMmlW5KYrPdRjA3WhYQ/1nkwvNyEMJq0/xIpG3lnFMG3UN/Ys4hQQpkkC28fsSG47NW
stGrADlu8GUy2gHcRTCnlFh2sdsSjjGTueCmkZIAk5Dl44dogQXY/aMdp26EmGOOahvSip4IAufW
T3dzvJvz8j4WafVgmSVTsYEgcI0mo1wJUbbKz8VEgvQyD+O5lIjLOzRHoNSuOMRRAbOx3XHvP/Ch
vti1wdemhn3uTscpHs4W9qpjQcHvkEnDR1TLEyS7cxfW56QNyEVwF0hWEqe/M/MlpRyrgy7+APOB
BjhwuIR2h7dwig+tMWEzVuUn0heXBAhBewIVUqe6PDZVdbQkte9k2eZ2LLt8nwUgUV2xRpAmhUFP
1RAnO/ZfI5MKZLnAIdqckRIYvAKRXkrj2ymNQp6eAbYw+J/MfMhmQ99CtuODkeDVASPOcHXc9936
lZFfv7Fil6KFjbgZYjMNAjsyR5/DIf8XxL5xWPL5lUqy6FdlrRIc+7iywrad9iSssf/N2otgQN51
/kUZhI+CpNzQ+IGbDYmHYgaSG0SLS6+9FYYEoS6sn6GuG9TT+SOyvvy4JBOxta35b9p5FSPVckDL
ySVCopks/raZ+FpIeuCpoNnxXPtxTRmCO1B527z33jqEZRssLN/zSJmQ4+2YvewPYopn0w1u/twf
mzrRu3iY4j3hMxiHKbHkxYXryA6/BwwCpnhpQVZ6odYnq38DNsx0wfCPvueHpxA52QwODIfZzhOy
Pru9eEEMdkSTmjIXmRxkH/FtYD6wBaUqDlNa/Q5GQMCWow/1OsXPE31dDLj9slDGQRfytwjnGAq+
T5cYeptSumQxiwpxlCceAp9ZLbbIi+rA1o1NcM5Nv3gDfoDnjoTR3axcH+tVNOoRkQnkvG0+Z3CV
Eou2P67ucQz5ayCu5KsokqvfWpDwdYsgbv2FNKJ4JivWIQ+znFt+spgp2LjO0egvppfxHXfmpQ54
5+YZq5addTVDawTWzaLX6kri6p5s/qic5DIjbSIvEG9OPYM5q/TYLCHI2ZOOh5Qryc6Y2b4xwZVI
gFDdl529dQ2me+gN9yAJKkAEfWYcyYule7esGeqeGT/Ty9PGIq9slLKv1ArM/FzC7hKavyuMHRBR
y3+Gwp8ZhKI+JLF3CW30rgvPhUEo6snK4l94cM0za94OrjdW6rYK2uuoMapaYfEthEai63QB+DKs
V4bnv67a+4h4WL1dMqyune5/3dwi2n75SAfBlNUrLgRgINcaHBX5PakAQZtdCHJ5w1TJ42DVZPiA
jV7qZF516WHUZesYR5ivqO/sJ1QkccMSP68QKCUp7gvcAYJYkRL9yljZT3MSvyN/PYs8f5nhaG2D
Uq232vgjesc9wSkFnZL2nLw+Ej5KswCy3msy8NAqHjPRjpRtZImRViyikO7NqsN534bIWQfKvc1Y
jHzAtUTgEiSnaZWnhmb72PQN5mrA4xG4OgRLuEdx8s+XJRZYxBf7uwqm+JxqqhzL6CKrHAocEhyn
TUNYr2yrU+KQY5CGg7ud0W8wimuyo9QBVUBbvhQxuQeAgd58ZVj7TglAUxWpFVYgmpWr/1300Hkd
eQ4XUMo+Qa6XgJyQM6I2IgIVg7dK+H+QzlIxkSLpZulzoKiqdDruCyi4RljevaKYsO4u8CWxama2
uexlG4jd6C0hphNzeWPo8juF4pZj+jpb1DRuqrvtXLkBLGmI003M3GohJH7rD3itKEjQbBszrXC9
EPr5VpewhFHSuLdRWs6BnhKsgOFxMlXd6X+knddy28rWbp8IVcjhlhKTSIoSgyT7BqVk5Jzx9P9A
U8u0vbz3PlXnwih0hEyCQPecXwjV6EeTow3ZI1QGcW4dTI+pqnwpO2RwutFGoybahxUfHEjrYxQ5
PlpMOhDiDGp9DMRrVheIsHiS/K0Ne97eEmKe8EbxOeZ1kToD/umNe4+3wm3v6NFKdSpUNGNpx5OT
lffUHivOm2LjDOFYKGqy3GvU4LG2WJx5VvjiyvrJCPHfSggFV9qwzmuk6lKvL28CCyNLEOn4YTdv
MnKPSE12MNEADSj2cIjqLLtpxx+4bH2k/oA2luYiENc8xtGkCCBjhec3/vcg66Dp+3NutnDNPoZV
5gh6FSbF0XjUe7IFqmauhwy/28YCW+L65V09OkivGxD0EYy4RbKOYKOFd3OTBu2tVyFKGnQt8nu5
bN8SIZCLJQATvO408Mdgy6FT53sF6hd4Q8LIRlnnSH9552aQgZZqwyqs3Z1UEO/mtu0RRQw/kH6R
5oPufxrZsS6r/AYA3hpY9SJDOZv3kL6VJTKISgHbVEchBuNdnqtGAHzYNk6hi3uLlBTAD3QMInRp
GVUGdPoMIcBaAUqeEj+3rZDX4ITZU/BRJDSt3eb5M2ltc4PnNlZEJjsK10KoE6RU4Fsfve58mIAD
wHrGc6XNt9M/LULntcaN4hZufTPj4VPO8tLZB3V6o+ftU9gQfDORN9WL8jMEh1GjWOEb2bmrCXs4
XtDznG1IgVpAaTKiiyX4kzl05RhMuT4DEo68psQaEYjijaqglz12LsubEYpV4OsvMBNAINYWaxlQ
6ok9vIBm3w0FhCU5xzxYD9jkjyBENTV9w/Vseof53tzihUWOBzFJl/1LNGBR0SvSJ3Kp2rosMUls
ZOUzTk1UdCH0N9aTWrKb9xzM8WoEYLS65cFvgfR1SeRGnX9GnZuM0fRxJ6GKGgO7+awLtDlbegKL
Ena0UoaC0ljXC91BCMPVCfgoCUlFxVfPDepGCN8/6ZVPKBoIDSrRD74qmUREbaKNw6Mp+diZBez5
+IZufbYVumO9WYkRIVsDzZC06vfOXZCMgjeVAWrqYU5XXoDcQdVjaiaDcB909qy5Gr01KAPVFRJV
KETooQ32QYKJpoegTMHJspGtwjWbeiKDUfKeQGK5yZUQ7LyKpBSKBVvX8vh1FJnGazy4ywPwM74i
I6cSrhxLJQRhNTu4gp++hoIawgogfhT9Af7YKg7JIA4+STf0JhEqcLMVIbjPbiL9OtN/xguJcRdI
z9j+RzOA0OSm36tBdyLYdgPZ/TD4doUpcmlNBFyHWyZFpzY2ZiiqK9OLYrRDf17JQCPiAJ0H22xJ
hij1tsjTs8K+fKaUsnrbQjZ3Su4GF3Yu3iqfvCYTBDpYxZPLJrx8MC3it5Gp7m2bdMNQeoQ902hj
Ik+a4DRP+JDNYgu9Rbcfq2E0iGO1RzVXjzoSfypZBaSskqr4DNTirW8M/OpKA0ODDI80TbFu43zy
ehijE0Z7aCxj73o71grPttcB3XyZ9ALZLaJiqBPGIzBIPVjGqok1qY7yd4IfY4lsoCq94Cr/rSUp
PFOwEyD0kZjyHQkU/SYNpJfEkT/ALdQxkE8pVSQAjxWkrD58/ZE5kLxxLAESWSr3eI2zkY/mdsud
o/UAncKDpPKGsroQ3RmwuRJoVNkav4Fe+GGlPUikXNm4g7tP81diuDsXjUR0J1CKl+1m0avVo2FX
39okNqE3EwbwjO6Z+JXC6xDyblB1Hs4HuFUTPJmNTrqSSHayVyehAJXYGfgOgc4vEu/Mpp8cuhor
4GCD4xiC3GsbBDsVlexxo+yrHg1ITW8hzQ2r1BzvFSLAo8/DdPqzutZ/w0B6WXfWEyC6swPwC5Fh
iOrNexODBC7aI1v2NZhuDVXR5sQm6dGDWkm2Xf3ogpcoRTV/wk42P1JYkvwE7fuCKMU6dfI3IkGE
f8CvmIG5hfDWz5dyx/4elCD4Mie17hNrDO+g0T2IkjiwNWmmNJnylBoWa6QgJIUhSbZ1T5KmW6gR
Clm/VIoxlvUNjJ66syeCuBPqjMgmWkVrhySW3Y4Qi1Hb+SYfq7Xoc72cOw3pFUTp2kEpVtcG0c/q
zYb3KTDsy3XE1OI0wDbe1rtqS/aKH5QKYsNwu6OiQw8yAazOJt/xG3lag3RD0kG/I3vBOnAAT5Od
JEUBlBKNkLWAYnrobWzUaENsFxxhr4Fvw7nmtnNJRuYuKh65rue3hs06n4V3vtYmkTpPjeBXQRQa
UMTwygIWVGNjFwVhl42eN1MslyymyrT4k/BFVmuiUMMujIGNtn4Gv2tcwvVFFaavv48qZHFnPBMm
7deB2ufbyZ8Zox0095pmk5X2AbuVydeQtYJnQftVnVOOTMFjQ6p3I0HVuRlsHqmpMnGl0BydBV6x
DmCDgD7ybUy371inKsuo7n+YUkK81fvO/f4DRc3bPHWr2wEu5A3ERzJgLghmSc++5YRoZyoSLnDA
LGhNHve25hXOXupBgxjGBE0MDXi/LK0ggjxqgJlmlgwNF1YOutn1qe1Jn02rl0BaEE2xIALVt6B3
7yQEvh/r7CkedYNwbvsErZSoBmYWt4XNWj2oRpC2MnBe6P9EbiUF33JeEUAEv+fT8lbW3IBwrQPF
Je+wVw6kYdalPjkSkxybbAIcRvjXXLbAflNNi5BDd5/sAd17TWKpppYYW+C2iNJRD7ioKw5V67G3
cd0jDkmL0k/VGSZyP8jJ8lBLcmVdob1rG+8xIKx1q2CZNPbSp66Wh6YmZtyZA5mCDitJu+hPWVni
pDiG7Y3Or3VQB7I8iJqHqYloM5TVVoVgwVqNLRhCD+43WBPk0lBtB0xe/Qj1BWKNd7wsPtIWWKpp
+29gSu7LViIg8+4mfCo1E/IZ+K9w53hSeTDKoSOdHfB9N0Ql3YWmnobE7GdVVNSzUEe/sIIY2gcT
KBk8o67/iEKzRXRiNcRNt0viXn2otX7t6/mWJTowGaKtN1abnyZZ0SJAcAW8CiE4+c6f/loJuVGY
US/kN7udlt67vtU8qEQlohAS6ajHziqFWM0myFx4oV2it0cEl/ztbR4Yzp2aaNbOZGOqj7q29tHF
WZD553cnt9JqMOtVWErZa3S0J3oFmNDiZlBjiJoDQnEDT+RIAgQr4+sa9BtNNxB4Dw0kSqqXkCXQ
HTe8+9BMh6HhfY58YrYURdHQmS6ebX3d3oo6ECO4YBqRslI6pARFUXJrrDTc8SWxtWJX58Mybi2C
uHIVaQ/u0G0UmKnbcWy1B1EVa9Fk0Mwm8Vo3+IGz5LMCqzmNkkGbPYRmiXMPXrt5luQ7fhwL4OzG
rsaDpwtznjglCQO7JbqA7myCFhFYIAerwpntvjWa4azsTD5gUwGxwCbv7JYKeSKCf2xvjAWPJ97y
lTuRmMG+OO20124B39VKDGE09B7UtnyPtB6gr5NMnpbqXFeT8xDD/owMdUTDozkErUwAG8N0rfFU
FnIu9HrHqlbNQLKw8b2D1ryFJLuWcqscQ9MrTsAh8SB1WMbwl+FV0cLqbOpbOUI3ITDM58rxtMVY
SxKublLKMwNbwojMRiOzSZDCRWHn0GCD5ogQxAnBY4TA4u5F0QruI/5iFsQe+lF+/Kno5BXTEJYv
rtcmgAl+B6QRbhS+rZvUzp48z+cZ3iDx47xqDfs6XmRDSUaxcFG9KiHXKKTfjCiA+NhJEEXBls3M
HJR4V0hzL55uUz1Yu4lm7v08AOMPh+O2A/+kdGjFa6Hp39qddRiLMH+MnQNpJEQUfJgdihu8tWH+
rGtd9OC2d5hZFLMcr5F1XpjntEvjVde073qrPTZFurOR7tvGPGh5emXk2CvSuIByU0xaCLvVOvTA
AHGCGLh+AzYHPOSR6Pi4ApK7azMTlrbOPdCWjn1blCcblLVmNdYi19VqG8XVTTrF5IFa36kK4UiZ
vTKQ/mqOH3K4yh0ua5TKxg9CbdVn/QFs82cy2vOUyB6Rb3kpuc0GhgRyf8o5TYaNkbPdcbwOOao8
+e5E5KIKd6mEVnmnRdqpgYgDWa5LiMIMJ0nX2LM1zsADFjBtVjhnvY7rW6wMNIutYIKL7ixtuxpU
zW3XEXiz5CdFCQK8zIJkkUOA16zk+2D40Mt5/oJSRAVODXHS87WJ6J4ltwTvc3D5VoSmbrjiuTpT
yxAVTwdCPg7t7Gx9VgyeAlkbG2cA7ThtTnwxpE1fGodEeNYMrEerXWuxKUHojt0KvnWNi9CIjOFK
VkZsRy0AZO0Uce3lA498E1gm4o61BMelM/q10RIGiBp/X+rDU2sgINGE3MmpZEarTPouh2gL9Jr5
GWmVstQ75MiM3kpWiefsIsU3lp372ka9vMMaCvUZEs6baspDyKQJoO5pxPcny5PEVTEUL7D/VRp5
xbfKSs7mu0yDUJoHY7Z3e8LPY+m+wQ88qhEerG1t9osqjMyZ3xfAHnRcPgEeLTwbXZUQaS25U5e1
2Wh3tUGaMXcAi5k+WiZDXIHJGS1rgRYhz+aC/XhKCgPEQIMRKLyeAR3pueahOZd1tYpWtfMtAsNI
2J1gKCmDZtaBA3Tq1JgHGuokTimUZRKiXUQ/ALJVkOEifYt/M4A6TEZC0MlejFyE5QKtjOTpXVkj
CoWgW7d3pOw+ywpYdmBZidUieZMjuYWAxmqs2yXi9TpmtMF3ZF+A/xMvk2UfaQw7X6guXkZ9mXV8
nAbcBpZvgzeiChne5ejAz/0osm4856Q4T+NQ12cTUWvu1mESD5opDVsRoztFOf5D3AEfcte/jBFC
6jafJXjY8cnW4VGN1QSGhNyEagqGkG6BbB+hRU9n2SaPlQl1OWVNlaFu2ObxGsAK9GCWR0gOVBCK
QB+tkc5DDSiX0FovRwsdFaCWWjg3jPscK9a907Ey04yyX2Z98uC1JItkq0duKH0fdVLBUgPgpAid
H5N3LrwA8GRJ+yPoYcIpRfWeQR4nzKTJUIiUW6Nw5FslCO9kFGLmctPPRl41N27lm7NO4SeiISZ5
kyrxyfGw8sxtnLmippyPbIZuAIzcyU0JKycdHgrrzpP1t2yM9XUdIfxMjCcGHGd6XEivXnSlPidK
ZvzotBNScumnJ5FFJz2vn2u3DOZ9aAb3xc/RlZEmf4zui3r41ln5i47vwV4ukV5SyzjkrveH74iZ
4TdSJO9x1hAgmHoQwDA2UoB2PrA/exNgZIO+jTsHTK2edSxUFs4QRQtRlICDIWujhQvVqLUzMYAU
fIdLjigsg4WpRATfAqt87KENlp7+EPVJ9ShqqmwJKVp/SH7WtF99RPPgs4sxJR4EoeGpWynP4kXo
GvZB1MlO2nx32gYgPr4nYDzf1d7oPutI+1TsInkGdQIwvB6Sh5bV93LsvB6PWeYpbNQFoQc5BydE
cgFca/37PGBT8sca/Z8bOagfrVRRUNWpH7Mw+eOEZMKl5t99RJPll4//q4/nBns3hHyAJJFLZlwa
6/eYp6VpeO5nntjfcPKwn+Qhxk0aNxZkhyw8G3TTWxaZaRy6nFCEGOQR8RODBtX4pg+J8xSnpXTL
CvXbCPvQXI7kIXqonkECba93arh7Fs8cFm08A37WDX6u7xCVXIQOdjWXhgBlksYe3Z3oJg6ywiYl
lktrpTSR/SDq/JGYlWdrX5cQDbKXqCtnRF1DdPGm65Suq4lLXKZrbK4D0XhyPQIghlylEaDKdYs/
UYRWR4CnoV/wHuhwgzxcKgc9wuM6+2ox1Tja6hHQw6pYq10BYtl1V00QKNuar3ErzswqIIFpi6OS
Bb/0ubS0oVusL1+EpR5lTaoOetTDG0ddap33ZX2wmjR59Ipn0SYOVh27y7oA23itE4NA4QzrS5ev
QUoaRo+p95qiCbNXfYCjQ54gZOIhRcSeql9ifhIcJ8WYfW1KoJ+mVh1RJMjrCT89+FPsIUA6yGWq
ndtQto9TiX2XdgbVaYMHry4l0aZ6X22iNLUpEOn+GCfaeKT9Mm6aU/RUS3M8Yp6Lh8usleP6IA4j
BPulJLsNwjk1axjVRYqotyp9nTQgEUhvuA//aYSYgP9W+0C6F9kT9OoqIlj4otXpCfmIfg4OI1h0
GCSdfLOpN0ACQR06cnLKOtgCmQUMiYLor7tE9tqalLroL4bXrE0WQJLSExaVX8MDxGmXWsqPB3OH
ZD+a8slIZQ33UvVSEv/ZnyXx4f4sXT7cadzgaydR+tkmxjU2TsTTnNeeP0vxP1f43+P0gLhmw41Q
4N290KQhOeBM392QPJNfNH6/AZKMP1zzxRtq0t9Wm24yy1JfASLLLNhM48SeWEIQqHZxmTXK1Wh0
4Z0qafo2SZx8gcVQcpBRvfr3jBZRZcDVdrwhv1I8x2xHgVt/88Mxecc97DsIxfZUFeTCY9hFS74H
9fRbhx5txUuHJtCkJbQO9VRKxWUGvTe//9FB6/PLDG1duns9rLSbqgsgaaJ6PZvOlNL6OrvWEf39
V91/7/ffW68zQ0zJHlHAwdZGUX7ELCZ24v74WRLf3lQiLK7sxP3xs/Sz7fdxoqe4P6aeGIRBO9b8
fO7rgwqAiIA52Xksclh/Av/oqmTTVi7Mmz5W9+hakOOUO+/s2p0yg10Uv2rxcK+gsefPxgVeN1hF
aYmyq5WqevVskOksMJNzWpryLZEeC9Bz0S3VngwWsQIsFaH+Lt2qU/dp0Wu38e9z6578NXd766ua
tx8KebgNYZ/JVtWdbMy/l1kA/z1D1OYR7zWDAJIdwsWpkN/OnNdGRS1BLfr83kwb2PoBjhIAM8sX
n7s0UurwY5rMga5xYnGFD7VbYwdmB91lMqtygw/HqEiZGPYre8rwBirdTRXkWZQRnQmekXHVQVhk
6V3t8AQjrbMGuj5+L4EtwM2h3ojJqBBGvdTXU7021Q9+c6nPsPq49NdxTrj0t4YCNcNs+F6pdjC3
DQkD8Wn+aZ5rfzE/CGnWPNSjEfdrf82vo02VyK+8t6EpjaZ7p0BuOGl6v3MARX2He/5VP3ilfEKI
+FI/DqhW5G0l3fUt+u4d9Z6uDZf+DbDVS31ZKJd6MX811Yt5fu8vrvv7/Nf+CCi0sKnraD1dHAkm
BP6nP/YvFxF/7O/1eZN//VHXi/z8o/7ynxPz/6VefBh/ua5aIkNO7DeY6RXIHewAintLb/RtI+WE
eq3af6tQh5ueRX/rEMSS99ZK/7uDSRLqvVVBZUIOZqdWgPzExIj4aNcoAMII6w1qA+elQytUDe1v
hBKVb4GCLExmyP6dDYv4udY/9Km7FajhqrGDfCFGgxW4U8JoPKH4Um/FrGJ0puLn9ZdZQY5/zeqH
lffCrIaFtCf8huhY5i4bAzjE955uafc6Sj03SldXr1VWvlSRXmAH4JjE+hAyEPV9NwAQavsXJRmH
ZZt1mDXHSfeSuPhjkDd7lSD5wSLz8Qc1x/zodMOLDlnitSoCgvC/X2n895X06UpiwM8rJTCWUb+S
j2nOfxo6PjAPy38DiYHObMi+QxpgojoaXAPb0oO3CESIje3jN2w6cEUbqng9cBueGhuq49Qh7FBS
MvCxuIwEgYoZPS+H2Sgn+j6t5Y1r47s5c2oAC8BjP1wEZMgPZP2Tb6GlTypa2YOxjVdBogV3Ng4P
O1jdCOEWPiy5HmV8A/WJ17/M5Pds0nCe636ZSUoJlAMixrvIsbU1KDBo614SzAvN0s8IqMYI2/rp
pxKekzjTf0CdOMOVBVERTGanJfu2EBD86o/R0pgZQD1iIkVgXz897WSbjb+tdS/lI9KyHaxmtLpK
4y7kATmVOrOBqhrZHz6xA7BebKAqmXignvQpwEK2UGIfJep6CbHVyx4LFN+ln6i7dMmWQ1FL+95W
k01UAuFJguEhF5bcVYQK7uDWW1GnlDWb0a7gx0frXNSJg+kATs9C6YBn6vAguon6XksvwwkJBYB5
h2zrSVq6KtjQAO601bMySF/FostZqk6tBjC/2zIxpG2rVa+ZF9X7ynN7iBc+QGDFR9zKyIxqT9px
uOlDy5hrU9ERLddKOdLoyUs1WRMI+eD3mjwAeEkf+iqyl7GNxUyBeNDkE0GLOtR72UibjejyRz/R
QyvUlRvq0IbA/ou/VpIk94jNwy8lWU0vpayopOPUU/w3Rc+f40Tbz56ibSphRHYnycrrQAYDFaqG
RXUdsK94tu0gOYiKKO/tFYkOxHimJnGIUekhee0Oq2td8V2JtfgypveblW7VVvGmq/lzp43aQ5bx
GpaR1f/zTLRqOcL7SD3/r34RYoawKaVg7IgQ76GwFkckLcyZ1BjZGyZFC0kl8SEb5joxjPC1RomT
LJVV4RFgo92clYQ9ZTveYhWfgT//bTgiTQsR04gLA5mbLHo1FRlejoGMdGyWq7zI6kPS9c3Wrryz
KImDrXoSRn8hyJdIrg+irinkbVn7+u4/DUqiSVYz/oHKnbfLXDyzEd+N2FPWE2xa1YYb0SI4J+IM
0i/6bLqBOUE5HmUrNY5ST7bbQ0L7tqs882h2mbGPJXV1aQxl48iD6mMg+Lv9o780NUrVaOzNQeHb
xfrGyWIH9KRj7Jq4nuwjJe1Zg72Ca4arLIypWCGLPTPRE9qRh9GfE7XXnpNuNHZl39VItVK0uJMW
4agxwqjbLYHzYWGnMBdHJ4MXhqkdAkUUTbi2GGVMp3o7oJSk28Gv7WBClW0ZgYc3kxw1LmOQNrUR
9rM6UdWzKBa5R9FttXPG0/HSSgSw3MN89dFpkZsFaXT33h5BJ8el/nV2rQOl/mtd/vuIaz/sWN1t
IQWddMxrVwErq3/6ga3tUHpj4ztYn5JPqZpKU1uCgOmlTaUk2sSfObURcZski1yU2cGZA6uRj2LN
bvmTR8g/pUA4hvxTiv4piRX8z3H9hHzz5cyMdrhUtPf8/KT4cRxH+w5pz2Q9xvY9Gmwh9oRGeMhy
K9oDepgroPmIY/P1rKpek2ai1Rrj6EAOy7oBbyMtRJ04/D9OAvr24GFZvPL1sdwmucPBHJp61ptJ
tRWVIQIWSDTh9gljB7iQqLweRMeWqCmmxl2MyDSmiZgnf/crAICy0Vgb3U4KrHnk4hIZ/L0HiAQL
rJlc31QN//eaHY42BQbrSBkPojQFAkWpmJRUSFhd2+TfSmIcnp/yYeqp/TYuDhPMJ11fOTcGoILW
Ut9zWADkeHTvCLTHWTSaa9xZ2dDveHkG8xh4yRMK369+ZLifqJ/hlVx9DTJYRFwGyXHWrdD/QC8c
YyRxSaRk86U5FcXfWmhqTmyaovhjr0XRGk6dr2P5sT+qHXDjuIh+HY9YCLNPH8sf40XxbxfzfCyQ
Egmj4gK1EjNYKUHcbXw3WBSxmt3Dw81AWqK8MhMNfRJDwaROscrsvkKVCDqUY7WbJIguDXkARIqE
eImtXwDSzctsb5Xh1bwVZzIIpMuZN0GUUj8yC3R1wvAGgMhwiHu00HEzGA6eZUC5sOX+cuZMdeHU
iuW8yWu6rm+LuB2+R/AskTcIX1Sr11ZqrMeLuMXfZqpHzqVcZLLu3Bpj/cTGKvdm31wRumUhesbj
0XyxJHsk3W73j2URoyUbdfhUJnK3ccuQmFhYtY85RHBWrr728q9pMlc/y/hY/DnNSC63rpxu2xeF
c2OoXfLKXXQbcsWPxu194NK2copwSlhogd/cjSVSaqKv9k9fO/C++koeghxxbbxnUjytPlxEBwGK
B2teJe89ubI/60QPn23+PpwOoi9gjLexJEwC3NQynSVMf/8BfgTWNNOOWXmx6sp87yP05BorUvYA
XpQ7X8WEsATg8hTX+kHswnU/P1ehF5OtgY4bum1xl08JutRKyWZO+/Tklae+8T4MJt7aSSvvR5ho
d4C6EpCl2aNnV/a27UmZGiy+jp1aF7cgUvxjP9Vlvuof5Qp+vDgT/cSZaC0RF9uXxOxuYMYfRlTi
sMzBL3pntnI4kO0j+YfW90ERLcipd7sCPy09ASH0JvkZpIeuR8dHx3/aQXrvZZTDe69prA/MWR4N
yaqfJ5/3eaia5VZ0rRsXJOfUFTPK+7rJ5Hvc3qENApzd6Dig3yYYFXxHUP/eQ27zhAZiQFwLfJuZ
jChQamwtbMUKIElz70aJmT1bfc4WvR1dvJWr7Bmt7o+8UuO9aEQWIgniZ7T5yn1Z6W9ImeXPGbfH
XycQrakffuAlFu/tBPZYh4sMNigS4OgyQz/NGau9Nx20OK/214ZWdiEQWYSDu05e1X2vztMkDr81
5FTqAExmk0DSk2Wpe4j1xLrTFe2XHhnS0neyo2E3AmsfSHfeyBlS5AWPDN3ls4AyrbruuP2jXg1g
8WcFLD92JeCzCy3/dAmf4o+WBqTjh+BRqdEQkgw2l3jHYrASlSV5r3rADmnqIw62xoqlH2UZVwTq
+tT2HwdVidZqAKJeTHOZUDb8raRLiGrZyTy09cewSwEBaLK0EYfOKsCcxbV04466u8lGMtTIOThI
brXuJp8O4ux6EHUmiICS/ME/ff4Yd20QZ7FkwTjFHGpuoDROArQzNkGrZEh+8qNgIzGieEGdOKQp
WgmAFuho/ex9HQerjGAUUuSYJINF9KXJS2Cr83DeECwFc24M1tYD6oAZI48J8fsXZ3+pF0+IaXid
yYA+MKH2ckk/2n6F/22nfOqGZhxLvoWjpQCDKbHtEyWE4JDBtjDb/r2/aCRtcemfo9fqGJbFssHo
lzGaTeAYMQioVeUTHh43mOue2sasz9cO/Dzse7drcR/qwi2OHPHWDRH7VovKOkU6+s1O5kmfCNLJ
vf1ZGhgswTnWT3WSS5gcMEZKWfuLMTAQrRNYOPZOaJUyBvos+LzWfhB5A6UPh+UQ+YhairSCHwI3
6A08EkTSoJRr+cGWuksi4o8RooeoM/N3MsivWukPm17pjaMWxfUSjhVa+bD4j37mmw9eE2HyFBtH
0cNxuMfEAFEnBgxlnN2KVq+rzIcWV5nEtmOMrKfOQ6z3v8wuOouxovM0uxh6nX2Umn5yGm+3YYdw
BEurzC3GZz/TIhSVkTRFvm7At1pFtTN0zTsUiIaXdAARpY/PUkovqzLg4UF32PuaApQvJi2D7B78
+rCtHtGOKh9F3dBCChRF0XDtJ+pkmGqP4OwItkxjRfE69j/Op4ZJ599c51ICJPt8uX+GXi45hvvh
lyWoPxYtJ2g55aJU234zaeETC8PvLA8b+Rw5oO7EF88gMIjuh6cjn1sooXeqOrdcdOB/V2qHTNuU
afLgWs9b1S/nl68V+f9Daw0P3dAGO9HDgkK206TiQZTEgV0kJG/DKi6DLg0ManICeKbV3hl5Prxk
8CPZtzlHxOq8fZGwKRf1mozZS9DVzcrRI6S86Wa4lXNspm4jIowIXFFfyRiLx6nSrAqg7n90E7OJ
+lAGJwH2pVmJyWNC1mXPJT3jzfbx5Alt8/3nSe5rlxrWNJcT+UfZdSdLSfNzbkwMDjtqV2VeO8c2
VD9YeyXvfuuccTPIzkMgf3VQJc856qb+RwentORlEDvN6vcOSN+cxSUuexqx2ZEAf22xU8J1aEor
moi4bK0WDpBIiWBs+69WUGowsabO9tT5v4+Vypqkx5SGFDP//4y9TiWuGw+8AYICFjov6AGF3mUN
jWeOok/27GoG+6y4iu9EK+LNx8CS9IdOT9ozgWFEXhgkYTe2A22Vc59StACKXOYQrWKO6rc5utFE
Ek7CdaYIxxb9MgXMfJdquHEk7amNQXC1nqQCJqFVUmB6NzrZbdFatWq5h8O2E43OILUnFQfkKI/y
g+hwnU30uM4mWq+z6bBQ5kiIOfNAl/1jAMbJM0x+5lMu2U4mQ45OwYpBNP7TA9Jz/djjZHxMuccx
yOpUOEUM+H0OURI9rnP0nVzdDUP0CgxuK5aqiVq/+7JknqwiifGTGtu1FzbJY2SG9kz0yLJPDVGe
NwU60Q3r0uG+J2a5kWAAzhuLwLpfDZe5JK/861ypCvNdzGUQg8ffCVapEl6edICfEEGJAyB6aQtH
B0+4DFliVkLXh6Po0zS4pIuHHmOrR1En+oln4LUOgKUNGDcLyxpvzfzBU+EuRr7kbBAi8J6GASnI
cCi+eXZkLoEGVpNkSfGtVMN7xJ/qI5AIdycr5MlEPcDKr+HtNNwfrT+Hl2VoHNq+PkrecA89K96L
L7mzYQGaZpyvxf2BxKAFZo8sr2iVU93GvYzHl2jVB709DNhlikZRhQsTLA8v3l/uIBRn/zqbaM3q
vrnTsGshFHXE0QW1uqj6OpRTUSiUKRoP9p/14izy0Jt1/EFI3H8NEOPjrLfYJdVH0Y30pqFBMWZO
iJ4rbHu/ZhJ9h4CcXIMZ8JB6i9zv1GMdJURFW/lOA4jzDFKn3kgREW7xWww79i521riLyw+3K/mo
R7veiuI0R01k85j3TQV3SL386lHX/ppDTAkWLJ5LwxH6VfyUmx8imGaU8rhVLPCdIvyGUYo954vs
JzEh7XmIYZhMegj7tpIjtNw/r4MyYp5o4UxBOiCGxEQgIRORPiCChCa/biEk5Zu4EyDgGmPEYYwL
fm/ZQfRxzGZr5aSdRSlQKnUXAm65jO+q7KCqMrpdHoQ7MWicRkpxjrgYimlr0U80vGBzkxzE6fW6
12n+dm09qrd2SVr792uLS3josm9SG3JwWWR4tiEG1plGPavQAtyx88p2osFwVYSExKnTI5ca+Opa
lEQ/cXY9IPBeLJwEBXw3Chkm+lxOJbuNNxWq2PxyQwPRAr+BcgbnOtqWgFNRpcnLaBsg2INPqIPi
5y/t1076CIVQMXID5esMIKA72QQ6k03gn2WCRDsd646lmw3t5tpPl4Mc0uk0xBL2gtPh2vyvunKH
D2nNAtw/yZOHoNWNX4c/ijqEo0lL/Z9mcSb6EEX9FpkmeiM/G/8Yey3y9srXZc496SM5oU0HqJM+
oV7w36KuKsqvBoihXw2i7j82XGb5fSrROTM8EjPTfGIqYOXA3iss+wqcHQhRdVmF9Pq0XAXS7Pjd
8OxNi9pJsYj7n+oW0v8NJGpSllMxzNE3cr56FbkCGpId18ha0spaba1Ne6RBRFDkrP2lLpjiJvgZ
VnvLrv5jfZ6O9oI9OPO0xqKLsYKSRxnThGu5Q+9MXppR/tXumw7YiGu5iyDVWfHZ8qR+r7tekaAy
h+xOl8r9PiiGdO8ngFPR5ltpjn8O6rFdXm7R6RY0ezXqd6I8tUaiVdy7oi6f+kCwIr7iaptEhPH+
j7T3Wo5cV7a1n4gR9OZWtuRtm6kbRs829N7z6c+HpFpUa/Xa//7PuWEUEolklVQFAsiRY8zJrdWa
w83WitVZXq1O+hr7xvHaewvROPUkK1Pr3NRi7UpT+2IkB6mqWOrmVJp7RxQHLIPEKJdGbYn3bhlX
jPCOSEdvj+C2NRORywyCrQ/OEgDYXvjunjJWOj7e6WO76hDNXRIrI3E0ocMM56XzVKnLWFdfmrKo
bsS0Wllx1lnovUizTlbvFjaR690/CvMvNZo5m/+IUtSRv0Yp+mm/31oin1ra28v9rcOCDr9XoFvb
X+rju5Q/jXzujhtQGhmxiOBZwhHSYkFes7TVch71bvmCeawTMCRODV1QGu/mD97oMol3Ovvd2RwX
6ZEbJ90101L77tJTG8aBW06tierw31yMfuSsfveWwUxI44lboR5QN5BdOEEaXMqSu6jy24kd5L2s
qeukvJ3jBqVMhW9TLbhWkFZa2sf99181EKdF2hqe7LZtKima9x26OXG42aXshMVbfCqoBS/jbJrq
+KHLl/q5TMKXHqKGW0Md6duT9xIi/ru3ooqWQIQ5cXiR1pvnPk717a0pfeZHHPPFsXNKleRXLTOD
XGQqCB1EUvaOfXqIXDqWtvPPtmlE5ozdKI4SZu/Yw0hHp2ivAmpxYcYPBJTrzQUFvSYAYoPT0eOs
QrevU4/Eoh3JiM1DRLZetcmkh1eqHExMkFzwgNt8pNsx+x7GKJjTNuPSwfx8AjNrIIOcpPWvXUSS
1XSbUWp516pXqCNC/Dav+bndTJSLfDCKo1xsNX93IyAM8RabxJIRe8eH+JFvU5fnxRdNy+67Hvzl
yTK0X50Cg6Mf9AyHwfqJL9QAgqA1Dv/FwY17CEPy9X/hkKmjpzb1B2/gMM+kYGXpm0/16J3IVjme
x/bCR5B+azYm8Db4Q70bo3E3t0ptvMVtXVltQ5DcKSZySM8lAKvV8YizqPzWr0If6gXY59XG3zXX
5MIyeFTKDl3cEpiMb4H2k99Yg4NjXJtNOt24ZsGRaRGQTOEfXN1iNxpnvKEQqUPlVJlIsunKdXt+
/B4ITPv09aurzkxO7AHMdTIky9co72/iTvMfzdzx79BL/SXmrrMjNHDeeyVtGzx6CwSaMP0iq63O
diKPbX7TLFf7kY0y6cok+xbxytP2U0ux/pW0ZPOjvMS0D0x/e+2mP2Np8FhevM7cVLZRGVbE4Xmh
laiFqm90k5LUP5El3eRQpFyHHtVhfP33y7YkNKmuOx+n/B/peLfS2xeGKgCzCZBPc4yuQy2rbsd6
rG7lFbjULwMyu4fdPqtOOB2fKn99ga2weEbRHiEjw+QwXzX1KdVuhnF+llZvDSCHWReR3ZkfxD8C
kn2UNbp7IZ3FUNXnIen0k2Aqy2erccJ9uJXDmslJdQ/vftsb9hHcYI4DwKK1YW/q6/UXQtvVl2gq
7ENXJPaJdBoxsAFWM/UF/NL1lz61X0gD6tBJ2e5n6lfF+hZBhkiE3PKtE+mEAhK9O7D8q19SKhnE
MRDO2D5D0ax+6h1KBBJtTH5kbEBYXv103f57PYft5xL67VMZY0Meu42J7bYh5wkhT6bGWPbPkeeS
WxkDPEPGdwoWtc+r4cwnHrD0O9YDEB5lvs9hU5ffaVOGmjcq3V9gm/5XwE4wW7S2+evPsYXevY6l
RCo4VE5inFsLD7fR1/OjxhutL9Srlay0vfxMmvCk8PGCMIIEJbC+DNFNCa7ic1Svy+3fBolXG6Pb
algw0NlBdy/f38nV5pukgbtC9v7L7+b+q3gzbceYjsO8rgbsX/+3GLup9+pFvOSnJJcBZCAaS3p/
Crf3fT622eNia+ljYUU2Si4hdTqqKR1exhay1aisEJtc5oAMrNlNKDThhlKNkIT/rwOVNuhRx3TO
BQfVsbW9G1PqIhaj9I53m+c2w6WZ9/8s1vjkrRQQo0npfNaeZviRPs/QM97nrv0pMpPoi5fU+qXX
gzKXTgM6n7Mpc9czacZxSMWTawSX0nyL10y6TbxERfBNO5F4Rji+xitCNEagPyyv0OUFtQta/da0
8is5x5UjWUrzglMKN9yT3RabwecCys5r8ZBBTlNSc6QqDFxtDE57i6rxJF3RSTHm5qwPxhVKrx6R
RAWLE5AbJeKvtllB4KRjt4mLgObE5sf6+7Ef4lXI5ZJ5c457uOq9kxDSn8t5sm+CQQdXVgcu56OT
m4Mj/aPbXAb7dgz1my7V9Ec/MCg4BDF6n6QjYtwh1c6CW0YuBDyZ6tB6531HYC0IHvn81/YRYeEM
n7uwZgajqJllQDQC5lMHWNvXdVpgWsK0T/rtb5M4bL8EZcotzsnWixGBJN87jhMEotX7Tco6Qs0d
pbbb1WoeukgLL7bPVU3leo5GLseaSUavctm8G7t7QLc7vJjApJ28loZFyJCBOEMBrFVIgF5jHTWY
+ZdJc6oLU9kzhQT4095mmrX5h6H/0V/ivNlLb64u/owPK6x3rY/pz17R9g5rjO5lQmmXW1HSetqi
iJXmg3EjpL4uWHWgSuo4zY9/SWu3z2nxOtSxJ5aQEu9tfBP4xplO+TRMcZRVkNdLTky3sb/wp26g
IYLLYJugKv9mLYPk0cgX67Fn3hbzPmhrwkt5wrRhXFgFRWo1mfIaycfLfHWq20A9A5HXq24ndfFd
4yKuHErW3+yl7zy21AJfZo21XoBdH08nhWJ3mvps8FP98xiNH+2rZa6fPWTCPviLPVFxAPGPp6xk
tzi7/2xSoirxIQGP7P7YsYG8ln1+40P3/7IUKG7ZJOcexrhgvzSO3uVqtc41km7uKQvJ9HkdY5Q+
PVIWxdScoO9j/RqM9CYlw/LSrjA4yXATUQLq3xmeG1l9onLf5zGE2IA00vZkUcuDrQksBZ5/GEgP
HOh1d1MOVw41i8tLSpLmSGyulXR3g+poVIe8Epv0ip+MkLFi0/LhRzFS5Oq31tH+GEhBn94pdqMP
JvRhYUZTh83ioZrb08W0LLQIfg+Qn56tTH+Joe7kuxyibQVn2gjbspyRaP1kHve+U1+1dTB/9b+6
1H19bW1Dv4pi5C/lXCV4c7JLZ70PsulpnZ2rbp3amwwh0gcKz40HA7pkPU+PLcipUYinnrVhVwIH
ldNe6C5JuxIapQe5JHMAR1qE+GoSRND6ZIV3w1JnPbg82k5byzS/6NWMeFxW51ewzFtfwCVCwHjE
b8qAuq4K1meTevpLw0BBMkGs/QUA+zlUFN3nvECoqWCuOfW8gh0iXN3gWoBwQNR5GCBUPjP6OLtr
2RBRbMbuMaUyS46w8wUZgs42mws5pYY60TmzE9Ai0kzqiFQqdSLbofdS18Nja7lH0ikX3wMa9Wc0
J6DIb4/mWx3YE5V/yYcYqv9J/xoH451h8JtXKl3lfc1RJ6pqUEtK082X8t6drf5K+Q2pX9zv9iTp
IKUGjQsx6XYaXbCHO+3hizuXY+elQ7/H1amvlMxUQ1VeMkXdJ46EqcUMxkc5wvYKaleo8YDyVx1/
W+SdTuFthbVApbMsnb/TPGvWjfSG1PkhjuyeT8AyTwb4NZ8o14Euag2zqxmk2lNLNc5FNPqgEFXv
qmwZer/9yN5CWmTW/ROA+T0zZzQ9cfSh36Lfyk9ugIQiLxHJiVU4cZZwZQPQV5pyixxWTBPG9Qd/
Rha+QusTziN0gZPkU8T5MvvSNAW/HyRfHSpboZ4uvTM/atOvtg0blxGydYWD2XqG8eAULvDkqweH
82XeQl4joyKtg7LbgulKelXwBGGxT/pqpnc14jHo1DHKDZr3wakMhyWo7Lq7Ak3cwxiXFM0nnwbP
j56kkLDrOSOETCCAkEPVFXbFcMZbgxRINRcnta/Dtvox1J7XHTOSQoHXkVXPVqgKXFSXVLmhjGSh
VJyilP0CqYF2MCqe2JxjvF68tYJ6zozq06hqWYKqy94rNnuAnc6Zi/p075WOYgp5SGQOCoISIZ6V
pM00DfG5ZTf+MQhOzrubJrm1F60l35FX58ba9Y8tGTeE02Ay6FMKNmH2Z7fQfGmarCVJyqAljV4H
eUgznK9qEBNhcBQhPXCeGjzt+rj7ubbL/BylVnOetYXa2ETjg2eotIsCq5GnPwIEGn5DcA5e5Bp9
Sq1ZnKs5hOPA86z6Kz+nrRIMYOkWDCKk5twah/oCEb/hXbB8bCB2SrVv7EDgeM6O9RElsIyswLkA
WtIlXq+cqMyPpCmgGBPuecMY7HsBwBgUlkLpywDp/DDAqyOXP6VtHJk2EhoInv8A2siP3YAt9N5I
nV9R1w4Xk+VSNkCFtHFRRfUP6eRxjYe6BKT7DPdLnKfDhRjC0sCqvJ262LzF9GfQJdeK+91VBWYF
yMKj8Vw0aIHV6+lafpFXk9NXX7p4gEjgz1fSC8dy9cWBygsllb56rGB8PqrC+xzxilvdyx2lnWnf
WZDfXPZW+2U3iT1Bxxzq6haeKs1JIVdWzpllAQP2RpSIWh9iuP8SDk29LyI1v8fcw4mtUrJpzhxf
7QfjcvLtQkDQHbUnlbUkcGCqvM6flw+2d82TyK1+wrR4qHMY1zIvtG51d7Vv5VUWV/Z1uUAk/Gbv
rVBjtzZibKinOH3nrHyywdtGlFWA0EqKvrI1xE+rnoPqTowrS7XElARGd9wkVX2QZhhNI+tg40pa
comUR6c8Gtt9F0M6JdCHGNAS37kKZ8v8OAPXcUMY1TVjuE0SPX0MKY+50dXeR7VmtVdEaKA/R3Jx
PhabXHKdw2Df4GAG1NCQHasgwBKHWxnxPwapauOL7YzdYxsHDCxK+07jY8HyU9anA+uuFxD2x2y1
iu8fPLpxuGy3BN0IxSdsKMO/Xsn/lIf8+GBH1DOgLNydBpqZUeX+IA6U37QIdVjL9er0w11FQRlA
4Gr8t2r8i1Sziy9GYhckN5b5UADUeO795VkczMWAjryKmWpgzr604+K/hoYxf7izp+kCKWIYxrXx
1BtnZAP1GMbpcfUUbf5PTsyD29dWnkNjMnSvLuInF9BMlMT/qli5HgkA1GRpAidm7F0IOtSs9E/B
FLf38OKEn6zxk1ijSi9uW9TFtjHjAll6rIXpqfRaK7Nip0JIRHbSf4YwgflAbhJFj1O8PPWsSr+r
F9lkIqL2+8VY6Jtl/v1CutxVfwRjzdK5h9xxzqnuS7wlOYmqdb2Upp0+1xAJfBmyiixEmUEBGQTL
19rvX70KtucQumsZS1qIx2B8m2/yFF7OuIGBchgbHj2bUXUjyTLfkC7KjgxqEM6lY/OJ1RNNQuzd
uTy4ZIz07N12MyfnHzr2u0gE5C5eb8AHDK/GBmyrAoJpiVeeQD27wtgKVkxsnQUpV8tCQ1pQ2hVo
p5o/pfW3QU0MNsBA6wEFkegm0Y1j+eGwfluuo6l83H5VJoLQZ22A9tX+y5sjgB25m3qH1xH8TNH0
O84Ucai4xabxH0EgoktPZIATKdxGbD7B/4kw4TGkh9CMMoV+b+JvPMTcH6MFMg5JofQJndb13NOs
9qLqlvEesQgOIJM6/a4tL7trq7PA4cDBym7AUZxGQ9I+yQWiUzQ9okYxaLRPASBDIM6cYe4eyQj7
ltk4YCLxgI1xPV2NZjm15qF9Ggewj1TlsbywYbEZ3LQ9ZnGyHNrGbJ7stmivK8CWMlQGqPtBKFZf
i6kiq32w2SAfS6cMgthou5+YXNdfTgtrWk6rBC4l2/IRr+ry29kJ+x/qBXxnw4+4z29HZVEvxPKf
Pkb/r23DJgEXv3fwm7AIj1yvREWPo/xjaqDK8KiK2vLOKH4OIBfvN1Oj2fU2RIxykWH6uhTHESJr
ITukPjvqa7D1k71u/1/5NyJjjIxnBqBp/2rUURIi1JXMh922Ir4BcKHehiZGql3//wkUatPVBHv5
E/mqf/Wg7r+pFx4s79/yZPi3ispBLG9dJdImYz79W+rFHazGy2ffdSijsPPqAn5q83Eu4HdMo7T4
/n/lYYA/fRwagO3/LcbuYSqYIhpyd/Y4vn8fCUfDhw42oSMbXA2FfIF+W66Zf6CwApLVJktvYw+y
hCajkr4yyOu4VTH9a8A4mA41dcDQtJ86sV9/73MePq4bN5/2SJXh8xXItfrCnQcKdzUPXaK3SHxB
jGf2FrfFVPzsktZ4BO7jXOpzmJ+CanO+WdHN2HTGi8F+68yfk/HCL1j7Fmn+JP1xCOt2zpL/biwd
48bNOIeUjtmmCnyCdlNPgwo5yyY7bxbSTuUMT5aKDF1He9KaWnaN0lbAVxCdnbhcnW8Vb6VRb4U1
3etbEfsfb2VuXBalZbs8J16EWDHjEk1p4Gh8rat8fP9Wurq9jJjRT+Kes7AYMM1zoc9I6sX+YzV1
znNT8JgY4uBGWpSKQKwNJf2FluBqjcAag7zttpHdNOoHgIQuy43cfe4SZwYxxIZLxhprVT/4yXgm
Q7dw1fI/36oPV+tCgu23GoxuvKMm+LqjwOPGbKu7d7Pr1AZA7Dx/+6lJBzhnfpujNx62mVofS2Rv
DCjd1LLpfwySpuaYodlAAGAISipLEjw+0kE3MNNyZp0Z07+NSJFwVpUWJvpupfdSIpqMpoOXP7Yu
Er4rlatXYxQ214vH5DXp4fzUFIV9pGvp/OdwD12TbXjuwobvATu9XCcjv/8ZUrl8H6tVSmF05T1g
CAi4W5hONVm0VHNU3P9EZ5OtCKSF2dmWip5ac31A8uFsSu0UKdi3V5mZvtrUqzmrMnje3mzKD6Wp
8nM1wpXWqbpOvU+mk3EpikOtiikpQx+3JszG75uODePy9ohhldVDkwrA30oj/1zOqMoI7St70MiI
UAwGWVyEXiBwn91NDq2Um2uH5a1rjf9A2ZWfjrrRvKzjcCyzCcBymEXHFHakJNSv/vRYtDX/7tZg
AGfTnt95ZH7aviwk5iXG3zxQRVvQS0ZzGMjCNyP3SemuvflpNodvPofKt6ZCJKu+vVVl3TvPhtaf
fXtLjSt7+HPrBCkK5lf/3OGndtlwwofELtMPAND6E/UcSk7O0H/kHUK7KVXTieE/6pRFfIWc0Tte
x2i5J78QbMN7yBrfDS9KKJGDrPY+ZRSTmDG6uJFp9QeviOxH00ZnItKKE961/QjK0n4cON87zY10
ov7Qth/FrViW46kvh3tpQRhQHaYCzPTWqUZFcfayUl51LYOgD/Su0Bz6JhHFa+SJ819vLB7o0KF+
rG4sTQmkbhyw4ryXQFT9lxu76RI157FvdFdO02o3wERQnRrTwT/22kjnQAOj1lOrfSQvc6fpYfyz
7qWVWbb36gMIBX0EXb/sO1THzs2a5dhfI5hL0l+srXOPgjpTsR+c6JrD82QcwqvQtV4vBuqwV/+z
rQPFfBZn6ujqT2dpSigTPN6VtzxLsdeIBOa5yxnMkZR9yeVvHXtlWOVP1jlCzwMKBL+rxaR4rH8L
pY0xpYZSOMam6n188r0Qv5MyOE2WEK7Wopsumzy7s8I13i5il6avNBRIJd7sJrFPVghhWxIN59JB
Rk3Nbfq6ng51tBy/M9p6QPg+uvsQQZqAUo6Nuk9uPtzbSOE2M7uvepB3hw4OgTu5tAukwzmpAmoF
bwOdpT4HHF4NOLj4tHutsN3fdb7VIn2xJqRV/xhuhWhVS9wtwB8xd98/406DS2WOWzWnwTCBwlYX
zkmPnKSISfvRmnx3uZVX7dpkh9jyI6r7ivcd0gtWHqEix4nO9hHit/WW07uYe2CJ2Xl8G8XmpNZt
AozyCgG45d5yF7SjnaQ5TVQz1v353mWFcVX365O09gsz8GUXTdP1btqHSzSJ4RRxdlUy3C1a+3jk
Bmf8FLoHy4rbm8SML6UVu5g4RWtu6oK8l3JwOTfavBYzu5TWbirxmrl7jJDba5ym6t4P+ktoFSch
24XqhrqTNNHNu0Lp4s7mjOJKFQFX0N+pa5kU5B+Udb9s/XubMyLoSDW4NsUWZSFp1SlP+FqI4d1L
absq3BZ+69pej7GOqlKq/1NF9ikFC96zrXiJ5RT1F8s9H04rhKjTNrafB0hOTs3MSa5bLSqukUom
x/02ZDaq8Cdg1Nj1flY8lo+Sto4OSKSVZ6TfgQjVencE9e0EnXdVv7ZlktjrRfeOzdE0Z7byUUEy
poEySCW6ZpNz+q6Kl3uvXKvbuYBhPFKET0FH+VK2JPaRl1o9Re+rRVVmZF3W3mA8r41dnpoeGHO7
84znBSqzwzjZ1FirXiOBy7wr3Zc+LE2WzqjThMM36ZJL7LlXrbF4d9KyZ1S24no034VOGjI824Cq
c9FeDoxjudNbaEDbxtEcAvKCUCk/643AOviIOn2lEv1YqLjQas7BJfT2IUftWuySShc7593v7OLP
HJBTHfAfdokvcUhrlZ8ND92V+cv+aUYox8KeL56YDEdnzjNn1GnVn0KLOSHrg3zdPk0I88MhXVd9
+0M1dbVCzFG9iC+ql90ToeWDisVFuFGbPftdaNa/r6Fj8urvQq/rfcEu59hqIUWpZyg1B4qiZ53M
3NDHzrO9TMZZGcGKHaK6dTeXHbt0l1M35TtqofvffZMURPZbXPFdJvg7Ale3t7iVVUyXcUOdA1DW
V985f7G87wJWWvTMuHY1UImCfmqjMT0PpiQ5k14kbxpQqtAMSW/HYUeEEPrj4GbRMwv0UzHvMTY0
lIqhqRjSrMAhoFsC8XNFmd+xXQzdOcUBLwkkyddyKaoIJk95mXOIvBnFL4+ql90kHh6KtCdhmqfU
gFfuzThW10ISI+Qxxjg4p5kWBidiMyefA6Zs+qQtQ7e5/WWQb+gOLIVoilaWbp0NxoAgq78YxkXZ
NmAkkrA+klO2fvHb085t9cMG9zNR6M7G4lncrDqGmlihA80x6U7tojuDzDuh6giBovZs8clluZlS
elRZv8aEojeJZutKsn59ph3MNXcftW6pn2qnPt+KXwwnve47VHJkUEju9Ay9o/5MBqH08xpDnPU5
urBVDNYZN6xW+yvBeRgRcrqsTa/7IgQZIrYmaYAHzOjobUZBjmyokN/e0hJ72QbmYa31+shUZB6x
hlomaqfwxCqQsDRTbfQO65/NvVec97HiLCDi/8XYTHeNg5+RB2Zvkg5oOGTjk8Fi4aGISLaqVgPW
4amJkvp4Hlz7ILZshBdqbFEsy+dpfErVJWlWKuf7+lYGGChcn82dY0IbQWfnTltI6ZQYeV3UyJgv
ryGNdRquZhXS5Dhp47NB3BDOc5L7RxuVlSC3KCSLD51h1hQiguvaSK0+GDeKLNW9dySFeWc5QBQQ
f3ae+uAbpBL9o9QdF6mN5MCYDwdpznwjL20TGRFpir87sG0JXv2teYW739QvYoSeDqZjZE9FtH7f
iN3gsD4yq3x+YN/YomZIgt9XvG1zf+nNffKtT5Gzs+G7uczt+q8DOQFqr1oT0bh29kn7QPc6pbp2
WWbos08qgcozOH3Kmwfpk+yruaY/3Sg1NnrXiQL90zBSlcLKHZph7RJEDkhfFez3aOljmhxOEWgA
kZeHr0mmaIiN8yJvnyTltNulpui/2lYLLUqvpoZNlR6Jm1UXHsdpxY+CqelmnAuU4+PwgV9nOh2J
LUSxrDt56xGbXIZuPDFNyyfxYwH4P/saZ0zU7OtArDuz+2A3YX+och8JdXjSHsIFofq6jZwf7xyD
LnAfIJTpD9kMkiCb7BT8UeRc5SyJOfmsnSvqJV5fpW826f3gJ72GGvvBb4/SxTbkSVN6BYspjM6z
z+5TQ1BMi4v2pzs9sMCwf+Vz/jkH0fY1zLPkpHLX5L5hvXHwoZa5MN0phzwvjt+NHkaz+WlPDxR1
2L+WMv1sUvrHkZZ7VZQGOm9m4f1w7Isp0N3vZpoAM6AQ5yGDaQAVAz88tzNvfqyVikldWe6frkkb
hQdL+EXQoI/gE+4m/d/C53Nk4DyP/Mq86gedJf0bbNDQkRTVm/hmZ9R7M7luy1p2itYrvQpfB4kb
XBfv4vhxWxwpZMwxUNrpYQ6XX0IsGtpUnAIH6m70nJ+Pnk2/ZHVi9EaLsl3U37z573awdd2Nhcb9
B39NxXnzl9XPkqCRaDQPNjVVisFjgSROr1/2OgkOi5lPyHNcDFn5MhpsGSlopPnmthdDvNltMwhI
zQACkClY19A1RIqhvpEJOgNBdDTXlMtIbxvGiDCoXpmgpVfnebX1ylg3H3/kzvgpb50UshEIVPUl
utAbz/5E0Ud+Sbby1d7mGkLD0CTudvk7/ulfqjjy+Ss7OESZ4XwCZPMa582/VHG6IDxG7jel8FX9
IzVKONFIGe2Njb5uOEh2NRTBg5DfZq51BjLApnfRGL5xrg0eKcyuBJKRx+m/sO+eDoDdf7p1AU97
lH3dB3Wwb1PzaLwfFDcKeCXfxCy8HJaqMFCbm2JkSUH2HLt91B2bCE1/6wzvbFEbBGMKOfV0na8w
9SgFKT+/W9dwuFibMj44cLE/9AlyKjIo96lwUYP0IbqXQWFP2jLxrqcgfJxQKH+yOs+6MoKRij3F
ROs4/uOKuuZTki0W9YzUoW5krdiNP+2yZ1Bx0NTyznoTxThwQFRlFFQD7ByLjTWW95QrfR/6xL7Y
7SO1/RdWO1A5oKgY5aJNZnof30/sdH51WXv+9mLV7HcWB7lVRJRQOUyRvs2PvL66FnLFYSFtgd5c
cN0pDkkIxuFSHCz/WkgapVeaY2dan3bnfawTNsFHZ6hxxns/izjy9bL4DDxl8+wHbXjp5ZT8ocnb
PDtZUz/OHYgR1SkmoJdPjjcUt6Wdts/u3KYnQRoG55t/4ekHvtA6ejH0LmlRUMGj30gnBFT5QwAa
9NjVwRaP7LRACkumFbkSpbLiHM1mD+lgGbknW1vIYqoA5e7Ycp2TjUBqSYabemPtQZB54pGMvEfc
htoNR0LJTQjR+Ql8UdO/S3wq5EHNnAeoIutAhZG8v/GCDnmg0nDZr1CRN3v8pL0YuYcNTWPE5XkQ
8j4EThPM9nRv6tqpdIoJxqfXATI+51DiDDF2JBeYIyc/AoK4KCUu7TrtmvxCTPtldxOb7gfXsXJr
jHI+qp1xBIdYPNpoElyMc1vo529No8/iH6MPXNXzG+pAQv+fCaKM48Ao+4cc7ZzzZSjZegKxv+6i
xjrt66x7nhsL6baun7/bhX28iWgkkFUnffCP3pXTMWne/kEvk+7c0aHGkuHmAOc0Sdf6qFrs7mIG
EPA5sSE9UvPXmBeUidoRx5FjRf0EAuoyH0Vw00GL9Ntf2cU/rLBrHA+fK+xjocaoWDJXfRjzl3vI
vVUsIZ/+4P927/09vflLfPCyr+/p7b4fPsPbZ6t7P2Rbo4cXoVbGoFO78UaIFC3UxMlI0xQGxr3X
74z1Ll7RUyV5G6AQyzk6suz9mRelKIUoVpCgctA/Vb17kx8VN3pzll6pZ9SU89/GlnP1lfKP5txR
NLCyatZJM5zZMBsebwvmbe38ZtwXzHvHuqwAmIVXtgsXdFVL61of1htoifQfAXA9PTL1Hx4vEPJG
R5OuqrRWeSFdVTD+xcfOwclyXBqdzdStn6SWw4Rv1/qz2xJAfWHE7uqJdjkiOP5sUHAv/5wP/sq+
+/8ZR/75H/xV/KEyXma22Gwb2dShjGaAwpRigAXMYgJ96d1r5QsMGdLcKwXgbt5MW/UMgj/HSJRV
d+LxFmNcrZegH04NLShebKTvVHlsqaMCSEpzOa+csXhB4qdO6vZhWIxv/lJ4V1NpIKmlckwdmpdX
UTbQVEkl6bWMGdC7SjmlwUiOQTWh3HvtlbHwTubnr48BVJZsmEfZd2RoKjy06lW/esYDGhkhcr3T
6yv0foyH/2e/D1FYlgd/vW9l9Oeoxw8H+WKbHsBF8nfztTTjbG2OJjtZkEzmRwE9+H/07s5eAfw1
cy5mc22uZA/j1HF2tpCd25CoQdPX1yCkOP5Rux9x0VuU8YzlSRroq7UABf33w9ceSL9spTIPUIYM
t920vmb2/1LH+bAeDfDmX2hVevvazBL/JvF6D2YlxAQNd2mO4ozs66A6Nh/plnFRmt9Ka+sYY+T1
AKcgQG6g4CUX7TIu8uDWMJ0BBXc9/eGMpnPoK+e1f/PUxuUkKgqKClWHHcYq01AG2sGJsn9nP3Kj
w2ugrU/c3qJttqrQguvXr4vpIzhT5OyFkNedzzj/dR/nINCoHVv0b0ZfUH5K+q0ewvMY6ZZvcM1r
R2nAQqgBlXBWG5Z7FUAQ9G74qob7TWzIcCj+p3/0wboGUvHEYyRg083iHPB3dky9FTwm2QD8MNfn
29Ey1oe6nb816+r9U3n6cJIlmn1psXP+rA8JijfYO3dxz0L0As+lGRfUB7E5/1IbmnOhTeg7Sdja
hblI3a7R2TvI7dIp9/4JofjZbkc9xnY7icNi5PV2dhhut8uNeb6kLAeiGOE3HpclZUmsga5WxMgp
FCbdpbv0LGrs2Tl2htfKBn304qsoWv7ZpgqLb8SVNY3vm3rc/7NT7rwN2OYRNSs5vwftM5B4qThi
krnrLfQ+k4nJwYvkZXK8KpHtVZXNNy3Zq3f19VsZfezop6nWKd263zX3xl5Vv5faS2n9FC7/4S0d
1j7kdbSKG82wXe0F/RJsgJPgFE6aER0pkvhTZ1yMudVfkxhWefu44WzTJLuxtQVm2AcrCONouN6R
h3k8v/ptEEXpUbE++Em8xWiJp+62B1AxydJ80izNPy2iKbsGyo96km0CksmX4rUtxn5wsusyASId
OMlnMcllH7bb2jCwThBES4/lFANRP/sQtaT51QFIpi5zUnL4kRoJe2jVVkoNwN/9zWUxTe8qg8Z9
cob5MS/q7ngK1vif0PI/Q7a6/vLGm84w0KDpDfM6dxApBd1sA1v3+mfOtPNT0io6rBj5eljKwbtY
NSu+WcDHnfVh8j6il7CuKubll+/crEP+HxEHSP8g9C71K1uD3FFV7/gcSAnVwHY8R97aeURPW3/S
XZZ/aqvRr5X+FKvCe8Vl/9YnGw1p9bm90cHnaRbeQqd6XA4kT4B6uZuik2vCwVTNy2En4ZrABB/3
cUuqR3Fy2cqj+e3BwjJ5khij8hCerr6FFarO50O5cq5xLOPlDmVmPmlN1Nz7LTu6djSCi0bV22YT
skq9MTwCxm0fp0i/1lShbZ0DQzV8ZCKlCWPtXwctWu8jU0gFr4Cw9cy2QcLB8SxnYHIatp+hie0d
WFuBusWlDLz3w/axYZHEh1VD9KJlY36u1ay6bY1D6GEMYDW1/O5ZN+F/GJxu/s4J2LHM16vb3Fo9
a/5I6Rg5JWt+P4y7bXhZsOZnp29tw9Ny4hsZeNvwrlr/9WutPVBswqlZm61ct9easVBWP9ZUzYu1
gJT3ZMhniEDaoWqOpH9zFa+P7XS0jYsMAqEKrXfdzbKfuu5fVU6e/vlCuv7u82fX/4ePnVjFURFo
PQJwfHNyG2bz2e3KC/nWGEFY3QCHf9zEw1LV24R6eSHOU2RsveL7Ybw0ZfzUuo/SWobGP/0/tF3X
stu4lv0iVjGDfJWoLJ1ou22/oNodwJzz18/CpizIarvvrZmaFxawE3WCGHZYq+0Hb5segDTVfnXj
rN81VlHt6Ck1P/hS6t2k9BLk7roOtHwY7u52IR6KdvTkmh+mAo2zDYbF9mBJx5tuXifTZkg42J+Q
vllQhghk5EGhMI2UQskIugjZ2X+EIugiT3JEp6n9dsW4LeL8cyVhiB2JUlxH9l8ss8cdie4OxTBe
aCstMm0YwR8GexLphGVM+4y5f82WhGK6aSfSAqb6K0FLuJjjPfa4dOFuCvBIWzKahkk2nnFNDX9j
4vcqBJYFWXVVlQa0lVOTQAkAlvkCbYFphWQP5DT9zcKw7AWIpBfa0WFAQ26gFVW9pS0wm403Z6pB
mcpBwSx3cYtH1DYfU+AwIQYdNNwoVqIY+JG2emhc47qanq31ATTrgzvUWxt8MhnIc9Hir8VgNE0x
w0ceEepS6HJt0Tkuz6GCRregwCK3Ln7q3X3YkcXXD6u8QJAK4DSQxqm4vDHS9XJq0E/GKyPFC9WP
H1SPXOA2JBWo2EsX9K3TcH9A51F38gCQVpQe7tek7SvRA9laWic1YBgLrwLcws2vkis9ibsK2C5l
d2ImINukbAlhDLV2GoffiDMRz4tpoFcj2xC/IcmEC5ypaADzuSI5nHTwrw5GuHAmkhk5WBZYnHuz
fV7IDyUfIqu9vxwdaLdK1PIkDcB2wzZKpuHOuZyFApGCzqL5GqDREKgGPcuzZYBITX6pUDNEhSQp
jR1tFc6XD+7jO8UC9qOECvfrIQxFUN9XFZ8Uk9OzdePyBDzRQLcGzGq7qifN2oWyh4lksVx1NwW+
aKUW/k4XjhJdu6vaTuonAGf3L9HUFyu6zoC0FL9WD0CXNO1m+l+Qw83/7EBotTIb3r6jK8nYto4W
n8LRyC6awcFc47jZp8kv/6TmC7/+2vzEZ3DM+CRKS+yugCcFsKcDDb1XqxI3uA1949V3n7b0ZbfT
FjzYrL6akGI53K4dZEJRVIC7iwepATTjBVfMO0Ob2hM90/myK1TY3EUOMux39IhHCmOw/RNGYs9k
oZ7/8EAMRpZi6HdKcbNVT4jo/spfct/FSBmGJ5e4pOUs5Cqu3Y0mRhMx0oD5jAu9FqhDqIErFsBb
VWm1YveDvB/8T8M8Fa9alDZbDUn7c+5n8ykeS2Pr4qn2zZuqaI1yWf2718UHwhNp4mxXcSG+FRmm
dJioEhA2ocqn3IGke+8+4SvwJIb4z6Srul3sN3kQJiBX8cPce6lmHhDVChgZkNeMumw1g9XwRDJy
QOoSzz6xZGORDqBPD8g2BT+wE9bVwXSy/mCY2bArvaZ8ryy/WQ08c/+cRIQ5jcH7lngj8iTNWL0o
2wGjBO9x42JgybSHkwnqrzVHLvMZbd5vlKOeo2R4bmz3jZ4jSSd3pBNAFyId7W66Hvf1AAO1YKiS
dRzK/ZpOeoyqaj7dkQ+UVX6sY4xFkgXZUtpYysmWREs++ea/EBWQx81fnebmT3GHlqHuHKFTfiVt
gVI4X+HNZTjakgPzxUfNcJtKbAoz4xuMURg7UDGlF1oVgOK5jFI2S1nhtf/QIr2s7/4LOxWFVuRR
fHQ74e8NZMfRUThOL35pzrgcNYAKcqMDFW+G2T/jqWb4MsWRBtbV0H52MxECVqLq9gbzppcJpXA0
AsJJwEm3k+6trYB0LuLEfuISB6OeHespb821YRnGWYlIDljMeWMzTNuSIiZwDdLwyQAzkgaWHelv
ALxk5di9Ng3AKyvMi91vvA7loL6b5s2Q6hVwFIDW3urVX80wRt/QzYmhC2+0X4URpyc8vqOUF+nh
N8fYWBr6k8kxHOvqWJm5R47znFmXBteQNRs7M7C8Kdwq0qkQfXfIWuVPxCmVdp7seh0/044OkdCB
C/wLJ9fsjF0/zcaafh46jCMaeIFn4W/pt6UUfcLtI0ZqT0pEvx4yS9HOvgK8mr8lrSVBSWaPPw0R
K47k2XTWCb3wkYdLBYBB6QzoqXJYcAsMABdLAusm9gFY3egc6kTdSkyE6bXAdxW1pORrmCZA7B6i
AjzzIQ9oa/AMickk1UAnNKQfo6zYDN44fS5R0zsUqK4EndxmOWg0zSw8hgALBRv84K8noHid4syR
bzENz9EfT2sSh5XxXUcORWH4GPGDA2nokDg1nMy+noNr3oo3f/uSoMkhrqa0HaMjCFm2fJr1M/cy
/K/J1Z0JLQV3oqPwoy1gZuuT4w5rr7Hf7aqu3zrWek+Z3nWrcBiqL1ZbR8EAhqJTWgN4hGEmhOSA
bBj2NVpWN1oPs3Jy361RqxZ3QOl3K32Mqi9g+4oCvJ7Hp9pF8irHcDd+ZUjUoclwLt54rwMmD5Os
vTD3XcVWeZdZKDrZxinO00SgIhWaJ9obtxXJRMVMvI9JyxrsZGtUzq6OJKPDnSEtwSEQBWggFpuc
JV1Qulayo96WkHXeaba6aGl1IWB+d6q3FuvaFyIBmGu3DVqWpncOKNRHqwlfxpeiyzAFq40vRsn0
rY8xu7XG5SQYaDf0p9YI13NdTS/4nqFbX9pFcZgAJzGrDrQlBRdoeSRfj4bPmmxcfMmEe/MZkA7+
MZlt5wlUKfVTL5DRKjxvZ2TIHdQeoD2tOsfDQQk4lLPlY+hZ2i6yNuTWileptQWqgvvkR53zZDh9
lMWY/QdURGW33jMew7y3lDGAmItkXAM930MTHmStOz1HraZfSJT6s37AeCCg7qRFD0b7N433f4Fg
aTqRvcGt4TQ18d+kIyuzrnSAH3CMz8uISBRMlzqPXnyegrl1jAUgoAxL7Mm/m0zn2bGMDe0oSOjV
Y8CdetiSzOnj/K0bd67nw33WfXujASlsoz6RCyZNYWBiNZ5tTc5RIp3c2jtLZN2TjUzOc1gyZI7l
SqBavrL9Ap1PGV7uViREVwZmamw9C2i7aMaQ1UgmgadWOgtkoK/WiKw3Q/d0Jyqz6hqVAtChLLR1
O2ruKZQZ81geJqObd0MF1AlQL7NLDtjzOaDl5NQf0JbPwEUm7cyYXQpKwdfcuLose9SAUDPQitXI
LOsFTxn6uZr4MWsjjS+yWg+BeKf3F7Kwo9h+0eY4XE/j3O1MuSVF3MTAC0/dZk1bUqBnfQmnRLSS
IdG31F84mEs1zJnk6ymEZ1VkgHeK2+lpOdhWaa5Kozy1HjOPJJsH66otuzY5grl8sRXKS67KsMwD
CpdQkNmIpify/TEcxdS0hh3w4oVCFN7Vecw2aTdguFzubPmuTSRDausId1OhHRMDeJKCiExISwd0
UqD7KPeP0+hJgiLiJqrlc/ot8kJddEdTJDUUUYVZvGl/87uTKUN5PvJFvQ9Twtx5xcBqccGbaHGh
FR2ceTTXWZh3wYNCGeepGM9FflZOZIq/0TXQsuWNuS7LpguUXVNjSCiNwaQFaJtjhvrGcTAxebWi
vTmanrOo7qStgRdiP0yB16tMWzeDFxh8tKNNXhVjGv7IN+mypLBaPfrOmk52ZwXIWCvgUzgABxCu
Sepq+yv8Qe96LGhiqzrxrVkA80D3k2o5kNS2rKLEJAeEidb53vpu2YquwvgdDiTM0TcU5ieSAuvK
89b3y1VuNOzZTDRv3xtVDBbOFBhfyFr7z5jSqtZ15ndb2s5J5z/TihtIUTlDAsQzmJE8z6xrgJwC
kJACgIG0w4TZWJ5ZE+9KKkv0WlefRe5YaPTw/DUGXgAmTUJQngNPjFQTruXrRZj65nrOTdPdOSBM
DzSMQmHO9AnEVDjIlSuMTF/hSvbZEf64J5nfgUVxMfRBuBAYXdQGD35doyPCKJK9rdV/qHgkb6Ry
Nlv7ghP6k8AZSLQ4ydOqE94+yWLnghz07oSprpmba1eKPhwH/N7ArinrAXTwy+pYs2E6KBGtElk2
oFUDgK+LNKumYjoouXJQspsZKdPbWYTJ411sO38SJWIheRF7TIYfQCu7UCXecSGCeBF/hpt60aBj
CVMifjYBrK4rMCGTXg+1C6RRsIV+39MKpeEfhGXD2pWWumKDm54oV/8hRiZP8RiYfDKtqIO4S3O8
Ss16BNbcqn9GY2b+wXJ5DtzcosO9EHX4sm3R/ltE76H71Fqh874GVRSYiqYCU0gt1+uDDYiZd7P1
qkM4huiEk9s0L+33dyH85GoJcKn6MFQR5i8XslfQYQFrqdSX/iHPQUd56dn1S1GDsxxs2voGJYzy
y5zNdxY5R7ozbBt9zUTzhxMNzj5rR/5Um9zGWMgYO5u4wssz8DEwp2CkqXPWDA+vaHgjwpcyA3+E
NPfhbElnEoGa4ipXAUhBh6G2kJKOWx/F3aRdWfrUPU1lNn1An/pW6Nr0OU5Gtk+6GcBS9PzfhC0g
6/2r2dBq2yHnYBV0Oh0oz6imrxxNN54dN0TxzonQ5uzHr1PH0o99Fjr7zijcrWnn1md7QDOhNADv
M56rWeKfydMzU0CHyVcz6alLTxGXDu78obvVefV7BzS7ASjmluUDTV+3cFfAoR3mMYhcy13TFljZ
aFGJ6Ng5HXiOkgLoCDBcZORomEN3jBpnX3azNiGjGxkopTP7Goijw3EJvuhpjzLcXbACVAxhBYBy
eiShhxPLyfL91FtfHx9VaA94y69kQbu7Rx/5SIOscL6XFkqOhvnwbBoWsMf8+pVpPUbn0hadzcNU
vw5S5vxEZo9Wsh8b/CKdpmxeyfjB9yFe2LcoVphVvuuNHrf5hK39JEsvzdQ2zjFiQK7Dzm9/u958
Zi/FbAONWdPsdcM2vs2NZ5rGprlsA/BlG9/EoyrJlCIpthGfjee2egeuTY03bMm7GQvQp6Dps8Js
ZHil6lSknQ9apTAYmDuFAGRNNLnlWilK3xYrMH1qW8OP4z3I08W+skzjg290X7rZzf5Ax9JXNLwN
H5SBn1bGhygdv3gNJr6SqAnyIsUEMgeK1prpCQ+mVss3CiBVyZYWWYyzYqrF14CrYFoYL5JvnBYR
BtPLpuvqaHNvE0D5yTdVkj2+kLY1YHUA/nFUxvT26rXp3K2Wl1tGr7hkAIAN9OPeotEZbRA2XZua
y24ct61n4BtWNP7JKpP63fDyD9SkOmHwKOik3JFyL6ru5L0f+aehHer3wUw/UBNsmndi3XjgUvNd
57VpMy+gFehjvUAH4Cv4DLF60IJcEvAic3ykPyz9wWb5VwPkS7IueW3hT/f9L778L/gFgMsGJ71q
1B+VnEnryNulUlAE2lLUTvqSsVLQSkVezqTODEAftCrLqPThHpwfoqYLh6z8KdSnaVgXHbLSe2ta
Wz+LtinP3FxrNkMGgDURJq7QVAdsNeZFpFlk4LwV+7TggHN0dbaq5JulgwpKZfveMx1may5OdoUE
q4Rg1aMUZpqpG4HXAQyfhGTHpPrf/NFDk+4G3k1BXvURfv8GW6b+C7FjQJ76piOrHkQhSsH/0YBH
afTU+vhHI9wAROh413wbR3GNAB6e/my3DFje4NTw+kl/i2UBrcX9Hc0AcXIgWa9X2rOj4XYslSRK
4tbZOCbYH5WXN+cHIQCrSCK9Qd977vjXuCSbnBLQlROLDxSJ4poAjSYlHfBu5GzmTPvLze1scp+F
M/Ub8CR+NetZ22ayxaOULR8gurquSKZRBwhpaG+P3deya7Qt2d2ZNG6WbNAdD3xxmb9CUc45oQPd
OSWU2ZIvehjO5UAJhIxM1KHyMb+htj8zsVtT4oT6OzLz0gldJe588CTnjTMm4MZ5XN7tx/Etzy33
2NZWLAJS0MGQlDu0KqIJWSRrLl+viB6s/zPxQoY/AtcC0dn623LwzUPh2COIZiHSeFoc256j0S31
UOucGmSuulwLD6TmzhS9RCgZlFViLP5tXLANlzGVjGHUJWy6+5iVDVTEu7OyKuAj8DZNiSypRRhY
7ZLkJR4LYNi79rCuB93ZkxJs5tley2JvbUvbbAB60FAAP80s8Up+cyXbqQJ8dwa02H3fGyUa18H/
lkqIO7cq7ScLnMXg/danLcnwYoR5vox7+cksigPJ6JCZ4FQAozSsgcQErAzpjKdN+yk37HrVh0m5
72Wuy6onJERZyQKFmDQxxk7eXD1NlBKT8EqkRPrvGYTG1gmTxcBfQunaD1iZsGDZ5yPYpequeRpG
lDiFOwPGEteeVZ032c6Qr2EJcPDZqs/3uZECP0m+htHB0+pob6IWvaoi5yojxYO/8kCMRHML9Fgi
bN4lFmYw4gKZw1y7VCGgsTEdloA1PVuTiA5AKAe+RBOKP2ZgXILtEWZKS1snRXdBFgIIdTEm9Y+h
lBugJ5Acj81oiWc1APC7/qMOtcC/A5/5KTHNIjBjdPigysdPJKODW/pUoeMnq8lYvSKhslF+SrEY
VnzPrKSR1b1/+mpAJwksFhVrcsu5wJVu8VvWdFrS0aGfxgLsc/imXrmGw9CNjirt8JDJ8Oe2XMd1
jZqcTIBEqCqPK2Xjop3yZGj2irRK/hAv8ccSSLPiGiXPzK+Ny7Rnn/tsNWMQ+bmImXfWRBkFVBAR
M3Iq8Wh/5pnubE0NLxKR3aUffT99JQMgRnnoOajM51COI5JnLx/kpWdWu9MBL8Xpk2b9bceRHeEb
dF0kxXUBFZ5LUMYXhUCeW67+W6Ok9V/RTWv+fh/sdp6HWLfz/PSz6B4gfUMU3Vd24U3veuu8NRJ5
vdfMFF9Q1zyFfTErORfeT+UZB1ZiNjXWCbhiww6/TfwmEYyI20cZzCpj6/STk5DTGA13J//JSeoa
hfqMo3Y9l3x+LsoImElN/yGuHRxGex2DEv01bkT/YcYE0GoAR9FpsWgxMR6jErJdtEiOHnBdTdek
RS+zrqKhe/0uGhmIvkRziYw2eM4hbVprySFSri52M1BVgJ38mhCUyUXKCpKWuMvLiKOVHnLKKOpu
5gwBud0UTV6OgOOXROdStmwpSuybHoVfAgCpY4XeXG/Ddcc7O17vnXXUsfCni6Z8PxbNu5lk3tnI
XFEHd2qWeRszTepjxT0NHO3SkQ6WXMU1q9ddOerB4kgxTIprfo9L1r3Tj/2Kzk02Kk5R+RsNvNvH
bm4CA08Wyw1Z3Vcf7rXLbVbde0F5hmsG99qNMlxu0irE4kP7ZWlqKH1lwmo3d/fzRy8Vjzxt6ZNI
H1JY8savTpH1VrJCa1Q4lm9mYQ07s2fu0aoTdnTzli0r2pKCZFPP8ZZkSBuUyb8YePzZ9nVn2MBH
gOxuSXsnB3gSCnaICzAq3UeFBlZ30mVJUjo8nil0mi9IVcfbh09En2D5MFkrvmXFhI6ZUOufUvzr
PoF9zDk5vbOhHcknXb8qsw5oFB6oGFaDlJGCDrRNhyheh27BF19SYEIW5NGZ0HCR09gRKZvWCW7n
0OO4cwI6E4WOE3SW5xOKFKslLKbNugbo1rxrs3PlzvE2AWfHSvPNDO33Jhog7pZkRPvFPNfKVd0m
bKNkmMIHOSap79wX8z+SlGunqBX5mQR0uHNYlkbbohN4BPiqT+f35Uch07tPok5YyQ8Boi53Q4Z3
PmTjW+yLZyNnxnZZkexVPjjSyz0uTN2ZHiJIHhsVqvSR95GeNJS8K404SJy52TwobjGUPJQx3Jp/
FMZYHrrI0YHwYZrvfEiW6683JKDIigf9pKXVIqeLfDujoELym72S1152tc/n7HpTkPallN/s6fpO
8YW7dnwXzS8SkUHDk94aHHzmwcKk+UduxYAGaLv7rWOb5p0xaf/dV2l/5mtJnIjMdH9x3puWfBtv
3McAxriETjK9lG77ysXcnvjsjC90KPI82ZiNp4MTykTltmzK7AwE0TNpNRtetEId+NVCm+BpMRss
Fm84ZtCDfEiAgF66bOMybwS2tI+HzbSYxzPtI+FEm8EeZH5wyLpVLDWkpoPa9nimO5oY42/I7i7O
IiDzbCy/9m5X7shviXinnvRyPMcWjzaxoXvLp1gCPX42OpsV+qvC7vQTzz9SlcxIw6HYuZb2XnqO
AcpkeZuTh6XmRTZTw+60aTlOuKd9l/20pibjOVllAH6R1c4xnfwlwET3SIpPkdELcheZ5D5L3CGQ
Hl04Gfu7EtpyI5ahSRP2roZLJeiVqBENOHDirhuNJSDwbdsUcxBycEUdVNcaeZBd1YTh0s7WefjO
rJQN+T3YqDNl6d+a4Nph4hjr1eIc+aTbKk/0q0ytIryCbPWyDnyUN58t3V26Zal3NR3sEVkz4AGq
5lc+T7usM8EoLLtodTSEHYa2GVZtCETp9TACFknTwh6od8gtlHE7UkygTkEb4Wl8g+aD8u4cMl5k
1NEzOfj2H5mP725fpSvkKbM/nCZ7QZNA/Snr3HBXWnZ8MEfhv/3EovFQ4m+84VnlX7O231WD6180
O0Y28bZVmdw+6XbMSPiF8rok/4lIOjY6aDy1FrnV0RrRc2ubtXsOO8M906oRpmzDnY/hbOf+Vml1
AaDPpIEzyYCPWeERSjpzAAZdlzdvUqAm7++rtL5wmWPUZEJzWcmOGnxnnKPsj1AiBv6fIvCkMQk9
x0P+GCbkqlEfzo+RXEpmKjtp4lOyk1zGlM17M/XPqRbFJ4/X8Snjc1usaKmEE154jzG+TDczMnCl
w6+9DK6jn+fmQiuSkYvDQ5xI2eBHG45zflQS9SF8ro2Ha2rJ8l1k/uRbmzrQG1riMRHUSRbfVZsf
Xt1ikCpeMA1+K1M/hKBtY6VhwFK8aSi7jsfJtrP7ZkVJKZXGotyVGWXpXnj+04P8wVb3Ysw7kQd6
hFDzBOQhb2b3kA7zhgqIDJQz18qkKiii/rwrczQwUEFRyR/qi+iv25lGkhxrAnwhrTqQ2yjKHWZT
rpEewk248w8A06l23DYSEOTKrSpfqlBoqvKHg+tr2aHXnf7cwRDsaFihK/S68gfMgaymDo3KKVJL
gIKE2jUHgEYq87t9mrNDZPXZgbSNjLiEUHtaAYYD6HW5gYjyXIvNL4ID98K17j9jadRDHqiIrQz2
v/14FEag5lG0aYpyROt7XxwA5hxNX3OP3BixqnM8lZPQkppFTUK1JyEd0jwddhjgOysRhVncZFRa
/VLWz5i6W073SxsVGkPt3z8cCR8+EcDV+11qxefFjjWaCQSDeUYDnQcmkPNdir9yUx7EoWWtKbuf
U/5+qQ1IjbCYtb4XSg7paHaBHKc0qtpA0Yp6su7qTapg0FYzmt58IwOvqvDRCZ2DGeg8JQypOLnS
BsD70Gr4URbhsftOS3biR9k02F8KqzeeqwS8UhmGWQFUOdToFJ/rjaUX3W/oGnwlcPtmjJ+Ay1N8
BnPm1RTdIzXGGrt6U0dmsb1moTqZESA6T7dp9lXS5i/E9Vmxsl+7c+/tScmyIdmnYDRc+wO4PksU
ZlFSTy5ljNeWtXSdUxuIJpI0lJVdvzaM/OpqZeO4qs2wOE5WEb4bgExGr2kY7mjbahXm78ChSTs6
6G2bgSm2v1okvgZWZobsAWrTxfpn/lKLVG34PhaF2HZtNwYlILUwLCWR9oyIvYQ0KBIXmCfpqwNg
cjsgkUuFrs1rbjD9aQIDzcsgD2DbStGUCISKvOlbbWV1fAjcAeyVZENuKjxFJllus/CChNiBopAt
Haz0egoyBXpxvrHSCmSm8YBPh1TuHwlewGjUQmfJt8Htxk8Ow2O4BR6UixVbHm6hCQNm4ZC8lwCo
W4H8aXEiPM26iL4ZnI2f5tybVyngyg8040VjJRyj6oeu1z8Pdg+ITNoCYu66bb10PsgtjaWgu/Vz
E6L3kCqKVEyMULDn6eAfHnpoyeKhjNmHzp1tk6MBG+AKganbqGzJAdAW/PYn2vZ2b35Miu5+q7Rk
HBbpVVvLUdIHY7XVHEzv1wuzyrVb2dcZct8x2MV0bjVrzCoM6PbElg6zB87pRE7A3kTKNpa2k6Qu
66IxexmzXW33GNsQ6aYURvc5AlLMdkoTfR+C3PmjOXqoyaFboYx0YKq7ORpNzCm+2KGN1iSZFgWi
+QZtld1n5o98a2iAM+RTu3i2IsIfebQcvFuK4lR5OhpiaNnaEZZ2HQZjY9aHO9njErw7tbd+lJr6
IDtoeFmc/F5gVIvXhzsZT7Rwc63loyDdHShDzdrMOjC8ntGOkt4POWyS2RjEjwDLj5z4FKGNtXDj
xUO5dbi4nGr8WWS3/tjo8Q6DzOgrpzZ0UA1f5t4Zj6Rdmvztpo13mel/t8ljcCRaw3hc1NTv7kqb
Eri+aLyuYozYfrdZutkpRC3VALr53EdjuTJQNdjSy7Prc2vTJIm+pdfyOAahJm2VlozpXVoZ21Vn
fsAdmu4VzVgiKy6c/SAE5tXkdqxsGyjiZbpssw7j3csWDAsfMa/Z4i4wDLYGUlBMlCm+8blw3xw7
LtHFLO7lReO9odO1uJOTp7RXchXsJleims6Esc2H+LakOE8gV3GGpHzHcEN/qkLG904P7u/caepX
OmggrVtklaTRbuTBjOqrDFwQzZ2dwLDqikzIWPmqeA/nIGOu1e6+86po6M/TaFdL1Z5u0vQrp9uq
cNBlGIW5bBCRN2bZLqDut6StxCxbQH5QUJS4z6s1aYExoSHZh0yySksBnn1eC1RrHvsXnXIMmtns
LpRrIoeO42uie+Anu3U5LoFA+rvEUDks8pIx/KFA27XI3MCVrFhak+ho4gRyKW3pgMLwX6AEQXP/
zaL3/fLOApyhf9W2b5xUDLKoJWXWjzG430VnG03S1TfHbbXdI8YD2Gub45gAzDVE15KCeECF1De2
y75H1Uvgpo7muXaaMH3UtNPHyM2CUo7b9nM9HEyNgcp9YuNnEYFVurIy/ZLl7mJG8inSXSBgJZiT
HDBnOkiMTQ/Ece817qQMMMgp4ATeaxN1POCtiQNt3bgyD2RPpuT03R5v1PkZLIUGetKtoC5N7bM/
VdU2t8HXmjRx8Z4P/E8izdJ09nfaZ+J9Ri/uoWijbDuLovxSAGyMDIyyQV9pmXiXrHLRx9Bm+poU
t9B2DJpku8t/FjpBZuXN9vg1dFE1+mmWrTRm+cUAuuLXGhTtWxMI03s/mcQXy/pChKm6EepbXYon
IcIfxU5cXcUIEkrUaQryg5iCtDI2iRsd37i2DMGe62IMXHe7Dj3y7nWF7/M/ZP8vdoBMA6hIXWsA
5hSup6PFAuOkdFX1rNYEEZ5zv8UIkrFcgvGoctXSFZm2/+5L1+vrTSu0h+kYdwkQqOuafaIVsMPY
p1DKkKW5rkimtGIQIDP60a5okOV8iEJ2soXREDpSPdpo/YaZt7PeotYMCGlmbBmG3g6ZH75z/Pbx
iBMZp7btk1c8IWOMkW78Qv8q9Hp8rwVwN3Qxc3AZyQLj8IkeDP7VkTnW+A4clga4OcJag9wFKIZ1
BhRDJ0EbQ1bUvycxHkR+gD6sDGS7Cw+oeaCW6g4xnrnvnG54ib7blH9m7XPOcZlpUiPFEK9mv0+h
Y+7KCI8chFU3AqrgtQbXNaHU0cGTVy4jadITbZUD+c9gCF27wI7Y+76cFPFeDUtr3tBFGR18d7JX
tKVDFI3xOq7mZm/lDkjK/83BHC1tNWsRJulj3TuCS+WdeCEVHaRI9XYFDJRqvxBGSo5JsnW/25K8
rWwNwEq7HDRaNOxEB+TT8MjFsvxEW9sZjB2YTqOAZp8AY5O/Soe2TtAXXOug81bGcdUiabbAh7Jo
eh9rdAR7Y8leIyOPdzZ6EE9OmuvgLAI2XGWE/vvQ4gqGDg/+rUGrnA/uhb9dPTsbptl99YSo11y6
G3p3dc8wFHjWQRa+0Xjrv8dRBupNia4HNGp3S3OiQkTOs1rNWsM3JBtvK6VVq3+3E2HRb4zZAzS3
6wUYb4v27Zy+T25qnOkwpx5+LqTyuhUtSUh2upW/K5GF1pqzm3rxeQRUiBwsHkS/sbLZBNaPcN/N
2SkDLuxqR3PFDjrYkOCTsI5yLplkNwdyr21eBk6iVTtvYsU6asByseQLVRbSzDV373C+5CCXRKTM
OnpLrvGWnSS7whSX/5CdLJH8oXhk54cNfmpa9rK0ILrcXeej5+IxHd+oMgfB3TpDXnujNT4LgGbF
X+lgjzm+BX3h7P0INXuS6XN0KPE0DlpNmNUaa58nUQLAVAZpgOp/sHUXQd2ZxWse2vMSVAVgZX0N
2joVf2WyPXg07GKPadnXfpzQP+w1HeghhL1sVcYZfbiLSKWppZOelOH5RxHFQYIZmeubU+jIRLYM
Sw4qa32LsTjcPgf1HJPZLQaYaoC9gWvmapYoMg3IUU61nSbaeln2GKdqhTjmsTViaBomBQHL0FJP
q1gD8893R3KhA8nq784kSkygMOL/094MPQgrUnSEnzQwB/p7tbfrtG3PtC8dUFzOlQfGBBjSwRm0
iq2V9aOG9qQuvGLY6XPzpprEDEm4ChiYXhbuU7zpyJ4xUoNIpztqs3W5ayajpa57oKWV1tRR1hEr
K8aX0FfsgrBMNpiRnSdXtFXxHxQ/O4dn/nZ9Wx7B47p1JGKCcDRnN8rRORp4w9zxsE1nY16G4GhY
jos2PdvVtMzPkS0dDHAzA2hPu5NTSHx1gMIkQ9JBhaQzUMhxipeQIKdo0PpZVqw7uUWs7YlpXLfR
h2Rm/ksRzz0YNRwM0fWgfiBlOmPw1uER35C2asfuOOS9syLtmCfGC8jed4tS+peaC8J05r0QbTlF
SyRHxUM0w9XFCtkvTFYm/WlEc++JVo3cMi2Nd+Bmeid5a7b3Fg+yB9f/azjl/8vTVkKL6NP90pZ+
CKV9+MRKYcyWvhYZc9YWQ/PFPGE8QM5l0cGM5RyWLlHiln1TLSZ3A1ykaIFKWuDOeTI95NKoXxj4
7ptm8Lovs48ynMitCI8gRf6iLMwhBQlNOx0cgeFTK3KKJDAN5DZRFtw5SQ9oNnCCT1tauujxwXi3
nZxpC2T7xY5JOwbimI05FC0aZAGui/zNvBotTCgyCbhbuC7KGaShPa2sGeiODfrYN3YI4IlVhgai
ITXRNw00UrBdb4Se259SZIoOuY8uxkEU01eUOjcM6fxPU5+MB44xEiX3pXyQcrL3kqENYjspdlRJ
bypvBwz7+LJU0lu0ogdGmZsbH1xf4Nlzs+loZflnFo1hs2kF2xk6+6f1/1B2Zctt49r2i1jFeXgl
NVqSndhOnPQLK92nwxGcR3z9XdhQDEXHOVX3hUXsibIsiQSw9lpxXDo71jdWeNOmRU1cuGtgjXjE
XNerMB+lIR1kExd1e9E499PXtgvso5PP9pMuhK21DpyXWT+iAcxOvZBseMCyd121ZhHFDVUBGWw0
uWeR7ev2rrW8uNj2cX0oh6Y9f1BLmqYRt+67WmtcVbtrF5UTtHboTjXuqXHeTCerQ7/8zgMrVtTj
vxOR0ReeoDT9a5BvJRAGklk3uSrLzvB2XmcR84AZChQnh09rog+fxi5JoWBlGRtQvg2fyOHyxL3Y
aLUkU2sw3Ku0MsEWWGEB0/IeN6eJewCuqQ6plHKA2G7Pgr68QBRa9IGlLN0C2GpswEKOWp7Vupcm
cDeydF5owyc8IUyhj+ecQ5oHIEwkuesFy4rY1hqNkyV6/UvbAX1Tz+cN2bRGsABI99QA5H1vpXEC
cnpwcYzzhmqQbXZrZKZT5/766e00PC6sawKgwYilaEFdWoSjvRZ7zSmWi1ievtAZeW20rYWplzyB
Nxqa23XKDsYIDi7gveYiKgLbjEbNZHtyl1NXPDuxdsbWxXAhU5GCPCZurR35yNR6NTvYLR54VNJd
oaZkHBw43Nn1Hpu2TaCjp37yYuO58b3l1JtvPrZ7kocbmAfvkp/ZOLq7IK+c5EFBTjAfmjA1WwAe
IqQJgUYc6CZUwHIBnEIVg/ybNJGX7EYWdw+/pr5BO+PJDFu+JSC2WZA6e3CCp4uE50rwbg7JOzz5
Vd/Uli5Q80WxN2rvr25xbXRn+OP6oI8l27Rmokd20wJT3NVTfErTAKfGajlXQ4wXeHL9EkBnfKfN
BGuMMoZs/5VD4WQt+lSG38T8j5z36hRDZZKafS1jo9uP2D4+04ENm5m77snXQRmD50+PnSdxSDLW
891UxdUuH8w87OJugPS0yJMuzQaFWb2iYYeSpJH8a1kHxQaFebO4p5tq5KVoOkNLfLXjvQ9hBXHF
m9zGcfqwsldn64F7utrE4OPGzQrEhEunJ7uAjL4wytMAzyTH3Jiglu5iGzb19OmMnSVgaCiJiyQ5
9sBMdPJsUCOBKzB0mrU/JeDmRIMVzsACgGafMYWCuXKDFwUL0jq4gACnFaeUdBNwc0oFckDLt1RP
lV+tGOJS9ddOcKvZbg3MBhbT3TONgUHLwxFtRDtOTGzkqYjDzYgLC7S93uONjU5lDZVu6amxIw8d
yKHrK7hz2ortCjRT4JNpu2gQz10bVHe4+edaieUQ7Ex2545at2vhn4R/MaF+Yk+AHXSR3kK+0df/
A2yN+xWq6HzDax4/xnWSHf0aDcar6ddPTTeAjgQ7mW/G6v7IzMT5mT955Tr/NMv1JtfGEv19bp2j
rRcELfPmurNZ9GBgphu6U/C6R98L7v8D4Hbh0AKsSkM6aMMIIAGd1uYzgKxZGFhJulETSprsfTTM
+8mJNBGsMC8yTkBlBHDmigmZquyvxLKai6etz/oSgB3U4ADKOYvNjp2NldwatzLcJIBkIu8KWQJw
HNXVsQPR6wt3BplrrAY2QXXhZUZSHWkBeBFelftRZXFdiqUDRVB+PlZP7oreNfVYMKETlG2MYX4I
elOTrd/yUUHFGCn39s7cPjvmAa1V62MZZKC34KLPqWUm39nYtAvJQzairKChV0OvwcNdZE8OyWiB
3pb4kkyHkvetKdNksO//Vuqd+MLAJPzXPxq/vfVm1TRz145Q8tPil5Lr7HvQTvmhqhxzR0unffdK
Zuj8oSFURJM51V58g7HvrW/mh3Sc0bLGkn/aftC3nuv0z3QYp+WSaM16oVEHnbaznZsv6Thg9WqZ
ymyrEka9HJ49c7pJgAJAEXrY6whX88tS6eYPF7J+GwgBLed0GNdHe1n0qJ9b9s+Sf3V5af5IbUAp
tRIBfgt+GafQ450tfl3ooC/FIM9oiAlNf+LioIYTaFoPZcaPZKcIct4N78oZnYkftLtSFJNbxUtd
5H/XIJzbEPBPIf3uEIFQFtfwqJmnMo6CgYYTYJ13tGGcWhp44Jxk08wFnrGVRxWjOhQDpuvhbGO3
fDKSZyLG91mio3f/OnKXf/E+VrvGzPiTbtvQHGGBu+vmej7LYeVO5mNbPd1E5E4Keg8nuSaQh3cg
HoaG9RjeBCbdJLqAp2xTVtmA7dzZRhOsUzc7OQZ9/L9enufH6/D3K7eNaz5aPiRQrfVp6McBjYqe
DVIaXPlaz26vF8XEgD9lU/XTWDTN8yKQ6GoHNSGjM5q9acmAJ16aA7rVOp5CFeS2Glw0qZOn5JIJ
dzM/lRQy8EsDs+FkG6zNxfNjmyw/JjdGK0AdYIZUiH+cCaH3fuOsXHocCqx/BaI7BQtpWv61gvot
yM069GJYSeefM4haRAVIwyLX1v0z2aQbqyCiDcNooI5TnchLJgqZFwddF3RKRt9wT9zl7KjibkL+
eKUhZShjiBdCMS0bmmPp1ifswrMziKeYoSWnzB6SEzfN5LSIA53RgRy1X+V1qMZ3KRTzka0smBkG
Wj1t/v+5H9UjmyoF2sA81LqVH+iZfFzW56WKsaEqntDlAzw9p0Nv6xmPYO6hw+zw7BlDhGnh+mC6
rf0W9+3Bn7QebG/6+Nn368/EgM0Dnx21sdAl1TWkPxyZBOo8EGHb3V1SxabkVKSFhd1VYCcMrDlu
l7qtNzSkwyIcWf4Gzrf8qeXovwptcJDJMDme5pfVafsHUABzFwTjeQZOUhzysi7Rn9L2W7LRwWBe
Df1Y4ebA0FzDbzLbuUd6a4GShKKki6yqnvST0aAqljVpkONZfuRTYH3y8bP+aJlaRKPWrO1PdAYZ
r08Mq6wntrigfEIjmxt5QVrvjKzAeMBT/YEVaBWhaFVqXJONMc3msBUVGje2T+Ts3Ga4GHp7aqAF
u2Kx4dX27OY0Y0VtQyyuwg7ljvLVFPZALCCQBko2B09stYpXSIkh20QHN9HBmroj61TOdB/fiDqq
/jKvwD3jtxa0Y7/ovG/ovbU8A8lFPNZobsZK6w3bt+T4lszfyqeKkG2cQNV4l+6kwRff4O4DGyG5
OE1rC0oB9MGjFwZDceiaVyzVN59pkDBsOU9sWoHRhI+S2nJso3Lor0lkS4IXUzO/x5BYfQJiG0xL
6cTl26cHJmjDZv5qzxBOnI3mandM++KVBX81hf33+Ip1xavuhMQ6hzvxHLXrsu6IwI5smW9Bqguq
zaHkqSOPlzSRGdTLo7SB2G2Oqtped0RtJ0OM6ZpHZVK//DtfoAjh5FCXGAS5NE176TAsfbWtHa/d
Frk5FXjU7NJwxKPVA7ktPCU+Tzs1Tf7fNVRdqzAxK+sz7O9V/JOByXTsVONFKVC8m0hIYhVoD2Hq
nGVEBwSgIGTHhu296T3x91qUSGUo+72WacTTZsiqcmNSb+4iYEWFaOfNx6zH73YFMiExJIeM+fP4
Lgf3bRYGfQoiWwvU/b2PXz1DnKEza33wi9Y7luLsI+//K44qUxWqN01JFw5Y35KPNfdPODHWqLCL
F4CZTdxW//gcRXEaQ4e3eiaiDBqqtK4tOKgjZm97fyWVR7UoRlX46JnLAl1ZmOEXClOM4Zk+r/TJ
hb4eNOXx4Zafa7LZrIGSmfg00weZDiyOV6wN4lOvbPR9ELmUJQtgey9McEsyzQIacTyLQeUo2HQE
1WZaN0DI5zw94ZG5foMsbkgcmm3iLgfN0O2tHHrN6xDbtUyHTOY1TKXzzGje+h4wbz+PTDMvoH3n
WedF507olJr1Bk4ybdt73oAdGezxl4mXhX454WEtsNqvZvJthaTLW5Gs1jkbrdskz9CH/bjObOtj
R6K4sNyzHkGz7UVW3LJvaM79bi228bMB5NKv+yT0k/wlDer+e4o5bgSMR/Kc5r6+SxZTQ1dgDVba
vKkhYWMnn1Ud1g7f66k2VR3Ph4yNb/bfrbyJ3JbFKTBbBYiLats54gln/TZUfTQOWgJUhN5cIDXl
iqeo9Rsr2nVj6Il7xB0j/XLF+HDLjuZWqKdrRXt0wYN+ggQ9JAZ8o1minM3/csw1j4k7FPt24cGL
sy6VJHXu8yzywUb8d6wDAzW4pv1kF00ACCG7jeVg6/sB7RdwNmVDpFFLOyYnDuhpqyEKxFg2L62+
FUOvGZA5XQeBpZWu0OoBbFTjxbb2jeWZgKDvI2aPwQvaoaIVvAQNftwNIZmGQeH6/NXhg/mF15/I
owsZKQw6E5o+KQS/w87Q3Kh15uEHAzc/CDO9/2iFloWFweZXvKnubuhdyP5CwPqJYnmryVivN10Z
m+pFgk/PbBcXCHm2kABGK82ADoZ+7LRjsr731KjeHApxV93YTiPY4mgoA2ULjjx/r0F+Otw066ga
tgmZFkxGd/SaWst+SqvYe/Njo9xqrmecNT8FzxAYuLFlodlvWFf9RHTc76Ho2LyG6l4QYpOUPVWt
By1tC7sFquOv4lb1iBYb8Kk02JKgLsCm4UnogHD5SHEsntAZaOk9NIZzXeaSg3Jn5Kai47AM5iac
JuxPE+k1ejiy/WQCHcKxWZRuaRyPJshEMdeAnBUOqeDvNvIk25NDUmn3bo6+rHIo5iBs7XYjsNGS
wEWyuAwci42DxQg0feP4c8NLKtYn7XhmO6pABePKOlwvslbuC3RvnJM6rFr14K/JelAmOnNi5zZM
2YwpQxs2ubWRPWggUrnJJXvllt8yvMcz8GoOeFiHYPUuIETf6XqRnmjUCZPlu4Ay6gOa4kcPzZRg
tQVbapYF3sUFQPey5FymyJGj2xwLmta2buxKcq6WNiabkmqVtzEUM0E7dGMjSrN5ASG3FzdZRENJ
xmrmvwhbxRmkIcC+i9zJ7qsLs+YjHqGbTT5l+IYHTYlZvhjXS4b+/5RnG6ZNidfukuDSY+NWP9pG
np77LoVqluuvzWZNzDr6LxdFFey77mG2JqOnbEjP2F0s9CPT61+JVAjYhAj3iV3mNPNmAqPvZeL2
dMKzBoQVS7f86jFLCkNbVnVs9Hn5TqFjYPmXfpyuoQ2r2NfE0VXoYPTr92UqrlVVaFbp7Gts34S6
erzchHp1/6MPKv3A7RLrOU2zfqtH29lkVjMeaVgE86bw2fSlXSD+kRRACpGdibB8Tscj6aCIMCNz
Rxk2gTAuJLsVrPfV2Hu1OEe1IHPB/Asd0KjoGjDe+VrhnIfsdRkd6zKJA53RwVxy+zImgMYmeGAL
7x3ddA1uZ3zRrL5r95ShFQaI9yjaMEeqPr7HUgT5pK2DbixVlxcDm8R12aNKS+zhQMz7oZzx5AxV
RbwyHHAZ9NQVOfZVaKyPOn4oWtPc3sWoYSuqVKhCuaybwKKiatGZtmZPgLGMhwm3fjyCiN1SudyZ
M5BemJAzkpg/2ijFdxuL4HNiSk9Qc+YfKUemv+dID+UwLLAOIeVggywC+XrpXGhrltzvKUmZZMMz
FXu3yVfi8SDd1b4zbCfoEj3QYZgGr0Kbw6+xW05YVQLHgXSTg4ZYGTu6Ccdc6T2W7JSgbPf1VKlE
99zbK6nSmfIM78XJ3fv1MV+65KDKLI7mHvUem7407xOTOQ5SeZ8b2ommdm1d1Y/+mj/QiA665qa7
Lp3NzZACqhgtSAB94G3C2ELXOQfnnvjZtQC96+QpjekAphX3pIZ0NtS5e1otY9rarnnNuElOzKq+
WjU0IGEXFghop0unbQFM4LZduuHZEPjGNbU/c32GmLIwMdCqXPqlfIJMOpaG6w6o9UwkUOwHCYuF
lXuRoAI+SgJVubwKhdFVrKF6kvBJT7wsusrSA8pjOUmNB0Cw0BEVnQb0156b2X/ItKC9Hd/5zDh/
NKTYNklk7FDG66bUazzTOmD/DoI82dIdORd3ZLotx3jW24AjQ9uQTd2vyaEyKJhC7kr90TFjOfsp
H9Nwbhg7VTXeayxqFnmU4cFps6KJ6lzytD5jmlCfszRhztGbZvshM8G2IbzkSBtgYp8pz3C7a15f
p4lx4YUgoODV5p6pM4NC5bGxavC14f4micUVX2e5Zm1oGiBIVaSfirAzYJPMpQTT8ZxDZ2uv6hJ0
lrglttwdLdjRUF6Cyv1+bbrfynsyeSnv7trkoMDfr+0WEN+Vf9vd5ShDXvP9cjfRQY1FJy2GnK1s
QvILdhhcfzjIIXUa3bQS+dDegtqN6DSS1vtWJHK9FyEvHf6r26kzFlC8ZsuPTnQN0aEHCoa3SSZl
P8hEChdQYNfQK9KXN/oZ5KCQGgS7lKVkR/BHgdrBYt7OWkHrUq2FuyPaRCJQJO7EcvyBLVRD8iyS
L1n4dOCYfoWDZTK2BZ0dIAl9h7kBjV1fZlAw+ED+xhIqe7Dm4QshgmIX2yCr3WZnzoP8BXONL4Qg
urPPdfehXcRTncHCVomqI+I/ql8404d2UaeEXO5j0Q4denQ87WA15RARP57l5MMnD6IyCQRD0Mfp
aBdMj5KnSSjlLk2abEA5nBwotqvy5FgHyRCRl1J1SGqRkw4LB9F2tfxIDa+MdPHrSAdWDxFondmn
RvxELgtvH9YgqMKBfiN9z7ejukqb/e8Zo2OUMsOy0bzOqx7U+trymPtoVanXBluO4swTtkTHepZu
QTKWziiOzj7y/jGu17SLPmdNDJzOUv5bQRnvTIe5jvVDmfQnGq2ju0AU9N1LRualxbkV6o00LEdT
P7h8ON3Ziyp/xFzqSxM4+XNT995+zrQmkkNhc5NmjrJZR581L4tncgzMeECDo3ehUezH7aOHlRCV
RIU0Gwy4KumuECj7BD5pSqIOjXjQvOmee9Gru9jYpm2hnvWQY8v/VQOb9A6U0j46ZTBMAtyd/IZ/
pxElFO0SgqekffZFH7DTZrfpmeE6OxAb+Rt3WA3AgmLHbXcrWmQe1MSr0wcdjGZjhY5KTNrIIWk2
6VTO335n4eywaBRifeSaQiEG+pjC2Jrs/Wi5/aYd8fiL590h3YJessfdqnc2Rj9hUkl+Gs/rNKXg
ggF36NSaoB4ag8iDjtgjhCFB4G8vpbXxUh5E7eBXj2Oy1I94GB+jKwbL1aADKAAXElaxsiRaHaCJ
yTZBXhsqPAKakTmat8nq5BpNbnL4cTm0GzoNAE/OXVbKZDJRnDrYEGOFpEuPqRJQX4unQcqzAdkl
plO/AF7kUVguGt5AwWg8dI2Ll8lniR67j4HyOCbfsoGnSYG2+ROeWsGrux7omGFq8w/B14BdQSBU
RauCCsVNXlC9VBss7qEMim2hOoL1Xj9ZQwiAYv2JZPQ4Pid7MlKDMtnoTDlUqzM5fBA5yQzQxaAM
uVX0H8uQQzfn1QlVtOyZ/nPJWRue/DH9VjcW/3fIwhasGf86PtrH47LJv3Qjc7fY/OrOA1g8T7aT
5rsAILPX1AWPFiWtP4M60WROOfvZF7uCHkeczNWvf4rljzdwvbLDskc3jxAt+gUFpLP7f6sy0sdD
ovzek+8+MmrYrJFp46mHPv9ZNcd7sPIloRzSd8QzsLtrQ6YmlN8Z+fURkWQ0uC60HMV46lkSyrFK
un6x8AuLbf9uG8c2plxerE1g7uo4YHgQHZBTHpoGyZmTOwA70As/GenwPGX4QSaAFEGvCCVVcCPY
+mjdh7IlsBIKOXU3pAwCY9GZHBL0gU7TQsC66hKw8grNevcALypr6S07QdVOvguGDixWk3vejt4P
R/ymGBpPjJA8Zpz6u8QN0Cfs2FCVxP6zj15w4adQSrqpwcsOstHiN0il662H/USpalBhgWgjaek1
wWoPKY/6EndbaQrQoy4W8WM4oGq/A1vsGt4YKYUOq9Zhd5Q12k7y4pORyPHTTqeKKrZaElNwR+fd
btZGCMUAnecDC+INALea2Hq80BkvE3YzjJ0xrNrOOukigsLuYvEaxn3ROv+QndI/KjmbIPAKYncE
yvrXBSfPx81MjcXF7FW3TspEZ+o1YRMghgoINh8cew3A+F0K1mLoQ5wnjv/nuqSD+9cgTmmsgrB2
3vk/8V1nkTZiqUot6qnFv9orhg2WB7KIbLj5XZcB7xYEOS0Dqjw6o2QGHnKZvDLNe+D2N1q2UMsZ
2DbG4kdZ+A9+VhtH5biLg2xpu2MmvlvKIRc/1Hg2gweoQelHZWq6LMqYHmBBCl8f+tLI78LNN8TH
N/ZYTPVG2gTqiM7U8AbgePf9pJibsoZmgWRjrcCYijJZ1YTXXYmVN6kEvjgp5mi7ezhLF+h1HBF+
hXdAGDuVcbxBu/BshTwGGpfzDWA3EIXoICY7cH1D84OG1O9sb2oixtA/QkYlupcFwDL6OiZPN/qD
QrvQfc9wK1DFh8RK8F5aVqVaaak3uOX2zlYaKUZU1DpnPF4XuXpzXeTy680MTzOdiAdYrZA2NbG0
i6HbugDAR/dTRhqLPPBJuifpXUdQn1v5skFXMHDtrNWjFvs5u6HD4z4d2KizU9eXz/Hi6UFINicf
3+oYpAsqrEHhnR/jnWpWZ/gkgzUPQieG9kQmiqUr4K9s0DSNC9JV0Zknr0ARyi6uUkzaLK8CaZ2H
crKNS+fjeaLJxvxg8zn+nGtF/NnGNN1K0INOprHO+k+Yl4SmCCATaMP5A5BXaRgDUZgDkaqX4NSc
+w256dD8Xlg6UBgC7fhBEqWmbug/GRMLycd6L3kMbOhsCrChhCfaeODiPZrDsvwd6rhWOUhArOZv
ssk4QjS6FlpFAYvHJFRUkCmEa8whekZl7iCRVGrOq78tPyh381BiVdObypPTjZBIAKyKDoTBmosW
QCzCZE2+fR8yEMqOoinwgxBVSlWmMHcd0AU/LeEktFPiwtD1B65N+XaZQZjnjTnXH4DaqPCqIHvf
x90SYtm9uyyZlk0brx2/uWWRHWQgs4x8m7Uzw8eVmTr+R02xcY3kpQMKPtTaDGIRtml/jt0S6mMQ
fgPO6JfNXfw1Gm2oFUxrggWfCfNEUHmMwwOl0IFV1R7vTvdIo5ZZ/FPsfaEBFUJrQHvOKk1ehUxe
ZViHRlw+7X5dCijS6+VVaVAT8Yhb/a/Lt62Fjxd2geTlqVanlXt7tr3L9btsZfxAxPx0IP5+0wLX
W59BsIdsPalcqhgVSGdSJIASKwNoYpDPXBOVGEDQo7ukLfvm4OYa9vf6+q3kPog5584BKSt2yhPu
BLspNQDVFsO46KuoDEpwdIohNlkfAivrn53aN18q9Ct1S9W8FSkfzh5WEmUNYBdiIL09hlVX3fgy
2/HnuMyg3ioO4O+yob6Kw9Tpx3Eay5MyUQSben03lSAmd7oJPY4q7T3Dy7IJXeVVyqGW1jpgqcCG
y6PjOtPjnO5cyLxeaEAH8i3mqB0gsPRNRS5WC3iVp2MtMCghpUUePMGBgDdO2M9x8tgBVMeg5/1V
OK0sENa/X+p/F55s/9hX/ROUoQsefO26rv3kVvnrOhja16DJ3IfZaYYoNbPkTdNBGWSiaWxH3qV3
x6jPUuuBvMbsvc4OqITI6YYctMtfTSCsP3lDKev1o+M8NGz8r3qlPi3nzHT/Rls9egr4hHafsaia
yEIPOPo9RIOCdJXobg1mqzn5op2BGh20gIPgjsbylNInTAcjWytX/rxWfRs2YwHJBsYq0AamkIp6
P5RA6j9O/otXa8GFzJWwkDleYh9EqdmyA6EJxKnIWAPciY6QX5XIJt1u/dpjzn0hE5XKNPQI8ASN
bo7SrrijrL4bNvM07qbW+dsS3NWS7lryYd+XqEaQhizTkkaGPQgtno5XogW/OnfiwMkYW3gFhpuC
JcNxY3AevvspHPCMZJCZNK6/rTOkmADtqM9kuI+SCU4ARS6qSn66HlXmaHzCGpjLtjpWmfSwQCty
2IJQckdP+fZaQwSJZgEJ+lWk534mMS2mA7U6o955an5Axq7MGllIelSNLOHzseegYQX0op0LsU4/
WSchKQbBa5wBBHs9w9Q1bkMyVp0FXEEBsm0VSA46pCJPDSmkHNGtJ5PTEjtNS8YvFEL1b0p/eL1a
63Bpe0LPrRejNUOOKb8lF11jj1UxholgDTzgqWaQrg3ryX6eBmsBK0VbPzJPqx7nET+AYed8dysL
sBxhake9fjT7IT3Gs+NESboO205w/aeVI7Bz41dBHnic8DCq7I2xXu3Du11HKxDFM0iYHefa7bef
0Q6TvrRLbZ8zJICwLX2hwzJx8LSt4NynYS0iCkRQPGBFxxU7xiGE6nPJjdaBJv/S2/btkLxElUbe
HNLYN8Hl70Py9gIv0+Ip4kK5lYNuK1B6oiOyW77l9dJ84mmsv2J2txnQdPdWZfF0ii2nhdwdhlDr
YNt08PtDPNjWmzv331jrX5PWngslGOsNC38z5COXBCiaRdt3vN4xISKIbajkkgtJQhqqQ+WyHmxf
17AF9EhzSHGUQXEUYgLCr/JbYglVVbIS/XY6QtDaEB8rdIvEouFOHcBYeB0abJgju+uNDXmVQw25
DcWfdv37o3RlQ2fpjLeGGZtAFC8G3TqjRaoVHNCtUEGlsxk3950zeUsIOOiCNWQhpEoeGis32RwR
Qw5ZRtSiED/RrhUcklmtrNaJMnfxdmW5HInqL0U3rpYW5vfJgHR06tve0wCJnkPnseUQg7HqE0sL
IwJka/wrALiCSAU1KE65+Wp+B7wtiAon95+sJQW2PhayoKOn7SqoVH2F2NwTgF/sH/QSgv8Q/BvP
blAzKB/q2m6N8TVJff0JT4Djk9bMWBSiN8Es9ZO1TJFPzNTqj24mn58SoGblu0F/r/yzlgAM2yJF
vQcy+T2FqnSkDtGK+qoMN/LhbMVLiJ+C5inIijLMxmz91taTAd3jrD5kQbB+gwjiA34R+At3vfpp
TFPQKwJK8M0qGgi+A9VyoOEHYZTepvk1jIqXEGb0ciESIi4qq8XLf3SiR7Hd9TNwFGbzpbXcMjQZ
ZiBAGZ9mb3We8G/QHj3OLfQDojPJrrBAAQk556kZc+3R5OAyiEOQyTkv0J9inx2wSPXcs1/IVAys
CS1zqU5ky43c2NtAx21UgqunGy5IVegQ8AYSAQZ6SVjx1s1eEdUx3r69qw3WlsaBVtSP6JqtH+cy
g6AqbtdbJdtRui3YZXorBROY+ARL8nLiHYf4oxFW0MDcSaMMUC7oH2ObXnwhyEYHp02m05UJFdz/
OmTk03wE17xYsWp5bV9ysURFB41hr7cOzsqcknijGyT1fs7BB6Ni7/JT8NqHLvBgu1SUa0nMkaJp
nFZPK1uDs8onMw2551R7/KFoJweO0+nWUzPMxpNtMRalOWf/tKsZzX5R/TVkTnUfgclJesiLgm9W
NmcHbGYBXimAhmOtZYe6a9YNqGmtmyHodq0v2M67ep1Kvw4HE7Jsd7nknSc32EOWsmrbfAvtJQ1T
wf72EJepdZhT9+udXcUydCaDOXU46bUFESUVZ/jmFJWisLLRGeUmDIUd07oprGpiFsIic/TX7XU9
V2yU0HKlVZoHU0++q2VNsitnmeffaUSPN3RG+yxYpzcOwimfgubc3F2RYhqahaQ6Wul0AHeY/QKN
IiiVy5mVnDSR525SpYZyeqUSleBavOReBG7aHp+e0vlU8vKLi7Wetwy0nIekZ/Gm5CaAwlBCivrB
y07kXYHG4Wmfv/4pCZKU9nNhQPmrnsv94vZGJCl8xra00RtfpPtCEP4Qjw/n7VsAHbMTMfhI+7bu
HQ9sX6D0WYcOTJtD/EVW0Kvmt4oNnkqialjBSU+kQXk3vbnJYp+oELAO+r5Ct1hoFVkCfGOTHwwo
Mjxavx/qvokwKVjOyq43kHHPPcz4Sx7s7+w0hIpatmdgpgppSAlex2wjbNs62aDX1tqQkdz+4g2P
NGSt9jOdl/xwZ6dhrteRXwbXV6Jeq+v7N69E2SmpgzLLrk7+Yzs26I/e6WbaQHcvk29t0dl9VXYn
p1Pa58RemvPk2VCGB6XfEpXmhFZTESeD8WS9p3IypnRa99Jr9pYKSJuHMrGFMma3tselH3/Izd/f
t4bBzqxv8hYiCmp/eFgr7CGr8Ux7ypSNpfBrOFQZ59NVlmesmxfMO43X2arHBzxNgvVKDK05W56q
qof2M0a1NxqvLrThjVWX4UU3fGv8BXAz4cq9donczkuP4NgxXnGHGXdLkA1b8g5p8l+lS5SOM1vH
QlSAmT/K5vnEn7XBNveab31Wj0rq0UrZygHw9NKa8z3Z6BnqLs7DTPmweoasRE9qKWmdqbhgtdMQ
zdP5vsByxyiIvQhJYHE/3hQBFFAlksDJ+HkqC/tCQIJaS8azZ8evJnHMfRScagdoO59bv0LTsjjw
MkP7MaguIDkO6oiN8mBB/Brj1e0B/esg1h2D5VHZ+94E0XLnP8si2JiuzdAXO8x3pagolL6mbW20
JVTzfql805nkxmdBoO+XtPqLWPFvSPc7wwHzwMLM9m+jsXm4Vo0V4Vei3LcCPkAHuynAc+P1F8wG
i2fbqV3IC4J7sm/RQaRj2nGoSgOLpTQuVyj6UQHDScHY8Yfk2ar6XW7zAkTpgEXEWTKeeuMsP8dk
og/z/ZjgDxTsdDfwCDI7nQWpRmf+rN5Deyia/YqFifDuzaX3rOYT1DUBZd5RBoWo/xD+jCFtmPxH
kllGtQGeIERJssl/Dp3qXQ0cQp85u2UASqAuGx8IC6yoWLP9s6iNjQ3Kvn8mF1oeWPJEm3jMg+3c
+MbZwkcQNKpjse/K2P4c+FYHIjS3+6tCui/SHWbep+fmEGzdzrDCNQD59Aw++v2KFeILnVWjlkEb
BBSMdLYKL5196DX6Fy2e8JAuoOAtQcQJD471vG4DaEy2ISO5wSHgocltAqfRMGOX1V4vNyYKoTSr
HcANJADkwwwtn7L3pogRUz7AlWjWrzwG4IegOg4CSJXcjNFON+7j3Gbh6kETVxeHVJDx0oG8N9Eq
28+H+ZywIkoEnjATBw5+p0sOkXFLIP8BcO2f6OzdTlEUr+wM/I80UnV6jl9rYSfTOqNTGD1g19pQ
VF+jzl61jZpc0pmak/IYC9/gd8Fu3N0sVM1PC+yFbhcAp6I/TnwpWMWpy1XmcnKGytqN7VPZZPMj
AOmGfirX0d4AhYz/FeH2Ce8/6vMXSL7YB4XuJ7uMmEdrv7Dlp4q/6Q9Ig1WmSlulgTymtMvj/3H2
ZcuN48CyX4QIAtxfqV2WbFl22939wpjeuBPct68/iaLG9Ph4Ju65LwyiUAXKtkwSVVmZNVCSkCeF
yrTKVxD9hGGC7z8SUA4nG3lg33uc+SYKCUr/NOkTwBmR73ibJW4KCiCPJR76zahwz13sA1Ib64Uu
r0Z9AUKrQNdJ8EC8keqVsagjsAD9zbdHZ9F4MTuzOvoDnlorMrUUHr/5oR5puvsQMm4HU0QrrurM
+tvBUcViqESglgFcBY1oUlNlahracYEiMkgXDWDxkSVbfMhxWY8mJl4+a1Vd7ZcFPriB4GRaLvbB
bfFNAbCfLxhlRrSKJ/yPEa2qwC5mXeUJKLaGynzq4rA9aVP4C488MCarA8Qm90WIbqtA8baGQWJ8
9I/OoJYP11Dv0Y5gbxq/GsGTqNziNZWiOrFywP5GmbsBup8Qc7952fUToFWqZW469SDFgLz1ISsH
ZLSKNHwyNJZssHl3NmRzw6S8usa+09EjtUomB92O3YAWLq8wRfwFhfXKSXCLKw37yEFkdtdBlXdr
TG32CCk4d8WaoXtty/6PbHvzV8DqlQxb9DPpToE7TMR+hAO6KPM48b/IoATP1ag5D2JwofLxyZLY
o0OaQi0J/OWy5BiWxTm3QrkJhrTatGXU3A1Taz/4DlpESNcJH2ida73/rdBY+dEjKTm6rTlYIS3t
t1Gk/h6bj/qBDro0gYKOxtle6WWxLWqerfGv/CeyNSQfICuxr6wCyk9lPn6Zpuy5URwf/3QItKjb
uYk2fumb5IND1Md8/y8OrNDznQMYyqowhP/s+1c7mVTqoPSf0y5HS5zTPPgxRvYUtV7YVvyOJqFA
FawtZEzA7u66z041JBAJ49aGZqXlemETTKtRug17MloDaDgUaHclRIf888h/GKzKv7tln2+6yQRf
ZxrwB8uS2BAqmSy311ZdZuXfRV/mm6jpRzAt1BD7KpJyFeK5qfcc9dFcpt+lPjontPmZT0mdtFsQ
RgSbXFrmU5NJ+TD2wR1NQk8Q33kjn/17Ey3vMdOQ3GVCjJcMbXQWr5sfgeb2Kz5UqEt3mn5gMZTb
wioRkHCtgStIfOuX8mW2W7/zhW4odgcDKiFTOsUr4iGfXFs8pR4I2vBBg8iHSlpq1AciJR8iURyS
qItXRE8eiU48WR6FmbIG+tNPv2Z1G9yFUNwhMAAd2syHevSQQI4Egtj411YQ5wWxPHYOO75FkH2G
GDSDgwjjihtutFk4vBYurkqRg9HhM1te8j8acHbbQrlZC50YjSkMYJavok4MaHHyuSA4aqwDWAKw
QCobjtxH+i+2E9yPUC4sLHC2C3cq56KiDMM7p+iLa1r45pNag4KENfYnaMRAn1jVKQsgcHa0RjBp
8VWA1CU5NxN63lWX5hhJ5CHdKjlQnyaTUO+20eZ5ECqbQrOjml2G5LzELs6uiqXZxfn/HkuNpPQx
KDacYojdWuBrbExoFISitte+odhvl3Hju9Vjpw4BeOk3jMOHhjTxwSb7scLeHmuBvAWEQ2q42Gj9
ZT3yQ3kWdMAl+xlabn7uIlM8QtL2Vzz143fclZpV7U43u1GwHyZIB1hQfRlBFYskTggVOJkPX6H6
vJ6UWkkfoB8T2dPwrLVyeGD4J/daRVpeZeiYVZGDGYm9Y1nO1mXa8DVjzpocgtxiK6fvXsG0YzyC
ugVsk8P4VUD+/VgWWbkO1HMlhwzPqm8T6zTIjL+IHNyEyt50Tna0mF2sUcEEOVdWCmRIBG/FKk9G
bE7arj84UyGe0GvSsSc0+7VeUDJ5ruxOf3X9jZak0euA9sj7kqUSFboIRQwIFO7qzi23vmInKcEq
+s8gbNnDV/Sx3IKiLK/QDJmJYznF2TpzI3GnG9b0lEbjlSD6n9jRfzZ+/8ROUPw6d++dzkWqN8H+
24QigNn6lUfDKouDR0DpdzSiQxGy1RA64VWmAzblCWSyjSzsTzSZoAV0nfhOsJ+HVVPt0GTJ1zSk
xdMYpHk0rB2dXTosPpkcOGW1sFX14TWEkAmqUr7ndK39CCAAv59cDdvF1tS+xdC4XLV1CG4pv22e
U+Efx4Hzb+Pop1vdifM9uRnp1zAQ6Vdmmi6qD6W7JrPbTV+XVQV6wj3W5fy/V5WJxXad6USPYNsM
NoG0+kfpj2iflvH/OouN9mZL387+H/yctj+4aQVelVqE16p7MEo3fErV+0sQOQHY+KZgS8PQaKKr
SB5oEJnGtympfLw9oHSuc/trWbj1jkZ+AAIpSPP0Jzr7YIvyZtg5uCeS3SosfFk/8yObWrhlbb0L
tQGycFSmVwvT2QcbLQwZ2teyL0G7Ek1AkULxz6XWw7QARLYmEYJu8kHQq9jnYvyDgo03FLjN6tEv
0xeACTaqXdJSUD0IwNurxDDGEagrGCe8AERgRIKaBBoqeZ4mO99N5DqHgtSqjEGyvY7c2Dj0+XSW
Sa+f6rTGox8kIET7Qaa4Kc8C/ADh6m1Ik8TvQSYdHJ80okNjmfpJBdE66IDs141bZejf5rnpHhlJ
UAZKxRLyCbuiboKjrhrqe5KppFM6kIubQGoCCisaCiTweef42Tofl+gaiV6XpOk2MXPlBpxGyRov
1qCjFSD1eQj8EiAzrev2rompjVa8om+b39MkHYbaSI9Onr6kYY2X4mWVHrnaZPPJAqAcAqrSHp9i
lfalQxO94JduXhxFBp+JyDrJzkIZBPOhOiB1ZO3sLperJcby0Yg3jrLZLrZJOL86B79Civp7aZ72
5qVW+WORCOvEB2NemubTt6UDE6XLnuvNmpJmApwwyISiGZYybKE/1VfdXGkJPiI52DELDo1szFv3
Tlpi/+v7fbuf02wBX0G7IgQeRj3iUwcsdsgrXGrel4EXI9fmQ6bH05tkD/hc8RObGzRxVGX3akSo
W+pNW15Fii0GXtysM0Pf7Z45bXCsgroCxTOzt7JzxgsL/XqdDXn/ZQJdmadnPPor74JLbOAd0mvH
k3y7jJXE5XwZ6My3r52Qt8tMbn67TBvaDgjQOzb2HigsDy1PgxW9PxhRZR1pSC8bEDz9X8OKh8GK
XhjIuVBDis2llgDLKb40bpk9Ax+Rr0bA/g8R5HKeo1TTd36ZQOdOzSL3pN0bXX7Bzil/nk2QrTHQ
PnNZwieWlwcafgjHu622thP7BjnvkrGBohFeOGf0vYG2q61opww4fuywBPqAILBZggOtyYT4kgeh
BYy2GvqdPg8zZJjvyii+DUudgdGvyMeT1j3Xet4/FmXCwXIIwF/YQJEEuADtCh4aftX97vcItrk7
MlmNBCmAaV9CUN1mQEVyUAEY0IChWVoEqKo0n/pHipaQVNkbBv49aY681Irc1gEzVheJI9AhYuf1
ElhB/ehCanfaFI2o9g50w22nRkrRF92ahLyCMr0NSZBmmdWUVPcypNnF+V9jO6hsAdqFNzF1E62M
beak+mkBYc/obBr7uVPijWkwV8s0nVFoq+Jp+PciCwZ78Sdb6Q7lmvXA9y7hi8ti+3uhZe7DkvSJ
QOZlzp9+8WvUQ2AZ/r0QhY92cKeNZXSAFEV74n3bQjUKBzqrpO7cNdpOyKkFbcLiwaW+6WujReOE
ZkKbRUXUUMkAGn1xUsYkCWLA8U1A53K3BMHLbcWPEW4+Sn07qXVHtW6AV4RTkRqGJ0HB8JAnQATE
oVWdU0XjE+DegJbq10iW+b3hMImqfKK/Cj9mW70y6y151TwcPwkCKKLd13YJAiR92JrYWt7FFf7f
dgLDQK9rtPQBU8QdVu8YRGE2QsuuluKEaW39HEZW+RWJNba2zAxs89IpTnoZNJtYG6pX5Zorqhnl
GitXyM2ytVFkugcKWndXN4DS1m2RftVcdvVj0//NomzjBjz8ETpTumrLRH+sWSx22qBUhZxQ3FNQ
q4JGBAXJLSi36umrrHu9/KEh3782ctALOY4uzp+dOZD7+ffZRADWh83+z046N+h1hUKb7IECJ1OH
pDnu9vyOINQE3g7Rn7NvuevPsGqaKHvUuYFh8TddKsHvbYLAxasKXhxn/HaDRfU2CC7kDdb8d4uS
SdagHpyE6Xv6YDWb3I1AviN8iI1FvNzqmWHO90vQWcqVlTM53y/BuGzs0EaZrgN19/WBgbpnWnih
0XxDRrjv17fwLpxu4eQh7egWzvr8SfqWu8/nHrUUNLGKyH01j7kfZ4csbnUwHje8N1BYaUYoMr81
h869o2FSdGuUUdJ3FUHyWQopdLbYkFFJd8LN/tKH75bF8U2QeebsssjAiwyNR6fr0UyE9nMioM17
O3pMgr8+OhOBbeyL/mgY/Jeum8UudfE/Gi69DpR+aFodYFC3mHMYSyM1RTjgB5u1HZcJymhYhXkP
UpsHFggD9FPVOucOtDEd4FqCAU//yLbFA8qhNgikmvDHmFSPLhDhX0BjaO7zsTS3eM4bX5kEnbhy
SGwO/TzTtE/JWyTYEUc0Oln2mpQOxxzUedMEbNabkiIpHTbSDhc7ySMu/iMkKBfFRJGBqDLVpb+m
xdSkQ72DtOQ/L0BrUOjbBd75JjH2k9XYjBvSuSHFG5nXX2Q1DXez8vvbcNbPyf6enYchK2bnWTsn
icpNmbg16vZDs6b22EXAOwV8NFlTL6xGut2hZqhHLDzfGemUIhsNPdfoYTFWlazrx0gvp21ox9aK
nqR2xSH8GBnd2nJjfmYAQdwzgAWxjS9xi0Jh4r6hJFaCBquzHX4hEwDXxn1E352sy/zVqJzJSAuA
YSbYVW1XrwYGcFSeVmheUCCYKPJTT6vC4EyoFxous+RMs+SMFNzN+bNYnoDfb4bh+AO/Is+4s5HP
+lrrto1WX+S2nVpaF9u1DI8Svm0U74JsvHkMpQPVLTv6OZiy2QSTgY7NWOueTBSIHky8V9BoUCZk
sgYvdIfq2Pp599SW3DjUWWd6Yde6oH3M+MZIw+piyaB/am2U1T9ZjsfMR5+2WiqRBQQE1Mpta9Se
zrPfrGyah5ZV9Rpw5wapDPadkUjY6AHKVv7xW+03XqTEix7YuKV3nXWf4Sl0yLtW39dTdAuOHfuf
wUFQ34LxymwaeEw4mv8QlNGeZM9I7Mytht+aCYBh4Lvmky40e1uIhM9iaf/ir4f6YxIa3aPU4txD
uob9tj02Rc5vJH6kV2i2/qzHgm1yCO6eTO6kpzDR3U3Tm/ZzYyiwuBz8367nl6PzO4tBs2tqrQFe
3hxfU0BMT752bBSXSUucJepQv52RjYZQZCFXspD/oFf8BNRZsG6HnO+573znFX4rkYlfbpLhNzWk
+J25aPQ4FKCDuA9xq1xrMX63kPb43eP1548Y0dMJibasZ3PwMGYgQHbrW7Dk+NVbEf4IDAhN0Mqz
6myqbHWomRGkPTL7rteR3jagybcz7RjdgWpWA4TikvfplkbvAmLNupMqAd5VgbPtfcMqfyRcB4oT
8plxH3/PGoaMuRq1yIpv4xoZFJr060o+YPZIf7s3f1fjzolGtfLXQqUFrg+pVwr8AkqGHG8KZq1r
P+j5HlLXfI+cYPeYZhnUsZ2u+dUJLxk669fimqYM+aFR53vDbNpt40t50NWuOQENNug4WLGlYRV3
UIURAb8DMpzfQTrRBOoUfnoH/IY0xWb2IFuPzdiu1sG2+s64LPjO+MmCTjJAbzNvD6UMUcK0Y+0H
5Bw94vRLDQDLs3bqn3J8vJ0ma5CFCRZfFl8BMgDizyNfw4nAggjSG4+Ka7HBNxAd1y5zac7VSmxn
ZQFgkI6/UtmLOw3iQ7MvubwFzLW52LoF5GG1N9u6mDdVgGOsK2THr7TFiku+tozBuNJ2TI2WOeVJ
c+TZicSDaG16LhSk3QgVR1iQ9PlZ1C+R4QPlrnDwNElnNBflrzRY5ioVTXOm+UJms+aRV816xcLU
R9TY7PqI2+0+7W0QucV8nIcDx+4SrdE7y0ls8JAF8tXprWs/NnirtZBZCp32a2PG/hqEE9HZDnh+
yvyx3UDUfXYNVSWGXC3IiBkkVus6FTJQdlqfMsx6+RhGG44b88noQ59v6dRGfaTxPswXTVefgsZ3
DuWQ3IeaZazDvojv7cotj3kW4e3GKOorcmBIhVq982MEqSX+DP5v345fq9aqXz8LspDIn4NQyyzP
Mi8jL9TC/GJEd1mftQ80yHiNHbscsw0Y8ps12fxRZBeagGshh5srnqQQpWzbLSDA8cpiIICcH/gC
pL9rNOHy+Y2BxPnIFjst35h1UT8utjLPQB1aOV+IuLIIyvVMXJnjbuNorH/2sd/aulpVHvtuyB/w
P4+iuYyav3L40pe8zlCnBb6qeKrKUFg7rQzSh8kpopMdpscOTDUPjTpYXLoPUqvTTcQjZPW1TNio
s8GoBfmTsCJ+zAb/5vcWTw6LHU1YYJc0c9AzQhrx1IXsYgM5to+NPrnoaHRZ4WYcfock0h09OgB9
O0bZFH8PUhvyIfaYXZjhiz0FoSM2uWQ9slE+3kO+G+pPoZ4dKqgOz1WVGL+tiaHheQx+RQ5YX0Op
Gc+pHwzgi3WLc6hlzbGQ4bRzByt89PWQr7A76r5lZXoBXMX88xaOgtYt3PezYZNqU3FuRmlsyji7
K0rZXJnVVgCISBwSrbmSjVfdpe7S+DyPNDs6m8V0odF/BpllWB+kUe61N31NI0e33yy8WU3pLKg5
2xYNzoFxKJB1TrQGyqDEGzOqT/RlsboRlZJPbF2ZluDhVKWrKoNOqFA+86smxbAApZl53Kh58r/p
R6o1aaxXwJo6iWOiYSk3TtDcM05SHegMQj3Wuusy7FDebIufHdvGiTOO7oOozV/CHmh1slHs4rfE
SgdwirFt14vpg5tWF6BUgHja7bq03uLz4fPRhKsXL8JxrF3bS2hdatNgND9CCBXsFt6Mxg124EIJ
DrrS21rsy/AdEcvMr0FTHeIaFffORtFjiEZSZFLFng+13KQ5dyF+gdIf/eF0ZYPioLte/unJtvjR
duKDjWKX9SS04x/Qq6poUQdn8pHRtK0RzYGa9RM6ubhPSPNXbY6oOOFktrxNucUvPLRnn5RO7OIT
n9zpzBcLxV2PIUc7sFw8hjJunxkEMgDxAGEzrwO0MsnRS9SwzVDBQvrR2tBsVKD1I9JDBzT/mFVr
WI3DHxO9a4GnhvKuMqdOdFujaYvi1ZJjta4DSHg0VbWtCnf4ypj8oTlZezE1t7i2sruQua6Gdsfs
pNoKRXrc19kPmbjtRTpDcZ2K5kLmxStHVYS8qmBsL6XyGuBF5sWrC/rmqIM2bi0r84Barf3CIC2z
A+WHvuMgXnzJo+5Au12eFu0qFyy7N5BouUfvarOiibdIa2rNXdPU+g4/+LvI8pC24/M76KICmNIQ
mxQQLDeFRM0DOFStbKC1A1WK8X40nQ0YMK078ltiRVjFh0RUr2T6gKZclpvhkDSNXgUTbbRO4tUc
+KxIhOaLNjbykJpOBpBQa77UoAveZJkId4MaZiVHOhSlaZDuwXkU5bfeFvUDTfYTXqti33kuu0hc
ZWLuyEnICD0iIFybL4AOYnnI1QVoNk19G9IIbjg7N9ysVgWk1o+0pLqA4/TjpoZqNeqfiiQF/TY5
ysboRFj6CeZuSprhfTRtwBwTa7u0NfIVjeeseIGq5Tx+R2SzLAcQO3iHgu9piieOVWXtqQLq5GpM
Ekk7lILJrpsAJOeO4J/ZBSs/tRt/26nULBo8Bpf1w7D6agsTWR4Huptcrf/m/+G6tP4//UWOXu63
z4OKurYeIj1Bo3XSO9AYNNNqn6DyvXNF6L8CNbOloj6HXh3QO7w7x84QQoAG6GDCCQipnY0gdvHC
8R+RJuQ1z/yBdlx21E2tVwZJfkiM8UibM6eOIJjMUx3iezSjF9qxxkvSSSRx+qvBizlutOl3MekS
VOC8vJ+MJL7rA5Zt0W6mffHz6Ae96SRdObt2uiPXTVqV9yDzfoTW0Hhf2Y9xjjKVpSCNuV9G23xs
2HrGL2KHGjnNbXLIp9SbX38aJvq+A5xcQ+co8krozZXP4PfVLrWTvVDaOPSlttfKCdgklVzmgd2u
glqiF0EN/yvIzp6i3IFwuYKMoZu2fsC9CQdANTZpH6FBgobL7NuEoaBlFEEHoaP7KGpyiIfUcb5t
9aLa28AvQPW8Baop3KD6G/8q0GOwqvpR4oHimHvUzuN9aQGa8w9XntfJ7NoM7oMp4/ihiFl9hBRT
jky9U1/p0DShtTKR9t0tNqiyrPDqFl/I9CEKHR/NFdtNvNOpqLwNtvVc3kXpfvD6Ual+mXZy7wD3
+cp7IAbRV4NCYnN2JDjlaAjqjnabFp27peGHIFSFTKSl3gUxxzlMUewepz5AG7vRGJtozFIwEKNX
7TyfCu5YXgzs1IaMdiyyY1dWX6KKGUdpge2g1ht2bYsI1QQj5T+jpvGIlGsIo7+aqdFfpiKINhWU
DaDuKM2j6YJmodBNdsWbx7ugOLQloJqVnAHNkDJ19raM/xA2OUfPPd6YCmaTbYYkEzqZ/MDM92e2
pZabbBlSMCszYKgZRgDdUumVKrKxfZIZqmVUmbWCqjqAj1/zaI68NOjgrXT0770L8gG2EijajRmI
+W/Imtzl+AcajyOag65hKsRTawZbkFYUr5lsm9PQoMZLwzx03a3M0nyeLaw0X2VdiQpf3havgY7X
M7UGksXiiXO2oaDY0puTkwF23ff4ewPEFXgoAfWeURT5wWFm9xxJ47nqh+hHzFruda4pL0Al1qd4
ZOUMU4rqEE1XTf+tCUt8L7LwFll01nNtAq60RJrI2h6BC3U9N/iZFwJc6YpCEJm45JRQopROU/RZ
zkaahm8pWQjcNcxLALk6kT3th55h99A0yVXzbYiy6WgaBynUSpuQzWYiTK588P+i5s7GAW/IJ3YB
KP5qVP7gJOKrxJg01AYs/R51cghTDVH5rQVT2hqMKxlET9zgNcBvnuxpwWoQkOKZWE9a8S0X/tVJ
m+5K4b20O4/sS3iglyGF4w5u3HGelquyFjXS2S5eARWaTm/q+hyDZ9qjIjVXQ5qlEjbNWsqZZv87
toTq6zGBQMuaAfz9rPkaEF312P3ODG/k0v+NzT9SI43MvsTWYGxiHV8rMzfsu6aukq1v2c27IGbP
QVZoJJ6VVg1o+PBtJb5jt7eQP8tqa7WwJOcF+g3a3m6ORLw8mXkEciCh9OlxCyPu0THM8d6Zv4/S
IX/gpVl/V8ugQo08dh/owIdgAGjA301JezOR3ZBdu3F7KKx+mACY6MWP3Py42GmNUEMVT9jcBs4T
i8cu3rStMrjUo+bvqLDMkb5cl2pIZWcL2Kk1zVJRmmbT0LnNTsr5v2PJWQ818WVZilam2GUpmkX7
tL9zQZJ5zhr5/JE5w0ivKZP2caHeoLP3btGkVCD6CWm9IdFLr28fa3u4hYDahCOBGciDXzi7Odun
Un6FZgXYO8b1erFRQtB18OspNWbtacLhJWSnVabQZ7ui6pNbxpDSi+VoHnqg1JYl6GxZeyQEz2fr
kiNXq/z/rLtc8F/Xpgkwkf6fPzO2Nf3WSS1U8YbJvmhlVZ41de9Oh5ahMirti65Xa8gC1/fkQSaj
gqhZFAVQDrV8G/seuAEfyddTrzaRaiVDHZpWq/ZhBIQeuSyX6KZ0zzULeuy0QIssJY/l7RLkhtTf
7RLzRwHVym15iiAfy0AfBC0/0scVf3/65RPQmfoJdLX87FZkCdo/UjALLJ9qXj4z5Gb+WPTJQeYK
5JvIwZRKvxjmRoDT4wdOZDZsgUpAqcEYwhPUmOt4nXIfvY2oQKwSNL2eXDXTFWmqHWhMB3Rsgztm
XKNHFQhKcqmiQWvONBtl8bhCo78/ryC7QjRndwDvTMR44JHyM5qmg7XhJ8YK/YHDKR/RRuuRHHRN
4tF0mqU9nlTCgR5PkrdzILnTLK1DZ2TrK3Ea0cOyJxMd3i1FzuRXswEaKmj6W5Ht3dLvTkPIe9CV
Z7FqWm1idaRk+aCB0CBX7XZGBQyQ2dfxismxA3tfDi69fvTltsuKnwxMD3dG7Bf+6j9OSXydYuoh
+0kji6TapRjMQ5VYgKuYN40IkpYAk8J01u/JOstPLA7aFIzbZnJbj1yXidnRKHjlDcVgbGnmndDE
bdFFWGLWn6Bx7pvDNgqRafJHG/pIqqkTSFbg+uOo3+ElVd4vW0bb5hA4yLoabQ4oVAZl0e9o1kAn
x9Yc69HL6/ipk2y8G4L8SK/lDhAkphd1crqL+hQqE013H/vjr9HuwfxLYskQtUESO64Bzgz6eFrn
Apzl81iDGOcRDYPnQQ+addKMyKL3NmpT6qxTthBV//mMbP/qB9qFY2+7/aaJqv46cKv1WJDFv8Ku
X2eBrn2XVtivIzttztg4a2hZRuaJjfrwjbXpThY8/tVChthDWrx5GkEFvJO8GQHoY901iX2IWSsX
1IE+Xa2qbHet+UnnGXk33E+tcSQ4TN+nL0PbTy+6ZPrGSCCXnVgpXqE13Ek4WEi+gatmdk2tfHbN
a2dcF2arlT8A7ImOUy5yz7SK4VLJKtq5sqo9zYQcA22R29q8zWJDIu9102QQ2cDenCYi4feXSU0s
EehPAu34MPVqC3OLoF34ciEnG28RpXyASnA8M9ET0KFEqXlbjEW4IupH0MtopVWA8lwDG2RR6NsB
XBx3Zd0Z9pp8Uw4WKkJGmCa+An7BIuzFTcPu9+YfR8pupbZjZ7wi5Tu9c4edVkz5dy3yeGIP3/Ft
5atOg6TyizOiljhZfbVy62gDbFxygU7nVRpjcbbMNN0xX4/Xoy6Bdc5HKAhqIF98cw0NLXwShp7s
ks65Whp/ttsciZZKJpC9xrO8qXT0BL17rNPpxzEFlXh383C7FkpbG6HzM5/GrcmyQ8minj2BjsXN
dokxyFM/5IptvsvjE7jEpk2riIYc0Hd6Faobp1AxCqFE4LVWbH8pc1c+cFn/Ia+wTMQurEdjDuIi
8T3LHd8FNU3QX50pksegg9h2b1buXQqZdo481J2D19k7/e2MbDaYEkDtG6KxEVi0/TwkR42xWwgN
Qyaire+Ev02KmB3n8x5I0cKLJ3Hkskv2dIWsZoCqxvEJRA6hx9Jiwhk68oswSta1nsV7GgKjUuxE
aAvwCWEW2o8QuhmgsElDlqVnUKuVpwTq2GSZzWiPgNRrejVrmz/TBYyBjfMFcnUBLrHXJ1/NRQd1
MfHbBfywG+5KdYHEysNnDuZOhTwn5jhQq/SnhgtjjT8GQLz/nCAXss0MczQuAbzSSjDTLjRz70jo
lhWgunNbdXF8tww5Jr0Rb+xm/OZ3lUBhJajw4Mqi13qMQfOMjRbZmauXi502Wrk2fPRf7E3vPgJK
GB8/QmBSw4HYVhydBGFlaHoRDbOg9zFuyQeqdqcZT0M+88ziXqMdZs+NeNYU+wDJITey+Y5mIvcG
JHOUbKjyZgrwAcR+iXzMFCb7JBquCZQNNi7eeh5ZjK3unA3z50IdufdCFKgRW/E+rq3aC8AIT0+U
yTe/a3EDQoSPTxm/c+YZvM9BxF34WebdbjtyLPu7HAVI6Is2Bsjw0FFjiJcqkdN9ENo/+qS178vJ
igDGQBuNE+r1DvSNwZY8KVBTgcUt0JZ9hRSZbt3dCg5llf7kSADO7PlzFpYeoviq48VOzczG+Vgp
66Ss757D4WhtmUz7mXIcMPVbYNmxcJO3Qh6gcclWUAsrX+0RuopBJKdf5gCeHsu1QEolgMrVRfKz
yUXhMd0IXyBv0a59X7AH1waOc4Ts7hGk/vjYdYy6UQt5ayaz6LExLH8ljP79wr2OGuHbwp2epj8r
tbCDTBU02MZ+y/rUP4edHFedyki0RrFHJ2j5WuvlsMP9me36NhxeWBvfaar1ClRzxYq7SFgK0fln
H2efRaY6ym+uDrRkZ1XoU6qBrkHvz5XAfVACBo1dK+WObHQwsm4lZJpeaASlzOpo693nUXXUDA9a
PIBAJ+H5WTc5aB1Am7jGzcO5s9WhYGbYQsqB2XddAlD22rUKgQ4DPJps3lcezdChKRyRn+l0WQj9
IhF/DOLmry4zv/VgWWD7scvLnUxRVsb+BVqfkzZldx+m5qHhQ+NMrwxxyMBEegeuql+1iNBlXNsO
hFVd2R2pBfltlkYOCmdrNBW2+DHQeirA3HnSbEOcHBs9GbiV+68lyFLon9FOywvw+eD5QRVgM1Q2
kO3KtUF/2QYqkfLJKsJLbKIBmjicTB3Z+FANCYKmq6HQuDwQS1MSoEYwMrdbxRFw/WmvQWgFIr1f
kABrT76po+1eEfMVptWeaLarhf7FdPvyGIeReWYd3iVaQIbXqe0DeCkkqFPpFG9qAGAU905ZGFCi
ngDqR1Xo5jyPyU/y1oUWitV7luVjwwdBYefcFjUoLYLR3eYxntesV81aNDM7Wczfd04+HJtWOGea
oIPZoevUSWp9W7h4L560INpDoDl/WA62Udb4Z7HxJf3nhOxCdx10YY6/wt8R0irzB5YX5rYNehDX
/HMCdf7w4JjWD7JzGzkTL9ZRcy3BU0O2UsXTIv3/UHZly3EiwfaLiGAt4JUGepdaluyR/ELYnpkq
9n2rr7+HRBayxo5774MJqiozC7W7ocg6eU6V6Xfd+0mpm6yqNg2cMVMvWxf125byVOPjOH7o7wbk
30yFDft1TppFaRtjlycjyFmWSVHY4qAOdhBNoKJMZEcBt4OeYEMCdLag13/7m+is5JZ2HF3zy4d+
qZfdpXJdJEmXP3O7IgCWXJHdMidp9uDxNk7TcqAzOmDX1DjlYOL5c98HE2qSL7ltzd+F/13fH6/A
HlAOi0f8fou5XZk5uFowOdiRL+Wo3xTL1m+DwJ1VM7Euoz7B0KeoOSBkEkDi2dHaq2ZPbmDqSdAp
XbWf4jTxDWwlBaCYyp/qzI0v+DJDn3NpJsAWPoG03B519kgN2Q2VB8bN8UxNV7OVIM40Cb14mFpz
nlyaGmLF0bCoHME1LetXV13FWm5z1SH2urrSVLhd/W5mcqdL+zAztKo4vuSVRLoLCkrk/m5mCzsA
v7losqWZteVv3mYmVxr9+Td/uPAODB8nNt25NZ5g+9KooKPSCMUD11d6NUHXc6WzyRKAVLdyQknG
yLKwGsQ0QulYw5EMOrcCZxAY6q2EOafVfDVKYqEfuyE5ZbhVDiey3uZZLalzjbbNMRaQ90V5EwIb
U1qCrTh+LAvgatws0U7DgqA1GOjw7Xp2PU4I2sgdfGhVGLfesvvHEmQKQa2rIqQm5BMhTishRUy2
9RJKbZm6hkrxKzyivMmF+Js6PHLRdvfFyI+CIyQqFFPtRlOOOW5AqgoZB1RYf8sNq74aqgqONjqt
VagzCqGeK2uoIWaK0UnpksGPW5fv0gQc/O+szWQ29m9hyBp1Pe3kbd5vAWds+A3IUSXNlQnnutZl
VKU+XGQUP9JbKyTLwIdsIHHvdNn0+NbPKjv9Xf8H+6lcOCtdbH95zXKxi7T4RvEOVd/xMqdh8UYn
v41tpj+tPvLIbxZ4v5guWQTKQNDSb93U7OqxCWWaZWCqruYzifyglLSsPSiQ/FAhsxFuskCg7U3w
4jHnu62Pzv6sH0TDuj38EI4NlOmmM5QBpIvahwqkZmfmRig+YmD2KtrugfLiViGOwuJoWZ3xueqi
dYyS5G9jlH3/rx9FIcvFT2JXyzfqpsO6peu9sUuivw3z2C+AQk2vhdeVpfoZecMpiEcJcjgsOM58
spsQGHblEUgYJAuhUPupmISOPMA7T66V2SPULQev0wHoarXmNGx6pOvpxPsUBM7Ic67tlglfE2DF
XRVzSku8mA5zLunwkiysqPMsxtNkmHBamhUYq3ZsTMcLCEvjvwr3ZVxIUcsh80VvLJyK5bdIl3id
nE0oKGi2CAgcyh0GIHRpaiEBR4eVYXnBkIKDBEIzXFnq+foKzMGNfSDgf1Yo91hop6etSoD67Vb0
e5BKtd5aTECdZPPmEUHW0fDYwrAmVLAuXOMFUMWM4qwmUJL3KiMrztRmZl+c6fC7PhroGQi5a9A1
7zbjmcKswbY4kqcIbuRl9DoFOaztdQwEjbaWgjNpmXYNsgWlM/PtgrYB6lsn+xgcFMrOTteg1knm
9EfQ2ftZtytska8+TbNmBwB0gItgDFifuy826rP3LRCNe8WJ5q94l85Qm/ViLd3FKOL9T2uQ97kv
nJUGskAlug2wAIAgVoaxgZ2Euq1YAO2s+evUTn5R4BUmAanLUWbJa78J+XjVtqu1/zf2qFkDm60w
I09jbAoHZSpfhNPv6L2nB7YfdzF1urhTFN/AhmZ4KPSOvxe59jjavf5kQx/+SJ7YV109ycACG4yf
p810Ga2ouZT99BSV/LZJsOrY8guM3q4C2vejAW5h+2O2UF+ybAW2KHC4QhXpVTCVHAYUHwYjwMVk
UIIVj+k9ksWFq15QhvvYyyZG8XGuXajL0QUqEGP8xl3RAs6izBKZ1J/GVSrjA/ZRVdC/geJoHSXn
zY7b2RqUkcka9YPLYpOX2PAYcnw+xOlVSKYeemP8svKCjaVSnphVnjYOsA+8YG7ezV6v2F24mdAZ
kYDNi7+E9CkFd1MIoJoM6tmr2B1EfersXV587V2YXYEBXoaoY1WuWrlbQ+qm8+01XjN5BdhV1O+a
YBt/lxF4jfa+Z5mkDyUoiu9SUhqjFH0TDDneZAq8hoNWY1c6ABWZC0hhVlFywMb6weKz/dTkxY66
AS2rr72O/wKxoBOUwp330AJRAxqlGPlbDBUx7Bk0ANrU6X7fZWsg8uw7UR6HuZKeOebgopXpM22H
rLsctOFBbdpCYaOGrfzaEcG7YaOBXA+4oOENJPozuajHEk+DM53HTuIgRbFswVCkmdURkHQlSD2V
9Oxmwr0Jg7nYSFHEkc35OXI056YtpcuLAbX05Yn2Zq4vu8AmLLkLy7exzW8Zy9T63RhNQ36gU/nd
DDTf4rdF+XW+Nz8OxJWRSORRGiWwHShzqMQo6Rg2ePhsqR7XNtO+xb1t3Ui/0uhU7Szc/GVTrvyz
P3k0rtvcJTmDgqMhHqOqESjMglCPZbhX6sIXST9kSpdBpQiDdFCm8a6EfsVVVgp/HI1BP0QgNVst
8B//WJmo+nuLQz7zYuUsVhTWttPPr+urKVdHv7Vw927NIjqxRczddFBIWZt/RVCMA8NaCeCiMOZn
shJ25J662Z7wCD6gAWKEwbTC0UK+askLGAaK4FPkjYnrn1pGJbxmSSHYfIhpbLNc/GgMgJLPGlB+
R2d0+JUOdp0LpBNktVNnB1oo0ur5PjFmfqWR0jKq3aCoQau6DEWqQLQmp3LG5g8xxXOwwdbsH1f0
kIVLBv2pA4o8TFxHIF2YFxfwHziBE2fuk6KBDpJ8QCn05uOotv6U/eNUZukJLjRszXLcK+k0bQz1
sp5pNZhDc2sMcpDSvI4ufZuJy3kWTjWzwb/VcxMK7EVWB5Y6n1eqrd6NPUVh1plYuBpe5WA5hwoo
jY7zBCA+CMnlpGcPU5Ku3dabE1npYnx1qpHf8mSbjafCapsH5IE6aB+j4BZFaM1DuxwcFHXuQH34
+z4ddRa3ygK+A5RreoSnIOUCdVu9jww+fNYaRx4YM6PQklb37PA8IIOx7rHX3OV4Q1o8zcWTHnkC
VPwgm+g/O5MqD7ahRGGCtw8/dQY1oPzymsWGZmK344BGYu2mFKm/5q3XMaUaMuDbxEKF0ENb7VKx
oduBcSjzqYa01BYCTGXgdh1K9gASQuVKDN90RkTgC/oUC1V+Kt5IxzczE5zkfl8WmU+2NLDZmeNY
nfrCPL1jHd8CS32+V/VyPlIXcKH93sEm/gkcuq7X2Kzbl1I1V40jwxUTyIcBAiZmMQEkhBvN84PV
RNMT9vx21A18doLvPVhviKUMQlWvMVY6sg7ccBSDRqGIscaIoqTZQVa2OUKIckdjeEVLrs24lGeS
aNISSOt6c+VG2y6GeM30tr/r+2J+SJ16pouhbrqYlKMkkGJsf5AwGvtJq/HiKiSoKazIsPzWgRj4
6NY3SWK1WQJJs6WZKMK9GzkWe7y9p4pjGrJrtq+mwlMqGym9KFbPcdIXB6owWPvW41p9QN3GUsDQ
9iO+H1NTrDKwvzcic9QGeqifsQ4ogs9BToCbW+OC9CIZsKk1Tjz64pZ/092sm9325Khd7pdVZx6B
tZj9mmEvCVvdmylFwH7Iqyl5khUFHKwugijKu4DlhCJqunluVj+npVut8xaLmv+1ytgAXYMOt7lN
z6iGtlngmIYEjSl0jFZlIrvUKwgsde/smrKyDK8R5UsK+vfjFoDcigZ364WTjyJ9GBxKFM/aRh9M
PfiELWHqh7ruQTILvoimYPqOqfnCOftTkmYlklgq9tpZex1FxeqrkM1mR74DFwAzL8bbQGIy0KzZ
hntheT7uY9QkrbrNBbaF7lKt/qQ5PRJetpsEhVbkD6TgLBuUoA11NeOxAQlnAa7637nSIJ4m1V1l
9o+y/Ea7+rwf+4VgPXk0GimRcQICtYEK8y0H3yMw5GPyA6ZEcrGZxkAOr6ZqnIy3rG3rHe4+yY/p
P1E/mFJUMk3Z1xVWMPehgnS7W7ejp81jcxhyZbp1ywHUl/2eaRpq/WoUiYF3wXXugVHqwa912w4l
A1UCuVIf+TcjZIPJdbNztfgeWCXtaMwDSpYLZngca/fRHxd0cVaAnQJAkdcRamZxP5w7vQ2IKxJE
/d0unzrjQA8cox+VY2snlkdNOrT6JTfcGnCUyt1Rz++clAKI5hhQCKVFgr/SmAn6D3A0W1kid4BM
QPAo1SuIyW690gYJc0H0zXWm403dgiCfsdi/6wQVU3k3uYbuS5R4Opq2I7FCCcTBq/AhT9svEszO
x0y2YEan4XhqjLNI2nBtJVBElIvQIbnVJh5u5cheQ23xyCTp+zXc1k9ng63/i1zFsDeB+1ueNfQg
ojNFbSLpgQ6v9KQzZOsw6vlsFUk5cJIXXAP8+c1HJ5ELoFfbK5/2W5h3sQxsYiVG9J3CrZFAdvtD
aQz7gPxiCe5xvMyNnd3iiQwWajrQgKMw8B0tPNVOORhHx2n/2gbdMU4OEtuzIoiT+B/LuDehwnBc
WdbH+AvDrveNGNmBdpjOWdl+3SjbHVM6QZGbOjI/C0s7ADutZ6nl/8E/g5ZUWSbWWVS2uC9jtfJG
e7T2kHbtI1+J8jrQktzamdoo7qfcBjrXRmnuqWrzT9RHfnRGhxSPFXVk03W1BfdJhzLJkgVb6A8e
2xyrC4Up51g7JMBDn5t+/qxK+6HmKr8AVd08RPjtUvfa+m+XpQ4gyJwLiIRiI1DL+wAkjQpWT2AL
Bd/da5MwyhE0dtZRatKo4E4UUvOPvgR3xoKuC+aimcO40/LPyggKSp7Y+Rc6K+L+P2fxMsptvHNB
U8nO+/aH3uD1A+w/totcOmR4nE9jGRn7OrfyY9Ua+g3Ip2KXglLwh6asREFk2jLpfDJkZmLhijTL
f01XoqC+ByeZpbxGJdNYxsYa9ecFNKja6KYs+dK2FZg/IS59p2dJedH7iUFWJi6/9cAEtSO4hzeL
RLeKy78G5FF7e5+3mnGhVz0rEyWKMQbrQm+F1GwcqOluTRrdjFWAPf4XXxeVwBBHJ8lHReBOTogp
rG+LlhvXFTCVJiNYk1wDslZjnTh7Jj5Xy+hqO0yAnvQ66vBcj/kkEy5MCU44EhCnUzqw3MjCQja5
t9mUC2PimjHdDFvG62BuoNllxf18tljzjDugEYIKAQlrlMHN5/HtIKIKmvZbm1xWS+pcvLnmwJtc
KMRq8xaiVyBd47a9ccrG6qWvVUB28ck9QJfpE2VnB6vN95oZyxB7BVC0EsWLkMqrldlan5JF2Yqs
1NiZQQCIlG6sNC/jEsv6JRYoyPM9WVGGd5lRSYo8mFlT+a95bwWibWAZpJy4Vby2aIwPfE9jlBN/
a/3BDyWbyppnf7P8jV+E11CKSVGaloVQD61PhGaxRYzCf7NJHWjwAS85o/g7BoPTaUW3zCP0mLEz
YYbIwTUelczG+MKGPdL+OyqKpSpY6jNaiT6NocJ5a68Vz9RuF5937YI5WPhLE3yGbYmkSlvMp6LH
W8WcVMZfDapbfDtGxQqpAKm2couKaXhgQCJi53E8AARm/LU5kVWpTtKvFV4cbTsuL8Mg/9XAZwJP
DXQBtvvZZel82rpAIS4PaeJWHvXNmZKvtupsfxbQNF1twaKwFxqfHhtl16RN/YLKt+44N1OCFJtb
vaSd8d1JXeU2q3p6m6SMvWoxk6OpYTndxCdRceu5BmXQm3emNq/eSC2t3njTPaEaqEEGRyte8OsY
q/pFVXv9WMgFjDDb1Ytjz/+ogytvvdONN3uc/rUXKx53tj8KaR1fffGQrF/mxTdSUNhMvoOq/dMq
ZevjtwDy30JYEOHBfpW1vGfYTVX5Qq/LU70kT9Qx97QYBVhkNjOL71wzlc9mkVZ+lhrPQ5n3Bw7W
gUM1diCCWM6cKHk9AyD3P33/f7stCmjR26MEIhS61NI3lvLiuCwtAFQNrDZc11meILt8KShW7NY4
Qsf71UwM6atZoswgKhlkfpm7DJlJfH3UVtingSXajppcVUx/HgDNoGanJI8o2E8f7C42Hhst/7NT
3WmfgelPfEppF7N0H5TZ7yFMhkRXW3eHAmWVkDZGQpws5jTCWiAzxJGaeq64D2r36jANXIccku5n
ixMZfHCiPHu1zLI5JXOHwkM4rLPaDUiXWI78JRlbQpvDxhqweh/+pjpNOiQ8ZyBmm8uQ5CSmLlcf
YICnM1J7SzVnPfBXA2piA4wMPkRoWFOG5mL/M8IHA5qC+n4a/G6KzFG124hKIqPLsgdHcuimDsUj
HZR2tndKbgBFphXlowJWtjuUvd9tFloHlF/UJexIfRC4h1Ypg36RZoCfZTdrxrcS1aMXGmVIdh9N
VM+9mwJYpGPXTRyJabt4NGst3sdWXPoQeXm9CH140iI9/kQhKnCTBFqnWwEZ/OaaHQkSEMXKtD05
6IBzbddMk9A1V8K2Pl4zjZLXb657mhO+c8qpvajmrPplma3cNinqMW9vrXhpNVqyjmVNv44R0w2N
vVmWSvs9VSAJRCzCtmuoxzEDqdRGO8wL8QwaL/fKgNm7yQbMf0vC21lawACvrUrilrS0aIFClg2S
o1vrzY8sfx37rx8l0acaL7j/9dvGFj859Majwn/0tGvLl8VJsSw8RDcAsiWj07uBla6ZmJzfhjMg
Fn2DaHMrC0o1KyFxtKzSLVM7vfIT25G4462OreeFaLjscnHo0757bQtu2Lsacs/BOv7mrU8ofloP
PyOsAXMDzz9FSAN7c8vGlZo72AXs0tPa1O0ERdvuskuV1G5gyTQ9RcvOVwFMx+41iaypKS5oEV2r
1Sa/6SKkxnZwM0jbS+w7ZV2MFGdVoOStd11gX6uBg2lKZLgnyjhdg2ik1Sb5Fol61nBzukaiFi9y
Bmzk+DgyyzzzbvCdmUPjoWlVcdcthz6rxV1mTOcCC/6TFDYb9xAGznZNZk8BmVhcgwudOmmmhaLH
Qp6aeKvqNVQu4d0KkjzQvP8ZdR14C0uT9BL/M3RGvpAuynZ5qk1BVEt5TqGA0/O+PktgE9dDuzT/
2Fe6FcQ8yXrCGtUxp+hILXKjM/J9Z7fF+mCzNTUQj+6KHBtpnaWoQCNPZeB2LnK4UKOBPnYBqlKP
TlMpyosrhAWGOycQgufWkfpyLGwyn9xzyyiDeDGE1ho6352+eZKP1oJ6XnR4xQUMKZ+xyne065S0
nzPcOQ7UqnihX+msoLMIomiDcrRKAwiDtWtxIrNe11VQpfJ/11HoI5oz6gIwjDIGG8CecfTXztXg
T9OtNoYJweLYOK6XJpQ02s+x/SWZkvhcj20MSBnO6AAVIvGxj0zqsiqxY7IYijfrhPGD6Qioxf0m
1EfbxUTL7Z9RNheak5pb39akM63HkwX0sJ/GAtibbAH+lAs8h84Al07HtRN3IyNUsvjVhobpkM6F
eOeip9mr3TvnzXD1ayN9jUXOvTNC0/l3Nts1fZiFjCsJhiiIBgGUZ8Q/FEixH3RNS+6tiqf3dAZp
NvyX6nkVbAP2MupaeRS6s2542wCdDdmYnZuhPpPZFokG4zJBKQS0Z6mfLKjfjnHntoBSptZ2wA/3
dfrNlkZp+rZGTnAzJpM2btz9iALBtMM7I35d8XM12XnYNrLZO7xJno2s/QZNwOwGvIH9iIJoiA3A
KooKduxT0frcHuJnU5HTTlOH6kyjloPfgTXyL47bN3d/jB0Z/beYjdlNyxL7sYzddcpiVqwjyFUA
8S6b7+qc6w+ZOv6tGL31UOszwBERNutLnH6F7M/a3y79zsD6XaKmEsmq7u+oZtaDZOV7+yXO1k/2
FOfX/kIUkKCMG7+qoeJhROXwJBSzO1m1bXl5rw1PugnWDRcUTDRIXdFshGaruCDvFONTrPdgvNA7
MI8t9nNWWoHKjSig0Rwr+3fRpmhQbzHYpci2t8X8aRU0crDJyPZurj+Pi3CJVIsTCJJ8sEzxh7YZ
jQfgDx9JHKtE0mRvugwvmoslkNDPm5Vr2YfXUqds6u6NVIBqTrUhbMQkGMkTlOtc9TkCSZo5AVuD
Ylp6UZ0rsOKDeexcNtj31u3xhRBqSu58NguH31ML3A+vrWV3H1JHa4venN/G6B17adVdGu2SHAvT
LVsJQpTiVDXt45qP5BrLqUkWJTFR4LPJT2C+fUyWfCYNUGaT+hfXLdqv/Vr379hB8E8xeQZeWiRI
KVXagG2D5hg1bMOBNe59+IkE+N5CryZvHu+u6te+LQer5yihZ+YYLle8dadYCk+KYtu7GRWkvHPZ
TdXUQC00/jTMQjyh6PNZ9nNxpa4atbxBxps4pGYZK+Ul42Cm2BzAcOSNCphiqAuyz/mO9ROqAJaQ
DR+HA7M1KFwtwX+dDwq84kn9Zb5m1PoATAgCVCideGpm7f18etIVN2lFvuTgqUlHsF9S/RAd1K1K
6WMbaW/FNyqkLN4ZbYVIE1QjwIaRgJAzvY0jG+7oyhRhGb45S2f9291ET86yly00JHFp6wcABJ+l
9Y/UUOsYquVdXJ+o2dZLOQvDiwj96QADDPexGp0aMSYttmDTm3DT8Y5sP0zFEuV1qnWW5XMaXqei
S6stcc6xvPaaOatWUgZtoWEgaoWp6HbQB7CvK6sC5E4TZIlMvvIrvFIt4N60G+P21Xnt1Pt25zSQ
syQiBjoUXZGuzlDWBQl1HVsge/g/OqeNkhxzGwp1W0A6YylYGbfZY8HSS4bVZm4m092UsR3SGOxm
lIC80IG70Vm1E8BxxVigYnWOIQKb4P4xUpsvxe2GW6jYj85LxZtMPoBzfvy0mlOwRvvc6pV+T/G0
JTL2pYBM0zL9uE1Udo7qt81cBluflZnWIdJ01NG+XVUf9ePdhB+Rw6EZsvXHuFANm2WXrWu72PXi
kKHEb3LEgpKmoADgQn5/wTTQDF8izWXYLD9uWdQ1dbpkX7e+D1lTCAhoR5krIP75xYwcPiRpqe+D
HTVBDoR9Itf4QYJndCApNeZkr9ppQris8bZ27SjzfjKmT2SnzYbVeB9t2Djovj2C6NACWiDbG0mx
k9yZzk6fSPBbmQqw5BZ2X1CTrqqnVMOeTCzKbzXqLJ27N+u6jZrJy/WovrZ0ujni5gXQCbgo/bXe
lkptqej2XXs9NRbmDduasXM/RRG2apb63HeluR9LdYfZbHzVNUxggHqtz4XfJ+lVQ+WXBY0Bzs/Y
j1DwnO2VEzXfjQCjFBUejReL0bs2cPUKGJ0XLxo32mE6yoq96/posrbJ+t1QZuHJtuNOX+xzrfhM
j6iJWacydoazpIcJPTTe+raH2Fu/LLLxTC06gGLNOdrQN9GL9FpmqXOyFIaF5nKIoJN8jx1xC3eE
2g65iqYyoEAVmsGsCBTUuuxAQzGYHlk2Wmke8FD550ME7JXUYFBTvC3oZjHM2WFetunWwDTgSiDj
1Nac9ga+vIrfFMi36ZCdBW4Ll7BOmYOF7mDWKiSJ6BLIE3v7zYWldkDXus1Cfl01gSuxMbD/k+zw
dqOfbGC2Liiezy50xvpBbT1qu3pjBL3sGw9wV631UhEPKUgOfzXFx1L7UcuqHfnTYbVfQxVmoh0d
Ld13rWaZPvI2yGAaO9AYq95stSm4m25QHkb+2m32GtZtDoAQECXzM6lAQEMLcoCPx4W3oPo6JR74
6S+aVf7VQrCYTxYgE+5Nq4dQa0Sg5v+AJcADli4B4FAUkCVUmpPZHnBvR5KMHdM5P5iKdUr7Jmxj
6Tvl33rv+JVyRE7Jt435MGdAzHEbyqniTuXgV26dYLKUEImNoD2wAsJUlgU0n9xXerovFGjI5MaP
cQAmPuKHZDDPIz7O1qrPxVAe26QO7Vo71Aa4lgRYjtJQZeVJuKZv5eZBbbHvLttDUpVH3pt7Y8b7
b9wcmEgOIm8DVqMspHeDbCcBFDC4fpa2r0D/wJJPBUQOkhEaY517xKrtOmWznypaMKvDURYgISj9
h8JWwM4rA7vJwz6dH/t2vKZ2DCY7EZrQ9TLUEV8SjHdVYHM7TAfpSVC9sQQQyF4GIMc4oHzRn/Mi
WK4HmzF3SvpoJtYlQilUbckjbmQSXPqVbh7a0sEHwi4WS0Os8w41/t+EZodNawegowVaCFqRWGj0
VhJmthqM0BhwKrkv+P1gFh52egG5to+8SHdA1AK+xHZGMoeqjbKKdtgPrDqUDray9fiYszGsLH6U
jrUH5jUYBj9xht1YyWOnj4DCATAhUHiQjeDnjaBmiHyh1I5T52BjKD5Khi3v6ArllECWpj8kRlAW
4lDacs9VaJ22eMha87nkbqgkwyGLIB6HErTJ7n27Ro6KP4EVNnRd95BGPHSTyecNvhCTEeZ9fYyE
fMBjJUwhxxXhiZqUuNGBKZhB9tHkDiim9rwtAi0Cg6FtobAcX4oaM0ZqiJrmXd/q+zLH8wBJtDrW
w0EOkOCLbq07BVBNC9NWwYO7QXX+0zTNYT6h2B+lUhAKC1hXHyUEm7L2O6gC9g5joVFpewdiMH0W
DLYRMAuiBbIJ0yLedxNQuJkeRBCBi/CJtXruL3rvbrYHpVCoNlkQGdXegfpr20C5wR4CQ599B1RN
oGbb9VOIWzEeFAJAqCTsGtSyD9wHqDpIRyXIFN1HSjBEhWSM37jNgzLCNaBgoIvbsJvEHnKfQc6R
2I9mfLQhuBZ3Q5KFNYpFVOwvGGkXmAgEXayAJeBd6V+EChkB3Y8EluF9yAQ0HDJxAsAajJQapNgU
32bqN3Ba7jXINYdVBLi6xJuImkN1DN/EUrSfUc/8zxxZ6c4ozGPU6Xd6m0U+Q8WidBN7X7ncb6dJ
w7cZgu5GvE9U7Nu4RXzngOYPCjNeX4CRjlv8DGGGzyJ2J68VSJsAg3VTuvTfOla/OJNyVWfpu072
rTOR9Ac00wQTGgQYgY09Wi4rdp+4mz7rVvW17aYYrLVyjztkOnw3SijJq64JYfmyA66uuK+K8YxX
qcBi0IMr0zvo5J1GRz+a4A3HS1YOfB8WnqaYHI8VF2lqz7HefqoMLQD8ZkBB//hiQfum7KpdK8HP
Z2TTvNO6+Flf3j8rKNEUrf3JHhtstEXW36XENoTpR7Z+hL6Ux01xD0DDvkntLMD6ZIeH2J2Vt19V
XWmDiMc7s8XzByKEXZCy6QDF0Yfeal5qkXpVl2JHfmjuzE71ssH63hj3oNpyQ242D9J+GlsARJXm
WYDdwLN5fgfYwR6bTqXnuO1T3Ji9ZxRfUqg0eiJGjaJuPydxdu0mYBqr7ljq7qlKxG0arNKv1DYA
910WqsP4DSCPs5l28Q7kKb0HoRhPdtqFWWrYFQOEqu+BdYQYrRFCfDVgUXOVyYAC8nzRgW8gHsfw
dUbtwxA69XRnaUBJT0iU6YYb5pz/Y0/tGT/Bv2YIJ+ateQeFdWjB+jpP7rgUf02j8wNISN8EZ9E0
TE9QgV9y515v81DWxaHRjUuqitM0plcrgr53Nso70wpabTr1TEJqiJ9BjLsvsHcCSsQknEEln7T2
HZ+LfV3OUGnonksIOnuoWvGrYvI7vC8o3THFc1+fHHXHunkn9Iey7+9GFTfbb7wuzqDaOcXldMq1
+gUleB5q8ZA79qIy/w7OmafBcXOvKIej0X4RnQMAd41npI7/q1K7ZoKFtlUBMlyEGcuwViq+K4rB
cZM2nrHJX0G+RduzYXjhDmiP5g7SXXMTQVYJQu9yfkoTfo0K5Vgw6EugVvclsruzAUkAbUIeTJ2S
T4USYMexB4os/reK5XfxrZcWZBzdCguBpvuiFYlzcMevVfE3qoH1c6x8Bc0k8zRkV3cVAFfGfK30
5KJrymGozeNsDJeob4+D6h2dorwNcX4bp8prufs89869w1wf29mBUPlDNiLJ63q5pV2LHt/YtBU/
2j67rwRoqbNc+qyCQGKHB4W6aBZD/xqf1V1e6oHq8O/AEMYgVvXauc88y8aoGn9V5LWGZooXseaJ
4Sbe68pV4vFRxsPDWF8jLOm8Mp0OA75uZWme59g6do4VVlO3n1NolCXzBRof2PnIXxzDCTpLv6pW
Fuoz22WTcUz74Yvq5t9tvIeIfzm82+esd07CSv8yrRn3BXs+DvqMJwb0KewxMPFsizrXywAXTCvU
D8r2DqhMMO/q3sSxBXwYYnxl8ZIQqahUAdwCWgnfUPAGVk4edFWqBzKr452YLDz33dPcgFAjARYH
XHPtN6SWUVbytzAhGsKhe+lFOcdvVgdZaVqowcDnL0h43tcKsP+KZd7ARH6H2sTU59ng1Yp6TXvj
axuhvA4U/Mc2nU7R4GLLBzOCnUx7rMCAkuQostHP2vQlAQpJS1zUI/T3tu0GbuGc7IWwNTP/2StN
FJjNFIIW8nMxoYAhmy9VB8b/sduPvDnls3Kr0zDBV4Y5veHVVn0T7fBYzs43d6oesDwAN+19idoI
D3cF3IoU+wiwwj3Dt6VVWs/RsVrEohNUN9DiLECG6tXuJ7tt8RvAErm5QR7jvmnzIEHOYYZIUISf
pcjcHThWIF2dfKmi4TRa+q3gyYtZgdJoisJ++bxiA/cUR34uIFGuVpBGZD+SAvwQptaGpQmQuqnu
BP79D1HntdyosoXhJ6KKHG4BoWRZssdxbqjxBDI0TROf/nzyudhVe6ts2WPLiO5e619/WFN7X6zr
wvS8ORBGIXzzs0mbX9pPm0iX3Jh/9ps8GUrdtlx/dAnuragnTMgxYTuLBgez9YdQVFym+6v1BaVm
Di8QO2dOd7iuD2WzuSEDczNs0+mW4kljPijVxlV7kSvoCv5jxIfNsTR6FkugMLTIlsRNqT8FYNgW
ZxuvaTkS5nPS+4Da+SZS4yTdNWnrQze4BsfWFkOmxbCjUiEWh1/QojCFtv+lW3dN1UnPyqd66K/k
seC9NhagNRXO6TSylv7kps2tn+zX1FqfrAAz/Wy9cWgk/WbvR874UOR2zVhsZy/jY6b8yLHJV53v
dmFD+pNsv3d7XU5tl2HQIsi+Gw+10z2mdb9XVn5tbIL4LrrZFiFzi+ZS8PLTSWvfLZvdszCxaF3c
nnFsg/dqPq2HBu4JV/du9NBskWiy+dVLTXWtU/dgE5LVVMr57EXR7NsgjbAe4Klguk54M4EYQZif
QWcG95fZjCQ2JHkj9obA0afxpvzUCJUsyia3pfHQ1OAfnPfmzwUJXSMmuRfTW12KaZ/P7Fs6o9RC
DodOk1iGQTS4lXISiWM0cyQ1q7jhQqL8sNmMh8AvGIpqRXn7/r6hg9Jv5VVD9ppDB5WmfMXsFcS8
ySeTAwsinzzEziHYfX34/lnf//j7ocs1LB+aISoXftF/TiF5atLSjJN2QH912ey4b6Yvx9utjka+
vWn6p3rs8Jr15/wwmVjVB4Wg8ZaRVQx7/PaqnXDtaCgNwq7rZb8tUpwonCuQ5ft3trnrQPsdT9gY
eZi+zc/dQcJMOWRZKseQ7LjtQbs/yHxteYGpGdVrMT0Hk/jbBJJebXbIoUO+PNbbzWf2dV7GwroE
gnTudrHQKJrilyn1517Oethprrs3uCW1HoIRngHLW22BkmtT7KTV/FFBoNlPEySjLdiGc+stxI2w
0fqitX+V7aSTjG5TixfmH3JNxLXNXNIPrXI4ZQ7qgxHGJzPH/klq8y4o0ouR932SiTKl9zW+Rksj
/NY7lLIrPl0mruEwbXvLG9Sn3g7/6E63W3U1xsI+QDIWYY3ofFz+NuRca9770sPWyqd/mRr6k6EX
zrVoLE5o6sVJfCKx1sOWiNgodWeH09YtPx1jZgX5kFV1B2PmfMmqsxTW724sXlDqaR+OjXCd4C59
v6Rb+uFIpvTG3OBplvZRW7RfAmHlRV8y/ZLP5naZ13vlk/ofpuewD31/IZhlt1ftb7W1JfI2y74s
ZvUxt4U6LPfPCmz+8KS5f6ihL6ELqg///7b7U+tGGlCJ785Om6BEdHrqXtq2WyIrW+A235/77wvf
H/mujv4zT76/9b9v+P4o8M16P40mTtSAPkW1pn8EhkB9USCjK71wM8jt9GabrJec1hA1RZGsSu8Z
v1j/+q4zTvl8gFbcJzKrsfpR81fmmyKyF9O/6XZvHkxSOQ8mytGnap5IQPHc9Muy5nBqLfFXl1Dy
NmMJXgx4vIkzFOLMotMvjqKsHxst0Ysuf/5+4IBGAmXqaC+2/Dmt7yQfMtyi6k72diH/TLDNn3Ez
uSeWUPRnypDwMdx0I3J47fd+EBc9NKqNWKTnNR3OEDfsywBG/9wUy+O4ldqxt+2DcseLlc2kp+oG
5h6jym5Nk3/5iK9cTcoXs12qW5ptPxdn89/TJeCMGWdrp6/d8hp441GrCDUrhvmFBU3+UOnzjP6X
lJPpGOBmJ/WKPI0V/v4rbpL+p4mgIyFKCCsFL2P+T8Vbjh6HF6bhh3Fx3EQ2qaTvb8uT0+F7PS7h
guYhX54nI0Nc1MT3emSd8ti9r+oiZMcONS+NPKJ5F4kfMcLz0o7IE9pXNOOYf+08vTmRPBfTE4VT
/U+Kv9D3o7X3GeNIPE93c20mAr01LzZq1Iccv9SEbB30SS8xluA32NYQFoSipbBlagDNEjPRQH/p
ITx6JFjL5u9sNTGK5ZBsith3fs96hXs6Wkv1NVLlIHiLha+HiEFCBRjgpkdH/CI2N0TJPqS44XeC
ahonsvVazP8gumJ/ndEiHVz90bTcsK9ejSCq5M7Ofnv2z6Fg1+rRON9Kt4moXylX/2AqAgAzhzM/
xxwdIlH/itIA6WEQQq77hn9savyzrMTVn6d+xGUbqwO8BfPmVLaUJv7xfvKjQVjVTiOhQ+vIs8dE
rrN/Qm4JLW2LNK+PVuhHGvecLiDjDl3omnqoM5WT6L5wVHLdF0179jOB2057SD1O5KMNtKfsd4vi
3FDP9gjczFlmLgVunnl45wsWArokhRivdVSfmaBy6Z9sh/i5jQ6Z2RDFRDu/6Fz/Ie1iQ2a7Ebsa
xV8OyT2yehy6Wyvx+BtVs1dgf9WArw95sjWe8LwScJYmSoFmemuN8N0LNW4eHf2lmxGaCRah3Ctu
Z6GJLa6YH3LGThNGo2P3a/LfO9sEcPmnFKYdI1s6tfAkfxCxFXYABdVCidSTAp7hkKG95cQdWP2j
ZlzyN5Ia6LzHiDOBxDe8aPpCOzYkVS/Dl91eBo1uKOPazBo46VXwTVldJxLctuXkQy5GHUKf99ed
7+/wEqUbUARMgM1DC29Fo4tPVZdFwvzcnDluyRAIrllBCd9UGJKxAzXmbhSghr29Q/8aaZSwU/8n
s6n0Y/LjkqDGwm7w42a+BcEYb721Q1gZZ6kBkDBFevCgKxeflgejy3a+mHdrWkcrN5nhs256PRrN
N30uQmU1kcBdzPYujf4wt0PUQX4tNBvvnYa3KIgbM271bqckyl3+xyyYseGrv76l6/sK70XXf9wZ
D8SecfWolrL8bo4ayt1gs7KMKlG1S+aNiY6B8nQtYx/qR+8wz8uh8CPZEFEfVDt2rcdJx/LHo1ox
TWP8GWx6ThKlgELr4xB11+ZV2fS0lcbTaJIegySGstjBYW/F2/FGsrP/MDoDn5EpYSGs+2yJpY8W
Z7YeCA0eX1BMnP7/PIh8kueVu//+dCYI3fNt/82zu0vvPGezYSdrihUaYvj5s8GBN1STFtANCJvJ
r/P3+3kBOyrGGkactnQrj9mQBmGRcjMsIQLmyNZBrZ1s+GJYC4KS5jWxcNlrI9Yfvh4kJuLucD0S
+VEk0M2x9c6NS9UO7VOavmApMDwPzaJFbaY8bLVK5r1SqaOBh1zUpuKOUcs0qSryNcF/IU5NvE8Y
qYfr+oCVMbfPYHyJkiuNkUfJchLZv3YtjlqffsDmaLXcDv2sfYSy+K+/e1ZYZWqB5QYv4/pWGaHp
Xum5d0HgxKQFpP3eLp9Ja7TeHOemlTvO9l1N3ZTRFnp0O72JKVpVg7c2h8Gu7ormu712rv20Svba
lZ/o1OZ4HF0/eNUC/4hLWv5LwlmJqZ5X2Fd5Q+jg8txP46efZ9UvVNdVhGy7XAJsGlFKmPW9h7OP
29SDQWcPgKmRj9K/7X6h/wiL/FHAIBh5/+03V0/DocEjy6oipb25mYME82Zbcte6AW1QG3XaAuFs
PHVaseu1ZdlnokZ2/2xWy9nQipzLvUYjmsUqH59mzY0DQPWggA9SMeuerZ8rEGWWfUpg/MXh1Nbv
Cd6sUQ6A4vfqjzEoQN1jwidvWjGgasUFGwpdLb62gCOtf9a6m4XzICAGcKeGb6bgkMvA/u3QXG3A
q+2z8qa/jDhEdZu0EjO8ewRHy2gyEXIpI2+GsV/rdhDiW5m9153rheWYGscJBlAk3G2Ic6zEHpct
cAHLtAdIdt2+zJVzMtqiDIvZzyFFTye/9uvXWtOvnpG6N6qCMi6uTpqfLfy18mUzDqr50oaf3Gb5
Xb/JMfo06GX2SBBhc95q7W3oGLQGMi3+2vZxNp38hAo6MfBCIEuF0FycdXEm2Mgd2Ih5ryHdi9it
XkAbTKOLK8JYlsrYpQtwTf9hD3ms5O9g1UNN/9DxsW5NfVe1FBqbsWPWtm/A0bmoMGYz+02sVGCM
OfolDefpbofE1KRGk/dk1ta/uXBCsiA+GUGk16rrvINtdlG35Vu8bm1i0oJi7zwZO39oP8ayc0PH
mYojvoNIjwTHjLTMx4753ksdeCBVdfM43a2/vQTW5MksGxE5XWO86XS1hQoKCB4S8CXo4b0B30Ur
3uQMMgb824X21nFazwnqXWLcvPIBQ2scJh3+TsHlMYvWidqqe/KqKrQVkG+XldH9CMRYFbcAYDir
RAIp3CPg9XDUhLPbdJWA1XEqzstvd8FvTGCc3uEThYktTUgjw7VtcA/r5FM3SDhvmCpIQ39d0xKe
xm8ZCEoZclYTTwYX4XindFwerTvS3tjWHCPSTMNu5T0oKixVq3STkdOmBpvs/dBwDBxCSNtV9WOV
AkSvNTOwoouMmoMBD6oYfOUwl9nfwcxPOLkO0ZROazK6157x9L6lrje0ACA1/SEB5xbQ/qLO/mI9
Q2W1LI/QFMDgKgqV1NyZeZ5UZorza2hIjTGzR9KiMRCCjp1Mjfoqcw4M8l+NqX8XqcNkb7w7Olg4
Zut+vUNcWSVOwOyRfM67FhlI1STbunzpPdByB12nmWcfBWGRTHfK5h4onVdv3k+izR/sJdEN4cVD
mbO0eiCy74dR4fmdz9nJNTSieorftM8HrJ6ucx2wELKlwwmAB1RQ3aNE9BwtHdLF7+e+fwAgjaTM
wDgnpYtYDnWVJcUM1grZAPOMu0tlWtSfnebcaCxPhahoVQ2Tk9Jbf5gF+Q/VwCKdhYZ7nQV1uZoh
lM1q2PA6xjHCynSIce2zgSTrDYFjCYhQmJexs9SjySysk360Vti+KA503jn3iEVtFzY1aFbKwMtO
ZiiEXra+2qN+6rqr7004+yoEd+08Q7TVk0XPtmPa1XHWcszog0v0sSzDDWBnj27gHhkRNC+GeNaZ
CBfU1NjBRY5fVmcGReKtbP/hXRy8132pnUfbqSMrMOunYiCRHkL5efDyt4DkSoZZRnC2cBNWvdY9
s0XLxJ2zOUK+9xdS5kS8U3vuTV/suwEivb6krMPa6h+0bSRymREGbA2wGWea0hCJjnpYA88/d/ae
ity9uEbLoZxaLznnjlt9rLRnT26dH/U+m487x64gqmED+NMo3BCP1exDGVt+zPzAhJRejk+rBQmd
XJBEm6y4Z+I2QNKeOxkzOyWUIQ50N9zyt6m8dcGhqX4SQRWpzA3tpaUYe1Amk1jO2arqEqDnZYig
nfmvuIEFB1LojxtGJ1EzV3W8uhRRSpbqJnTElT3Ju7FV6+Jk3lGY74/mEhf3bvSfTXObDjaWUZBk
fn0jQneQue0G9fgNLhGJxeib+UDGDBYn/gGaebuaO6Gvb5tnyRehH4h/dd+W0loO7UKlb3jkn7F4
XGPervrsRzbBaIdRUwfN0P8Bqmvv2mpzT9qjFeFkbISkbjBO1dGvKG/5conuupdNHGBo0Z6oycwU
kXOJ14I5YRkpUb4e8tTrr45fnCq4/InqoLtkZdqc/nvwjKb9/6fbxJ83o7WNmKCd7R52RdEa/0DS
0T6LIiE79SBVO6LVatml14U2bq1CryDBF+cHRurkQJ5Wpf445GycVqxek9xkfgcY8kvTvfMyOxdn
lX0cTOabL8ly7gKjYpYebOFKbsYlKzO8c8VWPU5K/V2mT4QdK07FVuFX7z4awkgLSo57OAYnqyjX
cPB6iKUjuKIw/HAZu6PMmYXORD1FvU/7ojc0DGuvj4dVgLIGevXUGW+Vzl6Rd3K5TJ77arhBi5a5
3K41WeNzIa2LssUL8z+ENo/C3D5w08QpV7hRQS5be3PXTh24lPiaV37kK6y9MdJWdn91GYc5CwU/
/tOYk6jAPGVC+LHlPhiWHPa2Q1PADX43RpmsfeZhpzgt5a9yDIrrhmV0mG0zR1zlFugm4IgEVtc8
K+2Q2mo8DqyM9w0NJl2MeioXt6JHN/LDghH5znbhCrekO2E41D5YVc1DaRXUW3dTty3fizvZT94f
mhK4S1TdL/ZRzm4HLzzqUqhgF2ei/mw8TL+6MljO1uYlSi8FJqrXZaHKqJzKuSlvh8IgFMKCt8WA
DUNI9n+6pg7shnSHm9K127Btxn66q38701vO3x81fv3PS30Xey4Ll/fAv2PgZLMKK28TdOzkyek+
WcnmOWAqsh/N1LgE9tDtRzUBj2XmZ567Ry07zB10YV/XP8yNjtP0xh3roEgGXFJ24L1DNE/Gepb2
SzW5wL15X78SHBM3vVC7cgqam2eNgkzmx6ZZgQEqHaTN6M9ORyWOiVlBcLTMw0qWtx5xDDaMo/tq
EmZVd9qb2nJ15Q746U2VexC0LfxyQBbf3/xjLf6slU0qGbLMni7nGa7YP1uZ1fvUzfvKRQqV+kre
hMU/6/z+ZqROrzOXaNIzmjeoCWXxuDaGfaIBOJrfbi3tuuy+rZkHAqCpCnI6f0i71+/nvMnApLln
ikgs8tfizU9jTijphBo6tqZmCz2vHI7CFh9tUJ+Es0HPWwagB1OMO4olyqY0fUtJSLiq7EDytRnm
OKkwGG5oQRH0E0v+kdf0mRFCpZRCxN7lzEa9Bgnj06xjSd5BmVjSk0ZXkfawFOYnQVBjmlVHndzT
AW2f93vkkuJVD40KKhwgAAwJYf1Y8m5XqeUBV4/HBidC0/STRg/IARC7tSM5IMfFvCiTLf+dgjpU
AfkUnrE3rWY/BXkSaH/cTJ2ZiDymlTrjPXnt31ElehS1yKteEMMaL2odP+beXh+NQZ6dWcufZD+8
2qYnrpDPAJE56U7tEqDHlWPLllm9aN70MG8qpbnzTmooHji2943MTyMGXgEufW2F1Xwhd12/37Rl
n8NXUAgZlraddm2HzlQszRIG6cipUho1iTneGvX5enNWJuuzx6DAWZw9IVRZUleFFyObkhetx0nG
QStcGKKNSxyx4m36pBdhfyxQos4qWmxgDFCG8q6EgD0z+cNjRTFvgBE26tEQ2IN043D+/kx4VIRD
WUMwWyqboxO5Yjp7/kUZ5u8aqxiGJj30Mp5ZGnlZ8q1i6o4P96Y5D3ah+exM686BG5Espekdczi8
81U2XzCLws6sowVnuII7oB2ayFQvJZ71nSkjBhc0F89Z/qnUVXC/+K61K1edzqAOB/pKi9yqFq6H
jSYMZjNQHW0Nkne9r3i7X2gGVXqn4sBcgHyAzBqLHz8mcSga5yBijrefZB6v6T28PamDP8TZ7oi+
iYnLiv1hPhSdd7TpcmBhRI4U2BYDT0FrN0Y9IlLvjozsCjJsSnAkX7OizanO05yeqokvqnSNyCQw
dpw024X86IPE+PnN563Nlt+68avzsx1D1ZiDkKsn5xIVWUvUDC6HA1to673XRSsZsfIws1AZAF27
ktDFmYEmZac9v3mtHpfesN8MfS+hsTvlxnDsp3noDNaQK2JCM3dGXjwg705Sw9gH43hOLXVAZU7d
AK8LppE+zZHiL/Lv4+z83A6PKZkCQfZjYtJxH1BiYhdhSxX26Y9e/wnEw3+5NEJtAuAr+50QxApL
EglMFeO3fwTSwtODDmo3t4w+txCYji1gjIduizWPJYEJT2lGjUYoWanodiRnXRkhVN0ZEpsSt90P
KY5RFgQ0iDm057uFjkq/3xPmM5EWsn0lUjjMS+gge7cDeVrSXdFk5xwczdswqqWdVWaX+E75sPlL
aEPFbCsznpBeLqO+VxQyWZnHZYselHvkzidsCS2czB+5B9FgcjCWbk9m3sUm5naKOkg3skPqMyzW
2iO8kV3Z9zt3UafG2s59gJwdi/A7FhtwRRx2OUIakpJr0NjwMOfaN+gVSqbkY60fbDD+xM3KXa+D
erhG/6Aj+hpRUxK5jjsGiMnr4HCjAeqQykHL0R9g/OFBk4XufdTuD3tjO/lG2N+K7kh8WoUZUrsc
3PFGQ0RV1kv9QBsOfiqH8klijcactz63Jf53BGsMpTzAoggNGB+qG+EutknQABBNF9c6+hJum8C8
uMRSWu02pt+m/dbZVjhpP1IDcKmj3yycWCfRzQ9gFNqwt874oVO5faweby17+f06N2O6GwCAHY10
wjo749qfmKNxTElbqnKtZ5XQQtjw9gOme4maOfrJidOjkgLr6OtjsIc05l16qIHRNI4/WjrxdRnW
2Fxy+zpP3/RSyzrBty8elCNtjLHVhWEvRCDzi2Yj9FstwmA6u9sGoMtEJuAHt6CdI93WMWMu7jcO
/Ed33XuOmq/CHOxYbMThkuB+bDr6e1EFlGA42f3V60Rz4O/AB5GxbAJ/b5vzHzuwjbdNtzAbqGB4
SNbZVg5PiozzLW1RWhFR7ymQgLHZLxu4gSuhemYuxhD0tkY2X9Lc9T4yR0WjJaD2rM6amO5WcvCM
yWwfMBpQd5IX/TH+vDpOhLkdXF1zCWl2bSAa51m5OJicMhtCIhnYGGlEvRUHNR3dqxNhdAc9UZGV
4IYz1/69WwGJjl61Y+9Px8SYw8b5tXr/3PGjkVec/Kw+w7nlzwYLoDQXjO6+PN2MNoOidKrDbqBS
XNlqI9rdVe6EnUB7KYLXLI+l/wO/GSPdlebJHvepPHRsb6Wzxt12m4J30T4uxBLwuzWV8HZ5xD+T
J2BjqLSXa3jH4H3jr238GK2ALepHCn+kgaB064eTGVwK6DZFMk5/XQYPFTVZW56d6Viup4mDEnoa
DvhrYgenGXKNbb4vtW9d/dx4MXJh/vPk78FL3T9rQAlPXI98XbxcAAUK6I+ef0pdLdK9DT6bWcW5
O4XCzCLtJuoiKrjahV8ruCR57BmLde7pX+H+G7xoWHDwqc3YME8Q6zYLVjXnC7OJNXYUEbCy8ZKV
WDDu6axeyUUZtHO2bQfu/BJDTrbHVZnjgQys89BJrD8GXHBr7lhDe9H0Ff/iIf1k1s0pXJ0zUg4L
eatUa74HG7uh7i/jUS+Ny6ry6qRXmaTpJwGtnIDELONHk+nLo8ybvWfnl8kvpvd1sdSp8Dsnsgzt
FdfW8eZUS7ErG7Q8RfMxmQRbvzntS+u/DvkcLusEkerJ0I/3kz4HzfdZT3cqhiU5CsEfC+iZw6NN
WWZ4PUzx0O+yKjIoIkKLWa9vdcPek9XXvCx/OksndyifXlprGCK7nf2k8hhBbIstiCrRkkIipjSz
aolLSJEA4e9G+6jTskhXhH05antmVZQjDKTM0MuNp3LQOBcHyJ06QBG0g3Ki6ICAMekXCGSUB/1Y
LokJib6Dh2dp9i+7socItcQuvw/PGsZUMpwwD4RsY5dvazXu/FSW50K5bVj5Y7eTXtcnTc8gzYGH
MZENd4bRFYJAJPeX5Y0NeXjlKTWortZwZmbSaF+iedNzH5qHjH5szKblRadFrUDvbGYvyjHCjU0W
wl/UFV/5NvFePo1MLX+PevFuUc91Oi5YBCHYBk2t66hEV1oXE26HPWeb/tkkjpuVry9vPjXICn9m
6tMHid7oCelAlLa83KWmG3SGOYAzuFk/78/jL1OdnUI3olybhoN0gFIGAn0hP9dPXpa9FkT/9vaA
re0jSxfhhhojtUGPaZwNVqeVXXuHgj7IpiRr2vIAoRI+er4Br8q8j6CQMfApBfGCjGitFI9fZg7D
cCrLIPLFysRNi+4TxxK/AyEVDa4VK0LqtwkBIqNTkgq5b8C2zaRAdzayb7UvVKnAD1BMbOvBc3z4
VkKPlXse49XQsrO3igdx/8sziQvtsgRG4kzl1+ZXTy3suasWcHf2Ww9cOs+wixjKBYMwwno03HCx
bA+3/3w8sh9Hjll5oQh+OIy0l+k1SJWXNBNA46A3y6tY14PWKvm0bJwFDoawDArb3cT5fvLSkqUi
xuBoV1gzaRff/Ee2pRsX8ofhU3QR50K/B+cv5bTcUi2ALmq9QHxzVblb/ezvNjnrXtJ1BlLIk1qA
Q+DHhQUtABpU6t6oao2CNKtfuLLTeUmCLnulvxYseTPLbDLrtWLPFC4J5upXgcIRghXvcbMCsNh/
NCrvVOW7NH8oKk6+pZnqZ2W+DFn10/E+BvmiTJkQAA9/bIJMBrF3y0INfYAf/O77nmxKP7TdfxIa
c59VCc4Rh5T5AIiT0wNas4VElcuZtFnXsiz/kNYIkf6OJU3em8ep0WRNc8qNDqytX57wbrWmisod
1rEO0M+/dU/uBg83vcM6GoO/o7EGR1HW7T7ofcY3jqBJwDB3qvR41jN1dIXRvEgfhCFvHtpyvLZD
XibY9ge7Qp8Heok3Md9LYRxQVJRC5wOUTfIphhobs9XsWu7AbawYTDORhX2gvTYM/nXVh17p3uXG
0dRu51ZQI473uNp2l3r2G42mIipQPFe2+RRockxGY5anoXfJKfSWh0Yy63LqgTT10vbYkknR0Sgv
mFCJl62t1A0nG6D8Vn9MB/hwemNPn7ZhG9FIys/Zqd35tZuWxLkPQrP5Q3Hxaub3Tabt8EuNYW/t
mAVRs+uRCQFhEzK2JSTYR5k+aC/mxJ5A5TUJ9Ar1H4cBS2Qs03kxuIhLJ3/WerBgRUW1U3v2rujd
9zSFTjJ53SXotijtcu9owrwdp4Ztzqd2nQf7s8LdcxXADyi/nrWcrWXTKTNQLOHsKcQZ9BjGDhNR
xuCd9YAeZlufVrtkvPIHD9eD5RJRrTrgWwr9wLzUSmMwvaSfqxegH7dOXvu1QWTNmOm616G7VrpF
62YxE4QpshXbrs2y98zL5ycJPPmUt/lA7wMA1a/45Xppo0FMnN0nfDah4uaugijhfGQm2avmrt3a
cKiXA9zW7lwpV7+kkzoOOiB0Zb1Yutm/2VJnhY/PmjVBtJ2/TNP90jaI1VDMjEi2f5bW3BiBBHBx
8IuD0D/qUF/uQMJyhZuFKwKM2hCep7uQyTJCXAtqzhUm8Kpado0aYs6hK6Txq5hFEjj+2Vp+idl5
Etv4Yol/0+afp6KFgdEelj6/1U4Cr70+BLBinQETgX7M/FMBfSIuKq2LCpYw+VdV+4490quV+S+k
Nv9oGQi4KdUylEjXIw13RP8Hq9by4zLXUYNtRXNV9y0JZLMh7D3YXry14QrNDxsUaK+sH00v70+W
NLEEmafEtYN/XTP/gSE5Jes0ETQ7UQw4yxP56Ld24KooZ33tTflklvLeRGBFwZTcWP8tuji6d/nr
av8rtuUSuER2GuW2s4ACs9ZLnG5UUSBlpOm07gpHVAddHXOQ6zQpSHP2uWbZJenSCAwZJ5TDhrMx
s+2XA2+Htkf1FpUO8Tis1zwbEbAbb8ZYvS68qrdM2fM+bRZK52pmlIBB9YIFOzme+zUHYLpfoZx+
McsecAt9w7MntDcmI6nDWNjc4zZh7YXalvecqbzI1S2T43b1jbh0BoXwAKvsuR27SIEFXOBr4lWx
+C6s7mXfSibbbk5erL2SfzvnH4Hjjkm7NuI4ddSAzqN+J01L7bRi97QbB1+LutnCyKIwxVGT+N5y
S5d7bR7nXQEZhi52vRX+7KNQmsjcaHaA9wZtbEZATj651mPf05aUGvXLdtDF8sv3ss+tSX8tQQCN
5X6fyEx/KITfwQHuu7jtHeel8iHj5Jzrlh78LlWO9LD8WXQzRzOkd+7YVr+okV1sgvpfYnijkDh8
uFfb/4uok9WaEw79iAda7HPg+3G77rdin30BdXjTCywzLtyfzDUIg+PWtzENBlbciIFLfyzZxXIj
6PtENUeNiy8cxTvaA8y8ffSxOfRU8jCTAOzMXCk9s6JjNgDy6AdBqFZwmZZ5n6y27rRQsRTd+mCa
kABkQTvkGYLiKWDMpvkO18Oj15FZa51kbw27ecQlT23OBypfBZmA3DullMcZZ9qXVGPXntfVDJul
X/e6OSPW2Mb5vS4llPPvTzOsJM//4+q8llvVtnX9RFTRydwKlIMtyfmGchgmh06Gpz8fXnVq7b0v
psvTUUMW9Nb+OLYJOjt05WhDaDPEBYPgxhznnD8s9bj/+dScm+rh700ogxsIkTwopIFc+yacd9mI
P8XolfSqLW/QZI6HdhZfvRFMIbCSqZ9KA0hl+Ya/L9NVTklNdtM/15raYymRrtPtAngYPgxxHj10
y5u/9ya9+mrNINj9fVIs2bV/71lxo/pZT37gfz/x9w16Nsk9fedv/+cH/X2ZbB8zYvYv//05//ke
oLBV15h0dC6/+O9L/95TGpR28AAGvv7//4j+Pqu0RnOg6ON/fO1/H4dFXYHoc+f03w/9vRd1o7oi
nQk73vIv/XsQfz+XG1Sy0doh95LZBjf/+2Bfd8PRHWOYmP/1jNA9XR5dLN47HW7OeiBaTnD0jLpz
bMxQO9Slmene30f/827ucOJHRY8opukvbmnDfpvjiGurGTCbjlTp6KH9lEsFlKad3lOk7WhLem37
92UakflFn9kvYRl/xoH9nSACPiqZsDbN2H3EpGTWK3SDwTEbbDxzqH+D47S8+fvgf94s32KZRbob
teD896G/r/j72v/xvX8/uppGEkSU6GyVM2aPWi/u+LvfTCWoP6e8Q19HX9zFdhwBn29FoDN8Qrec
V4Eu4j6YpXlwS9BS6BfxEDRKfy4yzV5lkx6+xzNqTzpJymPLc/VqOk9/H0bVMe4bM3X9v/9tOogc
AtinhyJOi1tgR/e/jyP+rzftrKNeTJO7kaMiHN0MYazVGsc2LZHt6CL4LNt1FUrxFWgcXC3VqgxT
cfqgjm7h/X0idpuNURv9W58x6CYUbCLjAM+KzdJTwzT+cmi186VR9ifRN9ljp+ucwDT+3Dpr+Orz
snrPMFeYUfqhZ/ydSNSyN3DGN8OqxjW0rHJNwA5X2jBiYJBqs+k42cmuah8IoCTZi6whz+KXDTJ6
1hSYwomyEsHWxCDiLm6czCJnu8fUvUIaAvaSgLEBKeiPBZ7sNSrmN8yItFcgYKJxaWnqQa4SFXuF
zhdPoyYGHAOIwxnqfpWnV2knlEHV7eBJVf4zItoOyvklmaAHGsBMT2i6Zynxrqfcg+EGOiJVtiIx
A6Rs2Sav6mcpzF1GV3gSMs6Xxj8c9Ig/fwyFdr/6XqEMglX1ekvzB8U40bG3qQYKsjT6GixIVrSd
emOd6yi7cZibXewnPXgg0juaC4sNrgC5ateSpk5/bIcNDQb1Vk3Hxh966Y+0aDt1NCOLqL+KqHrs
igJv0oORuqdebXUUD+M30yWeTNh1tqyXqMuTQ+6gcCnAvL0wLVfhYNDQnkNa5YyfzFelVB5iHKss
dLBmndx0NrfSLHo0a8c3hRl5Ro7RPgCFZo3CjBJyxU6XJJZwsEPEYmOrG8USjd83wZvdMQulLdo6
PDQ1FvFk8MpivroTMH011yuy4zsPCaRnl16qdmwhuC9I2Dx1SCw2bbuRfxqC9qBQTzKnUbgC8KAF
Sw5b273EmGhkPpeoZp1bjdklUOs1HPYmtNynWIHLGlmfUmf0VTE/NG62ciXDydJF2Nr9sIGP34Us
r0hK2hV1obuJBUAnZ2ExSfdOD9YM0qTW0muc4e+/shj/uYLSJh3ZNyzysoC7v0nAVlcVG4K9JS+d
7F5M4lC630oSvhYceauw1N8yS49XHtMSKsRev+cO+kTR4hLTDz3svyWjzKOTbHEANR673BWthx1j
7CeuSJdev6iOXel1/bizJSXPpmBWjWeN7S6/ac2dfum9nk8v5YTml4T7SQ5ftWW/95M3DrvBi5Aq
D1GCBdfOxaqCFNWl89ppyUYp1laBQJZRkT6oJUG8EQuqixiXA/cFFZY46A5D199n86ixdyIeCxgo
PpvVLJE9zqF1MpjZC9FOhH2q9GTThqfAtC8dxRGoE4+y3f19SYcu1ZPYdYEXlx8/HFXBmFkhITqF
U6+vHRlq3uSMGU9AavFQ5/Spy/QWLryk7HL6h5YSt0GpLxc0lYZIGakvnIpxZvJ3mdyW/5VtVlxw
V1//88UcIQczY1H/+6SWOZVvWnm3LWUdPtFlwwvJYe/7+ywdSXKX2l2MM551zq1EdHBMri6DwLNd
7bjyFE+9jRGzCyhDyYKDu7ynNHS019i/Sch140i/xEaBTgZ4AWk/QkTxRV1oxkoe06ntptQkqaLY
4JfBz91dLT1gw0xMRIKuPr9HYevJXlVvSx5FoiozkWktd/DIIZVxmsGeeHnMZXyskHdWrfPVDeZX
uGiJM2pxZJ0TSxJsIzXBQ9M8TqQb4MLblkp3FqeoA04xUdMF1lrB9SBoxnIfq4Y0iqTYcI490i3z
KPJ0Z5NuhxvjqHQPIk2vrsNhnOPQl461pFm8a0zLtKd+1qLnDGGcJPGA8r5O/02tF7Q65JMAbqee
jXdQ2CmSasEMID2kmMek/gn1ZzRWXjuc5zy6daq9m5r0VFdcWy7+4AE/8wqN+I8+L4ilCB8pj7vT
yg5+kGiXqR19U7lpOZVBT6MePZYLVqfG9d6e4rupAcRS2jMQnU/73quOI13JC19XIza7OP8RnjMK
hm40y2Cx7ktG+KPXNpjGy4iCduMx1+2EM3vwR+NodszR3Bmo7fYl0ltO252ZWqdZ175dNXsg3+0I
SJshSw80NIHTe6bsdBglKrhAs8g1dsptqDTETTzYOv+2QCYRyseWcQnZYy0YzN+MiHbdfj7UJqYt
7hpShZpS5uk+kjLTBcSmcp4F1bwxksEfwpsm2mA1Nth9l5QwQi/JwpBPhhmsLVmtusp6da3GCzV+
qiTIf/yNSKFIEqgbJV1DYIv0NRmnbRh9qqTTpemDnlPrULOQBM9RgrmhKo6gnXscK99jzLKcA+pO
aC1zEnYWUS9CbbSO7Y8ONeKiC8exui6joxv8znHo9/0+4LSNyQER5queTjdL2cd9YSCrLO1VVy8R
tA1a2cmPc5W4gwzmx9mnxH5uHIFgreI8MtN7WYUEpEQU09emvp7GrVunhyZOV9xNVoYCWwJeO1Ta
qZ4ZyrmHCbADSkEUp3oUYvZS9AHdyRK8hvJG37nzuZlhPshDgmpOC2vNGbwdRefN/PNbRDnBuJjW
12MrdrFghQkR/hTlxrXfg7hmIkZxzLSqSMfPzGNMUmsZ/roKf18NaQInR4gHKDSzwwK9WxVxrZB3
FsEEIKO3Sel2fcm5fM3SCl+lvXMJxXCXuSY4upazQqkUUhvScJmbtyb8Yuchf6sGcIGXYTpwk4PW
Vg8qBoQ8hLdrI39xv3cCMXdCr9lwUNxjZQEfDVz+rjchuEimGEsrSYZVdUfE7wdtse5coDseHI0F
MfwQY+LJSRJPmbJrDYAs2Vb1atgULer9djyE+kXU41oNHjTnS5luxXxpHC/Q7iYekvSkZoQc5KMv
ENFr6yWmjh4hX8WHk4eIsbQNQV1+VWOuHfHZPcfPErdspipom3Z59HnIQ58c1KvzXGWGn3PYRh1q
ctrdCeV5MqJ/VfxqavG6QIbi3BoAsDCmH8E9jZV7DKf65hCFR1YcGfN1/BGk11nbgSkQkg+D1i/Z
C+E+A6meDHdjIrMOg8AfZiI40S2iQ5sITA8KwvAs53Eqo1cCFq8iEA9GjXNbbkpHbIkJQSDjXgz1
EdP32unx8VklkHXxIGIacpDpoV/EsDuj50c7mY/Zu5yrhyCsGZSVs4nPZ1HswH/FVXhMh+g8aOm7
ijxSN8tbHrFABK8IHbwAk1XmgODM8E/21chGIiPC03JRaPJGu62PMpnAgWhnpDgCBA1oqwotSB4M
hygrzFVj2G9Dl+/mcvIbQ0fbjj+IPx71D9TDNvGWvfxC8vBKVTRe4DDqyECypgJiD2klGhGZlGp7
LFqxBSlGzqlZO+Ae+DLldVa0lzSZEHA/plht2hZ2OmpuVpi9z3F2DCRCD9d8sbWWWqPxAbwK51Jw
bi3+vqInBEb3XNZg5ODDfQo1IlNULutUAX3pV6NMuHWPnmZ+R9xJEsf4tCSKW018NbBbNUpttzKP
9Rh4Ud8cMbGBLTnnYCQLUMvytdqqFZaO6WKr4T7H7kKJqj9nVrQ2kZe6Kqhl2W0mi3Q5XVwa1z4R
mUx0lMMPD2lKgjWtt3lfPJO8ckONrfX9V4VjtufuKviR5WKREYMAlM8h7y2viEinrk/OUO0Mu/md
yKzIF2eWVe47aseqGRoQCUG9SWjHUxSynCZxKesiga95E8EJcwm2PqKNvFhMHr+xSvqzLX+kiEA8
fLU+g1Wt5K5yQPLBL9ZN8ODMGmhRIC7BtzxSrndmp96SVrOO6Pcc2haeJ39NER3VOeRynN9NlehG
RFur8Rk41bf3os9emwxpf6e/tdgWVQKLoUOyD0utySChTUn5JsvpMCVMx91i/IOe8+PQ2ap6srNV
8SBy+LAJUfzIsQNSR+ULHG9aX0cFtRAvorRVedaivUE4dJQYil80HOs6kG6nbbOSDQ0Y2nCfivS3
Yxh0RxhXDR+Gp48QT8w5ttH9alj6o7D4SQgwXJ5HE6QWY0CTnsd4eqAueBMlGXEENWlWtwYnDmrS
bTe8SNZqqWQ7NWIwwx7MmHsIyC/TKZoOIJzdfrsYqyqqyGNk3lqkrcMSfg08JVcYPNXXMcXQSgxB
yqqrV6PnmuF1gLhUlJwCv8Noh6gq4dclSoJin5JDoeJdhHdv4YSUzldorAUTXGkSWV1KdYCXBcEr
Jp/noKgqMEFs7sIeNwmKoTLMr6TkrLHefZMV8+amRwBczDHhb6kBvahgtkgwFovJl5sh0MLxckCd
HzVPmqo9AAOZG4ka3GU36rUQoXv+Q93vRgTdTg2wPcMAhuRqB1a8jfTeF+6UAtWfpWAdAaG+mqY4
qXLGVhIp0fHvTYmzz1KGRc06+0M+89ohciItyb+IHgfEfouzrK6Zw/Ty3qf2a23rOwpE/CDjhp8q
S8rjapDjwZ0Js9Xb7UzRJB6hci2RSyZ9CweE5NVkKYyaQzTtbRluAvQveUVrh4LENqg8J87RL1ru
q+ayqxhagtqsGrZaq+ursUILrAwxtqjeWKd9+lqPLn2nqQEvQrhlH8XUwE2f3JoJ1ao3SGAeKwN2
JLPjlyEu3iI8Y2rSlpeYX9AqYbXXGsc+FX2DKUEpzjJjRSLCMhRMUuHcwAgA6MYED3VCxySOUjJ1
FmECanhXTyz8UgpctzYrm7ow2pVWgSUGAz6q0Cb6QGNpRfD8MFbaWZCm1WTxi0p7gGywveVMMpbj
5QJReBdwlU+zVhN+Eu+dSv2h3fTeht0+NdkVsnmTwFjVyT8t773OEdeqWmidD4XbJ8Ee1vgxxmQD
2AqvK2vd4dUizhQlo4/Jw5/LbaQMz3XNSefe1IhtXcQMzMHJmoNNr5mrMRg5rfdGLrhdy38Emcc0
bHvpbG4d5yub1VVsXQ33ww5sv9ftS9U7m0jSdmvo3rjAz30a+qjS7uqI4nPYlwW5TFGP0Vpddz2e
Wy5jqYZ45uQ6tT+LxIDEBqU1nifrmSks6xXiUt5TJ78U5ocYv6dy4AItnwbV3GnuczWHfg24r6cv
cXINosqjgHxDZ62XoubJJ7lCmOl1oPYzum54XNZlmywLSBFarJhaSXqvSDxTO8ikIdxWyXd91mPO
GlovA628oyBiI4iJjC6fgoyAnsk91vKLSP0YdE3zwjo/Drn+iF9ulXbxswg5h8n43coZYa+p9V5S
SFAMFfrIbhySUWFUhjNy+ntjU+7I89Ry8mbchxLlbg3yMrjfOgDU8JL3yZnHtrKppK1WFN+0rwZ/
ItIvj8N0bwmAlqTqjcynk6OeXYe7fnsuzNEjtOFkuictdXZC241kG1DW+/KnRpiqY1m5Z9FWry3l
enpg+CXo2ZCNRzXOsK/la6WhzghG0ox3Tchtxqg2AZUfU5L5vcLVthbG+9ywBoZHMWeexnQgjQY/
xvBvHqtPzroXV7GftSU+ZuhQVTgpkQTz/NlUnDnMO49Alt7SX90BIYc3JRjQOpUIVjN/YBKg+NNz
ZgRu1gmZAxkforkkuthGkwrWaHD89Bh5MLk0bPf8JJTcWMf5Zdbwb6w3IsbgLstvDhlCGI31oGa7
yFgI1HQ7y+S1KEYPamYtcOp1w5vJQeQqvwIoKJCvMjv1o4/D1ZO8ggzlqR1Kn5YKBLviR7fLQ0Pp
IAGVowx9s7Y+zDjEHqxBMJIoNXGfCuJ8I/GXgmguCNDI3o+1brnsm/jmuEsrDtEvUN5/JPQ6cJZM
LmsrzR2k0raqf6YCT6xxt7SExCPt3uePc9+vosW1Vau+1h5EbexdaHSqD371xcvvgmPkMCcqpSsV
HRv9xRz2TcZ6AmCHcPfQDvup2/agg8OEv4zZr4Bmdlt7FSGQ76b2owKtRJ/u4QV9nJQJoQBUTsSx
XegTUUbDxmKQqROirPDnJ9W/0AEdbfKTGfLFpCztWhP5GNC+sg2sYN23Lu1jRWPdm7Fa6/WPKZ/v
OG0IgVxnyW+0wmrWANKk7aHOuEIqJ7V8IKyQkWj4LaN1psnZMySmqE4liV6y9deRsXNZqA9S3MKC
CLnos+AGL4Y1vvhRMx/6K/+SdWch1gN3J9mw+ax662zIhKMZQeeAiBMLZBeypmoedILfDngQWHoc
XQd/THdxG2/H7Keq/vXDu0LU0EiXbtM+lXHmC0Ewrmbty2F4Cg3QWpUD1eAWa5GyxcXCOV2Tp2fS
qYpA7m3MogvS0UZLutUsszVkLg2ijNFNTugZPvUq960SvBEDSm9I3yAJSrOCfzp+CV6raV296pOJ
AXNclQ5DOwrZ3C3Rzlv+hAlM/zRxjhT0ToFbcTp801vIqHgKedCC3Xio9VUwviuk2JPgIenscVbc
gQ6u2Xl5QLAwl1hOYoJZYaHXSdY1PXKL5W/dojceiyvHJo0/xnYhzMLSvdbw4dMQ7o3B3SpRu1pw
DKyiCFbwk7vWarJO6fwwJPzVEmPeTUm6NQlZ6gmJiN32Eaz0KuYZ8VMJUsvNXikOqoI6AV2pS0Zo
oz6nweTsUqGAqJXXCO0FUdWM7OWLU7Xf6Es2Qx09ErCl+dIm5olz/5qZuNxJAFxVUwNLYHEzkf2r
iJTtqCV+lDv3VlGCtWty+vaK6Q9Bi2lRL6Ft44UB/CrYTRStAFa32odIo9qo6TCcyCUMqTnJgsLW
MtL9pG22ls2NMMB2z33HyF6mbjFndXuHQQ+VzMYctctiZEbdhz7YXrVWfOdOsHIi991QsovKLhrb
4qLUFtfgo2X+NhnnoHB3dnFz7Plk+6bL89I0p6Y1niwwWVEOnuKkO5MYtxbVJl4iJKeKJ7NPGwCA
TKWtixJcNV2qmhiZVNzw3TEpbw7XN4e/Z1GroZKPGMMxkEWyT6hzSDKGMrR7s7kp8h/J6dgWX6Z+
tngGZfVUpqGnleeU5MOs2MlsWscYW2kXXWmK9SUdAm14IEYLQKSseXrWDYIAPXA3OtrXmChBmc3w
Mg+or9EUEdjDABrDUiOLbYyXSCM1BkVoZSdelIhNP0AQTFg357ti6vg74eRgn7PoyUZRTQ55RH5A
FyPTztE4tMFzm4D5kQ3XhdE6b96SmnRH2KNAPVGXver7l1p7FHG67WwwSYF5zHxU5RM5RsEmyvzX
SbW3pTh2zVdTQLOV385E0aWNwL37dIpbXCCu7ZJLmqWbwPinDrPfpPHBVLTnLu13GkhixfbHZpjY
r8lSrFq99IR/ZfNhdl0kfnimQ861Tj+agFgpsqUOJU4TF/6g+07vnGXhQB/nviBwEK84/QvKdkJ+
DC45ER9nftf6b9OlHIKu10lnjU8BdH4lzF+j10/RNN4cZDQONFg/t585W6DJVVC8Nm18xIa8I5+f
yE93ZZPzdZ7idskPoPOk98IZTEKEnsqfJ2Fq1m3OuLEn8TR4NkzmKRPTnXF0OB2KBLEWhpEgxJPN
SRlh5kzUjn0dBGtM90n7jk7aC4d8Rd32DRIbqdcEpJfvLYWaWZo8g0OPtTvrT4kxkVxFKA71x9Vk
rJMRKvrmEHecaysC4/wKWCztP4lgxr2l8QxIy0szNBrRfpLJRsX00diIxnSomx+Dk9cwGLubqzBy
6CGiyvBTjAjVRPptED0+IRYq0D+QJFBnIUbeF0EWyGIrNLRo4dw2AjGxQm5rV7Js8hr90OwU3Smu
dCxnM7yIG5hYvrF0VLRqZEJ5tO0oJ5HEeEfS80b0nHEgnhPTlcXdrwXz36DBTK/UBVqLBS/0SHEj
2IUYzJzXgNIj2sgAiQtlRoxg+LGW/svRqLBqVg+5qMy91lp7Sj63od5eZ6N+bQcV2+uiKVW8HLzc
Db97vDKLIwwIhlnN8HrcScHMTUdkPPjSukaGubGK+FA42VM3KFyB+jrsqY1UEB46UGqwIpbzlJa7
zL4n83hcnrsUiQnxVDhFlgWdrOdYuyfm58w90gIPcdLkicFj32GOjHBGl9G4y4dxM8lsH4zJzlKe
Bla7GmeYkX0oxnRo8d7AkK2irNwO7g+Tm5c/ZeSzu+ihrVJ4o4psHyyVNR3f8i4U/Us+Ujnu3Hgd
+G0H0eUAlaU/4BrIh/RzwOlDkelKYZEaoN2qoNipFnsFQ7DF/BDML0peE2sm4HQjKHFY7LzZR/LS
p/G6zOpd4VIK5f6qmv1ex5aKnHPlUpaOb4IoPjtisaseBJhma2QnEACMLeVWao9Y+pEHfIWLdAvD
CNfmTDlDGXHkZgsh700ducc9xIwDu9vA5wRgVLx4216HBPjBFflq8SpxigxkXvfr5JvKo60ZlYRg
LgnU1WVCMWCsdAJMZPdWVIiW6WNDlo6ye6wJrCFnOUSFPSg/bT2B0UE2YmlSNOeHjt7fSj1WM0UZ
SCB7Gp7cYUMJmNcuITvkhOsKuvd0uHVltcuL8iEan3XHXDkdhHWKEsZTwumndQpqY8fwPiF5LYWC
VZfYnYEogYaRNkJ2hC82JrYSENpe/O0c/DPe7PZGsTjqu36ky9Y8ZCA9EKPqtBtwM7nSr0IDUkZ/
Tl1Qa73pfmYgO7Sn6AkPlkI9SYJBGroZH1kU92ut7x4HbmCg2ODXjUNs0C7LVWJGMHdlZUih50wk
qGHfcL4RgGKxvGGIPBfGSEZttTFmRtlJDb/auntqavvTnYw7RF3sracEDfMS6lNEvjbdSdDeNbn7
G9OAWYn+pKC2D7liKyvxYWNPSufeirHZ2SXcKrmlfm037yBpAj19FfGcaG57hr7a25iVSzs7Lsrj
cax2bcIW7RQkqVQ7Pax9nnrOJYYjMWxGeTEIstCB6+nLw3rWvw1166m4z4rY3NgoBUzGadl60ZId
pPywJqORWasU3HVEfmpluUHet8Whoyi/GRFbvYLFqc4Y/CDjZm1mXmPmwJUrRzof6uKh6wBvi6g8
J4qDk6Cv6NFjbM5tGspS+8nK1LO0suyCRR3LqBYOyCZS+6rLT6Qd3KoaAxpKI8K0QLmUFtOEc8rd
IriWR36FeddI2AoApI4CQMLLJ1CtMVF22QDhnlv6UziX+ZNK2JKaTiCPvXaYYk5g9IcIAmXP0a/e
6kyJfRONla+IaTrGczocEvNrVuf8WOQZOEUMT5SrZX0WZlt4gM7FuqEx8tyqAy1syh1RScMdhZOo
bxN/1qodKRsEdaTWunZV6HIC3GPd4V4I7kS+wIEK1pNCdKqSGMV3QKp2Y7U7JPz1UahKumH0QffL
XJAP2mY2gEXNOrpiFDrXnaPTdNozqxnRmpSA8Fj3kb4pbf0JIuo3LWTHxZ/fMl1Q0oD1LW2masPu
Z7G01M9JaF3Crrs5sv3XImraaq4q/MFE1elyNk9EWIKqp7+THalHzciOcLjP1qgMW5OCpRwekEiQ
KTzkWp5gYCvuHTQ0mh4XEEj1Bm3MTkqQ+nFU2Xv6oA59kZB2mkd7JxlHgs9A0Tu2Xtf4oA72GTnP
t9LaVzeYVvr3aGXvWs0Ri0YaVmrSXmGO1mQP5+cywSCMcA99q0AckyYBahdLH052y9KvO+NPNNgH
dVRrQgPSD0h/QvNLfUsThsGSr33pkx2siyqBbyELl47cbVKhCQ5EiK63SNjb0zc1xn4s6+q9iPtq
N1C1fdILsIYYH/26nab63AzaA6pqXGtWp701AYmreiU/rKb/VgvrU4FEEz2uYpsJiwVf79VTOkIu
6W4Cu+TGIKX4KSSCMa/qFHONHOiRmKHnkEx4BKS64jsjBj89rn5siafZRhioluOrSyTwKaN0aJUY
XQJabdt+MSsfjv4S0um7rUsywfKG7ZaEIW5Ase2Z4WuS4+9d1dO75XzU5Vcsvof5J4p/DWBx5LuY
Nag1R3BvMXyQXktMIAkO3IcjTri4Dz9tMwvWAQ4MDwpnxk/ht2qOlwNCVaTixWyZ53okH1RJVPs8
gpLpBv1cAhmUMo0I+4A5DtSEQMIwxNWLwGrTajkmK3e8uM5oekPKzhToPPa5Uqst976zzqKym6fw
xxLkXtdNfQjRUx0ppvwgC7XeyTjjx888lcUMhkXyUVkGiytl3dQ0Hmr5T2vRnSFVgmOIk6mQsQun
FFtA2WhQKUOSjk1gP1qtYbRpmHHe+pTiziAMep+XAQocNU3XiUWEYB0d8RserbT6R/zCDqtzs3bJ
OVn3DYukUt3ahiPewFGqZcKgNaNiAe/ZzoTeeqHUJeOJtVUsTTlpgIhlxlCsSPugqOW8USRbCVob
fL+a/NDmySKTol/pY34V2ishXmKx0KgbzOcczPaAWFYmiZ+H9gWRsMaO19+sOtfP1AEPWNM8oJVn
O+Gfq3KKhPTGrvuc25qbuNFBT/E9jTkkpjuV8c6hgnSdzWXi27PU+OOimNCnuNnjB/MCJ5x8Ivqk
X5ekhmRV/1tW9lsUmpOX6T0lne2ITiI8hnV8a+rgwZiCfveCBJ8GieQp6wtnjWKfkY7nJI1bYr4n
1wvHqKbbmUy9Qtf2ihjtw6w/5prj7nP1qatkA8Gw5AnrXI/cN6L1OJI/gM2I5lDtzYwIs25q0OCx
5RCWhnKLZWZvDduUfmxYZIaN8jbW5JosGTRVaZ47mTQ7mRKkYZGUfcSFLGzyLw1D+8iCGfsl2DPP
/y9c3LbKuydYv5+OhP/DNIBaLBbouBjZPHDD9aEOhEXuHCk+ZnCt4QI9nKuo6FOuoGABpruu6rZD
HrDtUAZiONADOQavmlz1sWXoLDnG+qzpHpVi3Kt60a5bE7OdEuF3xKQfhkzRAuelh74CbWaA3Kc3
x4M2aD4FDpgoqRNSZpQ2opDnDOqQroDBN8d6hhRW4+2sIj8sekJHJhFu7NmZj6FZbcARQdjlxJId
V4AVoRyIW/qA0wFSrkqDGYm5O7Zq6LOk8OvROc41qoKc+1UZ6PFOJVpiVm2SLttnw8ifLLtqLoPJ
Vcc2uWahtzwkcu5GKpsxbkg+M0pus6F2c/NSJac/p8WJcauyUtLd6/weNDnVCO38EaGvHxWi0s1I
06BwyaAemdt3UUMbCbPLPezBxAwzPQ2OYIzSja07Y9BivuWp6eUlZtj2p1np6GhZuLWRtJE0tLAc
B0BCWsZfP5e8VBLCQuKQlP5UoidsImM4anApm9RAe9AmChNzRnZfD6rNdbGLwKMP2BMJ148736pD
ruKOfEsVH3qT6tZDRBdxZthLsUZzyQQTZB3HO6PCMclc5VcWulFFUKaadNGeHAiv6RUSMMgSBP93
X7BPlEdHnpM2QEBcA4Cq5F2Ms7UjaBn9vo72lHsKuxkOLGOyzA06RYckyXmlGvmjrgZkZ6juNR+R
4yHTfW0rpzvn9kszOYQQWDxM9kBmIlPPSXUBpmmAQCgToTbliV6A1ifsgrKD/mQRqE2RE4xlGW1l
hCe/j0byTopEQewXPA7q8OlQA7XARqrHws60V6rlOaDrGn6dVz7T2ENf6f2hS7BYl7UxrrOFQGOO
JPjfMi7RIA3WjZlrr4xZovLxPpbqpyAHkiQPyCLy6L5cwf2fLCOGTpvodmDubqv19jXHZHGUiYB8
IIbIMytQ3KmKD1WX7rQ4dzwkyjQMMZGSQ6NV89GkbEcIWH5CNpsFIrfOKU72XqmvaZdnD7NmH23U
PheT1Fh9aOsNVtxmZZiUHNelc+XawqBs0fed1zz5CAChM8Ik2RI3B7eb4HPIMBlmYUcjeF5h4rUn
idtiMSSb1asTqCkSpIoB03gp9PKACnRnj1ZD0nJWe0Pd+zpBQFM+BftR2XdRccJhVvuN3u5iEM0a
ARipDIaR+YXer9sc5mxxPqmIQMpi3zkgJRn7MwdLsRoSJNxqehgawDktCIxNYfZYHslXIb9s5kXl
lTyZDvzu/6PpzJbzRLZu+0REAJmQcPv1vSSrs31DyGWLvk2S7un/wT5xbhy1q3a5LImPzDXXnGPG
8/8wmM5eK3IP4ROsZs6ppNxqKNKVCT+ygf6aGmABOWPLBuSq8/Zg0YG4QWNYIOvnHYLhemhgWKiP
s2wvWTJiY7b0L4HlipD8VfAP1txYgNAf9/N3bZEjrsN8azKHP3d5ldV0DEZTH9jcM/JZIzH55B4U
BL5T7r67rGWPTSTbxuWnozTcDQvbvCoDX+H779niYNyY7HdPJQ9f3P5nNgVJz+YiTd4K3qObwCPY
7xZ3rxfxDVQZoKT0N1djrjLyDgsz3s+Wc0ryMHgEw9+pG5zLOGX83ZUYX/v4kXs3/Ld4GIXoVZq4
godANAuHyyBKQQnMDT7gvAPcjWq5b9YylcE4iHSJk2JPxc9g7BG0AGZV6BHPukTVlU61BzD90ob0
pHpF/VLCBtjFY7/XlphQIl3S4vHFaieAUjL7S7nqsFvCCmVUvtTxwPSGZEHbDjnlpHSfbBSn4+Ia
pmPGRn/17oWW6PdR9mab7FpCtLvJgOtLkVl3Xe+yGHkXsf/xF0lheFTQkN4CdmqsxvH0EbM+Eh3w
XpK52YTK8o5ZWR9FPrzq9Vs1VF1y6LCOUCOPFydoJSql/rsYDIxhIX+GKSvNlMQGPR8oIpG+x4Ei
YxYwYQb2WzIgUZa4lrZ9top9U+JgB15hwiG3TDvku6hH7MImLG+nFGbPpCouOYtERRiRJEuV0nZE
oQwzPOCIVDTFLrENbuxecNRlY4Q5PMQYAnHwZPOx3/gGq10b0DIRlP8RKr7AnQ1PYh7Yp47D5//+
33F5S4P5pxfkME7LT7emC8tpXSzP4fJuGQZhlVnrLYzTQJzzavKBDa76b1Z/1TVgybhBSfErMuVV
zmfM9Gc6eJZLa1DqyqX74Lr2kTks/VsiuqG/D+CZOnq0SAR08OLWFZ/wcaGTZMuIoOAqjgi2FQLE
mrkuaQCXOY3YybliRx/CddT4GmbXAqyRhFu1Lt2I0fH+jfUrNTUAnZr8gFt5RVoE9Ciuf3Wsp+jY
x/C1lr7+tCjQQT/DYhPeI3xOdFrMzW4InYtjca4rO7z1SY9O30OACKOPXCxvRYeKnGQ3PwW0bt1A
Rq8+mvFnGC+vPpwcpv1f/gh2wcfvHHm8j2IT/R3gfwecg7uSEB7BK97BdXDsUFhVRz2yDhjVlbuY
Y2NPy44MaoYxtbALjEhjTlUH0m/GZQgcDIcF9QufyvB+W/Q18fQbKRl2sWlIIA5mhD89+noIMB0m
8K+m5EX44UMsXrnrO1Cm5gN8IBfHxCm4o/g731rqE7coSmWmc5KNbyGVA/vJQaeIaDs5xSyTTO0n
LMTyL6QhRqFm/Kx6G+RQ62IJhjG/mZdwC7J//OGXCEVrY6TbEu2UeXxMXfcpHE4mb9S22Vo9skve
87CoiUfVUjjqTU2SEaTdO2Jze3R7yWdNYRTmsFmjFLwDp91scqi0pAXCGBIBMuenJazXjoMCXwJZ
1K7ipRZEJd9+suFAKcYUtGG5doWo5ZI5PPRrz4YaCvuGAX/rKQzzzoBlKAnCh0nw7rGBK5lB+98h
ax7y77zEgopjGLNqO/QGjrPkvjiR9sHefgvLBD4h3GzQcTG3nz7cdW1NYWc1k09D3ZdFzNqHyYnb
nGTSoewbBXAPzlUQTci4K4U5dyg+Xc3S7IqEJpMuZYilLORUWU56Y70GDCtouqOGrhPpIsNRVVL6
G7h3J+VuEsf8h2NwG9iCNJu6oLqYrl03zCybtPa3KIrpcxq3zwDL+WkMBCNBf1U53XUDNVqZTeK/
J9RMqwAGDXUaFg85uUYQG1g9uFVPfZwmMesHw8/Spj28In2wS9Aplmrq9sLuqRZcyv2ifRLrLrxv
QeaCne38h/Io5J3Ekxdr6iluwQ/bMXhdvGw3qJXbkc4vivfZJiRgdGxp+dG9eHFFFO8FQa9d/yN3
0uHK2uS3DIa9Kha0y4nk/LqJE11bnib7d+yjB2R9F/EyAvWe7KiYRG92S94P4oUUd7XjLKaAYMT0
CGOfq8RtyH5aYYlZXXnnWHICRkmHok4UvY2/knI3OuBI+qj54w/5A9rXhnLJp3gobo01PifC+WY2
5elgU4wmRLxftbDAU3Dn3XLy447IY/ia6XZgIcpWES/3NqZmfg/yCmdCB9jFAj+FMwxwQGk54DWJ
Evhe+59sCQYoNe/ZyA3kUDnIDAlOxNZZ7cXUF8fAJYozJoBTbNldh1bnOwkEfSlF/MyhxJJSUESl
2/Q2UYkXJqm+FTToDV6X3/LgqOoK66UA7dB4ongKo8fYM21mVXbsDHywaqmXkzZEhlF6WBNnYLkI
VCI496CyRI90HiZfgRmw2yZ5vOkGDAd189JEtCwSrm5B4rvffkvAhmXQiN8BBQGMRrmMb0lMHs0P
zr1n2KoKhD5aYp8bxt3D0GKYd1XJwjHBzonzn4C/wt4Xe0yDOoIkzXk754U5D/z+dIagwSRNdFxA
y9tZaB09pZ8ZOrVV8ySu/5gO502sFt5aRC0tl5yADzm68FtUzYHYW5s+qhp2cVHk28gIoBokjbeF
Wk2RfQOMZhr9HZOru5VQaHdDYYVHXI6gidNCUoeVHAnZtuc2CAbk6B9Mlj7nEfIA4TiH65f+yZAi
d04vaK2sWWlPEK1xxI/mgX5w6dq2uTZdLc9dVXxYUXtCcfN3fLKGBvqGrVbckDRyPyzi19Qsf7sK
qb1I6RuqKnR1o4ZraJUzeMboP94+oKhz0Doicaa95zjMmZ4OLoaGMqjRKy2+vlQEFfcQ36cNpsCb
GovflM9R+JN8MziwQqB5ZwOC9SDGbhf0OIVnTHKal8Sdj9qTHEoU/AU2oIMWs2kq50c/K8wWGfjC
0Rn/+Xl7zgs2Cpp7MZ3X6mZZXMHqVF8im8QDN3N87vYWqoHmZEGFUw3nIuMGV8QJZKdbDy9llg87
IMy/xCr5OlOPNStxj2PWXbhGcuyX/r9hADks5uQ/S669amAEjn2oKSuKy+d+pSbWM5GqFluDg/Rj
4St+Gki3KF+2V/9PPXRYBd34Nmsu0i1liLBRQdw3Ec60VMlj4UDEzKryNZkKDqEQCwBWqv4PpFjt
TX/Ced4HFl0ZHXw7gNVi16umP/WyfXYzrGphmd/7bLQpZWVJX0xQn0O+uKG3FOvq8JqrSdEvWP0M
mky88IHOzNpVOkA2Ybo1Lv9L/km6hMO5Hs3Wz7xTGrE0mmVN1KXNPyihou4u1c1TnlvcuzEh1o4M
dza+feYy9SWyoqTrGbxUi8QMzp/2zb8gwv3nRcon3+B5b0DcD4wYlGXybuoWLzgij9NA9ae1WyJ9
uIaKMge21B4GAFrKxcOjivGBr58VZfFHum3zY3KSpzxIvHuJcW5uCILWjvhYGehxlYF5ziieYLPU
HnRbQXttPnPLyw+uhYMu5K6+jUA6xQ5f/Ei1gq9njTZrPuNJf1axmI9JxvLB6X67RQ2JG2PaFkQH
UXOWHySkpvMoEBoRoBJ26GeVsoMfc2w3cVt/28X0SQKNpk/QljJnSe2hgvkhCpvdIas5tCKF2Rs4
kvi6FTYlg3mAsCmU/TMJCEXMPfmYAC86jRfB1XESdWI0fBDJtHcqiXABdcu29vqe2ifhb4ZQOdsi
i/5pseIaqYWdmkNlXhhlbjlIjmMYHdaPCh5yLLNYHnVjtRQfDXvGaHPyYpSHhu0h9UbmFkRrGJV7
bc8JI2frq0zbj6bFAeBgC+8XXF/IN6BMe1pNZN1Cy6sjsnfjvYwIIRY+27PamXaydWjBW74DhV6C
1ZWPW8aty8F55rggaQm0xTfiRJt6woTGtMxoBjVza1cRtq6ausygmdxjXDkGk6z3qq/xZGYwtkrA
DK5dUkPYOoqJxAJ397Fcl61Z+Ru71nOfp9VTtzgvuBavVbFkj6piHZxECD8jsbmdH2SvhSTJY7we
cXziWCm7/t2POauXfsQO7U/enZn6PhZjfpzD5T+EYgshWH4NwClJknGN8/EXTtV0qdmT7LRW34nH
JSykD+2EFPJeevWHjmv7GCxYjroG25qWUBG0uaSx8wyzMz3FTFlEIPjZD5NNs1KlkbYSCBMIYYan
6e436sbRB9lzeie6CDhQiWlvFb9gh3DNrMt0BzAjPfixLQ4yCl4nUPLNs57yB5kCzBG+PubZlO3V
HG1MC2yMLj7fin7ysV8ObtwA3IFcKK2QnQYUb3zO7NZtbEs87TTZ1fjlWzLoG+zX6WmeWUIZUUfH
cewCvGwhT8ZyBgDcbYk4Bntbu+vvM+YnPc/1qcTvaLc4qhRu4O6/yC1ocxjx+5UQnSa5N1VMIxYM
/VaN+m6RUUukzE4TIW8ad3H0j1X1O4kqWC0uXXpWDJmQ+A/qIGQYQzh0mFmO23N59MG16kXFODgJ
u7fcPdPQs0DjwYst5gyA8JjktKQ6J91NycELByoddNy9j/Mi2Szpn0lCljPLxmefPeXOaA45hn0a
Csiv6BzteEEaH+b2P7QQjNNj8SU9LFcRbYQ7YXUlsTLca6LwfhHCQ2ETNUxW/yrs51zQyFN2koKH
YPmch45gAxCxgjIcPaJb5RXiDSVGBF3ajSdGfF0zmAfMvxuhi34XkQdgETyuuzn7JLUtXknHdher
DiBnhPfO7517q7weg0lHiDu5R2HDeQIgZMESf8zS+K+xaoviQoVKFtNQVSRsAoNevCH+OLu8Tgij
919LoZCZU/lagVDOTPYz8WZrq5NAMSCnXzUmaNIUd8sm7xnELE0Dbpabzh1D/A7iyR1kxe+andNR
q3MhYeKq0HsMbUW7aRKHCDmGsqqBb31YhfYtyTkAdMrbh63cDgZIfjWW226dvPsrPDvakvBFmF5w
vhcwtLUrFua1kopGmZDdNpjgy3MiUrH3MIBtPX9m2q4y7g38Izo1WHEnJFYpsdP7wpvSnQFOETfD
WmjiamQfA200sn44GRnXMY7Ds5ODH5qoR8mVJhLMc0Vzeb/RFVXerutCmC6ouB1XosiRBgWyfmPm
bj0v+VWaEmSnHXq7wV+eZuIY73xOcPryp7M0F3xrnhyqIlg7WKH7ggvnh9GgUWIhSWnyeJ2J2CBB
r4clkY4c8AuEGb4HVjVg08R6uYiYpCNZ4b3dpQn0dfKPFfZNOugBT1oWMxswvU1qsBPSBHEMccPB
Gk0Z9kVVEvs9uYsUexNz3+96QG4UyaXH0HoJSqaTkcfiYJf1a6/6mmkGvWjJGCrAcazcg457fRhT
TqypQupmdUHdnZ+TCc+SsZZ031A6dOKnallcsdZm9P6zese0IK42qnsi+OKEdEJCb+CoorxZ+RxW
ePK5AY260Ke8q7bxjDHGik25r2cUHqLWKDyyvi5Ce3fecc8xZsI0bLHH5Vax99lpcLFxn4akPUVd
8j1HgjhEJX4PIu3XyvQ/xEXQYTgwN5HqTj0aea27v6Fr1j3ig0/oD6rD5ZMkzMEIJwecaNbIQBNH
5miVxqI2a8UXxPErIIzgQPMCoceFz5bVtyRNGKUCPdyHtiV21aPA+fN4n0M5MPK7vzOF49ILrXPf
Z81LQwiaXIFtJ+l1TJNvE3U4PMvh0yniEi7+QnhC8YECl06cgpOXBRoinM7WpciTL2kBgHYDAWme
mOzHFzky4GhAVtrxUsq2oppgAeZcpyIcK1t32PVB9+ygBnZiCh9JW1KGa3nfgwWlJ8NO59WV2Y30
kYU45FrcxNDo+r0o2kvYk6wJCLUCSfsVNJX3n/Be80w8eVVyV/bgEtANTiXE0D5oLnxZ6SNW7Tv5
OtIsLEiljekwpkj+YnJ6UMeQ1plGPIThp9LY7odjGee57jz58AQJuTzJHzjr5jPA+u7ScfE9sDn7
F4UlJ7AfyP/3S9tCz4PfNzFT9YAeWLoeUqfdSvo6zqow6T63aK4P5+6lkJ19djxCDEMjw6sXt9TB
xDvUnLUuW8YEdtAy1shwzvbJauLwlIr3ZqoBOy/0XBgWDlLUXICiPQu/Zhe6+QMgvnqpsvwTM89H
2PpIqj73Gj6sLZiKfm1a+QbABP6RYNmgino3ubEkavPoquDg15g9pR9mR9pTuJQXFKWNI0V8S/+B
EXN8kiwWd7iXeNGVw9GzS2SyLPvQo36F9NBt6c/JdqGyp4uV2s9gDgLosoZVuYShEAK0YpRBqGWz
I8bPqIA3rSTEc2pz4LJCyRyd6cvuhPlsFq9ZzUZ0G4x0GUcM7B7vxxNgGXArueefU3RPsVrr1Qh5
uvbNjy6gvRjHATsFEcCB+qyK+DkwOZh6HdwK8KmfZUxinNltbwfVL8D/dykYnut6WDnw+keuu4ag
TTB+KAp2dnWhfnhMN2xb1pjvsKYAmP1LQ3YXppJHANql+xr4a7z2aJBKJG2Zw6AAYDdFHP0RwnXH
ojRTSX7jhwb8CAmZkPyP0lBYlHponjmull659jYdCuzE1UaIkBXjOFGfJKxTGYPAzGvH7CsP/S3X
eGxy9PIDtrkaJg1gz5RPoE6X7jHqaCCoPn9bQxT/cqOQl+MirkpU4z4uRHD1q+YrbvHlZFV9qwkL
3bqMmasAGOY3MNU6QO/jQpPsdbYn6zZgW7sGDoHOrENDITfLpe5qxekFbMYmzvWddpDgNrTAoJlA
CYXuRxx9sOnngIUcBrqJlVd9kk6ZnjwRFaS/oG37dUNNQwHZe3mnTy9/cqX6F2u7w07OJYcF6Jlr
8rc11zyHRGli6IhYmBpAfq68lNP4lZNRZ2imUAeE80a4K28+xGCG7QbbGDT7pM2JN1fm0We4GW3B
osBJcF8GEUNRsADtVQ1TMmW1LxFmw4owxSlNzbxp8RjnHWItrsnHBCeGovhjcyvaiFol4nnUG0Sk
tuP8ZOoLxRG4W7LLEuvmIqHLz3lInzAVmsSU0WMCg0EVtw/ocni2G7fh/pS2JNJHxs3Go1XoPzxT
947C2rOjG16NeSB3foGxd0hJ/IxF+R/1ynRzkxs+u1y/dk1YKCjZmnhCcY3T6pyVNH/Jwe5gePO+
TZ+00ue2hEA1JnF7hvtDhVxdkICK+o9MjdbJWMEhwNabl434yeviX02f8KkSeQtFNvnKyqjdojcA
HXRfhfuJ6y1/4FBN6WfCoR1ZoAjouno1rlceJnf+ECkF7LMzlyfIBQRErOksS75cnBYQOdAQOBwP
uZlofQxKc8Bs0I7kIgccwRdlQTiTKReQNajVBf5N66HYLYpisp6Vi0WqdYO7qmMFGCybwbGPvSfB
3XoA5RvGuEFd4RgQJO1Z9IwteWPRVSeK9iTk11X/iW1MEMMcHwzWjTKO563tJP7bRGD+mDsV7QFe
ejYj1BpcqvaMzRcZ/xHN+a6xx+wJ0SE9eH3CwgUCPcKnuRXxyBZeI4urDCdE2n8a2nWOZa6e3AU8
ZW/pH0wiwGc98Z/yuXp0+FgQ1Td91yYHYaXvxLU0PznElUFFR1fh4F4cl1ItKsimrL7RZuL/wD0k
UKDgvPIOa/eu6bKPyU7KA+Wwex9RgedPH8RM3iMotrax147O+RDFmPbVAPgHN40hCQXzuzenUeAL
Ij/+X6RUc1hGQjlbLqAF5HW/36LAvepBlKe68tVOzsRx8ykKbpaAeh9VoHTzOOAVXHfWfqx858ai
EWtEvLzD1+zR9Ur7BRZwgp+BPYXxBcQnDxYv7Wd80hd4Dai/dcntwKpKIBmGIoCmJX+9ABDn5TuW
mKsRgl/Rdf1H5JZw9l3C95IejP91l2+7jrMJSlfC5qT5DUKYpq8+9EA/l1RapoQzFZsfpPXyZvLx
N0f69CNjLk9Rnz7iyX2nNWs5pd+e77iv8Lfaa9DnxETCPnmTkTgw89JaqCix6uPva84dWfqHkGz7
rY6Ql4j5AZQk4hhMRLxj2zqpuH9WIeyqmgoV4Uy/3Hoczv4K8vAXONDNBOgdt8oNI6+z6R2iqC73
j70EJ77xBe9m+Jr6hTs/lU3+T6OaNzm234Vny+e6Ft55auZ+K57sksGDAVjwTYrj554WyaPo8GCy
P6z2syb9lprA0JAqs+JsO1zB09JTz44fV3vMobyiluamcSqdU58Xi+zMBXSRRVwlhMs0m98cihVN
6Kyx//dLqPkRLkCG9zH/ogra4OSEuMstBx8I30l1zb/xxE8XALXn1rX6yyKTr8ixrJ5hdzNZfnSC
ETKyLa/NSxHkx3QgBT4OGmUBdisdQrN/XEIsWEPa9agB5o8HF+6gNJlVLLXLtmwxQo0k1s2ozL3g
zc/n+9BlLN7CNnL2cEfJhaf2NbeXX4MkSlPhqFsGr2RTwQsaU81ft5LwLYv6HpvBxStA4+aUosCw
AR/w4jL/D4lPWGf9RbiMfkL5+jSt7UJZRIqwQDAAvv0ugzI9h6N8n3Txl6XkQPCi/QLucikchUyy
urD5rzO6qWw8YLMin6D0PpXuF2oxMTdnJvo7s0scEzsA8WCHIH/iny7sATYl1nlueEoThggYcQAu
4Wijf4riprw5uLN/p09xyotbVXHZquIOOXAu/jJjzHBZxnKnS9/ezum8BlQoNiEhbF/cpd9N6LMv
Id0ob7j3+k2Vx8+1SwDErkpyXBHdea2H/D1Q47zzIwvEgz8cWAjEbwpjLM8vAU3cd1z1cu6l8yGg
G/zZuAzejj0fCMhRwDzercBl8Jjc7yIJz529Fopk1mUk9EWsANT4jFmmzj+Nr4j6Tv7WL8nT23C6
wB/g1dLTU9VwEw2Bx1x1O56g1gEdDsL4WMrxqFzffQqahnCy/+47xbUYmFx7gwnG5NbfyLBo9Xjp
Hbty+TbOgGXRBGT5eS9mfUEuGQPnxcZjtU26en2l+NXjz4weuecuOe2btX2wMerqBLzvAQMsLGEi
6kA8aHm9dh9NxmsUdmu5KWT5ZUENLUQWHks1B0+CbwzaMbuk8VCSoYfGofBboWdTY8gy2goeEIU2
3jz8niJ1aeHbxLIl2HvqOSbAOvXXxuriB12w+csMsQOjP5efxOMIquE0YDzCHj0/cgXUvJq5l8Za
/wZzjO+b0MrNK0mw4FIeD3Gx4HGB4wnvn4AzyBiv9p2dcBlFulgwkflV9ZAeSWCVDBGqdlW+qNF8
j8uYHBAPbKZ7rOa0ddtN9GfI7ENj2geS/5kiUxatkSgO/uynjwJR/2AFxt2P/UD8oppRtRDCY7+s
72XLdTP0zqOXOz+6NJpumUASCev3MrCaA72O0PxoYxosBIKWu+/e1LTryhRgqyGhxWfk3DvuSEsU
YW4w7u+j0y0HFoCQzm2Sy4Wu/W0XjJsIHfnieDsT/F7yAuLQUkcnNlbUCiRUwDXea9ea5YhdsNhZ
vcEYGTGe2yNutPVnHOgCs6t+mmgVKVYUR3GbWq7ik+UyYDDobu0ok7dSuR91U56VDa43Sjzc+i4z
VxTL+U2Y0t/P33gQ2VNb9mvaP6YRmGJB+l+2XNYkTrOHWVvhkrL4HVnuk2fT0WZl5gMfLBec50gN
+sAsSqFHp1acDSsaqplsQd1cFJOsbeKUPly61212ZOM0JTjNAnjOIwvhtpoqDBc1gUPMM8eVLseW
aCyugNtfciqzFuM3j2LsF9qlMv8K0uNoB6zs5s5mC+QxLclw/FlVTcAJ2VT7pWUmZLkSXAWzAX9F
wLy23IH+lJSFvw+wb2abNXJXAFFWXfHXcdF1MoShCQoDALFXIBCkKXoqlD02w1WXMTQDAuTe6rP2
b6qXFoF3w8PKU66tn0CQHCxWIMks1ZQXYPJ3hwnrVg7yCME2+Vg8/EgAjSkvTKlCT5R55JuuFu6t
SRo+ris8UEp/PFekBOqo7x7cYNmPk4oTwXKnk7V+DUE09fg3cGcX51zDZrMVzSZWpOBp2YZwFyhD
H1nctkfIjIXxL+4g7qEC3KyzC83H4gEb3YipuI9koTIhnolD/0zUYr/4LB1mhucygeckRITArlZd
jUD10v+SHvQHQXnfK+egc87Y1W4QhRG7oXAf+97YT1i15T72dc8wI/8ySDtHaPko1/FksR8Lv+iz
Sw6sxz7S2Qg6Se102w3B8kVe/NUkFMhTAwBubhmDl75Z0HOc9wQj9TnMUdIFi1ZGYkXv86CeCi80
O08pzjpyf3y1mxL7H1InzpOmRDDBhTnkUcUdgOStGwMrDi2Hfoaewt8miGuIs8xOoxk+lrpGj+h8
iExakpUv6BWdcnFvDaF1z8UcklVs4OEwsdFRw8lPbMLhZTbex+DJBtG5jXl1vmF1KEiedpqgpbdc
sxlqGS/e7FRU7UwVEfVCRZX+64YI5pZN2Af4espRs8mQSCtDrJL2MnaFLVHZqsNHrDz3GpsCHpIN
eYZgKuhLLsWDXCFaMd8cYvl5Amlgkdepm8Pd4kfZvvbChZ56tvDFYIMIYqsJmbvBNpgOP7KOkilj
WveB5hd7xjAVyGI/sLc8F9DWqLz/UkwXOy/2sGKQWw6cZN9Un3L8FklDt1jWqltiE3HgPwV5KnmZ
8KdglvYTQi2vs8ZO3AiKHRLS/lVRqvNQMjXwXv9Fc/ZFzxWcmujdmzKyqEX0AsLvTz6vr4cK7HiO
R6Vw9R8ALQ350e6phKzLbwPBglmjviepe67teb5P0wji29cgh5boFGHKfqKTUX8urigvfcPYZPul
96nz8oir9JcqlfPsp8tnOIpxj28A0jaAq4vm2mn5+pZRkojdejSXZcJE3ZFAjGInfAKjpo82oeWr
ZD2561e9XrAV0IwAYoS8UMaUL1OSR2BScszIkWONdpQMmeb//+Im/ZOhZu/UxcWpM6Dv8ULxwTax
YgtNERv9XK7x3jLFE+A4gHctpIF3m9Cme0tJWpLr7rxTTekaPYlQq8z4ojOXFholo6OTtNC1QyLP
pEmYm4vw4rntyTSWTVg0+Qozu9uJTH7VWLlr0AQHk2LiGvq826h2QuAAR0TMRfF9GsSG+Aht4Z6/
z21ye37ec6t0mtvkZMcAmBSGJPxVnc8VS6EsgUWctk7K+Dj6lnMo8QTywHIIBZxWg8v54RNc7akz
ZxxRX7akvawIiYkNlopodsdQSvSF95h58ch67oPZvbLSoh1kspY9pA5uvlZFXIPu1xtX7RtsCQIF
JedBL4bvVrkvQS+/8Q7/m3EtRhjHZ/dLaFgXfGn50fcxYtjeeLCBdJ+aiC3bBOBQ0W9Rd8Qr+6S8
THH66jeuv1V5TzalGP/14fxvLFMXw0L40O7wZovuux/4KgnCHYArbdylvHCDjFDycj6EzJ0BfOuU
q80q+JfAM/Q80Whaq2PmWjaLiLanWD0ZnjhmBAQ08ZCan3zMAQJ0yLhr11u5reT4S7GU5roZ+Su3
H8MWjqYOA+Y14cndJAHy40wLnxg+bd/xnrUK3JuMh/8ilBhMe/ZpTkbgzGaWB054XnkdBToxhIes
/HAW3jNBQJxKhbRBEaF/i7D3ETAPss1EcGAXTyDqooGmtUAyJxsefqiu6yWXQSbmAbuY/i5jxlUf
32phoYQqakAoNlyqozfepRyDM/VfLJZAPfDtglO1NFnyIw1IqkNp3Y1W2/xuWGumU8tMWQzLq8zN
ncLSUCrehNmxwmQP5s4Wm36A35IuAy9We+PZeAwrbE97VyfudU7d6NzBZHGxVT/RyUrjFN0siYur
OyijZ81ZeCpLdqDRxEpM6PVOa0Gzgq5NU6hztFHHQGDYh3RYSBpkwmwbaUjOD3rjAG/d64laBdeK
+hcFsop/J79R2Q6jh4ytY4sSKOryV4kL2b0QYCEAKv2cW+W/MRH/igpEQti/d36+2k6hGLphe69r
MKb0m+xq9nQYD6uTnyUnrCNkdGGhNPzZiKcA0nLNXTf61JHC3eQVKoFS6aFKgdbURcKivLV/ikL+
0mGf7pOkx4HGB3IvEwpuhWArMVrOqzUGLhOcjXXEb9iE4h7oMDlvsrna9BlGkrhT864kLSsmGJex
I90bKsJbyy3jUWTO19Dg7cUkzjXSHOpZ/nYsQlZVq++Vka8Eboi5r5EqA3C69ZLvzBVHIvYdvLQQ
tloSfiXhC0eis7MD4EQEWFbQQ/FCJvyzTMAD0Pb2C9sUwnribIeyI+rxzbWGO5DvkJ2v4m973Sdy
Y/iPzgUa+GbxhXe/oz1mF0tKoh3GQByQsCfaguN/cNTb5GckVIjPTvJ7iDm44+CLgrpqY+kO8/zE
LITGFeFPw4IxT689ocxNNuBBlBPvO75LOCArpsVi/jP1XLd8Q/aYnAEFDeyNMOrw46Flk7vQE6a0
a1kA2YsTdyckXQmqgDzu2mALqAPt9ikbSdah4p1t0ERkzaY+K/Ag6taB3OqufqvGXvI4h6STUnxr
HkxQ1wlLKujjfeSyN2yhYGEpenAeQWjq439qif5K57ts7I9w7v/CY/jiT3hknfDatG7OQ9XfckBI
fW9dhzi7tL28cVKmWBmq1yxLXqzcf2Jv9tvt9A+seWfsEUgJr7mRvMDs6lw7/wRCFhK09xMU3oTV
cR7xSJy6ecYfzTvgVLTiXMsI/6xRKQOAPCdgZHZ9ulA3Q6+dFS5fsPKxzOEcb18HB8ZEE+tXu6VW
g5WLKar3PHcI9CmwDgnIdbCB0XrHCupdiz+G82uAQ47UUEQ22g5x+qaqCl564Xku7Y/JC56jyuea
l/0fZ+e15LiSZdlfKavngQ20GJueB4qgCDK0foFFZEZAK4fG18+CM28yM+t2d1mXWfESkkwGCbif
s/fa2C2mAHWaiVJbBBdxBZeA/JnXIDPvyplBGdJvb2KHu2lxED3ODAcQNRw+OBo0dJGkervYS/iL
CX3AllLaxV4+I5FFXKQ12Aa0qUUJ+jPVLBgYlRcRlkQMR1DPRBkd/VjNsGhhBiOGBZPIdhRQK6PV
+Wem3mVTX1GVY7A/x7OqxMqPfqgzLovvy1R9QV8ar72O8KYg6p1FrUwIFd6dwiCtnLYTJJXXqLfp
AIx1sGrpP6L8mSELzLdQh2guF5lGDBmGVTKEA4wGdpnu5qaZboTEOKbqXhnJdI90N8RDgdOtMt+r
KnBA0zhM2UzX2UWYR/wUCZLVQnsgzuGz9Rlgw03qx/iIo/ZBP7hM4Lj5czPXcAyXPempOhVWKGsR
kunAm65n/FKe0HgaQmdcwLej6j3dxilMzmhEN2In1iO/6mWUcxPDtqQvtQY0gZU+4dAj/8281grH
uaxr5REwO0Abm1axmXHxnIba2qgmAQyl/lxpnQaSYZYNj9Ox9euLYsioE2aRTzPOGZZIUIBD0nNd
BFyOkUE68bGxiqvCngdcaGna9jYevW/IU8lzpKs11bEJo4ULBeliz/03xMog+iJ8hl1i6KtwnKM3
BaSKxAbxXDFqLEAdTp1wl9GkEbcy1Jd+ryuLKUB5ldBgmErjqYeTv9S9/NnFPMPfgFRU+SAXEz9E
a869xcDEshu1uL7lwiywT7oV6KHsx7omxd6roTfgux3MgI1kp5TxMRnpBRcoFo9yvXyQ6+QzIxLJ
Tg/TI66BBB6G2xOjGs8nkJuZqiYg0ePT0vmw035yWQ3iZDegvzq/xp/7yReZdwkiigVMlOGOD5X3
QHQDHj83ZEw6L/qFibzXGkuCHtA5GG0Pc6XywnuMZczC+kbFvRrBiRQI0MRg5Ldx14JS1owYGXCG
TGB+qKBfXKEVuNH9DEbCvEqzm4uMUcxRq4zgdrQ/Wma413JBPiRpfFN2AKrmj+/2tErl1h4WgAi5
XQS3coOeEy0EjiG9OB+qzbAwJXPD1XldZ2j6NvNRU8jD5AkMYW+o/R9HGpH0BcvqkjhuCvCmePds
uhGdHUBDkevC7q+tqq/Vm5BhJ3+Rxrpzh2pnGIZ41oeqRppAYJKNb/I5KV1/LTR6mnKrQ02LnnKT
H+UiZgLghWH22NSleRNNzb02n4MhirNThYhWPw7K4R9qIbPO+ZTCtD7Vog6voZTkz4gN5kOsMXau
CuPT0LQ1aZBLgrLiK9cc4iu4ZD+eyXU5wHgGt8CSqOmirJSPehN+Nwa6hvKI0zp5XKl0UHTLmhSP
+TSx0l+VdDMWhIasUjNs32xTIanS6oGINVP8omK/keuVCOG7ls34/qRIXqcAoSC7F+PoXxBLb25K
YDhv4tMM+vbNy+NuYyh+vpE7EffgJpP+mjZRQEp1akL/51i3/3K7Rn/BVzAA/p3AVs+rKxw3be7p
z2CAkh1GDBh0KhInbWR40IWNVlyIJBgu8yGhoRL34wCpP6rAFAWQjOctGY68S4K9ulU62QNtK4Tu
Lt21feuS84ZDlOutrXvfMuMpC7r6ownRtCC+qSg49v6lqjuwa6Pee5nUcesGGTzgjkup0XTivp5g
fzWxWm5dp0zuA4xni1LxvBs3LTH0WNEzs133phY10lwzPqKxzV8UWt9bO7fytear+ctIhAE37ao8
Ipn2n6zsvqS5+aK2VneJvqtbFi4ujlyxEyBJQ3Fl6+l3o02TpxhVB+iKCMPuvGjp+Lc8C3WZXBzE
THqLMUDb7Zg85UieEGgfnHaYYEOWSzOy7Ru/FOG9T5mWkPG0RYTOYkdt637iG042FoXC3/eQG+W6
n3sURaFvBpXBmCjReTJLoTkzPzs/yHV2XKUZsNfftsh9wslhy3n3P5fl4WoJKiKgSH/e74+XOi/a
A4xuud8vrzz2XbkcmqQ7MGlVaOm7AlXlEDzqXjJSowv0jUGmp+a8cnU/BHpx7dG0e3RcxA/4PVTV
yd/F/DfRMqrSMHe29bVVRoJ8Z7KAB0xkWWWvUCwfUwBMVxhrH1SFiOoWjs+VTZlibw7qZd86YuOb
JCU37SGGRfEYara3njKIoUo33Fmj1j86Q7IVcIYzDNCDMKrLcZpc+4Jip78DOoFvDCljjv82rVIG
LNCI4ysVeRzEi9JBr8qibJwPw8QbcHNIizbCotVpGQkGI3C8OP1FVFFhkvufD5LPXAJ76Q2ZqAjS
Cxh37b072O71lBafvVKIF6YJTIY72mvoHMWL26vPqp74N6Lqqrt6ENdyL7h04TZhfLeWixMCnEVt
tNMVCqRpr1rpbeuM097HqIuUyw7vLaMN7yOl+6yKXr+US3IPd95DLv6+hzyon89x3sPrCnOf+uJJ
n0useuKBH5gfJhfWdl1WhLH/uYzX0JoieiM5cYWgFD9ie6gxMgcVgTt1eSVGG8h5YSnvvqMTTqWN
T31WBtuhVjpKpWP/jOoG0TVHEgupYwmJJ+BceXjdh2B95ZGkHV0Vjq09DpRatjTngs2gR90LeQ4r
uYMbK9hD7JA5B9ZfJlaFdRXoTkpsHyK1jCIQKg/WKdVkXXnzg2ERr5jTpcIQ8tsGuYtOhju0Cv+y
wcdLA3U+QqXBsxZlMfDjZvG0RR5cGddNanvH85l6tJFrx8c83k3+o9/m1kdNi3pBk3e6c7Le2IVh
S9pq6dcvY6lcyD2iaE7uRQN7nTgiPrhVgj2yzbMPzGRyByXH7dkkqnOw48C8yjJm9t5gmh++Uq6U
VuleA2oma2Kwmj0ad/021T3aHvOrT2F/U+J+fUwDRd1Ujp0jyDLdh59vD0gWveMhVP+Ntzc0UXwQ
dvlvvD354j5itQjVyL/x9pho/Hh7eJi9h6Jy//NPr1FE89JF/unTK0kTP31657dHiFX6gc9Efkh/
9+n9/vY0oDwkU1bUaMLcg0llYFvyqaAgz0lit7uFcjEcVADblZXUJEva0D3akhD1IAnvfLWILhBm
NyunGmE5Iyd3JhuU1bgDH3OXUVVY5OgDFmOrkDTQ1kdUv9kK8WSOKYug1GlSAKZYsENiXGY4Fa4s
JXhVUsx5wUTOehFaH7Fwd/YwHS0bEi340O+jEONmTEyNlmm2QtuIbFRvroVhqOvBWCUtmRudyntU
CKynsLUx9OpWxb7GHJ85HdgtRHA4T6BgmJAYC3rj6WtbG9VKU/0bnySXZdSXH35dfiuU8VG1Omoj
I3e/DoNGBDOt8UA4RhmOHjW4rzLSa0qrfsYGynxFsdtNmoK2ixXvE8kvRYNB3dlGuZwC7ssQFjwa
LZRIphAAimLhKWobCQ+rN05D7GuaovwONzGNsZUgx56EEjq6k7d3VQZBo/6th5y6zBrqei0MXOpL
1IZ12uo2+V8F+pi1Vs3tR3ui2Tfc0hDG8x6PxlIQgS58NVuoSWusKtv6pvHnWyIKbFbcbAmMUL/l
inGbOeaPHd01fYyIKvKUo5zk2qFgyC8CD0o+rpOF5s+EDVAoZReP+zDHnz2BNaHTDkWthSedQROE
YHKjKDRoRuCKS/idxwrC/1L0+Weop0j6mHmXlXmrN+5V1o70IzQXtYx/p6Pwn4cmDCHj5AhssuV+
hEesm/g/hkNrILrRs7XXASnDIsjskewc5oErp66/05o19n5fHlNmmxdlPmKJC2qfJgw9b6B42MNA
D9KpjpFK83YsS9k2BsYzsk3n2gWeudJ/DrOIv7PzPWxsiiwzDMqNmiUwx9fJ8T6riTeIpAA0kBsu
ctSmYAsIc9EtGue6ih8fwu6s0QN6BWqLfwv/FSSfi8+0RnQTWfaLbuNeMrshvVCt8jYakhXMLT5e
RYtXbkWMhedNQAgKplwjDg/lTjGFvXB8bvRuAlQ+dfQj/eKF1Rh4l0A3LPiHUy5TjZXjz6SlGiOZ
3k3vbjh8xc3AnUoF2p8GhBlQdrMLr1mLmVRHm/nY0133mi5A+Kod1bpfOm0X7yhxpsuocbR1RJWe
ojUK/FBQEfG4ToCfXUWpewVflaZrZT+1Ghh1N9RfKhvPbQRRVh1IR3La+IJ2WL6y4tJepWlOd43K
nVvnBJCLlt5x5EM+0YCkGo9j7e30GGq3P8JhK5v7Us35sk80Tepe/aDiyDXn1TOH/rKwYfgwpOUX
0DAKT1CN+d2nPqGJSSgslEbSXpbVi60Oj4MXflApC2nDQFiqMIS0avs6NfWTqzpviFZi7nTJtnLC
dsldjKQJJ9rjEmGgRaLrZPO5e/zgCCW/Ci2R8nPjMmNNyri2+28EUF4EFo4t0/WezZbf5thOD7YC
ECgK0QpaEVy7vuUKpJMoFdn9ug9zMNzovBaJF23LQF+2NK3QgdKEKoK71h+vi9rBMMSI0dL1HVll
BOIlw6VJzZOKPs0bBR5bHKl3/tTc6rQ6Numx9nGKEsNMGDcSPLyC/doPKC7FAIqWtH4XOd+dTdmB
/uoKEH4TCTc6LaoieR/S2tq2DWkAkwUAACJ7CBkFfmxoPhYNdb6m8J8ns/myR8aoxTdLq74xv6Kk
iBG5dG9H7zVUc/x6ZC/jtyCesKxxi/SzPCJNvIUwrC8lsh8N+MGqHW5C4GErzUW+pTYdVx/toYoZ
PEakMy7NvAN/M+QqPxrlVSV8GfceZl8loIyKd52COu1KImwN/p3oc3MVzGnJN6afCLwb6CA7UVbT
9RlxWTfawahZEj1kpZdo8Goyd/kDVSBXseCtLKQ8SBB2STX7P2c1MFSLz3BnZeKjmMaHSu2o17vd
ndOZuDisflpaD7mDRwU5Mq0l29pEKnKTwdI3WKgf9C4mKhhYWOq8xfX4yaAfRxOpiEjVt6NS0HYq
AIDPiXNBeNfVZFPo+Y1bNE/WoD1DfLssc/UaCMFnQUhEibHF731E73xnEddMGrxobCO0xEuf4B3U
N249hivaohnUs4isLqgwis7nSm88Jw8djnQ42e2iV5pbhPlvWpAynO+0FrISYmynRDrVX0XeFgTG
01egZg+WVz+Ps/dmBl5ggrlIciYL1OgjzFRvQnTB0SoejSZd4TkmaLhDbgj/P1oPJn74UfPuaX+n
8NI9BtDAxFqioRdBx10kqdQZVQ8xxne8+MIDpZcGw5NZEPGFWTTcmJh5Lt1+euiA8K1Md7oa2/Gu
1/y3VvD1bWnX7bs++2jd6T43C0QtJOv0xNmZKjLg3AzRzsKJn20uBK6g8Ce2Q+tRsmnkqzWCC7LA
47YuI1ITPGuJ3uYQlP6t2Sqks0zL3nQOCfNxzaIa6tD5cFFMB60YKfCWz14ujqYeXESeHu4QrT4J
CP2boR6/Srv+HmstjbQsu6XlvVWT9FPMcu4QI3w5QEzXnHrkCpU90mZZOD0RYA16fgrtBvRuJcMt
ypybECrmXaEN7yWBLBPCIcaR122xaXGFcwOMF/F7ZDvO0m+acVEwVXI1AgISIJtpWAGNiM1wVWM4
SEtE0xRoCUQiyrpLyG+tFeh2relt9EidfYuIk4wh/uo03C1GlWABwj21LeDjrLmMDKQSMuTlIvlg
0uBuoSo8YotK9pFyaTPPWCc0OdW57xZiMl4agNJb9DF2537ZueKRk4FdxiJUXfVcpAFNeKlPgpBw
Xb8J4ofOAbKjeORnW50PdiSbPckUa0zzSNerWneEZCkF9WM1Q5ZUNPEnQS5UsrkAN3Pd30XAStkc
OJfhOtY60wgwSHo+F6FPzCMaZ+tHDyNNsVWmkuiXJ+qXw89qVUxkT6XdsSkGHP7DjLAmhAZhbnnT
JdBqLG81Wlx3tAz2bNTyxY7Rfx97I/jSykejIo2hGqqJqjfX8U4MT1M27FqLqg56E4Z0yCsHkjC6
XAP1OwwHrEXgZMQDbvJ3w4veey247RJCqPoACpBr03XXOrgFFWlUHfoSNE9E+5IF54mB2XTf752u
xKqJYwA3HdZZ1SkPLb58gGgYi4ACUmRbBZbg1qPFKIai/qnjVnmg4QmRlfnUqzBu+wowm0cqiIYO
JisssicKvAijoDrLMBYL0G3tGNeOxtXf0uw7oTYH1W8oxyYIWt97U8V5p9MzVOKyg6NILAZ9g17J
XnRPu8ur6Bk6OWgRjbQ+x+2I0XO/Wvc2EyraQNpUfVR/2SlpSdG4bgbqtWDISHtMtFsT/h7i/jVg
U3wMDRF5Fkh0zSz2ljsQWukWSx+tHuQsorag1Y1b+Op8XVEWL2mAromJfGo7fE4qx0d4ihf+hK3A
R9/CWEBrw4syIoeibj4iPSS6HMbGMPbuRavAvadd4KKYRCdikezFBTnIAS9zlyaHzlvGWXJnGzEE
diypC0zE/K18YdPU6V4HFO18+ctvMX+XQdXrhQEiZ9FhVM0aCOPQuKmbIjr1YrRbdfwh6oYaoBJ3
Kydr+qNYhe1GYD5b1mb8aZLvuag0entoUcmoMxFec93YhpV+UdG527g2g6XJo5HsdPzq+j7qwRWM
z0oR8om11rbKou4wpcptn6JG4Jb3QX8d5A9nQlAN+C5470u81owziG/u5/kh8kuL5t4ib8UBYQ80
2d56jb0cGX9N0G9X0pxyqPnZInQ2aYMVYSjDS8ise8OzmtU4j+Ixr33387q6oFIcHpSw1nZ8Vuuh
Agdj5gKNGvBw5h3+atYoxQM0/shFxGcZ6TrNGANT6r0CAQ5TTMs/o6j70FAHrsIIylqPJG/ylVXH
CGKpp2VEG0j9GoxJXPtcoheOXtPXnBc713lGZzgBbOupadH+TgSqdc05eCZOkLqjgOvVW4WJvhFh
IO7ttlkWE98e7LbEKofTg1Z7FObLIl073DUZdBWkkoPyWhS+igau9YkS9MzHsoYhlxDDaOZMTsuQ
uOSsmJ0weXIBF/nF83RnTdEmogJRUTz1PrnUapvUoddbAZrHYuT2G7fsGdM3ubipJn4TJD9a+zmN
HLg4UcClqe1rhRghRF9PqaDlQqOP9qxoQhqQdAVNhslI0pjj4X5gvJ6vI8uFo5e3Ox8jqavOpRCn
KDd9+OqL1IRLqNtH4ty3iEHjbUVo0q7rbYyCtYUEIxxJBH3VEtTZTWncF9qALk7RHgwHyptRqzdO
rTwkaRRtMPzdply7GKRXOXls3uwjIW45J0pL8+sNtkHe/zRfU/HWu7VdLBFwgR7uJkLq0+bSoF1o
FcZyStXHqEI/EpQT/xZQnEk6i474BaHVf6SGhU9XhRuSIjkwCwbkBIYckgBLPrpDfl1xRt5EBU1C
kCYK0goPNFASmxyeEHQ+TSlya5j94bBIGQDb+IdGF6FQBRPTrHN70ycamcCOsss86mV4xbQbv/kK
VVO9S4L+s5xFcplPJz/NccL0XXRkAtPjGe9BsxTxs0WPLjR1G9RZgz6Ac1iQT0rLHAHvDyFeV4Wr
fPoYW1m1nJJcB3IcrV1RHMrCtV7bnChq3xR8a6/1bMQd4QJaQAmI4R+0xMpBowG217o0FJ0gCpXR
HSqFDmlcgU0HvwJpTm34TLrsq9MFb57KcFZFwrHklu/ZyWpUCZVPFcTGpXuVdsyOmih98szpk2Hh
xnRramhV+d2dSpfQO2p9HReyEWxRGMR85bnCwsjaGwZUIaWdhnsVD7gddPHRxa85k/+VZqsZ+UfS
RxSdE+WCatG9HtkzAfAytcJoX8S4JWG+ajR5+avibuOP3df3kA/wWiVxg9nbjdd5RqFUmPmTUQc3
NlNcUg5cdY3je5/RKNoVwHGXpkqjNCZHXiFswHXdhaojJkgmfKZTvI7nG7VmtW/CBalUWPi6xVgw
s0VzbCXJ0Si1p86B0W3iK1vUHcrHckAZGXCdUCb71TRRemNcQFGX8LM0q+zLH3NlazTuxhLxY92T
TaTryWVdNjwJuT4yJySfvj82bsGEqqXWo5GvoefVZRQT+2LEzKLzj5FawYqiKKMQepFc0pbYgm28
OdtknAnoBkNUy/K+GnwOy06oRKuiBpqqsEIc6X1jMng9J7YVhDyF+bgdO+ZNqeVeOwZCsjJcI0M9
aGgiFpRhaU9ktJIUotLz5sUeQNQpPmZEO+TPYGPKilT6spA6XmhfbcCgqLlqLnVYdRtssVBdnOyb
HRTfEst5UBqQqDmuKmZVF9R/3EWDwsVVsdLq7VsSEJul+e53vnRwnXS80HGyHrmPiAjQX0WI6nKK
4zs/GaNlO+bbeM6tQF8CUWdsASJ7xc0EqKsC9TBpDg2eAiF0To9tjrUsx4JaFO/8iAYyWAyt0WA4
41ebFo9No5P+o9UfKAsZNbdrqrpPuoIrKARsAU7jM4ycj6yz3jNfxQhsUgLgldDz6ccRE1BWvFPd
xiDWp4+RAI2Qessi7unE6gtOZcPIJKsKH4UaaAe+CUnGz9Eg3DYF9AlQKZkuInCX4ei9JIYZ7gFI
iU2fpivLJyciE/dNHbzEk/M8Qoq+aCGoLcAh9Qvc6lxH7R0hhM6FO01Xijuk6O65G0A4xA6Z5A4w
wb3XcvVA4brpElxRKHCZJUR+BrmEG3YKGdBryJANGoKTSY4m0dBb2kPMbQ6qVmBF5OiMm5hSOuYH
izIoxZ+Aa+DKhplORLLX3zTRoXO9cj2kc15cYD44PdOSuGbQ7sYvKU7UZR/pXwYjENQsT75LEpXN
/Vu1iV+YgHxQUKg9AQM63mpqh7W4aJlB2M6lDeGCoKMvxWSYYJTzbF54JLZNWXFRKBh4Ckz0pMWH
2IGgCmb6K/G2e4O50maKVWxxKCYSh8/C1YbkUEbBQwR5ZsVtBYQdcMy6p/ZiOyCurOUkuDYro0Li
stCp6oNBwxTEGNL1vveAP7FPJDhhmaRoxBtPmQaco01cXCYoWMrky+kxyhZTdSOC4A1j+EXEVOLA
8KFaqj01KOTft7rG5cpIG4fv2RaQOJdNC0xEh+9K+CARTYbc5Wg/wVfm9bClTHZ6R/UCgK2Y+QVh
QL04xdqDQMM27hPTMK9xLpfUD65yOhVI0QfALP490smvxtLoZESI7Cke9gMKJkB7NRok/xu5T4fA
4Vtv2/s2aW7CgqrrmHM7VTzxkM36NoZ403JCrLlAG6jotKHiuqPEqwLbqqv3PATOrpXe9yFV31Cz
QzRBhRuCV2oLFPfaTBx3nPItZKLkijmXjkHcwnEnYyllUSQwGKPxvTMYc7eWiVIs/GbMUluVBtvo
z1NQMJgzl/U91Zpnu8sPTKweUl//Fnn88zP8kpjs8nWVxtz7Nfzq/NI6g3Ba5iQUrwWV/rbqyIfR
80Xdz2WNQLxDL4jz+N3ICjBxcESoyM7mpaXWQ+QgAWSLYO8q64mZUG37e11U4yGxlRKQRfYF0pnc
17AkFwB0cO+2cxaIBlLLq5iFCXNtRpDco1TYRwthSk9k1IU6eEvVDJqFVSIh1xpyP2rVNLeO4ZJR
Iyhc0PzHHZehTBKuDnCAobiGtxGhKc1dN8SGGi9b5aAmE4LJ0dtmTvk00WNoK/OQZQMMG7xy3LkC
GKTZ3uoIi0swGTs+oXiqxzCnnyixQFxHWevibkFOxKA4q7/DpRaLwSInN0gja1UU/CnxXRsOoJ6E
O0cUt9c46AmtxUCzCvLvtGlm2x3JdIVFKKQr7p0scpDhYRfuiUjCnz3uhCbI3SR7QMkohlrM2Rat
c+sbIXCCnmulpzCx1Ve24X7FqTPbN2FDmXn2IEiOWPzzH//7//3fb8P/CT6LmwKucZH/I2+zmyLK
m/o//olo5Z//YCg9r999/49/OiYGAtOgXooAHq2wqZls//Y+Z33Nu/8vTyhMZhTQUkOghKJZoT0M
ds00edcicWvKQcCPtcK7lqvks7ynAc43iLf4+wau6FcKP+/L8/o2gKU6nwO0snd9Xi/PkbsdZfvR
3lmVuSPtzruekta7JtUpIGYm5JLPqvN6F9ze2ooxIMp1qYOtctFr5Rt3YoouP3eWx9scn8s95Dnl
saMzwuFmJu6oZGn41g5de0e9ggf5LGTcS6szD8AxzytbB1hj3Mzz2t93RImJ2+2PA9UQ86iTEWY1
n+a0ixcU/UEun19gtLsfZ5UbzJaGTWQECX0xRrYg4oOjfCYfcGiIyxAzap9Uv66HPEHj5bzLHGH0
x6HyiF/WzWdC//7nbtk8F6U7NcRmfhA5mZpMlHgqH4K6vVDNGFNSmSjYDKeQqUBh8FRulsvMYoqD
4XUCnwffZ7nutFXueN5HrszkSmQZp/OeFuUWeR65N9wBY/Nff8/5Pv/L99zjW647OMlME1r9H9/z
jNZsGDvNdNuKLB3KV6if6bqcGnE0wtjbT1251kB6dgAjYwGAjwe5tS71x8oNxJYUs+rYZS5xrudd
lDIEUIu3AKH1zy3yOLnPz1P/slVuqCqky8Q2mo9hblXb8wnVWvvifYR7vMj51oeYxkS+LrJlz7x4
4TqYqOtGGe6cslZQFuDwLsR4J1elPR62OIpAo8kjFIoLVLW9o9wamilBYbb4lAfgzx/pXXR0PiK1
28g95IZeXLiYZ27lGvkeLIJUl3JRPng2Njdmic1e7v/zfZz3qNX+x/s4r8PJc2hrQWqVSluKMbJ1
Ib3nEeUlJiPWVSSd6SoMPoClot+RGoAzncHDjQXWb+Vl0GrlutNhThdtBX5daGYpjvbBx/vVcyWR
R5zWzaeO65ZTzyZ3eWwO+w45eNTvTi839ih+g1zv1nIfYs6YBKqWBk7PYngsMF0ik/fcH0+hS/BU
BV66Pz2VO4DsZS1B9gqYz/3fHznOx8i95dHy2S+n+OU1TsdDCzT+k1P9t4fJk48Kycpl7SLrn/8R
8vVPb1Q+Pb2KfC/ntyb3/Je38uehfl6SdfPLWf487JdPSW46vwE+oyQuxP78un//af39Gf9c+29+
UoZRhXvfoxs2lbl3DzWzuai8qruEj2gfXEdgW9NDA9kHPWbM9/5npF+WnW5/nxQGsxX3rfuMsg45
uRykTLF9yF3KNPJscxxQr089HNCAQjsYibWCkIDhH/iOYGRiVzGHw+fW3SRa6RIuzU/UMYz2GhR1
F6B/7b3jbCu9jeYHz0Fn3vJbwSfNosNI4bbBUntaJxflhvN+OIK1i0C36yrg8jXA4NPmaEMlgGdZ
ZXAxKIr12TdvXm40fKltS7zJFHq0nUcKV7oXGDRFSJ8bplIc5WJWUMnqNaXiyqjqj3LxvFXuLLf+
D4+F+FtBclFX8q0gEkpg+w4DqoX5rcnlCmvcihpWuZSLcsNpn/NyNmY/9pbrgIVsBwJ3otCNrnNI
lE9K+5VOuvFcxBjMRyMkRTUujWdyqpx1WQSoWOZF0+KbIQ/SEzEfxJdgXi+P0mYPvVuqysU06zKC
cWREb+rCPljCxtc4oGcPJzP3LuRK+RC2mn2IKClA4fH2p0PkOhSFGBJg7YSnA+XeQ5BVP06pg3HZ
O1O8bxK7fYB8i47b9oqNzZfsIXJcE1Ai4hK5lWTvDnRsdyc3yoeme2QYm9+XMcauDGUVwZg1w5n5
6NAo1ZVq6MVGbp2MxNoStIVsZd46Cu3HyXKX+WRuUhW7rmHOEXnSOjd1/hrHepcsO0Y4u9xO4YRE
anwnH7SggjJlkwQAIQHQbtRZr7RKpsvBVOK7v44/bauA5J6OPy3DdfrQch3UpdPQOQyyTynslg9J
MP0l9EaKQcq1XPsvT38eKbXiw1kd/sueVqzC543TY1gCUopH4rR1z8AnNi+6caJf+/MDYCSYuYnB
/W9elFvlhrz372isdfvzencmUUQnMtN5LcWsck/58sHufBCb8gxm4MA+GqaaXFW8K3KdfFC9rgT+
PN9uf74FueH3l8tzRgFTV/S2ilfns1Zr8lJiu1kwxMke0GBX91N+Oen0QJe1PX7VOX/zrgrzh4qh
zdpSSU+Uu56PlFuDqpJH+l0EpG8+Up3zukytQRtZh9OG8Jzi2JO9YlxNQig0NgQcDnIwPWYdhX8j
n0F1YI5VnxaceRuDhTtQdtOcmPljzwrr/iJOhYHFm3XyYTTjghiD1Fip4/BjHTSkdlsQcYgZ768X
0IuxPyhxczifTh7w1wuf9+yr+I7qr/q3LyyPMWEfXsIrJVVtHt8qLSXFOiOnUA48TyPWeSgrn9HR
DrAwOkG7jdr+CFmSRbnFazza66edQKKcTmGhA4LDM5/3NIT+eaTnQojRXGuf+JNPLLLnE1TMMxQl
/qUOFUIszstys6PAiOpRr5zX/7nfn8sJCennQzI/sNHknM8dzS/YaMhoTq8ld4dyd3oF+TKIDZxN
PQp7y/cPB3mfh8Mx9THDm/PgFlESNK40N/rj6WHeomQWW+Tup5Wnp/MmBrX4Fefd5YkCxuQ97V8S
wOTpTlsymm6b82voJKShw6minm6almlHpAP1XdkW0BAYB+/kIgUDxqbm0rBGNV2SvEmNqMSmdVou
NEwPf+xsTZhRKuZj+dIvlch5/28mFuofE2iLijdddFMnN47/uY77+wS6SgQqvyJx77q8jqh66Mjy
4Isw8QP21x9iD4ZblfTgtlg6r/fktPNv1kFnU0luMdr1eRf5LFQHiHk/D5PPxspy8C8NqDnmWex8
ur/bV75s2FGcEaoFlB1u/YLWSH4jH4b5mWMQlhBo5u683owMsRt0GmDndfKZxb6lG5lzRTmGogVb
sfJmc/bQ1tfywSis+pr07B8bEqefI4aRRtmzXmGcrOxKq8fppogJBK7TbnyTGyYCcq5qOsk3gRNC
luu88Q1VK2VturRXvM1/OaKfT2XMpwoV0irOp/rjNUiYNpdFIahFtUNzp6mAqyNvCLcdFvY7+dDS
EbdwjckF37DanTVSgpWL8qBC0I/s0FX8fpCOl5ykxgx8jjZYXI/BFBMwZuPT8Kz7RkzVAe/JZ0KN
8V7uAZl8K3LfvZarVK36sb/cmLhudYD7/CmCd2sU7lM4hBV9I5X0itAYX9pce7PTTL8hZy8C92rd
ytVyL6d3fuw1pv1bVw/6jYo3/S5NjFt0l9PL+VxWWZ7O5c7nwiEd3ZW5cytXZ9COkdACy4yUWYpT
VeqFZk/mVer4xulBm0R62buEn/1cb5EeZ1DN5wg7HNAWnXee99FGK7k0bX2nCGRIUBLKS2yw6a0T
ZPiFvPFFCfHW42MNNnEbjS/EQT2QCjzeyr2KuqC23//tXoNtjrf9YCe3fIef5cGtY2JVCuDv/zwX
WHvO1UO2T0Jq8F6Bfo2x8bgSucsFvlO56pEPMABZZHmc4O0MVOtOm6m+DcdsVvUltumtq2520gJK
8y+JgF8i4i32Tgo2GKo163552sqrLhR2kuh8QLXzVV8e98spLHnkvE8q9GJvz/cIIuA4m3yKsp4L
N6ZrLt6xePv/lJ3ZVuNI07WvSGtpHk6ZbMAGCmo+0eoaXs3zrKv/nwxTiKKru7//REsZGREGY6zM
yB17K+BmmPxAggJgBjxh96zqYdeAfvcKkvzmYx7U78WjzfSnvtL6j1YSQIqe1fNNmpbOvd0rYU4q
hD/+nIq+8w4U3lh/XNLufVAt+h2NgGD5zxYN9VrNzpaHCQmIi3DkuBAtr/lBLkXY6TdOrKP+pAGa
EVu9IrnlmPB3K7cY3RKIwQiNJkIl08ktz06hpQufdt9MiI4aXfkQ63H5kGTJT8uNVzSpag4gvZVu
lzC3f8rkyfbiIjYJXVr0M63Q/RlCUXhKJPYX11Pki5tEysVDR++sWzlGBm+cJCYtlWV+1CkmHuXO
aaH4Waqs3pVAFS01ElNcacbE4d4vP/aQ8F+O1XqpawtnFeL0JldGQbenk+x2s29u2wvlvJCMtsnt
dcQmLzbOw0qHY6YDLaNwF0AufLfmCXwQ5UwR04JY6KqhEvpslPkhRyQL0i+xOzU0Ys8eY7VrF3Zl
lQrQm74GKKVulwz5qy2VxbkK3MsqkFRG6/MkKKcH2VjoOUcmhbsut7baZ6BfBNV3va6QazF0kOO9
rgqvOG1plpwWdtswTjsW2afkIPGi0E9OuxxjoBjvrM1yK5N10P0tm+uEfEC6gzhIwhRdFtSkQ0R4
SVbDg/UoG6g/Jcsjd72SWbPIl+vMgYx6y/Tyo4lHVUJRqLJtvyhryWXXLJazPy29TsswWV1ty75W
Dz/mi5vt3thlObjZTrESZk07MAGBiyYoEqhDYkzvJndmazstX6lIsMyCOubIwdz8jsbn/0HtunyN
QPud7C/+A1uWr3lst+eBXXXHpAnr2841wLcU7gPcdb3hwmKftJ7z0NPS46RKTkDN2fGVAWjheTR6
lz1swe9GdfkVa3d1x1crTNW/LDItjpKRHDCIQsWXZOlVlRitdZGYhkt/AjBu3Wuru0VdANVCgLmM
LEVlZgRxrO+cJHj2dAua+xE++3tkvMTV3SmRirammz5oqa2cmUVRXOrAleA27rvbcdSW+kxu3bLn
VqZOt2JdNe3ZVYaUk7vbLDW/WuMAi9IfQySFOJ5C5gCpAiiN0+UaWqOImvsCIb6HNqy8RfLWDH+w
BTNn7DyHWvb5v97PLVbeTEnwyiZ/sxyCxbf5JRf7fRhMTAvZdUiX2PI32oHmx+nQKUlVoX3aLmJb
cn24WHVUb95MbEO5K+tjrRLJYHjJtuWdVCJDJcqcirI1jNXniQmo+fTBgj7G2ENnCK5dfgUZZ2pe
fkP5XYNhefbZ3jbxkzx/ssk7KxNbvqbXnNt/X/E7jvf7UYJj2AFnCK4L2zTMdRC4/L7i1yqPwoy2
+I8swcrbxvPLg+mO1YG9zAImvkkuHCviHCVoiuog03LR1HCzLU1i3+balZOX7B1PbkZb5RfFmANW
tnPOlCWBGGU+suhjOiuLoL7R9BXYuYkOxVDTp+R0/t1gWR69pIl/F4ylhvSD9m5WIzHJpFxonn0K
ysC+3vzlDmBhcuV7HdwQKkpsW/x0w5OaWoCaEqvMh+FcncP+Fly+cdfUT7DyE7wJkKFhzqefYEsv
4Qko7Ksg+QpykhO4lLyPiY2Mmc4xYVc0yJgGsT0Ddfx1iXq3QFLBqD6kWWjv4onmLghHmT7N8Aw3
L8YZSfi6jxLzlI0FzYVJC/8pDx9NO7rpx/xLw5Hp7k0tYDQzbb0qwEVephV9G2+Pq5BtK53rdor3
OaINpwIAVPTVYe1ZHB0lEGIyuG5VaWC72D6te5ZXXOtjvdzKpc1W6GFmv/mgdUjxIISaa+evZuTW
tiKc6GnlkSq3LUKltyoImh8A/GLjbMfd5z5FL/VOnH7BbPhALXSFrb3xtaNMFOpgU3NXQHryVpc2
jPPtvPwvXZBp//wrAvlGrbxohuH5jZe3TobVSwK/W2dW1PUCxzw6QveG0QRstBxvOhgLzONdFdWX
7RQm5xPEmzvZQ7r5Uj6Ii53J+wDV+tC7zy7NqrPWS6IRFDfTEgFqFNuW5uQD2e7J5zQUT8nTOQON
LjCqPueJISGWFxUXw6inOz/wbjU6AagCW/VuXJQU5MCwc2eQuEEeHACfMqserdP8MXNitj9ljb7m
vwY1LUiChg0X1QBkWOEbVk83Q10S9aCKzPieJgfvWuxikkkZpi7tniXiFm/s4qEik87wrmXEd5t/
BZyKCofa6sgGSvY7ah8kG6KCT9U7w17fi7kLAwTJqhYVB7XDmtL+5CUbqBcv2TZJLtlwveQSL3ee
38tuTTZqWQ1fnePBpiY4+VKniSeqbe3VrqB0QtW1EH/bVvuy5B9W7bLmc3OUTYGYrLClBwjYMTzX
agcxlCY0CoS6TXDQ+UoOONCLOKxrkbHQIIY5axSJCRyY1Z2NVsoxsS+NVWfJ8PtIMyo0N8LLrodp
9DT3kkGITyiFWfts6tKPmeemA1CRNUrPa7WgmXmLWVKDYxnUikds0Aj5l5WHjLYMHfW0jsf+2Ub5
n6XTNp5e4iSXxEGYAvZsWpubJnDSx4Ft0rlfesneW3Po9pStX4sd+0/jTkau785H1r4HGckFcZd6
13b0nupdQ3X+v5MsfnUTg9H9rKONFOnZT+hDONOvs/x9tfoV/L6hfuvb4M9R+NQvV6cfPng+7bEo
vIY/0+5tEEdbFfuJTt9ldXE1wdVx6yQD3Oi04DZnMoai6q+uScfTrJjisOYrjKOTTOPbgJhptnCX
yNNYGVWgZfrD1SCzvg+Oj4LCdPGlW/X6CwB1lJIjJLuNOWm+2JH1U5/h/KYLiLM4yNGjaWq+QOoM
SHsonOveaaovB0ohzSkUerbgQjK9hE7Iad3A2PYRQjygY9CDfJ+hvFxs2/6Up01zZQ5NRHk/1t9t
HlGZ38De4Hyy4MONncLYr/b6l5x9yPFIlPTO5bKWDhRWnIeIbQHBfUZbL//h6hhFJsDXuGBd34mF
J013+095thjJs1aU6KCbGhxveLJHOhJceBtlNIbl+ARpHroVq31cUn18stFfujJdaG5lEoGe+nGq
30fjEMCu2dIql0x2u5dJL7ORASGZjCSjSjbOgX3sVWpJZiUNhFIpmIOO5rG9BfP8PjMSvvc4MXui
Z9V+184e7HlT1tJu0Q60Sy3ODet65+mNs5sl9rsaZ3coRxor1nqfdFBC1jPSXVoWvqNDlHbMYD2M
ObIS53FZQmgFix2wXsCDYwVqwa/BCiiG1CuJEBvUWMlZX1AkET+ZcBTXpEp8Cu2n5sgBxWELGvgh
TsnFJm5tF7LkgsKZLsavvlO+n+oo+t/KNxXixPCL5ymthkOp/zQ87cNQdPFXRE9gikQO7gNEc+OF
k1nLgxaha0fDvXmwJ2O+RtGwvTYiPTiYXrvACj96gLFploRZoaHnYaBXWb2es0LPHk9/fL1hCT70
rfv8eknVxB8aaCdPrxfPaX/57ytgw3XfrIDRZLbAn5k+rJqO63v67yvgOHU7c0Iw/v0cf2A+UYIX
XXlkk8mWag0XiKvM8ii203QQa9ONg1qhuUStfUefdUfLMvKs4pO4dJxNq8kRaxEgetBZI38MGqTc
lT/LBUe/qA7FhXWAOfosteAjvigar7pDss8Um7NUhInNVVRW4gxlEC2BKt/JRjOnDmEZWvRlcv2K
Sep0bCgniHLKKMxSqQsFU5fAM28MVU33U93cvop5dT75KvyVr6TrxvSU5HR6ySb/NtHMgh7D1qOJ
whtvtDabbgJ1kTu5yESS9iy5lQs6BxEMiS8+2/TmLXfQmuK4GbcUYpOLpAnQCURfRr2C70FVD+bS
6a6Wskf5UpV45CJ1H7kbvA9+x3GQDLYS0QK/+Q6STiROVNA2IUPY0PyzuE/bK5mQWtPmNw9Aytvn
lGKWl/Pq6nXKzf9NSsmmh25yvbpZuKPlRD+wpXm+LMhccRKT3vgIfnJmqSYQlKGyNAGOUJyIp+kt
wnuJLbxovSigDgT4jCKE7rJS4ExCP5PhdvGUBPA2LOZ8bwVFfuPGPfDauHJoDgzRyzxS4ublXjJs
cZVd1od//78M1FHTKyyn63imB6OWH/gI0EJe82Zj2tKGnENL0XzNLLSaZ6s1Dt4KJiKMx5shSYyD
mPre1g8ylEunJuSuYWcEi954Ix7iC48f2hpe2ux7vbyMhsH7QU9QdFbGXfCe/0T6vrJwuZlCO7gr
kV86T+mt+DoYFXwJoQtTOYrW7MH9903fryhR9Q8pqhstvKqw6DUpZ2T6lY/+6HwnI8cDtGmDgoz9
b5EdZQ96X/n0+Lfzji45+1Ob5EiV6kF83/tr+rGJ/ycr8TSul4M5KU4PtTDfgmR4CvKW5L6ZoTGj
eoYUtn4/zBMkKooyq2tqBTZFNVmGwpuFg+MplhXlwLkhaNLxW4bIk8uiq4GvV0/7u1yHVYFqQP11
tSFTU7+xpdvfumGYPtCcBN0ZYNJb5E76u27unl2habtK4rK/QYh7vKhzEzI+30t2TYV41ak4JuUs
y0vSXaeMCfTS//EV7vnO3z4rEP+Cg7RQZzK8v+Eh29WYMqdfwq+9kn+xLS8+0lUGa25gPWyXufT3
OZXU42ZySw004hpmu81Gq1m2i2NquVAq26f4mdO1LWVjVs92E+WjLeXJriKBR3+d6De8K6CKb3Xf
/JC5pfmgRmNnWqeRleSHZoL61Sp9fWda9OOmfvGgLwgPaVMNM7XaVsoOr7GM7uDE/rV4bPZ1VpIj
Myq428RM5w41neHQzK3zZLeKCLqc+LwwMvXKv1hdDz2LSmNNMyJGjgr8N/qNWNOMHus4kOr3loOo
oPjadXD7XHbLLYpBQ89BwMrC6uDGiMejQ14iOqfGXUmHnkybKdpaFzKP2HaAHs1oP09ZaecbV+IP
pUZbXGxT4t+3tJs8nz1bbFev5Wknz0y5o2noc5FT/tvsvXqgypB18avJ7QEq4WrSgCFwL/a0hNdz
0dpmh8w1/S/V0tO2YxjvHS2OdkaJjCkKucb7sOhyqq3g6DWkWOHi1fsHNyiuZVIuMXpvQT8ZjxIe
ahmbC/QcZM522UNKbhlK7kiHvV6GRom0i6NyS+hLbqXDcsVhrXte2VTVhsygO7IL7+QydqEDO+oS
vC8124D0nwk2X3RjtxadNFoz+zSdwot08RJ8CtlSLI72Kjg2xmLXtkiW2E0OBVzR59VtnMzmfu69
q2WAHCyC5GGoboeIVebBh3l63+g+Yilpf41+xQ4y1Koxl69gjhBVqauVbXlZfM3Nt+Y+cfKvtDCi
c/Q3b5J4OoitpGDVZUrp5229SMaLEa3nxkgxVoZvfV7VlLb5U+BLcUpSJGhdnCdOq9PRFk9XAuaX
S1EidJvpxn0xh88gf7Gr86gLu2UTtjUPyATEjAer5Vxos/9TDsTPAS0Y1kW5eumnPl2e5MGSrdZh
BWf22co6/yJIZrrzVzc96IU3XS68z7+7dva6fjb7lp+mCRDzy93brOm7+7x26nP69IrvrROft16+
fmXFCPn37x5BG1j8x8IDMTUORBMgH8+dLEGp0eu9I8Jv/lHuLM3yjivyOZfpSrFimxgpv68XKsw3
7fRwyiLeRgvxeGDn/WX0ISpS1FYK/jEgUQeUrXkIYAz0xdZNZjwuafB5GMrsIKY50wd6nOuPMiem
bAUn50Mlt7ODFdZ77zFmZ/coc1BOjztajOHIz/21OH9JJuFzHVlU5XzacYcrKS3lchQjt7QRWUcf
LlpVv3pTyUIs3jqiCfbGLEOJIx9ChO5NUIXXdph397E5dfc0GHboqOYHNwrKW7FPvdfdy91clGzE
QLX9k31zffGXPJJaTL/n317yxV/yS55Cj5BXgmm+rNsMJR/kNxtLh5JeDeWSq7uuXt0L+MzRD/t9
YhtOA0SEr6Z9BCYQmfs5wtVyhb4Fnxv6D7xjLBdEhm/cZtjThegdxX5ykbE1+iZQFuo04izTm6PW
P8eaQxUcZr/oAQdSTeZkoAQlYMQWjCEvVafNtlWrrBrtKJTEwr3YpETF/v3ZFsvhn8RtPk5Kq+ZC
A9l1q3WlnlxALOxegeDKgE0oxIRAJIKGJqYB6YLdCVWhYBMycQJVmAZsInlugaW0a+OaJzTHkTBg
f427/hCatv0/ZBwu+HXj73oEKatZaOHTSGWEhluYhPzGDW/48s92UWfb7+bEbc+RiWi/KgIGz64o
fFjGKVzj3WPbB8NQqukWncgRgI1B20Vuvd4Wb6DDCoIsIGK56H6KxILcxiVncRYF+s0k9tllHxF5
6L9I4bJKPppzMdzLQOqc1QA1pFOg1S02uZQwbe/t2G9P0AixFeG40Lr1KlzMNaRN0C5YOVSX8GVa
S/xOQCNyEYjJCVciY6jyLw26OK5f2cRnC+kEhbKNVQh0tZABdggFDXoMlq6P4g81fGlqCdQ/ehV9
wIlJD5RMLonq3VuRhTBo/nmUS1alPPms/iCjMjCafcdXlAoSi+SRQLA04cWrV0ES++Ty8ipWCe0V
2nS8ijhLgiBGoLPV0OEqbRq94Ll7OkHOGa3GuDzpCrxOC/pp7gRWfxnByvbhJc4woFU1Zk2DpMY3
nHJX2HS3XbOL+maORXhlyxprVB0zcGDRVthPun3N+ekuN3Z+5thPuUJv+QVs8o5RuteIxjlPGg3a
ew7jmnOZhVEnffJ7+DqY2/yjWkPqTCHDpgGBMijo+l2KZNee7+F3devzavLCr36GsaG9ZVyzd8XE
AoFeu2y5Bq1/QKwpf59YP83RNT9omZWpgdGW1mngFf9z1p5187Obrtx+DXpwC/sOujJIKLruHTwZ
D1oe1wfEcRmpTgNlavOH57dpXZoKMWoU49ZaQy9c7YM8ZLatvs3eyRapmbL5Su/d5cRFLB7ZYpwZ
0DWd0fwLBlyPH3vF+KbxaPuRpwMdk1bxV1eiBJYOvXNcIA47sJDMLs3Qir5krDWr2kh/1FQU4eF3
/afAb8wdvbf+vhui5DFMaKoXl5JsFrXXv7wWRWvJNppaBfh5zS7ZHep7GM1oZ7sESxpeJFVUQH2R
mV+0ZH0CaUrrJ21N65Ajwaujh9Ss7vrV1JFcrErTe8oLu6fPu8jvRlqL9mY2jhzRGuMxg9DisgvW
5EnrkdULU9P4ElXGUz/D87KlbOv+vlIpcwsUQj8l/lPIGYN8F4HmyGDAj9n3tRMsx3N9kJFsBeVO
kAzaPJ67yB0eTrCIzUVFAbKpD+K22ae1W/adVly30fQwLl79pQ9hqYs9J92Xo9V8mSrj3G2H+WOS
o4FcjR1SjsrumxotjjmyymlnBY+/h9dhle0lm4VyjwUu+BSOrtluLublLFMgzdFMP/H2sOSYlxrZ
tdg/bxWq046Lk11B8/9k3/y9bm12z1B3qFOiGx/FmmuRww0V5ixQEDK5tMN4Nnu+fwdyvgppirMb
+vIN98qXcyOJy+i+AW1A3Bb8EsePt178e+3F/lvtxTcD/hyBH9hmQBVGlUxf9dFaTRflI5RDf3mp
ZqDYADkIYi42SG9/qS+gzaJTWw2bCriX3PX2CPp7G8Mdp51mxCZxpjOW528mZMh58nRp6wYieu4w
H02WdpcuhNiwmmb0t6tLsKL5diEz0PPxDaocUbt4fAZZNwlcI3nhhDt0LrM9rej9e7iM/uqTrPgO
zOvL5HjWe6dqoKTV9FcO4CKa8xD6YD7a//4umu4bbIXr6rphOgaFLANyCfstmrqgwpTXTdj+5Uah
2cNBnTr1d75IKiVj4nyQuyir3Q+rssXKJndi+2e/brpl05bsEfxQwsCwTiWdPt636qvQ77svfTKA
alPtTha6gWcpmqKwdKpHCD3KZzYFqlt59gA0NiFYYCgPn0ENZfZPseIsqViZz7eB2XVs5GhyDxee
pEGSaO84mAo59emo8ldjsBdbNpjhu56O02rsAT2rUVp45f0SOvDrqjkV1HF7bY8GekgviZwmmC6t
kKet+MkEh+/PycV2SkDyKEGPSDIVFEMupOVKGq2Iv3CbFn6el2WSZpssif44ppUGjcpEu5bYzQWp
+eHKHtkjy9JPLhZNGgdgWDA4FfMvyK1aOwru1jKs5MBq/BSwzBwDKjgUsFyJM4jbFpVyJ2k49r8v
rRSF6JfuBNo452NoqweE5fkXA20azx0NiHzQ1qAcRwg0zg01vcXJ7Knz4cUlzEy46OZFLXMbdveO
DYRMSVYouSdfZEDA2N2YTXp56sZWTdxy53bQeF5MZWvc1E1ymnXyn8Zam1/5Kwy2ccEh5bQbhyGJ
IXZvmj1K0t9OJ9iGMTd7k2FS8vqmC4cOMmpgMrNciR2zdzqH61P1T6ifFIWHZ+Ppdz39mtKOIf4x
bTmndgx5azzgDtMFYtPVpcycfm9JJ5lY8j6YdRN85lMHJ0EY5O+sMKI+FdgNRHD6tBxRJWDx+0/t
BoFqRpB2BcebbrM5QUnwv30tNLCv2qBVtKG/4uXuH2N9dVA4NeF+a40wshGJK2nEmIYf/hTQqG9A
aHhtlP4OiNnCJ1V3xoMDx81wRu0H2qsG/KMY+5KKNPgynCSGIuNuWtY0PMp0U3fGRZFZvPcuLJpG
Coh5cLuJRTIZJfhVbhmb9rQg3IaMp0q9+VGqBz73B9uffqI3zttLvvyQkpjF6X8cKFjmm+YW13Ud
I/A83fVhg3Uc8+1TbZmidKJz/HtVIJcqVSFBH8ndHytHMt3ZOcf78AmjcuqBHD55StCrQtWbdB78
RdT1pgntyyCKoedTyEIzhGyy7Hz9/E9AQ0Egit/oU1Hw+hMmcTPLnVy2RBtOcZsVW1GYzVXlZFch
hyJsLfv0x9AfIOeJvvu1Y55XtRXfo6GRIwkfepd6pWjE9OJ+DHyWt/b4xfOj4YOrR95VY7kepcYJ
cjOVSzyg9JRccCci1OTHydtc3lTd21pdnT+vwYvKHy80oyzf28l3eRz9GsjDKEx0mZFH0a+BzPxy
k5hfM88bpC7ZP6cvi3i89KfhllUwBbEIfsuzAMnNG8fp33U8ob0zYdVA+RA0Zz1Gl4gxBydGDplQ
sch7ubeb/SVeaDcMxecBsRk8jcDSd33TdvetuiQLxxohpQ8xZWv0yr7SdXoUk1zs2HzlLyawMjDb
QrYCEN1xT77iJrMv9u3lXuy0UDznlh/DrwYEC7pxDj9UVTbfxRwQZ8chMeF7+ZGUHNlYiRF/7qzy
Go6U/Lvp0RAUwe3ybrSH4kaPDRQ3aJf+bHvZtWBGosr99PyM6NoiOLpKJcMqQroAPJBgMpRL/QkV
L/fRfpmH2bG7tAbOe9DjtZtvVt5nLLDinFMhW/PPfEtzrnrVYUUnZnefuWl3v03YquHKS1oI4SPD
uh6NajfotvF59iz/Elb+5San8fkBRQ1IXGWBF9S71G9ee8C/5v9/e4x0n12g5/tZ0M+vANYbLrqM
kFGCd8TlkLmK/joNBTEtPhvSWu7E9meo9QmdnQMj0Mzg60r54GpyWTFE8TA+lWUzPQ79nQwC9Muf
lgr27VyLK54+OCT2Eh/ysv8Z1nTEQGrtPdLrsR4lIOmGBK0XgF554T4ny9O3ycKlrvYnf5UMosmf
aIF/m6GdoqPrH77S5Wu+NrS93zTt9fbtvX39v7FpQwWdnwmJ2ZsJ+Zp/Y5OXzZA170wXKJA88KAC
DPfzMh4atbpyZBHlJN3HwK/7vaMWXzIhF0sNxeba9UdNeYhp8+C3U0uxX7MycbJFJlj356MufyiQ
f0DRgpPwcfD/g78FNqLfzys5yQg8tgZeAGCdbx7nDeSEA5vEpmABzWRKV9hSXS8taOEu7FEdN7R2
jyTL10E383nnTUZ37LsbmUO7NrnTqRgYF6WRvNPiebg+DWWmmun6ztoB/XDlmFppcmflNozi6q4w
0aXP9taAiqRvDxYH+WZ8iIrOm64GdTsnEIPKpfe1+ICqBAsGa3iQSUMzGvilavOyhewhvZBgx5lh
w9Sa5f3Sj8OODklI4TKOkd02AWladhyiDM67MJ+jp640r1tvtD7NWtHcJEmCGLEaVnBUX6xGPVy/
BLVh4rzLiyB6MkxOAFWuN0FOjbzyMsTDdaJbnIzN4weXk8QdDRLlWVxyAnCGRJ191yqY95TZjyh5
2depTIiNZZLNNzhkuLUHHOxCjHHlPrYetTK4BmzvYnzxyXoYCBZfsx4q5P12iYc4SKsObmVYdh0q
GOqMdxtus+KMlHt4LMGuwcBme1eJa9Z3qCIDEMji5i5Rd5GyyawGjejp7v/qB7/1f1QA/kal5ZkQ
aOm2aQG/4DPq228WS1Fp92MGVfrHpvmRomhxn5Wud95XffeX4lbM5tH9EYWg0aZVm9/3BqoejcIS
WFZX3tv69Mp3FiyBBtOZ+BZj48C3Gz/7VkZxCAbocFd2EU+dh64esh9/u/ONzPzn2Qp9s4swc+gN
VGWSxRvjG5hNv78B6lLkvHQXzzyeQLk6Bw3nVcEJ7mIX36VaLQFBCy2jCt9McqePaDSocBlJvVtS
uF2WXIntFDDS081D9Euk0Y2aD+XHvEIa22RvfU01HKWXvkHEVVGqQK7woGdx+bGrhnQ3Ouuzhypi
nHCbf/CoOMF9BJbxysNK9eLtq/yeI9BAFQyuF5whyxIdU2QPj3K3XcJVv6sMM0ACDGL+zf7G98VN
PNw+CDhE54gAnhbjqtTT9a6c3Oe7zfanu/+DnwZZ6b+XZQzDU/RYr6BFnkVfK3sA37QM1wrYiP5e
3hpbJ51haUk/lH11QF0rvWS3UH8CoBhfZHbjXXcDJP1Ds3zw2qx7sMBlUaz5mKd+9UkzjeLOobAD
5yoxlVGVeygvs0uJkRRjvgJiVSmCGBJilSK0WZUN7UeaYGEgz7NvBXJBZ4Gt2+9XNJQvSyrbh6yE
bj3h/bzsqVa9N5WwCfWM8Gd1FjaL/1NipqKy3y/OCOJcxViI3BwqFodnUVR/s6J2+Zx25V+cQawP
mpblj0HevkOpdfkc9wjAsfkeIPPBKwvrk1dSO9ljPMKvPi3jly5uyovOadrj0pXW0XMQDzIhSfyu
f8o0zf8WZ2N50XpRezRgvgXPNySs69iionWiYGkbfA0AqZNnzWHDowlGzRqBbiPIAsoNj8bsm0M6
6CgmOUF/kwSrWgwijex64XEKTVbGLzaaq7Wjldf04vcdOkAeRJxvbS+xJxfxVjbx68vO3GWAeo6T
BuQX6qf37dQl15G9LFdNM5Vf2mCCZqtNvrFBKi88qA4PgTYkD2bsWWe5mmiz5VVknXTPkTWRcxs4
/NsMSCafuQuKmeWUPHosZX50KGJpyVx/jvUsuvSKVTuksJseolHvLlEVaz8p18rLvR88qY5AAJ5d
UWdB2HNmK/dtfW4agM+XVZ57DQuy/bNKrDc382yfLOuvm/9/HwcW5gFS8LO5i8+FRgq6989Bpaef
CtfxL/wl9IATKllut8h2HZuxxwJdBzQ6q/J7rGkn7qnadz83WvE6iAMpRICL8pIDxPL9UIxHRw/S
+24KivfxGoTnZWMk+0EN6a4J9348UfhK5+K9UUHpOUC9AQtpVX/0g2Tn1rBc5U7IGiEbFZQgaxEh
meFVbKYvRdzjoex27+e3S/nJBO2EOIgyTUNUqgNtbpfci8/qYmmuZKgtNgfkzfBd02cDkGwME1a7
aFB7g9qSIaxXGswTPO5Ds3me7dRiYBsKqOtN7DYrsXWdQy/oatUuDgrYM03zRxEVQ4R0Vxwf5fIy
AYsRCEMYq6FLjUaXzyWr0wjRhLuxb+nD15DDWLKheqS+qLHh0q1vKVognhZpP92E90rX508SpBV8
ec0qqPa656A65ffhAe9enrZqYLi7y6iotPqzZv3w68K6s+t2uYyWcnyQu6yZh7d3MZR3DyVfwv/h
Z3fhj2a2U6+50owsuyosduL5ygnXrJiq0Hn76KSN8cCHrXxfOMalmKlsIWaDpDWCyrBgbUHouVqf
2DZ91INQfyhiv+SDiyJ1dSWnPEEGS74O6uQ0zC1FMVwET8kQcMjf+MGZO9XNF9dZh3Pa5uCq4Ejs
A//BV2I3A/053FZuU+K+Cnec+nM62rfd1BTf6Yq46nXN+zxUKcIOuW7eFFNiPQSWD9ey8shi++QB
/Li6XAb4e6fwqEVZiig2d1PUPt8BKk93U5iHR7nbZhdlE78EDufr059rWg33U4mWg5Gs4VdOIboL
6AHXo+aDqen1Ir5MES/6gtg3ez0OLgE6Z2dJERpPuWm6uy5arD3vdfVo+/B3i0vn+Oe6kYVfI7ie
LtCD0o9m04InbLr4soFPXbIlM38mYyh8YBBeum+dGTkv9f1tq69ouThhgp6omths4rJFvJnQa9e+
QgvPa/kuyFT7t1m6HxzdjzmEXsAoTfazXcc+Qez0lM+UosRf80NwZb/ZN39r8t/6S35ll/xJ2Oho
+kT53rHmg4diBcJ+nrcPYjN9kC+oACJizvUXBKLVF5Qe5xzpz4V/+oIa16C+V6GNsUJDtQzuq1Af
lCJsK/SJRYZ9U1Wu8+SaMI6YBmS+5mTk7Tntr7TAd0+O1nO6DnAIjXInuYYk89m31BHbkVm54J8h
Z3+GvjrFOatDaLxd/R6ppXbYx3kyPMRh2z8UXmbs2xraYxluE3Bqobzdtkc6YfqHQV1i0wwugCo7
F+IrE72Z6kdjGS9PLyG2qHR6gB8ur6NeQi4AVI19r17nlEpNiLN6nbiprWu/dg9FM8dPpVsbhybJ
PnHEEz+JCZCVcVY6jnUtw25cjYPRF59k9MZDorIccvU/eIQ03pxylHGgml0XFHo+c0xJ2U335we5
ZJ1HjxkUb7su8zl0HYfWgqe/o4ynfHKnXE6Oifl5ivg0p8oi5r60AMOERrYTV86WKDP6XnMduvnB
UgulZJm6M+ThksfVtsxrPUqWq4lekk9/8GDbjCAbxGBXHvXjT2Oevc2xeSwqh8+r9GtVXVTNoHMw
y1dFcObkVnKORF58gH2Fb0dkirrO6D9E9aTfm2H/Xcxxkob80Np8KUOYmRIY7pLkn4IooV/Wp77P
CK6lgOfx0UP1ku7/+Zbmn+joN0V8FPt2EduLm9g3N4lC1QGtj99dNr+wRx/jTBxbHvjIv5mXE1Vq
oH7Z8pkugQh5osS5T5wpfhpK9zD4M0Q6UxzsFrjlL8WtXpxntway9wfA5+csKJ/qynJ/TDNAap7t
nwvwrRfJGpTH3ik4rGv9+TIBuMHf6dl1LYeT66jBrD/6vncTjfzXzUX3rlnCVRFjmfs61OmRNPIE
1fMcFkyUMX8bB4kH8WWbrPt05hMG3SbNniMtF3deVeRXpo7uuQzBDld3cpf1DWwimfu/Sqdbxwpg
tEyBxZ7ulC0Vm7qLsp7Zze9323/4OUjROsEcnG2lH6nrzM6Qw4psKCrY0Asut2nbSOPDYjtIQsnt
yV0Vjmz05vbdFao2SfbQDuN41/LkuuNMZrzLYjRETRSJ9+wxEIJau/BKSxe1bQSDaHbJJ7nTELf8
VNLVdPbm7t/9EvTD0KRD8/ytXzo2+yCNRu1JBz31/9g7r926sWxdv0qj7lmHOQC7N3AYVlZalmXZ
N4Rk2cw58+nPR9pdZS27rd7YtwcFqMzMRU7OOeYYf9gSwsWOhuvhg0Id7Nu/1nXKsk5b1q3/+nu/
9V+FKhUPF/vBNOp2JoKE22SGhZNo5nnFMUWvltA7vNiGbbt1/oZr+teeqjh9ahvLOiqNAou0GuXN
ytBb/4BPeupw8jiu7L91FRbESwR8Jy9EwdmCFwA54RyYgx5T5SmH7bTYsnxbzoYJs7oJ96e/j19O
mbdVdfybIBhK23k5Ze0v2uh5OTqr8ko8mVtdhJqizbW/x3mtAArMkByyPpSy+GHC/m2PYtz39Ulh
/LA/frHUcSG6gDBa5UvwufGv1nS/Vo14WMl5sRtyrUdC9K/ltRCwpv/Xf/29wUTkQLPj+gv50GBv
VgXiZWovv2+TKT/4rxfpYEpnTch1Y/l967q47vx9q4hyQAmQHOMlM9xWQhMDyGv2qGCoHzrsDw6T
SBjkLxScUcwH12RGuQd+rHxILfWmMFAh6xEAedf2NdLrrLZqvTkonW86rb/w7EMDBRRkuUNp1u4F
RcQKZxHkdde/xYyrjJkH+r2v4zGWKWNySpY/bUInFi+HWH8dsh6xLvaznO6kcsy3wgCoLAVjduja
qD2bqQzHJ9XhZ7CU5l17nlrF2sTDHMAN9gEkFpMQ/eqIdedcwqgB1Om0DUYTX9cwqL10GavVZYj2
gZ/2snxe15DHk7001bEWW7bNeWx4+E2P+6AVrP4hKWlsJCQ3vaKjcCBiUgifoiFKlFCDs8dUyG4b
STwijBWevu0TxvH3fQI6yz3GHM9CnMunUGl2JdyV21Km87WHUcCiXB6szbfldZ8p6r7tE0padhvJ
SX7bV+I+K/rzKHXSfr3HIleUE9LGi6ksQDl5GmReBlvXH9RbgXpKm/EBcC7GPt8aazqaG2WYxJOQ
oospdjq+MlDrT+s6ZMnExXqOzevKWU+lU1zgj/n3juuGQBi0fYDv2oj63Wn9g2ZFfWLiWJ8SKe72
bWt927iu+tVuf6/764C6we6PlJLgxnOHJETY1N1+6Oevclblt9/WqWX24reGtF+f+PoHi/Rvu2Ea
nJ+izDh2mhyfJVQxDm2n4J+xLAp9lJznOQq8Hn8ob133bYPsvwSyGH47qkaJ+E6ZvXX3//Q8RO/h
AQHNRXNbRa4CLd4diujf/yUAKD7m3Syhy8a/gtKQdv/BfoKQd27RDEr1bAnq7A2wqXBRjPttFknT
e1K792sGq2iVr5Ysze/+3kHKi+m94hf3iaDuwjySHHNs8+3aWQxRlHsAA/Pt2tHMhZl9W1y3QiX6
cXHdWV+OXXe+OPbvrS1GlcCUzVMVC6RYR3FwhqCYPjVC9RnTYeuutArysst6Q9bGv9fHSUl5g+p0
C/7yZC7TI3q54RPf2EMvqDrcPrM5ZYGuOYKE1VjYjOE28EXzgAeMeYj++te/XReKaPAj17NdD1j/
rPuuh6JvFDpyHJEfnZVzk8nyezUXhxuxmc9x2OZHU8+wc9Jq60ZIrBzAoDns2jSk6h7Honitm58z
M2BwWVflRa1tshKnk3XlECgL1u+v49aVynIuUyzF67B5WdeoWmN43/tscKyIWVe+vtcbkfTFMh+b
40XbZE4pzbAkL0mj0BrvG6kXrtYlxnBsjOSo3K6L6+Fjo5LNWQ7AovOHw9czVnJ/7xvZsa1JTVQR
sR4qKO+RJY4P4IVTb0WFLush36nnN9LUl2YmqDrCsjNkCQqoiSmRdFEkDDSc0npD8EkaxrjnCBtl
rJOz2krqWYNLvsUpREDYo1TP659g1G4sE0vIdWmU4ahbyKPZ6wH6clSTNiImX/K8HxGOt31N7rbR
hDycLWQcdywKayy2yBs4GZ3ZpsipfHKXxn3ft4/KUq4YFeMJonB1L+Q4XFLipEKYNr/aAbRVvlvP
8G92sJYzWOsZQh/wZ2ue01E8WKk0P4lYe8JJSgjNc/zc5pEBaN3Q+e1zMFrWWSGm2UN0mZaeF2X0
hRpdDaiiTx2vJct6fbNuWv8MRTlj4tuBhshNITr2U1Ftg742vCTTiw95GWP5GibWYV2EUXtlTaJy
N8Xag981+gZgTbfvk0TYGUWbXMtl2HniXOvvyINaSKrq4ye4XDesBn+t8TRVU4UkkzUbc4n9RU0f
7TTKYIouMwdN7Os7gJnASIDs79ZFf9mvFpKnFDJ/QvUE35Jo7g8JTrVWjO2mMhRfxCH/9g/jX2uW
TXEiWg+SEOCpBGHy62zk2rs6CvLzZETgcUsyCxBdsBMM75LhthER5f/WtqPE3JqYAn37XOqw1q/1
MLmBApDf10LxrTn/n1fmPM1q1vMZbSSuELYXi/+9887efy1H/LXH6/3/e/uluH7KvjS/3enq3eb+
codXJ+Wy32/LfWqfXi14OeHPdNd9wRDkS9Ol7b/chZY9/9ON//iynuV+Kr/884/PRZe3y9mCqMj/
+L5pMSPCsuUv76Ll7N83Lb/vn3/837p7Rpv524m+7/3lqWn/+YegW39SedVVXdFl+NX033/8Y/iy
bjLEP7FI0wyNj47skLXAsukq25CryX/qJGdMkWoXOv6mJv/xD0qG3zch56jJFn5IoqTpsvbHv341
6uaLd9K39/RrjyXrVekMAJIumZIMJV/UZU6lLNt/QIb7wzRmWVkabtMEZzy2HYac97SqXYoJgYGJ
q2Z9GGTrww9P5/td/Ojs9Lpg99NV1YuusBro+hWDSXhIQk7C3q/oD/+7KyyOOz/8rmwghor1AopV
jAMa862sfaPu+Jqj/v03KDI4V2DhorVKb/9whWlIJrFp+Q3wNZzJmrxxrLem8hZ2f6ld/l3b/Pky
y6P84TLqNADFULjMNJLOHN9LzkMxvVVDfQ1s/9dFUDuRQc1bsr7gW364CABw3UoHLlJ2OynbxfPn
KSNr4/rx1e9fi2L8+lIWGBpNJel6+erFOB7RKk8NV47jbYp4hSyqdpbnuJznyGHUp0I27dgH+aZu
FgEpkmL9BIlJ+CwEWKNV8O7wOBqufH0TFrHbVs1mkB9RXneJeJlpt/ewXdA9BMB6lU7vpGjcCuMX
Q5rs3nfw27UtvDkX2zcjmbw8Mx5zAQH2Gm9NAdOEOd3kMcXL3Zhqbl1qrm99nWrVlrrGFdQRG5Dh
VjWLJySS3mnpYDfws0JM/8LFi0p/6aUUj6nHIRVs/1S17SbRw51GslVU+o1SPpbU3waRUucUumKG
O3mG1AlE2ta6HbM71fzaZ5kTVdhYo5rqi6ehN3HKUBzSncy3wl2GZ07pO6OKZSEaAUmr2tqQH3Lk
w4cK+Tkqsaoi7KZQd+rundKgmZTGh1iXwRG+FLipaldNrNiQKxB5Up1YM/hFuOwCeIzrzzJF/vqq
029bVFqT4xySLupHFIIFV0Y0TpdsTpqkhz7CrsbttHeGbm0tMdDxeoxcxh9iE43H1NtYFR9bBOYm
uEdW6BTiY0+aValyUgNojn7WSkjyWIPGebf1NWdSSzTKP6nFXQqLIn4UVW1bIvOdRLshwBty6o7Q
FfE0u1Hr2E4AqklScGqblEDxUU8oudaf0XfqZ4w+Al7kZx2n0gYmMY4+hM+WU1X4ApeZ3VRoZqc5
3rCPvWTsBsFA5N2/1tL6aRjvmN07SUq3Z0CtaAOCXpHXFetuKytnJdEPYTm7CthyvG9pVNImgj3W
i7aoxO4IRmS5IfqZoz40J+gtbiZ/qaX3mEbQqR5GdNmj6yDpD00QeYpwX8clPuud3RL0BaG7uD6Q
qC+zwrVEr0jFo1grX/BDdNEL8mKlY3al2LkpA+4qt121CwVtK4UVeFkcBihXJVW8qfMJzGu60eIa
SdMEn64Z53AUJpv2LNXysRW7ewz7jlm/7esHmVpPCp5QxHsiioNtPai3etlvhKg7J6A4yVOAjVIO
Qls4BFqe3OONA0DMarB6l0hr9KjK83Go1H+n9gPsezdPXoJ63moLCeEZVMaN6Kt8sTjHoSkHpiYT
4NSeqPE6QdqQM1J4nWq6K7BGrwszspNBOIVR7/mYvAZduEe+1JG6q1LDt7YkejUaDMM1WlL0UYG6
L0rRdY1kd4fDojrABxB81ctoXAJmybqB+ac1HPQ6dwy3mIInEfZdhVengdNnORsoP2OGODM1U6K9
hDJgbQieAKIGyay7UfhqgEfDtCEksPOPPkVJ3AwWvmAsIzc0fpJH8NcFJscLNKDp5E9Dziy8Q+Mr
k2whfVfEZPmOZai7pn6EL2mqfNf9Udfkmww1QH9YNDFRldVLW0IIp6/wGKc+V+AMbeC/MpL1G/rW
5XcdBtOwkbm2h+wOPr+Nnktpzc5yltBMD8r4bnkNeXytJc9dbzlJiRds2B6xrjlbqN0XlWTHCe6t
yIXLiwYW6eer3lfeAJn9clRX/u7aL8ZcCgoK+mGZ4ZLnoQ4Smt8Q//8/5vy3MadF2Pfvo87bp/wp
ex12Lgd8DzwN40/JIIQ0TUvS10Dxr8DTVP4UNVFR8NVkQioTnv4VeFp/AljUVAIaAhtT1iXG7++B
J+ezgBEyyVSwwIN1of5PAs8LTiIxh0VoS2shCLBkhVb/OubINcNqVGuEuq2nkT0FJl2hBqZQVkuU
J42Brl//qgooOM6zXoFhYsysIogb5NWdqjNv8C4WHH3QvxAfxce6N7001oKNZfmD1yjqQdDKjzom
tY5k9KmXCL5MQBF223gqfSxq+4R0bvGBcuZVF5a6LXdYt8RtVHlYCANlh8D2bI4VRSRBydE1Jj+L
nLzgziYlvlQF/N7D1kMpCyhHGEJjQ6XIllTSDwju3VPxGN74vLD5uIwFMeMBZayqsA+15aG9fmRS
Kmj8OkvxAgXZN2Z25ymKYztvtY8dY49JFsZS2msBxUOkMvWNPHFrMKWD2W+2jTD6i7LNvBvlQQG6
TxcLeEB0NERw81ZyRqViRJlLUFz0onV5yDoSTxMKonZoLtj72C3QsgxE6Z5k2bhDBv1BKuQvspm7
tKltgla7QI/XZcgkmOVdUWMemmUKQ7A5ALGf0C31R6K+Sm8/U8h7B8bUNY2ZROymCIic4IB+UjWh
c1DkbTc4l7hkRB6bCqOALMy3cYwCVMY4WyJf7MJP+GJJ83MTCfE2Mi1XNE9NUn0CFSTsirE7KqaO
TXSkiO4Uyx98wHVuFCAtp1jxh9byE48A17cw8DbwycM2GiHYZ+2BOFQsgYq1TWnXlnqFgsumE4V7
sdLtPBDwlu2rs7iwNf001LyquscLHv89QPbOOLVfdBERsfC6MPYBFgBhpumuGoRPiYR8rCa9++Fz
/8U0iqnexeSARiCJli6ilmXJ5mWD0GoRpiAGKl5QRLUrRHrvEjDd4TMdOGVeqQ5aDR+wp3gnGOXR
su7GfDCRSUpDVxKSRUUWN4maOhOQqtIdC8osBeIe/ghucmgjARR0Ymt50Hp9fKsmUoci2ltTj1X3
7dUEx9Lpn5h7MhfVEf26mHvkaZ7x7TeSZwoMtVNDWNTrGEqb1ZNVKGffHHdRRmSEXt7kxkNwhyzI
Zkyrr9GoBu443Wlly6ucYsFJ9dDF4+DQj3njFfkXf+g/gD3e/P6pS0vP9PqO6bhMQzdR9SXBvCb6
fpgtFWHZJv1otrjbw8bSxU9CPH9t0AdEKJbPUsyfdQE/slzKkYMrvKqYmHWEdWT//j5+fvnkBfBH
U5cOXISW/Lo36MvQ79rKaGFJibrDpO4xq+ozhhlvXWg908UPNkk0GCQyNAkE+UWSAFNNECKz3qIz
Xqa2kJuBA9I2cyrEUbToakjzyZ21udiaMuj3QuVupDZyGjncTwp+KQWzs8SMS88acH0U6lx3fv8o
Lgx0l8HElCyGJVIZmiUxmrx+Ft2oNk1uWLVnyouVQQVxtXoI8uLGkMqNHxY3oRfow6Fv0htFb+7f
uPrP/TLmcIxXMhLusk5+9/XVfZovCgLwNGaMDafmY0g20MnKqvSSqM4QqhAdswkMDxUDuov5Kwn2
M7InD7kyfSF/+cbdLMmTy7e1pIyUBYwGRfKiXTRCAL65r1tPnyKvq8q96BdPY6U/zm3GQKv7O4bD
1rTwDymILv6KP37RIb3mwSyvgX5IlMlzgoeHBnPxLUfCMIh5F7VeosyWHbXgPJYKjaNg+mH3Vlt5
s6/tM115I60g/ZQlWd6/rhK3LFBw+sTXb8DQBxylG632pLi46QZmOQM1mSbwJsu8JfB+CaP57Fs5
mVX5apBPme7fIsz4UMXSFd7vm7mo3mgU8k+ZNcskOWRpJgEVYrTaxbNA1cs0aDC1N0ri2Wwnu2kU
DzifLY71J0NsPykBeKs2O8nReKML3ZUwxVedfGfN825pR4PvdLHs9H15r0RXxSTvrRRRu7Z7nprh
nKvpTSqMz3NRb1rafD5rTmtWb3R1P3cxr3/DRcNuG0iYfsBvMLALlXPMENX2mW9t9/tm84sOhusY
oizKylIf0S9iQV3IzDHGF8azgvrBLCbq3/MBow+13Q1S/gBC7EC08aL2GUEY0z5gS0lHtiFxCql/
TmdS/YH4Vpv6KVO1vEDGI2IuHWSXcTGdQYK2jYturD3VGiR77LazoOCtRI6ABt7K4zlOul0a5o9T
Ytyqve40YXc/9Wwr622FHOGY3wp9+fj7Z/WLls5dETOTGkby5VLKA1ufNBsoOXhzLCLEXjwiK3XV
9AXEy8b7/aV+1asSZOIfyJe9ZAYXAvYPA12sppaIplztUZqkGlg396WWm3aZCok9GxRxhsjYpVWP
nGwFRUvVw9CNTKLON+7j5x4Naoeh0K9oUD0k8aJ5WLUk6SM4fk+x/Ftp2gRgX8d7SwcUO531sH5u
VePQh8rL768r//q6lOoMjYvi/vj691cYUMj+VNdgoLUXo8w/ZUI1OkaIeUZXPQpFdjON5c3gV26M
zsTkqmr8iX5RslPZZ3ZRmZItImpvj2P8tYk0W2pIuozIm/3+PqVfdTUKtQJNoRIlmpdJ/G7wBbID
Ve35gXUrqf1zIJFrLPYwi307a2rJQTzkBfH/W9QqkfgaxPe1KASujnD93Dafp1F2wUFuFcu4hRX9
HPW18NY9Lu/o9aiEeuA6IIkMTEi7vn6WiRUgKhnmtTf5xfu8dhVFPE+SfDVJ7X0plQ+ySrvphOJT
naHZFKGNT+r0989J+VV3Rg2DfpeQ2eTreX0P9B4g8hugMMizfMaroyQLSi7dr2ZeVnM39FLlmuSW
HGosx1bL4YBlN4EcHFIri1By7+/yNNDsUuw1u4+lTSXpUCSQrxgF6auZq4XTx3cEQrozMf221dK/
EfBlpBS+xRhgi5+9UYIpsVrohoHh1DFHyqCqejgP7u9/68+dF8Uj9M+JDfmdknLxyYiw0MNZEyWv
HFS4lBr4w2DCkJ4cmolEyNwLw1sx2PIGX79hRl59mdMbKt/MZWa/GWQd29oUu65CT50QammkzU+B
gjYtOiBEA1NgA3K7ywBCuHLWWBsTlirGMoJtINz6+9+v/fyu6be4IVE3sI6TLsUh4hhM75iooocF
1ckofAck8XXSMOGLPuRTcD3lDTM1cEP9oNu8WmzoxusEfV8F0nBD8CJGj1Ng3WWjeaP1X8IyUe0i
HkB9pdoHPSCarw1Ez9DLH0mdgjV+TitNI3WoOGQZZGdQnCQLP2f9vDej9jHsxlt0Fo55UrqS0Xjq
2J9RtZuXbFzk6Jb1PgxuyoZHlNQQAcfBRGCrSh7CQU7ssp1cAX+BOUgQMGzdPqn3MXi9tApuf//Y
pMuXaCDvQFKGZrPOKy8HvTmGMQ3tdQZ422U2fjLIPYgPAbV2R1ODTSaYSKqXZgXvJnjJ9ErbiUJ6
V3ZkF3ukEN+4m2WI/bFJfbsbE6kbkUSVuSZEfhiAwqzFabysZy+ocKkm0/VUljmW6EXb2VEUHwap
lZ25BB0sKVpBJa4b7d5sv/z+NpZI7fIuKLmaWOnyPTENet1twLiWskjMZg8X4BTFufDZUDOAddXW
UoqHAmhDXb1V9ruglGsaPx0fLzSoCGYVJsYXUfxYDqGpSdSopDR/b9Q9jaRu8U4ky5GZD347bJHE
Ay9hfBay6cw74yP6LLXmPVrBeB2m2uRYpXBvBMod1a7ojY9dvpzygAVZcor8Rz+zhPqvnwkJwrrI
xxg92yb5Ok6idN3hQ+62qvgwTql6GLq4sgM/2eiS/0T3hPmkX0fboslgcVWIvpUG30iODDHe2z2s
FU/KSgnT0LS8A+HixFIcHDW9vPFL/0NWhukbY4Gk/PxWGdMlU6VlAMhRjIsesksrqEqd0HuN1zW9
hKyKBi3MyvONapQR8t3J1zQUqRn60HfMCfn5aIYlWVeoSKf+ppcBDM0K0LcmKuvdog1FWDQcixDP
ETme3Lzvh51mhXdRDpm0JiXf11lHyeImp5PZ90r5guCTta/a9IOeTMZ2zjIBQKcgeWEw0G9XoReN
0pZi33hSUxxVx6QUnLqO0AgYgbojvUdRYEL3d3mMcYoSuFiJt5MYohNoDVg0R/nsGIGFLaEiAzln
bgzKsLC2EO07ewJ3VuUywG9KBY5JUcoa0WYVhUM6S1T7au0sanNMrRJAeqkmH8VWuoII5RRC+FUT
iofZ6kK4CvmLpt0Whlk7kpxtDDl+phwSi1ShSrydQr+4M4z+MYPrpcSKdGolSXGATZOa7By9G6ih
KrSJNrJuyzEO7UYrBDK2sptO0uDO6WC6YzhkXlBa15YvIG/UqrOL8pxLEsbysrESHGVQHRC5/sFS
xpgAQ3xGiBXzmoxjU3oITR2PnSULe10JD5lsXpc9bVVPZKrPflHfaK1ol/TrcLhJevmiNHqqEHJ7
sMe8Qm3x12nCPRqKmaPFMrJ4mUapWUTjrdOLyJPk6akDTwgLVi2Oa+tpu6l30j4AThTV+aYLG2R2
JG1rNdqwMYK8e/x9FyX/ot9ekg8LAVpdHAAv+igtNtu4NaE8ZNl0Yya+F1kBACyIV/62BHtN2dmM
F4X02KkLtDBQY86mduML6hbbT0fs+psYE2Q7rZ5xDX0SxPZDW8S9LUsyZVq1OQGZ2//+ni+jVno4
MkqEYYYqaqAoLuZXI3nFJoe67DWJoNC4U9cfA3VvztOjZJkfzOgmaUY3n+D9/P7CP8X1XNnUxDVx
ZknqT59+Mgldm8Lf9VroYbh65YEzyNlj+RIr2d2UER+hKlLv9Fl6aq1qa1bjJmuj5ywfHtW+cwXd
xMxb83Pcb1TyXeZ1KGHmHE9v9VGXQdx6n6iKcI8m8+J1jPhh+OsqNdQGMteepZAXaPobeRaBgEd3
UGNFp1COQiQekCdylaopmRBSARmVq6bs3FTQ9+ThVAr1YUVlECfC3z/Dn+aG6GaQ+TRJ9pCDhIZ4
0eCEqQJPB+3SC3J0GAP1/Vgbz4VRfoKM44y6+tLU89mIRZepRDAJn9+4/OV0gsvrBtpkJpeWdUu9
yEzMFQjNJK17T0i7yMlGhQBu0qqdEbiZcZvFom7XoVYcU5RqkYYupU0p4S/LhPXm93ey5nFeRwfc
iSnqFNNQ/yE+eD0SZtGcm6Ge9p5mTdE2mzzUofd+38vOGmk3gYgN3VxTLsrjOx3rcxHciWIqe4wS
o22S0Y8Je80HCtqzV7r0Z92AClWB42VVNtjy1aBeEE8sbCxCZNcsJHorS4A3jGyKFymJ5vii8KXR
l1LQemJAz9dy9xGHRXm7Dg5DBlJkBkzgIOlebC1g4EnanYZQc/J61kHGh7d5r3TXercNgqhyuqDf
RoM4bqMacbPCTHVP0Lv9PIKjtITAkQYTsdDKglFWgr00GDDURaTo98/2p7zQ8paJuVRxzSsCtHr9
bAliJqseBvAAUgWotG7d3NCuC72gv9VARcjmVysOEcEpWice5K8iWQxP7XTzlMyV6YIuSE113AvD
iP740A1vpFoVEv7cwcXbJ81KJMZdWgu89/UdhpLfBr5PQqgSKmXrNwOuxX4qL1FYvpuB3taCflem
Q3it1DvLCGTMf3V0FadpeK9FySZqu4XTp4w3uNnxCzHsHmcFlDWMREzdMEMX5+wY1KnNBJouiRgQ
9UXrfmgxOrGUutnGAardIzmnXaFhA2x15Uak97Lxx1J2qGQ+RfOMXn+DtMvcFWAn+L+UTXu5UWq7
SaYQpjT6kC0+qXnYMojhjuQwp3lG3JtZzmSF3XVTkvEZfLTic9SS7Xiudxl4LYY/xtG+izMniDvL
g2DU2tnMKAdZFUm1siiqK3lkGMnCdNqQPPI3fjLTaBLBNURMLnXAD2GohHhyq4MjC6VAGVOV8TbP
h026vENJGG1RLgxvtoTYDQv648FCe3yI/OsqUXeBoWwrH1AJDqKUddOBTz72sjpMmK6N1VVR9CKa
qke5FUvH7zPD6UrzIdTp/eFRo3IB+N0py77FH1B+AX8hLhBkPC5fJn9UNv2cuXOV83vlmKTJ56oG
Wq7Jaf7OghU4JparT7F03aAUMZaReqNhM7aw7d+XS5CXMf806jaFQ2uOtkVMtW+0GrnLIE29QI5b
p8nTgSJygAWJ7/ebZEA3Z7lcXDPfxPnpJdRqYRu2orSdgujjHH5s8f6+E2TtMzpFk2uMUwFJaJKc
gteM3EJkeoQzzY7iGHPuoLE8dZkkFRU6LoEaf5Ci6plEXf4+BVMtps1tKE7tJ4wWb3tAb3RFWZqO
tASxucJrNXfqqMP1tzDsQJ0ntKBfyqlsXoYgoBX5HpKCw9Gc5c9GH6ubEEfp2VSH2wzClaMKw42s
z8x1daB9uAgV+0gN8ruW2QgKRQ56RemDhGNKlqK4rtduU1v4W0Xz07QMbxBAtKdURkhoMHCJU5LS
gBAdyiepAuQVt/4RyKp1AujTRHp8mBepAmqkTizzLpk00QLD8IjhxcNAUXbWVGEfijVOeEJlwK71
rQfwYNOgn/RUP8eFipSID/HNqvM9JwQkR8HIy9p23IJokRQVGGmiRffZYHbHOhfPcWXcFdrUfszn
iutZ16YecZ3CHM4kswloSyfudOVeSAL1LinSqzBIacrI7Z0EOVeOvlwGjl/5431dLjjGZHSb0NCv
/C4bj/XSt5qBVtJ89N5psxSdSbNepArFDHsQgQB9m0yJ8BHd+1sYPrwovSkpA0gGUfX0Ef4XeECM
HHYhaI8bvRIOajfrBxFpWOLw8FQV8nmwIvUj3zgcLJJZPl62IUB8l3Ax3Od6/zETymmHckp+HJtm
OxMD+4qO0mqF7XDebyyMQyDOjhtpiRR5S+EdEm2oX4fCtTZQ5xeSdxHG2e5k9Xh5FvMjhXv53A0i
EaV6X41Fvx98FCrnJvKEAcRQQxfHdPYEtXTYhaK02BDGdsPPcLHdQUdHC+q9JmBGtCxJTfahiSfp
oDRkXgqcb/1gcHJAYhQaqcC1PuMjHwjCA1N6O0idXdAbn4EE7M2M+bJkDseYqetihqbvRZkeKuv2
OEWVjlHSqUbLlKpsrNAuwvEWZ+3bPKuKrT6l9a5dAJHlNF2nk+5UbdCANyh2a+w/EWgPMXMPE0UK
ryZzYCtqL+3kfDupMtPfMEThWAk/1QIIy7Q9GKPvXwVNnAFIEAu7nXFYDCGJ3hhKBi2n3a2SQuKc
Frs2HKoNLM0AyNuTNU0ykhCgI6sicg1iwJO2/FEj/9RbY74LK0k7KoaFwX0xwv8ys50ER/GKgFeH
QiNrVy8EGpooozNotOO1r/MnoCRw8BPxqmkRZw5yCS8MOox3CHgrpymbH2o/C29VCwBFL6bnoAR0
GqQDaofLYicCnJyqrNyMBjSuPAnKj3UxAsps9kNjddfEk5mDGYm4URnfNoEETLRpj/BV2oAALSas
hLxKiNEOKtBK2MwIXoSCI3CSwQcu1JVo2cudoLmxX1kb3o6SklxN8vE2m+fBLnqk43WrvKuM4MHU
gmib1rG6FzCGsoMZtA6RT+l0ZmxswhnsCFSVxu3lWoQIIjwxjm1HUhqzXmjeYLYO+Ar/aoyPhs7k
24wsHK6HvtgwD/jomwPF3RghDZlpVDkmmV3FC8ld24pyDY4Sp4tjDoA5pYhEivOj1gK0V6v8UEjv
s8moHUBLeM8v88pJs94xQqluQaESpb/RI3efkNbKx/1C1wYNWb2YurRfZ8Ry39/hwMIcurb6m0xK
3xfadp0P4wb7vptyyWX+p+7LlqwkYM9W5wm2EW6TjajfpdUEUJ1oLWoanPjQ5ETDCmjLFDbE6pIC
ewYdhN1cqLjzJcUJT6rj2AqDqy46Cc1MQNM1JxJuycnqo5NsVefWaKTNoPkAtaWXKguOGD/QE2jC
Tjcn6V2kqZndzx3+E4OsMIUfKRnFpg4GJxpa5Wz1yW7qmc7XJXhRemgkGQxpa4GmRGM9CV2KO51n
JsMJc6evSJXLbpCpjlppx9LXUWSpjXCLrREk5GbfFvOujPQXDF4ZmMsMaTarFja4KgC6RkDEmSHQ
bipjgn0Ka0pOy6syyx/aYHoyUvCd01gY/4+m81qOFMnC8BMRgTe3QFFW3uuGkFpqEg9JYp9+v+rd
vZuZmOmRqiDznN9Gtke1Z9l4O6fp8NPbRrovnIBc14btqksng/xAO40Ho8XaY2yXSiIN0qjC0zc9
vyxTH+syt8Np0vuLtOVblWZnAllxKCHPMdCq2Dr7I+0PA5jTFo3acNGKln2gos0IiW4SyE7s3NbY
l5KZSJberrDfHL8e7v6BF3Rrl4qhqJao2iiQSnz7Z0R3iskkOKZe/2tuIyHFbj0lzB8QWOMXIXDi
TJFrBQNtcGiqjiV2WM+egxlcKHsHHF3TZV+SOo7aCaHZuC9zkwCQ1SqORbHRbetFVIMXj8I336Tu
uWE/eQ3q6paqEfx+4axn7xlZFfdkkJl7I3WXnTSW8zyU7q4spXc7px9t2dsHExhoP1ovbmM156cG
fPmZHpEoH0vG0W6teXI3eWdbZRzUStvZ5vdgX0+Z7MD4wfU94H3W8mZ6oHNDJUWl34ye1j6tvvEs
NNeJ29Lm9ynr9dCu9u9g5vXRLOVEy0GZR848UjU10cHwb9vyghz82DUDxMzBwl/l0zUJgpGvL7dI
X+yLKFI4o+ahanit9NfZ0brd6s7trmMcDNsu1fYBqQIQ0rRo5D2mbx5lc3XGEIVeObTndcr3Yr4i
xVbRcIAUBb/gVZwhhqfWfiu0hiCYVpz+gV+e4t9p61nh5Bofl2x7aoVdJrTL3fWEw3Dymwm1iRGR
W9vFy3pcCT6J+Itw17NPxm6J/OPUjBg/p7UD2YGU7fwS/4EK3t0UxTMmuOIyaq51NCsbSzftvBfo
NxjOcb5b2o59qXbD1hLuvbmO3NyNWMN5Xtc9WENwM7l5cOlld+f4uXWmT/i3k2RziRq9mczRCXT2
mAxrgaEzEAOBrQwiGVL+AkFDWt5lOmUj3L80oxWrPDTOR+dVkOqlI5NZ6Oj35+BDm0sToZBd3/vu
Z2+PHpEYFTVgQXYaS3Kd+6AI3UWsHHrt66Lb2WXTyCtzsg0dok9dgjetp5UXcic8EnmYCYECejql
Al9+NDlBrbxtbB1dtxuodrprterQI2Pns3Mv6EP9m2DIP5ZeUOVspu6+8JxHAcN11CaYDlZJrgEN
YEoCyuE0wE2Ow9oAgne5uMrx8d8T0NvNIV3Vq6upbyObPptcyMS6gsuV7T5Z+eM4cURgQVwiOqM3
nMP+GkIwmhfLvWf3k0A4lUiC+hthtfuw2nSgWewtBhH+KFTLVysv2nPdHQRVmk/CLmjom8c7F81G
sg3m0SCjsC8Il7HaiWDl60MZdJlG1oz5Qx8baEFu9EfPsQ6vBN85N0QG4UJeQU1mxcuhFV2GzJK7
028q42htVNWMtKBILTuubtNjOZHZOd/GD43W+WRqgDP0pn7LNOgzd0qLyBi2LPFEXkdVMcmkld6+
o05gYJxDt+Eg0iqeNIPPUmTWck2tOnnrNJ/JKMkPWayEJU/dWI/nAAdEpttTAt3BOakJc7coPUnX
uXuvom1N5WWGoYmdZW6JATFeK7zwovCDh3Wuj30hjJ2TN3m09mLPpU2nGVDNQyObm01jbZj7npN6
oOG7xMP3cM1JXGnqjGcL0wn+7QNvlf6Q6Zlz8rHvrl1RxoQivSJmZYrcCnmkLJo/IfE82zlpXfYn
1diPTGlh5tGKDOp12fVT0J9RTX2ldVnulTN/2UQHhIscysTzPX57BwRcK3z6F3Ur9p3byVHFZcip
EXON5lkzt/OzX/gS6X8toq2ZQllnNzZaJ1UFbbI13eckJdH/jT7sTf86Mgf5E8DPdzEpEQU80/Vg
frrWnW631dGoCQCux6oAbSr/uKiDTwspiZcmX14qWo9CN5u9h2EWR57BhSxjnG3OsniPywswvnlq
BPOqhydINO5fuER1gqokL0Y17a7MlkTjoPVMe7tGTs6xhhdqtL6Ggm+poMFhGk2blhb9Ng3Uo8R7
e0oLfA9+99tD+kV29k5NZnEM8uHRl/016PQaW1+p+83t9jMG35NB5Ea4gXSErpLvWWcPO0VB0K4c
XhscvXjl4Qjt7YGz4cTVoIdlZhK0o7cEqFVTVIjBjJbtyWqCObQ8FJprq9M0sk6UhBsUpitUT34/
rHvLxBOXImVWkP/RIkwivHR2bjf/6Wr1ZdNxtDeBaSPDUE9sruS+G46KKyfjstU//aakEWx0bgMf
q1AlAlS10/RZGUxRYOInQy8RWteoCmRLCvdoP0yB45KcySA0du3toi/zMVsIGB2ehqk0kuIjX1sn
RJTEzO9ey24q9TDl3DLGqohj7429V2gHvqTvSvl8KjWGPvADBufiwxUkiy5ebUXYOK52GTPsen4b
rlG8QOs9gNycNDZAZGBjvWlU8Lr2+koIGYGgsne60NqISpVDm4DRE/vUaePRn5yoNSmV7r3KTQjI
fW/WYmEQt9q40KsX0x/pI0FGM7ofalzeCbYn1SLBSUUMFbXNe2+UX0NvrLuShZrc0TE4llP2Ui9z
0ml1GTFlbrG/GKet0/Oz8AWGQavdwZoP8aZ7nxmAZ9iaPTiLIynZU/LDSzVkh4osATctq3Mul2NZ
DB+qZcHJaBmwuqUPZ6kjS1xMLzQB7cJFk3icKs5AbFmW9Lud1saVUbgXSVgl+TTM45IgxnbeFTkA
zkTGhLs2iQSQTAivjLkQH63JUHsrA8bCXXdKxfpcbb9oxfMHZZbxgqid97NNkINyFqVc1D7CIDS3
RLIwpce4690wTZ0RfbkGWFEEcaPUTZlb3T5tdNIgvPVxG+U+F/Yj6/Bn424Xh/UPW/Ftv+gH/aoV
cNlb9HbfGeWdI/0b9vy7ysR3ZeUvJu25zIUAbPjhViyCSbsA4mE35jyf5leyKR8zE5oIEStvUa8A
nPPsHqLmg+S6NqQI49OtLPNgBHujnSEYiW6LJ4dTgUp73VY/mq3OYuMk7JkJQ/acV1kyJxRuTW2g
gAbMZ+Bb8I10JTBS5j25cirYtTNig0ErFqhR9ze11+4szw7ugwdqAd6rkmdpSJdT6m/efcpg7gYl
esFe+Lt2cdNkUX3U5IpBFYo2VJkuIw7sNIJ/u7TC0iNTuUgw2jJqBroFUZ28qcXt9+78vPZElMie
qUEjd32Xc8Uf6wUtUGuvy30Jl8jVtV00qr13NTD7oTfMW60j+bXbgshcNQbtsSvjgR6xMFtOnpGe
6Xr1ogJyy9gPbi+OtTmmUVtJANTt5KStHpW2NPdTkMezp497irdje2qgSwztx87SX9topnjc9CBS
pMh2zUJLsFc+rdNKguOL7mfv167KqBqgoQ3Z/rWF8Tmk98sWB1MfXDKv1HfWooaoaN1PoJktrMby
RaX2wQ4UWHHd75ahJyuyXqvYt9p1b67lwZbcCkJN5G1k1h9vCM6GM5gPymUHqa+DrFvq38di4Z+3
4x2Ww1iIoTi4sFd4KOb9NjPdeGX3WlmcofyeNyMZPWQ/oFVojSBIrLJI8MDv0qqdX7eURk4Ytjcw
Lqo4uup3cccpChSXEQEXHCGpL3fcjP4+K0cSyO0iizK9Lu/spU5YE7uQVBHxMpXrvJP9/Osw45w9
T18TYTcglC74cQ4JAkXzRuLKFNvdCAyv5X9TN9+P3XrjNTg/Sq/9q03IKLZ9NbFpKZu4NK0yiR7J
Rzp4UucMWCduC/JLbS/r3lhTH0gPKsNGW6FTmm3f9u506+DHafK9serfo1Xm4SCYoLyqtc/T/AMy
354z0oow2RsDN/Bk4oac1MKTPGoHIkwH1qld63QlMVUevKT0/B2c+EZotLanlFSdfGP++Ceh0IiB
Jo5y26Ks1+J/E3kH6r4Ht8KOVKa3AYvqqZ4KHVvy/GnZ+YYF4S01Qe9FveY4oYcuyngBQyGdh2Dd
wqHBAEnMYUhzUx1TGbp3qul70bpj3XDyTT09Kx1AhCvYkVvEuqHlw0GIx8BLrj0XXUuNpd3NNU5g
HZehE/Uig3VCB418gIKmfB6oZl/bHSI4vtpPv8tkvOXmyZMwEV3dtWi1sheDWq7GZktticWNJA8M
KFBJP+KSYD8upNJiRPUCYt24F639k4FZm8i5LUdYzNE2Ci0PR6cL4X4tfM3Kvov8FXgkdb7wKNQs
5vMHoei8gzI0qhXyu1l8JudqX5TZHQUbcSWQaWu6LUOl/CIUbvdiwwqdLB3tZj2Wz9wW97KgnpQf
FtLB0nac2MsOJR6bpMqg8xYXh61+oZzlrKqMfVL9bYaeT1DWQOl5ey4drNX1DNWDVjEZy7LdGeB9
KDrcAyOHBzbgk0RpD1ytZKTaAMQYiOAys/UK7AIlV5QQRKP61KTSY6E7fCHtqHFxed+GRbROlj2X
aVMnTjDNIdaOs90OfVI5DDz6iFHFkpbYVR24Sq4urr7vCVpBWE1UzJA0g4OjraoOw4YvT4zmbqjM
K41TI1bkBzAzm3F6wkYslnc3HxYs1dVj7S1FuKVFlQwcIwZytuPgiRcX8RyJyHZ1HtvnQfbtDTIq
T32tjqld2rw82/M0nUybRM5kKo6ZVMOLJE9N0T126imW+9cBPMkGHebEolGR8zt5fDvst91xsyTv
mAL9axhWfc610dSSKz8cTxY9n5X2aeS6c0Dq+VVQyw1TgJbDEk9eXuhHyyEp2MrWoxylTjIl/3WD
rbyzLn4O1Z/N/g/BvyubZSr2vtc6X4RolAdi2MTOa9/7cia9YAXY0XK6cGiSpjxpNsLeGCaEBdlr
Wnc0LRBWsDDwGll31rXZR2lTSFhpirvd7V7D9RtlbVXFgdlmB0dsL4sFs4G7wIjGSR3zeTQPWRsU
cYmdLuYG/6lmyWTKETezmYKdy2ht1K1o63Z3BQ1W5FCXzXgfAdSTsnI5QozRu5AdGg6+as/TX33m
2kAD+VS3vEtBt9hhaVrmjTOg2+rt7Mfm5y5ke3Z17WByg+1LStpp56kt5Nf8OXa7ZTujtZ67YIQ6
mdFAW3xE/WiLRHppleTDZxmU58xxMSrPXNLYK8esejIUeRnDshiR541Hi6fCRwQkV1RrmgLN6tzi
xXRRYdV4iZgvo63+GfPFZxhFh3HJKC05bKq9rfC+r5r3Y9ft30XHAqbYeGsc+uPSDpEDSk2i/NHn
HI5XsuATS7SPbVWwqWdX9Dz9VpLXaSrTOc6GFUwaBukYPNTFlaXJ2+nGNOkU1TMdKspAW683LAla
1QALD2m9LxdGbxCIgRm4Qf0G3wdymM9hnY/NcSGVgB9o4aI1+GIbrHVx1wZBZGOGjTrPm48FIsaD
6OYmKoOvf0mQwiyTsdODo9I8xlVBnZeutaGZKwssGWgq8FstmeqmBLgjdlhpRhc2bc742N4ams5M
lnX6Vb80RoIkhHt8WaE3WP7Z1dJdN+XaGW3UDWm3O3oC36qeH0Au2GqdAm9XI70eOzlq5n7U8v20
KJezLmrSdrlf0Dl2gdBOC+qAUHjpuKuLEhG05h70zdSfTXN6ZcMfstF5GHna09rgAWyB41OStXaB
WFNsA6k6BGq0d3pd2JGpWzIpHEZEzi8j4o+y6JIyr+UDKQZc0egMC3ZBkV/OVZTjdS86tFN4Ms4d
07I/L+K2mhjbbYN0JmNsX1aaC1o5NBGeV86avHqCjy8u/pqTgwGlYuviqXeyj3+nRWWSWeGlPj0X
Y37QPfyuWf0xDJ58ymrnohnBsZIdAcMC3c3ity2KV9FH0yrJXrKcZPaECXeZQY5DBQFl5bs6Qwox
eG2iG/VXTmUy2wteRX7lr6DDp58P48EpZvuOGpad1rQYawPsmvvN5Yn8p9OoRieLNh6dpq+ILrQ8
lehr8TDpX5OdkIJrgSJmEK7ecjCdJqB7WLypYnsVQdseGd2+bGMWjPwGvSQpGmwcwxF49E0zNWQp
yIL+Y0OqK/aYVEbu3a9r/cI36t5kzsjGbXJH6+UHBcfX773HiGsaRWziod65GyUxw6rpUVNUxTn9
L4S21btmEvYdCkjFja+ckIupOmruZ8cVeGdlGUu20zu3WpY3V/1uyI6z/lRr/Zf0nNC1ev2OimH/
xiGkEpS4gtgJ0vjfPiBoEvYWJc5kvX75dhZpxThERsPgMwzoFOZsojZp8CDTmaNcIP7orjTn/mC7
2/uwcOd7Zqgtg3GLOyzfN8p7UHRgRIZotIhbdJ+u/HJ6L1qyT+xL2bWc34X/0oDK7eXI2JUOwH9W
anWMO0wyo6s8jqg5wkfAGLo0tEAX67iryizJrRFZ66qDYHMtZe0Wq71OT1hiSH8PO9HcaV3B09t0
tyNZdyzeLglw5S9pmpDhc/6W5vLxXy2Y0pcQ5vyjGvL7spmunKCGLFQCHqdj8dZ35ZuyHfoPfDNe
zDzJpwULt7tGLq24ich6Y+fm8LPzGm55+YwvqY9x3v5dOlcL57E5WbJ4yez+s3cGhqr8TQcF5ALF
t14TwU2OFbRAtjwZrc1kk129LZn9NXX2u917N0tvfauqOm8d+vRinAVLGXRHYbDbdeKoL66TcJIT
VFJZT523OYmohz/c08hCSsHT0ev7xpFwpxWjoe6d08B7rGvnr/TItRC0g5C3cUH8fDtOELMVYhHF
TkJMoCSjlckQLJto5gP3bhALZziWzUg5D4hZqJnHuTYeu6x8amZuVL3xfhS0dzOh6zVpCYiqEhmB
QmSxpUtouWxPHeLyMLMgKm1THHo57iyvb/nIm2dy3Xdq8f72rngjiYXiTmshpcXsxlPl0zvR8Hzr
fFezO+wpIF3ibajvRO3Ooe1U3343XAITs4EYzrqpxtMwcykBQMF6VTe4wh7z0eBVJ0xg78p3i3YO
svHYQpUw4qVEiEkg05joXaDHyKL2C6ONBRcXokPsd9ji5xAU605DkhMGg7QjN88QlxH3WpEG05nE
6yhqOMzgUeSti6TGCGvi5OK6GBtUoJMMm+1g5YqoIxtlStcVdzb+p/ife17Xtg5YyFIxRAecBXQ/
0Nfd4rwI5WxkHKBIcCz9nGvwRRVGvN7iJXWYb2x0p9uaH4JmvVBq5vfFkZ5zVCDGwkVFWXyB9deS
qHkEYQSk9Z66Cau/1gJcZUDcBnR+VGsMI/pcL7FnwI7ezNcUgnomQEZyilsD/E8HJFVR3IcVoex3
6Vi9jXTVh4EJxsT/jwU4DtIx3Y0jb6qeoobK1uF9ZvIaXE8LHYHFIpsoUDKaVI8zn99y891k1CF+
DV51phgjHlN+apgGYootHBlltFrPYEkeUBb8T2HPOqdxcMlZ2DXRsUOD7dgLzRNLBgwtNkkev6pA
mSYN2GZWR8NsHqVhI+5qsok3QNNjL8+Q9YGU3k6zWndVYyBHeXUI32dYRNLg/s2l9tgTAYCGeAU/
7hUZTdVvYFmkLj0SUEqhgV+9a9iiSTfCsmFltAy6zFqZyqxkvZSsXYkm24/GWCLhWE+aS9tusS+z
cTfQvpHoAbbo7mzAqneV/pubGCwQ/RchWgd83vX0mG/ur7eM4A7NYTKoBXf94Y9rko0kjx2bOCgV
R+ricHJsiIpsEnYj4RakQbiRTecRqzVql/kFY9aTI/rbBvNZmOnIzNSa30jXZQwj9XlrWnPnlPI+
H1u0PPUMSnxFarbt3mMtD31QccP+XFURodnuCnUrx+62wIAVuzUrUsoaZmwl7lBxEHVHPxsLCw2Q
O38lB24jh9WnF+S4AEbSSMJq7UDleA2Hmf/ejiizKFfd2xVrlwnkMXboiqAx2rtCuENIDXHPST+f
ipU+ko20x7Wzvsphyo4UfXWlhQC4wyDvQoIZRaNzuJll1DkrZOBw0OhfJWeDR71qpp+he/Fr+C2S
TPKDl5N/5jurHVUjNezmJtajKPFnI5ELtFlDqr3dloaWxjmT3jqxM3P94Lvohh25CrfoI8uDRkgG
L7HDajzmTyZT3m6oCQWoepxYdt4kpcmQjn+QiMx2DQ3BrCr5HWTB6QmDGjGLfVbDVIUcOFzUs3yv
++nr3/zQQde28Ha9jk2AlDiQOrJjeHkrb28p1zw4ZFKSqObRfqHg4HJvnek2jqByygf0aIwSVv/r
aob17g2kZDhKTM+Y+7a48tbtvsMSaA2MJ3IJimjwekxVbf/R9F53tR50iSzVrSOceyffbpqBtSVF
JUVxHQyo5jD2mzOhTZX9x3fVJ3aPb9Z6GVXOFFGCSabIyjbsjbxkkJwqLb6rNtsSl5yCQu93XgZv
040I+eGFSYMl2mNeDr47PJM3zLBq8LFS0ONvapcNfL0eLPQ8d3eqtD+bvjioZTsHZHGZ/nLKUs8J
tcC5J3abCGs2YTb4IQlGsn/zDmgs/8pN/4+wuGACpFT6YCBc8EizQtq7TzNdnVfqq3j4EDV29b6x
e6CVlM5UPoadP6o3k/QbMpTpxRtOGW8uYhyI4uJzKoOHuW9e+6WLXP19MNxneWX/M3t4pLgVW4PH
AaZfg/MEBgVSFFLqi9eLC7U8yuaK5qPbqN2HeZA3cnS4KzKo5C79trNy53l5PNWcnCMDWbdyinCv
kUolXwqdXXHr9VvNLN3DAgGKNwQ9DtTvSRsq1Dvm+FLbzX2vre/DNCauSAo+x9DXup/W1lnz3C8N
sHBeg8SZiP8ingZitTNv0jodQ4gpHd8183y3HJFFC5V+LbU65FMdr92T0eu4PtSnGIyXPAteu1W7
aTZY29W6bMVQHvwgO9QDXhQWFzb64bZX9njh04oKn8i2qtIvnW7sG2tAJ7iYf/tqpuR2tvwtsmsj
xYQXYOMBBVRE2hwmZUI2eXlan9ym+v9fMuo3//t7YL+WLI6KvvS1LpIFZUlotgZpOgbis/q0uh0D
l0HRTEYOQ+m2v9aGv0b6gYoJZXwzxWQRA5eSimldJ9P5B0l2/zEtAr1ErrGciUOAdOORzThkemdP
N+rprgEQhB/T/JMP1+LkaFccBOMTvWInbSJSZWKwj6Rw67MV9LHXKRVtGSHomTEGkdTbb4usjkBx
rgXrqEUDcLffbw9Byu0rZc/cZKNU9NhkfDLZuc6Gae9cXQe5KHK4cLqnC1E91HYGAW+hgzEEohHD
ZmX698/4Dy3H5Njq1HQptl1jBGaIVYgqg2nh61JUiKHyVdQ7N3cpQfShh4iC2VNr+aJAzXOvRICp
uPunmr9dkGKaGMGJN75VWrvB0DvnwkQ0Yah6D2UsR+t+yf6uCwlzQpnGrlnL7qbat7YVbmpKiQcq
/3g1ylGHX2Dzp0vaDm00+Fsem6N4Q89MnYzIl5iiFNxDnr5jLSYN061xjyIop06hpjJ5RtvQMkOg
HyFjaHnujYWHLs/3hELsdRLMo5nwv51VGfdW92uiMsW1tAXdgDvOPefjViRVsCbov8jVS9DNPAu0
bRdFsnHYi0lPTITQmwpASuSGFFl+C+nunc4TZ2KUT7hyPsqMaaVDjIYdUo87DfdVg9MMs/zRam1G
HgdXtWkuv5ZjpHcysLLQ6nDopmX/DGf9Ms6ttkOTgvFnSR8BLFizxvaPKOXfYlm/vYnkK0Wvjs7b
GdWB3OLBHzGkoqmeBszlgxLqAeMRRJ5p/06FCxTrnMuWt8+mvDNrVv+22d7pRNh2VLy9ixLfwLI4
cenAz+WbQ1ym2WPOyv+yi1M2stKeYJSWyRsYnBx7hrzFbEq0HGqBoXrv85mH0u+mg9bo/k3bcash
YDjNs3nfT0FwGMS8xthGiiiAs4ll2c7JZBs/PIF+/F9zBdD53oaZANk6mduKxJNKKLyKUFNa1nKh
TIQ3eI62RDqRIjGZSSE8IXZt/G0IILLTCtuzF1gbFTDNtBQue1U17rbJiFazMk66cXT8ZdoJeIm9
pcNTB2qp9yh3wSdIiW9dN9akc5s7hnkQuf+7ms0WcgrlcQ0AbvPDF4bxh1GAtrIp1k3PuXOCm7wd
UvpkTDDq5mxWjNOOaHnyGK3OgwVjYREHxRRUPYDPOCxvRmUe18J+7iDounlqnoj4zx4Wxb80M6sy
lbtJMRR/za4pj86Y16Et0vXUCz5X9YoicI27Am1/7VR/K9BRZ9W3RCf6ygmrlgfXbrtdJ9c/qdd9
m4PvRo0hkAMYPvosVL+Ng2rcH1BFVsHIVNwvfAOYmbrJ+RoQjOS5s8Zomn10nTg+N329cfMxCydU
umHt519W1nxWXfpoGtgkA63RWMxk8SQDTsdFmV+Gx0C/9jZiOXutosITv2i2zV29iQdDJ+RqZOwd
B8IIt0DBNioFkQ+RlWdSJLYmEwdTD/qUicJNMGSSlGg8PkB+3/TKaqLa4PDe7CDyVP+9OvxaWukk
Bjqy3VVqb7nktMufNp0r4GSGWYrZ7yX0xzKdM+bQqChx9beQy7Pjv5ZTrXaSqkB02uNltFBdNzmA
o2LwzBdu2KLrY0uncEBfvqDCQaWvDbKrARhUuH9mPmXD4sueHWMPBUKteI4NvRxHVG4buTKZuOrX
n1HOlrvWU2NE18OjcBLst2w6W9wRCRYXq5B7z+Qbcaq2AHrHNjMPLveMbUa5ItUUJT2OIvSxnc2/
ugoxn9bNWPdigv8HDsFiOldWvHg6oBRa2O26D+WOuSVL/4YSAvWelQwYKPStuXWy7o+n98gw7LNy
52I3Ghuq7UrelFvDS4OBZF48jWNuvqmAtuN2qzDW+fwGQfYCz0fXgCjCli9kyfpj21wBs9r79Qee
s6vWUnGhg6iWCtVpfzu1Jk14fQFMnsmvdBQnXJvVzq74/wD+Mm8S0bDTBwo6GJq6bCcTfdPyXaW0
u3VEPJC1GXV4FaIdZ7jn98Qi65zrkhlQJ52OcXwEK1psUAgI0F25ZD96ELB2+VPs6vlf1+iODh+r
x+iMsWYjrnOYIWXs4EuBr4GRY04Ar+pnXAjZCBNH5ebv6Ltd3NRBE1VU/4V2f7+WDmx1TdXMPC93
Q7r+6ei0PfZBS8/UiBClcHQ7kcU0RJPwQw/xkgdHGmXp+qJVVX/jz32eAPdWZzl73L3ZfJqd5b5o
MZjYmbyM24/I2inUWyfjzh+Ybxw6NMsVFUG9sXGkho61nhXQaCL7ysCnmUdsQTPz5IOWHoOac29l
LQfqJey158+tRT4w/Mi/Du0fapmME0rk3Urn15NmjdhU6AjzdT8F46HdSLp5GapaDx7GAWt4tlnZ
qVnbIRmIBPwnVMvTdH7q22Y6IYCoOTXyrsluZk7QzYF5XiV+1ZRgOjsfpgR58UeBBz+xUnTTa/Uz
ISuPShBaJB4C0+6oHkwHHYlE3aMkgIepI+03JvN2yvyHTXMwVthIgNPmJ5+eoGoILiRaRwHchWJD
5TUugRH6DJPDWn1bw3KsoEG0y2AvH6b3hA7tDVRvikVtvGn2FTV3B5Rg9rXU9mpUQCP5T7dtrwQ6
68vZ8AmLA1mUxNVB4iF2IaMR78Jq2uVRa6/uoX4IJVfugEHKLayHubnKhavhMo2ALuwv0ZBphMcO
DlIZ3vui/EvnyMGR0M4iRUkhluzPCLnp9fVHbWSnjYk1nX/osb+bT4ZLJK8r8S/308MStLT3MeiQ
gP2dF8sjlq8zbslX19feSuw4RCtluosLYDqXtZNomfEsNfkbdz3Gornfflpuy2g4E7EoE9rgQf+W
4XthVbLLv5m/DSEMUvatGYBjzozEBaXcoD2PwUcu+m/PUH/WTP7RaYuwDRHZ1sKzYbQEqOFRnlrO
68ncOyY2rX9ZGTXSuG0D+5lyvki31V5K8kMb3wjRlO0ngpOna7R0mpZ/KKhC7Dr+ujp7b4GfwoT0
yqpTNm/Ppq3eCUGF0oE/au0u8U27jvSr35w5gpVuFWvsOPe+85MDBnl196KbnQqxJTwYmccHo38T
J8LZ8B/mzmS5baTt0rfS0Xt8gXlY9IbzTFGULMkbhKdKIDEnZlx9P6Cj/yq7/qiK7lUvzBBASiZB
AJn5vuc8p1TvQ+w825QemsmfVhFj4Soy8ADVlAMvAUV1ljuxm20jS/aLNqvk1uO0p040TEtn6J6n
FErcfPS1joFF8E3jSpHLvJDONg/xm4P2gYTRrExFuRjHW7zJXYYj5iw75hJCMT8XqBK3cT5+ghlx
qWSsdpaLuM9F9c/aF2V5n8rrRHbq0VH9cwI09jLU+aEz0T/EnrbvFIm1qos2Tl/SS7MKJur9YC4q
hyaWg1YpE8CvB85W33efGXjwJ+X+vRrzjHRKilVRU19NqwWkrkrUylO9fZg3NDlDMwvnXue+u8fA
Re1P5cMi6SZvpWVA8ZqhudvCWu6k7ccUmJqSCvazEVLEfAhwBi34YVRat6UxHWLLQnqBV2499Llg
vKLIMrc6ZMdH9GlAFga5lXkSgDrI4SnEuh5tXwlH93cEoQWcmTEvHr10ZSLz2wS+sNdaEH81qdct
axlKbiapXAxEbK3tAv33ENL48M34eSyjbpcXE2VIPSAmSWprIsLcVYnYdFVBZXjcavrSn3Yu3+Wi
dVjoxyybjswXTWZ2sbk5OCZNCalqb+O1Gs4Vra85F/xNpXnk/7AeGskN6tKNL7MvIbDpdSOYSejD
pK1ryupL32DIbu243xsp+rZeDUtbARj3qoS6TCIYIKNAArm2TULHrZeUpt3Cb+OC5SjI01Ib6Flh
czO91tp6Wr4O8Bhyd65fQ4saHtF7/doY7OMkkM78s5nX/jsyZEaIIW9xPRITgED9apXtNQsjj25W
a5LtOsrz5oEUlHvK8LzoPfE57AC7ON4pNPx7luXRKnPjH0NmY0tVuBipEL7KNLlQNtnM/0KNu0k6
vZWacs+qR7ApOlZtcfhMyWmvIurmCN7XXT0z3An6blWJzQdcN+4TlnGNK9w19Q937g3Zdtxx/T+h
oXAWoJNejV4Wh5oONwj6PNq23Lz5S84S6EfyLzCCB5zrVwcx+R/43qjYWlitjN8Oi41KO+ytWcvW
+douLXIyJYOS9U+xJbvslpX6H5PTi5WDGiCYiHtm2S9XWZNtOi99K92CM6Og1F+A6XWTmUkQlcus
35MMe1MeVHKNwIMI0R01TBhfSC8A+oHXQtdt5V5BOd79Iyntb7ajo+iRKeuz7/4M2sixWWpFnR/D
EkBup/7F3P13uIHjQVBFiRDYfOwH1OwvcAOLJDkxYV9Yt7Z7MaaCnq8vvrSpj7kKBdOiqnkP/3wK
4sj/m12bTqIFwnr267v+70EXnjNppj+3UET7nKnyR6djmhyrV+7qpCThPQDtsdDq7lmFZk5h2Dym
KZOWIc/MzZBhMqAooAEhXtimz60xi1fkVNL5zA6d3iBU0leFMn9olVuvvFyeITjhbLBVyAqyOzFb
nKixW9c4JSM79LpN41nDcxFN22biFqxXaAhF8lUk5dYJ6BEzO6433viOZ+rDzOgmjszsFrpn5pwJ
rKj1psko6KoK9C9e91AZGIgGY1g5TfgpTMvT4AfZSVSvQM28ReVbd3iCmKmCDTSraUFUY0sLv3ym
10QmBomFuXWrfO/Ywilbqjf0MfU6JOABYQNFD6YgESfEd0kPFzcKtmvcVsxIG7GKBu0z1QBpljQo
C2ojbnitMutIoFG4oJzSrTF/Xb1eu8xSK2Cpyb4wBwc5ieudLuHkBZ9cdaal0OKrqcWmLuSOsDdW
MEX+oTm4svNW94+a/TakNetripeBP7iEyHLg7RGI0Nh8QUBavyr1Ezr/S87R/8jb7KmI86b+X//z
b4xlz4GiSvUiMGiT4k78DXQRjAUQyL4qGCaQ0Q+5fRZF8ub3dUGHL2oWvokZLPa6lWmPN2o5yZ7Z
sglzo3od5Uq6FqKOcMDQjVonq/EXpXXzQdzkty7O1lM/2HuXDvIy0qZ0OU7EbZTkif/zeT+/xV9u
MVCaTDMwAUmZ9JfmCKK/chw7niljqtxrZ16m6CgZK5scjpLpEQZtEqor6B1R8ZPv8n+F6//vwp1+
CYz6f86Q+v8xImqmQ/wXLvdvIVHnL9+/iC/1ty/ql6So+Zd+Ivsd/T82eH0AuhZQGoB2P3OibOs/
uK8g+UNlM03dm5OGkMjOWVBE//0nwHEH+5abKZCM+Y/VP3OiQAD8BxayroOP0XWasiBa/i+Con6D
TALgtAybyixvDp4e4J7fWBx9ZwSqEVXKSqXHsosFPzkpiVvT9H9MCLiRDTGta8Pgx+TEy70WKaa6
NCjIwoViMVTv9lA9oavIFqZKvrrD178cy6efZ/Nfr9PfEMDz+7NdLlHyDgzE6tbvCGgrlEU9JUay
RE/tLehbomQN6o1ZWiNZqdZ3VIoF6Mb04mJ1m5ipL+LxzWvHT8DiMeQyySuneIEPQl/88ztz+A7+
cvn9fGeMzmBEUTibDEC/Xn5O5aNEH4goF9Katijd6A62+jGyMrSqsb4jZQC/yDShLjI6WDrYbcyq
SWif28ijZR3tdBGQ9QodoW4hENo6Pkwr119oIn6KEVt0fvWjyo3XtILrZRj2TTTmTcujZDXBR6Qf
QNBcBOszhJKMRD/9lhtnB1AILiPaBbRGKthcOP50pq1DRbp27ALxEqyNKk+umGWigAnxljKLWTuG
9Roargt8BB4/Gl54AwPSjmDwNm3fNCtd804SmhPShwJlOcxclq7Nqh8m/Gr+E8a08V+G9cfM8c/7
23yAqXhAxOXMDGzP1Ll0/np/Q8/dC09yapY0uDeTpZEXGky7kZ4TDQeOYTXOJR6FyNn2yQjyvxpl
3L2ofqLeP7o7o3bj4zAaHwGFyIXVUkyk8hzu+v5sBuQolZ5OupDPx3VyDKnCPJf5bVCFuSRkIF1X
AxnOFlI9RmV7OhhBby6SujVoozjBGswFUwpBObkicZ5Wr7Zhoaou7ZTvg6JBmMhsAEhQclT+eG4t
QnVUiCqQ9HPQkbAXkgmgyQjIj9WpQ109G98i2xxwm00n38qoIWjOeMnt9oiM9iXu8mrXh8yi4M5f
xg43BY58wyTDIprAYHpgTZaTlV6cmrhblZTGVuaciKZeyTU+t3TpxVFPz9y1VtlEpKdVa+3RFfVp
QF0jZFTcctN90noEPAjijAWNo695TxtCE36yFYyRpS5nvbr7niMnXNEPPlgwOSi39OJk2/k1R8v9
9M/X2G/8s5+ngGexZIMt61oopX89BQC0ppXvD8y2OgpnwD5IN3CNi1W9KMyLK6UBhdDoT2aasS9G
4xXVOIuc6uandbkKlKJcq7L1EGgNSgE6WtB8iBrqnc8s2OxL2hZ7ynxiHWn5v5y85q+D8+OdG3BT
HRoQvuG57nz3+Ms8OEfLRrLTrHQxmhOCOXefB4WLXjrNNw7SLz0lylkWaFkJDKkWstPqJevb4yQr
emFg+zq8KuBoW6RgPBUHuFSkyW2uy+tVVfX2KimIeXWmF1TfYhHbg1g0HgkgXhKck5RlLzWjYvfP
34cxX3K/XpJ+YIHF0i3dNMFnzxjrv3wqWzOG3MT8tbSLixXjG1JTQjiFLJDAtihu3e4U67T5i8sY
HqCfW2QgYU1z8RHadpcuCd77lwHC+nXuPx9oRkPGVVYdzOKgev/6lliHVJVZlih9xx4fLnFuqx4B
Fh6PBYMv7nYW/9wmv2uN7q7J86CrI/uVKu3TwORsqZW5szSwUy912R+qiZaNZhbNRsjwOJksHzzq
FxvSWRZ15pBWEpHIYlVuuIBnfmmi8oXjUcyqRQpXQf1vx/tvZ5GNmXCeoeq2Bab09wgCtyV9cArR
UAvDi8gprV5IpavTLtrJWAboO9DGzqlorkT5hHR0mQ1NuHDo3kQIv5YJN/OlUHdBhsjathR/phz+
ZRYa/O0L4HywGKaZjwTMIfzfZhDkh9RZ73UD46C80goxXxMfmXwk8hukyeDUNGYPKxg1uA0bbaPr
9XjQoqHatHUS77n4ASL0zi0t7fpcUQ4mYctR+7GlXarRZL152Wff0MybgYhoybIXbrkW7IrI0O+J
jutXRNXz5AekCbpGi+codk61YWSfMmi+CL0L80CfGL+EM1eBPPfr0Ab5KbJBNleVO62mFgxlPYwc
oFwd0KF/dKONvLAEdTSWNHBbn3HU8liImW3BIU/rTSxafQPiK9sH1iHUS/eqNFhFDm1elmluXuiX
PLJeisrutzhKb6gp5Qbig7HOKmer+UV9P2hUx8+1p924T8MzGimzjy7SvNHeATazKbzld/QKYqFS
vYdpTPHadQGtNGa0Sf1UXvxR9rjITIg8uV1v/SQ6Ntiz1r7V3A1qAZgQ8i0V8XwlvX9LEDBh5v92
K/A9z2H643N+GpZDbsqv153Q+wAwT8Q8QaGf1RqRngundRZhE7ZUNBPv4CHOPcSJ6R38tPyidTpZ
c/P+FOl3TpEn+tQUjGSTliMP90t1R6ZNbDnpvSczKZ/8xNSOvSLKCFVL80EsmrEgPrC8iNi0n+sy
uD32hygM161wB9r2ov3w8x9NZ9tvUSIZoCS4hdRANtdDDdiTjTysnYFARBZ09atPLPYGoNPMIWbT
LTNnaw8s9odhQgZDMu+ergQdmPlZHTw4vk83wjZQlDdV1NvIqJwnd9AWYxS4zwC2aB36WHMRnCLk
mvcpObjPLnJ9kmvE7fEK3CMT2HAHD9T85OMBoutTFnTdObQoLAjE+xvbN+XFIO74Umhi24tZzzZv
PXY9nnxspkMLsVqAb5306bNHxPLC5t0TNNiTJuekDUiH0MQ3WBAOEmQMn7IPrXPRwlVYPH7U3fpJ
hQYNN4dcDSfXrVej8zoccyNGkM41/7JJwrOxg3zOhLUhEjIlUWjvlOX4Th7fKvOz7hX31HisEeX2
Y4gMioL+BxMsFhWp5dOLD/CNhwmGLL1/T8Zw5VUkg7lcrac2jo0TjFABPgQpfjHV7tNUZTvIHvVG
UO/c9JLhekHZWtKICuRRM9W3KHxo69x05xN8dU5z2pQxhYUrs2S8DI1GYhYQxLl1PIc4ljh+UHE3
O/mdJpOBi8eubl0pznRy9E8dnqJTFtLgs+bNOM/LvQwRqaQSV1EHACSfSliPdkFap9KqbcpQJ5aO
lmNJinW0ozN+IHVjb49vhfl8O4TLRsO4HVLZvQ+F6Zywbr8bk9nhKK+6eyKNd9fPvNNjy48NpKex
AHw7v0LP8L6nLNhg+a81qTv3x0M0av6iHwxr/9g0HYw8dFu5MXlESg8yKe68fpDOEg+T8cz0Vb0a
zCTQiilgEoZ61UJF3khR3B7PeRiDwwRb0GNraKwfmpd358eWjkPAUbpcActXOIIj7fx4EJoZnv1K
aedGMbuBU7fAKOFNVDhNHh+vcaA7sFyTeCfmV//5y8H8ZyxckbKvv7gRDYu64PDEtTx1psHhwWCG
Jxo5nxab1ms2xUgAMCWFZRQsRw874MJpcvvSEzJ3afS3SKX4m+Y9qpg+48aZg1I9lLeK1jtSY32V
qHCeiIwpopW4eB7QpmzUFFy6nFLZ2mRudmCOddEjp/3LZj2Qlfl40EZi6GzqaFOGoWB+6EpOcTwb
yGMB8Z+wcGgtkheeCePJLle2w82JxvGuUSKC6CA1hHaGlBT6GcgQvAvEx9FwcGWMoVEBINFryzr/
3MSix5VVwxPitSIYy4vX51v38ZtSZ5cHg8AO4iNkk03Vl9Zrm4DPNIr6ras5YvW8ZbH1eA4aH3VY
tur5lY/nWr39+dx/83vzcyGIqKUZIT3AiTTeInNAgGqkJOjNm4+HKuHLaFQ+baQlpp/7zC4mngz9
1e7PfYQBIosstbsOjXITmBO3SNiU1AZDymxsPR5MWQtKgTLbVkPQ7+2uHhcKGcgN3OYl1aPp9Nhq
5l0VKSyO3jH8VULSSc3pZfmDeZWqjOPldArmQ9enfX/DuapdKxZIjy1XM8U574uT6NzhCpKSZmTZ
I4ATVkJExFcWGt51kBZSqSIM9m2rp+cMH+it4n9Qjj6dE71tN16sQeloZHZNpTEnf6Zavo8q+/MY
t9mVSZJ5amlGZOkUHkc/1Y5W60z7fOSUxpm6QSaKh3/ymycLJxZkM34Sxxyl9tOfeycWigBcaV48
XvR4Qssb7VCkwf3xK3/uR7D/msWdfXjsf7zUMdCYtRW8jWm2rUAWVwc/qvx7Ecdn0uDCy2Nr9MNg
BQpp3BiQgO8IpIuTTjR90Tv4DmPUJy4D81OpTP9ep2hZIs9EjBJVX8LI8c+jhmWwjnByACgeX2EF
ZtuArvQ6LLrxNYgLc5sVDknL82ZScyuvRoHYfH6x7Yy7Oo61vZVZZKtihFum8eTT7OzIDTQr75QK
2z4o1pjX1vePthUCByr68TqYOLIXDnP30rcvj126rztra+oGAnZz9GGyd/BUFN1Lo+ftpkks9MBB
1L/YBLoc24Ha+OPZQvjOLYyy1eNJMhG7F7Moj7ginOtj1+OvDcX0lGWE/E2qzGo4EciNbSJeT7BN
olNr0B1X4XROocnEJNldFWK6u5kigyQHGtlJVdb3Rjn2bZygyM1bj1f44BORdHVy1/E37s48NBga
vtP5FY9dQzR8d7HHnR67BHqCnZsQ5Pd4smzqH2HGu60H5wYW0jplhcifu7j3Lknrbx5bj4eEROsZ
lMcyhny258c+raUj4kVZt/tzn0XvQdIhJQ4yZb1cBTg+FOseqlT+SkR59dK68zjVye+PrQDSA7zU
FeAX5/7YM0QSIp5It3rrU+voKj500jXG3UaAv1CEFewfU/ayRKwfQx5AbBYZd3BNxj2XX3RWrlbQ
94fYVf0p8yO+J70NewTEDeKhZogv5qjKsycuaZbHl8cev3DFsbSavVOZ3k0N6tBJh8Fg3nKayXyK
60+PjRaUVxkZ2tkPw/Lc2trBwYnH3SNLS2xU47AVAe21xHHGY4Rqc0B5kpItHldqOExGHxNEFZIJ
7ThnFNDO2ajJva6YfK31vnPO5vzw+EmBxoaFD8GvsAC9TlxxtTCMNywXvlvF715QIaccUVsbeSRO
yZDVN4BBHUcOf7nLZ0cp8V/bjkxwBNI3glCYewdpINXHzCLeNO5yGxGIdoN/VLxhaOyWfkDrteGa
2Y8m/eOkBGFl1goMTV9rd9uqwm08z0hcbwrvuhONT6VWbyrDjq4BGB6C2fsOrVTRvLgMss+p0QD6
0dkycIxWoeZzeaMaHKYBTx8d57OqAC0Mo/0a2D3oeegZfE/I0/B4Uv/EM+hZPXahEYll60NzyY3n
zCrHfS4sORsh5sz3/iZ5FxeU4mqd6bGJFTloT6oLiqOJ5+JNM2C3JAfkT/nTmMXjU5M0oIsCHHh1
RAgMb3/zmKRGPXS4Sl5FbODdhQDsL/mMeJSDUm+ZfkM0CUYEWq7UAqYu5RdlinwROqxAa1W7qzZB
V41D1GK0kvJsw5zcRGgqd4UbaC8/v7K66dtTUeFN7ZFfXL3MvobR/N9RmnaR5QfRyq/LGwULHypa
3ZzDHn4NqxJakFb35uqQjvMQuYQn4H9VUUrtqgfc5PTf0y4YP1PEgE+A4uGJ23J/0CfMJxPmEjD7
/l6FpXNDB9bRDlbbwGw43BYBQGub+vI87KusLF/ZcOFAAGUMisPjgFERmy7UBDmFDAfhgJk+25VY
Pbb6xjJerJ3XD6u2btxbOG+HNViIOMiqU4yBg1UuxbN93mlLqhPy2mbdGUIdRjqLgq8KYqbBrbCf
goG4UlvLKaQyYz/XmXibYjitLiCmz6P7Llov+jrl+NxjOzSP1AxYTwObIl3L4fxC1meTtTX1exf/
BnIn6wCYWJ00G4NAFsRnzxDGVfTurYyl9RqNL0NB/ZJkhuSUSy3aDilDLxpfs7xkZl6tdcQvxyos
5IUc2F3S4J7YwrFckX6AeXrws5dIDM66bWIcnZihHn+WGcRKg/F1lwdJZDCWB+VfwrbHWaLBdTP1
HoI1svBL4xbQ/eLoEqRym/WoiD2jt3aPtxw83Popcly/Q3kOHzE+wD60d9yZZwUKH6YMy/jMMsdc
oSHZdPW+HsoCforsCHXU5IteizenMPp1EDTODkmeJEwXEQwC5fJNFDW1KLuaoDYz3g0Zny+Qkptq
QV/BcQ377DN4PyY9o8YI4jbjs/uYLCXTpB9yOXwPOP4nt2xuNA2NZyOP87VqTDrP82aYRC2y9WpY
SVoTo9nLp8csLYP/uks6l8oi66Z8yfT51cUnsaUl/6YsM7iaYFuuWpJRIIFBunxsPp4IB6hfIqi/
lXnpNFutmI1ESaetolpk2yw1nGWqtfg8AkSFPQLdj165u7Kw3O9ZVn/kYTAc9QL4BB1RGMeT48N3
MuQbMxW5RdOkrTMvTt6MugFcVLcDM6Xi1ayciXv9oK8THWfVgEiHCz6vr57eoDeJynuvF3sxReVB
x4cLeLKVL7P/6Tmo3/TWlS8OqSr36tBUgXZUlthJ/BX7KpzmM4uHwo4IVBphG7ZaykSx44/YeqeW
9AHbhV9p9g1rhnMzSr3cyErktH7YVxpeeYBdSgy9gD+BIMXB3O3J+GrUMPonTBBrSwuSPfXAb36U
e/vePHY55jO3jsQPtLRN59ZvJDntUmVhdlHqraBXcuw9h8oPKk2qZB63FjNaNeASaIClK70AuNKj
RTIqX51CD8nh4ydwBO1SUCTbiKT+KAq7w+hEo6MqUUoFLpXnqhMvbmlhfoqRuclisNZN3I0nxPHj
iSvyhxjpdvQpQJaFhQlkbU445w3ISegmUh3vq7Al7hBYGeO0i61RPJUGmcOaWwczrgxsCf7HfToT
L0IVcGuaD1LTpOhgWaCx1iXqF1lZeCg9+uwsfdOV29TRpsnQvhQIH7Ksrz5BfP4aA+3HNhGO64ho
oGNGhbAIuZEBXvg84t7ZN2PfnKBJcAbP87TEbM7pRLmwNEEuAcfitJSpox2kYjhJFK0ZPegpreAP
I6WTQI7Uxb+vT/LaIMy7JpkAE6bap4pmz8LujZQKa1JsMXruc8lMoO7ByvsqZCouYfImDZZVVixi
p1R0z/JxODmuN7D851D+uRlMxclMAY2LJNEwmGnQ7qf++/B/fhBl8HPP/JRwYgZDbP/rWPeHp7pt
JkZSHCkQm1+UaVskB6GrcrqsB5I4cOxsfHZ6mTLUeXwHC1o/PVZnlqGBU7x0keFBvWn0QxbaOX6G
wp21ewxLongBC/+HEMkzK2n9ZDXY1MvKVNt8xnbi7pS4RYz0jmA1utmsmvKK8mmiEGh58Yjroqsj
Tgku8CQdDv4M2y3rhjgoYRv7WDO5hpW9qZJvtUpj3LvFeGR2Q0KlNKtPoEqineNo/fnxULjlcNaC
zF+iBKxXqZbN7EXzFKKAfxq8vnhqyuyLZUaH3pfMFsEKrivHwgHmVekVo256DVhsrHDG0JMpNER/
XgXfLHLDMw2ndtXo2bgQmmGv3BhtyOiPFlRJ36KTR9eUAkKXxu1mtOXGEV64hFtZQNEg0BWB9yHR
fW85NnYDzrhqD6bsYOgO6hWcBa3C0mu7Hwkn0MnoIfoD6aDSXLvJVqkat5cDShD627poDR9rl4so
1ArEGkvnH0pJfG8FtX7MMzZ3gVPpWX+wmhoXAam4NxiZr2QBxrsoGuL92AM8pneiLZFkQUNPyEOE
i/gOkOvDD4vqmJrDJehD41S0/Y+KGuM7fbQztWVYxCZgr4CBBle3fqshvhCIg4TYw11R12/50HSH
wUbVTltiWRNd9BzpWEASaNiwuIwtv9tv/MwwzlnKTaePwlWUVsH7CJFjo00DHJRmbHHu4b0fWQIs
iB1LNhnL/Sqzh7M0pjNZJPVz9h0oXvqsD9kT8ufkbDT6DcmlOhhO8d328mHrWabYIuUp9siAE0xt
MmIdGWjbIcE6FnF734+qGp9s77WMs2vbo6iaWEkdndEVANGb+unx0NXVWSSB9zmMzHcKLl/DylXH
NgG4gNuPMasv2gXhkiMEkjw71C7aPQ6g9ZZENOTGgegNJvN7gUNx349O/EKO2g7j7PCugSjadWQT
rYWif1t29rTz6AfyteVvGufp1gSksgM8TdkXDAfVH9+62HNFq5rUYXA+xiDM9tJIE6YuIcgVI6un
Jey16CwCH8j4IJ6sAWgr3RMijQpwTG7oFovcSbI3mvp8MQHYOjrXTu77N3Pq/bmK6R7p1eyjJp1h
evSMmuwPBfinMldqcpwjLVFcx+N745OgFRk5kzo7705jkrG2AoCW9R2TNN7Te9Be7Vg5M1gsUwvN
hfj5aG6oTGMoQlK86gO000aRElOSVMWlGouTZzrtsYiHDbPi6MWcHwgWf3O1mOKjSAwuyKRdN4kn
d72Fjc8PmwnxWMaUsgchp1Vt/a2XqN6GrkVkrQHiNxwunEC8lPMDR/jzMHTaKe76fPdzehjYqt7Y
bsRiu2vx8iUQ9cKydba+a7nH2v5UpSI6QxWS89In+xh8MDZaHjz1KpBbYVL9MlVf7UfH+4qZvQR8
xQNwUXsH8GIX2lN8fTxUaXKtbSZmRdEV1DayYJOW1bjSU9UTq+PNoLtgSx6lzujfOWuvtQWIcaJ3
6YKLH9T0KdbFx96K8tWssTwDX3xmLcf4ojvhE9QnPKiU6VYYu7pDkVcdLlGvO6Q64fQmC0hwLoZP
HVtXd1mVW6pUCaaDsdh1qnfXMGtt2vlNiwgk+khqAEWpSuutPQbAjwDwLQCFZfDKAxaETnyA5HNF
Ne0fCh8UAXqYblPV5iZym/ISubq8EF8Mms8FuDlEiHQC2n8SRPEiH0vuhlCf0jGhYez1GGSd2j3r
4Mg5R5riNNFPey/wO9ug5pivmbYT7wZsU+Q8Ic9wSv+Ylyo5jRYrUqO9IMSxQLZ74BrGDhQm6uOV
FaEMYiTKd3ks473UNJqeYsQVYzdkxgTJPRuFdbAz5Jv25HaHHjVoakzeoZ0A2BezumQMhQVCzyPD
YghXmK+qL964cNv2EGHr3dcjVxFtUIkCJLAx4ADXB6KPEJ1ZgxtWZ6s3tJ2yWnIc9RSGaSP8A9Ln
VaKrYOfUNKMLpzIOgRYZh06Nu2lgCchS3DsUMY0QvzCePSZKB7ziFu2DYemWsTrDgFh2rHQO2EOe
ZR7fPCT5p64b/ZMOHz+LI9y9Tnmn1+oeHBzTWy1Ptl3v8EVD4hAGLOs0LZK94Rj5GubCqvKi4pPn
MOsCb7VIXWUyY+RzCIcucuLWsJvEoD3XsuhvWYi1ORY5rn0L358I3vqJjgyxJM/CFXTXZXCuqlZe
YRE2qMKugmor5d4QBKktfIPVTZiewspBTwpcKz0FOiqZrgfAgPmXhDNbO5LGrV2HXjVgpeTWSAyb
0QhuT2AZwFw8jHuGYCbqQ9tb21NdPrfk3ix8NUMNirgkG4Z4oHTUmb/qUf4UjynHYHYd5/r0Ptpe
8nX+ARs9XXuZQBsrKItMotSf0S9/IgTpxSN/APa32z9lOqvoFiAEnaCtGXbtsUtb4otMXE1mCGRv
qLT4RdU2cH3RvOXN8MHdlfSOgHOtQvKF42lKj2kZmTSqBBWT0S/eUQTTY5DWi970EJN8QuZaA8iV
HurcZMe6oklgkCaMGmHhjp2BBXeY7HtPhv1ONIQuapzfZwf8+QK1S7nOWZmAvGbdVLmeucwskgqK
hjDHbMbXxCOln7EJNnpTqKPNHVd2On98KNS+szvz1TDwPYksNTfIeoedJkcu8mxqNwQ/2ZswnCwY
KzgGau1bbWNBpyypP9k1QqCiDeWNojGmlDFKrqEHQj5Ccj74FuRn073UkzWsdD9Kznih4Mo3nywZ
fkMexbCs0mSPYMW4p06YHsZ4Njlp3ra2JeElolrOtLUzWQE/TCLfoTM1+bKhAbfo8Om3ozRWQdPB
WsNMh45bcy+jkwPi7IjYcDMlF1DBoJQURbUpG1mtpqYh1gfogKySYmeWextz8SpTYURCWnX0GiM7
UZ9z1GA8tSmDmh7nnwDPDhfd778GOGW9ovvKefx1qAr7RXF8t0npi73le90+7XGGF1n2DYAhn8qV
9fXx0Hj0/x3DPcfZJsMD8yHywd4WhTdPUMrx84TqW+TmJwVuS2PAPuGLIj8jE8GLE9MIaOuYeUUd
vGTEDmxyVKBLJNs3QlGyL2A0kGrbsoaF4NEz6LjiUuxbLyIhbroYi/4qaI1upJr6axR/uCJ1brnm
5oeywXrwc50/mPkm9/sSvRMoqCQMFvo4j8Ih+UqpnJ6KsfW+xIoCF8tF7S3Ws4xYSaVeEq3sV47n
Rrd2Ri/rbnN8LCHVTAoeSQxBmpTkT43JbR3XKbOAxiLbINKcb6qpPIKjJnmuYVfAbI+wVeGaDu32
K0M3hIqKNn+ZRttSVOrAKCN2XKkTpTWYuABixKdmvp7c0Bu+JUaJrT2JDiMLg48IdvTK0QeO2hQ+
91OjnXTZfETM3Cie0SdM5y7M48HKLbhalBEB0rWKWA9XnOp2Wxv9d0sTwT3Cy7zjCta3ztC8IkXJ
8KU38n8zd2bbjSNZlv0i5MJsZq+cRVLzrBcsyeXCPBvGr68NRmRGVnRV16p+6odkQnQq3EkCMLv3
nrPPS+f95j05r+ToANbgfsKGGEq/HRrB9eBi3cjqOr+xAZpfuzNG7y4Z3S9LPyjfbz/7ATUGi85O
YNp/ctW+4N/61vdefub7RsnWE5AQ46Tbd2FTnY1MbqA5TYemjH8NVV8S26cHPgJnOMAsW9cjEKNV
a1ikEYKnXij/9Hux5XVB0FybrzIwh/tyhNoyeXnzvrTxTK16Rtr9txUbci3gfKciJwkB+uwGXWUC
IMxuzqNBmFLVN+57kEGIR8TcwDcZp6tOiU2SWpt5fO6sxHupZ1/tUp+2XlQkEPIG+CPJHFGtTkGy
N2VpHhQ+sxOOGJz+XbOu7C68n4Oqfmj9HZdOe+ck9gFR07zGbTC/E7txa4SpeaXtwN36IhXr3lPh
aZDj9GbKLe8I3qIzjXTLLHFdNnQWXHavNlkY+3IaLEJsYsFmkC8OQh/nbVz771aPFbrQjf2OYxCh
SYsyxci8N4XO35mNX2PCBF/1qr+jSW9ehSj290FTADHF77uq2YivfJvUqz6wQZri8pYAaWnTkZSo
s6R9CHzAZ3VqtUc94kT2+4hdgyWZEKZV/aJp4o5uVb2NbewfIyKh1612qregX1Qa6fxVBY2zZ1oU
nUtUjbsUtPiT7U8lmfOeerRScGJtcCubeowg3dt7VU3dL4lBdzVbdX2OInNeyyb+aQYisQMPnCMM
7K9cuClugwrhUCTZ/+ioPSZRRYBAFIAJVeI+Nmcyp8Z+ASGDpkmNcbwfh/QZk9s+75LmpfapQLLl
pSIdp00ZJGwhmlQxiE/dm0iS9VTUmFlmYIN/7Pyz5Ns0hHvKvQlf/mKddmX/HOZN/lakMxtxe2PO
jTpXrVXcxC16xIoomJcUjoSRcPfvMgQhrH73fm8y0zPiazYW7X3n4bscZJVuZfnQ2XK+t8FQwKfJ
jhQiTM7GCe9SGE1646Y4LgO1SGkLodEivTG41Q/J1CqwsgUsy974AIfhPcuiPAeAIRnqOPkTJUVy
tuQiAovG12mwb50iH3H2RM0a4F978KWJB9yd5XFehBVtUDzE0rrWswV/ycD9mygnoy+O4cb1EvfO
mrtnBtdkftqpg8OUTkUCImgs5XZOO3UbF4m69Yyc6/HyYeV209xmOvMea3BbSshTtDS8Ldpwa6MA
0mZQPp+BHQ5bv9LZFZAqRJfR78jL8wdRtBZuwJZ8CTzR72yoEmO89WLU3B47SwbS4ZPn6/K+jJrX
vEQEeAELmp11PYLNOHsqje9U9MYVFyAOENO+6sZmJaCo4CEBz5X0ibwHjFK/l+zSIJYV5W0Y5eWu
hBW565SqaJ275hkFPGRWk2xnfiFHsYNKbXL90+iHBE8RhH0tSLhuZMaSUOEiPLSluHP1HN5OI35Y
Mp2s8zz51S4N3JyIV6O4iTp9QFeGAmAZJk16tO8z2Fxt2D8ljdc/TWp6jKv2Je5ZhTJaUtfGiClA
97UBNAHeCx01ZnPDme0DCw430ogKbMy2+VQa6Gx5Y301FnBWIjrqJXG7VS+jkw9Ff9tH5MUwinvN
u3qDgCQ/ZNpMrlonf2FLMn8tB2ViTJcDb3nG0enL5WD5I6l85ySIFtn4I5plr9DRHcRwkK5YR7eM
cdxXMclTAi7oV9AC6RbWtBNKGVvZmuPR29KNGr/bMaJ/OujhiY47dtyE9Tsqm+BspUN+Mgz7R2bj
uKkoovZTnFmAwZaWVN49O3lRPqubqHehTrMArkvM4MUhlU5x9PAIRDYz9whmxenykE4hXQIz8W9U
PZiQ3iZWRuC2p6b+sXMmbgGqg2NfLz1VdXvZPfJ5W1sHEwZJdio9U8Ck59J1z7ZooxuLUGKi4SqH
Uln0T0Pu3zVtpA6tGR5SEwHvKg21cwPGcK2iIv4dhW+uqa3XPlN3dqnEtMaxIMOguwmy2IXklUMx
00mI7lU090xYhl3X46ilHaUOc2W3m6gSAnQFjCt6c9D5jC6FvZyKjNa+cQvyanhHmO9vLYk8kJzS
4d1wnhbFH/K2zN52SNnOs4NnZCpz+cq+GyCBywbEriP12jn6LXUGfZf2cfxkedwbwaEd6s7KdilE
+41OzOKm6EfvqBg87CxyW5/8CL4FjIb+wxfWmvhfl0ZgNmIcX7o3ekrOCYY9wvn8a5+R26/K6H7n
Rlg9uXZhQ6LWoP5iMCFYGvW7R25X4ATvbPbTw6hzvZtpgLwbc7yjVkQ5F8Y9rKSkPvi1DvcpQ+13
ib+6ZpYUgmpO9YfshXE0DYeLzV8Ooy5leR1JkgC+Fm8kCJ5rVBvRNfEtIYgJfjQjXxyQn9xOcX09
9Mr9zMZwHwIJ37gJYIh6bDy28dHJ1eLBvfR8orCyDjqM9GHooq9ooAxGmTyRkefj3dhhh4swLKR3
bGL1NQlpfz5kScq/9vJkdZxbL9sbooqY6ADMZW7eEFklLTo2Vjy/B3QXZmeKv6YpRc4SsWyl09PA
8nQm/GiPvnJcxWwQDr6j/QfSEevbiuEchCMW+6ByzU3XQc0eXPZHOI+7c4bqktZv4WytsvZegjpr
NsZQIN/1gnt3uX9fHrS9hNrbUwyiFDNjpKjdbfvhrx7dMrfQwjKZbWSyujLBU0D3EA9OlY/Hy0+X
ByloYhkjfNWhBVA910P0JEwnfJrGn7Rzh4dsMIKjxYnHCNy+IRlEPDahp9mm2rStU228ByNUN28K
0zvlUkKEpDACqBKE8hiGe4OV8s8j4OHjjsYEoE9NsnjEUO/M/tzbl0I+X37KHGFvIW3GTHeM+6py
5u+plFdh5fo/bc2co2uBL5jmXViTTWjRQmO87XhHR3beEeYm3u4/DpcnFWGrIcr8AxBW/9y1U43Z
Gmna5UeCAd8nfAsPlm+94NzuXrHvO3C/ZHrjO66gOCO61LTCU1KSabiJJ6c5x2imIMTloGq6Krxx
vGR/uQUEy30ABQBEhnT+hcJm2oHNyDAfNcTvLGRow0QuTJpU9yKZTyMUzIz3AYKgwgdlGoP1VNmZ
f/C0i7e2btuXukIrlQor2nWl0bw0NVjAbKLFaoMlX1nLOBQ2i3Nb2WjEU8t8KBxI2UUs9D5fMrmj
KEaN7dr9Nq1biu6Ie3UYi+j9b0epb8d/PIfhSbNFq/pd0Unr9vJQ+z2mV7bPFPc8N1ddtk1GblC1
hA4fTkFx1dn2+FKgC1xBj+vPdSeHF9lY1+lS0drVV0M0e+Fb6SOpBgIYJm4By0N9O7g+e4OieG77
wFgVgDEmpKx3AwqX+8TyxY2nWgzJ/FSlVIwCQ7CT6xqxcd1eMQQ8Bgb7N083yIkllfZJY5VuOs6c
qFSAE+xpeDBEJO9ByV9+GEQ+PJAlhlQMxgQVAC+oGEyeZgccWcdAsN2NcxZwovR/PhTCSY5REw/l
QSn/QMTtsNPt3OwpZry3pvevwSMYD6ps21u4j7yBnNAoe5EkWMhE2UD7RNAUWDiA5pBLTKt1fbnZ
eeNkHC9Hl9vg5ejyMOm1LZJg22CxIkHArN8W9vilSOemB5zyX8+7jF0j15k+huV5l4kvmxMLhxiL
1lamJlZEw6TbwN2uZfIJxD7t+hAJbJe8Mvn/CdxW/zbd30lXtSGUC+RLQ7QoIsz3BPz0xpvQ5upm
FNf98nA5CvLizyP6jDtOJ4/ZayrITGjFcfStP4/+eq52cB8U8WM4TOm1Q+1+fTnqG5nSHoxdRNr+
1V9/eHn+r5fFy29FxUR6CyjG1V9/UAB03+KFHja6bcezIuZvxeVqPIWRm90RAnbK5waiUy/Kp9zf
Iyz3Vy09hF0RLQGYSWKHJwOgSeWk7ZVl21DT/DB/ZCuKYaVxve9g+E3bOvjyAZX1JtInvlO1b50p
v1XNkh9XMCKnzfjFbFbDVambG2lZv1Vhunv0EPh24Cp/NYIkT9IpPhzKya0u5HxkbEBUyQJeAgJX
nS8PozL/PKo11fYff8C7g0MR0lSS/g3lbnV0sqq9jdXc3iqvC288xub0GNtbXQLCV9XgnWbov3ss
Jdu5ywQmehiu1NrRh1TzkSn9VaBd5zXReQNji/TJsONHRxH7Y7MZH1VdrqHufgFs7ZiY4NrL+6Hf
SB2xBmPgWvWZk+9FN4Y39lC+mWjxnsagbh6GAGazUvIpG5jpByVht7RHT8pDA3d5CBN8WPy6xNTQ
T69jZOdnk6zE85RoY28wH7w8dXnwWPjwP/GKEKn8trKgxg6d5Ry7fz2opDVAdSFMPoqhIt7VRt4Q
6cm5ogkNAntoCEEhYOyfh6rqitNQZsXpcsT2nKSMAgFJR0v6Ml3sG+/D8Kv2riIj7NH1h2OejcUC
64z3U406jWkTE3XjGLiZXPfZML2NI6alQcAmNMpQHYaaPlGMdOIGgsVyw4n+eeRmt1nZF3cEIX84
ZVDADmH0XpYNyGjlUb0TCfMIn6D2UEu4kTi1k9iQWdJv4FNFUB1waFNtfxdFxHVtE4xYmH1wV9Tg
0nsjT77n+llAbvkygKEzUE1IOFfO2lu69H89jOX0y8eEvL88FSP9LtDWPBv1HIHMo7UY4lfiovZ+
OENX+ICRajXmm9dw4jq1hyO4gTzvmKTUVgrIeejIH+Q+WFZDH+S/Cp1ng9vmIVOBwdevnP0FJjQB
tAitJvtdlNaJrEEA9P88MMrp6J8S12PG2i09JWUwiYmYHxcJXHDZyzMlu6S2yP88okkvzykdjyvH
IEgCAe2xBiesIMqcPced4XEvh5cH8a8jE+vFseV1l6fE5XWMTfGpzs0N4er1owgeRtH2T5eH2Yse
u1y1N8wN+yfuFtZ6HIhJnobcWYFtSY/xVIR3GkrZOha9+UvLLYwG91fnHIjB/QQQJF8Gw6uOlbF0
zKNJvrSRDYg5YvBMfod8yWeyNxvGTcdiSR+G/eLt1cBZQ2+Xri06h+uLOfJ/BUb4f+Ye/Cd6wn+F
V/j/EYxg4vn678EIh7L4XhL+/hMWYfmVP7AIiCX+YbHDczzLFC7Ojr/QCIZU/3A8U0hMj3A+Bdb/
f7ERLPEPFz+tZcJ5cWG0Ovg927JbsAmW/Q9kPQpquolf2PGU+78hIyyMhX/zuno4dy2xGHexNDou
du6/+RqJZe2yKPWhSWXFvtMpSkvomszCh3HfjurAQOzQVvE2yQX5RktzqTn1KsDJfeoKdUvjgEDt
9Laz4ts4nl6ivF1Pqr/ui3tFgHxirjwA1bZM7vIULvocv3ZD/+411YPjo0yFPCrz4KOy5ndXjds8
bb6Yvu5Fg+C+K3YtMzWreIkXACGJ0oXwdl6e3auYvBLH2unodzP+cX7/t8gU+X98IA7XN64/6bq+
Lxy1oH/+zfwbi3awtduD54Iyvmb0k53nnp6yWd3EWNC+wyBbSHAuTRszvJ7TorgzPaDxadfeGIkl
NpYbxo+ExqmrEQA7e+WXkZi9d7xN7xn27DX/RVirho7ukeJRlHva3ptRP5/gpt2KYMwODWqbVeqy
HFoprt5sOIKAPDvWj5PjJGRzcJcl3XCyY8puq3WP48Tq6bvBkWJxvCFUx35wj5mGuVwZV4Hf4xhp
nWTfePzLSVPxgG2hZS4U+8asr7dVAudeeSCFJ5flF7EIYrm+SE5mQztWdz6SZj9GdZkYjEIDU107
xIew24qWjcoZunC3htyvjrXpzMeAMTBrTkXRAihAjH5/FSQhKlPR1wRNYs7rCD25na35M4pbeaYp
XG2R2GK/T3vrtu/nbw8ij+MH1ieOyLfwjQYnM8QamazbXP3btfpfgDfcxTf9l9Wb09/Bdmy7Cg+7
aYH3+ht9oY0aB2ztGOwgbFTrMf0oqXWWqGdm7WYOGdQC113WpE7aJV0HkJhpkn8wN9jpbKjYrdNa
B2KNem5gg1IYj3kmntusa+8ipn4rTcbBqm7m3+j7iYFm/nVj0cabEEU8ysF0t1YOiFSEtPpXof8Q
BxT5HfqETWvrbRVF2a6aMRHUErFGy8CtzBsw/7AvofUhgvAL9Fv/90/kb5b+yyfCZBxcCtcA/7fc
ef79/GfRtKGjxtGe8F+uzgFWNpDxcG94FAFSTutRxWqPklufY/TGDMjdX6zl8Q2k412SCFDVncUA
B71QWtGz06MXkbtmt2xINBZI17oJ8uYZm3CwDfJcXQ3yl5zM4Og1nMl+U/0P6La/sV94Q7wH15QK
+AwkIfPvgA2fhE1CTxJvR5I0MSrj4qkMr6AIz9vUcTe5mhyqsRhAoZHY62409wOGhDFLkCYyTN/a
yViSCzO9tdjyz5a2b5TZ9Sur5mv/Hz57GmB/Px9dhPNoV8B8mUI4f7eZF22pXL8h/CIP0w0lxaNO
o3wfx/WtzxWzn4Xdn+CNYey6HAL6rLiyxnE7xgETioSkpqjyVmWj9ZHRR7gdPFQmpAYhqYPgsbOt
6Qo5BKecvmVUz3xhcoh7hTEZl+reBQpwYOB66KKp3HgF0MnwcfBzAIkUDHtH9A9J8BOCyCBUN3sy
536vLH2VNHGyrYCyFq35oBc2q/1M8NKOgCBI39lzQHb1erRifzXDyazAObFVTqAJhxlivaau10nS
Iu+238JZfpm+eKyQZ6+rkfSXLBkfo2R4bph5IV4Onnr/u0LZoq32LcCTGnUTaXcBt7TsKRHiuhuS
eBsk43MLygdhr4/Si9rSpdHurOucqVKSI5WKhy/0uOu0CM98esQkAj9hOhh9hZLSpRVGuFGc06PZ
f4GCuTQF1mXhkSndpmdstXddhDkUs/YBIlsAwLxZBYb7iVV2S58ewqGTvc8yT9Y1Epe1HlGMJHmV
3GGwh7YOCryzvwLE9Ssjdb6aOvnpS/HpB2obmYhU6/m20vl8bDpjMwmnv8VaduvW5mdgBuSxUY/l
9OoYEob2SsKhR3BGL9IrMVcqbeLeH58qOiFbzBcfVRJUq1E0a2kQxEI+AUEv+stDeXeVkw2xanro
dSQ3JCiBpIWu1m1iLPkVbt+AJuoMoK2zS3NjVhr6oxOX2z4J5bk2W3olcPpWThSS/EHYU8b6ckpt
BBmz+Yl2+bEIUPal0NbuqKAJlBnNa7wQyPEJj5h9+xhQdPd2dF8HDNhH23hrezpRdrn4SVzKcW/v
ukb+wOQEG4V5m0f35tiSSqELfJHjnc5r9MjaTHmfdQZLwbmWyBILLGk8i2x6HNGLeAOcds4Pk1Tz
WupvAHrpXuK/GJfJFaxxQip8Q5w8X+V03umQNDMJRZPWyYZs0vtaIMOiSJ52wCieE519Fw4SKx16
FkVw/QNbdDdVrbOurhhfvHmLx6sY36qq6teFiI++PVDsF3TWAvRFbYFnyMu+qBLlZpqWhJ8EY/Ec
Qn11ZC3WhSJdK/LzjWo9BC0i3OWT2ncq/Zp6Y9c4AanRWn2O6XBvK++EhCTeIcKw0owakxQeF3I+
nhOG1IUoSDEtWYvzYj1H5n0a2yMg5B2yeCpoESlUxtzTPZBKMR09BMkJzyQ72cYWUibyf2MLdckY
KCisaSf2C9qRkSIz/Pne7VxQp6q9s/PqzjIytfY995EmSbufRpMYtY6vnmjy41BBICYbcmcOzWNt
teo0AfHvUUGE6SG3dHya7NynZwYKmpX6Ox5N/rrOeuuL1CdpLl9nYfIqiubOGuAWRsQwr9Iypa6N
mjt/eDYXXYeepo8mmO7TEgFsHt0yhb+JZowsoqne0eJ8kkF1RJrbcFWbAsMfEwiQdU2B/b/pre4Q
g3nYOHlOmIRnXBuBe4VXqkI8SSO0CZkesGncYWjZlTW+0c6z650gW3qFk/bdDZLH1Ik/QtuwCe2h
/HZ0dShn85m2unGTaufOLfwlkBAsaz6tXQnx00rCe+G09PBEXl7HE3NY7ODdnatI9cgcfABz7mxV
EGCyrLBH2WwKV30hl7zjFgUCc7VaBki6RHhd+0GEsxjAL1kyH1O29139iiiBMX/SfUfe/ODZRrge
zPDDGsbH3DEBdniElEbCWkUxVDPqFJKsKsDmbETZbpIHPkFM3I6knNmufbQnTD4lCdFyLFCdVYCd
YdoT/CeHgtz57ezG90ZEZpkP8xxT7paGRNimq4GeejAwlmHMxaAZpjBLQHMMQFZsQcR2bJDM6yD2
oXn2zTKLLDadTn6UbJjzlL8wxI2ogzS74dl8TEd9Z3QISQiICVdmT0aHW5JjjC1oC4V/79poiYpE
NPjPohdz8N4iB5WDRYLmvjHFZ1iA3CjV1zy6wyoyLBIbchK4Vdb3eB7ap2zkIlR8ggMZMwJXTlvZ
p9QMzonqH5A00YnzMT1yRxSrJojvPXdJ4pqTKySduyCznGsj/ShKKFwpW+0tsE3ysUc+U5ucjxo3
ZBBeG3k2XHmm+2Pg31FmtulhJQczt1vSsj8lcsYgx65h+l/p0Nsr9k1XfcwrcEqgXiTqi8Qkb8e+
eeN1/XvDMDcM7aMfRfcL8cEXDHsZAK7Sznke/fPgcPGVOOHYzzcQOyvny3WypyXbPjeGH0e0T4lf
nnvP6LgWhtvM71kQEB4HYmlj2yaKt29CYwy4GeHZt7vPJpy2Qxv+NBjzEY3jqUNdRMyID3JoTIk/
cbDSkYKpMUJXV5Rv42Q+Q2Wjedkbj5nuuSn6/XfCuP6+R7bighiYhzxZ9Zb5jB0vWM/dEs5FLGpm
Q12nXU6EAA7QGNGVA+kTYj7iXBxWiyD1WPvpt4fqMUryx3Y6OAIkd508WXl8ZArARt7BcWeiwxD+
a/CjZlJQJy3zzSzRwOB9/jENIDwl6krNSxFdk25YkuGXEd0qbXIoRJlseyvVx4briaFl+GA4Oa3i
Almrz75sIaWMbYmGZw+njTWubbwNEIprFf5yVEZADDOVXC0SM9PVx2KsN7WdYFIZqh8fRzAdAxI/
CYrx0DXasKdVLVzgfqgZC8zOrUw2UvBPENOvctpVBrkBBSlD/Ugooc/cdy5f27R/TPMyXbkTBAoz
eq0bJIXRq0qakOhlkyZmZd7RiWUHoQ+OUw7b2OtZgW2WAdvDyAO2YgOYiSGM371iLX0RNRqsMJ5C
onWOlosKD959f2d18dGcMNRbJkunq3x4Kq3/oSU/yZ5MCjMG1DVVG5tG3gpn5+tokPHXu+qk7Sna
NvXRMG/MpgFlzaZKFNwvu6R2cHJBfvcQmi3mQJahB9+ffydpHO+Sujvg80Ij1JxGG5EDGlkYc53t
k8I+fBoxukBhW0813KFN2IZXrResrY60qKoxn2kMTyy53WvkzNy+SPWrDGHfTkTudQ3/yrrbB074
IAbymKdp5FQvHyROWqvorhFfZWtfsbnRitgx6r+roEJmEE9fSnh3qp7LfceAeIXj7tpu58eJXDAm
ahZneB2qlSe8TS+4tTSSVaU2qsPyhY2yuPVL+wcR1pUlKQCHvFkm6L8c2eCnJRLMKMdx55nJQxEM
p7FL51U8R/N6IAfWNvU+aq9QJpGTZE3OTqYKPJ7MF6RNeK3d+GnOjY0/20ibvbtSt6jIXWczVAg9
GsuGSxtSwPr2dR2Td25W4oUYrS0XHRj+rZHWnIvevJRsxRZX0MkhN+7WrwO2YszYw3Y3twmOSAQQ
XAnOV267C7cJ3xfKmY9KbOeAkIh47vFhESkymf6nZxZyK4V7cNyEkWXW8jUYT8EAgsboX03Me2s5
LpnxAqWmDk7BHG0wvoCTqwG7Z880wL8pl57r0MdtruMtfvJVta+bHEcKqDBSO1blMlsSLHZ2Dcih
ta8HiPisPBjvLCctNm5OlFo3alTJ45dd8cbz0WAHHTe/0ez0CKVj8RFjosqAHlY411vvUOBX2hlD
TiSIIiOyaZs7rzV+Mt/6mKPkaKGfCofirZunfoWFm0bFtEqt+i0lNEBOdAmatD1r9k0xkqqVDuLf
gapeMso+rnb8hXP0jYWKAr5C+LwEH2byOhEHWURvRdIesfeQmCryXar1r5R4WpryN5NPIrxqJLPX
DkWp5877NEFqNqNDVbENEVl+OmI6o6C/LXJ9TzvukayQMHOSdd5Njxjyj25/k7vxBwD1j1mR+qq6
bz+yPlodvC1azTIzdrkEWrBQ5FskEaL4PfIW87q5nWgO4blj06ZM/1gsY09CN9bMAZco5ZbAgADr
Kjroe4kOAYYNyX+EQm9m5tBrRxEQh+hlp3PEgFZEsl+KvUgyQA1EdG2KZuHNNVAolhka304lra+M
+IB9Jl/YrYl1GIX7qQqhAg38sg7mr3FJnU+Jwh0jTkpW5bVBbT7FrA897q/L/WSgBF5L9sAzAbmy
RDvo4fhHkHyOozxfaUREbKq6rUp0tAroQbkJFZU1Y3R3EBmOmDE3ho5/mAl/FovmsaD8q9HorDFR
3Qi32NFVjdb5lN6lBoGyWYs4mf9pQVE1ELtQGuMVM/pwy2DwycsNHxjJ8FOK8aXLo1fq7nNvgcUO
Gbo7MLiJJCzJPI+fJISj0cGzk3v4CJzhCEJCrkHWwBDrsMOTuciGnZTjMLH2acaev64BapG0tmo7
0FJeEMqNgWCSSMyV1QPdmNJ7FRb9dtMD0SJF1N5UHQm4WmwKc/i8fOi9aM4J6IdNn6IFwDjjSTwa
Teb/il3/pZtI6ppb3hiVGSQEJF6im1ahzc3T8rNjicCttLMXRPj5Kje8G9snVzmWSxUSE00Oq8TK
3Q0goyup3cdI2vG2MaNTWbB3yCuugjx3n+OWdT50bvJupLEB1Y4uIkUegBsrT55m38emjSzfNp5N
wUWHFYByPNkFEyreti9uod2AR7FeyjJ6yGf1qy1dazuh2WlxNXOZ3tJv/0oNz1pN84OQ7W3o5leS
r8DrglOea9RXCsx3CJDerq+19ZhOgEedwPoqE/cABSZEGU7FViiyGKBi3RO8xs1+rLZTSmTko6j9
NSwNurQucsESCyh/X89pNKeot4vwq4niQxUuKjhwVhlFHvHSPz0JcIRhdbRJdfc62bC+hqomfq/4
bsnvZWdA3kkqCaelmM5lSi33HQ4G6zKeub4iaYY77TlP5q8+K+M1y9JjiUZ/nfj5fT7rl64mM8+y
SWmy/EdbeF+WC9x0/pUuwS1KM2cTU/xjzHLbzR0217H8hQD93SZrJBnG8pB7LBdMmrocA1gQPKd0
yuDK33iWfB4mB1rJpyb6ZK1k9FOH0R7Q8aaM0iuhF48IBUY8Aaubx7dgfPZxMq+0kd3PXcueR5s7
QZoQ2SxDq4G++8d0gN5rSS9bm79Lu/qJEGJQEQ5nmu3vLPjJqkrQqPdFznwPEN/K0Ht/Crn6Sp5O
+v5su/G2HBZqLHayVZQGv3usJcSf1I86gcaR24/OiMSja0d7a3u71ne//Bh8SVTa5yhmqa1FC82G
LvBEySLDdB0XzhchTsehNc+N278w6f8VSKJ804Ix3uvlrzZw/GZTJVedMx1B9LynTU8AJPuB8asv
LC5k4mmTEEW25cMMAt+spUNXij0u/ow3rcfjNEU9KDQMs+101ugv1iWuyXFCtuUQfBxm+XlA1r/u
BhfqI3FSJi/JgTtFskMpiAGNfetbIsz3Rssvp5d7l7Ylq+EOicoPrX2yPeiW0CCRfF6giga0ilNe
ESCQQfCzcy5Dofp79T6VpJ+mdt0AaaJDX5Q+DVzHI0zB3wSFLBlctO+jADVFVvxcTWcn5e7sZCIj
ojWoNmZ4XzbWvQvdjZ5RMJFXoEf6KhAHdz5e7SnmwwPq126BRsMEJM+n8+nUdMNKDCYZzi3uK7w2
uwbMAr0Rd6em4mqSZAm6sdzYwakvrZA9x3QjtaMOiTndIRzqO91sq9B6beLq7Afjp1tpxQjYfUZx
cK5Te98W5bQeLKLIOpPwEXUL2/TQIhNFPPJhgqE/uKb9UgBQwwRo7FQJkbn2CWIqoAZHiUo3NiyR
vePGL/AfSDrSYb7tspQUAn+sdnp2MWC5xGb2tnOcG1KRPWJczFG6953wFYGs4qREyZDE64yXIbMo
NWbxyO3Q2TVh2T3NZG6m1vQptZRnIJz6IZcWvaCfCkIg8SLzxEV5l6EA2hZA7SircY33yqGps+Ai
UKpOdHxxqyNzSMC28XaDFI0CnZru4HQqQ/btLDVWTO2Zdcb3XCy9gDKiG2fS4l9Fi8ksTPbEm+Kw
n2hBpDUw4tqs60XCQQq6rOunqiyMA8KTrRjLfK2d2vhk3UWwjo4gZPWxOtdFRSHCE7LZ5Q553YRB
cs5iNT3kJKCce5k8yk2QMRjLPWDTIwNR2iaed06wiK1Eld+EwTj8Tqd+H9jobEhYBO0oNWqm0Epw
EXbb2FfVl6JIp8OgzQc6DHI3ci87RXGmzv000c9Ei/QsbTqwpLw6Z5KFhm10WycMmgYLsqzA3gPW
wpoOuerqg5Mmxn12ib9qbf87YL0xpj9eaTXef7B3XsuxI2tzfSKcKHjgthvdQHuy6XlTsWcbeO/x
9P9Cn1+a0VEoQrrXDYduuGmAQlV+mStHLPB3IOc5xXdC2S9S6d9jR9xYWvKfgg4UrCzyaDUzEg00
Fz+syzvFMdlJyJHlHKPh1pyL6mykpnts0cqRWrKLur54vBbBGyTmbhNfRXUcw+o6OgLhtZXRcjXU
3tpDCQYFnt/1ss+vaT5mABp4YRsYnuuxP7lNmweDovUbKx/Ve9UtzamlKJGybu2e6spXD0L3TKCY
dQ1ew6HRYy4q1seLSnDt8dbjxQyvwx3CP/qIkLzwm+Q+6esTygJzQZj92LzWF22FgdNJAzE67Std
pT+0sar2pqosB1KP6YZpJ51H/RwFuMW4tPlZpGlSndPSATmLKAHYqSUXaq5pkChAACgOcGIiQawL
wmkbYo/8L2Oy4G2kLchzcNPemhT2qDI7Ff2qzgC26m4pfqm9NEU6XvN0FLs6xVIThWzS2M01OIDt
aacYABdcLX9SHE5Ii1Du5cqhph6F/GhZZp92Yv2Km4iAusKOE1ptfMInSjE3NYFyae+10uB8b7Rv
Zi9bZhfqhWejuDnI2TqU1esQTXAhtSkJnHketguJqJ210kklcbOjishtk6870eDuHlLXZHsVEcGE
IsCzrI6uvbm1na4+zy3ya4WBsiCzRmgWgZob+059C123Tk6hchaDoZhZMjulk8duIcBoj62PNwjt
uEaInsz2iWtTUlNt7wjgpUdCoM7VXAK3FNgAQ+tIdsE84q4RXEyR6+kW6yXHaido6vlQI4zStaw7
/mRWr2pTgKgkVIKNcrpqi2JTeK/IbWZrynWAJpbAfwrGUWpBoplcLMIJYBUvV2EYf3psK2gkUby3
S7IIw4KO1odTeTXz+g9tWkRV8NFjplfY4iU19jk3PosqBWqf5odR75Dm6+4q07C+ZoUCyi7MjF3O
PrkinXQPzafHLUcxa3+pG3p5EdEsj2RgfmSVgh+aF7uYMcZGzzNKJdXaj+p+OdkRvQXxmDRcdQQ4
Mhe3G2TWoHQM90ikER1sVKq9otGEA/aA55bIT2HTHx1SXF+IWUc35kxaKaO9hnIUT7ZVx5lXDFfA
+LhWI+W1HZvf/K7L0zKW751lmQdjWuwnnScJGUue+tV0DkHQ/OVm/ddiN+V1smXuqUtBUq3VlSPQ
LsZwDho4tllJ0y8vtDQD38Zxpp8NmguUHBJonKTPjxepmf+k2tBeRHGMdD15dituAZULuKzc5kx5
1S6cDLHJUovnFp7+od4aNSydIXS+QDx1+IbeKIjUMCMo0CaRadXYPpuUPJ3bROu30nEgXzZMSXC6
2/7YVupTJJJbPjVX7goW9bF0Lporui30UIMNKEvuhOayVPDf3Vjvn7g6iGTmNQqeYXGiTxYwAvp4
Hod8xLWgGicayLJjBY9wXIZ4b07dWckZEAtV2Q2aQVHNjJ4LG1XLaYS5WUZbHGDIqDuOayUBjxAP
aSGPFCZCY1AmoKLq6yN2VJML3JD3snb40nMiz/QHMK/hvCgXM1A69U+v1j8rRKO9oY+k+wuybUlj
vEBujptcu0N3UXzO+Yc2U3D4a7e0bCJPkckuSgDAgC1e9uWBAa7luyXz464lB61MlX40+Pf6jAmo
weW2t7W8vBp0qtWtG99LHsbGrHML6uoZ/DvyR0mN3cBMgdOD3qxhRPwvKvlygBBHveQmcif4asg7
dkPybmmJSoxZeFos9Yn7rmE61dP5FOnZpWrj7xK9wo+GRPPLBBAIucnVJm54ydhRVZc+UxF2PHZc
/jDu1fcMe9qOJzUl1vaLpes3wq081hOs4gOb7CSiQpXcjKd1iEnGmmFGFjrU9WVQ2Fdxb455iiLT
V8dc6X1qz466BZ1YF4yRh3h+XiAdzRXRstamQwhtvx3EaRQ9ReID/OKw5PxGq/OmNn9nGmJ15KRH
LczOGsaSMwfld0sRGSiVAdlNs3RYtRkjXgM3xpTn39lkwTSK3N9tk7waCXF+txGzR4sRQ2+ZEm8h
AxaErbMdx27wF82K7nWGVJyEXXrOh6LxagNipTE2EJNEv2/1tUgX7BqYemtnwflQ6zDz1KxLg07J
wdgSBf4Yo17ZtE5br1wT85aE4prTU/V7quAror6VEElfi2zST0nl0uFeopo0S0ug1gjpGXD8nu0w
0zw3/lyWYAiJESmGmmJ4LP5UWNg3cWUJz6zHfdsP1W9+3I8FjMD72Bn3iitlw/5guZiGRDpFN1Ir
V/NVTcgnW4/QF/VxQoomu8lBKit01pMpA9gHBS+IidccXApUNyyz43PHDLpTa8ZnU51eRkU5y3xe
LmToNoszH42Gug3sYiZHUqhV/PV3Lf3EVIBRiNgroxfX7ZpLwZjsDL3HUKHctIkdehaSI3tY5yek
it8phGi20uCkuJ0PuRaaPqDjYUdc7jRHPNeGnIPKkEB8tcHUZhwz0NuUZyun6o6q46oexj2LtyTu
MteerCzEAt19c6bxNrgdjCG7D1y66eizZEtK94YfdnN9KyOZbBUOF2ozDb6eODRWDWO/yVMDkhAR
Johe7o8Ku7TQdLZTutNtZcY8us9gS0/6L5WBrom6GaSkq1w7/2kJ2FjZdBBL+eKQhoZhXUqOROSy
lZnFpl8mMDgcqduKRxA+5XEfsQqjC4Z04BEP5Q9bZfs6xOQM8IJ6AfZX3EQxAPbQoR+xTZ7thv5i
SZno1pjIZ86sTE00dAFSKLcg/tYG4oc7fmhdicxrxKq/RPpFJsg7qP9fI7p0kKhst+IKGqStP1uT
nmINJywNj95EX44xxyAEdAxDatUGf6m7LG2YvCzpL8kojr3R4FDuw0s/0eyROLsKR42vDm4UMO/Z
NcuS+0Y+TRz20brDqjzUovnjuCZQmj791mytPUUC3wL+AXb2Tf1iGfAmbHN9Wu96TH3veFgPJvsZ
aEZo+pBhdLZYCjtJhvyTGN/6rLvmNnQ5O3e8NIdu3+QVSRXaCoqegZ1T99o9FzPMKg379KQ4XtG6
nwo95i92lByMKF1RZUpHe9s9HX/h7j7Wab7uskEpETXnt3PCMC69JkdqMIx+nxEV3oJ8vc3IcRs6
jNsrMbpsk47dck1iyO5RgYnJAUtik/oNwcXy1YKqLn5OBoKrACiDUOwMFb8ciyJnSpxJarSdN1vO
n6GOmRckGI9dhcNO+MSIyWDItzqRWMdLradosnSAua8TXWGExyif3v90mQGA2tBMz6jcEnnAjflt
8Wn0N1HeAOWkxU6cfkEk9pmb9GUnecwwXaJbGC0EIz8BvTzCPIcx08bpTEEqlRrg+XLPoXaxLZlx
toRzvNKc6m3TURvUFOZ3UsdfZG8plok0edbt4p1ICPYd9GjEmw0G7nKTCnGgLjKGC6zsZbu0m360
/zRazCBemFfAKrsesUCudL/wN+vQcGAHanuGLTvwaU/CQbYeECNI8r2FLeglHc27JVhLuLt+RVlH
KtfyXy0bmqTDaznOLYXxYlWg0a46XbM8O3EDiVCxsweGUKXG5jixqnsk4RSBfELIQeKggA+ND8LH
RlAd56yhmiRU2fcn1m6tl/ZSY2BODNN3epsj7lzH3Xel4qlYwexRvoaYVwlSwq3hjvbW+W9aax20
Ac8cKKyvS8yCyfSdE1SJm69K1hotloO+qXXabulGv1m636TyGw0TAEVX4fJ5gYA0YeWgtVtU1I6z
K34hrQfdwwJqxaZAnfrxKPP+lbgA9pCp/qLkgem3zPZjj4OTIp42aOJh8en+APHHLIkpaxToLqpr
yPEpI7r6Jmm5QlVxTqOmDfs+r3452D8R8zoQL7r22RBbyYbpFZYMGEXweDyHY2ApYLgi2JvHBWsE
AnJ+ioc8OTZ0CGOPMPAFmIrPpq7ZrofWc1NxkRJMnelFdKKXpRifLfmliGi8lGACs4QFYsCZlauU
NNb8i6I+cIExGZFU1q9dEprCU6wMf01O+KLEHedt8kdaLw9jRKdlZGdfxsAITQXfp4rol1MEXbYv
jG4iwvvLFfkz9NoMLqnzUcsPLRMpo8ra3KmKfJ5p/GJUyKgtodijI/llM9jftjNTHUNMT+miPjHb
BOcIKAuoSHUoWv2lHAbjKV7/IFlRal6qwhoiuPnV00XFBWx8pWVIxXjCEITN4B9hhkCG3IMe2mye
WnhtVa/Rym5SaJW55C14ahDCNK0TrrKwx9zG+ukwQdUhNFn8WtnKM+KYhg3LznEwF8wAVHLDNLnr
YsKCkhZyU8D6DvWnuEqIydohegko3Q0HlGWDwsQDfkiXExfIIdH76UAc7yBqR/FRFJe4PbSAvaDD
2PUV1k3DyMYa7i5yJkq79AYn4nkFDAeFAiBb1f+VgTfguYUjo06+mGI4W93q3nAGo/Ln9cFe+k+w
dpCGHIJG+k+BAAiNO90xWrvgJ/0d63JFZHMeRfVjhqXugdHjGTSLq+7e1xIsViLxWVo4kMjpYgzs
ul2b1NiHG5IZqtD3FQY3LDmbGhpXq7Qj+wQaKAt2xNGiHYtwuFuLsR/p6phboDOJ/TmX4c964ddj
l+ofJKRv8j/azp6z7OQ+CcxoZmlpnyDQEm+0sxrnlSY2qqLbl1i0x7o1wy1fst2LtGdmWVTXNGUe
Csdwn0aUKC+6GazH57NqLG/tWE5sL4lGxxnz57T9UVmJuNW2wk3iQAPp044jybIybqv8l1MJ+hNW
dx63I9ZrxCAsmtIXuvKzF2zPLdtV9pomMOy1VJdwxf2yR+1eZQQaHaNESCnpEp3YaHlazcMiEVG6
7ZJlvESpchsaaR7g9bO7HXJkTlzZqqpSsoH5ZlMtXXMJeySvyH1m+deD2BDRi+kOnpnhjmU2wbdF
n/sYC4XfUVux3k7JrWq63xBqv1JdvaYafhYxGTtRcapQWuOnOoPN7ZyGg/UX1fDTKxN04Ca57xSx
6y0zmdtKmAkhIXXauQwmj8UowEio9QtHnPipL7TP1hrHgz7UuIFIA94WN703ZlnfsvjYMxjbipzS
4Ei21qYjbO81VfcX+IfFL0f3Y7aFeq60atmP2sRpEy/SIrp61xsOkX01Pyad/lccMSMLlcYgvoh4
MvTlKa6oj9Zn9zPl/tnjFn+J6cvYL3a67Bnljo5zXJOTpkPgDDfXFlLPv/uE/3+qpuxB0Mz332Fc
Fv+MyLjELv7PoRq//9H9zn9kP/7zf/kfoRrnXxp9DY5jC+QYS5CB+e++UcXV/sWpz8SUSVsTpm/r
fwnVOCpuf5cKL3Qthu1/h2r0f2G25vNNch+qsAzz/yVUQ3vZWtn3j1wBVX62xfdh880ZBuV4/5Er
gGGRDvpCJhB1BY2jWkfjAvdNRJDY/ZNLoAGCEWGQKyV7m4VDkoNnMinexoqIOjS5K+77m2U11/i7
UNz4QCfkTWbXSUJDmfMz/Om/yA++OAq6NqHwr+HGxPejUJlf0/7MiaZ7T4rimqTFsCmB7nHfgyGF
ybaNBNFdMrAOwr3O1Fbj0TM64I9OMn3PQu13lquXWZP7qEdni0aMf1NM8RsN7lG9FjyWDNcjFLLt
ZLwBVcYwzhd0qe7GOkbLsj6YPo/IV2s2nxa6D3psEGnfEppBh9qCE/lVrEi28M2wip/laH2nsRw9
4XcaCodCb7bWyTvdnIzLoJwxRc8+RNieagvZXlajX2mLydS5/GteDeV0ucrJZetqzHezohx9EQa+
wJqco13HW/IfHo9InALh3DKsB2o99b97IEey6nRvNtWgdoxfpBXsbWax0WsS8z5PK7Sk/uKs8iET
jlk1I4t+Foe+1a9uEZk3CKYIujz5lhjPSzQInvfmKaS/cNuN4tW4Kh174yGN1xOl86vX95pdU5CV
REyGu/JSCGwGmTWd+uYdBGyQi1Q9k2xnjM9805NOCFV3wIZbLXr9VFNxxdwjIFJi/8HGs884AyNH
pD4142WgdkCRKguEVV/jnXXEFxnvYWO1hrJat2lZyVj/khbhqatUNpLu2MGcABQlioFSb5BfurKt
EpIR6DQypjxyBM2YEoQGC+q+RWM7wkkqjNV1fsGXF3ttW392rwPAkU2rup8ZiXEencPHNHCGwuSD
XQ9VLW85v8GDBSI78iiANk/2IMLyUTMnwx1xp0/qipVf01V/LKAqbV2mf9Oob5Wo8Bfk4rPQXDqR
IFok8RqM3bfsPRHWk281Y6ZuDePZtaMDm/vWa1zznBpzQ5ur/tKb8YDZFsE8UZvrVDg3PXpa2MAj
qFZze2tGgpwGSagGa+aIWURfcARzthunPLqGguKvZV8DvREtCD8gY12IXUFOC0ZJA38pE+lSdIyF
dfdX3nR+20R32SeHrpbqUZeVHwGL3VF2/yUkIa9appemTJ9qK76+mFZ87k14fl3v+EBZkcWMKZCd
WhyNioJVKV6cZqto4Oea7gsw52VYj980N4rjCqcnl0v8QbnFjsJUsiN/YY1bq63MfZrg68P05AJc
i7LzkNwhy3Ay0LrcCykfC6qk+UIpwu5nGRclqlVfm7uak+TykVedRwpeeC6hBF3DTBpiZStFdWeT
jhNuFSH0VY5oVmFiWCWKMTZPTYK8b0nKmixt4CSyShpgjHLkGWSOaRU8ulX6cFYRRCvsKWCKvzFM
JCubs//5wp7oB4mWtX3nYKOmYHv6maGuWKvMoqG3OOguA/oLl3q3Ye/ebx09JH8d9zsNtWZZZZti
FXDUVcoxVlGHahAmCipD5FXwIc5d3xw0IHai1UauslC7CkRJPvhOP9+sMHyX65Zb42bzLGrfOe+o
4164/a4maMsx8Q7qqtzqvXJopG6QsyPEFdeoUnMenktXH6AKlKavo2ZhUGCHvwpcBUrXjOLFOhTj
IUA7LTpWeidVEcaQubhD+3tiphPMPgpoUqXfGcZSYBcdGM2xWQ5HjnUQT44xP2Jfwl4L9ejStSK9
kHRGooO3pFrGSF0EO/kZQO6h53kUpBiltrOU6HxUGXcs570hp6+hydVtxeTmqRKpjpsqLvYqx6ue
BoRLlmPsCenqU+rYfI/ThUVXqX53I5AVTeGqIJfEeaD+05iStl9XUk6AFyRskk9ZuvOpTAPDpddP
mbT2Au3O5G8SY6PugEXhEpevddN4qjvjDFqM34WtXiersG5i5VfCwVI2ppkVHzwntc2k49idmiwj
VS89S9WJAeC434hJ2zoOZuClssCnJFnA3YnZu9dgNOVztB3aPL6Huhj8EkXDTMwmGMia7zWBfFvp
5uyFaud+tFP22saT+3sabc/Vyu95dCqmtI3GECc1zkprsv2PDRYDRXuX9M6fcy0/UwLLVMIpXmMs
KaBfWBeSLaS5DHkK8Vok2gnsFpdpVDCJcJkKtXvC/s8L3XuYBFlaY7RwWYw+xLHjtIrkAJt3TBu2
tbgUVkqhE2K6piUcvFaBPUZp77lqSmjMm3oV4WvVvMW5+xIOzOIanMWohfiyEO5vMmHio+TPyjzc
W6YkHqV0ELV0NPoFyWybSlLkqfmirlLctJjOvkpWS3Wh6adZicBR2tF0rgv+EJI0QbJGz1PWzR3O
348aW7+n2uH8jd8Ug3v5XUpMZOC82q2cAclra2hfc2bkvppyC46638bCqW6I0peOUNF1wayrO62+
S5ESrksLYGgOs3FLY6LAXujML0C33tUifxq4zy8m0muQpfhTDBc8n9v4bcRjXVmgB03KGO+jJbyy
ScfdMHQQJZrLbM9J4DKlA/lLdXfrurPPMwu0o2I3m7LBYj3EDrmHEihkJP2hjPRDXebvk57Uuyzi
ClGs6asZRrZr/cK6WN0WQ4dP4Y5qYJntj4jp0cmJgfY4aiz2JUxkCHTpqw5sgBP+0F6zDqph0zTD
oQt1juCayT6iVJYTFcE/lbiantiI8UPgrrDs+Yod4Q8Tmw/SzvSaOCDjB2e4YAM8NTPchkFo8Wej
yXQ7qIQugBBVe1dGyTOWqQo/xTL9KGaTfeSgjM+yTsMz4P2Gdd6ETJMCn8pG86mP37t2HvfWqOJD
WhnTUcsDhzNefOIGfeXeAecONC4Ikxq9qoNMHHIcdBb1F7UvB8oZnGOHmddWsd0mJ3PgAcvvekvm
En43aqJv03RXGOJHXEXXph/FJp3SV9ij+xYa2AZb+ZPJdHqjyogypTzeZdSM2zFBgzkns2EO2y62
Tm6q+sBKuE7WJq7JN5vqTZjNrdK1I1m6Yk/iZ1e4JprKJ3uSdlsV7Kkmvm+wPpeqVlAv6r/K2tjZ
ltxyREb5TBmi4bojDrW4bI2c22RptzhyCIwYf+WgLD1Fq3SI5LpH5BX/cEUmq6xrlkwtj3Z289LL
9hXgWZAuppcMasAkpNuKmQCo8KzK5Qa2YV6rCXdFW2LxQ/bLCvAk2ipaJ514pS/i92gWE3jPuvH7
oXtO67k/ayOJdmx374+CNUvm56krOj+OKJ9Ix9PjhYu7qcbz3HOGnpPU+8c7H6/CrhhRvdfP/8er
//6/moXvUdM1/3/7yH9+filj/hVNj/vj4vx6fPTf76qwQv7zC//jvY/PamByHVQW3ZJj/bFeXyQu
NM7Hm4/XwKL8833/8Sn4b6ds8/jEv/+/x+c8vsJCDVG2+Y//5+8v+3/1YSp26n3K9AmcvJkfhzYu
jinZ2Zm5LK8+3v77I4/3RYyHllAeGkAO6YaOj+L492c8Xnu8r88M90CqDuaKCy3ILQg8mcnPx1d8
vCi1IV54HvHP4MLhc1iSSyqtMcDlxMXWw5/2q6a7c/fAFnb0jtCJ0YcZe7XvEAX1MMzLf3+L/fpd
PL6UdK2PAd2U0RI3XzmiaLj5lB8fr5GN5TUZUola6rQnKLp6fLwwsKrux6H5ePxT4KHlFiyxTvCT
f1QBJ3N8fEDJSHoPSkcj3dRUx6gt1r2DXWVsjt24Ooa1VR4frz0+ri0GH3+88/G23TP56GGy/v0p
//4Sj7f/8XX+/njZLtOhTTK5Aw3G04lE4bGPaaZLmvGoLWHhzxYNapt0/QV0jkoKIgOFCBYcwX9c
/6QN+PEUTza/5sfbj9caJRzo58oYl6+f83hB8qXEmxipXv74cxgl4HZ9cDkoz9oQNMyMV3zk40X8
P197vPn4NcF617Ju2vS0E3iPv9bjxeNjf7/5+Hwjrsrj433Vsj4ZHm8/PvJ4Z6LO7laSgbd0DwCo
3GUKqJ1c7/duY9LVx1iCrN0mGfUXt2vPpJ0uYy1vhvojdtWgWKCiWfyJCvWg2Y4fEnriLBkIuUId
FDCbcB14vs4F+RXnGo0DS4B6pwgrAP0LqEI7FfG7nVIXK1zfVspjFYWHyih/JM9C0U5NPGPvd3zL
kbuo6YLObPadUfoI5FgumF0yJE73jIP2aTXsWAZvDZA5W/sTFn9agI25EdIboUGG5acbxyuGfX+g
LpE/pD9TuIVjB060xRM22WVUaenAr/lhMYk2My56zBkIlJM/bqQMd1EfPs2F8tk19K245vOAfViE
+5gj75p21XsbAmTrIzB4BT4WCyRJ6VangKr404Qk2fVsBHWShAIfYp7wQ3CCKT5GCgjsvj2NaLeL
bI9ISEFpOGernQKr0wKZqD9x/Lz20vga47UE88eqnqdhdFa19MoD7dbnRCrN6TQA37By+5CQFdCL
EUCJce7nLlBnDb71xEZ12sNUOY7TeiS4DgOPEtp01fROMmmvtCX7APsuF+dtyMtnJ89gPtRBz/lx
Q/vUC/vgS5ovt/UHMKZ34CwlxnCCgud+sg9ljjUSMCoWjTfQSrciFk+a1LZI7Jsk7ag86u6oc6dC
139NYXigb+0EqoP/4pJ3+gsx/K3Vkc+0wcMzeSijw9TVvhi5JhkI2zRgIcaUgFAJJmnL3oGqqx+B
DZ4zhqiZovmVXW9lHQZDP3pS7452V72H/XTCVrezBANKkFdEdh2gJLWVnGKo2MxBtx0V57U7PUtq
7FKxHFWgBdSjXxhp+QLemvPhdKlfsgsoLPuomB9g2/YJ1UmGIwlQmvuOVKrOSIYmh0NZ4o0hY6OE
2Cco/Z71N0a+QQwsqgvF2jF465MEt73FD6tR6qXuC8Ajo5/MJvEDcwcgncZuj4bz7SRa+hN9ULXB
Ak2lN3E+OUC29OxcUCJj9fEldcxTab/OxnyTI/Px0Pb1FLmhjT/h6HxAErDpJGDCmh16g/Qo2dmq
bM41tmXH/iqAQnIPJpvCIAWUWiT8R7QAhTyLfRrMNrCN8F5q9iHt3w3CSmDIYkzxdhz60UQVScXi
0/awEomnSNyk7ZMoQtbM+GcZ6zQ987ijeLHDn9/kBxyZ3AZsNaf5ZK7q3tAdqd3oauMkRvue9P0u
Bc6yJOE3ybqryVdAPoDGJRksZndO1AwmxrNEBWTzssXb9KxQ3ZQaa9ugAxc2fB5qsa8yJ6jW2gW8
/HQNIuZfmQC8C4yOorbv+L6OScjEgdlhZzfPCuPAPuyDheBwWQfgCCA/s1oVoc8KxaG0f8LFfk2L
8Ycd/Vk69ZTU5TPVzsj/W361gcLFZy3hc0T+tU7bk2ZjxqkVDzwBX4FGc0P7gu8biFhcxgU4FgPq
Ri3vmZBvdTQ/l4n54ebFV5IxT1xk0JXzhxhSH9lyO0xiW3XlobGnE2iIIKPioZ+QHCnmdrobPWHA
ffGny5/RNLw7effGuSFQK+mnsXPE6U3fzwHE5blj8jnY4V125qFFCzGacxFyxhrTfZHph9Rcjm7F
6p4YtA50TxqzqmQ5T5JfsSjeKg4HKQqMay5PUN9J1XAlKSrwiMSXahiQv/Zm7rdMj4Isdy+x0j3T
17RLMdBj+sMCml7bCWfcYN/Zvj5J1XkfpHw1cKPRzYDHugvI9wUYRC9DqryahMnLOoft4xKijryl
R/TolEOau7tKF/RlYCQAbHmZKVa9EzENyi46Yq17qqMBYVQ9REV4jwvnahVasNBr1ketn0sESTOI
2PILOAf1Ml0TrrNYda69jC/JmAaZsxp/+k1pxpdxTE6zYd0UpXjTyfNu8szAKHcqzdQrtMqL7nr9
Ho+gcSwOesz36d3bG7TMSZkF2G8CCsTO2fSlNEMw5jAllmOlOb4cFp5PYv+4xPX0fabTNKuabZsN
2FBh2jYHrexZZVoQ94mXqeCHxXxRuQrkMB8IvXjkHKQTvcYLTk9zOiCkb7KluJf4pvQSWoxpeZBG
Dt0L47sgwawpMAaUJZWeYbGDPJF3p7F9ySE2MbG615FxsazRL90uIJS7xf+57eC3qRnn8iE/ZwW0
/DQ+GmOxS8jlAQD7ZYTppxXZsJWKg5imU07IolGrNSJ4X+LyDZflOSUhIZz6UmQ+9k1C0ML0Y4LN
7vjs/GU3b2N6qyF2gBMdd2Z1XkKQwN137eJn8JHTNPtqYKuzdO1WuHcz6xF21VvZW/fULZ/rNnuN
p/BQYsDAwu2pyVUnOKRXtIGSrkxWxXWI3iqn/CgrArgEJ2kYowBiOZqOctJmHN6sJ/Pc43XOcb3B
wSoLe2eL3B/pGjcXfYPtFZWZQlqz5EoetnEMGlbubaP6dpaC2p2YBsDYL4DzLMxFrekg2U1I36Rg
KTbBEx8KbPN1eMmAahpWf4dwxGOJLaYxHC09vpnGvYGjvziMISnzyFLDN8j/jFpGVUjhTe104DwW
WILJgokLEOUyYtXvAEzKpyw1wWEe48k6lAP0MtII9Ms8Gc4LkczfUO+NzrwprTgaIt2T5fXwt2rV
REr5E1cbNhOxcUH9OoQs2nwCMIt0OLMAk+y1jlDieQRoh6KfLxUYpHqsvlpZ/+DUnAFFUtl20bvj
+LBRt329ruHzDqw5lQDd3howBhXFibIcpvsKEJl8F9vPaUbtsdMecIaggzOXnoJMzXwZG+jpyJVY
zco08uvM9U36/QqD7Vd46CMWu770VK0K3KXdFsVfDo2eCcWLOeq5hetI12m+IZipYXxxHbkvs+VJ
2+u211XUdLfiZDOjKU15KAq+UcnBOSz3Id0TdvtkRumJGp+DMk8/+2TBtV8eFvU9SaGIRuQY+/k1
tpaz5SDMomNaWF/0RJwiJT022LJV3TxkYU0Pus2Ed9mhgCEzX+VinAFeFF11tklz9/yZKvIBWa5v
DY5IMyq3JIZZ8mhsbNaU5tmGd1uQdmZGvg0BsixMcqbuBkp1rxrlXsEgwRSDUD9t0jL1NXAshsLy
nb5MuepjfT+IsLhkNZvvqPEQnN4wyNG8W/jFWIHo5O6P3payu1GR8QnP5MWRNnpnhDWhxMAGW6z/
brXBw2W66zjw1DwXm3GvyPlo0rY6OPFOEeyUWTmY2R8cU31rEsolQ5wYS8U/LIPyU9X6gyHBuBu2
b+l/UPMI8a8c1OikJ/M96qjFCKczX5BRSngUIbdK6uHv4PEJkobQuNLAXGPSMLT7qAx9XJbe6AI3
mJiZWeY+irQtEs6Oq4wUb4WmRulm4nrkLvZ1/5Sh5ecp+QlL8Uyd6lqHnnigxn1KsqEjRJzTC1yB
/FRNtvL5jtgWU7j6reRhNC27uB18JbQ2Vlf4U7HQeAPt3065kqxzMsUnrWNcVVDzRVS4a/eDEHux
2Oxeo5dpGvcNnPywLfz/Yu88eiNX0iz6Vwa95wODQbuYTTqmlTLlSxuiVIaeDHrz6+cw3zTaDLqB
3s9GqFIZpZRk8DP3nusMiY9cemUK+6q9Zgk9iiuObq4ztu6gnLCBktT4zYHjm2FvgHdNbrTxiJqL
NAUEwBIeNfaqATJDxzdezNNuwHNrlN8gTm8lQbAOlg3kqJlGxm6hyA0l4wbbcESSa1McmVTuRvZr
JqxcmxcIKQurB5G7bnucyQDwgp3EWY6M+Byb8275tjMCk9yuPGR6e8x/xUOOVu4xIJWOTZjftL7S
Kt906n2k9c9LlFAJaSxQKEmA/noUtyV0CouuUaXatprkNuip1ZsRWB3WEKvh+8h2YoJB6uwq2Lxx
U69ww0PF0s5dToNT80306HVZMnZOtp2qzDe9y1S3B5N6kdzFC/l+BAgnfp/WcOqdczDhLrFe8EV8
EZ71RtTHEYzDu8qv2M+/S10+ZxTwXctc2+uOgT49ouddQ3NjTmk+luYSWW5f7YjQz0ojo4wbiPzx
sgfQPxJZRc7t8vgzpfzUsOmSxM78vBbSD6yZyhcn2gKBxZMxBjimeoqoyPYBpHCM2Rsm/PvE1S+a
7THTIPpVo0pqOds5AfHxb2BWbbFV7qhRcG6eRA3BqoovlmLjCwNmggoRCntbVr3feI1PCxTFxr4n
8lWZ7V416VFMtY8nAgWL2sQhpq4s9EkgoHGxnxii7E1C5nogDyTIHWQ0vZgVee2CBJEs23W6tUOH
usqHz8CRPv7DDu9Fx9YA7frDwPFbaJduRoyffbqGPAw8sObO3AHMWMcF+ktYUxgJ9xD9H+Ki3CWw
OLMaMxNvXt5qmxKpn4UaWkF68fifnWW803dHwovXUruGykD56vFARTXd6Tscy76g0gfKE5ALwPAH
RRshTchu1mUrGUCxkCqPhH8m+vb+y/uHaPlkYRfuxq2JQxrLFKTNnMMwWN3/CCnCsn4ItHlr50ue
XqxX687EVAXGJDb8aXD8+/jjn6Yhf/vc/Vf3D3+bosR99L3peCGaSzZWyrJ+E4wN5q4m/awNIz0s
cR9/G61UzOXXSHgmfiCMkgQAGkqa0W8aE6n1wq+6T9jMpmEscx/deB046rJ0aZv+Ov25f763aN5t
mFMbQl+2raVG1krWA7pZ7usa+I4ilvkjRG60yhw1kx+R2K/hOK09reo/otJzDzCiQX8gvbpJq33L
y4D0wYmSSCq9eU/UibItOM8DOv9OiyvSySJ9ndt9/UH2BRdmWDjH+28jlkdpZIu3qhvzSxNhGGdu
VX9gRIUBVGXZ4f7XSMrw7THwTQUye4y6blfrjzTWcPaH9ptn0rBpmUgPTeCS5U4NtRvZQn04s+0T
/36I6AZhjw7xqybDjYOgde9APNlmonIOTT8fPEVvUUtNPqVNRr1ix3hMhuAALy1d2yKIzwp0C4SA
4VkviuyaheorLgb2N7PHTZEPkS/JvOUR94D7L90xbUwJQqSSjuGtVHyHN1Hlz+lgyW3NiAAF9C4d
R+1FTu0vA5nvJRKoLnMr92sRBN8yB9Ub/iT8s66+L8m5PI05oU+VSDchIPF1K9SmRaiMCZU6NSDW
gu+bg89iwBkJRqPpj3R6A0e/Dj12VWexSFKOpY6t8Tzp6Bz9Pj70hc+koKDfWSal2Pm3WHM5iF0X
LQI2CeTB2m4azguCCMjpuoyLzcDwQ6EqKDUePSYHBk6MUBX+gD9xtqcdmErAT8AzE77v3jro5XzF
Z8uobCLD9wL/lO1McpoJpCkWWU6Cg7VrDzGxRC3qg8Ji6+eY6+W4UlV1zJJbFpQsjpMNRtdDlxVk
qXEtIB0se/CHWXcQmsmCjjitJtrqNTRfYwv7Zwuy3C8ENgnataLYZuz/yRHepY7E5B7tNSY3sUOu
k17venYqDGsZBaIY7Bvf+WXTjbNbeSiHt4D722qbqwuooZjLrYO9KGB5W5KpZcfTBvL8BvMc0tX4
MIJ1JCMAFs+n2Y57WZWQfZp6Dy133QA2QjcAu5r/u/iswHPUCBY+pbwy5MAjHHxLWc+jTm/j48RT
VT/YsIO6CZMMU8A43wwADjT1KowTQtHAQ3rvHbUJpDZ0TE6naGfmDNl2pZvs9Jdkwsr0UttXXgs/
hiZ9Hb0Po37hgYhOOBoYomlqPXXPEPbWhfhI4D0kibXFz7dCgblryTILpp9sWNeZFm0M8zu/Eq/U
0uTXZtrDYL4a1tFB6FWH7xb31TEuo72aG6x17rkwpo0sHdRBiNRBcUD+nz2ksbkJtrA9jMr8Ghe7
TdX+pqGSK+bVZwOHS/YwSPdsmdjQ1OMwJttGtB/USMxXGDFWzapBXdEEr60g3pr5vefitrjis121
WPbN/FOl4wqhLTFCZvmxSP2XMj/CF9RiP3c0gy7QzLkhJcJo0m6SYT+zvUJpVjt8FRgYWxhzuHC7
WwqPtGTiZucfIZGLHP5X0/nUqVXK/pTCaSzBDU/AfTq6UEzGS6AIEn7jAITo5M6QMezqNhUxbhVn
3ydIzKKp25ZMZV3zULJ916ecAk5ePLt8MUtJw53hCa78bNZvoTHs9eYED8WfSdabufy7Kj14ufee
1IKh63iKSeGJSoIGwU+3GEK9HRYj2AKkLNIZqw3HTGrukyVOGT/NHo35hh16Tt4D4h54Tn33pQwM
Yn5bv/UcpuFtubWFAZ0P8b+LQQ8dgP6C2iMU3ko9ONpDADptzh8ye4OCLP5hkwn+rMa1NmxNtYcX
2cqTZq/KcNNlr7GLReBbn/4C07VpdGOrityXlvVYuNwzeIdiOg4sG0D0yN/sqb8n0b9M1OgwKLHt
v8p+OCLH3jLY2iHk2vWtwZYEREH4WI/zpTPcc2avYAb4vRbsmjj2l1EDxvaPvNC2KdYBAIsPveq2
1jeLGJh65gxDmIQU1rAvodFeYOQedKd89OLq+3Ew9Vfh1J+oMdmPNg8KwI/EUgMB+cS0puBp0Xf1
c72QfAY05q26jBI44EhtFw5IZiyu5uShQ8vQo0dg779Rsdg7MaRo9wn0ZJdzkDf91WQT34NxnBDZ
S++lI2V4w+H4M5hq78mVQ3N0nH7kCLP07+BU7cbN96bWAQLSDIIk69w65x2j5RzhNpWAk/3wnHPu
xvGXp9yBhwZ/YRBUT2NpnrTcjjYcwwxbCRmebeOH0ChdBk8TrIpJGw9KLCHAfqIPYFvH+9+wK+Q4
tWeq53LkXkHHDUzBzJxT3iHGApmrwGrju27Z0tGiA2nsm8B5qVxDR+k+PdtD/JAZ0n7Cql/6lbRd
1vOq+oZT5zAlXv3CsDy7hLrOudNLxNZZp9aEnhEi1xjhK+Zev58c9S1qKzxnNrj0zAXhmYVPYWtp
Nwa39jYvDuUU6VzRWvZcJ0X2HDcnfYyqp/tnLF222xEA2fb+Z1lvu2eVhVcID8dAONURWrd3KYyM
tmD5FY2ad2lsks4nzfrOBuqroywniGBO1HLqLx9J9raWwInYT1wARkRxMCuq0+HoLh/uvwq1lJyj
ytt3WgE6MLf63/UUsp1MbHm0RdSsTeUhOpPlL1UwhMOEjNxUGme1fLj/ChoPlsswK3dWXdr0/hai
wBZoglPjsR9j78J1wWTB7KcjRS5H2dyif3eDhio3y0c2AywLmnF6crrQPKQs/nERDPVLEQBmKeBv
U9rVL/dPUQAe+mSsH5PkBCS9eRmlkzEwiKbD/beGJrxdPmJguv9Wxe3LXfX8/7LwfyULtxBy/2tZ
+Lps2u//9RT/+Add+PJv/qoLN/6wWCzprmO4uuFI82+6cNf5Q/cQhqMWc/5MYSjK+p6nINCS265A
sC2FK5c8hb9GLVh/oDGXrsd82BO2Y7r/kSj8n9HeNsN/zm8iGxYSubD+KViAWBVCOyeP2rcpPQTc
TO5ycdJN+4ysktGanLbsUoYVc/ToHEt8Ek1tv0TcR3BMhkswcrmiIr4amjbtEWy8T9UMU89Vix3y
Nlr3x0blF9OgnwrdfQxnW/twfv7dDxzP3xSWxX/hgLtSqrbNf//FWPIg/k7YbjkCtQ4RraYpsZ78
H2D+HOKMSnvXIXrR2o+jGK81gzQkrbcIwfcmcKhZw8U+Ct58kw+s+oquj/3ejr1zaSxMpy4ERqTV
zJta8eFaGCBtsg/oqJ4WWuy/f7mCRfQ/vWCbtCCLHSh2AIN3U1/yHv4uz8Euq6yB9cDzFSwIWDS2
SI2YCFLLgv04GNeCGIVjGAqeWIF7aVVu0kRQWA1N9pHoaNnbHggJ5dXRyr2jtEB/iFF4GxYsKWK9
7HdqaNUp45S361Rfx3RoGwfipYeVW0tisdGZc89T2F/yaD4nJamwhBGc9PBZxGz7wQshFbLz4jHu
amtd9fradYBWJR3pQBSHBm15B7C6Rwnq9V9xWv+urPZHJAUGu4wo2sb6QM4O6xvw2aocU/U0RdMj
nR944VB7LCxshyS0f5ml2Xxobv9qfXi2Zn9HS7ePFxFXsvj3wG9gRmUcWXVudXZNxeDhS6a23AHS
EZtLhWtiZ4UTthsxh4Ak0lcSZt9gfPGVE32XdHOyC23zBB603uZdCViYXYOXmrBkNX9E8LdNTbh5
FNY++R0oNK10X1UzwRVwhM2ihATZ9yit8q3dMDvqIOesPLIlsEHp4AhyZHflFJNBsqgWu+i9Bby2
gfXcrsRof6/Rb8mS3ZUa0x8m9cPePXQtBD9ezoVrkiDZoX2PgMu53pQ+yTOSaL8D6Al9xDp1GuMM
mO+P0guASMF9FWqqSDqY0NMluP2H2TuUSomVS7OODdGrkBarR2vuYDNOQ+t3zIFJ8zo3QfoK1wAo
wTaA1X+2B7SzErP+oHX8fEEWk/eJkH5iTceg3WFupNDRtbG5yhaetDIXIo6opl0gI2IUBN+C2YZr
LeuRjQQCx2krb8HMdBIG4spSbnZhi7jX0uIaic5j5tNgsFJtC5+12oi8Q1qYg5EJB1ClUa/n+NdT
vFEUvWkQH5tk6X29SrBPyvvHeKrtlbVw1TL8WM1IO6al9TaOFGSQpRaxF1ybYSeEAwTORkY92rm8
3kUpUYjmPCdcyijejPw11UpSon9bUfRC+sZVlmSeQDFedTm0vril7zMmnWYRb0IK5hftkhB5cZyx
mMxbfRlMdfeC0EAFTOwcAAW2KFY70sfWGXAgWVu/YzSFpwpeNqfW2V1OHhCXk+eal0bJ5qGuQwfr
JgkzFct64I7TJM/lHH/DWnSphP0WN+IV3cKnbTxoMI6TPmc8Ll/sOrtMNgTo6TD0p5rEc4DfiG6i
xLxgPqngozIgJnRl53T1G76I74rauFHFTx3TIwFUuPp6+gnxYRjq2nTNa9hm6FIz1L1ZcMiKQuDV
a+y9zPjCDj/tOhpeh2rYD93MbeBxDHa5u51s5zzgxCTLczS9m44Gvo4BSHaWWJkIPNPcvo0xE3ie
Xr5jxAdW2WeMAcE6NsuTjqGSk8p4BxMPZFA2T81MNr0oih8IeQklXvdV8Vbn2m0YP6saz1BpyZ2X
IuFzkEkVAfBkYqoyaRCaqyOiEyzRS4BFziz2JlmteIYDccB85+sT6CI9mnH30AvS1MNOdH+E+WfE
KqgOFHAN41uMSIMFBkAZQyc9pi32NLxXpoVInmtc9KC3xkyc8mqBsZmfPYuUHF1W1Kh2G9QLjEyu
5mBAaZkm7d6xqcY07KPdGkg+kSOY2W3On5XNOKYgnkVxYtCBLpmR0Tky2NyPk/M1jJhaeJquUdYv
faH5pdfDJwFJP8o8Ae2EYLUpDbFO7TTcFlatrXXduNiRddWC7kHGBYjLCkMvHplvle5QXXZ5sA2j
OdgmnELkRssTMTbVvm5aFyuBP5sqfDGa4knLXW+L+BA15/IgFxaz3szEls9aKl2muq0/0q/MjEWO
4J1ypHgGY3ubKUkkHRIRXB6zYaqFO+xXp7IkqCEZh/7ZIdOXI6jxzqlXNCj4I0qAELcx5DPRgzeI
y87ZKqXyAzJ7nQiNLPo0BvOj1UT9XKZgNu2Sg6TW5p9pMnGa1mn0HDPh8/ViQAjjmOXNSAes9FUg
IfehJDI7ccwBu9xSIzuEjRoPrp7lO4fvJstV9FjM1Bc4HzZYDMI9CgR4ke0LSNcrNxPAlmA+ANcC
ZBlGezhA4oYcqd50nOwYjtAYhbWlLT5V+e7Y4Zn4nPgoZVP5DurkKNDa7zBW9NVSTL1EHhJvvD7p
pq89fElofh9NxYwvhfb6iTsBR8KcTxegKRJIDLaAHt7JNiQ1+9GCMbHjGu4vGUHJe6eN55PoXGed
pMDzhBukT2EacjopEX21ZsWoqtT7J5WhWcr1pmUOx2JwTkvtGAfGQ0dy6FMBK4s7VXuZPUDNA7uS
KUANMGe6+zCaMCmasFJ+k101q26v8SAJJjEtey/spGKSEj+2fRlek9hdQ4IST47glB2HWWN583MG
AnWL5woOkUkxUKNq0qKAsR9Zjnk1YWTqWB4OVRQdazd+MmhUoO7Ew8apBTvPpVBUC9TfyW9mNpun
Yk6J1Hbd8jGfc6zvkr6yNmukO+FGm5yDqSpzM5pue6gHrPFTAEMgcSDepM0twxYYufWprl4LNcQH
yO3MnQqsxQlw+i2kRxTbGPVjIw0YiaRbGF8vGiBxhN1Y6PgrGihLgNEwHomqQ8SekszSNtmudQdj
rfpzG2mSzyCO0kmaKDp4la4Inms8BtHsYd7BJpGjRFs5D3aFlCZkTWCn+whlq74MGGi+cQW6F+HG
7RZTtONP5TdS1XaDDfO/isTOWmYGCQe7kt7BihjdeI2D0cu6WiNAIwe0o1cycTV66DIDUz10MF+N
0Z0TRv6hIb5cRTXpKeIUybdx+gDeQFUexShrtijtrtAXbWMP5pJGGp5s97M1B1yBkYpw+NmsTjSG
XmkaoV2sYqhd+lanHl50arC8s7eu7znxkmeRFu26NhZpP3K9NAGt4LHzXnWNsw3jcNvhcBPKPNcV
pue+179UJX+bKTp21LLByjazA9foC1odSkcmIJijXto42ZszwTD1iDkiQt5D4pObsPHXMC1gCMlX
qYfMFh7knmivJ9jiz+TXkAAzxuBHMJ6FgzwakXvQTBQvUtd/4sH7mUoDHFQCLQWH5GUSDhZ4pS0G
NLV201ScquZzJnBoTh7H4lcedLe6U4zfHOc1l+UZuN8eigIdBHErncXscLQT/FOEyvbCeWHk8wGz
gBRFGJ+dKt8ykwY/1xM489ZNNMO+nqr3CXP9KgosFkDhd/Q2oixWWEU9P26D7wSZP496e6jqN0Ml
P+KMF5N64wvd2WMDIp+7tkVtl6TmxWq6azLwCGSl1K5ZH2OCizkgwr2XEizkMcsGaNTDZVDvOuO1
bVTirMDud1PJY69Xb7NDcEvGyy0q0RIRZAg2n/Ne4A1dcGKYhxbMZQljwsxan6aW0iulWE4T/UaO
Lr7NKH9TCaEKdT/BQGwnxhrWLZl4kb23q2rS8LQa+reYj9JsjlR4RPcJRoBzwCvBCi2PwKa28P1/
B6Ce1nhJyMH0jHV+cAg2Rf6Wfy81lCUFVqG4YF/GASgMm0Uyl5Pp8glSnn+wH3YOKjQILXHZx4zz
NcYs5ecazUndQwXWIUVROfJo64S2G5uz7lTZbehDfSdqNrQNwsxT2/OIJvnLfW9lH5KGk8A1KIne
gjYmHFUu2ZvVGYJMdxNldol03rVAmR9ZWNqHSVrzpms6+ZFqs5/nxXucIYQYir69Kku+l2cnLYN3
ouvDC6FbeAuX3zL/EVuDxsTJ8Yj2YMJxWfTM0sYO4Io5PuResa6tKrjBi+vQ0rdgNFLNu3noghfC
xuTrCsa3buuAlegBbqFb8IFymFFFjHbNmH7ZdtD71hSeQ8foLmDVHibObFA11XPd/8o6NDieGPJ1
1F0HkG3PejAXL97TWKc/iYVMH6bU014dt3oxnJLVP8CSu6i+NsbyyEXyqwCDDlsxTp5Cg+J8Dkpz
b+Vd8nT/XI9HzCVFa8xkt4rZAu1k3OLWC0zytKR6MJkjrHnAn2UGVmzy3u3SQvxH4sjFLd1HZ25u
xDP8aHIywap8+KYKnUckW8FwDmpaoln/hpAco0uYdA8GJW89DUhYIi/YWhNpaXZM7JDd9GtnFNmh
mvthI5tdrtUf5VDZl6FeOHuD9k5+ULdNekWzAau3w8plw1Eu2nEnekdtiAWEsrZUR8I2lhl6apIk
hSwpsMaHyQQNGnVIv4LmSeMyAtzCLZ62jnym4kVMF/umcCTX6LrIzf7QRMLcJkX0kijUd2m8g9D7
4KDfv04BzrmsK4NNNSXD5v5PiwLKbdL9Niqk8Hn1VOIi9HVHkwfdKC4q8jpCxqnWYrPrD7zpTmD8
4L6LVzM2o13TRf0uTIuLi/VsWtIgJwPwt0hHBPUL+3xOwd1lC0DOmfNxk+Aie5HxWxqOPhmL+SUo
CMJLsGWsg9JtflaKoECtmeCumxGCmp4BCldPkes3fhhscRtGGTIaAZDY0HC73siZ79vy0A8uq+FQ
yIfa1B9xPD56S6HZjrjhpql+zLn6LqLL8gAKETIE3OFsB0Bf7LsA96gL8wRYKVbtPmEs4xoLKNmo
11gaPd+tcKsOU/6Fg+xnWVkosrgVl341B6G+bnpYny0/xVHFwbmJw0fQDeJF5DlfJdl15OQep2Xs
E0wshr1rb/T9KcCSupsr3tm2RqDEWz9MBaZxS00bt6p/FjObgTxKPX9MCWGMWzyKIqhjP+YEmM3J
ZsnDDiNVfO9/vo+SYiAfnfSUWAPos6xbx8ayq6cSDkHTLSCueBfWzvX+aRdu5DqdtRvYpWVFzPXl
eil8lp4AAags4ybOLNRwE851UUNxzIm5SZxkZ8vi99SP2bqY7WYdjtBdgnzBogIczovqRwOcb6Nr
L7X1YlGBr8PKoy0h0mcrwyr685prGKwd2gU+Js0Ak3U7IzBzkf93uJdt6Cz7IUNLTqnA7IkVyvNQ
xzxYJ+ZSedS/abCCL22VfZi5QTWYWZs4MUmGS+P2lEwmNgf29pe+mth6zpXfSfYS1kzSs7O0BmNe
/GB6Ks46e2fk6zgN0R95NgWDxThgeb8OTg9hFtOmu6k8+aZKxKeDyFD6J3xDAawdYN8fUMn3TWuJ
l8mDMsByCE8SGKiAuT6LTV0+OPdbkyTiVU6u3YoUBfNwPxLyyMDlGFTrsG2zZzv/jfTYPd9vcgH/
uZZ5ShJBSLVYNtfK9N5xLu6lprrnSHH/1wgJ1/WIFWAaov6CFZKNPQbWlWe2itNB2AdkxL/ur98K
RHPTYmub5x9EhdTPsRODlzc7qHAegqjl3gGpbazJYS8ZoAEtHYOI1wlySytZ8WvaqJ1UoNit1nh2
SU1/0fpBO9YlnhtD6pcEiTQS7OQ82s8hhOxeykNNTtUKLg3irGUukese/KTxmI7sGw2r9h45wmGZ
JZ15KrXnNCSzztGbHnJpt+0ds9kPbka3rW4yiDrg0dPPtjX1M0J0Gg/C5jPcPYAulN+KyVkbTfjU
VnrsW7P9jAM8xz7NwYvDMUf1gehD/bj/7LnO3pvJkLdsrpbujLSp2Y6vBgFZ4wxbGS/vJiM1z+/z
6SH0xO/IdMsdRlJ3Y3a53OtaofPyGudQsXRzSXm/ZFrm6xTRNznP26IwyGTpo62BmNe3shluL2ZQ
o4RJW8ZTt2mUSrZxlfs4koo1GqbQn8WCDawN7HIZ7tSk9a400HQi5d7pYsYNy7ltRuUJ8iztGvys
zRiE5jr2uoWJEFjrOSR122ig2gZzcJIGfL0kDw4pzG9oHHC5lXlw5YOEBXD29JrkB4BFjGM44WVl
kaSC+OVQZV9uPqrHcsKtlIXwm8ZhOlWKXJBMSTJ9Sry191OCAkt9S3vzZE1WgeGewXY2/85qqZ9T
K/yosnbY03uxMup7d+NMZQnGD71vlBEGUAxs3oc2Rdc8yu8yyAigGJnG1HiZJdBw8Jv1DW2xq1DX
38/1rHW2tZ7NSDULtSncuPdjSbLd/Q293zEadTVq+ie9Rr8/9UnmSz15lTrzybAuTuFCcxc8hzZq
ucmszjuHnpku3G2eLSWX+hyPj1bacB303Y2EkxzCl7G3PHbzekBSgUAezQhs4f0Geov+SEtwP2KE
0GIJWzuPWCFnaP0IqGnOQ4d6otUhLTQYd9dzrLvbyk3Czf1uzJdlQIElZQPsZs+MsEfhi6yMI/4L
n1C6Fai3t3E6qHcDvbuO29hsm+R5ieskoKsrnOglkN9Fa7nQVERzGGzzmzOo5tjyIF2NKHcD5l0c
7Fzg8Sg5vzqnxoOmvtK5Fxd3KY8X8R1DyQM6G1YqswOChN7/z5+o1g3sBdoBFsNSUmhJhzx+glg8
ujiHFWDt4/0bcbMMSVMQPQqAjqxikWOmngEAzpygnWSlwMUYM3hhaXCq2E4zk0MHXHH9c/mV6jgO
YXHQ+EmuCL8pH7BaVTvgdyaTOu0wJrO7iPzBHGKkJsZjoD0MLOO3VeTjpSpcMHrekO3mvO/WvW12
e6zyUFNS6We1kz5qnBVPmqovhG+u+xq4ch0uHT7t/Tqp8QtyGfH+xM17kDbji4fVgTMrJLSgKjc9
gL2HiDWuxUDmMTYc5ziF85NMGVMtxcto2t9o1LsTM3/sTCrqydqY6htHwiEIDfw7w0uopP7GyMzm
RucOsjKC1cjGmX6kw6+5RsgVV0q/ArzBt+Vpb6lK5tV6CvXyKZoW8yphLJhvFFbYdBOTdnY1korO
2WbA3OTzfLw/8LH3+ijTo0v8Jb2ugCpAOuLkaJhozSo/FjrTGa8jiSowtQKYJ2e2J6kMXDSxAWfd
p8LuE1gKNnLA/B9lEbLZ2Ms2czUUD3m9hfRMeINV/Mxg+QMmSRkhRYAv2obXsjw3pKNiIJvZjsUy
71QjedORldj9XG7MOnqrQUqk2oWgBXVrNfWSQ5kEgTfoB1LSUIGngi8yWHmO60iWzNoZLqMSOhXA
Y/Y4vR7vhSeagObEAoVKYKbOs7XPhgTUkpny5n6ZF1Honb2leNTMpD5o5PNSzqm3BJ75Ng0DxGME
RWnjVP1IMh7rjoEzg4HNa0nCAgdc/qSVNG9Sc3AVpcEHw3cm+kCVZV/bD2D2bgUzqZzx/mmexx8R
4ohDrHu0w6L0HjlVqTdCyJvgZKwTz92anXse7RsLQRiIoJnKuXVuiUoZJrKy7+U7Asb2FpTpz3Bg
PdOQhbm+lxhiwUhYFV+MAcD1PkNtteJA4DRa8aEgZycVjg+0cgOajbmxDnjFCYqn3BvOGmbfHalB
j4JkAwtb4vv9aG4rcKKpDPNzyOBvpawm5J3cVobTXLD/W8yQEHOQoUs6njlexzEf/EorJpTuDr74
zLywT+iZiyeIKSZRrisF9nKZ7iorNN+8oXnGr30NGWpicIRI56bo9YZwfS+VUs/18YqHl3ZnLteK
+cnu7Tw2s3fKFBhiFU0n/DURac5KXcE1HjNb5tchZe/Vgj4tKpM8bXMi7DaG6tpYbF7yqrL8HCwg
D1LlM1a+kPDzEyeJs7rXW0Npbx0oLg9FjkenjGldm+JEpyd3mcZ1iRjFx2+Mrig4dRgFUSky3bcG
gB4hQfUo6cErzFmk9u7wZusKlAI8523ZEdmHXtnaNw6y3hSw0+RnlajP9+LdYS+PDn6bOEPoW9ZE
3EiQn+pmoWzMzW9Zzsa+M50nrHAV8QLoAs3Y6v0xRuQS1MHJMfTtEONDhY9InqtsXhuNcQbHB2vQ
5V7TRInKjoEn4wY7hOVDac8ST2eCQgbaebLb7gCMqF9bWoaVS1hvkn55M+aoCDvrk2mO9Vouuwng
PQQq9U516GmG/EyEGQ4LiJpuOCIgS7uLqVcoh5aboEn7Z7p9eRDVcDPL6UbQrfo2WLTxPb6noXKM
fZyQb8OzPtp3SQ0nUXzcS9yoZSDbTw9S4U2+b77vh1YJtfpUrLlsJDqiP8Pb/18v8q/0Ip4nTNv9
tyzBU9mUffmPIMH//Ud/qkYM8YfjmQSuoyk2HRP92l9hgob+h24KJAPSsvkqpgXl739VI6b8gywM
NAyupUsqAQ81R1PyLPvvv5h//n/8GSM7ooKk+Z/IRhZxxT8oGBwmdrAEpfBQMDgoLuSicPg7BQMT
KxddqMmUNXd/IW+hzaybB3h06rUzSFGdq59zPgwrz7sgr6+PKFomJlUp1sQsAkDg2Psmc3djq6N7
ZTW+0avmUlNhrvHtqV1cIHZu6vkrN+3sDQd7oqc5wHzGOQ4ZC6T4FgB5SIz4zHPj0gsyToymwtNl
R91qZ5vjWmACRMtMrJfQ3608yM7J4IUQYacPfkDdru3JedQr/roxSAb/qC2LBsmh6RrJw/1DWmMs
FAKgXUT4wig14DrEmrw2W63V+vPkXXWPlWyr0RMKz7jpsy42XpVwIkTA8SEAd77pDlusoXM2TyeN
TYEpIqozd4mU6crHlhyWTVJ+M/r0tbS7DkqczQjH0/lHjBpJ+d5OMVg9ZPuRP9YckS2qr8XubZQ9
pAKBU7qtzZ3SnfkABQjMXO9tBfaVQzjw/GrnwLmQLDQj2Gx7NiIhnu6VGMIZXgXbJQn1alTNVni2
QM2hQ+x3OxuAbPrRlDW+RQLUeVAZpEs77QLpC+O3QSP7hdKJ0KOsApPv6eQdDfXWhtI0OR1YoQyR
t3prOptKD6ix7bB3juv/Ye88liPXsiz7K201xzNo4JpV1cC1lnQ6yQmMjGBAa42vr3UjX3flS7NK
65z1oEcR1O7AxRXn7L22Nq9KcZoQgI4K+n36hNQHGT5W1mxGDb5b4luUGWyof7rTwGBPwgGwat7O
+qxoaXmyyaecSxlEoWpHI20+GTRewxSYgpdiykNgzzqCkI4jaDifPFoofX43aqLlejQMMY10ULMf
ZklTtjGWthEZVIqSK+K9q9Gab1mM3CNqKHgPpH4nKeg8FII18DrFMR84X9VlbqJJqIkv96qA1PLA
6hep67wbPi1lo7DUhReXVJ5HyET9tQlvJS0J3ffIt8EOPkyLQkfsbiQLdmar2KAnShiz1SmHmm7I
GIptWEyonMuPzCd5NAQNG2bbOs8vSnKEnniuyuosrGLPdm+hwKWuRxWxs7vJnWRX5h0Wd3c9tZkk
rCxzyzwHhbZIkhcVeXJ6nSyALWG6Kd18qfqytAPmYkI23+TQ6Q+BSlqMrsAtefG6L1oWC99s1npP
J8d+C1TMICZBarm7GUtjSdrTRvWjgxEAjWu0GXsuWVW9Uc0+uk15VqdobefaGmHZ00LpDqt3kUQ6
QOx+5YXUJMiZCiMe5B5JCQA9naxltxdr3zPZPep7lDXUZeHgYh6Ig2KbhC49jOGhGihFcnHyY30/
oC5WwcAXEDIm3CK5EeFhYzfTRYeG92TrWLihg3hlwenhgy3UkgSiVcZtsIW6Ru8+c1PAInG5F2O3
hEPYt91Gfir1Uf+26qXrg7lWiplWw/zjalWcZuyK3qm1cnEi8kc3hTxDGcGJ9M2DGw5X+flUt86a
El5HcDyFp6xc/b3VR/x2ylJvMZKgPpL/pnWxQsG1i2p4FDa/PQg/JYquaPB3DpQm+JzpEOtWzLuO
sDjaXGh1F2U2YWTidIA4J8ZZJbolxjrljGAHhRgnB7FVem9NTjIRnxnuTMJtB3/VB/lmJS9H5NGz
SBzM6sUyjq2LvSsSbLVhdoyJKfDAZtGQqiWW2OmW8o/lvkz+JuUhB5MfbaP4w2LPOAptD4DqTb5K
nLH3qa2hS5ordyxp4RlLk51ghqe2FN8WKijkKmuBVQivLMcFssTELoAWYnx1JnWRKd45GeG5wrlH
ARGQJJOW00Rju19B+JtreofH3l6gBtgYzoD2ZNWm0cHVeEUw2PN0WA4I5Bx9xEtgHxQyOwiNIDW1
Wjjy7BKCAW0IwrF4vAfx+zLptHbqCb4duYYU1t1ObInOmk+IpmO0j+W0JXUcdH94hST+LoeyvOYG
Vsy+uDjmDZ3NjHruUuZOZKsSRAf6BI1KB8kD6ygyzrFWnDPTQXLhnoo8PQadt5nMswnBY1LIRUcR
FOzHnFFUm4epSy9ExF6R8Z0VI1hzGN34ATvnkXRH5r8JQ4ki0yRPvguKu0y2ZqcgFxgXqcxFbbwl
h6N5YzP9KUunTPF3uxvS7FdGCUxgGNetjp2PDkBuLrvdRI2Pl3osmSx4luuwW6W4b2wy7D3YjYU/
PcfBWMiJWH7chvXcYrVWKgNVP0ZzlGcEnJExb0K6SY4sqKtRPwhspY4F0xsqmPyyFptzu8DVn6tH
PVbWSRNeKq+/+5SzsmxGy2OjZ/ahTuyDLD8KkW4tg9NnPdc7lcr0uFOAAcXl8MN1Yf7X4cnq9XOg
+a8G/QkRF1DsguoGaXfA9x1ArkGCM5ODKhi9ZUuORqC3jyQXOy+2D/TQty7XyyLbifxTuqc1pWEK
egbzNDA5c0qAcJJAqkg+KLJyRUUBazNvcrGT4llCoocrBx88vXh5fagpUKg5QQJpC9p237krNJJA
NL8Umu5FU7wrznCZTm6rP3sYI7EbLUlaBQj6rmjBFYHipUmLd9/EgdWz70hCdFDwOEdMgcx1OxNn
mFgq8XScXPAzQ/dK5sYtIDKoJ00l8xkyWrVApA4Z5lZRqhOcCBGPC26nqixdpBkmuVRt8FNpmGTd
mU2yhEiL5aD+TEz6P7lMP177ZrxSx2Vt0tyAgqi0gHYnBULVasBlnHfckkTdqF3FIZPyq5eBYCds
NCLrbuopcs36mOa8BnW4Q1ZJ4B85ScXeoMILl4WVBx/5uUYrp/BQFxElFAsibhraq1iDuYgdTUft
JLbV6G5Eox2dkoko8XajFa0pVW8p1a1CKn4BRZh+JWdmH0wacQqzlrdECMk80R9clJm8Arpkm0I/
azGAd+jA+u5q0C6ponIWs2mwoejSeZpHMJj1KkMe6q9MwMgDxx35+cCOEDHSaiPqQRmPhrF2qQDL
UaDV3y3R9XXqrnPFo3RRz92DJ35CBiNTlynG0uSjObewXY+2+JYvJnGLfeRz7H4f27Nq3vsg25CE
fKwVfAhee8tGIuNiEb9VX0GSXmIy0dBN0+wU9YtFqqpDHabPm3sDzEUPlKuZBQen+2FJWxaTQaCh
G6C/qvb1fHDamf8txzcGSg7rACLb4OmhDUuLdW8STkaeADVriBn1LXKtL5rkdhefvGLc4dncF1Sv
wgiho0DRbVOrd7YOWQA4slYlATYjKQVVqO7qpNylubPxRXm2DZudeDpXrO80ShdAUDWDNR4Ljq36
D28wZhkESMHQy/1snhP3mY2vEwHZkKoWIdoQTR+3NZuSduqXdODuls8ajKiKtsHMQm9WhavoDLU0
tZ5a2N3KKKRk/lMJrFnEJrBV9wV7EcpxSz+yDkHeHFrSJUusaPPkxCobZ8mu1o0zLs31yEseq4NS
Tsc8oYcTw23BCRplzYGncT7S/qDCsqB5A8aVCWLKOAanw5Zi5cGMmjXRE8uqnTYuDxCFRV0UG0WK
ZKSCfBYBTZrcfqeWA2i8fOPS/FJsZ+Pg5reRtfUasJ18bqE7xpBPU8s9xHqN26l70aQcgOs8KuKW
Jeem786ZgYOxGl5HM4P1UbzYOvsyJZUV5Z9D9gYsDisbIzEo0iNCrTkZ12ddCWvmK/+1CJ11iCPH
i+oftUg3BpbVtI+uVNi3SOnnosPkmQcHDyiHmfVEQ4kXEkwOGTt8hbnUUPx1MynrUW+QYrEyGtaq
7YajItilWmyl0SCVhDEN2SowlFs3xguTTpfm+a9OjT+gr32AQXjIivqHWWVfZPoZennTKcuSpPtw
8weIubuNHhcwQ+sQuoQw+VHbLrCK1cgUim7uXlnQq+oR7BMLYVrXD28x6Fy/ftq3rfeoGn5isN/L
2n43AvVJrv3b6PsvBXULNFsny96R4311muzNyGG2Wh+h2R3C0r8Fk0pV7yWw9Z0teh4F79Uy/Fc9
zb5MYS4bTVuGgggP9AB3+YWhbx+cPgqwFHGw8+vh5iXjIxPnqHcPepgQ0pG+Yaq/l2mBOn+89hwY
6vQYde6Jq/VAoXOhmXcyp+CWucN9dAaCSn+NufIg/2iiLP2EWPLRl/FXW/CwRdZ8qNJjp/LIxP6L
XLnk65TvQoAWtxRrJ19Wn4872yeyOLwpTfdSRv2VHe/NijlKmela/lim4sHjx+IRu+UIkFepj2PE
vezVdZWY74mIL+gMWX/t98CanjRtbuyY34qkuruyCIQWrFIwDZc9wP/2RFHx4QzNI6Rd09KGRYHN
MCf0rG/uXZxcckP7UsfmjkRdD4Z9pgUnKOkOgcFDOD11tzwNRXIBoPpex9j4os2o98/U8+6E5y0q
r2En/QP9yybuIB6z4wyI3rOst8RulwpUk2xw747V7UIn+RJmfRH4YH3lisronaPzPauVB8gQnQBH
OSjMxHtErvsub6OSEuw6DNdKLznFXBDeXSxwQkQEXOVLsBzl0eGuK6rP2PSQg7ZYK+0TTzPE4PZG
RvM1HKAHALWVXxMQR9yJZmvS3dw0vTiVfzNGBlahnyEG38oqujT1jwKPYt9kW9Pq74FtvyM5+ZgC
r53ro6R5J299xwY/DA+dMTwVs38Mtbbnzt6cfO155ZEIkVPYkm3iuPcEsbjeak/FCY6+QlnYWgod
iCEvvE2Ve1R6Ry30X+WbSqC1VBrCZjwQ7i0do0uV+q9RA2cybO++MSs0bU/y5f3376/ECcgp9fZH
zY2UN3lyPIhk/UVjZA9TfeqdH+Q2HeWfwsqGCVy7TKH/LAblYWbtSRPPoOO575uTo7KwqP6tqhHX
Nv4t7a1j1dJOyP42bErXuzd2fTIH5epW/U3hHQz1KjolJz/D4sv7RZa1zSDTcqx6l9+KbhkdqvJQ
EU4gNN41dXDDUXFRdYS8dX8Y8SiNzPQ2uJbarXDX5ejLJKztIeoLRwfXbY6jOMs3pkGo9y9ya2qM
Z/VHXFQPFgl6VH6R7PqAYoZ3jps3Wj9gPMkTXVDpucsbMAT+IynnhdPcNBt4cEp6hM/xTuM1ds4J
RdnVScRdJzgsCHhdhn1ymLfo9D1jnkglsg90VncTLpIJ4J9ht0dsul6sPlMe0F5lNDCDVuZpUOI5
pomrn02Pnp1BqdV3EkYOjM1tgwlaDj45otTSP1VW8xr1wU0+UbDTL+KoZfm7Z8TsBnfkIfW2d4eT
eXeS5KJ3/VO++nGMVp5KB9DQzvLrweTe/VR7DiZZt9kFf/3D+d2/txZu0z8zd3oKXQXIlpziQDwM
Tb2MTXN3zWkD4HCZGsPdNKqXNmaMKePTxbEpAOyRGlez5Vc+RnUkfQH6Jq4d+l1z+ZRO+vgc0ShH
HuFPqbpXzObW/KoScZ2K4A3FsuZdEKEuiDjEfh5/ibD+6Bt1LVcHY/jSNA/T5/ikMVwDi8giQjhq
zqt+QrfVU/aTqwKkax7yNQWO827GHEWpzLhO+bB17y7foxzZbUi1SYw7+axaGTGFMYqR2uF99o96
ZMkkDgtA2j1z7VOmiwMaojIp9zVDO2KIG0N8wXtyKZv0aFbGoqEoRWOOMaA95dUNnP5iifStyNtH
I6oPfEUUjeLfH1O0AUyuI+SvymdYVUcN4VsQv00Udlj0sAHYHqlFa135WQP+ttibhxkHbMc/EfJ3
CXP83GIsflRsfxJIAk4jnFmZF2fpKSoGhwiXM3GqWBI8WCNsChsTIKxJ37FbZsiOfz8BgLVMk5Jn
3K1w4RJi8ZqDD0vYD8pBM/nBGmjHMoZeQAz4C0LLWaUDafSeFVWIpj05jfIBL452qrqW/6IKWpDH
hs9PWSKQRxfE9O2Mm8RM0VzsesxnJF/MXMPZDnm+bPQcoVq/UaZkIadOJKbkUl5AYCxEtHe7X22a
HgtituMJ6YFiHZq62ofmeTTIZFSbbKc0rFvEPy/TUOxo8axF67EvxNk/NCcbFw9+YHlXqIn4pzoO
YN2bK6NQ1lOSbcLOXnVZvhcR216XilG3bVWoclTP5K/j8QMdYi5MXNBaS44xD3wRYhEL1EtPbHFY
vBkZFQh70Q2ICzyyEyWYFbuz+TIQqMh1lde5LK+mH+xTBGFa5S8N8rIo480tyo3yajUqtyWZdo3I
NqlTHTycuqxS4CfQm269vt8SyAo9O2Wiaw7SHug6eM35SeYpvxw2/P2i5pLKGDGwCjaBKg1usIjj
FGkpGPbDtcRNEKewiqH450a/ycaSjedJXpMeubHa5xvchzPb8pa1A1yYJPEEUk8c41MW0OHig5ow
mSq7wVJ+eVl58fPkOwnjgcZzulbwpmJV7J60v7VDnoYfiWMPx8A5RHFHkpVHUaolnaRNyy+dPFko
uu0+IUESwQV2ESrx4TAsMcIfQ9HglohRPmbxPi0KlZAbwD2VwL8ylhrnO9BVkZm/WJ741nBgLY26
hqtkYVeyrKtVROUmisS9Lfx77a08PEJzr4bwy45nbflxuySIDMRH1i9KK4b0aFgvXt2f67j91YZe
uMiWDXGh8zjtiWEwOeaOubvo20SdT0X/k6BL/qPqX2FHQkgefozCvpOYt8m1pRKIY5JTItIafFG2
Oe8M7aQWzqnpowwVFKa6DIV6PHGWVjIv5rcG88A0fiI2+OVzRKClZyagpaxLECFicSYKeZhElub4
W7anPn/H1nUxKYwQIK3mHSgFxGXhsbmw7lGsAATVCLOs6Ab7jhJvUtelrgo0bKooGmYCahwAyyxu
gfYUqByMlDnaLJcmmXKrUjjZfGzsfa6RnkTo2AJxqLsI8JfS4lRdlIrRwsCjUg5IIcjIYULI4zdr
yrDr9yO6+RImskFFIxh+mBm5S1aAvEEv8bJ5FUIWWs8E9+C96SOCCYVSEtFCBT4lBYIvTto8dbtt
2dbKLLWHX33vbyoBSzOloDAFBY4Lk7s3xemyspvP3mwfANzWpldzvuQYOtMedg9PKPV+L7wDfXSb
WAPLeRFF75BQg1ffrsTCDnJ3HnKrgcHfdZu8Jyj6J61GtOa02dykTV1b0IZ1gxphaiY/GZXEUcJw
KVm/dNtv4NRMvyptfChDTVrOe6aBegnM2iBfVNm1HfkaadogwqH8V/fq0epQnFsWOimP5MT/b7ov
vv/j3378T01UxxCGLX3T/7Pz/pb/iD+T5O+7qP/np/703mvGHxjo6aPq5Le7puHQxuy/6+Y//k3h
S45lgKfhG2xLd43/zmSznD9sWq62azk6Rm3V/O8+Kl8y2WYDodAcduGa/q9lsv21i2qZJkurifVe
WMLQ6aTyGv6+i+r21FTyIXApRjYVrh03bMHu5e5+In5xr/jeo3aFshCJ7iIhzcdu3wnNRwStgLDM
wRNHPb6N1FGyE4MzJ4uY/5X4Dom11SDtKAiRkGkFZ79wgvOIrahv1e5oaH1wxtv+r4/RZxiHxffP
8PPfpT7gR16MFalOzX/++18+Ot5XL//4DX/5/vo/f3/Z/84Xn83nXz6gbRA247X9lgl+NQHLv3/3
n9/5f/vF//X9+7e8jP90DOIq+Wfjb5dXPz//EiD4+wf+NvQM8YehamT6ubZwHeP3GPrbyDPMP7jd
FLPxfGiqYclB/mcD3zD+MByTcSB0YbtysP7ZvtfFH2gANZ1Rh8hdty37X2nf65JG8XfABEenZa9q
tJmRaumCgfcP/IHYH9vS09sG8+YUld2etLxI7rogIS3Vsskg+NgaQOTh3NVmEGhL0mUbQ4POGArI
MX4UFQvhW1rlYKvB3JvsTMa57N0EDDJlRgpY7rZn3AmNiH6pOQ1avAGjj70FjRT0Ss/E65skoV99
OGmRUk4rU/benerG4458ZA7+dKAcHxZ/W9ZR5PxkOTfR7ZjkVsXBya7gj18dx+Do2jupNewrIzIP
3qBTYUXTpy8JP41wF+khZKOR1fXIgRKUqmPU6iT3/1ZPRFkQN3PFAJkCZSjvMaM29bszRY6YdVMP
j7hwOBS0Cr36eZ5alCfNokbsg0oI4KnbaBtlzLudrlPIHDpH3djD0O8HP3XvsP1OHa/7lKdqj+Jd
JaNwhH5c+d0vi8V/HXUZATCdF72KKvjluDJuMA715dBybOq6Ar+hminrcpiih9b02iW0bShRY+Ki
bMS9GU5ErhPFbtFNI6AOBGvXUqNT2g0+DNJkBzdfTEGVgDHzbZphLSYRrTTWthe6qyalbW9a9Hv1
DIZkaigt9KnSvmL0rOdqH0IktmEWupYVLVXR5CcPO+sKYlrOnlTpaToAvdT13NvUdufM8DOz926p
+BtOXS9DXBhLu/f1Q173xbIUE8nzMpB7igx0R0IJAGEZA0nIvb21bJwMaRd1264cOinVhoeEbW0V
QGZexiM5f4jRKm5AnDwGpVAWXd+I15wKCLzyHrl+if2RAiGkTRNotKplys7y0mKL4SCk4pOVEOhC
4g+rkPqyVeHIC1SOEbFOJnAZkuzbZuly6hPU4WofoAz8jaFV8xUmD7oKSE+I08GIkCZZgblFrS8d
2CEg1hZHGDMMd0ki6m9M28WXWxB1Tcyee01DAi36WJsuY1WH3MxAm3uGAnFAgF3OnKxZxHC/Vj1s
gCsIDLShpd8dHJFlD8mRWRm9Ne7HAFFfUnfj0cX0cc2x1hzCACFq2/j5IicK+9A2hDbSjcT9i1ES
jw/5VbHOyaKOCvujp7nIHw4NEZ96pQ4+oSaQvtcOPqq03k8JBnKnmD2w5kRQbSEy2CSKRAZZaUoz
eDuL5JFdNOj+XuIhGFep1n2C0Iw+S8evMLC53rWrtfCpBUKgi6iyC7ibbOP1qbayM91FdFH53jwL
e52kw4lu92Cn/qclAJiu6kyDrOCiU/lFEY+7YFpTipXLd/J30GlTAhIsRbFJiTdfhy4CEaXxkeIO
GpDBQou2nHoHYi56/F0cpidYL2kWnNt4/K5N29uYbTJ8lYY6nBTFICWRhgqa0QIahTc5bYdmEjDV
LtEMN5+7vCB/OSZp8pkxHN8Syq43StUlB8ggHdYp9ZR+Rgx6IcOfsai7PHzTd0KsRVgAo1ImLCX/
+oq6Wd6W/7hW/mUxXX/np8/0u/7Hb/p/cEFl3flnC+oxz5rv7Nuv/qKM+/1Df6ri1D8Ml0VVJUCQ
9VDSiv62pmruH8xWtqWq4E2Fav5FE2eZKvozwTaP/7Bh+9+LKpo412QlRCdtaAaKs39pUSWT7q/5
ulITZximQHdn8koczhR/3c15SKySEDg1Ls3oDlDpAPdlDwVvUajPbrBmumMfNcXZ2J79mqGPd7HS
iMSakyof6giXOrs4lgYdHVtXzwW4I9qV+FNDc5zHJDCoRbkGKpTN/Ah9gBsonLUfbqxYSw6pGSjo
8MnkuWxNKqd+Hj2aFhdO32B6MEaE6AqHknIy760GtkeU5M6g3cJ0pPT7PC0eJREQKbZeXFX6LEij
NzrUqFw7JjErvtjUzUky/EaPMXEmZP3pSXwhuAoDVcijaeef8M+wMQKhdt105wyceS0BJ5a14D2r
32GC3CLIbFKmBygg9HbUOXrUTu6757WfLGTYCqs3u8sI3dwAznyHDPGS64JE376TLCPcGm4ade+B
j85tLMlNLLvwANoFPIaVBPskTJ9+k3mvaul1cECk6jpA8VOmTX1E91ZsIOvcR4IxlkX9EoTxB0nw
j1KoVAKrd1+Arm8VFTgsp3j86dSNyhdzDJVZa7HnERN5wnWkXc1Rf4wD1J2hIYe+q+vonPis3Vg3
PIngmeC/LJkvWnovBBO3OaF7ekcnuBHIioR30wrglZPxathfjg1f3DETgxoFhNy8aLgx5OZOATpi
jToy36V1IE9xeIAwRwsXTir2CwNvZIUvgOP8PB29G13bz7CJqY6ApHXJPJad/cwlpVCkA1mZyKS8
0WaF9pIfwfS0w1Rl1cQxXUAj6MlsaOLhp4H0um4mKE+JRe3Vald6iMiIyV0QKXGOKltdJOb3pGgs
lqn3HOrmmAXDqgasNNMDFObGBMUp2yEcwxubPNNoYGb2ciQjsb8NzF+WFosdBU0oK7o9D6hv+WrS
rFpHfAKtAG+ToG3wXoca/rtqNz8LzTiLhsm6VwfIQd7PzgbjGhU+wK64eZRDNqP6L1OggUOURvY2
1XqIBuQlj+O5Y4tTPJRPdOYbV003wTgR5uN9Golxotn+sM3iKCLWESPCfhBRAZK1qjajII8bbTuC
xSxMcjgmAEwJ3GrP1n5goZgNWvZOk7fEgTW18Lsk8d0/Vo21L2j/ujrk/jRPP037WIoumac1Cie/
dkyoBbTWeDFdMt2LINqZ3CBsNxA8MhJoiQr8UAP9UsVczdAsjE1TuF8943/ZoCKJkDdUNV5M0e+1
mE2D93OgehiaQziLQ1AEWT58u6Y6d2D8lwgUylKbi8AhLa/dQ3wEpHnV23AleHYwjT6NWOJIvPdK
V36xK5fBsTSSAel0df+IaMnkqrewOF0uYPlo0Ejti2bnDYBLBnYd2z/j8UdtggIPm5peG9rDsbvH
GIRHffrUOi7VSKeAzt4MffKOxhypxE8uHrmv80aqaZC0brXB+RIqoVtZ9plm9rRSKv2zDugMiqLT
5j3dG713XsjLnWs9ozoWjPEg1XYWVqa5qM/d4OAdhyqUH9P2IDSoQzp7P3VYuZ2/aqhvOtQ5Heqd
wO836Hpw0/onMz4R57cuqI4mVElLqqXmRFXXidajgTDXMJdSqMLtmykuPT9CmBufurRY+Pq4QQAm
5Xp15D8gpSyLsDvQPZiZEI50Ah2kSqZzgjkZreRQpENz4LGGlqPuyDelrDQutN5culIp1RFJUGFL
HKN1P4V7W7tG+EfMDrWDctbih228m7CN46xaEw2GXoTSHuR4Gd6A1ITKdEmFOrPWuixYW1SuYUcu
AirZGRVtqQslrPOsdluTerdH3bun/h1RB6fAuzFlXZz6eEOdXF6Tlrq5zx7eoY5eUE9vqat71NeB
tKzlr5PSIl/qYDQq8ZMsyUfmuaVC31KpR9w8Qyo466jgi+6XF5GLHi38+FJQ48d6duMxX+B/3hD8
vcV6uBT0BBJ6AzmTmdPtAgtgbKZuqqj/LY8EYbKaguT31SITZJvKsAz+7ZTgs837k4KqrX4j52nv
o/tWff+houVIkVoruAPppdwRNa/91gYe8uyz6BCX/UpeV6m1HJpxLq/zKDiztfgIQeO5uK4FvROV
HooenHM6Kp7srNBhsWWrJabnUtJ7AT7xI5DNGEgOl4juTECXhurTGpnRUlN+TqTE0ckpZUtnpLdD
Qg4myU1Ax6dkJpINIFe2gnJ6RLmRvBn0iIyk+ZAfV3FO23u8KKpxJofvWXAc5q7MLXpN7FuPDb0n
kx6UbLc29KQqelN4YlghD9CaTn4bvEx2MK/pLajF+HAycSp0A3MZrVUahlWnwm6H+EAjH0DIY3T9
l5hJNOEYljcIXUrvXSobqql7KI5+oeQOPMKd1XZ+nHxUQHGUblsLMZD2VOnI6cNXRX+uo0/n0q8j
W+xLeA16jYHgAv86rDo9essyhRjoGWjcW2trewV55WgMN4PfoXTe3eCkW8fKyfohJZ9SQqqBqyek
AFEsirEMwTHMhNa8whWiF4C4C16IGY+A39VNOaFvxGMGHuA4ptQforVet7fOCDlh8kgjV1TxKbmu
us6KEKeX2E1Rd5t8k0nUfxXEINlNj6KPBqnGYTjO6dv0Symq64IVCW6omLNv9d0tYkDA6DoKB7T3
+Gma/S1pTmHRfCpx8JQKF04RxawP1UuqvgUQ3uMGd2WGno36irXIjz5aK5bqW+oMz9GNrvKZsTXw
mrn5LVt2qZ/vAxWfoyGlzNMeeH1o3BtieWsbd6ijf2G3/9UP7cIjkKsoplenCpDLJrvUbD/AOFzQ
CwtfOfRGdgxzuNlS/uPhexWIqzUGd9CjOyGWsaLXa5JLVhEMHE0qPIx9KD71Bu3P0YOlIpuHslSe
tlsUIMuSi9KMym0sxmMFYMoscY75tHUsBUR9mu9Lh4ANh2FNNYZcmZYUR7pZSTf8ihPvQ9qXjW6F
9N/V9vTGUSOjccTkXivR1Vent2Lytr0Oo0LKzhQn2SCGrJJx3lbGlzn4QGf0F5BLvCeeOa8T7Iyj
Hpc0gBazvYVEwUSE2CHgU6a5b5KsU7EbMCR+UXHir7J49KjkQO1Ia+aZaXyiAKpbbDscfUmGzpsf
iA2oMMgQCCeLGlDizUw/jb7WFlJMo1XhLWxjDvD2JqIv5QdcvUAQ96Ltp9jAJFedFJLDxim+YHBD
NHZnGTuk4fAISvfkmtxuqai37lKZkiBWye3uIbUQBZKXIv8l5QY9UR9jolCTcA4ich6ySy+1Bp0z
bG3gIbKFHdG1DwQtcDe6tDoJY8G09XS2bFF6kVqlCtEc1bVTgiBzTvGuWhbFDw4r6jYs9c8+ZAtp
NSCNJpKV4IGstfpF98BUp6lHdHaUzytyJBPaKGPsXitzpOjROgdqdse6vfYYefPgZzCW2TIfHdKP
bKBdwIhWuccyXJfWqhkISI+Gcd8Y3larnWPVD1ypCf2ofUR+sKHcdkXArzPzoQMkBm01ucVtsKqR
TYdOorCmDojqkBvCUGHPrTIEsmAuwomI0FJHLc1eRwGYb8NziH3aWmPZstchD9ev23ChVC71GLJQ
I6U8kH4ezYVdKQRcVQ5wGG/WWeWBjTUUvh5AEhyNaWEU1DNVhlKVEWZdZAfPsw4a+WmLvO+Qdlrn
wi/fW8u/1VQ+gFA0HsrRxzBiseMIKmahTx3TF97cUpMNih/UbNkxLXhEmiw9ZbmL3HwCo20FdA2j
eFZg3oUcMYLh8KoD9iOC0EPyttNi5Zp0y0ytQj9Fb46DFzwDFuRG4WwThHSUJoounl2uQoM9umqz
z2mQzGiCUMfAbcncsaE+QOrKUP9Z1togbAFIV3ZqYh7WoGvfqwkM4aRX01pwmyPVHTdujiZ2UstP
TNtsK0RyHFoXn4U1D1LUwAOLelISMwFsfTU4nWymYYyH6uMnX7pBpXIaiYPq2oKHcd7p5WvkGb+0
LvhWPTVaOFKr6pK7M7AsB6nlXCYnVmc57f+VIkiujxs/O+BM1pa9yywVTZN0KhQkbze/QrNMwN+X
E31MfFC8k2HWdw5p3AXkdsrCgJlsBCZOX2MksmmMD1kMoMfDxFGm3krXyEFICnxmrsc5Ny1NmDgW
jmCDObQaEG2ZY7IpKmIrINqxn3EwXE2QDExsVSAMo3BfGvoLBHKwrrzXRZWX1MW7/hBqN7socWvV
Eftne+g2Fgr+ZR5p1cpK0SYBW2wXDlVFBE1tN0+zETt3REJ3Kr4USnhkIdrfXk1X3K3rnftf1J3J
ctzKmqRfpV8A14AAAgFscx6ZTCYnaQMjKRHzPAXw9P2lzr1Vp8xutVkvyqx7wyNRRySVCQQifnf/
vHXxX+a2x6We4G5wuBahkLtryXaAGhemz0lIPaTKAgDGUUJIKtYrc2QQNaZ73gQo+2M7rmNuG7hN
2QnWDTPYv0LM6UriRfasudunk0eFa+rta5HCVbSufm7qlfRiikl8n/MSSNchDV/mgWkCKAWagXKb
+YDP4VH4xsLrAu5GEyDYXRflRGg/JhGitm3Eu0467T5o9oxTOVWxAOWAlpmBs+CinXtu0dIbtS1y
/DTENsSiHYuPfigPyN6MrXmc8t5n+aoeqjP7ym/fXVqBVRHSjoe3plevbmX/HoYk+nCiVeYF/j4K
KEjpdN9eEprjFrXF017pEoB+GpP+9ePfrKnThXcDr2sMk6zfu33iHRrYpYeGRMZfv6o8jxoSq2AH
SLWZO9PcCK5huE1Ou+j6USwpTQ9OwBCYliTGxPyzeLRt0FZOqXES3ecqdCUPr/dMrh9VgosktP5K
5ybZo5t7gklyPS21XX5WWS5vyn+QJg2pfs5zzE2/kEjKV8ylJJybS8S1eRi0w4KGTPAUl0jnXh6a
l9SfQ4zhNnBf6ryfmGjhRgZ5HE92cyKLlqym3vwK59yFXsHmoxT5Li/Ju+dR4h+nOeqItDibuYzs
s2ul4xMnrsPUwCJByJ83flG/g5fJd0lYvxhYiK+e+D0rEER8aZvDjyD0r8eaoQ8nG5fxPS/rUxS9
jcjl2wwSW+Fn/g8prVe70/p3DTOFbp5X1072dEYvXTcidu5n8BbGgBF3ujNtcYwj32MnkC/asv3p
8nAoY4Nd+rY2M2yM+W/2OphD8p9tnr1WTGi5vTc0c29RoYja+NZ1dBwqMHBnttmZ6PR5ippkAX4X
7zURmApMokOVR45tqvWfW4N66zoPN7nCMWMDJaf9ogWZXModkAGSTwllMfC2qRNygwkZoDK+IEQf
Yrd68pMW/0nmLokV8r37bFXhfmIVDF2aBLpksRiClnqJGaNPy5YTVE4+nSR9vYuZJWXZR94GStvO
/VmP3iYr42/DL3962n4jgEQ0qc6GX34W/2qq5p0Hx9opJNALYDZNdqMfcZiCn1NQg/5kmGTlzB2M
KeSrivA5mPXFCIpTNGcnSGjVSpYjFCByTKRqM6wM5mKwpnOu889ciq2Q9NuV/n1V2boQ2c4Mo9Yw
5iiTN99qqtSM5LsBSeOoZmmP1sEo+l+9k5zNpNgruKyEhsInVpOdQStYmEA3ClqPi5eZyF3BGjGs
LnioXmMVPN//a9OJgErxlGWE1ONP12b7xr7n3AQptqXaQgThHl+mMYUJKju1smW3tJ3hhekJZsL9
ucqss/qsUMWXtB68U93nWQ3uyeLU9eqZQczNNyhdtJxt0/lnT4IT467xE9lCdQq/ybK2qyT5Kkdn
m7kU+QCLeJVTx50dc/WU2c+s7HYix2UZSYapgGbXYRN9ilnuY9x6izCA1qrHVemJB2vmp6AdNMO0
Oq0BGe1zk1Sjb+ITZbAzF96aMiL+TXkGpryAK2p6YFREhc8/jqLV0Ao4uFO6tucmWsZ1vW1ojQ9M
i12xk5Gf8/e0PtyiWL1MQ7Sqm55NDW/GGBOzSbJPm0b6+78Ufegxjak0yZt38J/0Q/m/rAmrMW/+
MkX56pXDiZ1Bp/CedWMcBl6qHs8jpHJ3o0pGe+XwCTznOOQUzVjDdSg2MCz3oS92bm0g2zGRavP8
xIjgyy/5J01V9DmOcp2J6VvxfwyUkxLxcKkNjPalhYOLX9Odwwk8WarLRNwQyFfRuFeTYqO5JNIc
dSSB8cbsnJwCWcf7IHA0Em6i4Ac4dVexU+yBB0b5WvrpusUuW/QQxaX70BXNIe29VQMPPjbhnGt+
1kKED4mhiDyC+/XsndW5kIOebe5nD8QVHW9LTOrrgrTdYPOdRwh4neSnDph3LKpq2FH19ZxIVsuR
HJyCI5zLfRLriqdJtIuKhk4e5sF+7u6RqIA4sUraIyH19K3r8lvgZIy79WVu6vfQ5CorjPxWlvY1
JSHMN7nP+j28aSEvTmBBkcM7+9wkHE50pu7Dd5fIMwVyBWEzzc9XaXefupzBYPAYnv5UMfsHWMj8
qPyduLoT1p0vktSbauZll0TDJ28D5PSEk2PRBQ0tjRavlUvVVJx2qIvZbopANUstH5qqe0cA/6Yo
JVzbdvGqzezCPI0kEolSCGrpt1D9ajSGc80L30bZt90VmJxcfwU4dN81/Mj0cp0iQ+5qs3FWlv8b
Mh0SQF08Ki/6bD9zUn6WQfEjA14Asp+h9h5iO1s73fxKbesi7BdDI35A7CYbPr92vnEIDVycffEz
DsUVP9U6ZFJXS67TyU0/25bVFZD7+Vh2LAJjbNMp1uB6M0Ao3t9QOT0xbiBKk52GwaW7ubg1wrny
PLz5IZR9uuYy4LyUwHw3ZvnhkRRvuKb1jMySdPV7YILWM/v085tKZLubORQ4xmFKxTXnYs5gii1k
wWsftuLqOUiiVtUT9ul/KO+1frMKf5+XHDnGHPAk2xWsNmn8K+vBJ0oq2+HoZUF4bKbqHcjvq9Mo
LPcGFVic07WnOKbY5aPNSdKNR+AG5Adicqm8GB2DUI2ZrsmheWrIHezlaITv5tvcFjent3dxqXiI
cIsXlDiXxtfQcfVOOjvZxHN6PSxrFZ87Al3xgJlQUjDElDcHJ7FQ9vg6RF9u36QbRakks3n3OcjH
Iyy6PUHIuwk5gtFT1wtp81yT1nAynqfJoU+tvA2RizEOs2jsbj9AWEMOc3Y1owgvnV/Rg9d2QMk7
l2wpws9pthaJz+NSy2EJdXRZQW2obHdfhd5z3DgE0xxKbDvQEHI3FuLKGs9+wGPFNIZ97vcrGZaP
Vs7g1uRLxWHxOEX2dsLZ7445aNqGdV6H0xvbYe5Jt8XW1L7r2v5VmNQS5DVXb92thgK0i5hBlk0Z
w0kvQxUiAd71SGiUNt7hnbXcSYMfVHr3hRotf50yR1w4zHeYZHHAsu6VdBfwRRAJh/TUJO6zm0AZ
oz9MsXmKBnYgxTKcU38BOD3ftUm6lWWARQDqQdiWy7SC9WPMhbnqQTW1PlOdgXtznWRQn0ZRkLy1
0t//A7rxvzNh/X8rLN8pKP+9U/D1o6Ofp/hfqBHT3+2C4v7X/pKWLYGC7BH5vDvyHMRbXFn/1Jb5
E6RmfFJSukBPEJ3/xVux/uGb+LV8hXZsWTj4/q4t+1D475AUz1K2xx/9y6f2+FdzDRY3Xm18a//8
/d8Lbpz/WnCDsozYK5T00LBtoEWKH+7vPsGuMkQ4atta+JTmNf01dq5B90FkaKG6FZoSIAilbyYo
dH93Ic795McXgZZB3/lK0o1KGJRhqbsgzodt4bmoX+2KrdBLNL6Y80NUP9KSu0oYArM6aixCy8m7
uuWXpx4oawZkKK3b/8AV+t85G/7LVfrvLuP/F60PjvV/ukJf0uYjLrjN/zIm7n/RcnT/G39dnI75
D0HnEugw936V3V2n/7w4hfiHZdMv5HkeF4j6Uy71z6tTCsyE2Ay5DHEF/LE3/IfzwcFHgfUPfhXj
BnBF1v/N1Xm/+P6zfUmZkq/i0GPl43X3bdviBvn7xVkPIB7zdiroOCXGZoivumweE5qjGlt8/e1F
+Tc3Atxlm1fh79+OpjTuKMWB8k6lcU3z7m38G3nIsSwKZmlXWLkwgq4ZiALRCe+qoti/elHY7go/
QaoxpxC0ZzbfG3aNV392CDeqqQcHNnTk05zm2ti/YAByc7CnxovRRo9YyqPHjCcZ9IN+P1YBbDYA
O2fYHRcRj+alqNjRFtUANqyw8ldO0sHQATCCGEdgWzin6T8++AQehKvGHeW64rUi7RZ6ZrIvRjVj
3bW8Q5BP5TZKE1qbZPDRJcaPhhT6o9V032oGYDSPTbpl3aFwMYwtjmTmi6PycjcGhNWs3qzOPbWo
bIWIqCZ9oonWZkdZD9Zz1NjuMfArfxlN47yr1Qw0w7C6nZ7ouhrK2npK28B8Ut0WjBOhJPBre9NK
2muaIVopyNzzQOtsk9K0WTtlejUd59HCnXhk922u2lAR8ZlH8di6gnQRtRkrAbD+MHtwGyj4BfE7
6PGAwy0zqivsyD9MUccssr0ghYKLQY9bShf6A1h/tOGTmk2xVcK4uaJwTgWdQbtGFi+6p+82TRBL
M6fc5w0YVGsUz4VOzVtORcXKuPmWMF6AFVm3HgWuK49W/jKosl14DMZPbhBMe86DajdBjxrhM4OK
kjcgyZIN/txtDdN8tmD+7ilw7onAI0mbp9Y07SUhLPoTQFiuRR7vhpJYYkUnzFI6Ytx5mhF6Up4Y
qg83IwiOVY+wntyPn25t9q9tW/xIfJvK0d7rj5ZpcLDw3d04jONTO1KHNSLE7gznELVFdcCLOy1x
KtG7q9BkZOrAqzaLLQ026qGu5KE252o3aTLjZTIPz3gGkOOddCuK4+jX+aUNfXXpkkldqjTtCfeM
0WZsMvRR1zaPPj3Pu7Rx9m3mjI9/PvRtfejjYoK/8a9PxaRYVnLAvwPoj3GDKKaXKgmNhVRV/M53
YKppl7sgS790GZ9sMbUPXtjsPDDOOQhEpk8SVk7k3dq4/HJSdt+kZgd2N/AYZWclu2zoufVoXVn1
tk2IUmIxGWbvJzlTis+r6T2ojd9JHWP/yWhtA+hHfgZb8GlIC8ArfhPTu+jIE0jeczIH/s4jDX7s
+md2X/FphNZyYocM3l8nL+BCb5zxxteYiWNAY+3KmcxuZcaUBa0EnUskhsBYA9C1UKCskkgHfLK4
naYrjWjrUo1k9nUnzk0NcofpGqOM0TxwJEhpOSfhE3kD8zro1ZyX9SEoQLXWqrkfgxEwmH1Jnd2K
aNRLJJAfU0ylGXzgrfTEtLBm7LVMHJaMA4ad6aTfTdfTpW4hyPRp9xj6ZrqJcvMpb2tzFepVpDlH
tne6LJKoFZdMYJMgWOW9ODZR+1kbebwuU0quLRcUiKAucvDoGUon9KZY/7AMDDPDUFORXsv50a5b
mJ92vRHChlOcG/o219SuuW3ynsJUtgkczHXYHWLLbv/24c/nEpoJVtik0eYMx9wXZjetTVzBT9rX
V8PuJtwofXYqFFjjso9/8++9ZoOZHodBxqsEHd7F1rlCWMw2g+8nm+pOaaXl89gU9r2K2bolBvVc
AEC3rDwt2bV2WGll248Q5E/CLbZU+1AaxuII/hj2g0ot+L4iaE8OpS3HitzoyH+L3HD/+mBTBtHO
LeWsQZGsxeCKl5xFT/fOG3zEZKd9+R5Sv3wkyOiuTWoEP2i71es6o2zAo14XF0hV76uxZviqkwfV
Wy79d0G4wV09PUnq+xZVTfYRgfIYqrG+WU5yaXHP47lT4Tpr+tM4KR/3gf5wZpKFxQAjvsR5tlY1
GIlpdJpTlnevvVeO6yRMYAvZmPI7FctV7Sp6PlqO/FEiopdy6PZ21Po/0rDiwQeDx0tVSUVt8eZJ
q9+NDoisERzQKfgjpajxVA4U7xpmeg0sN9r7XUFPTCyfpwi8mcG+99FXkJHAbrXb8r6mRy6fm6cx
3SZAIPJYUL0gvzJTMurux/w4aNpJLcW5NofjvxMTqUa4w7g6UrDecMQ+MiGyZ6z93c7hptnajEhe
hCzRU6b4y8s5bHNsLm/Aq0HTFf6hDwJ9qkXnrwMnyZ/hwXACozfiS3eYCAOtv2PNbJhxdJKa+gtx
8SfPNfmcze68dbLZ2uVWEd/MEBWkROv04R+9evdKGmqpjNuEPrtWg28geTs8TQvlHKoWDbdoMSRA
q/+Rqzh9G0rNOIZ77oFsY/JWawQYOQMohuhwDLwIMnKXJZsum8oPOuTTPrd+Dh0BBSuoKfPij0qJ
jyPXhbGJx7gGwcZvzdL1tmMCXiaZvHVvUFD158OISLMe2ekvFedSNxUVVKK+rzEy8WF2aB5yR/Ay
Me0J26rLoRachdRLBorhWSN0r8rGr6jZE4vc6tOflshAWiUMrVxr+lIyUWfL3UkxQQbyc3n+86uY
hoAznWwmC0xqD8FRTL3zUNsw19NSVCB9XFIZeUuTVs21N/tuvyKRbjz6Eq1UFfJmgwVuNXnTP+To
eeytc5IUj23JhKP24yc3M9O99Js3RUvCryqYae5N3dc8Aq7RGu+jNsSacXl5dkCwLBM88rtQx+2a
5+Rykq29p1gwIyhPKUJ2P6x7ILoOjPMZnrJywkUbDiWV2ysfjPdWgUkGDY+AX0pUPN/GodVCRpl4
tQW+R9AwgJqxZy/ydi9jujSQcVtcHG60c3SEnHCn6Bg4HCGnTu2mai3zaDd1dxKjA+DcmEELejCH
a2IewJlS+bvc2yQUTcjVlz4y9eOfDzCvXgdbcJ9aFgFr6kjPQy/o7dRNe04p/Q54PDYWFEzXHeq3
e9tF4eT2jywff5aqeI8LO+U6lOmGC7I8GiDyHv37h7hHykchK3hkpXRLJH3NnUeNjd2V/QHCxNef
3+VOep0THTDeqgX4Q0v9FLF+bFHopmKUr30BEb2c8voh8RnQydoCqN02OOj9nqESBnpnKDCZmMWa
2IT13TvjKXBURvsoqZGyxgaUh3n9bFhFuC79qLhE9E5vGZx6B99jVNZ3boxsHmbXWtCUwktkf7bV
+JAkice2rQbHaDjQNcLiw24ISJgDbYL1XDrnoDXts8oGShfvIdpxNtEH7YgJYTwdXInnp5nQrCwv
3ROmQpuXyr44NsEY8iTdgeSseSKzWm6Mtpoe3Ch/71v3PLGjfSpy/mIyEWUqtdGtmsqmebD2n93W
Vof53l9P/qe8tc1nXITZJatFudXMuBc2r/Dl/sJedI2A49lVyuaw1ycjcvRpbqaf3MXVdlZeuXdm
dcrCmeBTocf1eH9OjYl5Vngo9kx29fnPB0xPuLDIqa4jBLB87A5kiEcoge58bcJ03U01WGVHpq/O
xEUKtPQQlla/odkbKdYKWdIm2ZwrnlcoNsVwNv0oOpIKLNeWCn9a0vOXAgXsktbywfPzaTWVvnOR
tlx7RV8deDPjfd5vYTGxofcaF5uT3ewdq/scPNAYmgFbPEtgBt0TzTM9uQgkW9qAjvRdTd/8Lyic
TfxpDVy63iDUE0BScxMN8XSMJNn/yMrblelSTW1XFEb4sUXRNQahfdbTsZqHvgYTLUOGhnX+Vgmo
z2EeNBtCwvHZjrpvZ7CKCwcipuU8nrw0LC6VWxeX4v6BdNdFaG86/OenIj9rWHPxmsnGORTIwIe5
afI9+RcE+wZ22/1DJcy7nTMwVswcx2NusuSUWRa+F25rLrPkVxj1+ROG0keEk/gdpV8uu4h3pw+3
RiTsM5F0zRENUkdXhoRVRLWZSlLCJe7WdddE8ilHVZzuLJvCcaxbVU+gkqZ6/P0et/NnE3XZtaiD
6JDbCR0c6DbgIMguRz11tfTEtVu3yqdl65h8zmzTp5C3bEMQC8dKgI7n6Lp9bQzn7iLPfpTTzJDW
7iDl46ip4uniwZG58KzxGUT7yW4soY9quPjb8X4DRLodnprqmQ2ttzAatPyoVeZDSknZ0nZAlvZt
NeNpfXZBXG+1ObrnaqR1DcMOLa5pXSdrd+jxphdsBUwqMyZaFeAz5e4yFpW1LxwX0D/duscq7T8H
NT0P96NzwEIGM5PqdGH+zikksJxs/HTKDJsXXUv01scWlRlwtL2gM56igirfCtn4OmayWhux018A
l+PH7j2Tat1AxBclKKUl/TqTLSgoKyN+8wD3PODoTvKuaa1omwV6zbbtyj3lXHIc3U5SqZON9WJn
x857NaYCyZw7WQ5WfMTID5LQjw4g+pNjL6xjo6YbeJlha85MaN2xsg8KQ5xMTOcRi0X5xFjAufd9
RovEI1d452VAxsfBMExrcA0F4J4+vZaN5BFBPSVgWjwvfSwP5LPI1LsiYm8a/JBJkH/MlACwuP3i
YcXX9PoDrkS9F32xEeTj2VcVGZn7uNpGHh6WgtjeGuvc3opttjpV3G9D3WQPTegPB2Sq+sXx3B2n
2wSvFm7Rqsom2H9Yz/wuml7qMZVLKyvmvaXyuyRDy4LrUOxaarFy54/RhcRXmPIVk/oN1U6vOKMb
i+hepjBb/gL+n0cNFBCzoMwUHcjG+yC7fZaZuM0nT3DwsyMsy6Qjy29qBt+8mgGiTjlJlmSukh6F
D1b/L7C9V44wTho2LAblAyZIGF/ADs8YJvMFYiIlJD5O+CGPg9U41hiIkn4jG+scV/giHEIX60o4
b5YjDzYjoK2DVXzZAHpdKVbqHaOUlyrQ6pgBRnMhx0OOFh1AR6OyxN10Zi9CfuF26gV/pV4UVUtN
bGddA288QXifFnmaoxGm47Z0rUvAWgWy4nm2XJaN8SQt3yEBMrBPi6Yf/YMdjM/0eJ9zRY2P5198
QmeCYMvGz0IobZaxCs3O29MxRbthjWetcT6I8qTL2gQXAqKFaW1mUiIaIcOL9EG7FcWlZUq4JV7W
k53jGDMb5IWFKodhFTV5hawNHmHU4SoZsXGh0vCgT1c27VO7qflsJZRKf1Z8c/i9k5snHGJMXJbZ
LZ5pimrpWcJjymxEYVdp24eO4OJR9OLi6lKv5rk/2eGEkSWiV8gSNnHXwg8XwJ5JF7G7W+Y8adAk
3YEYHO+Fj6mtrRpM5CIBv1K55eHPB8ePq0M5NhRYNms1S70QaUVBWiXydasqqgb8l8mEtJEN6mOs
3Cfq/34YPW9mhfU2d+7BopAYo9kc8iqc1p0MHmMtXsXg74EMpaAOAdUg4R0CzrcLR9TDpjJwxxVk
XunRAXSKa7j71XTxhzk5FFZiG0ji8eJp9eynEJUsaS6oor5pA6PEsOLY8+FKSLaFirEWliz4eAC0
NuKlk4C4RFDaJzRY7OzOChej3k2cj2AG4t1RqfeuGKcswuy7qz1ITVQOWPqWjfWGEdm+0uPTWNc/
59i7FElyjabq5rO5OzUQBmlHZ3kwjmlXrUKvO5XYs5Ywg2+yp4WgVR8SFImYxauD/3Voot+6C38X
XDEkNMcHXG4wA0REV1qIiY4mQWIFGPNtIBlBHCyUNTvrpimf3ZIVK/Ik1fBY8474FvQG5+NLRHfJ
wR9Vs7ZM3kA3w+IgnPY+4RAc6fpqYerkGNriAvZNYeXCUYlzCDUB443n9gRIu5LUx6eiYZZAUo8O
F/OoR9+qt9rhpc3t+TbKOwK9IkuggwJGSwMaFI/qwqk/Ew8/VNsoRNjo7NfZQXn+MzMKyDAGcmtk
0uIxVg3pgjpxYDNyhrI/fAu3mJVFX/NEgrMvwu9RA2EpsP0u2erPCXVx7T3+EqVMaJrsRxbhB+DB
9uaZ2VUllNf15AUWge4s3G/XIfI/0oBCvba9O18Mh0ru9Nuc02xZzjTj0Hv7PlNhNcf9OTLwWxWT
83PsIb5GA7xDVNY0sT6qIga6UDj4PhxxElqJJeIk8ys1raI7V94gaTtMGJOAhUFEcZrHlNE9l2YM
LTl1bkoApRlj8lcirj3qm3E6NX4XrwXYvsER71SaFqs5iXmjFIDMwqAzzzVw5FftLqtEf2ZFKGc/
29gNjouUVHbdxzsiyzuKqNulamwm9E3/hNxLW88ULwYDMKR0X+ArUpLmyt+pXf1u7Mcs5QbU2t/Z
IXVS4lelQBt1nXGvdJa7fspPdg70W/R1fzXbCTf45GKgVxOLBsaJVCtWffLz+M4YxsUwVgzP2ppM
A2lwN7ptbrfjxoDUS39gzYIA2BWnFihDEnZZ1NN7mGHK87LyAj5uNekg2AuzFsd8qNu1qKG2YpHD
NDg890MkDjPyxKIskntH6ZadLicgcSj94Vy2ar7FRS8W3Qilxairn6QXV64VSAA9fcQjnReKQCl9
1/AYmOyO3t4d2ZCqYmsYrbOAxd0vCXsySNDNz94+M5HiECeJ9JU1UGwoBlsvr8XKHyQFiSPGnZFB
Gz5WlOw8MMNVbGYcmzqwSEOEdXYSMbys1yGs/U3QkPuOpFwM/YQ/LxqpZLTg7RoyX8hw+CI5Ik7w
tOVjE7/Z6Dh7bqJd7I+48mx/PvoxfsiW1kgtQW15bNoOpTPCgzM5ovOvJntQ6Q0V4jSXcCywe2kv
ddQOl8Yc0MZlZq0zJmZbw583VniP4CjsZ12YPpiYSypP4dc0y8vQbKjVPoD+YdcwbHoyrvBem+9O
DM9pZzyElC8v2eX/jrLxt5d23ZKHi7tEs7j1UX6oGhDNpmqIpJLsWrAZ3lhZl+8sOW6IPzrYcfMU
mpYxYU/+gAgZnOrxafLN337nfLuec6309C3iKqKdk1Ks2u5OjaqoQDIK5kXzFKwSbZAh18Cx/Ekc
3QZGQYZvHdjuvpYZyBNDBbSqUnTvmdriaeJ86CwqNorN6igoSdJzQWi/5whWMFDWrmFtUHvuVch6
6TUVoCA38Va21+YLeFJiGaT5treqE3N2C+gzKx4WVGqP52Dl+njFaV/bOlRsYqm1yUoKzJg4X+my
F0m1qbJi7STOR5CYzSoqo4+A/fAii9ud0/Y+bDAijhXD4SghQYvL29h2iRgX4TASCSD/MjZU5TL9
2rkdo+ye415FN7hgNdeJtykiIBGBpZ65FF2Lt74Mc2xLhH+XRPrFomhy6tzgB1hRB/0sJVao+jJ5
tMeKI4iTmLSb3j8Z5qF4EOBYGyYks8/2QxTZBqtGuyIPp49zb7dbERj+pXYMk5LH6MhRHj0nECHx
ivZE9xhlEg1g4cTH5zbaPATE+AYc6p5zGX4A+tiatXTeqjxJSA0ytgytvnkzOMhc5jnYRW5LIa7G
iOjM3QTe2tzrPizP7GHDo4jozEna5pJ5AhSUaD9RaoKVKLqNKV1YnUH0mWTB1dVgTRIzfu2m4ghF
+uBps/mBt/mrzHK19+9vOuOvBcFRf1OkN0IW0X5qNQOPtoqubkAxoGm9yqRWJ4dd0VqO30DMUhED
p0J6x7q69gbK1QbtfuTptJ0pOdt35GzXZUSWmAxC19fiIWaWtOhhGQMO8Vez1ZZgMGWI3sKEkymU
ibGa79WSc4CWfUrtoIM+092Tk2QFY9qKlckIDAzQOkt5+Loq34fsWogs5ceolvAMSgqkSgJ2i6JL
VpxbMV8KUSy8WFzsPDxHkFB+14DG2FBNu46U+s5mxgv0PAa+qwYeNjb1oeM8ts/taEHJxNuVd+M5
Tvz8KAu9k5MzbulazLYdR6+l22OaZ0tMtDqiqUlFxWkmAbAwnIYtmaNfYXgQVQ6q8ujkrcf51hvw
IEzyfjLiwJoGxcFLkkWdR+fZqjUym1+v+/L+TAQn7Sq14f/rV4Uc1KVlyn0B7k/BBm2jcdsEe229
9NU8MAMfWUcDdyS2ZSPrWOrWIn98KIsxdTL19sGcOESLLNoEOVmngWT3qMCCRx2xwsZWv5x27jaD
w1spC2leLKHwyuYtfu2pvdkTUuEUa2v/57elRZ4uScYfil1T1Sl539qzf9PelTPcRk3GR4yYeW1N
5z1lGKQDRraqoDqadqrKFQ8ewBMdWEQ07LOX9e7BMkdzyRipWXH8k2Y/4YxjnfNaUuGtx1PUEGa2
l3m3qjAjzakobqUgyzwq5DFGxwgUzUMOZa67M3shnzXLOqrSVVva4vQ1R6p/qGOx6jwmrybGrrUT
6ui1ICFCKt04kZo/h16VH1zeR9CJnnWWDGqjjFAH+q9edHZVXIEfEvtBoCmbBFexjHJOffd+WNqo
U79Wt8jW1UrYVnIghMzi16FMziR0Ug4ReUFbbRzHD44zcL4eaocFsCg5WE7e0axJ/oATYkqHuL6V
/vjeS7d/mhuTPcOIYBim8dbQLvlqEc+XgRbGB49dOKLelZLkjMa/kdOjTxbWM0soOwWx8Hw0kBDY
E5N11NGjFbbv/lCqtaiI9yGHrS1bDz9UND3GHIxZhht1sAyxNLgRNqZ6jMAG8nVfux4GApXilzjP
fg6KRUfWgXqQdWrg/zXX08jjI+loSkSQNrkP3C+oh+66H5vpOWobSIgU+SxpFSDKolLUb/O1LV2b
wyS2+K4a2l0XMdbUB6lbQvNGvBhb+t4zhqJzwLEcfuXGpC9zHmt/YfQGhz0SvuRgJD7HSK/uxAYF
hWFnphlCjfdTIIoDvDjcodw532ppmsy6qtBIMYM38ybWwXPtTNWxt8S4505mVcWgVzuxOAxlcGko
QFs3Fn4GHab7TlKcUXhGRU3LS2o3yJAxWo1G730yfYy4dbOI3Lw8x5TMMJ6nok53w//m6DyWG0e2
IPpFiIArmC1h6ETKSy1tEDIjeF8ACvj6d/g2HTMdM21ImLo3M0/ep/5kRtkm1rgnEHIdE4vMWgOW
Ao/j0d/a6+avlAC433OqWWhsClQpHe0bsrW3TH9p39RYOajMaC1g61L59dXyKJYeLDsnc0DN0jqg
EFfsGZZtlWeu1nCFvxM7TPBwFDLWtC653WwcP9uVNxubNzfQi3Yl+U03PUcfwd4SJlFHS8VNgsuL
8rHXhhRmk2QftAHUoZRAJQyV8zfd6SdnnT+1hmw/BdpY5P32frL1yHJAbLDAAsOpLXHmYViUu8Rv
vPubo3GPMYwhvvwCU1Tvelwf0TSaEMJvzlvBMDTcvmPTAwUMyvJcNxNoG2qbORM3MsLlitx5hZbi
R1tlc205s3XKZTXTs+SNMcb5d958NwYFLyVvWPeg91kel9qvKOAllbMvQicvz+7qAPntQsudIZ7y
EKdWLN1nqy2D3lSHfsGn4N42ibOfqXvJqhslCr4U3djSFExsNmGMtnzfqvuWxXe4OAgLZaGdRh1X
Y42NdeZ184eBPK4XtEXSc4VBmcxsUk6rbOvBLjD0l5G+8WvuRAcbvcQtodcMugQiOYdpDl5ijliD
oFx0SpYyNhp6qDlHdiFA9Iel5tpJ4B6/rBXFydaGruMm7E5uyYstX70rPFM9KLqhDjOdNbKGVeS3
ZdF0Q/dwbcnqDlMDYCGxepdisghKLXQMzU1hRAW94dSmm/uadeSRh+JP0qX/MlNnZuClFZam04ad
sdooboh0Ti++DE9GxmLS91sqjrFiHaM2b7KwNmjrAex18n1idZSQhpWZ/3qLjXMnyYAVea9slbZj
iWS8KmE/2K7Duc9sbvOpY9DSww/trQJ3xYJ+XvMFb29FL3A2zWaMwnexGhuGWZ/953DrsPihWMIF
EaH0mjqjUn1U03qGFbgGLfvRSAOy9ADYLBaMA8mipssyNZG58BIuJi49b7xtyfKtj0UyfbtzKWPN
UTk568Hh2InZKM1aLMVjhm+ZkEze+fJRLNVCDo0jmuRL9Hnw7hzsVQ9arX32qSVPVof9wWnUafzJ
lOmeUw53RABxr1iwxw6t31AIkUArHnEm5vVsnP7/A+iPBjLx9Nm7PnIVA+4OYXw6Fbe1A7uMY8//
uNmVZDrCf7T60n3gFfL/4255pCJ10hgvZjO0JzSfQUmHHaZGUW5raPeJy5jtTa4I0EWxrGC3mQRv
4s4GYd/8Ebd8seta/CsanulieHQk1cFtm+jsBI0+UmY1RXqRwkPtnPKOwYozmLOZ2C+HnUVgFC1F
fXSyi6yxbWJwag9F6mn4hFLa0fRQbMDjl2Wcgiwta+pblRP/gCJI/3Kq4XsaWAAtW+BhZPYC5KLn
+7f788BV+Wx85kJbD22rv5IoXN+sxtjzVlqezE1+6oNb3fl9BrLLpValzaiTI8xBRwMs3X7rPuGF
Q3JzLOgd/IBoMwT4ukuQr9DdNI5c0bBuzrUc2YXVVbvXptmJ6o3IfF+zkNY/BxZIYUPvXECHMw/Y
2zhAUxr2idkNygpp1759i9qcnbK21h8r3YLinW6vKd/ATtGme+e0A6Ucrk2Qs/ZTItuaAXFB94DD
rTX9ILrLQWeuMbYZz2JGRp2508NFucsZYVSd//9PE/ppXPvat+12zmmaMMJvI5YOoHfezIM1odE0
GKWKt4mT8s3rTW3ot7CGGIRadtuyhZK2t5jZJ3/z1oSIrW9VBBtTWuAaIZ58SSa1HjICGNt/mHDN
eHGTfVnTga33qMa2lr9OQ5/FemGQW/Miz2FLmmAx/rGdWx3o+GTxSWMk9O8z7ql9Id99NdEqXKyM
KCnzZGGwYZ3wDjC6FRgIyjzu9aW413gB5PWqXaV+Q+Se56W1/q0ihzCMELAWnbVHWHZeGgpoMfL4
Z4eRI27o0A4KFwZLozQ7pnUDuwXGfHdm8cYengd/SaB5jtMKRugksEMsBoVxLQmZvlLDS5oQ7pl6
n4QvV4lOZizEjnXnmpM62xTa12Oh89ryVqDjMAIXSaZiIvqoj1oLM689OhkpgZqEMY769WjM2cfa
OvVhKDv94qfG28wxOu5cWFjaInYZUHlu0Canebwur7b5Xhum+Tw04PUTWPt59tVaJf/Q1+NBLe5/
Vd1ZHNvgTWpeDCtPOzTt8kananWac37rhXzAcajhE0uXHPB9RdbiUcz6wPdIfiajPC+vzi70vFja
nUvsO6lDRE3tSAk2TbMYnB08PlzTnMX4MMGx6FApZ0Vu3p3ty/zjM1gjRp2wLDURBX+AYDz+uhNg
Qkqcob6AIEK3sagzIQDQ3ehcPACK7kSS4iSgOc3tqfFSOoadhPI/v2ZkcLBwnURJVKQad6XsmyuL
WcLCw32RT8Thu7U4mKqgBa15bOj9DkCLAl0s6AMzM8WqwSL1PRUzcW7Kwa55T6EH3fAxVQx8rz5f
ndlVeygjN4cjxH0WGDHa9Bevq1PdIIJnvkYrOkzujVr2vaqzP9HxbhIc+LNRH66W7f7nLlt5r786
POZBbfGSbUhwBRJ9nVgIdkgAZFBr0jm/NUayLVIOzQybx7IjV/Jg1Ickz707e+gvjU2bwJKePIsb
eewAjg7DebTHUG34EzddaXc8oZlGmlJ+rLahv/AR7ZuNRxq4he1uViTRGmxfjlF/tY70zqy/lwih
92zqPKMHfUkR1ZY/NSbzkcb0gWRYu9vmQV30bGxZvNksBZLJwDvACR9y0BTRoFWygbS0Q3UDFVDD
Gkuc73NVRROeaTrLC0y6Yg6biSIrI82euo2utn5zHhppF3c9up/Z8sAZDLvjhTHzrRhl4BteFvVJ
yiupTubYQbev5tm6m7LXCTF1ThEdC4U+42SKGGnlPnlJy9xHpXE1smdCnBmfSHwR/7YQoiAa06ZY
fcD8siPT86Jubcr3SfLJjlNBKWj6oJvvZWZ5x1wbOPFjnqN0+qmWuA2L1oV7aukh8497VOAq9hX4
Pb622x5ajvfU5w2g37UuwoE4vytDfeUtbJ4E33Hk8QVp3E9A2fkN8c4NijqMxYeC2NssaMnSZ6r1
DmmhPySuroBo1UVozxY1dMv4PBUFJc01d5sl531nE8Ml0BMS1144ZM5vaTL/ExxkQ4bfkQVridG5
LLWgmfyYdmIDFyqnwlvtu7bdo9uxonP/llFSkGosFKA5t4703qmv3uwAAi3ftWVxH28iWsfrIUw6
PxK21eLKJQmab94ZM9d7Yb2mfeofCkrlmCkwbhUEmGs7vZa1e9vJpaxz+mjpbDQxAegc8CQORx9/
YqVZMcN6Hi09SLAVVHNJFVnMGatF+EzXHTJ+wSIVn9X/f+BGFZespRgX4FVciWU4De6RUOA4lFc5
GrvWLcSVI5GBz8d+c0fIWk0l6Hsp032S9vcYxqwTbhKS+yZiG/L/qS3ka+IUBeXow2kqumuXeQdP
n8kPNdmlonPQZibsGsFDbfzwGyfqxp4uQROfj0+y1Sk7KD+ksgLOsDw5eAnlJrvR9pRr4i/vawrX
LOVfzXb8nbzhQfTmzEINFTctSh53gPaCkYJvXL1TjSlOMZ0/ihVgDyw+ADA2R4SqL+/VWMQwZjug
SS1c9rTKgsVkl5wVGyfYlJKken6fE2QklWcs07L8jL8QugTHjrF9dOhxL91h5MFkfm6+TZf6Skbz
lh9FRuNZ4uXzxUXcyicDSK+PJtpzaNN4MsRzmtIlNvWA8TcNQ9WyH5SCgjCbySn3DBJ9/4yK1izP
ap+gnlwhIIcEp38J1gQT98YgqoSO2ZaDjZ58bwbfCq7Uz5WXLOin5D8xDofWq617pg3a4yDUFyRm
bhPH3m3yB90axQW4Fvqze7OBFBqPsImj7zpqu2poAkb88eCOW6hLzT9o5a0EvuFadXmnR7mlC+zT
y86oTeucwY9U7wo4bdJoWkickPJ67gb61WFb7YraWx/G1T1NI2T9zK3HCEUJbOGaa8y5PUF1CRRs
otyVX699ViI1Obggs3f6I3vhfD9KB8ZCevPLbLYV9dmhsW4U3DpfQmIQxaErzf3aMY+hxCkOeBrV
XG5FkBkUNKt6lzO5SE+zRcpzpu/kBqXcDU5F2VvBS6sqvYTn4dLtoC6ww8RN7adEKhId4Y0K3hMK
3BPNLUDpbF4Km0KKkxmPcwwF0VRhn2BP+Ypn5V4U+PybqdZ3uVV/0BlpBDNII9TXuDQNGNKCPjnq
A/SababIHFIX2lqzJQAoqc96xAvkTFjfP5qFzqEg0Z5snOInxvMxWgSp5cnK7zMbYcZT2kiyO6n2
ZocNRr/Ji3A03w2DcJTtIgbI25+OylG4JvOpsjNKAusklFQI8KRKv/yNAvvBABdcJHOCy6f9rVHi
g9EdOYx5QCJ7BpC81JYgaXz9zsPPRYfgZPDxpz4PF+bAAVb8tYb4WSwjz22vIGjKBqlRBlWKyFi+
06O96rd9rT8bREEJbLB1yVztc8SYhW4meY5m2T83gdrpGYCocZGayacOcoLt6GyEBLytF5pWAk5G
S7zdZvw6zzXoe/4PiC5jLyE3h+bQ7Uzrjo+ue8g5leNPK4xLmTM/4zbRfTWc0qq1nl2ijQeL65An
7RRuVQoEzKUvoV63f86toXliQ1WMPAYbzk8je5cASytFlpYb8pbeu1QONYNNrQgYObo3Hkx1njHM
s6eUKipM88PpKee0taEG77ZAObgl3VGhvqQjZz6F5kfjlKwn2bSfc3q3S9NkJcKx2OVuComwPOQZ
3jcKQv6plUNOKtPh1fH56OVwo8kkBh58t4gy1THjUan0XPjoL8MqQ5M8cyg3N31wczqUDFHvR2gv
Brd2UMMtjxRrRmV49O6ZxWMOTIGJp/ksEfN2K2WLgBzt4pCazesAquay+QgFhAlOmOYxRMrjpgEj
NfXiyfG+u9E0QjtHEa0+h5U2QdNZODjys5hQMo+pndeOBApVLO4bl4THyj9L9n2P92DCTnXQfLhN
hG5zHqzm32a2cDcSliom59u47enyaHpsiAbtxtTpbPGqvH9NNSA3VxRYJixhWa0XlUMl9ALCQJVX
5ugHI2iF80zmwIrHKcvjuse4pYmmDgv73+bQ5kKsnfez/aJkDq1qFXcmTxICGij8W3M0+wKDt9Kn
Q0+yY6chUEOjpkXOSTcQeiNeQZ2Dz4BbfaSns8csvp/m+s1I3VeOo+nBx+UD3Mr+Sxt25JU539Iw
4WatlB8ANdnphfm1IYTHm7+h6nTlfs6qy2o24mJtnYiJv0E/zYdXNtSwXOeuJ59dWgfXK56VX4ow
T/Qx5mhEQQh82muWDWdLtx6FGJv7SVsetq39bLuSHXPFOqZWp0WCNdyq1sSb7uJ9ZIG6l2c4gs8Z
yaUTYR9zn9DqgIUOicfPKDO3NyS8VhRlZEhO1GuR3mVNF8/0utyzJ6IFuvAf6WU/Gf6I3Xi6kXR5
oPOOxsu5FbiHOXudRpaTd5iVjpM1eQczW7QzscAiEMKi3nhLxJkViXOuzOWfbdMQ4YsygqskTqIV
35vs69BtvNcN78pLR3g9TbeUM/l0dnxXJ89lvydq2LH4FzTCbZwxDf9+Ev81E8PPCmRYpOwo3XWX
qtm693aL7jwXuWuz1xuWfT8YLwZr1HiWjFYNkqc3WI8KmkGAhwheU04X+mI1IFKM5tGW1Ad1jRGI
eSnCcVgx7Dh5+yCyuNFdFvs3zA7+lqArCHQY7YljHwccEFE1BOY4n+iUTurKvA4ShJPJrqmvhHXX
/xMGRoG8ct0z8aufpdTN2JnycYeTOottTfseDH6RoWVHUJrJFkmnzrlp0LUQYTWzs/e6WLB7rW+G
t/A0ZkUCvA7MBobrx474EONQFos0YS0NfyXQZsH720laPiFCQoPn3IEL4x2cUQyTN/mLNWfTrrLT
V+DibNK89LeWx7H4MXUUEK9ovpqpgq6wMN3BiafmxvtXZuLDMARRKS/To2x6oySO7d7KiFLaVHn6
GdyMuvWDzkXNWFqkCDnuZcbtV2P7uJNgzAuvT8Os53E59VRmk+AvAid78E12HplRfJs2/2FSzxyC
M+1K0/23AiLA28WNdJn+OLlw9waG190m/SxsnQJ2/9VVLiW4QrvUKedDfNZtl7Kv8BNxqm4WCZpv
HHq/XbNvqfbyH9CWlh1n8DkwLXkuVsERbADcTkHRwXPNL79QEX0Mdwtno1qzXpYVbubMEmxX1xsH
JfVi6RtAsCbxuby982Q3T7gI36EEZTvL0eHaZ0qGX6sa2Ffr/gtmf3zeAxx8JpzoQfadOiP07rAB
YMDprH7fTliw+zsBJSyaM7nE1fAwo3zezIAPuCfvdUXa0Jzkn66qCNicB+chGGsGEmwHy18yv9HP
oUdUkrb99KllWHUnAEULNQ2cL7k7RO/+UYl8mLv23WFnIbgvdxu+YvKBekPlLJEU9HLnv7Jljt94
eYGttYr1hODVReSNTktpVYhUN7iRzlzcu0DwuVu45imELd/cdY1VtdxYSqCfRlg6CxC7mfYmc8Fr
M1J5nVoG/DY/2VWqo/qPk05B3xY8m2h2bsfm5ptkwkMnilenGH7HrOsBd+LjW/JIYdjskr2t8j16
m3kYRpCtNnJC91i686850cxZo0WZ6SfW2Pt+XXFw9XB+51r2OHCx39SDeMt4Clh+gZ5jjO/uzIaj
QnRxPGg2GB+QbYgpkrWBVmjSC51iCeHG8mp8d1ChN+U+i7EF4oLyEtILIgHkMixOQInqb2kNkrtN
+2a6ZVEua6w2uOExHrDkuikoljcHrv9UotyGYyJBlGjPt29kyzaXYp35WdI1N8iYQZ31xYon1wGo
xDR0rgqOj2LMjX0pyrNCWAv0nEMXrag/kJYeXR3wOdmQlHIvhLdE4eEvPe4DARgpVdGHs81Y23uo
mSmkxW7+YcHOzmEV7aFe92k2JDGZg+vidSayYX4GNhVIQV3HQPaHVxmhDh9wRN3NUFSBVlgb8wtq
1J/ljEc5bTlEl+6OhTZOFBfpBO3w4m8NN7m4zEv61m4c+H2WGGp5r8UGbwrcqWtnY5zM+BkMNINe
oYZbNsWCeA6F3MtROzYjL2T6D1XUjzMbuDL7Y/BjI4KHZkfHo4veVnzpTf08ScN+RU+BfXa0NE28
kJt8KFEm4srvgbRu+TWzZPexFmdALhj1BmUCJGbB2crcvfd6rGUZorElBuDkvvi13IGzmaK7ne2d
zU/lqNCYuUODHHzQGDlcHfeeFLjihcA1yoj53VlspCZfs3a9+UxgNK4H0sMTj2q780AgZxthu8I2
uFAzmKcOFmBrWoqz3c7TvpgzenoNONxCxrUDoDl3CT6lz02yeQcHYTbOtI7NDBfwOuM46DGJTfrc
BvWqfhn/loNfsIMtaVHeHI5cvcXgUYFcC2prebM0GkbzwVgPvcYtT6ET3MTUuqcr76OZKFU09aw6
cp0YDIfNrdWkZYtbXyyZeIhaE9YbXTLXrUbYU7Z3r9O4KQV/XFy3n+Rgj27LAWD2pghRDAyvfkPs
pzyGTVieQeFgIFET5C2XDf8O51BPsDPfo56+smX9sCyoOy0zvV5jhksxTZgjGCVpjv2d5HrrWTgT
Sszs0LXMtzFJWPvD2GFDPv3NwslPg4S3CjgabAvug/zc6hpEqWb5zekTwr4Ana+WmHt0GbmlzaU6
vKw8lGdbTJiBcdaXJX0zohacbVzvyL7XppTTTk/J+qiQ5O6aPP3wNlqpt6XLH4hUMl+1oJkaVEBf
K7DNyGoHhXChiT32/480nLNPlnGBX9lsH8CyWpWp73qK/qJFww3Vp/qRGBl/bw28DauJ50HnDdCQ
78ON/cSSB2dbKbc4dbRXzqG7LGM5qimqCU1d+3AEHmnPS86Fyino7Ys7s3VeTAcXg8OKlrtjPNN7
Tjivtm72n2DDfXKptu3XohvdNW7Jo8a5VNW7OagvSDTWZ5Z6LmsLFym4gf7qTFobaBNmAUKBRGfH
y2Kw1nLcca8z/d9yNSNELUhnJTnyhC1ENKAZQ1wtwThrE64a9wqoxLjOenpaLezvWmc/t6P+lvnS
3GtL3Z/gHTmoVeS0mIwIqKoPr/oExN7/6xM6fjJ3IME9ZDhtO/sVQFSZOrRSwITbcbjMdwYpsXt7
iPKlNwNXJf5+qZ0s9HKIXJWcxoCgfx41rnEUsnFDy+D0IttsT2nSXbPhcNDApLFp12F0KwDE3sSq
0M5TqiMKDlWclk5mwjemUnmU3JlP2BnI7ng5V/PkRYVgy+AI+g8k1iQrJdw3sxHonWWIS7Ue0pmZ
wPAJGJrjt9XZV73c2A90TBzZNqS8ppwArGYVF17xhoPj9uGt8iB0M933mqQ1NQMOiwv1qSYYdpaF
cbA3PJpW5j/KW5SPw427Y/bTj7VtfNvd3Mas84tAv8WJ7dy4tEh+GmbzHa2kYJdAPLbFXnaluOSl
+bJMLN/ycnkYa6O/TiwHtpLCds4aP8mNukTtZRfxEQJSJY+9M1UqYNPjwzOzFLJF/8triDhq5SLL
ZgCuczghwXLrpVhq7Ote14DLRjxQ8OItjw/UJB4x+CtHZcNyI9fg5/1E47LGba+qbTkP4t/qOSya
Sm77RPcLCA6mRws1+7qbnkZg4d0AVWp7Tspxo8NlRsp8cgtIyXhg2Vhy1NiuaSdM5mGUHbMZD8a2
+mE3GbD3t/7PSodPa2nJCBnbV64Xa5jcrh4fCF1szukHSxbt5GgUwrc2nlWPZHtoe6yXB49nl+Z2
V+ok50i0TTR1rn2ZPmvfHk/sm8lApx1QfzTIPZEyqOc283A+0DWhCE9FDpJ4k7oM4fwPexYcjxU8
3kgo++S2/rtP9DMH11gvWX9ea3dG5FpQitZ7H2GF7b9WXuA0+WzSGIRr72POveTO9vaNXq7xbZEz
aBaT6RMuMbisiJ8312EDwswprzkpiAKy6eopVttlSSKBuHfYFXDlKh8tNXX8uFZuIFsdvlivzyfl
ClK4vjHtwBtQlEtRwAQBPcACzcgkZKR1vWCP0l59g0AtGA28YkKPOrGeOFlzTUw1hwulnQdYtRok
+6jEdR9aLBOwk6CDKyBq84Luo6eO/bCl5iHpP0tV2Y+utj5VWKBDPOi0ptCvUIrnKsk+dcnSd3S6
o53SIJp2xsnT7Z/e2H592wg2BcBTfOMM8NgiWtvekyVE8JFupGYFoerdnu/Hda1RP3rrXNV40xQb
tKWYMYezBDhsFgad1p+saBMdxxo2hyShQlOV6G2b+zBRR8a+uvVOTfX3f+enrczmwkb9lyvADay+
kvxyGYTbAU+iP02UiLRn4DjsPXAvww/OUQnslgAdV53NjEtMn2m5SC4bYAGY8qwtcLhdrFLfY399
tVswgibYup2jq1/NX5CgNCMP0kp/VQP30mxwB7Ul1QYpqnB5YhencCXDYPG64Vibmxs5lfavErZ9
4qRLgLrnTaRbgvovcxGI7r1GEkv7TTwopYlpTXiuXTxl/pZj+5jnHb3QfBEGC0+nQWiFvD1Ti1DN
mDXt6RfujROp3H3bsLiIOVNBr1lPGHPZqaLYhRVO5B7KyqtpiMOYyn7XIgpFI2BJrliBD1gni7NU
nO3tDDcoyyZGvxfyfTpPusKJjFZb3h2aIv3/W38z5HSadXaEjYrYKsu3sSxeMOZhz2khE3vo6UFd
EDlRFdi1KjPAt6TeOWm9H07TGGq3jgGvHrmRBtIKg1c9FFpO2XP+3bDiCxtcmWGfNuYFBz8KbQHU
vP8p8M3cs/yYWHgytLtYBiZazWisr9srFzFnrXzCvzKzfsv74QbvDDEF5+BUkuF9aLdY5IsIVnrD
8ZngkTN72JGVPbaxjm3DndIv9D/afe2GOMpGHT0dpckuS3G5KU//QsVyw/7mJ6onfT10qX0ZWgIe
nYy6Cgdg5lUztC1Ozl5NKrl5Zf9g36WdoilJqyYahQHKA4+JEU5fCaxTuaf1aSSoE+LxYu8mBtCw
cT88E0k1Y1g4GPY9fqnkirVna2m06CBVUtAHbB5cIRRmBXKDSymw1I2Ykh8pnoUXhuy+YM+1Gsz5
Q3XsvFbRoqFtYYLQzgp42Zc2zSn9aJ0NYoU7Ik19vLQ2lR1NhCBKdR+gkGn1Iw59lPiKdg2x02DW
tpK3BhX5sAAjp/aPsj7d3bgXypISou5uaZkDCOIXxKD35N5Ze6DUs0CCClBWbeRoGmGhhAOXT9QS
58spHUgcpHn9n1pokWhW/7DaNLhvovrMbcz04JOXk4mAtOqduquM5GeSG8bHhy5Z3YvuupgxTe9g
J6kbSkHkK9+0h9kAME+5ygeS0cp6909luJFrUWEBITeumE6Cmdq4Nc+Ho4EVDIrGWZ8ejR7kjU+y
IBBpPgRukTRhmxGSzmcqmRscg3QPx5vDDrhN2Wz3/XFMNpbuRi6DLJ9opPAwUFW2Ag00ieLMkMBK
vGNCf3OoXT3jdK11M2OBhqyNxpSDvcX935epdxpaa77vF2i8TTYdVxCgQcVR6GEaluOaKHFewYXs
gHSWnuGcOVCEWdU4h1quJmClcY1y8I27IgPL1gBGQbFrecXPj1AjNNrsLe0E1waBGTR/CKOzxEN0
K5Tf2O0kwxqY+HePW8tzwtSEH6sZJk7GSvTMJvRhJcVygG8/BZu5jYex81hZZL46jCsbtNt4Fs1I
R4Gc9BpbnoWhuqVMu/S2M3FU/UzK5Ls0KPocNqxEu4oQX+CxiAr1YdDO6E0o2D6oCYg4n47s3DPG
zp88WQWDGfVXq9y8veW0Rsjk2uDl2QBrFWQMDTsR92Punr4Is5fHmVC1rJi6LaPr97NBzkJnGxyB
ZXbwCNvqnhAm+dksSX96d0FRQW/zqhdV19ZTbg+HwszT97WhnbJsbzD8278mg+Htfb9rURz4V8Go
yYmqrI6Sxw42a629ZN0s6J+w53NuOacMZ9xpyryLpmU4HlrmgrpNUnp3rHAmVHzZGu1Ly6w/+Bd5
LMXRMmg96JL2n8I4Bpx5/MrpjgxZDPLynZ11vV+N9CpZoJzMgbHF3CYZG92+l1J/dVE6g3qzTsnI
gxSjHLn+wLfs9lylYgylgSNrXdc56DhAEXy7IWvd3I9qWjSiKacuLJvorp9T/bGZCdfrUxZaytDO
qq9eyhYJRNokoCa4oIGaGNdK7ULIy2VCOm9zJd88FzEfqc1BAmkXjEe1n9S3hitaDDKietM6mKeR
GXtVDahREqxed8ubUbR6NSmASItP2Q/jvd5qCc5C57Xs33PvY82AcnsvKXuJjd2I23BCaAngMSja
zmM61Hez613GIT/YRh537Ydq64M+0/ah12fOI/sUS27vvQAnx/KQk7fz16AnSTVyHnT5NvMSnMwD
ytm+VktQ19CtMEcsdIkTjHrtMAFsygudDE+IeZI8e3XDfzGQ+MYJaoDqj2ogsQXZelYD6W80AvVu
jOtuGul+99K3RJ4FpZ1metQ2F6d2fjKqK3WtoURwdXtikTWKhaJMbJxJFGAVYAF115Bha7c0rPkb
mYUDrPjdZwPWA+DAaH7qMXErFbJdsgr8Tt11yb89SVOVqR16OpgS5E8NpJWxfmh0iAFVRVYaD0qs
xPnamP3xYdE3FoXDR0ZV1m7NuqitX2rHRCBGl5gYoTDP6XBUJngXzTDedb5/ZvQglvFFT+AT330o
pBvN9ruuthOVwEG1TOSn1gcEeyB28tWA9SrtlL/zvfaWFia041chmj1crIhSg0T77qDuHYgeNPm7
uf5Lwfu4gFNFzxih3fri0fqZqSwKO3pkwraLEvlXE9XE5QwGIViHBVfVrSS2wx3cYtb8dr3nqgfW
QDAnCccZfpevvboG7q3yAuigKojiF58e2oZNI08q8TZsXsB4n+KpwntMU+5Oa7t4Yx1SeYwX04nv
OJBUDyyGOhfDEIKkCVAg3gEH7mbs25o+7KWFk6B5QM0hsX3FXhuXZOM5ASn949YXZN/sYJz0fP+5
Iz7R1WeKB/mT/KInsXrP8H0su4bCit66I/Q1CUzfdssWBEFWwmS/r+36orbPaYlxIQaawOSujEDn
YwT3DLvzWLjipNiFuQlHZYKpLMAuGCz3G0CGDQs6xS5BMf4krFro2sXX/Ewr0E5iC6xx+9nJ3i2H
TxwcEamyOFPJa2fO+xmUF0USWsLASUEG0LLN+LKRnjv2oeX2X946ZxO0cSouKPraKjBJ1KE5Ey4d
Mu57/izr8jyhAFHlyPnttrILSi/dqcSMrCa5y2ChFRbUD3bIpWPHXXbq8jMps4Njcf5S/3CdH1JO
/8AzOOtYxxbLxux8p/1zaXxJse3pKNdZ8pb+iyn/G0X+a3HNNsWPIMikdydgb4IRzZFfnX7Wlgo/
0XCY+KicZ4bfEBRGUF0UjpIWwAzErp1BcASFEW3hOHDB6cm16cEi3OVcS6VDj7FBFxvBtrSINDKm
pv84jdNH1TAZsSRAzj6sy0rvxpusfnB870j46gjCOWVR9aWTUMOJF2Qmqn5+LW9AhJkbXXyOzUuN
Z0UTElLXfTW8gQ874Pq46uKkY1FNmv9xdF5LrlpbFP0iqsjhVQgEyqF1OrxQHck58/Ue+MG3fKt8
7G4J9l5hzjGvZlntpGxm1XKqgbjDDE/TIxYIe5ABq7+oFbv1uXGGuLSDjNQd3TezSxF6xToYnVIU
+2/rGjxMjwIbStSbonZqgx2bZCSv+3RK9wZK+NzivmsZg/GzRZilayyW8YDE9BMZahx3JzLiaIvd
gZX2sIi2JBxR/wGbbjdyj3iWWV/9KmeCne1yZA4FvkrCAROPqAUv4VgUMBr3Mrb11ksay6nn73Ud
2A3vddf/63AgWeO8JbOXKnyL79ET0Agj3txi6HRZbm67aPG05BUvcq12G4WZ+dTXu1EeiGqjk4KX
rja/MdsIi6FsaJ17cN5mCYRwXMMvDwL26gqm3gQDXVVPY2PAgdY28OQRV2CIszCD6k42YuZE+Jye
gZfsjf7SBLx0WXQyal9Ijx1uWnm+wOXBq0A+KhXkkDgNNCSt2XcZw0SZJABSBEordvucjXBIO04+
JxBNXJUc8G47ECGIULRIneKXCsjW2QaIEUmjpsGKh++7dTPRWOM2IW+tChuoWwFECYAjSBbrsbsX
UXmLwf5xU9tjjJJAQX6VXvqJkyRo95S5toUjJlQaRpU0JSxW5yzyb9Oc3HAz70SaGyQICPUbiGeX
CmErYpKthl4ptJjUYYQO9Pd5UmzMr4Q4gHjHk19Gt7yhnx0CR0VmmiDNlqmvMEywb+jsJv6VppcV
PZGgy2a5xgaEnFFcQQ3Vn+HwpE0smSokpZn0LQb8d4rXWkrcoso2aotrpMPwW7MDxbeeBBPtxA2o
z0ZXIJpybhXRDYYBTcl2CQM3a0laR04iFqsGhvnFzMy+3MBF2bSqBDdFAIv1s3oTMIafSqX1TdTO
XSr5JvKRUXoVccks8mEIH4KR2EJT4cTXT5b5yGMSwnjP76s5nMy9puBuUIQnJAm2Ulwia/IcDkiM
oasua09+EakF0alZt1qrzKofvQmtD5K9EeheGaMCyXMPCMmGEf2uAdiVpmpOGMQjzPo9PbKdyKcc
2wEtMV/xRblq5UlcV/cJmAaXTQYtuHYbOMYnXuq53bO07fMWT1S2FeQSlcpA3UqDJqM3I42PLfSr
KLwh1jKwQvfFrp79rGA/BjiW/T8TsJeQFMf6O2i/lfE1bpjfPY1JfCBWcyMitC3a9i4Ktn2JGT6a
v9TZ4v97jfWnDYjJeU3LocFKNb40+tcoInEsmX2IdyKhQOvQNbTM0w/yUj4k7VqM+7Fl4qzlh1a5
oJlbaVROHlybKrmZRbwpg0NMyA7Er20RVcc0MHaU9vsi9ipNfIv1n1hX7c4OzJvZnnUESYVhoV6b
YH2OtinX+0TirWHFks41Py7Ffl97SseAOrUB2e2r8il3B1SVXmhmiOoZmcHYNL/V4iQVvW9AX9Ez
AnN78jUpgCzyVEAZNOq5rbCgxglEWLI/eN1SI7jKHPdRbhCcoLxHMnSO1MK+8tVnzKFXqumM6OaU
M3DGii6YkZum861V5b3AAEeb9s3kB0yGKwVtVXBuVYKpyj9hUWx2S4eseZPbXxW0T8h8c4gExBtv
mVy4kzLerjl+KqCwhpwyCF/9vjiEy7OWIC/HJDpzjbd3w9K30mD4ihY6hslABAkAp7o5RrtZ24ly
SvvzVjfUTcgPGLB1l1ZlrjEhmJtew5RzCj3Yup2EHnKi2XQkk0M4b3OnTjAjNm7ZNRL3GLG9iUq8
/fRtNeAYQsWn/3HF+Y9W/FD05U2uY3oQq3OLcTWVkJulqoeUl1ML/kzxGTN5qhNl3yxvo/6SqT9j
gEhRALYD9w7cG2HGkbHcisK8jRZBvmsERCD8qGF9yBd2q8ITjfrLGjXCYuVHEBB2aTmzH0TAIwM1
wAlPHWOjhR1YZRuBBYs+hztyPuWC0THoVF09lo51JJwgQmXmdIgM9WOhG6Nigk/Eua6Lx7KUcRqO
G6gw1MOU+NRdmP7SqLmYSXiY5vQNNRXVKcROlZpfNV7U+4xkcZ6pd0D7IR8Rkn+8FVvZrI8leihF
b25LFDL8zJB1M0kIpK1l0H/X7SNYSAirywcoXGShCuoCxHqyQBxRdDTVZV/rzQ5HpqYdG41slWkm
h/fZKVggFoF3/0ijsptLyRMgFiaXJsrczKuhq86VdoRj6oQ5BWFghl9xIl4MJgWsqHzgo7tGfeus
sxURbcW9ZNDtl5QYViVwB7LCGUzNzbpy1/NPaqlndYj4rNrrWFDWrbWNwnU7Tc7YKHwvq1AqYWbc
s5g7kKa9zZRop83eorVOJTMVXgsLoWXfXv7TzdJOSmZAkhugw+BhUXIvGxRInF8CLuhKJWWtKB6g
Tgmvo9BRcVjyuItQjfQBdJm8n1RfLC30nvwsSRp7Bsl1GkwkoXcsEFeK8ZIMw0sAFGjtN0Xor4Si
QsLvaygnKqI1pskrCLT3VaJdGeRTBI7bsbgMhuJqpJl3CKu77C1Zf9TuCs6MtXIEva8G9kb+otY/
FRF7RUNeYq9flv6+KkLI49MN5aCtu8XwY1boPvtpWxk3bcGrPeNVQ+f8VuQJZ/lsm0zwYh0RCO1S
e6qw2gaJvldiCtLFX7pzBuYx1a/DDKmW1b4lvFawMrDXuBw/S3mwhHInm81ryyJKxcnXAmvCalBU
uc/I3QlEzZOhByecw7NwWoThMU7FPU6JJKaMMpfCVcHlRnXrlcbo9qSxmEyx4+CjwUZi5IRiyqjn
Db5r4Bs/DRRgCDnbEax3WxO+1YKOGndL3LgS9h8zfgdYeQyZ77WL34+sFdVr296b5rbiXyAMC+rV
UM4LDRKqhQwKO/nSYqQ7yQQ5LsQJxKK/FoWLXsJYN50ioAMGyJSuwFaZRRQqbDFZ/lkq+pseSVYG
1lhEpUsCF0giBHSJYXqc0M5ENUEZV1BJV6TBzCspjl1ezO8mS34+S5uId6DibGAY5MpyuB2Tf6Wk
7UIFMX70DDSKcgnCyI1O3W52if46SDszJLuVCHMd1755TClVrOqGhXXsP7lHk9VbgOMRb2eIDrXm
lOPz7FDrhP1vU2kUSqwFIx2D548oTBi7QIDSq0sMovvJCQlmb75z9M5DH22ktHLa6ob81jeVdYeK
qm0EibABWrzJoCYgzBqTPR2jYzGQ7ctL3FXA2lDAz6T75YjyCB9pmqtEIK7lQqXfY2s51NxkbZy7
lDhA6Wy2MG8U/OiVJQWtmQuh1NeDY7z6XsXxjMQAaIS5p/KKtQA6BZZsguFb9V1nOCwKZwnHwhSW
lITWlc3uGg1TIs06KIJ4GIhSLQhfFJd7KO0ViFMim5yYwQpjQreLrize1E3TOi1YYzkStga/Geo1
Fs2F2wTeCA04BFw5d3faBLnWAXv5s0y+nTjbTZW+yOEVSETasG05l2AiAv0D7wYyQUgXWfXaTyhA
7n0ZHnQ2UKx67KI+tCbWQ1z1WerWMV6I10DpaNYNW9VaN18LGRWQLxnByF/zLv8EEfsxqQedji4r
Ak/G+WPUqjeGkL0ZfVal8bnQ6g1F4VnsYY0SihhzlnJf4pyqmKXB3un0qwVVjectsiKMNbwoc8Hd
fTbEv0oIPSEHFOqjgSlyyW0tyiTOXFO/h+0jzXFiVwyXDZcdZJL/6sQjSd9p9FFa/tiUF2Aq24CB
f7MwoBqZ8vSXQeLQdyrzM5REH7jQJgfqmbV4LbZluE2Fnsj3dd1m2gynQC75KZmjnWfER4lycgAr
WJYTildgcOwzoaxEuhexJGA15WpDs11aCcT8sKt7E4yr9ZnF88sid26P565Kg/6UFsNRFajBdK05
lkA87VEdgCj14kNpfrRhSFzIAPtAhhuljFPtWKI0uEMFecMatfYMamHD1r5z03XMou1joBIEJljP
VFN78LOsi6HpMZwJ0tDXqtEbOr5gfVZUGpkIrGKLX6JXEnFbrZas3IjSIzwrpvtngoLRKUZKuptC
9ZFWdezXWKJjBBjOnOTFJk5N1Wsj+TE17XhBd1k46LlCZpCwrRKV3BQRDSdCHvKD8bAUpei0ef4D
V4E4oyn/jOuSyZDCiEVhg5awvQ2QK1zCOjmbSnIOh0ndST0TunwgaxDADNC4bQUD1OsRrPoL6yY1
V8ytRaZvxi94Ymz3r131BHmzzVMh3qcsYljir70gjuraqr/7EhlPjOtaDefoBAHrXzFiXuzMuj8I
CUNj2K6+qreusdD2GVlsPhOmlLteTUABEVWn6/QMVqc42MovU6xPHjgZPOvDUHgxT47WWpgbrFf2
DfehAOojSuKTcf4/AieQQpEGAVmrLxGJdvmLpNOO83WXi4mZYUL7VhjdV1WPTN+CCk6+8aRL6B0g
1W7FCNSJ40GyKxKwduRTRao47OQu7i+rm6HKRFwYkNXhIuh3DvJ7Og3Ankvgwb3ImZiP6p+EKP0M
NF7RA9j4nP0BsIjOWOYzi3wpIawWf/sv+u9+j34xsotA6XfThEFLyiTlxoj7K4iaW6cb1XcGwhnC
lq/1Uu4PGbUN8aLsk7TImbnDy58SoK43WjS2+ZxcTWBeo6SQXBq8NxrAot1c81M1I1Pucl3X6EHo
6SDjN+12jqNfyRBYTC3YaeVoqQiUsq1R+CU9kVEJvymoXOQAcr63GL+WEBLVS6JBTV6Egu41geDT
9AlDWrmw9ThMtp+RQvEyqrTnxgDglYSTRS+veYrmdgFr8V2mreVJg/CL1Jv+lG3NxgiCt2pMuJPg
zgBc199Egg+J7oRbLvQ3XQs5dJSYcQxislEWSeha2G60afsbRdZa+AxcK9PsVKIsEFxlsv+ZYzc1
Bb5DZeAREkBJLg8TLdv6XNSDpRIDDKAulyyiDfXgOQqwuLQw25uRfohDAVQ1YwlJi/+hCTf2Kp5e
MuQYX9bxtyG/SRMlv11wCQnNiUDDaacsmbyZkVEN6DnBUgPFbFJfLRlBB2tFPAHmUjT9RbXG/DxL
ximr2r1spZx++HHLSmJuCIV8M8SockAhItTt0t5NKmnBj8+9OUW6xMghHTZ6gfEPJcLYRZ/gwDmw
prE8yt3bAEE8UMavTKk9M+bmq+WQm104oD3dKGnjLwwVrdZw+0U5kZy2U4CJKFq2n/sFjTCENR0J
rHJRopqh6S1P2y3Wu30ZP7vE3Ety76SIXsMhcxtDgV/x1egKpEkJUVPiSMi2YAcYssB/9lcDONvI
1d4ssJXSuiXnAr6MHZUgCrmgPWxHDvW6qzLwTcIHoxtc0rNbca/VRKpbOKK18olxxEVADgqXgBnW
4oJY3LX4XsbWF/1xDqZEF0v8WF+T+k36A1PUj2KdXvBgWcmIr2aXotNeKuwLn4Z5kRqkq9aehAeW
EgSkF/2rHqU7SFL4euqtMbyGy+zJLcjk4Jtp2ksalF4dG4dGIjjEmQkuxEhEkGTAR8tmCyZomuK/
0hUiYsWd1abuQEiAbl31rtvJ8rNe/lL5c0LvOYKlqmgiA+bHAQNrqZ5tDM9n6T2vqB7OgmU6ivRP
xTQzgXtfP6aCOUtl/mtFirL+1Ow0TJDKTuw/U+Yu0BgZg7NvTYllSAcbNsh1YcigRHQWIAeTxok4
/BbM/6LyBxoCOTq304SUi/4ipvGLG3THabuX1Jc0AoSDnIqs0tV2h8PPug+MbVIi4AZE4j2B1tA2
90qykc0PI98Via+TsGnZcXBTmn+TeSTssY9W7PZPYS5+BUmMLBualeSYMa0SaNzi3AmpGgrojWY8
XTPpuPQXkCx2WBV2NZLUqwCp72+yql1H5Wla29h8+X/qa3iwMpjFsGJuKDZXPYXZE3cZ3Ad8Klqq
oOhATDpPpzRftnEY2Ib+MMuznNeIIpa92kG9SYtTAe5+luC/8ERNyqP3CkaMaUQKJTjRSEE4Xch+
jbiD1iwLRmxo7OB4DcTkRKNNywMYnveSIQoaMvKGopghh2FXkeAvFuobZGCqYvC0Iz8XfGAel7lc
POwxbJ7ybarSmlDi59+J+kq0CL0gmLMO/omrjxYSCYeXqddae0g/EnRKmfKKW36n0GK0iJQ3DTHz
HXptawEyynxx6HYl24tlxtepMWalDMhpbqTj1JcbimwnVI/9zETDlO5LarrW2P9WNPEFYqYMZ8C+
h9k7ME+CwmlP7JpTBJLToc3fYSwsI4okc4/kAlPdqtBDBm8zm8IkYpclgjron1bP8NtVMxyd1Sew
mnV01N+l/lKi9hw74CTEu4wovMh5Nlnc5dkJ1ZOp4S+IeEdCkqm9JbhGMWkPCQ9yQ0LvyK5oR+YK
FF+GPOfSvMU6GRG4sIgU2PBpxeGOGtqYyO9k6rI8zuwH7mX9alR3GZklEEpbUN4JTd82CvYnBGZm
gIjaF5L2CPieze+/hE0doCqHVTXE4J+EA3RqIUjHvFGIXcVPgQov6zsuyg8BvVOXcXEi35wGnPks
MyyU7KV01qXPOvvIeUXEYIfMyJblkugTya6BfJDAIoz87Kc+e68lzbWoX6YSpAhDoURG1VUDncmo
uMxvMcTrwkxCTCOH9e0myBpoxLxOGkYYaBFNsoZYSI/UFPlySrqQ5lBH7WWZVdoB69QlxrmjX1rE
8KjmD7h/LvcMc2cQRjF+uUpE3/oc5OFHqusrsOCoTfexMb00mbRLYDvRXWyaLngbksLW0umsV9HP
IEevRrKmzTDf4UMcLUqqSEFPNBv93wSOOM5JLAJLEhyMCRBvYNTcYkT+6VO7JTvoFmCwFQmzbBWn
L9QPyOa3bqViUtFFZyM0XYOsSvKWzR4HXWDZRSsjUsFtl2x05vNDPR1ni9T6YSz+XxUNjYAfiWvQ
rKhN8RFk3bNH3Ajo5TVFmCPJn4NUfg1wkbMuOxPgvje5U/OwXxnz7JfifaR8yNKrXoVX/VPqbg3m
s6D9yYRDoERfaivuWznGcmy+j8Lkyst6VKbvyUTYD58MB/h72zNsoqY1eJpXmy/rkAGofJA3iN/S
a4GLm/0tQ/+GhmaITGxC5T6M420fItixGKZXlcUjrBNfrO56YJ+WWPl1w0ZGXRcl76KUoTCeX8cs
fenb8i6Mhify1hXKZwuNQpN7OhbzsEyfUg+qR4EaVY5+DHe7AE+gmwsVy0bclD/jsdXh9NqZIw92
H+QIb6uNZJjslmN/iUBZV/cGe57coODvo0tuRfyJzq8iUFH1gZhm+LXSVk6mFzR5e6vq7fr4MpJp
39DkiINw1aUFv5xiV6LDRyAYxIZdchaG7LQwXBzKSnsJZnZE8xeFIaGo4rYDOWQyVIcvxwpcXSjN
2bCazbkRBqKSYgrWbsMzBHcuWsmMFcoh/lI5z3X08BK3vYi7JVR/UREUWOlR4EnLJbJsJXDC+qQk
e7F9zyzzJsY7a74jAaeejaXD0ujwdCUvAcZfkj/OfIVjdim/r7xv7hw9OwMXeRYdet3YCflfV0je
+lIM8WtUPTQcOwVQqzBXOO4vCFXhW2izA9hIg6J4yvNLU7ssQJCxGZJnpJCft5jH9RqvE5zInruT
JL1OxGpDUCyZ7NAAbNZuHI0gUVln4WYlt0ABQHNL/nF441gXgKxjhdGYXaKA5BazDXFH5UqMrk5W
wYPFsH7kEWi0jfBP/rFqF7iBQxCE2NsydV76sBCBbuIjghM20rKPHKL5SxT5mckaoC2G/jLcEQsj
vAmWpJfYK1fXRC88ndvOaADlNTlLyta4dblqf2dsAiNT9GWJbwbTrYNvXax9M6ps0gP8rMRM1Y8M
Qbnr+8zPU+SUkF41KdxKjEosFj/cKAwKxsoj3i/r4m2MH93j85BOtApoQqdninp+i5o0a+wg2ORX
5a/4nNHjX0rUmABGSLj3Z799mZ4YTpd0a1IKV9v6namAhZx5sN/Dt/KF121VHF8tv76C3t1gaZkx
Kd6RE+PJVrOXEN3CyE3O93jJ4AwMORKiYSb1LWN2gmeJbSK15MzibJK+4qBkdG4Mf8KwVT5Glrf1
drGtPUKB/kU9StxCMpZngs5s65eGw4LQjsSUyQfLESAkP/kVSR3mORq/QniFfc5qV5odtT7pDyKb
Kbv42rp0P1XcrJvGqbCI4ixHHbCcJuTAM9D2TfE3v0ElQKeM74IydMEOXziW8p6vzhWPuS/a4XCD
G7cwTcRvPLsUQRtqBZ57frRhIZiHH5AfBc95v7g1K8JsT0Zdl/EzoTrEeOcG1VYoH3hqkAfg4RzD
YyY6luTRkjrjsFfDg2Ae8ujA7VfNPkVx2DE39oTqgEoIHUwP32hfQqvjC4QMz7X5VrrdCZOEHGxa
4weTr/FLHhyK2RLK2OixOWGMwn4PEl69kFrPA3Gqja/GZHI6HfQeHtG2hofjo3aVtPOsPNkqh9mL
2D6UytXqJwncCKOX8FF9lKqnmcdeu6SlH6aXtuZHmNCsw8zpL0HL7XF6aiFvwquYuLnmdagCAGNQ
tQX8ovqj5+9K+S5MpxxavY4MWPoOMlf4qzpXFoHxOW24ie6cRAikGbNh4KMYjG0U66jY2Lak3xJK
RSBApvNEWdCqT5qBjsm0caLwQ3HSahxYOw2q8o7tgZmfVPT4eJChNS02/huVMRhSTWkXpAQi0qG6
aebi3q7lo8aWM35KgZOkHppOtdvVmSu3PlSbsX7hoODxDjBE8JyRFMTigolZ+AUmO4hQ8PDYk6bi
FsqL2dtd4hvSbn6MuT0vh/FVZiQfoUw5a4IzqiQ2DQixt9YHGdEhXgM8aMoLj0hRHfh2244/fAqG
XVPCsWTZxUnr6dVp4XUJg5OGgnqXNz4PMSo0xuG37DVCnZD4TbP+SgoJiK8LUXemre1qjVM1+tTE
kz4djPLQtp4o7E0iUbM9p7pk2smW2mdetY3rXKIgjWV+8AuJEW3ceSE3Kweyr+7q8HsxbKnksqhu
i7E1K9xZW33G9LKTiQdK/aL8y5S9Iu/B7ARQTJdL3TkqyJI/Pgq+Q+7J2jFTe9K2in6G28LX0/nT
Ge1vhSIp2qkWlRk42GjHDLGQL6N8nc62CNag2dJ+scYVip20OFXzwyTbgCDX+U0IGNJJQGFwCiWs
ApwBozdKuRMlJwvZAFt/YSt8X2wO2lcCPxLKUBAoiPVKtpF2NTxayhnrh3JQbVm7sdLeAsslFlmk
GkpxRm3qC8bD8JLBxx5O2LdYePMEBN/Dx0L+RwoFyyYxiwzxCpWeDCmNxQUCXVxx9so4UmF5MlfZ
DwjVCVOTXFBvDe0QYgatIMILG/YlfeCrktsDfy5AbElBv2l05ilb1Df6q/AXc6MsPqgICninGwCy
7DJuxPLBW8OvTi7NsGOuX8ANzfgG/1WKm3ysGL83BZKctUeuJ1KldDZ6u5y/gX6ZbIiD5WsGPMin
S85NgxeWjRVKhZduJLqdER6HHSlfWo266TFN9IUibTdTIQD68m0VlAzC3SAQAv0QPhbYAjtj8OTm
VCM6wnwkomB+FvKOlVvc703OYF6QDE4BsZskV24b6TQzSovFc8cho84PlWWm5kyM5FVMN15S7pqW
42ML+CC9jtt3ha5wk4aHkA/rLZ9cDmI58PNwmyExnK5gztim1CI4gNvCVoatVbNnnmjVNvMB4kst
eafr8LWhHES83UeCZnkPZ2S409ZYnDrHIcZgYjMeV8/W4kgAd4lzKkXorJzYLt65LLpFtBAAcZDY
bGUUU8Mufp8se7ZOY0yF5yHlDEjpVLcoVTrRVircn9vQ8EDyVOBHCLBIXbnfhC/M1+pviei6J+8Y
BRyfLAjF2uQk3SrNUYkuLQ8Og+38bn0Ws91XSGRwy13IlErX88DWG0b8pNt5qNWExIuQxVvnDuQy
hsDKBilWh59EOeoEncn7SvT41crISVWnhEXALv93lLb8fDMMOFY1HyEyyYfQnNWrhn0MHAqLSmIm
Ne72bfOZxqwmfFooxKy4eNQ3omeol7gzwQV16ltRfov1dmjuRM0M/CONM/60ZN5Qnzi8TrwWfG2t
z8NDFEn2GZ0X5GdsIsj6a9fTFq6JOB5SvurlCi1iVhlCkUK46Y9C+tD5NXubxQrruLLx02DPIkOn
h+DRD8yLau2ByjO37Zzc8DioNYILhFcG9lOO8tZN2OBXmw6/7IZd3XTmNJgYuvTYuu/ABVmCYu06
ykgGur0GWUoIXmfDQ4inzm6r/C6kFcRYui/DH7486AHfZbM1u91sfZqG34JmVyE8NF5bE4w0PpTi
EHVHxliJyOQShBLSMi9FUNAYDyZvypPjYrxwM+f4PmKvvCj/Su07N77mxhtxBLcVI27+pT3oL+Qf
QFwgopp+iaLLQHvvNrBxGk8P9rW5G1hwU6uj1FhO2DFZeo5cC3lmq8jHsW9sZMYZDu8QVyz2shYa
A3YmdOHLhl6g5F1BAaOtVaK8HPBjcaShT62Br3BEYn2lPpbt9I2Sur9UZ+O2YiB9/U3Zd8QqJaOd
LQgjYTTcBYMH3oEERgdFXWIA8LqGJvUH+r9tJl4oUPuB+Q+W8A2z4qL6pSiJjW+sFdw6vPlCviXr
LLX8tLosLehbGgbX0MmcAqvijOwQg0+st3ZPJseFqAu251xfKYN2MsZd7m0qesSNnfVIkycMqMiW
3yDB6SNTwQN4j4b7TjphVwgZmAzbJttqxb5BvFCMR5UsDYQcxKmN3amKLtJ0FxJ0vxXnOjEiuEYN
aiT5mKBJeVmQwS8we0PD5TGjrippIYEwl9MBaw8xtrwXHHe8dNWZx88Y6Sw90GEAatCJwb3ahc0p
EsmoXHkSPHTGkydrX04FqwBoUmv5ymMVFTsKWiqA+Koz/X9Trc2wT48kR3Jw8L+MWyhleMllhVXa
cxz3ZGmwkPF1zII4tw1HWdeHzJdtBQ9PCIWJvF1OnyNMUaA+UuqULATib6vfghcgFSn8mc7cDvV1
yR/zCHNWvAoVcQnIauDQ0tyyYhaFTUwmUxNMfmSJfljF+37pvRA67VQRqkxzijYQiS26kdrRWavq
nXhf0zxm7ZdLe0xGpAqEwvRvpIRTlRnEhb/EJhqs8SKMyPAyX2XswpREkTx7nWiD6aSVjE/QVlZQ
GoMtgZEoGXiMw5ATTuTu8syVYr1ZVAFZ9UtbEY+h4Qi2iq1oENotoNGmQ+iHK4zPbX2d68s89fQZ
p6L8IpCG4x2dXXRrONnL4kNpFqeYPzPs22g9i4+Wk3cmfyoh5UGQTNQvCGSkD63twFlXrlnyOQ+S
IyIvGH2NoVgFKiHtE776jDoD9hr2o9TgWOFlqc8Lp786vHVGB5lI9Vvio7SaXdYonaZsxs6CcEO7
hcQCJguTJgXXY6NdzQxqEA+CMTFzzozN2BNguBwzJj6seJuBSbYAED10exUF3FatL3HPLuuHD7lL
OcuXZyx/Fw2pEyHh1vWnCsGlrVI7H0ZmX9D4qOP47lpmn+G1FV8VGSvW17PIrqoGrIAF43ernpjY
B8PHUGmbzmK0d52ATWX1m6h8kI2F3v2+RP8QfbgEIt4zVMcQJ3VvGl4ztWbcGWrAQNaYcJV2J6JC
7TvCx2ayFLRy0fy+JkFKM4lQUMd7L036joVbI+H4MVWLeh8v/RD1bqjSGMgJp7NkFl5osXERpjZn
9zUW5JtN1IEmZ2LXI2WZcLOL1lZIJ44ZbH2IrkiqZ9fi1DWbu4YBLbvHv7ZgN9QNsmfknEr6AuaK
2gOVWyqwnYLzodSQAmpWlLUdSg1lXGAyFkP9TiD3IiRcV4FAMz6zHCVA2061XaRn6V6AiMrqvzpO
Oo9eeIzN/l8M1SW0tAAViHYLZvwKWvAg4SJECCywndfhrNWou3XLRF8lG6/t/wye+4wkSfgNVOVU
6qkXmHwHoThicqSFiNvXEilF2eesZE0JlpZ0VYsOo6HiBBPjrU4fnDyunhqnEvFJ+Jj9vlTfcb0N
dEODqymWn83NuerV70YIbyTBOpYe7KSOgUG80P2sBqtlViIHEApWj39lhxs9KLuDaIYvuZQmtnqn
0FZrKLiLQA5vazAYm0Xr2lv5n94aXwOZpkmhuMOcHTBj+1Ld/XaBhpmcNqJi9VUUhj3OEfYEmVZT
3rdZ8l6JocLqZQ0VLI/BoKCyqUyCfKejLEESaH4mzkytKheUQinUSdn6qXPhK6kY3JekeKHfwN9j
dSW4rhC1i6kT9ld2+4DsWvYLa0zbfTLmo4Zjd5udiim9i8GYsABPDmA28Hy2FA0dCQNyxcAPZLrq
Dobg9gLwMElTdeatDGwIgkYbv9ZCE6dzpvQNECn84XW0arx3TdocUshpBbUrXnvWkPh1t0gcRfTn
M3FmKilXwzABCeJzlOQXUY1uWWm8phMUwR4fAciHQ5/nd0XsD6s6mCK5NiUS1JMQi3tzsETWEbXk
TWH0gyYdVjmAQEaEENYaIm9w1hzZAJ7JJsFszeECVpR0ZFMZ/Gg8aQzZamKotIBPvzR0nv78IBT6
Wbb6X73h/TeEtym41/Na53ZXOQErHjLqh3O+aMmelPp9ZiLdnnp+v8zRGIMWif43Ndqhg/MrGOOt
heK8MSdOlWI4SCRupMiJU768ntVtwWh3WS4Vy6FEUnZtY3wBFMTCQmANpC4UTmWKnYaxfhpkX70R
vKacupsIARc/ogvF9QVw/klaBN4bvfAhArA/LPdKG7qaFPuVRUpLBJKWwWB413pkrP0fI89ToE6n
fjYf+EiVrrsBTifrQgDxFtBbyvT4PEaeo9DQUXp4JttNEfitwphZyba0H4t1gWb7MCXG1426azqu
2HU6FpNvUDFn7O59ta9LtppGfmoibZcOh2YevDRvL4qCk1KznrEUnOrkTVlRkOvaX0FtjPkr72Iv
Vl4aBRt2x4Qip10bGJQlxxTZpAktbqYY0wkkX0NuE/RnPYmPZEWVlDO3Ic+ZOWYohN6m5CsdP5Zk
gDd+LJT/ODqP5ciNLYh+ESLgzZbtvW82Z4OghbeFgvt6HWgxepIeNeR0N4C6NzNPfsPdhBM1vgkk
XyhP666hKGlkr4VCSE4LR2qOnJ711qLkABIJTKOcxFviUnrZU07kki/xZzGBtGqyJfBIMavPEu+Y
4HXRImVe9iGZJdSdFJkREBo1mfi0Yvbjo7BnUo1nvpLP1GGr0eYW/TjBRy2IPTEpczNbKljNoA6i
yghAJtirtWImuc0GSbHou1ft/jPcf6DPqBpfuOGtTD4oPWDV0zFn4chss70QEUZDcy5ksK8jbjBN
uknBawfNSZ9qLU3gRL5YxZm1zEGQFZJdpUqTWW1DjIUMQLOD1npIwbS0UdxKKdpSh2JtAu3hAmhK
OCjDN0yuN+shZHMsjGAZWf/yHDey8Fj9/oHBpHMnXME1XFB1gofTWOh+yaWGkR00Vg8gSAz7sn+p
rnfQUsTldEZyeB+P/jYxxq3et9SiSNrecqY6NDl9a3b+pwZcGgliXzQj2mlOXdiAb0MFMaf06JSA
zEOfOmVtj5yyiqmRDcgSdhIhvutYI4E1lIb1MjmLESSgkcXs65vKHRhteN4FAwkKsAO5s2CIZNEC
AmUWeGKmc94tyAfO4pTtqqXOK/5rKr/KbDi2vgkmxznrCO1NQzS7Yw3SCWYNiQ3dlxvummdMSOsg
CVdlnqNIMMmCmjqbLDcjl9+d3fKQ9+eoOloA5t68SF0FkviHrx5ryrS5R5/1kR5KS9lVyB9W5v5W
WIKU0b1yAPEJ7qu6A+QL7NqBRDRFfcUaw3Fa+n+K3b1TRrTTRv1mh+OWCOrewWlJ3QlUd1paFADw
jnbOYZDqBWRht18H6pcID34VLDtfOeYrr+UpXKwhll70Pjt6mbFKxvo02qy00Ww8zbsOUQ3/FN53
a+9Dwv59D6QHkucjJ7gSYM2JsCkbNN0AVts40LRzht7eI+xf7I0xAf2SH2VX40G+eSNUiab7IurH
FkPjtSXaQKIwacKN0bnslX8kW127W6IPH/Ww2Si5Obf84k9tsA1HwX1o0iWn0hMzXsMk0ij49NnT
2Y76MGwNvIu55nuykFL/VOEeh2iYNZUBRE1dWwBKLFBrsdDf6658SSmOVlft6MOkJPjVJ3iYdX0P
7ZJC9Y5HpLzblkOdFcisEGc19q96bF8IRRzNV7ZzFaGxjnqF9onkMKJAQ/YBQ+fcMsTJqvWvNXtZ
K8O15JA+9spX2X407XAYk+qWt+NL1aODpI2J/D2szeRb9ueGhtOgfyqMcXHFFoksPzjm7KCPfILi
W8yL2wec0rNo7oTlFZ4ZMk7Qoh+JPdwrILr0yTfJIgVCJrQL1+sSN9RBknZIuQyt0Ph2e5+VYwkv
JvpSG/FWRWIZBNGl0T16aWl6tOzulGJeR0ZmGOqIvdEn/NCpYsApeOyV9NaM3jNXg5vFGlxjUQft
Z5Npzp8qyZA6CaeqHIgwKyTo3CURZRVikHfLpHHXQSvBEoai0RxFgdAf04WILl+kNpD86NBiK858
+e1EfOThuM6ReBzmCb7rtBQCNGD1134yMo83aMvXrnaeXh291261LAPjpxY4c+KieIVYBignX/Z1
fYBwST+x7R0trz4Plj6L0ODVEm+VM+6qSURweIb79QcmCFV11palfYSNe2II447u7uui2Dvm5LOo
A0J4zck1lw2R5Cy1vTdLkq/BTLIJkS8o80pIFzSFeEKXffLwWqUENsz+AQPqvaSWrpDpQ9n3XX10
q+QhSm2dFR2fUtxktfZdprMw7NdJYWIGacSt9K++L384IOFobBfm9HbTok54usfbVtxwNn0N5gFT
4rkrqq2lJS+dFwlMK0bCVTVNbNCp1v7o75KBD9ug/oCPXStBhL//2NE6UgF2Slo0tDja6VNLhIVT
tmw1xoLwVqXasZDaLOnkqqv7Yyia30HmJzNVlrld/W+lxDrGfjRo2D2nvUGb0tz2Gf9r5xOCy9mY
dgseZdRW/6E54pRr+cEcMG/C8RsGnOvFB1VzJx2kw3JMyE652Z5zRaAb7/ZYUnvlsrNU2pVbTKcO
f1cEcg8fCQ5EOmu8Pe2Ky4LNZqdwA4LIEKTausb5UqOnllEyxYi48qZ4U/Ivi+EC6X8FcT8oPPCw
fmS7FMqu4xQhyndw80Ajn0nKpoZUXIAVQ2AY4JLV0i/KFyjrhgCxangKTqzlDAw5A+BbV4plTbxG
ZZ2a4WIQEQqV+6zYTCnE6QajJWoDwwRmiZ3Ogwnf0kBpFH8Uw3JU+HR7drAcwga/BQ8G86DBCWGB
tiwhaBJ3ZC+hAHFJhp5+MWxkarjuQCyFlPf1BMzJ1qxLmJG6hh+hwKL7HiVYFvjh3OADqiD9ssMq
i0uajIK1bH/Keph3bMtLQGQN/qzWo3a+Qg1EbTI8dzYOKQR9miHNc3LyY06NXb0D67HpRMBM5sN2
q4iYIDc7Of42czFijqlw0GkYHhz64JLC2SjFRRLFStpHX5wUqDx1DNBW+eew1avxx1rCwhlFlnQq
CemJbA/NKubxMpD8bUzM4MjKWMx8AwwxDAFik22vYk+lFH7qLYVw5UZkzRgQ1fxpCmemII5VejOn
qwI1sMfJ6S7sIDjFcbtWKlZoXbPl2LvwjxKvZ8JtZboCfFjIAk6qSpCSx8h8tLMfI3iwp8Kat+B0
3g/o3+x14/LitLey7Lf0gyybes09jrmKF6FlyzhZFCkWqIn4x/TaloL1sN4s7ApTGdyICF3DgeWp
/Q6kc0dKrrglmtYFu4Th2egl1qpEwyFAVnPM5X86+TSqTaTb+8Bst/i69Q+SbUuz+Jm+TTetS4mV
1Bj4s1MPE0gHg+izwKWA+y1kD5Vjy4F3WH/zSHzrxB5/41tGrLn+GjA8qQHLY+tb5hz02hQF5OJn
fEDeE++GW2MsD6APIDz2mwntqifb1v4WyrmRK77SiB+Q/7323czXevtLXKTSvsjHJtGHJAaXxCf6
cnUB6OsKnIl74rIo6anjCZeJ6EBZ2SEkVEGcs954AVJkJY+J2z8AOGFjKQ8sj9kuBo62oy8Z1w4W
hauqiDVYc86wn6L4EZiTsq3DXsyS7648je74/7E7TT+5xk2ZvQYstJp5raIW4LqH5cshlbBw5Mwe
TzaXpIfP08Z+wAaSw3SHgSKPhrmKZb8e3gX6E2cFxKJHMdG80z/Q6YhCjxJIFMZaWmXZjTOrYlmG
oADJlMONxi7UqtYAU1i/apiyjSP8uwROmj45oqQ3l1jJSHdiqly3KU7Z8ukRsIusl4Jrn9gz8jvE
Gh4lNZ6kZNyHJExGkvwSgpsgci1CDTQGHxoyAXBd+FJrHoTucrqhULO6MPB5VGq3cjGXsF+VkAYM
9RT6HttRVD9uaGFNprxz1ozhdBHVzKN7H5Ni2/nbFjS7ZINdEPEboSlI4D4WjlAlHDhu4TTX90w+
pmpvRMUCgXW3AITn9v1MZdMk8eCNBapPANWyIn2FzXPQ1ylMGBt3jsn3yynQKtA7uirZurDQXAnw
gjhswGYUVNasCAnjEEr2lWeFLbRHpL7YMF+jgQGSFC33R9ZggNqS5agiimLK1TBQeDyrQ9aE2G2x
cy7DEJhCxFqQUATVXgU8gwFMVksqxY7x5SaA5UrkgeBhJuR/fSjoImLT5q0jwdYgWQtBZVRHxUmE
g6DTPgY3PfDEWDA0rnKCJb6ZL/UdCzRkMoaRZYkYMwbjHNA7NcIlfFzzqNBbC7PCIHczDND6ANV0
YbJJE2NV8kdILLQxzEs8tC60gB5o6apQIfwQOlnazSdPaVTGO2hNS8ub/t1E8ISjVRqrjtiU15m7
KbFL+/W20QgjBlRZFBm9IR0UFJXuLOyxWIphYlJTi9YGT5JQy2IEOa2tczyuUmvn9JzPTbwN+CPW
lKeQta7e+CJrUBdNWMEYVeaMkyvwoVfIIMuwwV/Ekz7sog2s7EnqjZ2nkL9pgmbQXpzJCsw91LT/
CXbMXPlFehdEuupswj/P2P9h6h/mZkb+PfqTYDK7Si4V9bdKmL6c+8DaCDDgMv+uYeRwkTW0GVj5
R1tdQBn+nzzCHWMDulRN5nDOotSQY88nJgPfmfyLkqPFvmKWdfikG/FPYcYKx3ugXNQRsy9PYAxL
u4HAUJBccveZNGdL+Ql8IKZYYCyHfrKnzPg64CMKWnmDtjeSNtUvmXhG0aULX3r9S2V4Wn84zas0
niMLWwPZtVaoUoreQUG66kfBTN7iqeqRVDLs3508W/KgRaue85QXfQ14tIE3mg4ZjpXanwL/DHac
APlbhB/axm2ovwF6724Yq4z0rMrbqL/S+Nc2oYZnsPNglF4kk19/D0PaZZc0FQ/aQ6NMtoNN4mA9
LSE/aCi2rfvL0GZm6yAriMI1My/mE4QxNmp/m2DLXW5t0ohHHRtP4VesZT8Wp/2MBHCDaOTC+3Da
e9RCkRmqpTHoGAAA4KXZyqeXY0BvGDAWZCOPPKJhISgYJyE8YpQH79zT62IpAH08iNJ8lILCxkSc
cATrZg/Vr2dECJeqh2SboCSy6WCSlrwNHitGPbmY49fkEAYYDsaB60q33uro2Q6vVgC0g8mSMc05
RDjzlk13es9cBtnTyC5MexCYc5WdVyztalF1f5H9j4VyKxBqp/Odw/bGxdiLaQZkNlZM3OWYDkdZ
4juVs6zg9NFaWF+t+RS2jpPjCLqo0xcAIt1xmajs2zmcZJQQ8cjwqVTtDkA1+WH2eXDvyy8euYr9
ToMbH/V/aQAE4qpFP6NxU3HEm+2vZUCGN2+8ncZ4z8SlLf7KAaL4yXU3qTsXrF/8R98Gy8QiTMyj
V6z5g6TDRdb7YKpPDT0wM4D62VUorwIJTaj3OHwWiyC+uc1nhjkGQFFHeLPpEpBQnC62jmPyRh1K
e11qTwvhvikuOWeSlCOoJ98LzgOhMSuUAe/Kl4uIbWPFpsDozbYuXI6dOFP1iY8CJE58S4CRjOqz
KDhq42Ai/RN0uLm9c9H96zR07Gzn1SeruIw42twA/ge7cJFx5NRRcUkogA0JisnKyFVyTmyk6gqj
jf1hYQ4vvJZeWmyS1heV9DNgEQ3XbpqyjwzvrvjkByIYbvuvXFl52WeFC6023nvvJwJFUSCJhNE3
G6l5E5/N5lhP02Oxl/IsnUtgbjzjGMZn/pqEy6DYJuYJb36vYMBRAIVjKzSZ0glc8+HBE+9MsSiz
RNjj1Bhj9Yz7DUEgdnzjQqjDxpT+yZWMok23jvGaOh2pyUI5TiG/UWx6J3tM/6jIZDeGFRo37kkm
UWb1dRfW3HWHAxAGIOl0T4TXruQiHYm8QlrS4mGvR+5Wj/FmmPa2T/ZBT+3c8M/WtVUFEoJirKXs
GLU0g5pRjeZEbQ/iGfifSjmBBgYMTAtAdUsDoZiYK9eXKMVMO4WLPTM+Q80/Agr/DvCA+iGbbqe5
RpF2Qev5NNN61U+RLPKwsrGXPGHLVG4idpsqCydXAnvzil10FLUJeSk6OR0tHKHAMdp/6LV2xapP
CqJ/VwOdzpJhCf933SaPyNCRKSEKFTELznxldPGVqs7t0ClbYyoXDfpdwrEqd9tFMgHa62I/pNOw
xu1m6ovp3Y+Ch5odEbqTw96RFb1KxDW6+CXM4E676aWlv7ojZiZsfGK6v6Ljc52xvkr1bwUjW0cb
L1yEab+mjdba8TvSVvY2B5jlx9lqTKyNzxHHhjkJIAM/urMFfK+E7iaum43B1tLRw3Xg0+ICdjDk
yKdTNVKw1AaRYzQkLBUT6akb17Hr3yybJJ6RPXS9V950q3WIPm+CBoE077rHWKFMBqj+tIhdWoNv
qef6w554sGHJ4s7nE4DxCL0TDXcyc3Fz7BfdbOgkVpEamy2VTZzLtJ+SJk5Ln2aU6iU6KFn6pTCa
djf1umY+W5U0qG6GYu5t2ay0qEKFUyCjGEd+yE2MU6ZAMpy1Kgz2sTiYWfkp1HY9gk2fEpfZJBhN
fK3OYhwevC8JUW+gSuotEFQVG/Y54azr0PHAQ2A81QYHCx9eIyM4UP05yPQ98cZLp3Wwqf7apD0m
BjJjH6p/LZQ6jrwl2ExVyf6NOR9S0/1UOLopPzY4j5H+qArQR6/TRDxFiQg4dv2XW+2SZ+Yqdwtz
no97ra7LE1mmz4zYSJHR3k3/FVIgsgBJCUto370Hqctu+aGrCGGBXYTfH2tNO5r87HB9jp3TnYWt
nkN0wjaGLlLedDl+VTI8E/j4LF9ONHAWRe7PJ5cESE/bb+5Q9/c99zEjgy7KZI3eszPd4Sqg7DvW
o3Ojtd/8JtDCSld5F6p7Nqv0ajEH4hRY2Ha6szwilvbKGtnTF+1ltI0TXMm9bcT7AfFPwIEVkq5Q
dVux5c+jce/X46posytUHpsy3IyCc1UJWNZo/S2Kw5fvIptKScheZ2ecg2vPGOWcXF+QRlmUfb0w
qL3wnJUBYzrFRJPG7qHByxspwaqnTZfKYSDjPtUTEKm7AlmUlAE3dhAbZ7WhCpReesmDh04tYOHN
W6n+acnSY79JQns0vnMf8FPOZkoiGBRas44DDsLOXYIbqZOvqB02Iy6d2ATLGdkLo2iW02wYAn1x
x4fNltVCzeUbWYO2V8PybOTau5uMszF+2K2yjVHXXchWQ4AZ33ibJ+rFcD5jIGFgwOkNiEg5oYeC
6QRBsbYz74SJybmVnkmymQU4hd8Ej+ZWBFXEZLsAYMjODp0x6XFvEuaDK/iAd/98e9gC28UHqS3C
Rq5HgYvQ1Ngefprjqcc/SikR9uwQxqnwuovlRxc4oUewKmsqLlXMSO3o42HFAN1E1EGGRDIyuXQV
jlEcJPr2Face1hA6/+KUAA1QT4OTVgyaHcNznrFkgodiQ1qs1zy19XUOGTTkoi9d/Rzzy7Dts2+5
57TBvQ96S08UDOwIyC/bCS4BR1zYk1ugdf9ieu6aMtpkKAxSmmtdKfcDNAF9Qr8q+SY1GM+cYdz4
kbMvqp8GK68oLeIa6VZ4HlkEouSqfXB7Y2+9wrMdlEedXyDZLrQlQG83Lm5IUqLUPytczQW4vz61
nuOgvUeq8i/o03MgxgUIOedVDMnREskqlTggaeWybBZ0BMszLdjmVv3OIGmGMIs2EXYvhv4WIphz
14sF0xD/lr8BpAKgjK4ZUkIYlvLz6GxG99PnhpQHK7O50gBc6AeyJ18FDYPVXnRrrd5GEcA0Po57
s7uPOTftNQjTKJlORT63FNAE/jWo3uP4OwSkZvGryaZtfIR9DIfLsA+3BSOCZ571bFNjdWV8zRaF
uIKKGqn1M78l8cfyrhl/Qxm9RfU5jj/r/sbqtX9p+WnMPpBAeg735rVx1uzemPnK9uV4q0zbSG2j
uFul2RSgeipv5vgHdfjXkd9EXnXyD8G6wW2ehv4uazCHHPDIiTTKD5gmbmc/BK6wvf4kVB500487
ULlj/qbVd1NiPvvQAT0V+o9rXjU+tjjQp2jZEtt6hV0ju4wxMKt7LT84ZZvRnbZu0mUcrkgXOuov
FgTk0laki3FaWeAcTMgidinHyvLJH76N9pDoeJrhSdqays7Jr7ZD/vLQ0JiXn5OKaC2hm5ppqfB8
Yk5/ZCUWY72BIX+kUG5mQAlPBFcuv3Bjc+yFgte8LGiRSn7SlT2MDTF+SbGr2w+n2wYc/AS3CBZ/
ChJ2t0v9bT8cQWdUGLlQIpNDQxSWTKr+10teqvGmp++gpkeshNHeaQ5Fc9S8gGhs9Ga4v5HrblPS
TJx/fRA8vmmhrE4s1xkdhsjztPdgS69govbhFdLL9Pby8S70TRjgJwUdmeDFKjPo93vOdyrBVfPb
ctG737V6w0/WeTtZ70rA0w5okmeQ/zTu5wiZuO3eVXZ5TU7l2MtU9rVEGzhjiY5/mS1gaTb9wenW
mbdU6KGnM1tuQuMauEcO9CkRbssB9vDtFP80xj5wFqb4SiAMa2e/OprjgthmGdJswh38XpSsvJtf
y/0z5L3MrnQ6hcWDhb3m/6T6reEUjbzINeCyeXX8a6ogKumfmXUIGJtrH5zf8FWYh745sRtOLZgt
MxiktUUo88FFM8akN+6aPAgdyj2h3ol9d+0GLO5bf/wXWvvM3WG8yhu2qvTmnGzWtu4700ugfcZE
mmuuuJ4Fe55i0Dl5oK/Yc7HmOZnyc0Cbz/pk4RIqaEASIZu8aX0yM7Pfad6e7hP88EA2WVIMZ684
DNzrobpHLXj8r0x8RZBipofbUeH25z89XMQ0B+GWiRZtdkj7ZWj/9P27p//G+p/t3CQfr56Vu+7S
X0M8u6RzM2JE/mo7wF3l3K4xeZXvur9XoM3Y8wgfNol3ZXJEE2UMz64JumXd+Ke22cj6mI47R1wa
7ejaR7t+ZOnZEe8xhizPMt4coieadxfJGeC7Yp38ZMXfpNwYNZIZ+Z8fgB1wXy7UkQj6sMYqHYYT
4J9DaP9W6ZaOdhULqXpOlPOg34E8MyKgVvck4x689SqBE/gHGm+JXj4r/W4Gh5qYtZYuCW0NAl/Q
we4wHj3D4M8zbixQbIKDkh6j/Etn22QSqDTZualolGyV4Ob+CnHuA+IHxTNjUcpDwPVug3cs439i
PBhwa7T3tPo3XWBkTNUp+6YBT9X+2Ch2BCwG+56w7A7yN5neAmNr6oeqWo7tEaWtJ2Su3yJCA65/
9Yptlpy9AWPPvJbvVIGAB8cYt9MQOk1953Bo1zaaf0L48NnXSlIG/bGdwAWEKBuJ+bsfS3Ao0HpS
v7DniRLY1DhbTxrtX4GLSxkjw3kYidUN/itkIAj0CM8l1UZT7zJjKqXTwrlmiv3I8/BLSarvIU0W
ksOONohfh5Pm3GtfCem/t1Jnh+EiLgp6f0cK5BDp1XNvczzupXi2WYfvPlAhjgRgxl3HnVMiQo92
RumVZ9OlXcbOIqOks2qyg6aXoKg0QO1agAkWoDbvSKUkCAhlPId8b+LWndBrSvebVCUmInjdjhFa
i8IUGNJ9YhSoLH9QPlDDwnRCHdAbTwLJxpvfG2vNYeUjzYI1rkkGIzZjRrnYUuZcfNnKbooNB31/
l7JBxq++UmR1tg05jztj/r/gSd0GLsC6QvoMl2OGAddpwpANh80HbYSPR5oVsvgol3WrblNqVFjt
2mfVLZGjSqAz48BsVfarxnKHIxxXU4XYb8UsjJsBd36q4F/HO86LYc19GepLKprnfRE1y0ZyQ9Qj
Bqhy9H4zrdGXCVSzQkfEjZWNO2gROBYxl1EGBUK1iUya4cA1fO1bY5epIQWNqWBfrSh7k0MUYmnG
aZApnb5MHgwoGQ5zGP1q1ckPvZWbu/SUCJosXZa6bVVNZJ/gQxLxbobhs1DIs9QTG9fK857TRrFz
E7ySRcAtZHq/ofRvXMq5MS7xvOgqmsa9H4dluZoDkLNAy1UAcHndo00XA11SBD9th349cxjZ+gby
stMPPB+gV9BoorwNGiEYVPtdVJnDuqnNv9p1cyqffswsnSgdpTKTrRpuRqrPl2lX4vquWbHT2Aa4
Nqr1JZvOXH2aGtjOER+CtPRdqBXXqqvLq8YHHFkZXCzprs4qvy3YNlT5iB0qidi2BY94k6GzLRLY
BgroXpyss7AhFVHZ6T3HFSTq10ggKDQsbUU3IndNzZiH+EtngyiqFbVGiyF3KPXq4iVipIvhZNr6
Tc91OqLZwzu5uhS29lfqbBikU5FHZC3Ad3YFueCBoLLeKjdL8U5gWHICi/Su5V5+dLOqoiGzXfnl
ezNiqnRckKNRZuYbSR/X0LrKIYIp4Kt6t40jjj4hCWDI/nthkBVLnRgjecijNpU7rR4OyeR9UFsf
v2lZr0yFCd4raXnPWHmTfUGbgUhPFVQV6gtfxPBwekLZfcQVa7LdKSo8E0YN5I7fmPNBaO+HzI1P
Uo4frkjz5ehGK1UxjXkDoJBcvJFuvNyzV6GkmCpzA9pd8HK+DQVfYoueM9FogFoGBmcOnNn1LDuv
I6ojF6Wvkot2glefkYMCZuTgqonVSytGrPTjtWdrt0pLxGRLKh9m4p84ePm7vuiAsDSkR7JIQcZo
NDZ8YM465zQ4AAjGArSW7jkO5ypn69CJxRkkOMNhw5gvih2fanWmRAl0/mTKVtvmhX4ZsgFJemgz
Gy0jJkYQtlctj+epicRk2bG+jGpC6AlWct0ktFL6JoFZlVqXgvGp8d/KvmvmnQYPAz/uvPZYd3Xm
KGdGb2M21ovP2ujSt7ygVMJUatIzuPwh5wczGlswG7V0ceSswlwqcrGbsuBV0ZyzVFnHFWOS1XpQ
XFCNkhhHvS1rsGqVv9RZ12GV5m0w0xw5AUVZljYaWdj2M0EZBzWI0aJuLVIU3qmXWOSFO4DJx1oF
SLvdtEOOjzYeX1FIR5cCJn3JZuUWZ/aDT9qKI9sfm2eAq6PJerTtnsD3DSIIxQng1cuKBfKxKzkJ
aD8+hBmrIJdBB88Gb9Ul8XmP43gQXEDhJtWVji1R8FfpBLjEgCrZY0EAPSVnJpOvKptLmhEhjrMO
epx38TKYbopPBIu9BTd3DIopndILWTnPuAn3vqHs2LspDndpryhfbWfeQQpdJSE6kfjzTtd0wPkV
vaK8uLYEnydU7zuF7bsyZbwtDIQvhd0EbqHgJDKeIpp+jvR2OyB9ArZ4xNyzZzYhoMA2FkWDIuAO
wV7vQpZJA94WSuR5yWrijUhpaZPcofjTRmKP366hftJS8Zlp3x1rpHiwqa6H7EDLcL3Q6/5vuk67
dqj4hwoKs3sQdmRsIgOigKTEpaSLbuY61tkJeKo7aUt5dAof3gZuW0OCJPGBHMHt5M0wMQeL2FBX
9Zg/J+g8hGW83qraLxKFao6g1edeNMlT+M3GkM24NaKUYtG4WdCmvd7iuGvpPxHcZww+UNIndl6c
ma90rNNzgxWzN4/dmG69ZPgOC6lT18J+r/UnNTX16F3IAmsJNZVbL2GhZHBoItpyeuckx0eRe5XP
Q/phUHVWmlMnFVf8svYq8nXMimX1m7XsaYOwtJed2KHg4uIWLoo81ke78i+D7mRrjOwOT0i6LbPF
IJyGmyGyd5tW8Pvys12pqJA0l3oRTKnYFqcIVy9srkNjWoDn1ebuN7CRQmhf2G3l3kOCaQyiIBOH
E/Sz36E+ildL9AShnV3nAQPTqWHicpyROZfry+Ah03Es9Oq13zK500RnzPMMvOmI3XWI/xjIeHbu
/BH10zd4NRXduEWOGu61btGQa9cdUklOQ6dYaZJNQ5SEJCnIy1Vns+d11JvGeLN6/6mM2qw1uJnK
kCJAaWOyLgoyf9bAc2ogQ+1wHfuG+eGq46VQTJ3ZuNkPevGq6P+I+xbPSEgaV7m4ngyWwOZ5yVB1
B3RwVzrfgeYtC/CzmzJWU/yg99ZPt1ZDlKkLM5eLh2cCrl3eHb+GG4bfRclsjqWEt4KYfCrEG2R/
l+AA1XT4p7i6cuWW5cALTFH/VGKC7LT1ORvsbq5xbIwVG5sRVLOCrq8ks1apW3csb6DP9gT2U+cV
OTqoI+Iw2GXv3hiT1mXN4LNnnQsvvkeZS89WVL4EvvG5+B8tUpMm1uZqkX0PxLiCLgadHqLCdK72
KxXvrnrJSi84c+oOhwPTXsXcdwG6hJ9CxldT5WPpefi7pTVvdBkTnrr5SufOKufhxcBB6Xn5HZwq
2AwNGDnk8YnP7JOLSliNWqggvEhKfLITb2rBAzTfO5QDoIPElkUGo00pZvV0jx4WY5+34rNt5DGN
H+x2f8OgXUdKu6H9bW3hqnHVm1YRmOmbDvHYqsgdy18r/vMSg8WXRFIqyGgn09bAoxVUOukrs+0H
Fgo+GbwXsUHSMS0KLtWYvHgCfFbP6M9qgW21ZHjAMqhbqSDWJqoB23tYEkoA0IxU1IbDNuD4KyQD
eaXzbhhufegt3Cpx0Dws6uCpIGB1Q7Bu3XDIgyjTaeROkAPQIDft1EKcQlMZSiiFjmKwTfa+nek/
yzuGgDFhtO/MeTHYFikaIrEuDrN5liYny2dzGWeqwf/ZKLPM0g+j2eLZUSn5MxNcRiUP8jhmyEfu
pfWGXl1z+AU7RUQiMCLKbZg4sZH4ZlXT4hJoK0774JUMg+Z5D23UgLBVCZIcKj2Kukmk3h2eplld
03LFY3+h1t2vk8LVDo7NCIiltfFhNq1c67m1s0aawqukmf//FcX024xFfPbj4el0BVNTU/HwNsjO
Z1gOeh/cPohxVBv11Y3eZ6DznK3Yir+xpx29nEdFRTB36MQG+wsfWKs9pICLNdpr3BKfQ+wTo1YU
/SZyYjTGkHP+OksF710gpJhpavkIS452UanTWJqW90qACdJI55SS8kFbiWnn0UlAKQn0DIfazywj
VFY08d1mbMWH85UNjNvhn2c53bI2AB6GTJOCbqcpgAWrJre3tlP1UKJyd0kP+EYost+aZUh0vcXV
XdvsMj1sGFG3h9BNxKDs7urIR2FsbHCwY4c13QRCYpPeK4YW6K46Lhk+R4aK7ttnPR+EuJYqbgWh
gt0P5nBO8ksGV99uXTao8VK4WYyXPUGZjlpMsAA1HPvRJOrT60nc5HQ0CSc7dVOxjZ/Kd8E9ij82
nhep80aawzumaU446KIAAM6dqn6bweRgF/Y+UcNHHLIb7IMK43RBmB/SDxpvpywNps+3ocWM4wc3
M1HeFZ+EeBSYGOI0VOLKdL6tgNMUJgysSA1gzd6HfcKSYibSIF65BDCVxtoF0B9ZQOCurF3PexuS
KZGj52tVjLDTyjstyzPVGD8LwTBKZw07HXvr5vI/xs5sOW4ly7K/cu0+t2c5HJOjrG4+MEZGkMFZ
pPQCoygK8+wYv74XmNlVltlmbf0SEmcyAnD3c87eax/0NAItzHpr20OJRqGO0lSjvEHfWEICyAS2
OOjfz1ZFDCezCMNe9GatiDTixRAoK5ITQv9BipSXMguwx0fxPoUEjNrLD3ZDNZ/rri9PRd2wCLNW
TN0NiEr4CirBjz3HxRkfCgGw7bXDRTyndCDaDDwr6VQ9Jgo3Pg5L/muyORFHHvaDuTwl+fhZElu5
CRpFmnR2l9X5k6Vae5vZ39BafTdJ/WxeijtOJSutBvb+HCNr8kmcolm5H32k1XZAgCAV3iNirN/Z
FEf4+9sX09C4zZ2t6nxg02m2MqDZBegpw7f7WbrllWr9/Zy6LzX6rSUVv/wW+bTbV4dSobRYJDt+
TeRAkbBC1+N3q6LbSvg72IhWjMfOeMSU9Aiy5MzJwiF5XQsyLwpO0wN8WlrdgvGaHTS7SF28Ehrs
aDk3TjeZzSlt42fKdfCnURKfI9vZ+3Wq4AZjI4hspiLJHqMgxCzSw+hkVM394Fg4aUZX7+CvzTw9
pMPYxbegp1uuIUuIhiDLXkeIXYYtBNY36VX9PlyDElschkvOmcPuX3o7vmGTlxFShcFn2Oi0jkFI
C5oon1ehmktrpi81sQ5whSfZHZMBmVsAub4tQnW08hiOlSHxKQQzvIrj8JJi7DHXnYfAVUAxMVQt
Y5Xg1HHN4yK6uxpZn7AJPeDkRnOr+JXqgZ5vczP00edo5M+CrCXLeFgC4J+k+fJsaesZeCwlQxlj
KbLQfLntpRlAnXkJxvgcR1U3wRYU7kJ0rFoe+pxTNRGlDKPi4GhznXBUFteCoGw5wRLOOM+VTfKz
j+JXqjn+hsRQYbCPGlldNw7qGGERkBxn7H3jSnOp9pFFyskc8bNGFG0MILjoafkJPT3lprmkYrlf
hXhdNPE7UAykfRZfJ+KuqcnMK0v3lEb9cxtwvze6L25Iyt5U2maK7fsIZqZJXpU1sts8SzhpBEAi
3RJRQ2NN/JlkTDWZf2RnfA3IujPCeVjWeFet4icchlgH2NYbu/VYEko8bIpUBF+ZjpM9NxbHWpLJ
cgQfT6qIEzT98X2yag2wGmWzNW789ScFeNvSgTS/UIvrT9LKYCIVZtiNwWNjWCNM4xDiIF/9iC3I
td9JJcL13JydKD0XU/+TJQbHWoYpg97BETfkEUHdRxgON1XkRxu/G+55LeJevAYEgbsYhxmSQmLE
Pgnoplgbhxzho3SiSopylBndXVSr/bzGahT1yzyUD6bDYJJIG+uq9RbGktJL88uYrN43zfTsE2ZE
X5vVZeZiqavuB4bPZksG5gfKy+fWwO6dSywOiSLabFGcclJNZzsf/Z0Y6mhrPuuqureFvnZ9gXin
IvYFWt+DRmuzugO6jQwd1HNkYoy5T7U5tq9OopaTUdiEyxEkA1hXqBAyoQ09Phg/P7p1g7Gw4UTe
F6sndsKSTaiDi+J6K+zwZ+DQIAqm6FHYxzlRzygpfhN8oXfzCK/e78gJdNBhx2SbXLk0TkREiRsG
E3Sm+qXHs/+8TB++jpjZSVrD2RocMjGZHUz8ljoJxqa6WGgw0+o21kR+M3FiQE8yujJDdM9eBfai
8KFzSORbTa3mTdkH3+PZcBJLYN7mUu+jnU1SMOJBjhI1MSr2DAx1BIVFR5jUjRS6gJN+DLbnXClj
/RyHtEVOthoFab03nvvNiqIHulq3hAafi8Rhv2aNocm8NWCUJpttye2b3+2gNnSff3RuQUAEK7zF
xDtvYXWtNSRqbZQe7xQhNLud01gS1ocBJ7ny9HA918iEuo7xiOWxBnNCXXuIGwAPkCY12MkQxc9G
ihDyIElQBLfhLaCayfP0LhbOeGrzlX0zbBZ3/inS8s2lT6Qd91pr5IIL3tcBNTpNU+ubSvqfmfS/
eUm8gR84oXniBtQNUJ8ETTX5DsP6FCvAGfCj3yWxuXiLpxvkRlt6qu85MocOwZPB4qicjNjZJuAo
zcll6aNyG2qWYVl7T6NY7lxCBCigQVJ7615nHzjIDTBNEmdfosnpXOIQWmIHQOGfQpP+UBT+SFkt
AqZGplOBp/ROExY2FEhcizArSDlLPieVvfid91uH3INU7V2Job+sXvpeYzXn9K0GwDO9gQvR5AFZ
GusDaSbwK8p1Jor3j+k+pFHLw8DhqoNV58UuqO1n/LB4EtCFlQvMA7xbqSLIKRntU8orvZ88cJIx
FkWdrqxCkhXnBPObceFprhoZ0tx+TwtOM8QPwQKbXYbI2upAVntyTdfGs1Y7JX9PRf/NC4vHkmR5
NagHUMTpxR6JPRE+fNdqBomatcujHYf0e6K1+w5/Nj4tM1sUYNlg2xThqzMVr2GKkHQOaQGuoL0i
yqBkxu1bQ6BT7gP/wO3M8iuCDl8FJ8w0RfKxTOk7wHc77H8sS96i82ceQzLsSiEDVWMT9nw3cFOS
MfKarq9boEMyXSAj2qeiK82LzXzGraCCD6ZCxFqT/NPQR9o5bTZvg5r5Selw5qldmO5tX7XrL/hz
nr3XjlAPXF8Rkx+cFsRct4fMB6ltLwsT4uy729AU9LV/P1Q1GgsRqW1sHYcecmcRVNGl6XR3xSlc
HSsbvVaW4qYvkSWjn0R4TS5ZchwIGOOl5PoM7ca+7kpalDMKa9ibzCe9WQO6dLDQI3+Fg0Qi8cxR
VZRXMoNRlU+zjbT1NCD4pWmJdjnFqkjjlKe23Q4aVHg1qOAqrE3LxCxjR0/2TcV0ORgCCHaKmbBd
8OW2A6WCNJJJwvRoiMhFGy+tPQbJKc576FHzrxrBZ1nNP9WazTUK0H6L98S98muYPYmSN1fbnDFp
QXjgMa3n50rhvuwnFGpBDnOudHw6IDUdyGOj+Q5OVcY7NEJL+zlqeXIBrloRwxPLB+qdAq0RpZ5P
PiQlX2VmHxbmLfSKfJc7DBBKQYD8wgXaxtV3GAVvVTWAqerpE/Cs1CLmANtHq5fuXhNRQIcNa1TR
gnJpFe7nhXnDpiDUN3L1MRhsgJQaYGHvPtpd7u0dn+GoAPqes4durBx/nbyMrW3ta00Ej8cJ02vb
b4j4CaIxzyLDydAsR1rI33PfAxeG38yfanhwFiNRq/wVhuPJdkvBoZKJ+LD0l44SYcwoHY2YyPXz
QUDlMFUgZWAGSbaEzDWbVPQYKI1aJ8sDydwPTu+9NhE9MEsAtgtnjwxgqzm1w3Tde6CA4buW2+l3
ESX+BlF/yIHOwrTFiFG8iHoxtx2Z2FhFp0NniyONuXsxm27T0kPEdk8+IJFlG0cA7bYxnXMnWjvl
j49+YEPpCtED+7O1t5PFnOwC6WTFaGuvV9FG2eMWWRz6Fm7aMtPTJJmDHPYRfq0ATDvv4DVhguoG
kkbboCLf0mskHe5JbFvGx2fL0NqpUCU0zambSczMp2Etb7k7C3QfSTpyfnALwqpHSBgBUVNFU9GF
gJplWwxRJv+SSxuTvEMGeBTL56LkNq05ROa+HrDIZg9tFToPnpmu3Ij8US9DKU0vlLAcH8UvwV0k
klLNMN8r4SV5vreri6zc2m2Y7cYcz8IIyEXYarh3cZzPyf04u+roKlIWXZqM9JI8ebSIKeasG6Da
NK54SK36qKGgjVjVT/FcfrNMMVznXnXjhYBnbOGS1GPZRFVMckeABmEjM2OtqBHvdPJ+dwXUQu3V
P0UcgJFqwhcNdIaOAE921pKFa7gUkmmGWap8SO3Jr94B7xJL72PwJeHX6DrrESMNEoPZDwHW98m8
c9PlOFIIE9akxk2JASEJJApqeKP2avTJwdwi+sbywVK9RdIsCMjLHfVGRf6jTpcJTCf69KVhylOM
RMu+dxP7hHpzEMERt0WPjQJRT8tb5gKti933Kb2ZZrZJOx7v4PgyHoju+s6B4RpIHGRDBNhqYK65
vLlz4xML1XwjgNnboMp7rJz8YRRkycjY+tF59QO5VXQpeMLYsunHMqMN6ThAHgIWHGTrkDtcn56l
/pm482PcIV03Tvk4T86TOy8D7S9YNKNnvfRufs0Bnrn1gKOyQVnMj03DWypzCPvoRghIwdW1PDR9
8NQOr4JMS89bbkgmUVe07mBaADjrNd1d4y/DsWDYGrtEeLYe9pMaYqSy5hOdpogpPbnBdBepRsni
6T2SRCK6YquhblJAKJYJyXB9GBZ4eurKMG2zw4Edk8htsnL7aT5UANJS5NvkPvOCAIRpMUjk43XH
TbmAZLSK7zHDozD/jIL2uuzTS8NS3P3OAvZvv6fXMTCbasVJDb2h8ZbDlWqrbcaw/MCpreOYhGKj
EjuZuQ9JUvwIi+iVKSDcj4HZboDWKdxHFPSDXpiX0SVDHhbxI7zbkAi9KrgPhGL9xFJnq52HTrPl
nDqVN0v1MtV4ISXM6bZ66UbPQaUMRzUgmsQmOjrUxJYwJjd29SPHu1NxBnLNiF5xuk1h7hfIlSyU
RxF9mAxAa6n4V4MjTpsrt3hvk/u8H2jQYWbFANNzZiendZtg+SFTj77th2XsI5H1MTc4MqClhwid
xNZGrQtTo+ldogDi+y/VvKXZciVB8a+9QBvyeUdRN1KatlTWUeJsMLHau4RWcREEoAYYCNfJsSTW
FiYvrXKvp6ykbcUMitk3TFSUhM4IKZJzofOThJjNwChQUkBjdto2lbVx0LoU2cZtmBLVS/xhXNrA
ZXCYlqW/mnNaeeQ0DBvONPdjiu0rI7GcEyCsyZgQWcQKuWhc8ptcAGRi9dwf2iBg0/aOjXirMcl2
g4/FI9nXhJLlgO2yngK9zi5rInuAUHaSFE86P/X45FjbbihYDK9xdBshPxjKd+k/u3RH8zUzVRcE
EyXsc+ikJY4R6zMqJbxj3bxq09scX6pg79kVdlF4nuFgUV+HqGSCKNutuapruJ+H61cCbpkFIl14
wCkNTKABBZV9Psy4Zsobes84q5sb7f5AgFa42iMVFm1kxNKWEkRid/jhg4xoaty865KNzwHoAzLJ
uXuzavNdhSyLmevfKWO/VWkANd+iMgJuUislN7FNazWvE2bdIn/pHXvviXJrSvNkJDWMPYMFdMJV
OX9wFahJbIQN+bjBtk4r90URhqbaLv7uVJhEvR4kAsNc8dgVyHamfFhuFhel8OB5Paolx5wKMkTB
vcDjIe2bEjJgGx5s8R6l/fBsD4BmupEaZ3pls5H9/OItafTw9YAyfD4PnORCX7zk+RRfpD9io0Ha
fxdpcJZDMd0wJWnOiwWNyS/D8qYamXXNesjumR4HV50fyYMWrUvsABSOxce9rNNvTt2Oj8JoezvY
s38dDQNJnpN7Sdxao0aqawIeeBVoxuSnukb7w41ywv0z/wh8pXlp7fHkR331sr6fsIrRRozrhatf
OM5+hfMib5j2D9c+MZ92qqs3p4sfRWc7D5UpsLjx2V/vXjLPI+mk0btk6Jl+mbqh8EzjY+EiKO9o
H7ysqJSuLMiHtHv/FEnuENtbsjfPqchbavyL04p5z7y7eo2X8tG2fH3PtKt5GeF5fr2bjg19/hrX
T9n5zcZWsf7+1ddPp7A8jhUG3cnngN5NCOQxhQfwVdfz2Fy6O+pqeFaDUPsaddNTVcEX72zfcOXv
4il2fqmpplmrjX5MAkQm5USHzXRJdOcbgOpjb7dXMhjbG7Mg92kJi3tJxszdaJwYT75BceB11o+x
c9IL7TZCCpzZ+1T06My9DFz5oLM2uEu79t5VINL4ya9tAuxahtrcGPxabT5SqEXt/JbUy0ftxs09
3b/hsSnmu4Ad1/EZTy/RoYMLArlrtm8WoWGNWf1jTv7VVgv3rW4Q/BYl1rilbrODttHr2KgXKIRE
d4Yuc5WAoDjOiMqfBFmJPjyy2Kqr606ZiWsH7lGVmfqQetHTOuA4+k4c3M5x/923TXdusLbCY5pO
QNpiN+IjRolLz0qe0Vy8nbPcEG85neYuV6iiEhxChfiRLyNveewZsMFQz0T5XRvAl2t7olh64Al3
WQGovOP8S7ICwO+vh8JHIrRkhT5Q+956kktehmo8e+mw7KNFg8bnCrqfHPURAWt7n5D8AQl0LnZK
cCFdVIZ0fmhfEjxWE3cr/ahu2HlhnXOdKOemqmtkIJ7ca0lQYd4236eQzAA1QUVfYIDO7FVxBZi3
TSbCAKSCXzIue0AY8Iyt8adnHZyS0+HVkvj7hRH3TjqeOYwDL+fkB+DT0kM8j5ihEvPuJD23v87m
c+zBQIaPkm4WqG7yyqvb7tqG8+avw/aYFtYSVZfAQqfOURsYjoAS0DIr31vOmtitOKrSMzrWQYxI
qB8SHyUbOtdRWghkFtXuOJc/mrGMbicPLLbOOQIX7Xxi1/BOfgaALfbN/B2VH365OoH83akAxNjy
Lo1qn8saE1JnAP56OqflKNVmpFd9M8/s49VomrMNN1IX4cKxUFKqKIFArAJbwX523UyKgmu2zj6c
NbxRdwH/H7RCYOdl8JZIbjKVr09AJMpXmmOcAjLzvQdDj0CXfjRQT9HGj3MP+6nr/WoXM7dkJCzN
JpUW5HJkvvVUWE/KRjgYcT18SFXe5W66FTNyaccV420KbYUxLGLtbhYT7awGEQ1Fzp5vm54aZ2/X
nndDeY8JVyh/1/ByXOdOcm302L0pG/aGxGThskLAEHLzW70CarzV2g67oPSpp6PBcD5xk+ZIUwWZ
iS3Tgzen+thMDtPaQbb1ZY7BJ1lAzsB9tEx2vx5wU0CEWkqUdz+Y1yDsZzZ9hwWKLTWfIYyZHMnW
+tAZJupiQVmO8kWf7BmgNSF+t1WOpDPphzMzM+rIOm0JdhzkrSOTh74enWPq99ktrE9zFTdttf96
0xFZdnu1OBChbG6SqwXg5KrTpGFh6A6WviK2UHTPWAibe+1i+7N0jn+Mq/Xed6x7orrxL/mmPZv1
QTY5JCipjklTuCetrfAaCUr6C1IAVq42nx8VmoPD2Nm/jHQ/srZozkHgGYwkgSRlp8w4k3TXMSfZ
LTAi80zI+3hQtTEM+aB0O5UX3XooFa46T1h3gbLhTeWEofRBOl+KSYG50PtucvVnGSIazdQsdm0A
BTUyIclVi73s1TfUTAlN8A9FGTmKzjt7qqguY089G0w2Z+0RFxfADffGwMZMWoqd3kInl00l/amg
I4TYky/BuEoDPSjSFYX2qfWSfpfEFeYdgRyxFIgBBXC+vg3OlRs532rynIaSK7AMZ+gwKT6NJaS7
FSvgVf2IM7ZqkTVFnXzow1UzQtitFPvKK+gwuamFNo50qNjKzgYn1Dlrgn1fhuO6rF2V0veYWDvZ
ORJDdpZDzvctKHsUcp9vk0vMzlJY1ZHL6aeBBXOZFN1VrytA7GdsfNqpCJ8P+uus0v1TUFv1fehp
CsGYc3wWnSgC4rOXM2iqDlHdyUtNWfZU1CVfSngVqsX5So++OhsVTmctSJIzEL2+HhghkKpCt1bT
jr+J6MXWQDJO0DgBXJPyZb2pyYQPprfOrpMOTyv0qI/tHoWXHR5Neu5ZZG9reiXMB4fySTekmZTJ
eM+Ce14wT95aTqNw29HJIZcrDzzvvIQCnNT6wN+DTiUu5y3x0jabUEopxyKjtonN8K1qpH1TrA8m
SV9mfEmHXsZhD1+a9319NB0LgF1p+ECVV64O12cabkD7oQFcvh6+3v/1P6OWH3PP6fvf3v/1pi3X
ECLVE7AdtCGD36ZJSXrkaF9ks750EGhxt6bHSlm7aRgHWMOsAFVJQUPyrsKColBQhNw+Wtf3ixdh
6V/C+DKVAjn6kln5TudrgkIn44sFd/Dy9T+egOBsdR34HxaPlCPYubUDeWIu7NJPT1D1tcyj9oMj
oNjFw0VIWmZut949X3Cn9YGx8rLXER6JZCj725x+bBNx7Gn7FoJqmQZ3S9YHd6WLYjoNfNZI1Tw7
uNiO0fDaetZ4Em02nuibS5BPuft9kJpTYB+EMD1S/9bPwzfP4nkea2nATcQPqMY4Cq+v4Nf/zPrm
1/9aRSuHaQ2oQv7OerVDVn10LVW9gKrmIc8yfMMLfr0E/UXkZg3fx8i7rweQoXhsO+c8S3ltR2F9
xDjqAvmPzAnSYJ279k27PqRN2x6kYrTluuXvIHWm686tU5A56reT1ub8Pw81LtejTi1SnFs9yJVx
itQO+gDBJyxrlDGMkfsu+AhkR44FGwo20d9TEqlvPg0yNoF1vhiQVhtgdo1r/Btxp3skOQEeIasR
L8mC7TKJAR0XY/u0Kmx6CtlJhP15mKV7+/XAeCXZOUsDVWWJip/wij3CEnqm2ArCYUmQLvvSFlXJ
jJlsptuBTKJaPPM7p+ZqOwxBng7LvY9q4oQKRt8wvD3pgvpXtdVd3Q6XFDMB9zSraTbhe5rHmSaN
e4fKGB6bQF3h5HH4NKPi3ChDd8DOOY9L4ebr7aOfs6BkFEQKIuSO94b+6mPkgSIqnA4kUc+WBmxD
VISELLhaL/RLCPWSLsRTYb8tw6zPbZ4HKOCp1HBYgj8LPVLX/Kh+TaVdc99wzmkhGBZIEPaM7U9G
w7efsIQLiqytVUL79UF4bYkIolS0tXUtLzKoyOt1Mvk8Zig8BhpN4fyjQQ2zwdeRXDwQGeeklY98
4Ws66PlazZD0QwY5KFJ2uV9AfupoS7WQWnchzMxd2d0wGyW0O6bpUcOsLBIPkKIvcVzE1iOdkq1V
+7/SoKGmGQL7fsrIbQqzLid0I3IJ47PptsR28JBWRD0UU0tZJe1bep9kAK0XBWSfkglohIl04CUL
LfXhpDSURma46TCFR3tq1G2Z66c0eUo+w8URu6A00x5MU/JN8mvsykWSzk1e2q42acDK4aJjCk+V
+0sGek3NW01vZfwcZeptcEum27l6rjT0qZho1NO0xgZ7qjqZHnNRoeSdn1C1OSU5Ipzq4kOaUTIU
CwbcmZGaQsKyG7oGoIcmIzINnPZWBwiyu0RLyFk9xXAxPEuFi1625CUCkCyxgNEOiR3PuoRFri6N
QpS3hOE+XZckRdMuQBGOqBVjEB4i2Euq/JHHdoxTLNDbweunW7QoFWdS9KRLfMQdIHdjLOrrCQSQ
SOw1MMHMb7mQeyEa6ykKh5UOVVGo4Ei+ICx8AIlZHCurhwzTR8nzOPgoMZrkOIaadveQm/1o+cmL
bX2X3qCeyrZKX8AAnxuow1e1IeUaQef8HM8OUvRo/L3YUPtRrakTkzgkNgH4fl55Tnl92B+CPp63
dg7bLAgqehdJbD8vVNMAmxgL1aNUz0WMSrRsaFW7FfN18Xusb51YdXcmF3jn8nUx4XR2SBKZPuqx
onEZyxybCJQYFO7TKU766YAMK6UbEETfVAj7AchztO9G/25ivPEI7eJ7aInhQ8m1qKVed9d2wRKq
16DraYdyDtwZkbv7AQ0O2HhiUoNaVLj2B9JdhumTANHhH3vr1xZaC+x044j3NtdeddeVWUdCQih2
X28Wc17fFa8WSMBdRDQeJz+LrqW4J1uiBOXgRm8laUN6CfGC9t6hc4ruutbYuPFeEVDACYQCA4ah
inR6kesDmpB5b7WUelgYge460Dlapo+PaSHcx8p/0Mjc6H1PODKchkmJatQxKEgohBCJCAU1JIKy
rnqQ7fItH8X4zLr1KScwIIMbR8dS2tGTL64Wwqa5853yM6hffBtf1+gY+5RNgoPfeuicVg5lcLUI
+F0QpcV9WEWoJCfck35svRZVyES3NPd+AzuqKqU4igplSmtL9MAFGk7L1NZhCOeHdO79G63f4gjp
sprJ/vG7jIxTbyJChYKYviA5Pvb8s0nHd3SI/tMyFPsA1uve8p1wn3dx9sqSfibL0P05tYSJ+C5g
iplpCTqWBuEX0sDXyvMLXNQEFEdjOT9GortGOl5uE0rIQ0vO4HPcouSKxrHb42hmdV46rFbjRH2W
XL1rCfzRgcF8ocXLrDXxCeGMExxJ1iCPxnMx1iVEv0IFRYeAPU9DPhXdiL0YZMPG7+X8BqYome32
pkzjDsQcgssmTdGwJDBtgeIqACYq+JCdca51O3U7P9fNTkTgSFZg/W1Q4P8pkh9kjR0CBxgCNiBq
dNjiiZPeIpwll3pS09atvlVI9uCGEOHQdB0EIW2PO18MwTHyqDqWGb/W5GUt9zm0JYf/0Ixz3n51
Y1N8IACtaRMltPqD6l5yDVwHerUVtt6jrJEroM/sjrGI1e1UQN33oti5QzOitq7rIFQx6QulrwAW
5zS3ouJuV61L4FFXxTdjkH6UBQP9qQaHS+cXjFBHQerr/IknuLr4Ttfs/vzjP/7+X//xMf1n9Fnd
UyTiQuj+/l+8/cFz3yZRbP7tzb8fd4+7r6/478/418//++GzurwXn93/85Nun/bP//4J66/x39+U
H/vPX2v7bt7/5Y1dSddjfug/2/nxs+tz8/UL8Aesn/n/+8E/Pr++y/Ncf/715wfRBGb9blFSlX/+
80PXv/76E2fJ1zP0jydo/f7//OD6F/7151NeDZ9l8v5/fcnne2f++tPy/uY5vudpbWsUQBiV/vxj
/Pz6iP03G+uIF4BPkJ7r2H/+UVaEofz1p+P9Tft+YEnPcqRlez6/QFf1Xx9y/+agzdHScaVjc1na
f/6fv/xfXrr/eSn/KPviHu+f6fhlXD/484/6H6/x+rcx+LOVVJBN+OXcwAeuy8c/3h9poq2f/79w
jFhpV8KbynwL8zlZXPRJ2DrniGSenFY6Yi64VCTZinQABtw5qwHYtHctgQ/k28xQBZn+YhGyN0nZ
PaVtGB7zIDtn5kKDOuUcuM6aOotBCDlJrd8ffHKsWyAPeDwwm3H5UQQHy2HCQAr7j+K4FwKtHRLC
vJjwOJWVQN+0RbvFjSQGouBidz6XSXaDSfS+CGGc+ohsN4ON/rOkE8v6Jp3zuNDVT0Pe55E86XR1
t51c1lNEU8dsNVTiquw2fcmwSJL4BKoST7MNlc8aQAXMGF3XmMgyTJyT76IHTKF5h41GGwoJz/Fz
IhIHJoNebjOlK9+xUlsbX1qvcUd4bOrkO3o8xyR2P+GzFrvJBS3QAdKfyR3YiAFdtJ3Tkx/BiDSj
fSwSkk+apSqu6Ew5O9sLJ/S6brMvY3rSyLTYuvVuXB1EhFsgjMRiFqF+7UvAOwNwgboXq84JyDkt
p6uallgQcCCsGAdN5YzGGD5OjdK9sOk8eTavxWKlx8APsTcwRDXGQnWZIfbK4wXzoFjgaNYe5w0P
BYaJGclOUN7w6nLudhgKeyuvqig1xUFEX3z0XL7e9phbEE1q51DXvMl9A19/CCywNQ36LmtovxuZ
wOOsm+cJgCp+aV2x4YtPJaJXYcrPcqR8Z1CkWf0a+OuYMmnKx3j1uueWidKYaqyMPn+mZdCBW028
0xCMt3oSGK2q4TJ0LninhHGnYJTkkz1M9wDUVo4hEakq5qOW83PWgOA1BpBEbaAPQ9SzXHwhA1Y9
OUf8ynP76k27mlPclfTsZpNoDLEWmXSVDTo0bpkfaWyfTo9sqSkrKhpyB72x+447P7CgxFSTFwPz
9eTOMvrWt3j+UFcQv9eTmJWEb6Yema6kE4lw6Eq4pdrsqnEY3ib5K+zyzZQ0MNRBEPSueJFZeEuE
SLDJFOQFA1GbyxyoXq0voYKCN8T+ocQa8gibatwXfZXyskFK7IghWrx6L3hlqhnUi/dYoEDjPnCy
He6IpOZazLeQ6JHB4QXgWZp/4KWt0CfUBy7/b6LI7nqJsdIrSOZcJg+5PGPKHn3Xfp7UN+phtOdA
5+E+FifKEkRaE5LRROws1/4xIVjbGM2ggzJBgyKDS81YePCWbR2Z6qgscgxM2snN1BBBX7KSMJoL
Dh07Ge1EvVO6/K6ZKqyyL7mPu+EwOBQwSJMZMY7TJjHOuEmLBbGzmhRKDiJ95rbe+8r6aOc1oIpw
4k2H2Mte9E2ObU1qlJ+WP5uNg5lujALgMXSyM2vgRimy50ypBuoZ9fCwyhs6NJBJsrS4nZnaWbgK
d1OlMHwwRQz1JRpIWusazImT4np0WpAptQ/zF2jCHCKMZZrLYDY6lBbuQRb5g/HaY14oEm5d7sF+
ZgKvmmQ3p9y17oDFRaA9MzP6KBplzH09/VALItvQerO6WfIsY++NyVp5hRZx3nSEgI1jRvp01Vxl
AQzNnsu7AwFZLddRp2mCxDwxxKGUu2HOSS/wgk3dcryQpvAZdqlr5XisrimCrLxAZL8qgP0Z8FlG
SAxNbJrQuvg1yaLb0plvDw0NS13UOHpaoB62XrC+2ihyIB754EpsJK6avmvFMtOG4sGPkldT3bpa
lQegmR9mgR2YpN8G37DyFOKcu0o+RiW6HUG08VLIjzRYnquI0du6VDJhQCxOdhB6thuifnANI53T
wxOQMNKjrRi3bmDOKR4JKNY/gcfmB+Yo9NvnBFzaq9fOZp/H8bGOB8LbCujJRG907g833dE2hwEZ
uNhT0uSnPXS/Io2zlIFXd2UE6QHtsCECTtAftUBfLjYRbTikgYbO3MmSBrczxRJKVXLfWsxWu3Mm
eSa4U599vXIK8k0TnKnYn+gqYxR0x32UZr8C1mkELvih2pYMDzT9V9IZD175US54bVxG70KErGKY
3lbUesEl1FZdRZua0+NY19/7PBqOyAE3fjYgumUcTJPMQxoVcwO2knZVbQ6O/b/ZO5PdyJUsiX4R
CySdzmGrCMasKRRSSrlxaMjkPDhn8uv78BVQaPSigd53LQr18CqVmRLDef2a2TGs86o2f9avYTOj
t84xsOjNYHdm70aCcA+FgaMyxvGuBYkIroPPsiBPF0dzcgaygEgeWE+e1ew9wXVnsSI4Vk0GdHeO
bkUP1RnJnr+K1YKPVBjhiC3esoI6rBKmHO5MsP0lOBF2/zrC8chLrdtom5tWhhgDuMa5Z+j+MhNY
3zFGubXjpifP7Qz5o5/40baKC33R6o0hYU9APd1VI8iz1EwxG9nsxRPI3uliPPMpxRTSPPRW+0xH
VYJHjs8+kKzaKpK1pOG3m4zgtKb0w6jdc1XAF8KshYmlOutswElJHpIWkgGejBQkhsDUTq5BGQHr
zbKBeOMOVdhvs31lsNKxneozTye51XDSOWFpb1NFDdQBrTeKqdku6+hhztmUWSw/p2x+ifP0vSBm
5MQxLwhKLiyRC7JQIsU0RJw0yr0Hz0Sur/uYgHjlYqjLaK9jYl39RZR6AHnutiZL/dksQIQFYWtF
7j6BoeHOit8fgHvvZMNOz/N9Wa9wABrH83o4q3HYlAOLs9TGpW7OHhycvjv3lNXQwzBfemLrOfsd
J6VRIs056zWIjI0nKEBxW+5gSW7iRFlBG4U7fmBImjC4cJ/Fgz/cFdGMzZIdxsRxDIoeZTt1gQIk
nlx7m7DTVBg40TSwR/QHO+DD3CbiOx4ixjGI+nZkgUWyO/Bz5R296zeroG5Nohmh03EVxlGLN2Hc
NhJE8EhBTm5OMKemOtqhXBFhqP2tV+eEihBTOj8ocTnDTfQd6p9Ehhejo/MG1BMkpTEPPlS1tewl
2kIBVODhcw1uDS1rg4wlTrOHzrBAqTUsJz/OWLvhLMNSB+GCr2+htUVdBpVYYeKhuagl/TX2nUV/
m+T084PfBLZBTNpE1i0xjTvHaZ6GpZKAZbi11U1E5rSlBTJln9NMcctx6IkQqjTB8c6agRtnf2rh
0x5aELSB/bHN3LVAygBdvd6G7mohIrQpdQrsErI2DkZRYvINbIt6QQdnqAOfw24OneP3B3Mk2UW1
oR93Htgj7zqr4Cq96DbHy/TQSBIoOJGNbUYw4M4xQRtb8VHMKWPaYvAYScQYldKH5K8LBMgFs5z3
Lav4O5lgkZZ1xqiK/4tfCZy7KPkjuNOrl/fLsUkVr8LpVBhg11AtGc0TavC6Tk8ALVcNgukXIoG7
MaPym0wjS7hYTbxiDYsj3h2JlADGt6ee7HsChMHtjL9cajC/BN96kXQyRPNlNAtri+vu2WDfu4LR
qfVKmSlr7vMp8vWlh32yyQIPnhXCt90n5aHg/yk6Lt16iKtjxVdpIgurKwLJnTu6AYgQP9hMfUmD
eVRV26VjqmxpigMDofEG2j4Lih7vPN1FJKS/oFsSA8vKfWcu+O6qlySwgAZL+n5I6G5MIjG0o6lg
29ArMCpsNGm0ghY45Begzk6iYNlnbxzbD4U533f1ck28Tt/T64gsSaYIkerOMpFom5nGcBJsBC2v
7VZH5PH71XrBs8AWtgJ9Q9N2wExSQ0qqc+TFIIPnXvX+0Y/wu9lNQNkPHwMZPIiFVXo7YDjRQ/A3
KzDWKb/5pd2FOlW8GIG4tYbh7DsaYTYrnUJgduIrTO5d1mn5tM86RrwAEzEZy+y3GEu6rEa8GEs0
fuZJfwFsBAl+mQn8OtmzFNFz3/MCNEjGrficSvODDYLFDGt7gtOD1tkv6c3pzTeyFf52HJ1rlPqP
TeYc47yg7V0yJpY9pNCgp8U498tTxddbuJftl6j93Qek90ciLRyvep/08lDEfKitirpVA++Qmuej
hUnUk7/yKQlHJxjPM07WuwondVvEBTC6aM0HtxoWaXXoa4dRJiJEXRF8JbKwNiVMWAE45IqN5wT7
mSIQJRgSbf9K4xY1VAmgJkF6v0kgejGCP7keSgoZfg4Dbr+65mtTa/zUTAFJj+U+AL9uDxxvRV4C
YPAp8Y3KfLgfVSMPJok2UJAF36rVwlVSHDEJ6imqBd9HrBlgKjH9qDiN72M+RmJW33GPe8DmJ3zJ
JVhBfu3AMXLIWpwrnDr2yQYg4QaRPmuNtdNo4AW2A462gOgb17uAko9qvnQp1I4+HY27cUKWa+KF
Z3aqYRUFVZgpSTuqMR4NAt2loA5RpPK5bY69KolOWR+NXmMiIshZdg1PwwqSDuB1HiYA2H42lNd4
KK2TZeBQq4wfcCXBqYD41M8TTVUVPYjxEjt4Yf0Af8PwoTQ8ns5fCbCLDz3ILFFSVn44y7ZTYuPn
1qPeKMyToWGaF5CW0AzzWfPkJgdLYw2sTATzqQbsVk3pNUhsmOkRKYpYt6chSI5TXV9i8n1eGuWQ
UOzPeMyy49SRjUrt9f1X3lumRQ+HRyuOwhQalOaGQx3nh91BzrGms/RKvY/9nAXGlF9E4rwAy/Zx
uMyEUdpVYPC45NoBmZ7KMG9Zx0Ddg/TFPtI/ZcNckRyLgUIH3Ea9/Sx7ygJnj7ldW84ZuS+s+omE
FW8cd2JLjzAMVnZArLEofc/HC5iXfePwWUdtNc8e0VrL5x6Lq0vi2TqM8/BqjAtC9Ei16SyDs5wO
fAu8k4EnCU9+lO0TaChRm4K8GSr/YMyrCC9MLnaFKZFj5p8FixYu8yRcBIOdU9P8VkzqUxVrmNQs
0bNQ6loAXgQEuAhh1Kq8My+3AMjU0TUbhpTc3w1rCCDjPOnjCoyOGN1NYbBmLR3/ezS/iVU12IDj
Z2tog60UV1NkpHDZWY+QF2TN8aMFV0HVVyuROezoAd1TDEYjXWDOrEW8frdQgsbeRHH3mLFWW2oM
i4zhj9VS2vYGu+LoNe14w5i2Xe1xywdngkVruhAHcebTuGOwJgtbgdEsUs2VpuoInAKvFTYdvGBK
ycBZpCv2t8e4mnJ1l8wYjTmd7SjiUORPM402tyt/qM8iH//iYsrDBukOGgp3rDYBJcHWR9EB877a
mXUFl1M3+lTP8UEuaJPxHNaz/2eVDCmyNwHtzHl1hGoBu8hU1c5oHv1SFSf+zFs9M58YuDcAjjTf
RTA9N+qP6oZvQnebCXQ4jpRAYU/c6InW3dF575vmlfQKOz01PgEe3/LCgZ0Efb4qMhWSRwecTMtl
oOjRjqzvrF9N/p1RhiKC1eA0yasMhsNY5j8NN0Be7ek6j1ShFt1pHAcatM3+wTbYxyyZg7QdQDKQ
9s6iUnGrij7ZG9AcgOOYx8rMxMGz7F3bGe9tQWeYd+QBCgbe9KOM19YfEGuJ/VnG9odlFvF2Gjyq
vTKPJ8Ft2CMp+RzVNSyaIPnEwPs0mfayE3FOaXaURIeRiezii2Ifg62fixrd265LZvgJWXbmZAjG
gNncwebsg+OfCREhftcyRB8mPliN3qFqm1BiSuJKid5E/9wMTdYNNAAIMCOTRDa36CQIqtl5/JX5
6tcS0UrcqwGeoNlN+6pcP+CcWQb1Sge4czvg68S3O/cxq+LkJMfkIcusK9dVQk76y/Z7Hy8ycOyJ
1lG7PmXW9AtzvqQsfsx5Udj9J3MULU2Rw1XfAYYe4Fgbsydn0gy1PbQy2zwbiflWu+LQl0yBWPed
Teeq3crAMZPyt2eB2GEOIvaY0M7rY/vUBusn/GNYTtaC0xnFGAtqj9QXU3dBGJoNrGTNtNQYmoMp
PZXT9GZO6b1X+aShYnNj1W+UmT1pjEXEPfHFG+20zVsGH4Cr+EY1Bj0kF5DR9kSHMe2Yvv8cOSOc
r+Iw+6+xbW7lclxYGR35bmyWpDm0Vn4pUgNzXhO9Z3hd/ezk9Ww6LH/9ag1ESKeikSDNV4+JDX6B
I9BgnVpaEcBkJn8xXt1GvPtz+mAX4q9vY54URlgSxGhl8uDo6MXGCkok/Rk9GfiYn8HbJsUYDRQp
VHnyZA6J/4itOsjD3puWJ7dHlZSqxGs6V79LDqyLLJy/XPrljggSg40NLSxwm5Ou+0/TIZGddTy1
fOB413NG8n3+spB+XZfa90D+9F70SWSWN6DbA7CHDgFShvA/iMh1dthbyKhEDid19CwOrsjF15Bj
OIFTc2865E/AIDwTQkSij5VxV1TiNhJzjOt+xCrXh/5Um2Ex2wUcjS7aVFCfcEhVf5vJe/eNmrBk
T3FGVB6bObkBAP4eE+FvsqH+s9ioXdzwjEM2aPwGVC9ZS5HccoMCaU/WO8yLzzKr/btsYttaWqIL
CXLOd5g/5D7GtUlXBZ7pLv0EOJ5u1fI6GwBNZy95GTQAREw2gSB0O8AUFC3bQQezqsJNfpq06W0d
n8XbItJDGryyVY22XslKJVd6F0/o14as640BWUoZ9ccM1oN/A4VDjeMW0yIbsGSKd+yFRr4ntD5l
czfvyU9fafFea3AWOxQFrXwj/0RJMu3t/4aUs4ODR7Kvq/RmDXzDnP5iaCILC7aSTQq3jibnbV2y
QcRfVfrmB/H/L+K6zGG1TXxmvQyblHsOXXvjBkTCZsKW88+aK0hW7IYTYIdhJRkEtWZ7voRJZT0P
wJbyHHt9kOOyDly+G5OAqZyfPFp1ycvX8Z5mOMqpaGZojOLpHzOiT5wkQ1/atomLxbXNftWW+9ry
YwVoR9ByzEYXReGVxWC+WQJu7V41HFK6HWVbCtBpQP3JZ1i9cSNzGA5TcMFa391oDJzQmEegZLoD
FJqx5uSOB6rLCIZnFu2nqORV5xf/ILqyHWW/NExp2BQGGu0yehV3uLCw+o84ir5xiUFmHF6UJ6lV
qaxfxcQ6yVsQa4up7plnWFzQ5s3jZfO5jgEP5bU84LKiq8dviMqvFdnexN+Zz0RiQu9hHLiBDWM7
4HZsTSr5e14clrtte4TF2IQWqLi+Nt8dO59C3szcPHqirbpv7rF+sPPl89mgXPEcAzDPeAMUdraE
PbgTjPcBVQ4xTD/821tDAnwufCH3mcs3gs37Fl+UCNPGeTd76sZyQzhhxtukoEmaFTbqT0UaZKZH
0wJdttNm+s/hyrbQ4BR3qwezt/Fb2yndZ9j5GGLpdJz4m8moup8cOOkSEMaGx7ZngR/Jxj0ayTlP
Z3NLmH7YRpbNudP+BAAwL+xzqaASxG6YXu7+X+v9X7Vey7H+N633knRx//k/xN5/fs2/xV4b4VZI
iYxqASfwTMFX+7fYa5v/Chzfc30XDda2Xen+R+2V7r8cx4UeBDPGdG35H61Xin/5gef4pmnhpXKF
7f9ftF7Bf/6H1guQT7jovI5E73UDCyn6v2u9vmV1dofYsbUzdsXZG76JT7fgHapi58X2zIvCEB4R
ujSr7HNW/n4COrhBV+nvxFqQ09I0Ujg0yEU3BxkwEfXONpaLgS43ISiHnvvHXz/4Av5ajb5bT08E
3U9j5735zrwlwRnODrymxvteSv9YVd4DLZhFPD4UibUbkCwd7ll56j0PaKmY+7bW6IS5dlbseV+e
+4DBwcbwIcpbPPqH6p+6Fac+DfV8ibzhpDM+552nuCd8zCXWDHfNeuXiXU/dq51i0nL2VaI+9dg+
wLVg26lOs2I1iDZczcZdBO4WReNxsNrdOmOxuKbi84fwWI/PJZUsjh1CJE9pfB2q4NrVPYku85i5
LAW4xEsdPQTIZB04JH+o3shAgItQuUf1X3spmgz7iGBNnR57otkjYkY1gONz/IOi8dx1x9CkCTzK
iyfNhaeMThzNz2WX8YZWdGa5O9ZbqBTmLW7RioLsqN8scLObtKduSdG01amevkNx8Qcd+nP9TC04
1Sx18UQ//S4rc+D2OG7ogigiZtQCLrGT5Vw4xK7K2iv46B2P74cds6LpqbXjJCvy5FgPtPGsEbks
5x3vUEOlnJuXf2Q8NTWhmYoMY66CzdJJ0j+4zFMfOqXJ3cYi14yIRJdc/sxNd0udb7vxRvZb+ejv
Kvx2YvR+KjAatAm/Cv4Wi5lueTcSCXzp01/KoY7ET4968F/aJtkkbE4ht946+Cw4ZrABtV8V4zuJ
lJJipWrbBoYJwzEA40GolcrPgRBUE+dH0dDGZ0LhXH4lUlEBQcQQPcUKHj16iIk0PQNWCqXqwraW
JzNFvWOKKAJ1TsVnI4u95k6R9Z91m/1Op5KqsKE4NRavSKBxvJGqjeZVaUfNPqnkKU6vkkKS2iDV
khtnTGAPjNwXGoRgiUlIJQ47YRmS6CZJ4XFTCtLuvuvkSwrkorJhODZcwkhEuum0rVAwqGsG3IUr
V88vs77Eatz5fUSWWFrEvdHnWYwHdXR2q6+ePVfZElslZAaBDr4Kb//Wf3Xy+aS9AG1iLXCx+9fW
Mp7G5KwjfN1kS6vCPQZJGbZ99UA49txjdWCs/oylPrKXf/LiatfO32bu/kiIAlMNUC8xFFALBb8Q
RJcTBP4t9Qx4yijkCVDFzsbDQTC+3JBKe52aDr1TiWPQh6Y/v1YdYp43XES7+jv5yZoy3zpze7I6
77GV07MC6gsDFqoqK+C2ke8UYFCiEUEZiVCOwUx0yW+7fmt9LPFuGhZF96bdGKEtmPYr2Nsw39zF
OHfBI3YJCBFPSWP8iYv5ooW4rxia+pTFEcu0ESg1PViIuwgkhdgZIvoyISR3QFxiFzepS78bu5EC
KGW+aUDZSeW+di7uP1+fiIUThS4DttEZnoC5/0lq9cz26aAD9V26ktBi1IBFNyvun9EtEM1nknP7
MrT74FT1N4jimvuAadCnY1nMEml3wOtY3g29/Fj6dp8QncuFGQPskwSAZ4SUIr4BTijSKj8H3MVx
SEYvnSpPWv8IlR3trOVu0HUbWBqN9avNsudAt1ccOSyuveHqDA2eimrnTFW4sFdO6T9csvoFkPHr
3OdXWnFCQTPMMAbbqomvmZj44BYHG7Kn2QWHRoROMXw6xpoPAiuhEbPs5JnZcSsG8igmXEXF0rTK
6WKu2Salm0k0uBoG5NK3DmgIYfLEACgqfkqfj0G2aHNLUzoXVHbzOwP8aDR9lvDuOiD8PYy4iHmH
a1l1jCnqkPONzhDMt3s1TLhbXZyvRHaEfdZWeTIlCydOJQzGz6PG9VjoAOCBec4WHNNWycSXuyUK
/HzKm3fTl5sy/T1wslH7Q+Xf2plMIj/GmKx7YNopO0N8KEt7mhYJO7y+dJP5YQNDhpko3z2PattO
hV7bnKbOBg+w9PuUi3WyBF8Uw//NMHm31eqfMEt6tYBGe4Antw6Pshe7oDdjd1NPO+Sgla7c39uF
OmHd/lUA7rfoMh052QJ7DqNx23Od17O1jytgkyMXXs+5iri8i4rkYW3Ny7BxCkVDiDc1H8Kv/ho1
FACveEcR+aNAlhE4zRnN9Ys5g2ww4vy31dTgl/g+iqsCKg6lD8Bqg5ZfkSjp4u6zivRXYBMmQx47
ODg17xK+xyQqjstIc2pRfggaUu2qPJvdWn9n7MeCPzDtD6Nn7Sc74hstro1v3qu6/dtr7k1mQXXP
LUtYuscxJG+tahre6ukvvMP7BC5/peNvMnw4d5s9CeGvYvyoYdLNctg5ERHBdpVTgCVMPsxLnd7+
0Tqs8m1ECOQWMjCpcwydqvRx8VicJnRcmK3xiasi6HBb5uwZFDVTZfYSWQAMlva7lKxHIwxXlW9c
BmzOTgTdCHeJhzqzrermhHi2bKLmwBKgRaKOPwszD2s9X/Vchzk1kgmNJV5nXWxn+LXY2YMxrG01
RvVm5NbZ9FN6l52LA1e5hXsLSx4qiivXCK23Kawv4cKNqjR7QlICUuLv7zQWgbYjsFRG7sFFUYsE
vJraRWaYg3w/avmScKP0y4ryouoWIJs3pjgMdvGovIZO3MK7RCAMBqxTeIsJoyh/jec7of+8db3l
T0TrTzlATGfV5O3d2b7PdXN2i4bnF5BonVClBaagv8vM/LYe5B4Mu94p7hSQmBot10rjP37EnSvO
2f16sCav1HG8JVhOTDU84NUOO81jnDo42xZ6kSzIEEERXFK7+DD6+lUrcRNZ/zsOWHIk+B8goZHa
pFTEZQkD+QYL8ZZ5ljli2GgbQwMVT2XwOqLQJCxiphxcV3AMKEXzV2AvDMUOW7kdOmCS5k+PvrV5
aXhzUdSbKZofzOWxza1HUu8XO4ZHZoCQUWX6NsloF/vyKa9hREc0yLxSjvcqEbLc2D43lt71A+3C
MNEDHqZCZ9uOb8aS3bRrP/RF+urAi2PReTYQs2teJK2hdioP7smrn5LTHL0YHd1lyYFV/VXj7DVy
VnXRTKPhKDdJ9YTH4QPHJfML8WMiCFsI01SKxR9tFN85fvyDT7c9Bmkdgn0GxuYbbMAxbkNXS5bq
q0Zb32g2zC491C6vYQmpZVTtPhdeWMn6Nx8Nr4E8JiSVNBjoBKq6sQQbw1luVo3Mo1zN/q9YN4iU
723q3AxNqgb9ZHplUfHqdu50HcD9xBlcVQHTXA1OGoq2ZvHD7LqIGRMB/hPdGyVr4V1ZILR6tUYi
pt3dWzjkPMwE7kPBD/xok2+hGXTvLYjUgOTabSwS49AK9cshG+ygac8VJpHWj245cmPjexe239c+
t3gIKsEOLL4vqSXEtRHS9Y43naQTI25ru3XoIko3dss6N2fqntJvVaqvLJKsU1keJK1xGsEznCea
quBf/rDQ92MSKsrTL30uIwQAEyRxUm6gue1LaR+nFXtZJ1RpGxAEbPwSlj1DF+Lli49FPVmH2PNf
K6yr26Lzdn7W/9E4SoeWxft8b9RMJ1vcTHZwpjfyGZXnzqe5PRV/Na8btUq4q6UDsx7JHe8oOXMQ
pO1vSeUiy86mBJihQ3C+e9ou0SHb9yDGC/Lu9dBsuvSUF/KaMPPaoEw9P71IUHgxlW2L9z1ka6PS
K0CXEwkFejpb44jJjVfB0grqpsAqTpE6OQTk3zvyE2xA7/DknwqbNDrro/2sqOSljFOL4V0J2vi4
ZhlnViAnJjpgDcnZkANacs1QakleAvrQFaXAPEVWrkbBMxcC7NgwFAivMmn3EcmUAheXN42bGqnM
jo29clD9p2BnB+9WR2tC8D0t8SWbwkW7vI8AxWZo6ci5DPsviWOGOBBDw+NlFmfGti2i19jEPVbS
oqyu8GlwU/ZL/my7S7Xj9nYp1PCO7PRSVkgRfvaRPUcx2bhKZc/1gAErtRCgURnZjyGx8i28eY13
jiPH3eHM3ZU0pnT9STeA6k2l5ElaX0u5lrhZlGBN8ghI2l6qI4S6PrQD96pJ7A78wF0uuTh6/zom
my//AEQDNcA7QXKFgL1xu9c8so9dEB+d7AWlk5lPyFuPikJiYT9Cb+tE9uivHJai3udpE+ZIXTyu
rdntAEFBxq3lJXMj6hZIiJCUcCf3aFoGmWJ8siHvsg4gONuy/UL/lNO8US1mBX9myQfgLqv+ArU4
CZ2dFQ/cYsdbQeykcS56uK/oQcOWG9pKw8GMQ1P+atCuPMbZvkC/R46RlB+uUwd6HUZFOsNhr4zD
TRPQcL9yzzx55HniPnqZQUuiE7JKnQ81oZ0gH3YeZqs4CmcDp08cv1TSvButZjNk80MkuiuOBPaF
XtiPCbfUjJAX1W5iszBayO6NS/RdXjdhlvwIGeyVV1/0JJ8xf19cSflmhF12qyJ5ZjCArqMZwKyE
45h9H9fP0uj3/Nvsh50iHZFZxJ78a8xeREkuqRuM5wjAFCiaYy3NjFlfbfsSU/hY/njAuXPcA4V2
Hychfhd18DhOxcnrylsh63Oz2OwmK/1htR5tKyWWCPgF6LaPsyCJ7xYjr8GZgG9KZV6ZNPwQl+Ei
qZcaBrXHe/ZkZ5SRxFI8mn73aCJ1br3lp87ni6u9G3sieReYye+kTY9tMt6jfLJEnK795MArGbqv
yAdlBDYYV14c8TLI/RN/FxDD+LH7cud2sNz4r1fDYrLtnG+YT/jpa/AFza3BluvIxWTiLxAM9K+h
Nj/cBJWxc7YWyMMgzQhtCwrrEy6wmh61ZW+5y6HKqZW2pmP3NBfBEpKgfUx7QtQ0m1H2jv+uey/Y
dsiJ53Ws+U2x2YOV/mhFebAXPBjaTLaQrK+04zJKrCtaDqFk6p6rEnvzVHVnFeBIHMc70jxUdc9P
HRYhInjGk8dAcGcwDLI9zd6xqN+iuWbkAU6wd1IuVLFxL1EmMEIlJ/YDztZv1WswgISeRmy6eAmZ
vGgPOuFu5tAFeXJuVsel9s2nARjfIaldzET5dqFoHH9e9iiGXTHl+zYledDEGu9sfjIDSmdd59xW
6Zc9ei8zs4adZWGbB4fF4uKPU+/ewcxNgWsUSr94MvfkipmlFxpsl/4wJLHBYPMno9DUWfJ6lxXZ
fvQo3qh+3DyHJxDcYXU/YEPgl9e/LYri60S+ibTduzRetLFPRxQQrnT+iaCh1JW/r0yExk+jpRcC
M2PQdNSNuW/p4vMcsw2LqbrqHYf8hbC+0sw4Jm0bbXj335kDmeCY3d0kv0FkN8CmFn1nF/0taBuu
ovaxF5wQpmNRUGR8WtyZGEa65lA2z3aMIiWoLXXuEc5pZ34D1gH5n8PIee9a3GbwbjdJoi74a5Ii
plPhkgbxjvE/dElj+/l7rX7X5q8qI4uVJeXLlNk7HAVbrCqb3obyGzsmoyeJrw2nNelCdfJF3GwJ
IrCVLCxq7PvXZiizkGX8NZJcADWFT53U91ZuX2Srn4epbQ50K56sBPJNxnUCUCyVztk7lg26OH8R
VubyZRmvWTwGhM6w1Sj1dzpqNhZGrzjhTAIbVbZcYQh9+2b/x69xKunUoSU6JUmTcG7VbYlKl7L5
8dZOhRlkRLz8hdbHok9c+vqJc/nQzU/0LG0NbYBdBGXbcp1eQxYAmbIRdJqnn3rEnTt7/mR/G1r8
9SaeSKZZ7zWdo68cDjQRFFEkpxWFVmY74RmPXU9OZojvM+nfnDR/KMiz+Kn5kyZcfn2mmks+Q+pL
wbn0JiwQmbCeSyXrSd0dai42TRWfEkBhcUeaGCzvY9P84kd8b7B9yIdhm/jBbs6qMzOdT5GPTsU+
ieHvVdQUuUz9JdYxF8AgDY4RTSsGRanLPR4gxgi9nWNmy+Q74/xP4+aR9BLHGtIwN0xoj30K4c96
YVtD2RznhhOZ4TDiVg6mna6vE4DFDu83BjKAy2QygIxTRgLhaKhL5GKwfsVjYUwnO3f+2OV0Csh2
b90sw6UGxUSxU7bn6SRalr3Qaes7DXi48JddNYk/Gm/QPG4nCg8ztV9ShcJkw66iDyIuwhFmFDeP
l647rhTewPcYXNqwjbpD9pAsPA9h7N5r7mFAsZ88GMRGze2yoOGrFVgyV3v/pvZJK9Tw1l8HeqWG
BDs10U/dh1iMZ+wTWXMMvB1siWE5MINtqpGQS1+HZXZIUFOnRW27adwG1AXXaMrEZUES0ynBGo08
PgcBluRUb3qSzJMLWdducbwZ1CT0ewBjViSJBM/bdp1EWFyJ+sUilkCFr0bC8s39gJ+nGd80Gwne
aLjQXS5Z1KBPOK1MmIDxa17teSAPUhnnyHQ3FgH8lhBiU4z72cSD8dzz2xaKUsJ6M7HMZWxHRTP5
2U3YQb5UCmkTT2s0+o+rP9l/yvN2NyctI8ZXlxTHHJ848n9xrwkOTa39Gudwc0t9z3S+1CWxnHlv
DukGDgL/W4WmmLZlhlceQd12+RgFU2j16pEuXMTY0EhuLd64CP8uV4ztmvqK4lfT8l6C4q6mb9Tp
m+so2p1LAzUb+VMBKD3P3nV/nLyaKx8l0eyxk0tafTnLg9G9agA5rLoOSf6UtPleLyb2iuXWAbDs
eEchuQqCBdLhZM4O/9SwmPlHSerTnn4XzezurSg7M/94YYkLfGic+6pkp7OUt6mRV88TT6ORPShK
4dSotpirphD3X7BxTWETGvIeLFu45KbbDwv0gKPxcQFKTrANZd8k0wgW1RVGgIWHvYxuFatrzaqr
YRgTc/QwZq0KI4jCwFVZUBgIQDV0bi9Wb7PqP4cY31tBro+GkPxUNATUhvWyp4rv0U24+5BpWnI7
2KhoPpBjY7wKZvfCNf0f9X7NXnT+tG+QPRZUI2qYt2kN/U8u17JS5KUpeZm+afTGRjKES/q7Spd9
oQq8AvYu6rq7ciHQOnwY3b1PjVntZ3tJwXaGVCK8g+h+VbEL5foUFAcjYNODwTJhU+BveH/iQuUg
v3e7q/87ke+MEceYm9DQTrsqqckJNlAz2QSY9I0vS7W12Syl+bMZwWWy9NYNftHltfathlHdQdli
k2R5OzCzx8TFC825ssIhgPlf/DIEZG5hco/WDFuZqnS72OsmEQ7XHdhjjUiv75Ok7S7pYMQnaYg3
322vwzhyyWis24JTrWV3eFpkFp0Z2cdwWHVqK8uZI3nELWIVO9EsWMwCj6uja0DFVrV/Fk3+5k2u
xSrBAK1eIAI0FBneMV9hstWmRTE9NmTITPW2c23WAVENvhy2AfiRJzoiN3KZqq+q77d0MVaXNpWs
/nA8eQonb9Bk4JohonokhgAgPBeZfaPz5GuYGJTndvIOfh+7+2HmR5/o8WmGYvcishWGExUnajfQ
yKYxf47FYbIr52LwsZ5b5d0UuviTEi++Mo6y8CRu9+Q+DfLmwxvzt9iR376zjYf2v9g7jyW5kTVL
v8q8AMrggEP4ZhahZWrF3MAykyS0cmg8fX+out2XVVe09ezGrBdFq2JZkhEIhOMX53wHqFJlh1wx
9ubdVD7ZqIPvdMWnLSwuiXLqDwjXzcGAlKaSLr8JYASsx4TzLbOI3dKIlAmbu1fklPAjeQtvyXzP
sSRt4OX4a59R/ikaGwCU+qoy4hDidp62vVsOa7ukIJ4fJp2Yh07Qjttx/+mY/ZFKesBKSAZ160KV
ISwjZAG6RwvyLcANyDRi3nmR9dqheafWbza6hwHboooGSpGvCotSz9Y0uUTLoKno1LpuBnI1NJSU
o2q8YoeCuCFm9OCR36CKxDzVAq9tjoI778fXJVNUILDGrqPEpQlP6TWtkQnVBK9jPP+SFiFyusEP
MLffA784N2ZiEVJd7MM2ZwvZUq+n0TOORAcZDTPS0aSiF+hyttZg33bajHag4fgW68dIVfpKnECI
NBXI0JzGJ5h4+95T3yGoUIhBQ96k6EE3pts/kG3pMKYsjJU7V++RB2jMqnnYjk3/hCqfWJdpeWK7
+ENgaVMaecSd6LjmNkyejJbaC9T5tkB02rtSnLVZ4gpCWt3KUIC7GClrWxS+FgFdYOpnTSceB6eE
j7vNj80cG3tfMiskipDU5JBpUhc038XMQ6FG0o9OYyHfkzxIThJTR2eT20gke14g4IbmYjvXnHaW
SIAlZDHA6lRwldh7cordz9xrGx9+VICCduNNhG2xlUIFlBlERWX8XMXgEjcmmCY9mYzlWXYE4Y8+
yYn5Rkyy8/tv0xyNP6P5Esfl3gLmfs7dsccPwkGSTPG2FQjR80EPOzcLH6xo6o9oFCuzISKGaRlV
N13MpDRjrGE9E7EKQIUvqdFtGu7j7UzZbKCwxfGVnAEr+VvZoh3qJKUKRy+d4EeYIyIdLLxSlazI
aE/VBe9YdXC5kOsYLif1wRc5dfEunxVEnDUmIUx/5DPy9khqNm2J4DL1maJQ3IIMwDI4fKo6f9du
cAlx3+WN3dwmtfWgu2Vm2o+XcomGQmcEOsttt7liaGWzJKaOt9blhB4wVVm2n4b8Rdt6PKamOe4V
FpbIGe6Fb4urNe7w6MUd33www8x653mn4EsUHZMol9zMzg+eZnQJFzc09rPkrMCdGGx13jx6Nvm+
AQSXNbInAP1Vu7OL0d9XbKzHJBbMti4xE8Y18P1hAy7/Jl74OpMwoi1jSZCz/CvKQk8d4nAA+c1c
aRMEZCrVOKMy/Akrq5E7rdEODETjbiE3oe4eDJpyh0EWxGgWlkRYmClPz25GH0DIxg1lvLuGGTvw
FHv0eB9Ado2fCEbYCr+OVRC99MrjwKqbI94W7AoCyf9yCCji4I5m8JW5fM5Ai9HxF8AvWp8kzPqm
H82NEYvq2I7Yr42EHDLPyte9iV/O67FCwzGlydUYl2qNiDG2842ykav1xmtB+AuX9lYsxgrVPqeV
/R1utoHNz/yAELKgU2KoovJHqhjUdOieKtl9c0kBYN4G2fVp6nwIfpXJkqcQRz/AsiEbfx/OswSa
R5px17gGeRDDjcPhvU76ytnZmeHdh9Ps3bdB/3NSpBO0CrU+dBUaDlGdh6SwrlVxSG0P6UGzZOEk
jcR+1BIO1U/TLZr/kQ83fUhkQBy5yrdt+mZi7bp2XW3djHnVbZmdOrz3Do6gXV4K136qQ+zZaeUc
2nkm7rptwq2fDOPOHXp0m/RnB6cPdrrrxku1/OK6RK70dv+zcpvnYLTdXW8a8SHHcYX72cHqXtQP
aTTd+MWUgODKE4gvo7FyvBiLFzGRK41K1CAiNavAg+clc7yMqIazGbOQcQuZIU8kYjMNYQAJNA8q
FjTAbB+3jTkyWO5rZ2+4SO/9sFoXkQ+huNNMEKBLVpHHBaHM6HzONNUxTY5g2OMG824mwf4ywJU2
Sgd1A6Adf0TI61eXZCxZZOkCqI92kFrWeQnDPEK/AskcEaFfnof8tgNrfUwTL9mGI8sfO7EcFkPi
R2nFE+KI9x4Zybk08o8xJrMAfhgjMPaZ/X0Q9qeKXM/jbIYVMlZGj/6giEwpLjVQoaWD2xftdJwy
4GFkIVFPT+TbjCRtdbjv4F664OUr42P+naEnPmAd2hfMYDtuljOxZP7WldONm7VskDKBSlwXxzLO
0aS4tEVycfQ7FQn2wXjTMRi6nZzw1s0gftUeOg0n7DBGRB0BFW0Nt5Np0FbE1L8FXtaritBA+tTb
BZvqiLzsTYquZNsX2bBNZ0MjP2nE3o5sfCQjm6wiOAKKXyVK8ayyy+UQnNckEjD59iN+ZGA/ljuZ
fRlhbdF8c7jEsg3PaYIkxmx7hrjjqwmHFRzrZUAztu0rm46GhB+kkfzmzDlPBEblW9vMwX0Qt2F7
hO4x/AHDkxU8BHKwyG547McxuktTqhPOR31qC/xNPa1FPgM4Z8Ix+iy1e797zGyS80jLAQvWvojx
HUuSc28Oryoy06Pf6GHt6u4mz0ClqmjYZ/GU0zp3mq93tDFCgyhFlr21V14cPJN73jcnbScZ/XeK
TEWjxcBAzN++FTo/R2ogfgVr3NrpRzRRBrbWDjtEVMOOgObDQrcm2qqZAxel+CVC4EV8DiItD/cE
8d7h8+TLBfxOSlSPdKgIrCejYACSD9l8EmH7jRg0G6k2tUuOroM5eXWUPVkQVWYQKAsDYRrdLcoZ
dS8Cv14qMA+1Lc43McbyHVMWzjzffx7q7oaDPuXphhmuHMTF1uhL+qpmRp8ML143fRNB+QFR+rWM
Y3lb4MfrmDikfhI/t/Hw5uRRsBs7bDh2xbVOXOZRYx9gTg09WvcqhfOu5tdqdO4QzsqV53eb2ol4
vDdFsoP+84DLlkMWwuLiHEe4xtbI3URlRDSFF20wMKbLIN8nrddyXDzoHR6sLuSXjJFum3gV6+V6
3eQxFmuapk0pY33qE/HWM7I/OgEupjD4Ggu34loj/+tes0j8HIy1mDpvjc+/2kxu/jBPZIiVS7jY
OPX0Czzy2ahn69jFguKZ5ywD1szD/cq0IEy9N4bcCIV6yAEg38vrIChmHJ86QSOUDct5U8/ZDvzj
xLhNPHRgNa9BzKuuUImtU4YqZyJAsXKwlUaDVLhniv0IH/2jG1XVjUua9DWqz1NNf+WHYOVwqVn3
0cQvHAv0fOmHKhpMbSbwJuzUkI8DTuGxBnbaW8HtIBbzvDHkH6h3+aJHBvS8niBZVacB9rbRw6IR
wAR3sIlgMQ2Qx8BRA9MRbLKQxZHKvOgSUgL/8W9//z0apPE8IkDhgl08Vtp8kM3BnmphcijSjqVe
PZ1HwbPCdJw1wzhu/NAadj1RSVs3HsVRoMQxGvRVC3/XbWRBEJ4WBzb2+Thi75BCX5QzfcBoJO0s
dpIjChmTLcKVAO3kwWQR3RTFG6yWlEIYUwuMyvFICBUBryX6MyAVmJcbm1L2GWItHwX1dd5cZN8N
IKkBFMyWXFUpQvGgB4siSvE8J/jnrNR7X3p8MsiQQLphYO/DJuSFzetJhf0197F0jV0/XUm6bTEj
zqeqHsWp9Qogc+14MkVNPrZ/r+1R3XRDUZNTReMgVVydBGQVZSXdfeX2lyYu2HvC3wa4F4PqXvTf
QTCPF7hFtyGrJsMX1z61jWvfko/rUFqwEdtrIprudV8f+5zt+FyCv6oImtmHt7PFTMOfEcRJ6WMS
J2Nl1qDVrRKxBqPXVYVyZRU2JJy45Dbva58U6tx2MJxMXX9KpD65GTwPH/geoIeAxIuZqboRB/7W
sMhKoh1od0aKwt52PHmI5+JQ+9l7alBRR5N2DxbQbD1c5jiQ5zFPIMW23qVqzcNYBqSwG0fbqanF
G/PD6r5bKjOY2+JRMOaaUjsK7tPFM05pj2d8iCCHRIPDWrx6weIYIpREklv6gdinFBGrvq/r+4DZ
BOXmSzB6w1FH+mW0PX6kX8TmzQhPx+ne/YZqIIxuCrM5mHXjveSZWVxBuzCGwXE0FWH8UIz3dUH8
t5+ExsUyFOrOEjXn5DxIBRK07D7ySXInM/bKmagxzM7SXTgtsRXJfHUAebs5yskuc+8dQWZFkyFD
MGAMr+egepuH+IdLiEwp6IstxfI0sekrtf1le5y19RC/CoKnpG18wlp+GZj51eTtAIU3vpRh382q
Sg9A4ysKc+dRUu+Y/rB1AEuy3WKbxlSG4NJBsM40ftakIbPFgjCSNhrIzy5LYd4HLcjuvkbcak0J
yXUkwRscuWtjY8YEh7PprHH35ruoja6yCg+qHIn+XDhSuBg+QlnvpLIFHrjc3sQpTH/qlSeVVQQv
EJeXIEcmCo4DszGohKsWQTFClHgGwDC9VbmGLUAwYGMfqbrJfNEbORZyKxneNwWKIAnajoCJ5sMB
TIORS21ybEzshBj6JsGAVUQv6x26lQII/cbhY9A4rojHYgNfy3HXG7BqCzGgzvDuk2h8QKU9YK+G
o4C0YdK3I5pcfEJAsYEoNXI1QJGqfZ69dRGsE4s7KDNvNXPuJunuJhkx053LCEVc/kaP/IUrksfQ
OLyGzcD3bS6/RwkGwr6n9YiKW6Di5q37OI4+HB5UBYndpBu3IHhEg9xxl/AgEPWR1IjFhL1hdDlg
mKIitCICQl1hHowavxv5l7tA0kf3Vi9waHc+1hD3xQ9iYg67fONHExMWXDRrOXAqMlm6aAg6i8zn
FgSz/6ja6ZQ2Zrk3RPlRJOLWyxSDqxyS78Dar6f9cYtUgpge72So2GuJ5ERS17FI9Tc+pgoJIlIn
2OXbKXZ8vj7Doc6Kx8Im+tiLVbNFBo62RhPnqDVpw4RYH9Nx2bIVPa6keJmSMazytQc/rY58PNbQ
XUHQaDgMGxV5eEhbEpkGC1CXhYcJbxA7X6M8OR0C3Vqz1zDCCBXYmOwyUJ9rOFnxxo7vihiETOWL
l4Y70ILTu2pkzNMKlyEzzRmeVvZDp7CWgsaZ935HhBtGo5NOPs2pX7Kw0vee189yItmiTijXiqSj
EI1laTz5oCaIvEK1BgXUz6C+Wpa1xPp8QsMCKBOUzP38Cn58s2jUQYEV0BEjOKFs/vGwIIHOeUEB
zsZi4P0ULPtXVkEThLgHJ1rWevtqCB+UvAHsQ1Cu3QkoONmFNzesRKejrVf15TWdwpd0YGJLMbzG
ypzuGLtwI0xBfYM0CkFdcukT07sbMMNvGqt2tgSJsN+tBbVyNR4LyNTIqmtnk5KfakF8feRLsSKo
Va2i3uMWLNDmGQrDOEvm1FB7g1Pbm7WPHwrQm+bN3DakW+rpNR2Tam8UjnOO3TzadeT5MuKXAO/M
+mhLa7oDQiJ1ll40G+GUh9V3h1ETQX/umtjKAwvFtvBuY00wX1Q/t+WDxr5VuN9IpWPl1xxgHGNv
+ubqR5FQHnGWGiBCmAXXxNLCPt6G04cOPgSvegbaA2jHp/831M8gQ1g1bj189jDRKG9Pae5uWsA2
A5+H7f3EveyTlzeUP0YSw9McamzwA37kKeJi+Ko8jgr8fNOcmjDZRbk8u42HbSE95QLPIEK6OmqO
913J8z/zdg1vvA/YoJQoRXfIC1yU2dn01JZybbrXfDF7o/DH+nwr0X3E3yxZbx26S1RGRHxZ7x7W
OMgDaxNiMmiS5yZE05EYN75j3rmQxMIlM6m1sVoVzpeYmCa26acBsjf0+zcXFcHMND7po+9F0p38
4K4nHILUmX1MiATsGODo5aOrmK86+kevD7l+SbMvs7zEbEKUfNH9ua+gnCn7pfJcmOJs17MivBOp
vVMRe3DgIgXqkzpbZQmyZxTJNksy/7XswkPaBYC65VFDWzWndDOl4WqsfbiFK8PeRJ0BJqwjevTN
QwjTkKvIPHuj7SXh78cQ13dh1tF0xavKFAc7bk7MAQjYldc2YuVp7POhvC4mCrnErxEOwfeFjHWF
tQHVkQv6wQ1vGsrRMbkvmrfC+5yhJ1sdmmTNwH+OLdBNjAyFGzymmgFwayJn88Mj08i7JqtOEpNa
9JiRvJzWzrK0dpgY4tI12/jQTe1+BtW2NhP3vfXbM2ePdRpy4wbwYIhkiyKiM/JF/HUYFWqrZvZZ
lor7wGJ/UZsG0gnX/w71mQsnNzR8O4oHk0V0yypzDnazbd+2lvh0a46MSdl7SpaNa/fnSpvAxvKP
AOG30b45lFCQf3wruhLncx0rgXVl2ZnkuwzdRc53Wrs7p+M/XQlYDqGz1fQgh3F2s07edGbxFhrZ
BzTaO3vAPbeUJbTKVpN9Gl1y8qfskjTqkAu+WD2a19i976lQQz0drAaDvIoRIMXyMBiez6KUE4dd
4Bn5UEexPgMAMACuWEgCNoHDIwJwXFsvrOQZFXZrD2vtkMAW8JT2w9OIaL+dSiCZHWl54Avz6a4J
ondTTc++120YeGAoAKMzan2NZM2NtoBdmYMBxTxottOw2I8VcItKEl6vmp8iRzAKJtJOmX4illzU
Lbo+KFiRLgosK27OSZdsXcdAt8qOI5WHpuGM6Xo4gQhYS/K3i55oq4D+FmuCUT7nLmEUwbmFHJVD
xgcCSjHMyrYjcCimAs5778UuqHNVQJyoQ8qFlm/p9JUUwabOsqNjsV60NyoQT4Eezjid18VkfEvH
nKGgdzU46+lB30BNQuQkh29vggNF7rjOs3ITTxB1DeNcoLQmKGYnpoC1NNC5xD1Jmyqyb/sbk6fj
2i8OSVV+tCNbg7aCKTPlpHc08dsvTr6/sVH/xEKV/+COk6inhHId37axjyz//xcSapkl1lQVEjKh
HY+HLHkOIxw3dYBYC4xUmsbfWsmHz+hXwczMo+5qVx4gCMUdb07x5veX87+Y3X+F2RWL8xEQ8b/A
7J4+iv9z/Zh+/AnN+/vP/GG9NLzflKWEUA7ORkxUBET8p/fSUL+ZnitwWGLBFJYpFuPj31C7nvgN
oxA6Dd+BcUWeBb7Mv6F2PfM333KFgt5rs3EgS/d/ZL/0eDu/kHZ//+OxXVq2Db7XQUbG3/Tr/cVI
otUZq4wN7d93nIisGUlmXogh12YusXYoHPqMfde6liS70xLBQQXPOQ2v4FSxecmrLsYBOk7w5DeE
MlZEG3Q1J7O4rfF9sKqYt76GnNpjzbIKz9hG8iEIeSA0leYUN6fzTPgNWjIeG4RBZndBWLxDE8iC
5B7p003tek9WOD4kBo8nJ/2preQm1whDnelRuKBOEgyPfRD9DNSEeNQHVR8a5Fc0OLClPZOXtzhS
HN2+lfUXCUCtegrt8cE3mtNsZWjlWNaQSLGflVwwZowEaGcWdZ65De2OuDai+tgC9+sYB5KRWI9j
0F5zCeQpyUiOCFhE0u/3pC7aJpYMAekRIznyaAMNQOY5VzNg7loufW+BCPDqx2V1zaowW2PEQCJE
DOu6TT2HVnF6zT21NUc33zL5fvMq2e4ccL+DHF10IM21BaoLxo9XPcj0Mwp/WJnAshT+7PXwSpZp
jMqzeBh4zo1Ot2coxbu3XB99apTvnSJ/oeR0zgqDkhX543EepL7kPivC2B7ZkMHdg0yKqFM/VLMS
DAzKPdtosWUig6knom+cZhJoWt9jiQXPZ6WLAum4IM+hzZ/nLK32KpnfStv5vggD1pVt3bkZceZD
NkUb6acHmC3zoVXEa+DNrHvi6bgSGzi87xbsGlRWjywmnqlMmbu1/MLUtl+NxEYRKhYpAkis8oKN
7zA6rHHRWM+zyZLHVDE8qNesnWpcX9FF9RTA9YJo6oruIY7jr2oqL9ioN6K69qH7KnujhpgefkEf
JlUcS8/MjDRk2pcqHu4jfInvRKwf7KF/tVILh1fkYBajaZ09CY4Ll9oGlX9vgacWy/gh14TyzMj7
Vv2YnRHCDvjGwod2bO1NLns0r50oNpkHxNqLq5VVOgcfYSus/Q2N1SYapi+7Z9PYm+adLQJz4wF4
xgiwkhacBZhV5SbsBYEefQ/Tpn+ZSu69nNXHdurwlMjc3A2L/dky6BRjv4YJgDxliBxnGwjAoSC0
gMAONZ1wAzHeYOuD/QUli1eyFyFWewEvA5aht3ND86ENyRckvvzo1BHBeqZ6wSH6WiJUwAzbIMpO
qhfTSi+YyZ4Si1u7XmRPYVDfN6yt1lXxhX7v1uNAQHZubYwIhHMeJPE+CRpyasSbYefvyUyDnLf4
woQMTxVqxCD6INAB7q0irzoZ2CMzQKXkRsNoxN1DuKxvHeHsln/GmFK2m4lvjP1ilXVEyVscLbKv
1Lay50tF6gbZtve9nMXJ09NA6I1/8M2RYs+kEiJl92yncbt1RP5OC/UTncnWC9tbR2Z3sgu/FHAL
BGN8jR36d8NTcFNznG6FHrApgiLczKa8K2qoNQ4o/ZXj1orpD/V4YqyjgsTcJqxyDCwLegZjVt04
9i6+xGHD+j9QH+yrkGTZmhRpWT0NPZ6EcoaZanjmXatBQZuR+Qy4xlwB9MEwBPGD7/FDVYcuoEMD
KrU8wER9FoE4swD2xeis04nA0SQJPlQIUi5vuF7FqLEmIImPJcuWMMGKwN648vJtSZzaSuY2ec0V
eCwzIXo7zWiSxxNynxKPJCVFmkBJ4wlxyvOKnFbqIetZTkUMb5v3oe3ix1h8pFqYkKTpqqPlu2Zm
76rkC2sV+VMZMQrOJ5C1lf3cxdW3uPb9/wcixCsw9+rH9/jjr/D+X9n9//f/E7q/kBQD/7rsuHTj
j/yz7HT4K9//9x/6o+5wf3MsX7qmaTmej3fK5rH/B/LB+c2zIS1QdQD88Ux0Nf9VdTjmbwAiqCyU
6zkWdQuv4T8B/2qhQfBnKSJd2CP7/yPoA+yJP1Ud8OaphXhCLvQI+LHCNP9cdUzEgPJsXbigDdI6
MoOhP7R63ZLVQQtbn2MrJe4NAS+CmHJF9hsjNYUYYcgPoPybLdAszFhRjyV0JsckkMUutdWXEejX
iH035+XMuJA8I/b8Wb3GMX8TcNaNATKjskRhZMzIPYFUfnZecz+k7YZNKrYIMWDrsylNgvEbYQD7
Gk5xWNV6rSMSo9qzHrBG1DZOKif+WZiYEjvUa2lbbkVUtQAeWMxL/5NvJIAwYR0RSt5XNKBuNNQb
AnT0lkb7ufGQXeGsAD1ZoD0lx4yh1EZnwZ33u2wMJlFXWrfslL8pL76JM3XEUbXHn3DIi/7KsuyE
Ra64bQMX5Hfd8z3rIV0F4beuSRM6EeBsxRYeAMgjdp8E8QBCi9lHgfp7UB3qQEVlx+AppSIxATAB
/ibqCfFrgMF2rMiXqkrvuxgJOPNDwbMIkwHcYvkZEoWN08hUBwyknx1mVkzUqY3wZ0C+6pQPYeog
3v0JbnNXmvoJwM9nZEOR1u2AvSu9t4n9AgK4HmqR7zq1SBk9UquNiAyAuUFrjfrhe9aRi9JFZNyY
wxJArqEd5dOzbIZLRmp4SjCAKuRbBjMcpf5Nr2uoXZACsbL99DzzM6QniwzjFoPpJY3rJ/xY847K
54n83BczZ8RTkQaEBn4ZPlKHJfROq4Hx827o2ksq5u86KG5j2Rw0U8V4Hi0YClvXRrtU5g7hpq7/
QVEUfFcdk+ymAp7seU/uaH8n/sakpB3qnTD911jqj4klwUp51R3KVkweFTtrx+Cez615uBbIglZz
7csHojUQ1WN9Qd08rVzldBfWAsQetIw1Y7I2w8F7Lkw88T7WbAzGWPN8CdEkRb3t8KyoLJPs1UpD
Z6173Dye2LrgJDyuuWm8i/SNNr7YQY59oaswDpHFxgDt0E7LY4jHjzn2KZ6QmDdOhW1HwBgdEYC0
JUgp5j/dTBS66hsUxMN+LhlDhH3LoEc+1yMhk06lX+yJsX3fszsm/aWa7j2L3EFVP9vJ8uzisZbh
GF2bnfPiduWTyRJ6jeTtVA+KBXn6kEX9i2WXW39g7mDop6G6YI3ZyvTLGQCV9r0Md+zfYiEZdwRo
5KXlXvuiefV7e+Xl9Yuy2gVSCIjJmA5xAIZCglWHRdu/OsaycEBVIa36sREsYaemv7YScFSUdhd6
IAyYzWdRLQ71buGj2DtnedmJn30I3d8FZodWStXfGlaOo32pifPLTOIMQYCQbJh+2fnsbrsaxrbw
2/eQyT2XZzM78UcKmoBY+AghFQ3EZjIPoZ+futZGZxdOyIqV+NQ9llSiy9cjyVRGWDw7IVj1gHwI
jAf7qUs+yrQr1hm2lyJDSYhexYSrGevt5Ll872Z1K1P9pq3C2sJUuDplb53F0BzbOSbAfZlskRMW
DlDKwjG9lBKscCPRWo7ZR4LShGouWgJCxlXmJ81W6e5bWponHIYY3ZdpWH8XynnnGHV/6NFbub1n
7vCUco5M82WS1gkea8wFwkMUG4yh5CCvhgyjW0FwIsmt6Hxr7j8sU2AvOhejHQSYaHT4HmcZt3u0
QWw3zIyoozF/M67Eqkkw4GjM6taAwjz8bMlTXqsB/rZy68eWrfJmqUUyOz7qioTPwLhicEUdOY7o
UpO7UXcGgpcRnt6AE1qTzCbmcm/r5kTIGVYAcZRUlJtyKP1NW/2c2pGpVcGomV5gGxhI+3r/vTGd
b2kYfvLcuQRefM+EFJLPMD81OIC5mBOPmiZg3BbbcpfO0tvaZt5hA6kOhpkaa+ae1NU0ofhnvLNR
wT92apelVlokl7Whd/xdLkLCYwSoDXik+VgocM89xh62Jyayb3uPWO2m9Vjr5gK/CnJ7PHzN0cdO
3Stm1AnbAoQz3Soyg4eWaFxA2R9TMj4JgeyqjYHkjN0QLW6wN9Y0yAwivB/pNO84gYKdH/S4Aepp
u5xctMvVrnTQNQb47FlUpfmabrUjijM0Dk4dX2SKD9sQ+gjkd1NN9bxpZwZ1hk20bkoeOsrIGEMF
yuIKGSDphtnKGotTpAeSXnOPvF8bMmBuUofnhNuNfqnXPlL4mBSxVYJ+5hYogYNkXVkbIaazI3C6
9IQ1m3Zy1ebChfPrU7esvGg6CpTP9Eb3gR/fwZtMTlFUfTOV+5pELjOyogkB/GeEbin6Y/hm5aL0
K5+CnDV8DBsArSwkD0HiBg7oj7Bobt04wkjX6eSlBKXcGR1x38H3OfHv29TC2tMRTEe2iuiSt3Ax
plhhQFJCNz8TAQqhrTrSqW+zRcUb+jxJYeQh/LK/YvKJWM0WxJEgFxic7mE2QSEH7XwufKzZYrxV
SD5QLYRb3RRQxXFHw4tjR8Bib0U2mbO3vOALjg10/7QneW/6QMiLUpoB5CGJfjph+FaN2Sbp3ZfQ
IC3CxwkXIEC0VHsBIoU5W+UECCmyYAI2YETudtvEHR6yzrr874zw3+PZTP/fFetrzRj4z0lcPPwp
3P9I4qKytnieU48L6Timx//5ryQuJnOmtRTkigPPJSTr71Fcjg17jcGgj7vGEX+fD0qL/C5P+cqU
kuEiRfb/ZD64/EG/jAfJo0FDYUmPv0wKshGsvxTqfQhWpPfGYCVJiyp7WuDELzkkFg9NUtCpq6rK
j+RqYMdyknLN0rQ6zejYGfTEb6oy+7W2oupgF8N9GWER+OVK/pPxuPUPr8+RyyukZlHShFbF1ft1
fGnJUYDwWlzsmiU8c4oBYA1ItMxOvwGgSWMV3uqQ6qAaMCja7Sbsuv5pcIkyiFmuObIwwI9EL4XW
6lQJA1VWlOw1MJMTQGWC3FuUJ6VhqR0MjI2tiuE29TjeSE7x/pit/zE5/ifv5R+vtWPblI7LmNg1
Xdwzf34vfdmlaAZZ2wXTVjvTtJ+bCle9GX5Bju7WGHuDLaAIUNOg3LZdFn0SGUpoFnIjVowbmKuH
MonviST89xdZLBfxlzQ2i0WbrSxQe56yeHHWktb2yw6imJ2CzSdV+NAxoQLbi9wigkCeUBPM3rHs
MgjJCj0xd8vnPHeQm5fITKCtlyFoKW28GJtymb5nTb1v2oylZtjf/jcv0vxLZtzyKqVwXNuBWAh6
xSGe7tdXGVgO0u/CpVeQ4bwj+JSxZ0RWRDwbqLdsU6HJlcZz0wFlcDK1N9wx2rYyYR0GrqgbjfBY
KzIJ2ib9Pg5z+RqmwY2bmG9JiK/EaRE8+14ATDyTIH87UCjRIkOzeZKcxlhwphJFtnjW9AElFJIU
IykPTQezJG4c837c/JhHIEFZDAYtT7oYdn4RHhuDjsD0mO26Zr8XWelt2E1md8O4pAvlzi6vvfHa
eVjKoTEebS/1D06HaYwaZaUco9gXE9WBjxYPR0seAVCJzwHBMWc+SvKruxTNbYhZDsUBsgJCAZwQ
BEw3VtYt6vDaoDVKqnFBLFBU16Jst2nTHYIuL862QbaBXxEL6TloYXpDk5w+Rjx/y3XC7PxQM4U+
NuE87ERNZGnbQoQ1bOviAt7wAp2ctUryXSzR2xpppfHl6ZNKzReRmXgvfeJ1iQFJeNeWPpJFTyk7
qBOZ12pPyFhysvzqs8vtjIj06YfP7HRPsPG4C+VSSNftFpxC8RI5NHlLpC4GJWf339xUyz3zlzuf
09m1TQdrpEXA95/vKbQ0SZS7Jrw1krGKXpNi0Mo9Lha46HpGz00YQT1k1qZHk7U1gvF7uaTBpP0g
3v79S7H/2UthMGNJW3kENi6LpF9vb3Y4Xh76kQFApSUvHElvnivsgjTagxDnzENbX4z2rhvmdseN
/2LEhdwMBPGiaQK/D+qfkWo8yI09VePNVJJg5oWnPGvcnei8n2xJ6IZ7EpKnigELmOEaidh2gAKL
v9jZmlMNjnKI+o2T2I8YD629Mejzv3+X4i/rzuVL7JjKVDza2DSwGfvzu+Qc0iZBC8FKhSrDNZHX
Z+NhcGcbgRWlVWiv2+jotufU8w69RTpbZGXhrujgmrXN38aK//pE/suY6vdXg2Hf4tlLmCw3wZ9f
DTb+UQZGjOmm/hRCfLcjz/4Pws5sN24k26JfRIAMDkG+5jwoNVuy9EJIlsUxOARnfv1ddN+HLpXb
RgMFNKogKZPBiDjn7L32XWfnN2yXpCMJr9mTiEtOV47Z8tet3TQI8JnBMuRoSWpkLdxS501X9dT+
8j9dz//557GB8fu/LE9XLhGOnBvsfP7XjbmMOz8zKijVw/PiSdjbnY37xp8vZBEufmv7nFbzi2d3
8UFKdmKrssPN3KsYL5GsXlLL/dGFqrlxuCBOk2GesCokhxkD7g1re900nT4MCqnkSKH0xPvxo9PM
zQhOuiAjRw8WNhgFG/c2RmqyNhKYv8YZ0V/58lGVSAvNPiJJ0I2ekN/dAWiE7VLm330Z3yWCLhz4
BAzXcf45+dm0mjoYhwKFOewOV8/tVRUz3fKJINRar0BsZAeZ0NdY9PhhjbSyNugfLAGY6Vy9lG27
tDHKAD5s4nNX4WJcjf07kvpgn88P/KrsVE6gv8oJOfKYuOD2dNqhJK1iOEMzLcgIE7Zovauqj8TF
nPR0TCvvNu37Hyn56yfWG6outvqNCIelUhohAtikaWMQOvsdjaZK68cw6C8RHq1Kq4tZxPIgPASO
dJHgwGNESeP8GXUybq8GgSGBpjOL+dYh4YSXGbt9WrnmEzFicuPlzm1lDO6mVUJ8y7hCbaQN/tXz
6dZ1C4yH5Lu1Y9NoB5Fb7VSiTWCmHTKLuqBNOYQvOZ4Ct9f7MsAXTig3hu3gOBSL2E5WLWFSw7E1
HozK7W9aPb/nfOu73AxusEFaWPSTQzhXP/xuML55Mj0LzHj0J6rngcW0wn8xAhGpDi7L64Fd8Ftb
WDe+2VrnLnQuWdXyewkT2oEoImCo9/aV5CBWmPLBq6AMykCxAg1PbXIzij4AExJ6xHL0xKqkbw5C
TobKldoMnaKp49aS82WhYsYfgaeab2Np35dcA5hH+9F5NGnSgp0db3WEV57EiWb50vzafXboAEWw
vHcEpKyElj9zgvSOOKnJJdBNe7HK5na0EAr6SJz3oqKxbIPpRh0EmbWDYeIPYwTYyeB7BSu0tqwU
WaM5/LRVcIyzJX3dTph14DuzHRlyIUDM1vlEok1Y6RCx98h0V4igPyNTALBBAiqUBAUZJT/tmjDD
UM6cjyNGkKg36GXgxCZYG38pJgq09aD3Sf0h/dLpQTTAJ53I8iQwYAYLhpsEgldmSH2UNW7TaobQ
PUcasywfmK/Wuqc7ulB7Y9Lk6H6vffRjyg0pNnX9mTXxEYXgZkjL/t6CxEJP1D9mRjfe9gXAnyDN
26MwcA2EXtL/dJ1rN4xvCjW2b3/Z939zuiGOCEyXImPBSi///r+umCFshWISizbZQ/NECMg6UgEa
nzK5FUFkf/P4XFp6j0BIQ1Q65AJFuKPBo1X/L3H5n7vq7267Hpu5A5aTi7hwvihuek0aIdsQUUON
CYJ4TLn30qvCNBe/6CKB1VQhKGV8PXBcFiXUtWovXS5vBKTeqoqslNqn4W2l7domPYLWxStczf5v
m/9y3n/Z+6nJbEn0F3XZv64mrq81Qg2FIFGRvQNEXyEgwMTt2UO6pd/j2ReLQ/bGV4GBS5MB3FR9
E8xLvqtIPM5tyZVLtz9JCajWSQES3ydoZZUnTn+o3eABk+V0/PND/nVb+tef7FhCenI5UeWXhwxr
02rbBCKxUro7Jh2BY/OMWhdrY7NTdkmUp1OjPTVxNAbRW2tUEK24izhkr5pR+RamNMkNuyGxxJQ3
v4pLj7VIbMbClSOCdQWweSd4HTayMfSGr+Nb5pGN1fsF7d5aX3F1/EvVJn73HDxz+UyuJYXvfbmx
KK905wRPx7o0seJXYzgeulxcQLTM22CQQCNM6gwmPhgwvbgBiestSTY/ofBsjJw7l8HPXhVDI/d4
YJEUyvotgo63rkPLRnIOO8zxuvc/Pwpr+aq/PgqPcpOdwreW//3zffPIscGDYVMsVQNw8zIUh2Bq
Lw65lkIiR5hgW2buwrCLcAJasY1Vi3q69qP89s9/ivzNJYbK0jRpgbhc+b7y36G4GJPMOxAeXW7u
s1H7K8NHj4mUo59rAismasmuTfDf0hJG3z1UIJNj9BMysYEbuJsiyNsHsyGuSSTtI9F8z3Ne4jkU
On0AFH3PTIPIzSGEss6L6WLXEqT7HtuKGWMSIk+SjCdI5ECkDHOuVC0RQ1lwoMFWbLTv5IeCNVsF
QwvgITJWSR0514VBCtTgz595FmG7ZQDpWTTLu2g8Eq6uMYOCUQna2yYx6fR36BXHsgtP3dhvSoZA
p2jmv0Sy3dLWVwJvR35VkhCp2rw8R6r6MdTs6U1WunfNeJXVZodcv4KTSQBtbo+PmkbS1RjgJSf1
4Q1B4t/uvsuE+OsK8QEjUlTTk8Ck9GWFwCwpbdEwXUVjHZ5sGHuMhRpoblm7kjUMJXbJK2Za7VZL
8liSYvh05pIxLTD5HPi3og25mTsX667NWIIDnnNHAr+iJ4nRwwmdF9mNN52YqDi9ud1i2qTpORDO
WSvuBW2ByQFjO3Eu4jzD6LEGbAp9VuEPyvBh2KHxl1fZ/k3x4YMMXubbpuOzIv/5UoQkNkaJCUxG
9gB8o5RpA2GNtwif7zSF2U08QlRveyJHab1LknxwMoB9AXnBzbbkLIB+lTJ4FcjeU8FNsX+NsrR/
yGKUm3MrVkVpXxuqjrZlHLdcuFV5wvrMLRBDJFSTcl7THcGgTr7XsaknsfYK8xler/VSD09NJOrL
n9+9r3N4ChzH9nwTiYDHdYbR/j8/MXNJI2PMzgjdiNELZzYjT6Xv58Q82X1FLKD6WfhVf0x7BB/+
DHCn5yrC6GTKnyL8yxoceW3FwW0M8PWcoDXbDJnoUSzb8TmIk0cjohcD0zQ8MV8F1zO74y0umQ4q
QiQYGTBOdIleoY0YsjRidMoqNG8nzuCLgKEkhlnuSWYVq4FAlbWotHWzADhWA04AX3XfykYQlhDs
Kp08RDbA7RIu2KAZnRU0x7atgtGH1xEDVBShXPKPxHJeBWYOnXJgCjYXTLJj0XC36M2/1bL/3mNx
NJmWQxeWkxpgwj+/XD8Gq1knGO+pLZJNYnFTjH65/FyPbFJqR8MA+sU1FXeF3WOv8IGHiqF5sCeW
/p+ftPUlZePXkybiw1o6GZJ68cutRk3aFLrmSU9llNzVfryTUgAAALw5GBEtgGY4WEJcty61NtCH
Tcx1EVvgTxVE3d+6tv/eW/hmWHQ+Owz6Vnfp6v7Xba/DGtriIOJitVxOpwa+UMGbhoaefaCIm/A0
Y1mI8xg+vUABkPT4QfuiXbteMT+Y1lJKGWHEOiTqYqT2R8zd7EimguqKx/ZU1Savl9e8FQ2AGAPf
15YobcZuVId//l7Fv1sEv/rsNGXk8qB/HbT/9VECMwRh29GADuJNEhSHtu2sq8iD+ErD/9YdqvrF
Dddma6qDF4PfMiy5MAKKp9LjbAh35Dm1DFXpmQZ6cYDarnGqoSniQpnuIrsRTz3bkNEWYmdYBfWm
oT/H3LdfCN3980exftdMp8OPJMen2W+bX7d8rzIYwXU0oJORaCgB3mMdyvDJaaDGylTdCvK9dkWJ
fbIka4Eqe9pNVkqiQjz6K9Mqktts/JAQp6yufhVi2pdpZLGvg4QjJ69acVfC5HVfZI+FxANlEujC
0dqsOOG725/oncl6D5vvOcgtRLuO4iWJ1LHPTPdeeDzlICWyAu4jKdSjSxjBRCYZ/UH2LeF9c42E
2Wh6k6vcewgN3qeZQMoNux5Ctq7yr4p6fukz40qHbXWZG/FKGIp+kLH1MBHDpYegfpAh3i1uBdp0
imuPBOYrUmEAEwHl2o8OyUmToGajf+vPzRV4nXLfxVDWmtx8MeQQIH9IroTUMOVc4oB9PLVGk21L
CF170tEe4rS6DQLEg56BaHUoK7l2TLw2KZ2QqJj2AbzItWypab2iE1CSs3nXGIj4M+j0jkMjFIsu
mNplPOzUs3+dNOTYETVGQsXItVLMnXo1uP3mZFcew7ZMj23yQS8+2ORtOdxwf93RO18R4uy8epIs
6ilTAxRhOoNJrM2t4fj1bRFm5raItMvgvWrJfzefp841X5psBLKc1986s8V4RrtfERhw1aj6m0+U
ICLFsfxLxeD/ZqPwHBRiYC0k8jPvy4ksle8NzcRGIa0Rjc9C7jR0556lk9qbDngkyaeoFCzms818
iCuRP1Yz9HgC0AGm1dMGIaz56Mws4Dy0k50ZmUdH0sGQqv8Y/FjjuEqqo7C1ptuEZANaeUv64mtC
DFlsmQJBk0mvoETbOprOnrBjBXVeEQRLhxoTLE3gmnzXXTWOn1HRpndWjY8t7bAsKeOgodcdnZGV
YSpizfrBhxixpB2M9RWtXvi8jnHJqcBvIgffkjd1uywyi3fP1vSWkVRWYV/dtn7srkUM4jNp22Zt
9IZxCPFqMfl57spAX1yviraWLPptlUSPIG7s+7pbvi+w6NhljZdxiQ1yk0HvMYZOJGBWzkksFvc0
kdn3KX6ZSS3ABjC9Qvuv4XJ73ipuNdF4YUBijTszYlfQJ2i1/3nP+e2W45rct3wCqywMEf88Cdjq
06IRaGTsanIRw9LhiKIkYINhgtL1y8Ju5EvNHH2Q8Tnpc+NmaiobdQTaN3gg9YE0H7nTU3nMe1oH
opTuLcXGAjHHlDokZEvLHBi8zQGAqOecDT/F6IZbozO7v5wFv2nHOp5PDRjgpmACJZYLwX+dBRq6
Z68YN62aJkeP3qYXgJTPRVp+b50Q0oZNbihPwSUbWCc0yHjZ5qaDHpyHr5NtxHdug2pCGtk2yFRz
RqCJV4uQIh/WZ7M8nT7H3mi4+Vtk9XBO2znbCkSR+xKsqpEsKVW6eOlb+11w/hTCmg6/bOJhJ78j
K+rJoGNvWWDlIeng93avUFy6/j4Lm5J7+ew+xpHe1YVAF9iO9oGG9BV9OHXnBZ3ecJqTxQhWqmxA
z/x5Hfwazv2zHsXrQhODWze3DN73f3513mSm7lDy1dld/RKSagmqigSuadDzwVBBsReNRW0MoXiT
9DEadSctVnHNzBe/7RK+ZwEnctv7wVqaYoyK9wvCvZurfOtmIzxyAnT3WVATIEVjcG9aT3jd2NiL
88gXuGIyD4uqhrnHqA7yaT08G4ZB+e2iFtfAcio/Ks/Az7AxqmbezSoIjoVyHnr0ddOyT1tDdF2Q
tLrxbZ/4xxB6gVFUj34IYRQxZYviG3J5ELrepiZvjzaobeBawT3752/yNxMUvsnAtD25aAf8ryMr
BpNhEivaV15RFEf/KZRiPJHupBsKSgpRcBfk7CY2eTSDiXd1KG9Dzpdt3cSEh6Mj+9vNc6kh/vlo
lzJSWNwnXdNGlvDPR8uMQWDwBGbC/B87CbOQI7LKvRxFcUkO5uyfZOjfd5OxDdt0vKb5V+wGqPUr
GL2JA3IjmoINIQkoDObyhbGuIi/Z//Hnr+3XX/HPvxJlsxdwjeOKLEz7y2VdQer1B1NinEl7esfZ
hnYUZo+gI1VCL2mpIoPtHmXVyjCJ9kqyqSRyThPIDXsQNWeXvHKlv68S7yOqC4AXQxDd2bMFb9PJ
zqnOvY3krsBwBmHRWKhwHfejPmSGd6tn95J1GQlTpOp4IKZW0iZaSQf3ePz9uwny7xqQ3JXthzZg
egkI0KhIr8rLNycwCXBoquZOISwAuNxHe/A9amMihdz8+SsK/l3PsKJEYAtpow79VwkBNc+aUo0n
YipceTRmB5emZSVn04X6vYI5r3dBHy1Ho3qYJ4+G6ODQph+7Y47JbGvEI/NrxMeNrO4RWwX7Uif5
tp41qMWiQY395ve5sy8CCEzt5H9SMFlHSHnvduGLE9MW844ItBqLgW1udNa9dBVJv30mU2LrLW8X
NssdcYFgmbkUF7KVYu20l1E2Z4b36hBnvTqHiVLn3pyQlftjukm0Eve9x29Mqbxu2nR+mikT9jIC
PBP700fjzPtOdLdNA2ct0tbGdsiBJvUyhIbUehDa25esxdJCv6f1BMI3GvxnS7RPlVtsKpRgnH3G
Kl0bAXDn2qvusP9shB89zcJ1TjVXecYcjLEXjXbgZckujd1xj9ixstMH0ZIqQoUBZL5i3unXh0qm
+iSy79H8nuql41DqEgIh2ID//COw//LYf3NE+yYKJA9NEbuz81VXUTpVGlRiiNZ9dG/GdOeAPdql
cZP0FvycIlgNBHicFyKH1i2tgqTA3T4lJ5+zzE9RPCbddEYCsCY4aNs140MypsQviPBOlfOetxvV
3FIG+iohfkQ0IDr87G8Slt+sXc/CboA4hNls8NVwEDfshk3HgyjGrN94xvgtmpiX1mACt8CkYJdh
/aU9UahVTuW7L1ijSHYJWiST+S9/zLLh/XOr8QlRNgWiKhdj6NcN0YNbNQWVgjyGRLQOmp1LqNqf
31WblMyvvwXbxy8tkbCD5X71ZduVddROWUpeTFV34HL00eqIRyblthGqxx25xD9OPzDOQ7AyKyCo
XpRtk4RT1lHyCT3HvIZFzvINuqM9gDMyULWTFvEuygRaeGL9kDbGptyI3ogroXKtkHeXCzq9MeZt
VtLu0rFBQlhprtO2BmkQPrA1fRTheBeH0beqQC0zd7c8gr3BJacZiEyrQrTeel7oMfEzWOd4Hb7g
DciOLRFgIgApTK4sZB0LZGEI4xq6kUsiG2TIySl3+Mra3TgYH01DCePhYFx5jHFyMkVMEyrClJrG
zmmaQy4zqBlxj7jZc+/Y81ZhAh6pUQ+DLLoNmUdIZ72Z/gRAVTU8lmHwU0yNQMkdooEPmUylnvsD
piymJ48QX7A9yRIrn9nklKrZfrerDZFALtpVvh7agXVNN5QGBdkCDdq4qnwYVb81ckK1LCLpdkyp
l+/SfKtaWKldAzLPiNuz/4iAV+4Kl/lRN8OVHBaA1mz3uDRidpcQxZ320dgB98Zn8dKQDo7AHdse
32NrAZsd8QlySTRfp5yUuAinhFkb5bZ2H2AJJ5uwms5+oX0YCEtojsHMjwqzoBW1TV3co33u7mEg
XtcyPRGmCnlFZwsEMHplXnm1pFgYfg2rvOLLoS9OuB39a3oUp26g2dFPTFXzKF3biKfA0OBLQL+P
B9P4HmeEYwNgXYEpIQYehE/p8f+ySbJRpBJWj3dDc++aiK5uC6JZkxqZX6cJwUnA9TVOlvgmFsYb
4r5ziPWyi/kxnO9gqatx0xpluA4kUpy+iWfcjqCkuqNq2I4r0MUgrfOXqJcPc5WdnDp5h3R3m0+u
zbgjAXf36TTZHYvkJfD5tCEg64DjIFUZaBiyL8JmIIZJKWIUovpjaIJ+1dDCJ+QR/S0iSNsLGNzn
z8RkHVJVAt8x+xyUcCXWnXfrkztuYTCuBz4qZB3B5bSHQdUfspHTDYwCYYD5xU4DYkVJ9lxB+AmQ
DmSfwxKYJpziW0oOrYwuIl3QThPIj8D20k0cRzdYD96CuXxIQtCXsqcIbHjsdsNy4Jvv1668AzHI
bzE8KPg+70s2hqdwZKezXHx5KG1w5ALbGvW5a0WFYkhAZRowLFlleo4bEM2mfgUKfzW3NBDRPd9m
tnsfWYoD0YeQV5dU2cQxGY1LADf5rxgFD9Dhy5UlSEarFXR/10Ngzx3/IAf3fbb5Ocy7aUFIegpB
x7F5M9dRsRTv5JsE1ORF+DLXCPpMmGqresll0Iq+cpm8jhbTdhLif72uPEHS96QPNT5FJum5V2G8
wCf95VVO+k+kz6tOar7xlvxuSzp65YX3om4feXmuWYSkBTcVfXoHmE20xKM4PAwj1zfkT7zBYqbj
Pf5EJMegx6Jrg7zwxzwwjEAYUd2Wrf/h2oVaT14st0TeMItVS/YsSXMtG5F2sxejHnks6t5jIruu
dfAGPR1UMcG5duSAGeZJZ3fu1AGVI0Xcj83PrCIzici7FxXza8dk3sVZy4w8szZFFCT7Pku3YYGz
ysTIYVe0wBk/E5M7/2y6OdqMB1rl2IdsyDqZw4cJxzfR8C2aonyWnjqPSr8RyLBQKJ8to3nrGt9e
4wHcurrH+8aO1YjpumC3ykumkmHGg0aquvd75ydBDKNr9OsC8NKqjbIHs8JqW8QPQR491L7trPOG
Xd4fOdPTAHypUX2Y6XhP1MpTQUBa7xtMe2a4xGgWroSZXNUFn9aUfOvpzN0hDPj1lvFUVzbUUol/
ovKNO1HJwzSw3apJqs2FVAEWroltoZ7XnqiR2ocpSzyFkEY63slhmMkj9TiHSBteg2hhQGutLDqP
BsX5mnk+OPSWSNsSlpdih9/JYKRNVkL6k93CzoaR7WTRnZfdYiVCA20UNNnm/KFqjNvZBWReQeQg
TeLG6FyoJGYM1MYv3uMUMh/VbrCZIHyW/vgD1t8B5Qlqqz7GGtKx2Ky0vjV8/al9lqxpq+1iSFgN
0QlTd7oxJlZqKocH+H6Pmg0f3lGFZLmilQSWEFog9oJAnhGTwhMHsTK7Rr5P/OeqI5pH5sztIAHB
pYYGD8L3oSjEd7SuRKwhpVoX9XCuHBz2XbmbghSXesya0V65jvxoIQ3YgKh75iP+GGwJGKpEBNtm
4OPFMvJWE33qrOdhRXVEqLDzbGiIQFpkH5AiEckkbKak5g0m6Dh+is94NBpOv/7B74KBY2/x7ycc
3sSzBAhO4GQsbfpHBJk/PL/O1t7ED46saTuim1qNwv3RVxEy6CG/mmM7WqQvBA4RsjoiCsVD1R2D
FlAU5HUo92XwSWl0GszwMfZZTC2CbtdgL8hNHmrR+teW6kBBwUR1G2Qt8Y0MzReNU4x9skGT02P/
6XBvtbgqKRxhIenqGbfrd2tCGokQLKQf74PdEfsu7d7KIoYR4LmYlCbYYhxda/q13HIoRTITlxM1
QIEHI79x4YNha40KiEgQvbhEt8CfaVyk9w6GlzB5zhWFZwiKwHzVI4vRiuKBHyJeQt5uf2oW+nL1
5lBjGBAFcVGSxRY038uQ4Zg5WSe8+ziKZjC2il21alG7dbX93KrpNYhDcq2m6Pugo8dp4vB3CoLF
Ol5sMxQN5xw5mRhmdoNlVgftxSQ2pxHVGuT9WRpq66QeBZI6hMWE+lWvi27+9DIdrjqx+HKCtfKI
MUi91FnXHqriWdTnMRvgRrgokZukuzGqGp/gyOSL6xATZt7udAaOO3FFmOzgQ1f1ixmM7S6EFeWj
9cvnONlJsMlpV3KbC3xn2+b3qgetjoT/Iwfigw2YAxU7O4mc6iz7xt1z4XvIOhuhnH6bB87JPC+/
G45mbWDtAk/kf6taBK68fsgQhzd/iNWmd91iZ9MPIys7y0giTzzQ09EDTuV1BiR+FQ/4qQCYoKZz
xE603OFKL31o6VSvVfezsrz+ug/iDzFdqYb3L7ScvSnYzVgCz15Ys7cteckGSzijM2nFpiZ9wCJR
li2syXO4l4rRFusU7vZzFBA34ULwMyeeoSfyJ8rwS5EHb11Az1hhpsK8zL2HdAQi+1DY1QLeFEAM
w+ITE4XCrQrjAy4JIpYmDgmR5sEq4G9DVVmFKWVrBqBbk1WGrQ8lBq2JBcxgjQSQkVvFMZWQDT9r
kiTAu1pN/iJtzlB/Mh4LZYJNLgBEcasEZC2jTa2mYR9VHxG0OEaA2b3VC8iq8w+nrj/tMjF3tgIk
M3koCN3C5VWOMsY4JAKZNOLmgnCqYRzZ21czaQCbwJlIBmrjhaIno+M42HpXtLa1kwk7Ghv6ymks
Ggil86oYncWmoLXtQ2UOE6LZW9L9VBF1a2sKzLOw7rK6soiAcCkPXPfU0GchvzjHPlv2+x6IxtGl
F5jUB5suizDjfZTZhFgRrrxrxk/LhMMWVd5OIwmEjoD0SA2vVQXe25uYrRgTEWw9gxE0bli4+x91
FMc3dVX7qH6GmSEzY9UxKza1BzGkRdK2wDWKou7PpRCnofOHyzS+o/Mg57cQNDJ1sCNZKz0YI4TG
UJZHQlkufYIgRkwukT410jzP0d/DOc9XCJBKqNUTTkc7/s8cPhR3k2E/B9jU12GeqlUaRddWaj7R
Vj55lpLsyPOlmiWR3H78fUrVydTTqRcsOmznRGYk2Q9Vs+jp5awCvmlyuX4MIfDoyS6cHRiTx2JM
PtqUgHM9B1eO0VPwN1fV6HFjL7Bxtl6xH+bqg0ropsqwNHdKoyAZcbgZuv3Of1gsAVjOqssfwzwy
Vw1i1bVXsyJKRKvwFb+PQDhw4rh3XhQTFqSNdOXI6tJGDVMuHrXEWprJ4MHoIO2NFhtE7Z3jJRev
GxruIxPTKhGvdIc3k/AyWk0R5mVG4iGwXEayEbsoVJMPhNP4wLlVbgsFOK4TcbbtvZYcHV72R+VI
TdC3fB1TBEJJS7p1u6W5GV9C2nxl3TkbCDucEb139BWjx9mFTujT3jDqYTpUTgIPu3nrQX2tsoKU
CjPjRrSUcPE4EqaugMwEaq1c6zON+36VY10nJYrttp+O6FV2kFEsZCb1Z9PGML5NSIXcJkzWm5Vb
uznw+SKVei5gGKDlbnfSJyimCCcs7PURsjz3GCJFZVB9z3UsKAExt6OMu42wmUE6C9Sud5zXVoGe
1QMXl9mywCNY5BNNMIhE2mZEXs6wEpP4ebbGD3PE/rIkxuvOQhJTL1JgNiMmmWRnTtHPFn/zeuz9
BdBM3oRKX4hoPXhuhnm7e5hqfT+6tuZ0DNedO9U0ACVeA5IKrlIyIqeMzlikUYnHsf5GMQmYFY2d
1SJtHNXBFOMxqhPq6bK9yAIMTyLDix66TdVx/mYEX1OQbXq7ylfNmKW7qGsRba2syf3UcsZ+jK95
4w72OXNJlcot39331bif+kEvSZKEEem7zOLv6KF75garNAsR8tW6IrcKS9E+veRzSpauFRQnJSLn
qQqCnx1LCwil7jlAbT6XKuIDzw7eUjN0ZEg5kLJsd18huTgwuSTzieOALF4EVHaOSMS/NioruMBG
XAEHMB+a8Bm1Ok/bJl/LtUhinX+1K0pyO0ZIrN24GyfO0tgM1D7GHWHgB27JCdkCYqw3thgySmXj
G9ohnBQieMS5Na5DdyJZsbmF6Pgk+jTft8zoAScjOwljrWhny2vJ9WtV5DRu+2nmhXPDS6fI11IE
VSL5CtgR1EPQmBuu5Wtv+Zcz/vFC73vbuzcGbrdJekMTuVyXSWOd66m9Dh4tm8pIDEh5ZNEcsPo3
u7ruCJOkexvZ8pxM87oHyboutZxWMS9tXWFgiZFJH4RqgVpmGN0ShUhvfsA2y0q3pjdYNSTPRtmK
CUO2zmv1ThJOQnqqOBoW7mwyB04+VGMuLsl9XfGTe4c9ZMxAanTDPg6Y89vpZ+fAhwJ3lTOCI0Vv
IBu8c6rLUFOIO5OhARhx7KPYs0Bfbaoo+jHHAbmqg6tWmNCnM7mzvWwIPDTC14bq8wg0eOUY7LJj
SYLfoLs7DszXcGlJAHSCraxcikSHKJCaCrbw36vibW64LBfB/DpU4R03+3ZFmsJJM9Ladckjve+9
lxCBY889Y68cAMjAVcuPT0H4Vtj12XGzAeRlCQKwAyLQdnunSKwV4/W1NuwLRRUYiWngfCmRL0P6
pKiMRIKkguIybm9iGZCiKqhIbaJtCWnYRS4xXzK1Lk1r3dE4e/IipskskyXiUJ7YIHGHRHQDZcIJ
YX84pHz0jOs3cYHOb06868o0jk6lbqrQelf4Fto2+gjKdGM67Z0DXQ0n2LaKKa9acgy9pl5RCWH6
fy2xjsIKryd6Bbirk2nrM/a0MufWNuY7ep7dTpUQsAd/2gtyL4rCuBmVvK0sMBjK8nPUNqBey0TT
hlkjaF6u2Zu54FHP49aPpL8Fy/8+EKW6adLooiWUB4uINBnftqNzVoCZL/SULzPVBXqX7FgFWXYi
nh6FVHQpRgLPu3njavKZbDO8LgJj3jSw9Hw7vDPjUqy4D+X8nfu0W3ad5kabRX/glKS1D+CN0XB6
9J0p2efRd9ZXbu/G2aKKr/HJ1U39rbDGRdNM9Ebn5h9+UH8kbsLqtdjzg3gkp6VAEt9AAvN9ec8e
9l7DFu3Hx7Cge6Ayk8ZvD1x+LrqPNB8uUslDpepXOlXi2oEgB1ztfaikSbIXsk5PkzKWF0QwEtC1
tkZqf1dzfaxCs15zWy8AVd3as3rxsQVOjbHz5+4HheewE07/KjSJ9v0cVWcSK8szwREUMoY4kWwz
73p78SCan/Cihp3ZEkPeeemuIWHL7zUjUbNaMz7EkdMmr11ey4vbTdxObdKuhyXytFXjleqNV6Kz
ho0t8QQBUakRz0E0Tsv0yfXmo1REFHg2767Bpa1AUrHHc8DsRPvHMns2soiwX5LFt3m7GUej2XVV
/SZMnS8QA7GrPZuOd7i1oJfSbLR5KeGBaFGna5FcWTV9sNHrvgFrpyGGJxZVmjSxm1xTaYESHUlR
C1uQ3p7bDFs7IWk07HJoAElPYNUo7vpOGucUoOca1IK/tkPXPqhoylZExB0yTcc4jYMC0BxTAVRJ
FTv4SBkVtBcx5RyrMXddg/wppzZw0YDk2VTmA33w2liElbpJ7kVabRxPfnOMaG0CSB/8futJ6W2s
UMA2reSxc4d2H9EFM1ThX7ltA8CNiGHFZsCUEWNJ2lOwLEjfqUDCYEYGo+Jx02j1GoRjzR8BvLX3
4fRJ40VieEWtkb5zyzZP7qBHAI+N2ZK7w5tmudY1qDw4KUW7T02mVqWHR3FGzpyCE+M4p1VeN86F
D+2fpsiQJyHqj9FL811rKHTRqEDXmBFppcTEKnkV0VSeK96B+TjrZoVimXhEYd5zVFwRD5LvUNjU
vnfXOcldEqOU8xmuFwzQ6PNtmPoWdDqqXdJW80lbwT5Nggnqd3WUFjuxPU5qW1t0yibcQaSdJv9H
2HksOY6kS/eJwgxabEmCoE4tN7DKrCogENAaePr/IP/Nnelrt3c9Y91VzCQQwj/341zuInFzFXJ1
Gt8B2cv2VAbW+6TJ0CHphfu0CpCAlZu9gPmQu06172ILLS7fmELHpkNOYWdT0uvZV9xER3tyv3sn
2pd+nm+NJf3CP/Y4AaEJVnmKTaSh3SUCVCkf9bJmJhifDXYO2Vnln26gkr4OVDZ8krrKg2ZFPfue
Z8KYp4XVbmggxtMuPg1qmYUL2zo1sQShXlur+6UBUZWeW7q2tv3oWJQgBy1setZmu91CMB5ypM4y
sZiVdDjvXRC8zpLcZVV9WjiNMAHJwUV5zcnshvWXjEJml9Mts/U/5tx/+JKTWp1ZDmXq8wHp/VXy
8NyMRr5VmfPJBuHsIr+5y022iqblFXOWgd8Pui78036rxS7KV0tnuCBUn9TAm+fFeZXZcGXsSMxt
sOh+pbWyTcII87VeKtYCB+GkF/dUQ7xk7ndkaVCWKOxJiFxs3NzCMWhzgsCdj15MF20d+RdtvPPS
CB69XYgwpUrRoiWTcxaD/sYVD9XQltuh5W/w5uS7nJvbQGlD6GkMMIoWfx3jfOo2zbWdtM//ChM0
gCbSX7GGwl0Qb+Y1uM+cIg/gfYw0T2tvyqJbwMm9r5Z0KWcZbvqL5G+ZSHdvOWD9oTHo2TGEcWZ6
y86k2qB1LXx580c9U7CwKHbZmn188FVN+rYzOOgg3pYuem12jhr/ye6GS+edKmvgCMzfbYiczgVI
kAmz3F2h54HHcL3p3ZclBi/iWzT8qJfa6Z5KtY48IxqUCp0UzjhKj5UTAwgTvAF2k/UZM24PytHd
856eGrsXr/CRybaRQQCU0NQdWWKoNDou201Mlcg4d6w8fV8f7YooEkVhGR8TR6hdwFnsOHJuKDdB
r8bp2lpGsUtMim8qQ7zMHNpjn8ZGmoSyYCx0sqMV+5pagKPB+tyyehv8gRCd5rxGyWVXG0DKB+Q3
Qp1FhtQjlFuIOh6BzQkQq+4wC7PXTJPZpScaUGKsGuAhgGCf/azALRBPQT8OMKB4FZpkjI7o4ndW
ol8103in0a+iAyimpcJ2H0VT31NPNICCcCkdqlJtn44LW5ub70etEgFr8HHQr2nMqqzHM7lAdsxZ
ZldahN4o10W1Hz9t4acXOduhRl3NvraY5qSj9tUgCx70yYMVIzAF9kl/Yon7FcdgWltpX3SX5ud1
VhGVAHmKafr0rOG+r+dfUSEhjfWQInAFbJzcim7YvFCj2k1TwsMcev9twnS3M83PvhVw4f1MO+tq
OTh5bB9KcgluvRygd/inufO+O5k9G9415/93uK7KEvkkcblJGdVRDlqIkelYjGkdMDs/dx1uB9XR
GswjEDtozKhGtKbRmGBF2iMaexD3PnZEqLqcPGk6PDvOnEDgXp79sb50OZD50QRtY3Nz5S73x+70
cmvnzledOtRMusuNepSPqaFDnRsNOUleWQzrlOWY3t86yRkEW3w6hnfoZgbbiYfD64AvRgubxKGA
JqESQIx7hC4mDIBUgr5IuYDPd1wPCFciXe/aWah9O45s1G0f6oS4Mb37yz6qUpy2dv/q40d8dDNx
8af52DaafUMWPVCJEO9te3kzvGzmROgAW2d/bmdOz7gLThL2buBX2UtVKjdUmf7SLbV+HlBnRUkr
C1nU35Yyz7CACWyufmc1fS6a+eXnYJtcYoOkrj+SbBoOFrITTb7t0elTm5lX9Qt6E2OMuAJEZB1z
wqWM0A5GxW3Sih3mGMX4rDxxEWkT+JP3XMDi3HqdQNpCewAhwTPtcwwie+xtGmi5vF8sOSlD/Mkz
1H7yzRdcxHgsnc92yBAhBvU0JVxVMh4WfjHYDDk06eUfz8hfSRZ3bFqleexUDymtZaicME2vI++G
2YtQEDly2oHAYXjbvgcPWHn9scxVv81MJFVDMT51EmdnTxklaH+9zFzCpLFjrrH9N6X19SUqifYB
EiGOk64jHe6cy8ukOuuQxoHpMeC2Mgzrpilw5Hr7zkJhwNz92Lv0NFqdeddX3Seu6fvU8aDAaAua
2zwxCuOa3CTebw2Aj+5+Zi6KLybePWzd34zHmOaSzILB9e5rVb9BfvxLmuxCRZc8cAZCeTQwYgPi
hBeZHd3JtINq5QJMDIYdaAvbwaLOspjRAhi3shHXe1KALziK/T0byDWJ82xPfJ19Tzn3HLjOE0SB
TecZ+NpZQJhQMAfsZtgTxarbujq3F4ybHDa9hSKaLD4wOiP0nljpM3kkMgrdHXYaVKCfiKXzUBTr
SJpJZRDnVAln9fiScmCQkDM3iyzeK2qNTvSsT9uKtoax8Q8ah2i6LDEBWwCjGB7UQaZX1jEjG+wy
9t+i4O/iMadB1vwtU2HwtBnbJY+eJDM/7PL1dinXrY6aNU9IqPrTDBfZFI+SlgPdO0m2foKJIMgS
Zo7c/CCB2R/Qjv4SdAYHTiwGkO1vbIqLzSzI9D7JhSXk/QlSm9kVOeuD/xpSSSP+AiinvjgpDj7l
fyVv+6zbIVBH4NsZlS9JBKcFoDnqQR5QEoRJpMEK0lMpByfmhbcu7LWposxAGSE10nvTfG+T9lnr
EaJTjIxUOjE2yjP3I6qhS5bJ36KsAYPO1pG80XNXz9aJEpFfHb3HnWJIk5XTr9qEGOOq41RfF+Sa
yNUCuhhLRCEmVSlo8yydSJ7rpblNWutozo+5aN8EoFGKNRiY5mHLdOrgpOQuLVNnFIW7l5UNRXB2
ZtSRmMqLqvqA01scTVmBR+UIt/4ZlvRVGFM76xjDxaXWCGnhSwe+mSL7tY3dYSEpKc/o+PeTVP2u
LRzSfZSwt7ZPjX/W+aeuIf1Tus+ZNtLQ0J5bXQvTRd7bE2UWQkMpp0lZbgbXBF++mLRw6tlDI+Jd
j8q5Be5RbN2FW0viwSCzhvY3m9iX8G1wfumq4TFtsD/XgsE8FWRBqiawDRFK6Oz7cXyj/xeags7N
rF+ysOm+zJH3Wq/aszSZZpIJocVqbakFdUhX4U5rhvYCHaCUKb5mjUoLRuJH6S/P9Cp9R8XqHdY9
yoRH7dHPxZmlivOeTF/JNb6nXvuNibsI2/JKFv9t8PwH1SMXaXhNN8owt0sLDjUx+U1Y6wuXNxV9
Pr1iwo7UxSBiJd1ThqKZ38yfdFSXaJ2KcE2uU+AZTkb7YMmck4QlUFbXOHKL5crTrGmLCHbpOGdH
lSRFkCwN79FoQc9ojkrL0MKZbDqtFvQGvidnqFSomVRJo4RYPohcbTHf02Q54/IcN6VQDDAd78Ed
OUfjbUWzHJke+mbOpQmxua+TgD+HGbfJV1xZU4/3tD5YlEWEi5i/sXt0tiIWEKmKmhRiNl5/sNoc
vyvVExD1EaTiCQN7P3PXZX3xM9KK7kyJWIn0KFeNkBn3yZ2HiRFfSeqimevTnKvnTB8gJS7ACq3I
eYgnfWf3PQKaR/XW5Jrh4jkXIh4rMrXamuPEF5gs305OscCkkARwAO1MvQN65y/8W/SZFBoq52gR
lJHtEPJFaPs2BScfddkHaBKP5wtUT0di3CyAFsH7YDTbsp1qtBZ0bUbk1yPf7OJz4wrNKdoAjaep
F8oAR3Qs/ZP7kegk+5XDCzj22cnHWhRMDXMjWWivuYzqPbs/SFPWatj41JRMXU7fvbrTIvOV9Tfs
dGgNqpg/K5Ni8VZfXIoyk4rHk/V8tC1c+xpib1Z4j7Sxz2GEY4SbaTsj+lIOmvVlyiARkQ6DpP3Y
Jy733IVHq/JuHM065gUZhdj+dJ0gjq8GsGs++i/woYg+ynq3QFJ2zNe6HXA+yZKPmnEnWvMB57Ya
PZCr7zm+9i3PFW8y6sim0pyriBYKD1yNrmmhr38Z4nj7YWa2CKqiDMvMrvA05DsgGwWWJAyFgy5Z
Drx5244L6n3L5Npp+JerN4arcdg0TDZmpuNZ/ar7ZbnnIEc/w1KgGzbYqRpHHarG5aE3LOKaDntJ
JxCgLJxwTT0XYV0ON38Cc8UlS99NxGariudxMLqVY0qrLUU5e1ibz1aOTkjdYM9EkVtS1Hm8TXy3
cV/8MUX8NprenzziSqR3jKdqEJAtZhl4zNWHw3xh0hBUJP1uTmq+W1npBD/ofAJtTOC1iF5D/GM5
2XLgpuk6LDZj8jwlsFSPmqGM319slQSeE2N141GVahcDrkSn4Jo8jdEKjsL54ngbUcsDWGg+q8cy
M8yKU015l5Fh2zIPoy0B0yl9xOg9vLUJEUn8GYxVmyG6dUX9TmerTjAdzK5W4WDjGphi+ODRPDJ5
m6lCR50wmEpudJP+HfgpfGo6n4NqNA/NiJJoMPeNGAjvfpZKT4689z4k6gq2X5LYf0aaQgdTMVlv
W/zvyxtSi77ti19uhqA2DsW6y0q+5UpVQa7c/QAFuWDWCWnIMU8Ty2NpMrqB7EDcXZo23Gv4F3K8
M7h+bTTXRG7gxs/Szcnfdukqw5/BJa3fyqhHuPzpNGTnPfOYc9BDnN9Qm8B5MyoqKpXK+1wqWhzs
+dyIIdnlMR4HE09WUYqdytlWVcNkDL+LOHRDj7gLo78xjCVEcMN6JrvsWOjlep79ZdIwVWt8F36D
N46bBwW3FAFlHW3Q6oyZITqQTHpy6D8hCYlBZoSyUQwJakkrmzt2eR1gKQQLDCqkUTOu0nZGURCH
6n1h0sxlwIXSnFHtyGhwGSerJfCu8vtHvSiN9neiG5+kqgZYcLO2i/HW2Y1zLHoWgWnjSIbDIL3o
+Y3LazKl+iavMSqAhMZhgpkg0Hvjbo6uYwSRRiYwkBtaB3A0NAR78XTgVGgPYBHaXTHFvzJMWLkw
qZXuucMiV70bJp3pWcEpLVuFFIpmwtQDl67XzS52RbmZLITWTjeYemBVC4gIsXGW0Hb8Zdh57URf
t9AemlY1V8sHrJRQLBAbzPwNd3o34OeUXtYEute2RwJpvMv25+LC9xYayrRTTc+15NIBFoNfo0vj
4TDRP4XVCcQSQHjPPOiu/misvauSjTR0WjWwJ3AMJ4VOWnjq1br0vNH5hWtE7578Md51jf+1kkx6
FWgjhsNJM8c9DtZtQ5XDboiyvQYYepNQdbxhcTnRtjdwRu478Hk+pysdlXUa+PPI13Gn4LTwPE7+
BeQyvWbieWH2aIOgdVrCgYo8sVcOB80nSQCyJOP6wZ0EH67DFHujFA40QgkvqlVvHTGwbYZWuVNF
jCXIK24CjkZsU5nhoUNz0E1C4UYZQ/ijHve/7bnCZrUKvna2Wo/08reTLw9xNJGRV3UwluMEV3jx
qVLn9LQebyKfICqUpW6bFvUzj+NCvhYpp4Q/yHblYKpovtx2/vCiu87h3tXkxGqKhc7o2EcJZK5b
ZoCvKirSZPJcN5YeUsAJdZqbRZLoCCpSdETo+bUCbeFiyf/K6IHO5m4O6csqg8zXULrllOyV23OG
iRhE51EtsLnlZyGqjziZw9jh2opYzgmQjZTRFBReC7mmGF9EKw8WJ9BgmbA7RJnVnSoniTYNY2wx
AMOVvlns5BE/pbWdzfhpblGCxPLiOhDzW2y1NSkKdnRjb3eVDfQKfCa9rl2QTewrDoE7HBPeQ+ti
58gh6RpLLjnp0rA81PmuJhx1MBuIxMrM/2C0Jt+p5Dc63LMXFxhg+urqiuquntx3rnl/YYnh5GHw
tzX6heDJVGmBVH2AADruSlG/5In+3CUYP3sLAlaW2w+eTBmzpu0Vt5jc6rFTc9lB8jUmxCcbsdYw
29DHJr6Swvotv8AhTB0KbBgLHaD1/cp8+7frGLSL2OdajV9FlrY7gxE1F4ROhTo6NOboX3z45jTh
Q99wtccRYdjk+/W/TdUnl0zmn06E/OjibMM3Ni33mp8FzRntw7urMnmfDChnngQnpXnqPZpxEg95
Du9T/DIjOHadz16WZuu4VhX3SWrbz05S3KBh/wUZTi8TMaFfsKo2sQ22hN5LKIJiPC2i8sPYxonU
NfJWy/xlWrT62HO4HR3xO2n1fPtDAyHciyIgq8+xNs0zajTyq+bdEUu0zwWZX5FOzsGyjhCjBjyP
jCoHYxjOcVuE2pKAR0HuLVOToCxxfwJtj9JWuJjKIQ1xx7CCkMPcV6lzZzvQQn/SewPgLLjP3d2I
AWmXr2MeQg1M/HFYaStADq9EwKqV7rvGef75AwwbLjYS3o4Q73xOGj4Gw8G9G5njkXhZFSwd5L/E
AjgnONwuXuTcjIUHMmsxytFkuTNoCQ5zKbA3dai8RT9sKTFY9mXNbttO1k2p1njwI4N6qV6FBkPI
/WTMar84b8q1YOXoQkLsEqvLHy+Hh8oW4dJyIGRJ6u60ftWA3Dac7dINcGvshrZATamA8sbckQpP
a4+5yUpKNYADyRCZyDXf4tmw6Rac8dBxZ2OK2AR4/VPyEgstdJLeXBuCTiVgn7v8URyj2dsnkuTb
SFPWrpGcmw1dJgf0ZhQx9WTnmhVkkBC282BiZ+jKC3inS0cXxHP5S2AKDnABRacfdIyqbyrJvMOc
jE8JKkpoLK67dxqoLFJqxhGX6DWlgYJj2DITKQLIThEgHkTGmEx32YX8uuEk304YGYuJkxdQzliD
DaDcBU8wHrFKakdjRY4uksLHsmORiwpqx9vJ90E21bQdMvMjv0DpJ1qC7ZXyGOmTFrh9x55Ichgb
JGCiyuDwnyyUGkVRhlZiUWlRlw0p7HS4lJrombIg5lWtwyShAqA+OqwQ5bjQQ5AWz4kvtiAiaMbg
3W79T6l0GG9p/OoXjUlKTP8Y5kHbe3X12kPavJFcQ/3x3HuFPI9d8TrKeXoiAIh4Cpch5ojxarne
0w+os7a9v/T3FluDKW+MIn/pDYNIoeEdh8ljTYj5WvWYQE3XICil8W/F/fe2lBwLjJ7HpYOBHEQj
1vxZj9jNOc6+A3s8ZnpzmyewbBhMOUIv3DmUbjE+TJr0U2b5tRDriXypvbMXYxfxzeqQmbrzNrbJ
Fsku+mOp6V2k3CQd88EysZVoROs2c6Mbd75R/MlXCh+qKfb/Ke9v9MpRREA0D8XfPri5/dhJ+MM0
H+91TgYnd7U+sofRNmdnNq6NhPanbqHuashf+WTaDa0vNAzoJovnvTeMaDmpb5j3MdfChnMuSw6B
gzJfi96lEkEZMS8ZXyKHne7mtmQXjHtwvu09Va5AfXvaZ5Lc6wIn7yIaVefyXMTxHpNqhTI4Gszz
rWdntIYtTK0Wm1h/EeZISIJG5sJLUP16Lw3M8pGEwvDKCfJU6W5D2sApLiMVFhxi9dSqEIX6FzCp
1p025ICGuS3Gk/Ve90xOK+g6m4qmuB3X7/x1oYzAtaPyUWKBa5NKC2tDZmGdDuI1yY2dD+R1SfEQ
RBozR/IwTPkQcMSBnKX3tChu9X23noFcnxRw5VpnHZPCzE3wW6zRAZfmbd9qtVvn5/IuKfGbDCWb
wziW8SEHD3Gf9VaxixjLBPEiHvVYDFex0J5DBVW284uLcjGBR+yxF0U+H8MoN+ExsoegjAsc7sLI
d4ZZP7qL8ba06qYXdbYfphrowfqW+gT37vUUH9z4N0PEjv1eP8f6Hw+6zrnFzbf0+B7dkUKTzJ7g
cMm5OUoyqkiTH6Zfmif4vkD5O+89x5Vd6Uw0tSKv91Fu/ako/7gHRkJLtmvRaTvSQ2AN9vTYp5yk
h/NINxzhTi29R4Qhwqw2ehOlJ9So6WBDQI40J33ECHLR/W7ccCHRgAwMz7NpnVWSauHUMDGFYbE1
YqG/kvTqDxmhV8sZtRCT9EFTk34R0L0txip4OvIliOb5V42B/Upmsjxog7SDJGWQPzTah7SIga5q
om0P6kGVrrExEi2/uGv1VjTIbu+pWB0Ncvqcg6Ii5AI2BGkqh6vPVawSvggZAXE5pU9+bDXqhz2c
pR03H90Qh5F34WBgkm9ah64aOw3BvRqBuTrZefX2hBsw0sVedfkh9TR22u89WpB3TZxhSNcj6r8p
TbtEwj5WS/VRDK/jMMv7OB9uvT7mR7ww+FQ5PhOnHd54GVRDljpnMjPKFVmyPlypbDFelZH+pAT9
NGNxSru6OvP2HZymb46txWzAjnxxPzEBBAA8x3eUipDwsqYPUw13oLZO3IvAmXZwIkVne7xEV3xS
7aFEkjwjwH+mKuUpkLmFNWGNnqnPJhIm426eJ3Ir6L9++eVq+gvQDF7XPHtv5tY+geFEgnOujl6P
V1wjUxC5q/rW4QhnaTHvhSo+NIOdfAZKeFnYsw/2LOMwpTcW9U9dCm8u99I3TrNVu5eixADuoi32
iWzOYgRghH2z3JIPB1nuyCeVZvOxHnXcplNR3GlfzgL8Gg1vvsQTEyIkKcZsggRHZQzJU9MwYTbl
+GBZQp3cmuh/bjPlMlv0RqvIBMYAglNpVCMkDgMnjP4yLNgYkmmMrz1J39DvK06eaJAgGHowpUU6
+vskQrb3tc+aNm9ECTXdp5F3LPyhfi0UMUoSAOu2R6pmqNKX3Ozm4AdF3GZrHZSxEiccBn3xPHRX
JAdq9ZKKGke4pw6Cx6YgyqlaeoXn0ikOi7lU5zT3vicOTTsQc4Ra/NTfjT7wabBe1Q6rPcBTh2sc
BLNviGyEO7gWtVqvfo3pK72cEbErum/Aln21JiypPomsYEaExXeScDo30wdg7sQUudvxKhFKj9vu
1SKZ3E8uul1q3dt+O916sJTbKilx4nFYd7nX9sucMvz1JhwoqK/ejEQPIH845S99Voo/paBJqUn/
0r9GEwxOFvSNbvwQFHSXUXZSHvn5vn1r64yaep4bTBPWH41YBVMSl2PHnMc7QW6Pt6ILuMpjTS+f
XCHsB+lMaCQGvyFmpGSRqHs3vE+jA6qnq2TZWx5ucIpbWf3SZ9uahjuLn8Cphzu+vee4QSjSux7b
owmySLdvDav6BrDAF0643Uwg89Niw25j54spt/4i5vYrYa8lG/aWEF94myb1PNSVf7IxoJEu6Jmj
u947w3oqx/AUwbBc3sf1n+ZK5+oRRf0pziLoqM6iEfXjP8LSynIqOLRpBDl+C+43w0J6txg9dYvb
4UtmCwfjWfhBj9x5tko4eeTcd8KVxicmnGMmytOUjfN73XgBAu6CFJSqfRc/JTRN7snYtcfSZ3xb
Voc4qvKLZqDK626KSBOD2qoG+1oiXD4sjN8uGrgBB6GmR0iMCyaGq9DosOP28KMaa3Wb25wDl+k7
E8rGtMnsVFSrXGj7p0rIhLIhIivyRJEEu2RLodjC4Y7WKcCfRte/cxmn+aowy40519URCM57VGTq
RK6nDOu2Lfc43i7c8vmp81zfG4BaN65L0yKmlEQUr9KuYjD+LDLMB0iCJd1bGi/6RYckKDnZlFmZ
c5O0uO5XtQoWGPUa0kQvvGNaj/7ZBFVIqARkdhI/lq3tPPfYmjBrFXthFHOwlP5y5l39lQvHPaVY
pnNHCn6F5TWPhqcuiqBZRbyxXT+CHLaKz0UvPGqmHppoBtmH4XZucnES0PFxm7ouv4W2umVzaHFg
ech1vg7XgreTAocskGUOskBgjVPtSnHuvOGrdHemavC26fZXYfRYVGbUOHDGG00viZNLj9Cuq55F
jWbO3RN/YPXuQ1wPEzZrTULaEoCi9rnHkIuELn7B5FQo85vngnkusn9qWPOua4vAVom7bfs3zyJd
CswDlYFPsoE4B+W5T/56HCS0JrJvzvDbkG28TXWVHyB4goyQVDH4LRZk08P2MpXPfaM7Ye7ML1zX
xN4mtLWjrrjaQnUk5wvMcj+Pq+GlrdfDlH7p46QKRvzukAhwh1s3c27nw1Ian/SSEH8x/Hu2F2QY
r+nDuONxm/TJxR6v6rPbfrgk7m6eMSPM5vNJYkdcT8HptrYFlgbOSSrBjqRpEnfJXHJqmz/EKJ+8
eXVbdBMzMoTU3MLWkcdOYDp5durY7LRmAUszwlr82dIzl4For9l4iqLDov1cmTgW4hR49UYeotgt
Uh4yBi6ag1KW6Dyu1A0X4Zy3X6PXuCH65snTy2czosFBGyBvocejpGvxm+NxnYL8nz97nFBQ8jQm
m+1sRAeZm+25r1rjUaOUNKTLFWUdvwNXataokimKnFvrMtspUikBgYnbwm5KITgAB/j52ppeY3Ii
yqe65DXh1VXcjMFROqnglcY+dS7TcW8C0XycNX532gSuTmKMIvu2NVPq1Rq+eCrDtOVJyJk8YbJH
hhowDd4mbbYuaYU/AmtqcsN3x6iCAqftuCTUWeveHXT31UbnNi+1TR2dil6SprmxDvkW5u1WcslP
uMVsK0dgaLUjClwhiWGoAN+xIfLuc23yzXOVAZzFvppOuKfMtAzmzha7CCNXaC+tc2kzqqYhcFPE
Zj408Pq31XyandT9HnCD2c0n08H5d066mgOSC6KDoy5npw6abhSdsiTJL7oSw75u3mSdd9cISjT0
+oiNxmHAn5m4sErVOI/liombjQ7UCEGymRDjo6sIhELLlpf+nPv6+9B1xb1WJeqQTXqz2jHvewCw
T6PrsAiCO9/VqJTXRp49cwngkeH9Xs8xhnOCOax/eSPDJ8FfiNdPPHTr8pFqen2r07F9czFH7VJ7
tu+HhAdF0N6WGe2jojsXX5tBXjzJ43sR5yeRZu/FmBVfMjJOTRb3R22KH/QC0aSyfahoVDSsF5X/
m6/xT5Q1dnbd1cA9U0Xm6T9tHf8D9YW3VLouAU6qpzPEH+b9ceFzWEoCoDbliauoCuG2shBgcKiI
b0QloYRmHg+d7hwSKh2CwX+bF41TJL7LyvDCpk8puJCzzuzNurkg7DbjSpJl/9p1nLwvFSaMoGtb
dto6H//lJ9L/idqzIewZjuVatuM63n+h9ig+ozCNSzYGLI4849he09b+iMUCcGEgkUvLn4gp/RiE
fY1s+dDhchyfrX76VIIoZK778799pH8yS/lI/IJtG1qoQfnsf5KjkiEZRnPAUjiZyWszD68Jxq9N
M46QU2CQxBRv0ou5euL8kfAsoJCtB4EomDIUCJyu/wZVWWF0/wluQRHUTS7C0OEhl/4XEhk3ux1L
lXEN1Gkp4AO329IqxtcYBIF6L6J8xFPELZifpt/SqbjLPTBWbcqHVqT8DiJKvrMWcHDnqdARrNJC
Lo8TmP4H9pLjosghGRAo6zxL6dLOiQ83HiBTwWSB6LsspLaj8hIIygRnx4AGldAel9rFQ2c0D5kR
1ddxHp/+70fd/AdIxuantuA9OXDtbNaa//wWOkdjsO+hv9kUN8l6JEdue0ffoeK18wsNUBE68twm
+P8WS+1EkWd3TPEf+55Dz1hVeO/Vczfb2S2LV3KWwz0QC9W88S2uvAQGcmzpn3piYSzvrNd+pJ6I
vYywrZ6EidVbjG+wnf78eOb0Thug9y+Yyf8F+c+P6MAG8lwQZaCQ//NHZGbHbCurOfJF7qfmcgGb
nfFuWhpmawps7wyhy4o4QtrcqMg5Vn98k8aXH8KeKH2sqzVm5sbv+2AgiCDSwO5L+S/YION/eR1c
w3VZ3hB+TN34L6JP29RO7A+A0jN7eEEpDxPNxkGyisq0JKrYVdxo5Z1f8SYWhqfh15ie4yx91dfu
JwDIoSgHiFEpw6NRWQTpRlac3n1IS9cNM8/oj6Mv3kFKnv7vR0j/5yd3WVdcwzJXNqL9U931P1fL
2F38yuFFnpclPrpyYXQtEz9scchuHa74d3liX70l59ZJRRhvvRU4JvtIX57MhHbbf/k8/3yR+Tye
5qyVWS5f+n/D3iTSKGecGPxKA6+nhFymRotAEqeK5UeRSSgCGwU+qKlBZR6NT+lSo/IDF/7pp/KX
QzW5BHBWYvG/fLp/sqpcPh4MOp+wsmY4/9W5pwtrJJ1BSas/Rvolwa3FPYsS69j7iKB5hyS5QXDk
dYPp3i+P/d6s45dZs5//5XP8EwHvmoa2Yhk5nlomzI//fC2gryC69KS//v9JjcxwdxAJSL5a0g4M
6bTGUCuts1na8U72Dtg0sKoaTrWagXhP7CT7i0QQXZQZR5dGsRaQqz1ZzEQqprCVcSDIHfo8dN3G
TLruEofDevR05ul3JSG/d2QYEa2xfQBdMmAPj/M39DB5JhbC3WOs601b1SMxRW46WtwzJ3SqIdQ6
qPSSqDMn2aV/ned2x2NgnoyBPCWKxzx1wASKlgD1aH6OBMj3ese3X1AqnvrZL8eE7eI3fABpcX2I
1B6bPpCjrNWPzpyuZ7/XSUItqfLqZCxcN+o6InnA4WOuxy8TX8GhyO5Nyit2lp1a1ynrAvguci+b
PAKswolzyonsgfM8m8lzsrRU9WBV2jEkfm1dCGVJlLs7aXfGsRfao50xv8ib+NoV7DHcAVXoz0Z+
n/nLA5NaAtxpfCma+ToX9KH0HWGYsuaDZzZVxz0x/0F5lCWPYufNuI8aRdirHBR0PcnJLnZOkP6r
4yDPQ+XL28D8i4Fr9CQmLd+iidwNNAsdy6gVV1ex2tVa1ASWsvSz5JJERpnfJ6OryN3bWedfMIc7
B7EUV4Kv+tkdF/080i0OuqA+Mewhh19jw7XMeNyB4LXphK3tUwMeL/aYZsP4iPkex/z7Xx5n/R8g
Sh5n08SYwXet2cRj/vNxnoapGHs3JlLoWPg/YnlnLcN7g0n4yJZQbfTvDu34NKTKDCN6ADBgFOKS
zW1JYmLh60p7UgkaLPssFXPAxZU9DLsD0CiVcZFuL0blpYfRsL0TD0y7HTvPwTpYfLcV1VvsaF43
CFCOjE9HnE8h7To3ZJf/x9h5LdeNpFv6VTrqHj3wJuJ0X2zvHUlR5A2CkkgACZfwSDz9fNDpmTjV
PdE9N4pSiRLNxs78zVrfai51L47u9D1AmIIRZ0nw5DtawXjvZV6+s1vzkniJvjPH+jJgpLmjp5zo
sw6F6Rgn02rPhVp2wg4PulNGhzj/BDBOQq47ojIadAGaSjrGNaz2nh+DwxnS7ojvvNigT0DEXGjm
VYjKuo6BsAmiuIhaV4tExeWFzUR5YZL/IyqcyziB7kq1sdojNLqj0v7Qm5GFvi0WQmS8tR12vzDP
mi3MxEWFpXWDCxztDjOlJtoLp6JwHR0ywIgZalN/1fAdhj3cBBOV+cquUghoyJdWKRKTHYwDZvLl
ORUmysQaHqfDXJL2Jod7CzSb/kZfTzXKsVJKfIqu019YAT4MtnXH0GIPkOsOvlc5rBwZgNys3XA/
ENgQV4ZzlFx2x5zpwJBnx2yYs3htsopjqFP/obbw/yXexEOg71q+yVMVBPq/3DVpFxiiZN2v9Ppp
NL2rFuDQRkBoA9JbpqPHw8BYbK+Ru5ZpxYYRSLKlZagCRzw6pVeXgOSMsFibIyeJIfBahQnLu6RD
G9M0MLeLyXpBG24dMLFA79NGbRvlpnON+n5OZyxf4X43RyhbzVGzkbVaOd21EnZxIlvx4O9bxyrv
TR7JQ27RXxG6kh/Rt737mJYOTPxRNhGjvOjbAEEEKaiRcq91DpfHwsqxyj07OsfaSDGq8+JWuf6j
t7MRHxjPcgbUd5fwVR5MZR5/f6hrvTeZ3+ybChYOosN7narxgoUQNWgZuLcJH7eDOfaUR7gaDJDT
ZIesW6b8x9wpjbPXTP4atmSyJDBDvzrovja+XZDj5pv7SkFwVR0OvX9/eFj/UjHwKsI9tU3osNYc
ifvns0NSMAhW/8mSKufWWrW/i+Y4RazZJy3CbRwSwnQy/WLLhdhu2piWujCsmbMLl8nWec8yiyl7
PK0ZabXQgv2R+US66+BpXUIiNaKEHEMW0iS4TTEU2OFtKOxn2Aj9JunqeDXa3VNFL15bVEuu1eKo
bWCqNrhe7Clvr7o5bGG++v8hIcT4fz2+vkdKkO7oYHydfyqV3EbZgipqfrFhTzEyLLeT5J0cCWUx
GWN8McVoFrzMZrA7BChKHNZO/+GnH8xH8586L8+hFCEj2TZck5yg+eX5HwUkOBJ9cKMBJ0md0tRH
GiUvqn5aCP1l9gngKDvVWXfyxlp/bfvpG05mnB/j+AmN6RvEpeAt9+Kfoynd7UyvgH5dAS4agK7u
cfFUi3YywT6gGsFwmS85/DnzNQbbk9Z9S8zyw+U4R3NBsNQAUdwmuwlmClgXiZcEVBN6k3mg2gRH
5kmIkUOyEcUAxqvovwZ2Y2tGyVS67EQLm5sGhw2Dza65oLxfNK7AdT0kFCHjulJq2FshRvCOC2gC
c7JyKrKMnADEhlGxyzPZfLPgcJdQnl6y5E1FeNRsUCrLVOB4bwP71Y+JFkr536E+s6kQqLUTC16n
1D7mF7Ekv2jRMfde4NsgEzwCMaVANU3gN1JOAeJqHhG328KloBkm/cpiHCFmjM4TuBIMGWdXNzCJ
O4OVAzJMkuqZsPu2hSLiRcejoPgG1nlCgG2XxwjuQ8qfwg3Wfa81KzCLc+DtB5ZCsW5qWsA4GL53
DsFIEPjRwchgrSfuMxQlpPgQFImUzzno8mXaqGjTzlPyKJInDGMnYAuP3ABz3kSEx1LsfXd8nPXz
ycIUu+XewY3TMmX1maN0PgYppPYkzk8HL4Vj5Y7oW4QPAs7Mf0hTv82LqtTsfLCY6PZD2xt5FHpg
UZp7mMziJmpfIacads7kfug1pMyol9fBI/y3Lr7ZevWWaJAsxoEexsI9G3VDsjQdPq+JOx47nLya
UO8mNkwN7mCokMUS8vhTMxp4UkyMb6NxqfJ8xDEV5xs2PGPn8aN11ZY0arnB8489CLb3aEPa6p0K
YWaH/mEgUQYfNATMMo/rLcJFXIqkPHDHtP61FC9OLfNt3hGrxEp/nbc4ALuKr80PyulBwzY9fBvO
jcqEONAY4jmKnwumMjspcT9ITQ+PlcnrObLV3aBnLsn4DkfA3Sa0ziTdTlEfHKmFtItpQjyyh3Iv
3SA/R+GUn3txF9L0Djz0+rEtLcBqhsX81015PNuRXWGRsNTM4hQ1k2Oae8cwo0sQ89intvwuDPBp
A4OWVecs52M04JICwOzyqrLWykqsDNKePRVAsWeEBePTAfiECK6SNc017r2nskFbGyoXO+OsUtZT
Fylb1lwDGwFugth8XVh2cUwi+9kyhvhqxvlXr3J/72cMPKO2uLYkErLZj5eOMi9pF8ut0Fygh05c
bA0DsXECbGwPnmamHmGdDABxuyGZFAVKZnRsZ5XpdJlI/jZI/ty1b/W/wGMhZy9Y0hIFYhI2+dnn
PSLyzga3bzeuv/ER7xoFWSckx7v9whxVfywAgxmVj423YzJvJKwqyRx4ND4rwDF2T6Y5QwxwOCzd
3HwfOsc6A/N70YbMPxRJhoUiAlmbx3a9x9PUynFPCvz8KFBUtL1qd77PiBFBekSgcPE+ujWBOjhh
KOBZpOZTmNyKGlVbmFjGCcqT73Qumj6bkVaefzWdleyTTJNLP2xvwmLPgdKZxYc7PYOYqo8F7jqg
JWP/JsqNh54/C3t1k6GLTVI4ADiyVhyToVWLtKvGu+5H6xZB8hPwua4W2Znb4YV+qbk11fSYYH1y
IrZ7rZzYMWHenmlO/AT9MD8nvXyjroAbnzjZytOjp7oV71NZ0pVZ79YsO4tcG7dwLFeFcHnBBgF8
LKlJ8emNjOUr8orfLZ5Mx7OU1Cwp6WQjSsK11/iU9FX52lZGc4d9fFQ1j2/hxmIlRhQRJOQUy24s
0n1SUhfjCKKN1xy2vCXXig7pbzspMv96F9IDztb4FZDR2nMYiOijFewaiSall4BUC1e8Fm5urbXK
44mG0ZYIdNC07fG6MNGRaANuo6Ly8+dqzn+cJQz//v6d7/h/uX0tm9FfwMSEMPg/3760MYoE6V5g
jgQP2JCaSaRBNuC1ro0dOIC7m1AC/f6c/+tPOZzN3/+L3/8spUK/F7f/9Nu/79aP9X/Nf+P/fsSf
P/7v28/y8pF/Nv/2g85Pm+d//oA//aN82n98WauP9uNPv1kXbdKqe/dZqwe81Kz9/QVEn+X8kf+/
f/iXz9//yrOSn3/742fZFe38r0VJWfzxjz/a//rbHyQu/Y9XZf73//GH83f4tz8uSfRZ/8vHf340
LX/V+etcE1nw2Q3dpD5lfjl8zn+i/9VwiTClcNJt1zIdd8aAF2Xdxn/7w7T+6vxOZGC0a+g+f/uP
vzRlN/+RYfzVBfhOtLTJ7MfRPf+P//ON3/77wfjvl4ofxD9+/5eiy29lUrTN3/5gefHPywVEb7Td
bEsY/zFG/uecuYnCncuvxECDAEuDl1dGnZrVQK82e/jVVOfZzTXf4MWB/DA8id8FS48c808nLx+l
XzibEaPgPou0a74LGt75IUeMPYX1RYYrU4x7lMHJIR4IJmxLACAYFQhaiZNOX+ngC7Was9jwzelY
WR7jhTk41dVVsmxP5pCsEUiC8CY1rsUdW1vBT9dvsCeGh0Yq9p04P71SRvfBZbZlBQmxVbWjX9Lm
xQCvpevVNnZYxRqjVt9Eg3Uqjj2kKnau4ZLGDSu0Uq71knHV4AhCH4aRBkp8r7xw3FM8hdhaNRRi
1kvMfvXIloYZReIM69x/BdFlHFD1GgeYp8cKoyPqD13sIkO74NiKd1U8bIxYIYXTWvZsBvb/rvxW
lpgwzTQGkIBwa2HqOhckXTzHRhaheKGOALC2kTXrNWKdoPhqnzZWm4VeZumtzesbpRv9+hS+lURG
h1UpDhHRyJFAGtl5mPWMmERl3X2SlS9AaOFYQuUuVpmnunMdjia70viZvav1OSI7Gpy4RobCyK2y
83GdyF/4ZTm2oVPe1JhTCM4jbPMtMxhSOTUQRwCAuDhy/7vXd+lGRCSOwX+v6UWpnwG9bjwG2nFv
14/AHJ4tr2h3o0Jnn9jYsH0Srnmt7A0zOdKNMljhMOOmIvPXOnrfVZna1aoruh+2nsMHa8xffggF
gqrPvpTyE3+lolq11/Bzg62rynot4og8agFfzqr77lnrxbPtZu7Gzwd2frIXq9ywbRSZDGlERRx0
rLztUGevDGadFbqnGiWkotShrl129eid4/wlRf/Kw2HrK2gkGChLD5FT7u46pzkHSoYbYKDFIfQs
mNq++WBEjfRE9zHf6xY1d2ogeZB1u2dqB5EwqyWAbHs8aF4/HiQB6GtKB9SxRMXZ6WBukQytB3t2
EmzDOh0OQ6rivcooFAoN2JIA6KiKS5V96PrQnwuRQqxNO7JXfKa6pLRXvfbZYCm7BARwrjrbs5CD
+hbE7eYwQvPdCwBURmue+elHnjq0omRdO0zmt8JkAlaPROR1if2DjLslGUzxV5hZz5GLrMCWRo8Z
rcQsSxw9MQJQvYtp/Ix0PYJsEHS7CSmpg7NxYdXsxamcL9JBhhLkOhaACNYwneEFNvV3lePxjGZ1
HyMKDLURLUcNYCnVExhzmPXQkpMa21cEpYhndj2oeubxUogLXkhoS00Z02GNICN0JeQBNzCCoyq7
WMTSpwtReALlZnzJK/fRF665N/XyG+GFTLsCPnGSxZeg7OML0TE+wMeqxL6TYjzo4q2hPGx/PKM0
Azvf8tqfYXdzhAkepYM3RC7Zahy8+thQLwQ5Otya9bjjeR3cu3M9QUvuYgEGpGW9H2jVgVxbWjyv
OprvQFqmUy3gmoKAGHj6eIdbAn0PqkFmcJofoxjHsOpWCIylQ+BjMvwU5LstOrRDCMmib5n1083a
kNlEePOiSR1qzz4hhZDbDtPvLq+st1SrANB744Dco+RTdeEp16kVZVI+kIeQexQYl8Do0jdPl2I1
C/pyr71JmR1oBMtF4JohbknJFkqRAoXhHj/pCLwO1RPZ7Azug5/4u+9jzpOKKHXY1T3WmvlbKLsB
ZCV6A+SXhrYizAcKSYcfqmmHm19E+lOgzdYEeq12rCCmiuAsstQ+T8Tx4XRo91FEQ6HFaJ6V3fpP
MYEHpWyCG4427+ajzWl5q1LepwGo1fo2VWP6CMI2vNXJtyS9s5Ypb0PQyvtdMoa/D+Uh4rbbgww+
V3VxSLsuvcc62wjk2frWjxzA93V7//1L4TPTNuiLgVnyDPjWNWd0tCqsnk5fj2cBPig9t9tERCXt
Bwu1NmqS8oqyZo1VAxJcp8PgC8cTq7poFjXFM5CJa2Lw3rsp2I3Cef690FDSOsjgg8OrvsAnivUO
4PxgmmsAQWDh0/pJS1vuPlZgew0qRW127xJAruMSrF56jNGq0dq5BTWrFiILtKdnY0JYynt/J6fR
WIZByUls5fMmN/W/NQbnsS1HlB681M9WhHvPi99SZFqNLPaMSwDsmClg4YFmO82YFamJHZ8BrPWU
eV6zc6vWWAGnsonQgCLSd7MQGDnREesCftS8y85YJEAshvBykqk6QPMk0rGkvvYZ56/LACl0Q9rn
Oqi05jb5g7Mu0ktGruuNeRVU49F5VApzQFla1sZKWBPVGW1kXzLAacN3tNj1Xa9ZLUd7t9K6fS0C
OH7EQJSor8HAYf+EofnLFqm5jZMRH6gREPRlOOk6ld0tE5bxzIByDQPnUYnJvieJa90q48FaHn6g
fawqq3lG9/o6DHzVinyobW1uxt4R5BZwWTix4f5ANYzOagi+uNgOqEj0E7bXmBEX+Qy9N4BFZ7zj
MvHbtlW/Q4LP0FolBrFSRByMyuiQMeHKNFt3K0z+i3wm3oJjhkO/uFiNDYNRycPE5nEx2G6xgku/
VfizYe2OaBIKn0MZK0SamBA+mvzk+F52Zm4AYoPN7iowsl/QWFhoodrTHPEdbktNQWKW2EQEJxzp
PzPL+uokoMMmrJ6YQzkbmibgtR8PWI0PwrHBqi1Ng1yQeNLfbME1PGZvw4B3LnXcT91tu+PU3RvS
XU+MfJvNOCAWzTuszbyj2Mol0Mwy29yHZsdPo8Q5mCd7u8yNHV77Jyge/k22hEWZxa5SzDrSfJXH
xRNJjZ9sUxlueea3yOrPvPg2/TSILDe4IH6ZXZYWqHaL94vqPVo382UgF+fCz6u+kq/EmawgfodO
cLczeEMszgzshqss1/YpIyeMxKSJUwu1gcmpKpNNMI0H7AfLxh1Zw30xjyHYL0BZraZzJseDEVXb
LmIkaEQYTyv3XbbatQl07fsgYtjKVMbr0gFJ3WQu83osblaq8YaAx17V3BEZHhm8IIcxKm6BEzzL
sMtPqN1scL1L2+MZofR4NIb2YgVNx84FeQigioWRx5uIUISFUYCcw1wpHeuGruRlDNxhawawvfwE
mklcGz/KIeDHrUesU+VbAxvJy3+1eg1uOC2aTY7Yb5GUTXdOkTUtS5HyfMhtqE1ED6CfWdcSi4NK
LuDeZxTxQIFLBIG2jxDkjw4ipr7RFzU7YWsUlG4oExdMpFzQypq9KXQikrigr3HY3xqCVA4dtvOo
rJYhWgdmmvZxMJiRUakmWzDifNXaebTxbYQBxI1J8e4JQUtVLu5aFW0jL/G3icHZKpFIXEeh+buS
84QTnKHmUC46ANyHhguUyWfLnqOiq7V0wmainNlNgDPSJclToguFNFqveoVgUE7w0lMU8l0iXkRH
9ELAhCzEukvMe3kZw+KMAexbomYNfF0y0iQmhHfUx8jAFPVqexQBfCcOwfyhvWlF+97ZerEfjf4b
RGjqKrcyl5VnViTQqbuwA4of2FYoRDAdUbmsupE5eKIHqGhd460wiLe2vfQaCS2BRxOAgyJFBLw1
qWW9VmzHOd3ebafjpKeP1mBWH6ta4BmHjENisbEuxMgy15lff6M+Tnk8H7o9E8zU+y6N6JbqWBdt
0/3OmWYwJPfCBXm92HskdY16RPM2RE3yLpivRNgxAN+M36yK6OIMCa3fGiYDIaPbh1aY0AyAiSC/
XkywGwB7A7MsQWnOD9RIxoSLbSvzx++5Zuymnmw0F8c9+Mx5dTk/eUg2sS3he7cSs8e34yYHr2tN
1DeyXiUD/0IZxeuA5BQsjuPJG5gkwxlmbCcwbKgKdjXb1W/6iPgIQfFuCALerh3laZFcTEe++ElT
bfIhAyw/p7ikmkQAPL9+MFc4c8WA38Xeqcx7MFL9DtuCMhyoEskI05Y8rb3jVvdG98qVycCwRlPU
uAfdlfumhCyT1f1L7NrdwR8MCw1z+WW78jgPrDItd1aSHJ9FIl8JyiIISBD8IluTWHovzzBGxbfG
ZSTE/HE1OqBLMrAmy4YJ0zLqaP2GCAyMlRdfg9ncBmXlu9qHsxaT+Mk5ue4qnbn9/OOD0b2Dq0Lj
VzOlR2TakGbvcE9ICB69fB91sFUwJSqARJvKd+4lr9XSg0dBZrE6ZZabQgQE4otfFIUP6UANPJc+
qHDIVaQCN7OEQ9XyzHu2XWvcQwCinH2r0CaR0/7LYNtpGAXnhtv0O8E8FktCtuMsK54dAy8EtOPm
qWPZtfIDGIkuk4RV6zN5FG49D/swoVvNWdfGR5FtqtjyuSPhjFRRGHNaFft2oMi1da1fVTaMjRyw
1waMW7hLk+6RSetTs5PyCRTZE+CiT8BoW2jt+qUqp6Umm2sc2d7W6b1kwwD+Rbfkq6hZKaG8xqhX
mRROTUalJUzcO7WKFyuvCb8IkaGnYcU3IeDJPIRPsh2oyr2URFFCtUru6dgMzvmYX7sKSRRzywFp
O6jSbhukwK9kZxtb2+v2djJsuUj6m+26/d5HMbVsnIappwfyiPXpNYriZ61wwoOfEqkgLZWtAx3L
ruVpq9ZOPBAWHvHbpChwtWTLCp36sVFYQIphJnFk5d5IWCG4NSsp+ihjqu4ywDI06NPFrnQb7Bz7
Bkd0C31onHk1kB9jw67Xrk2eQK6abOmlEE56Kt+p6TFU9c2D1gMVIywbtti4gTEoLTiO9T2o5RsU
UwYSA5ydXs/aR2RlOsZQvd+Y9cYwjR/i97cgBg8YcHWmxgZQOIYPRyOuTO9hvDF3v+m9/9ooQzsG
YL4uObL4JO/z9Zgwh8A/1KOdSlGIV9UeSQHRj2ZNq5eFCzLBqa+cDOVX5iG0sMZjVZcIzmFF2U5m
LvMQb5QJTGFT+/krsSMfNVKaDUyus1brkJyRXpTxBIwgBRAWuNEO4JjapdFUAvOboJ4FnQOn46JX
UXsgRq/dNNodye0LwsVbnkcxJvX+C+5jgolPu1l6/fy7Gf/9SzrBa+kGg75ukqcpIR2KyPsbFFvy
CoaZECmSrcxkecCoohKiALR7DtVh/fuz/f4FZqVDJUhqIUvoZTn/JWT2zgrGK3rSDsEm1G/rALgV
Wq9HuFoKWXhdWaC9VNzKc6MTKZokMHZra9zBTWFmkDNWd+PraL4qWril1onvwIV/xYEwTxkJS5E5
3OP6oQ9IpqzKZynPIjq2uPPZSPdHIGIe8FrQIwILOMc1oUov5IBxLeGY7ztMkx0xNfBxOGPz0CDd
LODLTkriF0PrbsDLyHQ1sd/mIEc9E+9GK4z24RC8NlL7ULH1ZbUI9iZDu9W8+5fErhDEKb7FKaDR
EcKIwcpozFW4rhSkB9zaHJMFHCo5dJffv9DY+su82gYjrKix+Qg8bT/V0fRScQ8N8+2KLHNcsZA9
8gm+HDHIG3FR23oq+5/kozBFs8gcFDWYHRLZDl6gIXnxui+r5wKNeAYx+A8ZTsJ0k0ddt+ftFOpP
SUqvPYT1iWWsVlO5GCP7u0Qr7VOl+99Q+u3yAf+SqIMXz9SegmT6XnTPoR8/cuKWRBS8s+zDcVDw
vNYs6JJ62PhqndPUxRmSNVVdORvxMQHJVosWL6npSsIPxuhhaseBdEIf3x2hPQoASjzzFKJux2Tu
0GfTe9Hx3QBovzdz8w7KwQbymVX+D1uzzm49Xgo/+agJ68x7PUVmPx1GH6GLoy6tAKVBq7tGpPyt
8NQn9CWMkwMAIvTkgYi+usgl9T7UbtAinphEX3KE26x0FrHbfzhqFeXuScXmUXrIpIu2wmxRcY6P
ANVr4ggSw1uA0+9r46XE6QAjF4uVjV2FlhuPnbGT0PT7qP5KEbTF+Y9qmo5u7kBM2wvLGZdGOlwR
98GvKpK3NHSOQDJoVJkUQr8213mj9no5vfSJtVZewr/CLRmhDcB6O8NLUGcnJ9+bXrH2Xuue1FAm
g7uQDVzm1m8aD2yqoz5SqISXjqFtcld/597G7GdWNBIaOa5Z6qydKv7pBfXr2SqYLnZMPaMhvKSq
vfqoq2Xww9VH5LJFRpPCeDmvcJc7L0Y0YvRhEpOnzYH0nLuhD8cGxDPnXX/NJzNZ+Hm4qYkJj9nr
YwdlRCedQ9+jL48IA0UdRd2Y5Q2cd3ZOZk5EZfWspurHQG5Az3uZTqiZqjWaK438nLU+uSAIBcwR
zMmLpPeoixHiZzRFhutwNM20X5HHRwHFa1MNTMkz7i3lkKRFUfkwQ578tjrYpfWj74GCBEyK2YUu
89b+gHN8Io2gXSp6acCN8KC7bVLEz2AGls4AcUR0ICWimKishHV6B+OkIf1WhqiIWTvXCIA6HKlD
RiQm7NwS9f1CtMpa9YxBlRUM6ybUyP3GoIL9TdUvNLyPAgeYa+UL9vRsGhmJEEEozyWDjAVRfA2P
aVev0ekuJlnMed/61e3cd7O39pG03iOa80lygJq4VsR4tUR6dlLmG256Z/Z9bUsFuRMDPmxa2qLg
KJV1DIOGPsdwTsPYkP6YxEsOzHFZDdMPS42vcYMdDY98WUYoUIycu1hM+7TsXsus3cZkn3N4/mC4
shxz0mdKvYVlOmJBKckbZOKHcNP3YpwG6mjYFQ748BSZgmanrIytWTF3cUa+2rQ+cLCmC1nrVO2w
VVgcbdmM3EqnXMjMxq866cemwm1kerCd6TZDV9/YwVNYsx+YmohnI0R54NXDtYrT1yGOToGW7jHP
XVjwPpxvumYdCz29IBG6GtQ9TSNfBk2y/CBczmQN5GvaLW5Dn3TJcRPTOINPs2wIf2Q7vBdUGcwU
XPMY1WQZxc2u0QAeEAn+a7DSu6wxfPiB+Gl1YBRs7KFJv6UDWTfxvPgNTsyKNr3XfqUMTGBltXsB
mhuGABw8SYvIqMPCKy/kSo3u+8ShLdFsYLt5HycU4RQB0PsJ66oobHWVXeJOOycVHFtMwFHNujgu
920UnOJMo2KYR7ztgOpLLbPBfKuk/8x7YefrvHx2OI5ryvlzRkbzSlTaTtF8gPoy0fV1H1Q4JkkR
hr6QjGqYKQGVNDKvRs8l3gysVx7lQZg9I0/AQE++kggWVkRgYuLKpQCaGvDaI/E7x5W57dbMvu4R
apEkMKynkgG1aTNaLOU2KfvXNJMPUkkOQE0OEi8K+lp77QweHXV9Na1xr9gvrhDvkmEgcY/W7tUN
WB9k4UooYpsTjhGgI2kVLmWf5gs9M08NUu2FAZfSxJa1GADOiICQ8jggkwfNt6GV714PEJBgeZzk
Oac+12cC37qByY0K6h7ZbO7i9tGlPWbubstpaC9tqhQt826Nbr/WkIATI/kZuwkbO1aDfWJuVOid
BnQKK2hQC7SH38HzMbvleZUJ68LK+jXQ8/s8slWx9aEopaV9q2XyhWCx5y0aGsTraOVF00GMDkaI
wnRpJMTptNLf1VPEJKE4ASU+Zj3eGuhZyDvBurXXtvCoLlCuM746Vraah+mfLuGvu/nqqjwCrWKm
PUXE9dTrNQdm5T07nst02ti65YgqvoATwVk906TTJHhxBYl7ffalCedLWvZLCWJiTTO2NRr90KfD
QzTFfsZvLoWimM8sjMWYOxcgq848+c/k/96of+8DD3M/2WtczRk20oWnEC05xg3xJeDNBgyU4o1n
mQH5OzDxW/2nDzo4PeGvXYsoO7UJ8buJJA8nf0Vn8kbEB6mtatqN+NMo4DZDzlyogL3uxV3PQR/9
VHX/6fXbbHwaEQQHqUMiu9AfRt2sVEixoDp2a6V6IX2gWODGXA4ZRUjmIzEbRXlkssucXpmnLm82
Ael7bqWeR+vRNSYA4RTzZk0F5zfVa5AgMWSfYixq2mXZFdUKJvzJM9OnKMouRUwCbqgPlCkuFs3y
vYPmvgH4VB6SyCwP2kT+E1mFgHiz4Jpn0yo4uYN5beSUblsqUOzPr7VGPGCHmoeQn3fRYNKaCrZ7
zjsqbpZCADebFOt8T5VQ5XfREYOaO4xRev89+KFGg2gu2uOFl9/NsWkPWYjJ2TG8y+9fQKNVy9YW
xwE7yqz5NJl9E2cjZZptxwK+K3GM/bqJGFcQf2QfO4ghBnhkI4CExC+hZe1Ktvxbs/ZvSU8WZkfm
9BLPob14xrhLKoY/B5ih6EP63xHVZblNvmGIYbQNLQorN2DPKt2ZyRfzDO8cdg4ndcaaMvIR+wOL
q/xz5VX+JQILvsrtCLN5vJckJR8Eu4fOoorONRhDIVEesqnB5PR6BY3T+972+Ssxlj7vsjmpptc2
kZ/8wC9mHoWkPMi1kgQ+Q/yGF28IKzVOZaqfSmI9FgQxxgvlkG3hZ4wBFUyWPVVJslKdCjYKPdii
G22W6eDDgfIi6ou5FvEyYDeltnUGs7vaRB+tQpVVS9AyP3w9lbsikTuSRMhpZGEnplmFg88XkkJ3
NiP6ydpaOr4T7SqAHehYWL40VThvPrWHX39G8fQJT1ahbSWomDXvymN5kTrk5Tl0n6QQWZjWYob9
FnxOonbrBcpyeahGUe3iUNOOecRYqRk9xkJ4UaRoHmFJ3RIxTwijz95HPKuaaV0U83R8KF4V0ESE
NM4223N9fg1e1UIGMOfRPXNiQeATkCEYcUg1zbbRGN6pX+TowT/MGQ2KiJkQKRdw+nUJ+wZ4ahld
NR03PHNgJO0t7XvktNvM8X7mIvwZQP6nko/lczu02ZUV7Jla7a2WKXMe+ASU1q2Jgt7+mcbVQ3TO
3piob33gP4jWSFJB4fzQ/McMlQ+K5AMlpUf0QuitA3IjdoQMUjrzMJ5NhhQt0QhtR9Y6YbyYhS9p
pSCqEPkB6GVrpm2/K53kKNMXDTfQM9wsMo/TAuN8ZLxavmYzrjTH7egDHe1Vsx0V1x/vZnNlEAFC
M3YoKphaVrCXhf1u9/IzyYgUsq1qR7m5cg21reAWXJF4zadJ4384+BZBaxj91s485PfedxhKgP7L
FisRWEHDI2AsN+unQCYA3Bt+eIrgAvwe70gaoPanH6NZgicSvdw7AynCUtcfWRQ+Vx57D9/WMeH1
EHYavalublzHx4GnBoIsBCeQYFsKTGdT0Q1Exd2L4zcNVfHFUeOsCW+CHXh1uUGrswessHXa+hcA
QdTJWpo9N0zDeIsR2bDrzJBn2D2WpG3DAgSkyCDINIJg6Y7TmSf83lG7bYqi16lXDFSPLsQ0xJji
PhZEmCAteAWhskzZI0DBurGZ1J55K4OX7adzzET64vF0rEbTfTJSn1Iw1I5pNqnFIPLgwVyO+dD8
X00P/xoRwzXyQ7XPNfOszem5IzmRcGS0OzsPGvEh+lmhOYV1ANQCx5C79qywuClZw58YuassHFv7
qJ/DADVtE6ip3yfgrQtssnUQFmQOKBD7JnleaI2ZQ1GXFkPob8Y873aq0oJDiC/ifzN1Zk2NK12U
/UWK0JRS6tXzgA0GA6ZeFBQFmueUUtKv72VuR3/94nBxuRRlSZl5ztl77UMdO/jLNV0+Ts/jAS1j
djTKvtq5chInQhOuZGA0zGNm56myyYkObMd4SbumWTLhTleRGSc7hQ3UnlCFlFP7t1JOc8GPhTiJ
hnYc/7Nm81Cl0E75LbiNYyuHUYCEsRKvMmBNi9mGbQ6dX4kYELc6Q/YaqENj+4xq7KYE5izyNVej
fAobWdIaqh+yPKQukJzxg8a0H9JpsHYe0bjHps6YjJuJvS8UpwaGXH9Q4jWrdvKSU0Nuxdb3NBgQ
r0821iD7Jxdw9LrTZvOcV3AOhzB7aDq/vIa6G5aJnqYNLb90Y+QktGFKiT6S37pOEJs9FeIepVMe
KOe3jdOoH38Wu1Kl3rcXDvwWI0GJrvsyW8T8OM5bbDVjfIfBkrbg02YKC/sJ9eFTF/fz33mM/jlj
Ij+ijFPPGFj1exYN5KIjh1jJ0A23nCNioqMq83k2y2it+2Z8ynDCOE6lDvCVy2Mp6vIYWBlvwEEJ
MdH/RV+jCEPbU3Sve7KS9q0gqdhiHS1Dj5BikMUHkjzmA/ztn1q0Af3Aej7+vnjWrulIlfJFcVUV
e30z1BChgxqaLPoufT+b0DU2XW701CEkxV6OAQGwtVme03nOj3R1/v+X/32t8cSnWet88/sdahph
Flb1KUDTwKA8l+EBlW9GRwq0Ds0nGWVkboMEOpb3F8B67b4ggI5waibgqI+JwCE+jQjC6mih2yBc
HnwbKtDcBl9xSrhv187EaMAjCHvfJ9y7QhRoecSX0SIVsRt/9/vhlWWwjqpC7ur7RzmPZD0xsobb
lkXC3RlCdLskVNvEqcZjdH9JosI6BObL7BQBhaobHH7fcZgMDh3r4cYzzU/LdgqIDlyh33e/PxvV
7DTxTf/7b+H9G1JoY0tluvCbsVaSwRrGx37WydGktrqbGQQFds/wV7i0uOPvzmubDc182ghAso+/
79oK6LRMW4QK6opQKnrQhrlI2PWg2H3JIWUMV4bg3TEdL5E9+Q+Fyylb9qLf2uB3Q9M65vFISnTm
vJp+QGIBA0CqegdFXpkSRwtG1V1HGPcefl+Ke2MxHf2lslk3RQJ8ZcKJQXulIr4GTLhIyQcCdU5W
jwPpmcLf1NY67Nr5oXI2cJUguFSgfv0Wn5ffRorzLcdfD1gwrj8r2lpe8pOQnv7Q15xZf98l9zSj
waYhHcN3TiIDSBB6LUA796aUP9oHjxkQE8OYQR4sQMf0k3PJhVzMhCptvFFdaMUxUQKOjL2OKeI9
Qxy5kg5PVkEIYWiTs5Qb0ZfM5rNQkFBJkFob6C6XaV5R9A3qwcktGkduKLcZokzGMIb37CtSX3TD
UKXzBiJ1ifcgKJDjvZj/TpGV0/Ro85Oro03ZE4JBA6K/kxeH7Uhw6SybQ0FNCNRC/kSV7WBGM5aV
srYKZCgpMXXOtMtst67ViI3PPvxRes0xI1rnOpgOePuYjlWvO3RFVVXyH7ClJoDroXMlx8krmtvU
/w10Kt580VUnHxIrVQJpV56W4ug1WbwuABBQX1v+kgGrvqlooL4zmms6eN65r2GPjbY73Kognddz
UmQ7sNHV/TuxLG5mLOIEW3FgM70q/E77mCRlq/9QOWJPB8ZDPFcjiVH5DOs0zzd0J8E6NPZjNjAU
9ukp3eWwD449Gk8oMGlQztVnm3o0oSZ4u7W20aeNHwnDcSw9UXdoUeOsg8RnhD/Y78S/C/wAf5Pm
jvUlnmsvNW1bMxQH6cFMz2yo6EQ0uA8hp7edTF0CW1NwdUUmq8cu7wh1Vk3/5c43u/XeYum7ACcZ
C7fFzfHyjlVLcHBws53VkSPbyzZFb0WM2GCkHMaUHJAHbKFb/u26OKPpAdC+0RQ6lWU5+/Ipyc0Z
sD3LfyJ7tj1VyBVC1FPbm+NznLGcmohy30a2T4tz+WTCs5nNn6hPhicHLM+xurPHWxIro0gnf/JH
y5f6b6ZqeiRQNhjXzvccTptBUGsFF0RPuCKlf2y9yXqZBxK49V1zMfLJQ6atPMBnOpFHP1KMrGW9
M+q2uzAYQPDmENrbVxl4aktJXNiBfUrjUiyDqlB/8yBZCfBUH7oh+Z0nwNojTrpHwSlK4Db/hoPb
//VGsN7RiM2AXMIewwNXD2e5Wvc2RLpQSE2wIlAGXUwb+px6OdMpuejY3LOFVK+pGSVHXVdq5Td9
8afvrVcZtjDdCAGJemPrksi1mbvyU8fvxFArND+z/TuSZ0O8/9khipBV5/eVnqo6sFc0VLrRzXVD
MmXZgPJm1Iffl6JJTjlp0tvCyGx6+RL58P979/u1vh1uQzwTyaTGVyYpwQnoXPbAbbwk6DM8DfeX
36//viOCD6tUobtNkiQMAdwGr/79W4LUKk8umbeTkz5QfC6zeQpXbEukbAOGOoUulIKo5z6Nx01l
VfRr83g9eVF3nnpJ5h3tP8R9ZNmJxj3ELnNZ2wSJnNSIrhzhmpzDxuKMlqw45xqUd5A8D0Oqtr9f
zu//jYAchqpqRIenRupW6rbfr98JPYDI+I7s/o6Evvd56J8yUXdrlxyx8+8LDHAUWJCuJ9ZtjnQp
dXODuQZ4a1C17xWQw7PwJtzFPXkUv+9kRKJhbRFTLuNb1sQX0zc1ZyQx7DppnwcTU3zPkXkDcEmu
FAE3WT3m7GB5tJ2TxnjBuJ0fOW+vZ0WQTfvD+MTdN1b/hDt/i2jCWlWFONMMncCS5hvwQ3Dqgzl8
Uua07YuQtqyjnWNC7BVdZhvVgzDTrbDqAdQVZ3bolum5uE/EQvdJ0RR0B5Lk8XGOHG1dfVWWyQzd
MS9mFYwvtfFUE3wSMpUO6sja98ySURW/oLuVa51WsDjw83p6Hs+hoY90M/9ENjS1CugUB6jEuua6
dS8Yo1aYakI0lmm0r+LwjuxuKG3TJwOkVOF19QEEQbgiqQDxRMvEycq9eJ1nzgjmM4dZiGXsaHkB
8ym6vVvf0OUqkmN6hV03DB2YO5gXJY6cY5SGP5QL7T6aeXyC+J+na/eQE/W7zo2lWbP9SshksAh9
muHMEnsyNiJjpHIy3PcavfzKA7V9TkLT27stGMA6TTd0ldHZNiMthzKbzomDpiizp0+hLOtixo1D
qLD9MAueX2UZn0E5nvnZ/aU3HfoihX3h7CHXGToydIU08S3GXYMiLVi2TfvWJx4asKhZCaTKG2fA
vzAuTJHWP40M0fnRf3wlLaBca98fTyXpNYwymAa6+gJ8sHlJicYljznHBE8CLadia2uESwkX6Zuc
xXaRiTE7FoNLIjUxGbggmiWzdecwdE15GWqF6YJz/aGFR7TqaPkQ2h2IQzWJ5hagTs1qV70VolE7
E19DNptbS9RHEEvRFuFEu4ZoP74IZ1/3o14HrdWvmZ7bF5hU/T5xOEhZTIHILet+jKb/mGTMmXVy
CJnOs40LCov0LshuFT5O2Y31g00C3NlymGFOQb/Xyu8ec09164L54rIgz2bRGx48LMO/dELXB6HB
WDRzzxQSwyQBESl+RkMvIF8SAt7j6YLA7DJ1DwHrebMLtiCZzvm7mflrqe34iOKhJvZv3Zokylr1
S6f76aTt1iTPb/B2oU3i9v1PaVY7yE/Mz8Kz53N//9IgYED6VtEyx+NrqCfsh3sDK61HReZliUoO
POKdtTaijZkQHA/9G5RabzNlrOEMxQJGuLJ2zqnj+0uOAx9khSQLX5ITH/apuZQw9sOGX8hNnH9O
XDGDngJsKsWuggbNUg5RFoAcBj2dozsu21NO6tCZM5A6e6OveDCp3Qn368I63Cd2OT0mIcdciieg
Cg6R7tUcWdzRfbQfR+9mcS716H7jTamPnA05dyeQBnynbs6FJPXOiwNibfXaCxkFRJV3xa+6RYRc
rEaGl5XVlU9Vx7Sew5G3NZ2qPUOxVdQE9EKxnRydQoP5qKnOA+MjGcZvec+AJDvrPdAugDt60rEl
0odQ3Cl4Gv3VTEexr0je6vOZdHXkZjw2JIB2aRquhxzt4Yh+c+EWbX4W4X0rFIV1Rs1jLlxv0g9T
twZz2rx/tKMXn/Me9ytpa8FTqPSV2A+5scem3Yw5C65nCJ68XjebUWn6g2YW7K1QcwDMzHdZX4uk
bt4wenht9piW5rc28vEdBn6+I3ec3Fbf2Ey1Ht49iRAUKbB7oLhuUMbOel+HEPlKf36Gg+U8c9Ng
mxHjQ2/ibYh1XxzqkkFtBzDwDoaP2QGAP7PGMh0PMfg4xuQ8zb3/Rk4W0RZl+Rq57vSogKXi5Rrf
eAb54bCjh9bHtZTJ91pKbOadjE80mwC3+R1AHnCdjVLvAR2RkzmiqQp6M77iwdzgqC42MwKfLdyC
FBA7HW+J+MYaiQWzUKq+mE2y7fGcrLtJCprONDcVNA5gB6l1sMzCxyKZhEtc2QQpw8+90XpfGikt
3ly78lgxODgPoKuZQMj8lml8QnJmVhDEVP9swhL1p/mRuk6LjzQUL3q00e1PK+hWzWvcsN/1cXyU
ENhWuIEo65OuODpRfewSxRSA/NiTX0IAMt231tr+XptCkJM98JcXbm5x2qvEEZ76sMxCoKUc9goo
J6RGjgnD1GJsH1KDvj5zeWtLkM1waZr6ZRpFcp2g9rVS9ju/tI2V0XFpwrbogSbqHxlijynvVytI
wuLZ8b0HAmuzZcJ28NANHVS/OnsrbAMlozdnt2gqJUnt9LQnstFSiEjvg32dsQrdYlsLhIrDsb9H
+0Zt4Lx7ABSYpY97TgzI37HX34oZSLMhw9cO2+XWidN/eP3utW8Z3xirWGvKnXA7z76DZbv1l2li
voipKsgxmPAXw3ahLFqEwn2dpQN8XqUSjTIgkaDK3rwmN+CLmvHtXjEsB7xqD78/ObYPdiFRLrYo
7oKAEQvXEu2u7ymCAejF+b6sN33ZtVtyKpv3CAFV0b4ZRZRfnM70dnmB8jDovZOleKotphx7mwUF
L5y9qY0+XqdDX936bBagJrvlSBL52pod2Jpj+JHVlX6yxVdkjQIbeXqzmC6fTEYiC7er/ffY4htr
g3XA0HW4nYDq3uqsfjIbV6K1hYoxM8l2OoLia8e64VbXK0eIDeYkcs+TIb8Jhqedr44IuqYLFVG/
6Hxd7Apf/om6XYkj4zLb/XdeRZisMoxMwgq+MmxwSS69XZIlP6Ohn3wGDc99df9lB/vTbUEz0RcJ
wJUSquX3OeFlrNk3aqfXvOUZVKixfTJdLhYNwXYiIikQXJO5z69h0aKoKgTOJdt57NLGffbFcGpL
Vx2VneIj5bduh8+efXs9xdwKnTSvEezUSzWNp8xn0Znut72smvppnNUXCTvTDTXyYCZ6Ldw22CZJ
adwSNW7dGbbUjNhuW7jBxM7XURylTneLawKDCklIgYFKjnQLwYfH9J2IzWsFgX/hJhxNLfZfxnb8
+qkQAPgJUqCxPO5JDW1J/Wr0OeOmtRvjMviD/ViGgXvSLiiiymQB0F7WbVoK4ZXLGXbPLgpAQlTV
lp4EnfbpPZFxcKT51RMZ6LIK6OjVmcx6SbbU8IBwhbz30DA5jSLn9bTx3kalXuoYESaxRMXKYOrM
VKZ+6Hxi2ggkQTRSYRitYls+MGl7wuz4nI61dYtQ7285oaBHdn3zhjz2lcUeZQs18m5Op+ru9Hwj
7G28tZUjN2QBPNFQjxGpTvYtjPOXsBrDy+8WUkCaJ0+x+mcVmBUZxeGLQkm1ZHNgtxrQM9PPZvZT
OtxLbbIzNWp/DgrRdlIKlRybKGVRjoeGqyZmxvCmNNr9ZGKETBuennF0V3TMmlehCg+MfUxJRGv7
Jnk61xhK2NHtOdmTB5qviU5Z+UkyvVkRiWIDNv1VqZyNR2/lZSy/3ZYyxIrjP53ARv77j1mUUTMs
ul6aZ6rPdi8qCiQ8EL+/TmaO7MfTxixjcYe+iVen+8sqRlvDvQEJT/eIr+dViYyRI9vHRMQADeBT
mrnRpUjbJ0Ee83FM5cccvOQ1fk+RUBDVNC/WGGzFLjXFo1+WxZNnqRfl2t3DrIj4LNvsjQaNfjUG
+ubRYDyOAp0qV9S7BPMwL9KgvhpJlL/RU1jZ5Nb8ceLmriYsw4dpE2QTYgCBe8Iu8/mWzsxvxjTe
DZJ0oDmUT1MfjQezaL+SnoQaGC4o/oxvlWH6FBk73YhKofKscaveQL9SRZGwiu7BH/YyjO7it2LV
WnlzC43whZ5Y+4MwkVESik6ZkoQ7475ZAHYqXvOAazJ5Oj57nT3tW4eHc67rO06MY6Qm+tNMSLBS
rfGUY/BYjnm8Jd4kuLb+8CI9x/+RBBP4sD6qWQUvfZ6/JE5SbTKXtcgu6PGnXo6mwMqZm+WMdxlc
M6lLJCKiYV5mA8FDiR8327yv6wv167xUeCQvpHW+xU3+1Juy+BGAuafGL//64E2XZmChpku6ZO9A
R1h7jEpPVSyDnU8ZiS3F3WZq9h91NBCD2rSHxp/Sq+23z8AfkYGI/IUzMEK5vvqq7mmJurBOktHk
JanzflXZ6fTYI6xg/jNgBPOjA5397KTBta07ZXirCVjEZkxTiAZQz//gXHzCa0HiIqNBNYGuWbRW
x+H+wgowfliOgTDQG6MXtzU8cKiyP9WaC9UbaHzpoRMLkUXuCaKujxtBDc+J63ItAzYPAqoxGWqF
FAqeD0MLRHxU0Yas8NbM9T867cO3aM1vWzbFeyNVscK88DrD3iUsnRwkdHXFQblEYxV3F6yPVYK8
BmYr3dzFhxw2KtMtnAPKZs7N/z1H3f3f0TePpJLHn43FTC4ryS7qCHPam3klVtroFJJzP9iK0bIO
jeBYGUNiWzZF5W7aKR/ZnRIkNw6bgj8TYygIUNP2mO8KliVzYdFUWrc2rq7//lw2GhDxCEYi46B6
Mqs+OtIH3rLc86fJ9+YFTyx0J3Il15mTJmdSPJ6aVQqdel8CZ92ROvWPpzw4/b5wHxE6iLV2LXG4
U67OTMQVgJYmnoxTCTDvNA4JwKEhmWGT4JaARXPKXY1ndbJTn6NbuodX4R46FmG+reVcb1TF2bVc
8wH726JpMkKXA7xffNxQGQELh6f/vpha14y+7YNluyQ1okC06tw7xQHbFfTFsqTAY2WJjRgW0FzU
//17mPIn577Ik9PQvwJQwBlI5BQcJToVg0mXyeoy7x7NgxALHUF+toqUksZDCTq0oEcjUrg2aCRR
CIFnP/++yzUfTB+pH5eh7bpAb484y8jO//34+7uww+UUBuYJFYq1maoAh3JMA2Uwq//7UiZ84kXL
BqxM+wPpGdTsGfN2UxevHVdt0ydxc5hRkuWkDfgrY84ZYfUeUouuREBVA9oz2vSQVgrJibIeq9ma
N5qq6FB2SfnfC55PQhY5Dy7nUdE6wWZnpRyhqAMpIwmPJn0Iy0uiDUTKtGUOvy+Wdt5c2Rjr5P4l
d8LWwH2D31YqTKAOiag1wUl2Gm4d0YZbt5fNbsxhU+UO9GM5GE9QeZgMxp4+eCRCEypU7MczmFLM
KiAFFkKm/+Cup/hQdsXd4p4YDT73ECHYr1heyg1E3vPoKlhaVgEbqPEYGdGzY0Dp5KR0Vc07o+KJ
KAqv2yCOvXaAdUoG6gyZsb90kqQujs3OwtPitVDjPyEnQnYSXJJpQZkQcbE10YQT147g0vpf7tFc
RI3eYozdIjda2zUOa6xv9i6leczS1ByCLnoLozjiPNAQ0tGYzsLC50iGc7O3SlL7BNEQZNPr9sAn
5a9qropdjmQqN2oT0+Ir+DBCO8StY2cDC1wB+KBDJWNaRXn4fVdNuHPQPd6vPENmMPYBmejjxijl
vAGAdkF52RwkGI/NIIky1C0OdRTveNm9Hc8vwTlDsUfZru7oB5eAMhqm0XK2iMEmm6ZcMgDGKHq/
/F1iECI/RvOqdZFLlQkdLYPhIiv6dBjjBHRYO2bAbyEkNlG6sf359fc66c7fdADlt8rPnkpwlhCN
XG/rc/h3HCBhmZ18jhVG4OEy+UZ6UOO69nsqbhdOFtjPY6RCfQB7QNR0gpk4jYpwx+JxNyr6aDCU
Z9G+El1yHSPLWfq+bned4kglCCbeMe1zd1HHKs79m+KCFh7V8OyeAjRus5ketO2Oax24NvQGBpop
ES1ckAk3Aw9SLp8nuhjrTAbQHprpAJaFwi1EoVeX/UHcO+2/7xrDYqA7hNvUV2qNWfubLj0xBs1E
TSUXTQTg3uEnY+HLDdBq6CB//z8AHdAAx4LQAcBJWBY45YOHwhRd0wxMwn3rjwgeahwZ6G+HyMYq
7sz70u//u74jXLNNmqjX3LKbgy3GW+Xa+aYFmlkXQbFWsr/qsH7JMgbXbq3NlYgU/etizNY+GKtA
vRqFR1Fmtm/eeIff62rDXYIbzGHAbofkvbMY3iPsHEJABxyLvWNcaM5WD33moM+3mZgxD2yXftLW
F8RpxwzQIq4w6BV5nkBIiypKlKAgOhYtFA83hxdKviZAtW/mZKR1HZCC0gPk0RhXJx1ecHObazNz
HtNkxyEGi87EMStn6+U+EQtiM/xTZESPdj+xscRhtHRa4A3C9os1INVhSRGR3WG98IfvlHeTIytL
nn80zRxMSx89irw+lXg4Dtze6zTgYa1WJWmyMsxPdUH7zoowKuLlPERYk6hjulPkVgiS1LDMhy7f
3RUSDjUp9deAjlOMR9KqrySmL6f8j6vHrRNh2ZaF+8zmZS1i8AXLvjdLJCmxy/XHpKwLQRiDFSy0
6Y6MpSEjj8WxHyy18yz3FTnwuU90tsZKgwXG69eoUoZl4ef62YhRCs+EtgvcgjvHD74sqDRZNjTf
etbXCez3yoeQeshInKd7hCiqAZdBUBeqLE1QFBwIW+3uf4Wgzseu7kV74ZJN2qRoTbhOH63+HFEc
sN2hAfCj/DlDAIWH4WRT1G078drOLXEozTZ0/K80gl7iqQpFRm9DqjKQ5tjkha3V/JH2M7lg5kzV
Wg3l4X8vs2Sbmj0iWGlEIeF3ykveuVtjFHoXMlt2vfbTjgrylyUqmEUFU2bp0PRcKsKsD5jispX2
gt9deNoov3hBXMTzJS4MmaeVGNwamQ97osoDf+E7rGipCIsl5em4JEddI8whJNoxSLHJ451iSa07
/lTeXxqLPJyoJW+1fQw8H5ul5B/np45aybQeuJF6DqFdum27YF/0iQEBuODiTXjZM7dEZ40edUIv
h0/b3zLLimhq21/jpPVaRWT8INo2GZbc4816UkOQmnuk+B45gntL6dnt8vfnoQ0mo11D8tDp3XRX
wjKh9lHHfM6TBQtriBGf+6YIwBRmisU/mRIiYzv3X1ARlhLn9qs1TV+qp4FF9/hj5ti7YXZ56RtQ
2jJFp+WPLGukRS9+f5KNmBE1YpOs0ZZfpzTGYBgn3UMeFAjiAxVtdEZrtwm8S+gh3/RT9RqkIxZn
7BiUaqO3sQP92XX0AFKh9DqtZ2/XZRqYMEZhMaA9nifOAQsK3vDoYZLSKVHpUWh86bCiZ9BOV1Wi
lMtwfiyqIH6lzcVU5v4SlWa4STP/ajpdug7FDKnavMoi6Q5x9UX0kN4g7MFxeXdiJ/Y0HX9fGiYJ
XAwOoSqH/eQlG0zVf0iesjddKT4qNbwy8Cq3Q5StWFjNfZni8ysCNR4tsw0OGj1LIpHXIIs/+mQM
NSkwAAIPUW/TQNhP5L3XTjYey3pE1Dl1B7vDiuRmYDRwrUGGdwyotPhNQz/adYhChxw7cRw9kexk
GOObhMnjmY3cGSZ0llzW9kaPRrmwG47areULRIHBiq2X1FXukMNI3RFbeDX4l7+jSkYbxLx0qZHR
cXOajxAomn01Jai7YmY5pS7IcVPIOHvq46KiuR14uEjN6tHWxci15WhJf+ynsDOaM+CYeVQpbmur
kw82PYDj7E/xyguM0zzr/BrY18xHzgVAVKAHcdrHutymYXQBC23d5oF6KK3d+E1GMuPIyjI1mEO5
CNDgYY2H/R5CvYCC3di0gB/qbra2M3qr2ANW3mcYOT0l/3h9mx2t2OPTyjCjMuRdkotFulKDX6DO
v0w+0M00ji8QGuAOhfLi5fqfbbCNtKQ+gm8lPK+qPydtB+TwDR9fcD/SZR/V0Gc5ZGMOKPnrEgCl
fnCcc2FsrSL7R2nKtkv00ZBF+EtM64mezEdhd+0uir5loxgWG2m8bYuMFPjq3p3gNkitIbnDyeXC
8Fq659bYPJJJUS5G78P1QNLMiSl22jfLTTTQaM5D+9oXPuRDBTNFR83jnP840EN26EP/zdjWHyaL
o3iNbnc9BT+GO1XbYXLbhWWIackywDKOXi1YK05Qy4r6H10mk4osZ6CSyUckANWBZpaBapoWT50Q
o1fQb0DCss6MdDhmtY1Ah+3s2A5/yihnVZ0GhMVeheLf7H2EVZipc/C5uzCw9aZunrT7NlfGfK5L
FGOj524KrrwWfrpyB2bmbYS6OMfqkE6fDMX+ugme767K5T6PEVEW8l+o/GCD+wOBjJc3ej2UmEhZ
3XAWYDAqMBQQCGondHDu7jYvE4vWxDZh1CA3nBCQ2FhTqg3JIU9wWpPOly28AWho0eNWiCWcrEm8
OI5oKN25tiomHUs4QXhGgGIu8ty+ev6grrpAm1BntKasWG0R7aC/IB9Q5SBno7Z4ygbzK1dVvyPu
PtpECat1r0jwgPHLHL7diXQFW2ApMj/ALlawrYTOvzIOyOwms5MCgbjuOTtTuBCIjfM8CtpXQADd
3Y9fEVgR2i++TlZGO3grgXNkPZnjIRw5TGAqjDadaP81woWbjBDLGFNgwaOClu2Z26hROadh21sO
RfkVJbYJZncayI4ZCJuTZrycy+qElSA7AfGiXcMvF6vZWcsSmY6YA2AfsZxgM+TfiRvmRyNyvtxw
LqG1dA9Yd+nBOMG6M+ZjvxOd+01LPl3YPX15RkTVTIM+izCLdwlbu+QjBuNGR7XIg6W4uzjM7jrq
2qbFZmGemYZt16CLgdAksITAsoA8jeHIfRyib5iX9SOfLX81TgBlpe1WsaAR8PTMw0TTiMBRTLUt
G5oiLtAmV5vG82qs5UUnxlc+VTzBKWZxNwzCZZzCRm4TsVSd9TopWLk2jXs0Fyayfg6vMUBQNQw/
7tAfkDgtmjAul94AoaKJrNXAQbeNYVEHk9NcjCI82TEpjR7xliiyoiVtuXAz587fKZUNBxh3kSWe
Sx07bbMxGUBLQ7qfc/gcMTioFYEf1UExM9uYOr44BG7v3fJc2uo4MB1dDE7vk4PXXiZC/QDTYluQ
Ucw8nPjrZRBWJzeFGooTkxN1aIJkA9mAhURcOjzoO+WJH981Vl2RoHHUQbyE3uqo4aMuHX+FxGaL
UVpue4Yu4IdW/J6AOUrMJ5Lh2HYq9Hcgh/AEs/w1ahxjF5XlTVXZuZ7IfGscbFWkwi5SbstVTwzv
uvDviGXXWRYW4bIo/VaUhghYWsIJgamOrdUsnaok0KnTM+jxcdEq7ycT7kM6JKi+vZ8BUyHJYnA1
YgeA+VyftfLMnew4K87TB4cSUHntBb0RZm4HsUBpOHDTGC2uWJeInefY17ka5Re1dVEYYJoLFJZT
3OHGYbS2ljWNxJEe6WIePUJ997Kya/ZILJgZSKpeGMVJRcmKNThfRv5oMrecO55hLBEZ5masw+9J
0n3WtRLcfBybihkqQlsWV0gdkBUjhK1a7wuTCI+2QFQWB/j2y4gzSkq6RzfcphQiYJA+M0ZusZ74
MA8LLGcjQGjHI1q+kjAJa1g18pi13ZtoSUKm+bQK7/7rzGwbop+yR0nZIH29H2jVLmTJ5GnQxn1a
fSkC+YfIzj++TZSBTwYgUhXihYIZFnW80lFNGe72gGcaD/BM82JAYtjQIq6WIbkqulGPczNWeCKQ
BDQ8vbD1SJbwB45ZRkDuqQ3r4cAM/r4gwQEPcCxVpM7tSoOM8dbwGSHgnFqRvToh4RH5tlCx2P6v
eYSp6xZDaMHxwTE5pIzHZqDNQ1uKb/J4KKQr7Biu2dMpsOcLdjxjZcbRYznXPHpY6+jAgDnx4wD5
62wMnAKbl6KaV94c1EfVSkibpMV/+MQwNGmffPu9RAKH99eF5FySKHeQRf5tER7uVJhlcpxREHxJ
OyI7de20HcpOKX9QNYVnVBQs4MmQENtqsOEdOvANb0Ee3XpBlovy93oQ0yXMLiymPGh/zbGxTqm7
qIpa7JC94IW7LwhTnINNIoeXfJCMw1DQ1M/wxgHK6Tr4CNA8v9UsM3h+Qan32n3G9/BF8UZOj3Ti
Y92ZFt1N9v8eU9JjIfNPyyMGsWvg4AzEdrsajH819xtzaLBBBIb1OFXulZHj37oNbkEBAxS/IlVd
GAf5cVRhus1643nWCucNmS+obqP1hLN5AeGayK2p3me/HreAOa9J+3flpVG24+NEkONBFaZuwiGp
H60ZRS5m7ZNft0QRY6NQ/4e981iOHEm39Kv0C6AHDrhDbEMgNBkMkkmxgVEkobXG098P1TXXqmuU
XZvFbGbXVdnFJBmA+y/O+Q5e41JkbyKJr2NGTHSvHxgIkPnm+IixUjPcVYbKXp0AMStlfmLiool0
C1+Yew0L7Ydd995NpLsqLV7nvouvbrd0z620V3nB/zEQWLoiwxVrzTnMzgz+BvexGvhF29hioDEg
8cFRtTRBLtaHujvhuGkJr5y5mOrdVM4AnXik2tFFujWYzy01Qhv7RO7qQFBElLwgwhhv0BAZtRAm
OAahv0/dxuCGqJlvNFq10ceFs4Pno7DJhED4juhmcMWhccFfse7K6OLSakNLtW1Sk1tG99N93mMg
6am9ddqONZEqh6gw671bdl5HtAQrJODzSXZElN7M/n1rDCXbEX30yqQX+HjRlZnp+EadLFcZWrQ1
go2HMWB3H2bxrkkErMcBk9LyJJNWq9yo5J6vNzb6dhpZkCgMtfg+OT/TxJVbpn37njwwZhMzD++p
0m5ZOpA4KLoHwrhxycXOfkIcjjXOfjf8r8qiAettIFwmJv6wtdmtL4ejwJxEVA9ydznfkxDzPerl
uKmwyIX6zGueFT8NLDmRLrAMNO3BhGBPRcyFWFn5OGVy+juIhIU5e0ZoX0VdjqvZ6Y8m4vCidX9M
i0UuQcWTvCnmHxunB+825596izPePtfh7zZC8pshYSHuMAgPrUPmbmDzY+ckjo8iyfd/cCVc4AZC
R1illQdQC5su7Ps1OZflAS3Adxlgg+OzvENzp1D6BfGTkxIGXRABSOpkExKtWkPRdI0XHa22RwB3
c+wSV10L8J14Enm9taHJT36HH2Aubuak5OesO0jLcd/fp+WUnNCsueBChnJrmIIiMcWkUw/+3o8o
3uYULVi+5E+beXWfs3sUna7vi8DdINyTHktlKDfmTYdRVLTFI7JxtpF1+oDV+zwy1zP5hIlJ4XuO
mZgiVC7WPOYKQBlEtkeFRdCnjtDd+tHwGXhlE3Fu8WLfWmTVccM8BTGZJZch8vCMTRU9p2Z86Nuo
NZ6lO3JO9ngme/wwrM23QYgcXqY3r8gdujFGJYFEr5PMHQXyiHcc1zaj4OrXbDlMXBrFa4FdgbaN
2bRP7mm7fIM9tnjPzi5ENF9j1dv8MDNDOgCpXjHWrBfk/BbMzXh2dc1FDC2Y86WddXBUcklYypJ+
Gk0UnKE4l221TjNZ7cltOOnCP9slPYVtQXzp+wIGczRDRSzDaVWUMWMuQjFsyIBMPiJHEqiJgzzQ
BmQAklFHAMepDS5jIt6asoIaxfrTsZ/Ry9LblXgno89A1PhqbBQwaVR/Ts7jILJ3O1U/TFEpc9V0
jATlDqmd777AYigNLzEE97m5KG6WZnfw53TD876Tke6uCqKxy+6YaY8VJSYT63HaW439jjb/FBCT
xicX8MJNnHGo5tF1A3INS9ltcbu2h0gab0aZ3csaBz2uui2DimGVVbQxqRM/O2F4htx2cOzxltnl
8b3ThI7kdRh5dDlQG4GGza2aYRklDEgtbmbgsiecKy9B2r4KTP9SUx1u/QSzmS/T/BDW7l3TKgu/
ENJfJn7hVk0ZhhjujMA4WTx05DiWIKMDiIeVPPBGl3tfDjsHSgPmVPshGb4Ll2oFdR0DkKIOTmNO
GFNn6d/chjHTNbfeAoEiJS8tjfUC8NosgT3nTuifs2U1zFdrbce8F9YVuiKOG5PUuAQ/wkDMlm6T
Hal3/EJYwLq7cnJ2gaDjsl30o3pCHubkjifbjJkGyNwLAz/ZtB3EnngiaTa5J0D4HcQk5DNKw1PN
a7VqhuaxYStTIxfcFiHZAkbTe3WPlabBUgrxDdEKaT2TIvlBnQ3/wVfN66xy0pPzzD3JgLw9m20u
ZXORucHJbpsvp+23aIvLwzhVnbf2de7yzNbbF78Hdgb1rGjHpfcG6CsqsA52gqyOs2POwY7qrm7c
jFD+GvSWJpshqDTq53RohkM+RPuqGO7rTr46WVXsRSEUmSz+PhZCbgiXzdc4y2w5jZsYNk4aQLxL
anShTAKzzG8OiACwdqi42Ku6l2sFLn2A279q8+kStuORDdiqKuwD4RfLL9EbIkbYprtEY5s1c2yd
iIvYx7QEV4FXljAlOAqhQRuht6V6EIAzpNpBBwb4lpD9DJrlifC7zIvtjqyF6HUYv+qeS7dM03kX
kNLqsqXSQaGskWBY6LDlaUZhgIyx3Ft4x60Y51GgyJwnyRyUYNXejaGrUT8QT2cuWEXMVxFihjmZ
n2S/89lkecjxPnm+jJUbJz8VE1lQtv411Sx8cjhU+R36MVvQ967NynuIuNFK5M2/Ehr/DAH4N8L9
1//PJiCbwFhSy/7bf48A+B+yCSDz1F3zj+e7f9z97tr6I/3He5H//mtYwR9f4F9hBaZJWIFLU+kA
8zeFJf8zrMA0/qlc0xaudAxpCMcmReDPrAJT/dMgDFO4S+yujuaEbL/mX1kFpuTrSdPRXSx+/D2m
/K9kFVh/D/qCb0ELLZWldAO1srUkGfwlaSqyemX0YjAwLgpo5XITYl7R2BbSz0BEc7aCIwjA9KuW
j0dCC/eOYhHid2I9xvlLMM1HxJ/TygzwK6DaQjvU733/zmdx3SlWasGrG2L2VBSdsThxuV50e1zw
KfhOHAlOMKRg6w89pI41nLd1jFzand3d7Izka2sHAtc3aRe9lkSKp4bYRgu3qoH8vvSDovVBhBfV
ZqjVBrv3rq/aX4i+vEiTiGM8LAeozw6N+TVCRKpJXt+4I0arIHuRg7jVykBKn58apNo+WN0h7m9/
eS7+J1EQDOf+liXyt9+v/bcgtaZMbdOyXIp80YDLAO+QO6hoyQLGEIyFsGqWQ1t6paH9pBnBWw2l
JcA9hN9o7V39MMbuLRrYxqikh2Yc7GvRP5tggddhHUBU7a2LtGnsdaU9GY78cLLirYxTSg48zehL
NMkcFlVhsU7RMVVpeqfRnWwaB5R3mbMvhxLQ5uKS0pBv8jm/NNP8RGPle77JUFFTm3w0znlYImsZ
si8o3EzHRWauxcBx1gl5tYryqxmNX5bRw29AEBXF494Q5REgGncflv1+VE+zBn13KVUY5xmU6ETM
gbR9mSt1hyJ0083FjpkQfNL43FTZecrVCRj3I8CnO4Mla0aUYYbjpnaopJqo5phvnqcyOJDDuYnT
yJP50vdbB1P3cAqvfFKt8j8GcthiKBdnQMGxPq1x5m3T8N2Uv02zWSUDad8uIyZSKe5dsq1stPi5
bHgE+wfHcp6G0cdYntglU4v+NjjddkQvNGLZUWZDO1S9qGA4TxgDB0d/NAMKyIFGnxoqyk/lbH+K
SrtQ/3M7yvCc5I+l1Z58m2AKG1wGUQXheVm8jGaxmQjyQUqNktJUBwIWjj6twcpmFghTal9p+iVm
Ld3lvoepCMCOtYkZUMdRYAFfKMHaUigyzAoC4C+JE28LnzRTUkEBIZA4ECaBV6QdC5UF0DU+lzm3
8Wy7W6zcNFT9XkIh8YTNlozqE10F6SJFjlw4SfMGyYXwKne+1cgZcBA7r9UQelaazJthrt406X5p
LM5XsOm/xrjHlmh7VHUcCw6kEppzPoLwVw8KrwMWGwnrrtGgzsvxV4acgpqh3lc5dkN3KL/DEvmf
UQ/QMfxzYznvvTPeqrJ9p+DHNWszjAEx8wKK+b1uxbaobKTe6bWlkgJTv5nHyTOtsNlly8gujPAB
l9SBll/BQmnYtGtB5+WYFrQMm7ps4ouTOYdI5RegGUxJrN+BkBdbljeWvSiq2FW31z72r+z8ftyw
Q3Jmjw9hY74ATv4dDfkhyJrPAv4pS8eTHiM3sCLtkcftvc2irzwvH8beRwCrE3caI6IRv6ceOVZY
IaXusPiUPQsbE655FJR8igrlqO386JOfnySCD8452zPaDm3B9BTazkbI8tyBkEYASaMCmWXtBPKD
4pIFtO1ldcJIFIZ2PN5F9XQRtfPUSURUWu2wvNIC0AHgZQVjPwbHITohIyfUHccenmaLgM6B8RJ1
Vu0FSbb14SACbZtfEgJQoLw4ELiWr+P43XFo2kcRph98oveylNuuIdlYvk6p3Nag/nR9uksGB/0Y
E8gxuGBjO5KvS7Kw7pUoUKvc5+HstgN8OpFYu66uniffui80/ZzMEZEqsY/3umzXGNfEytDhmY0u
9XuWzb/A930w6ahPTlEdJ5L0KmV9aHGBL2PWfkqgBlsMsXeNBPFrmFxqxozp/f9wtMvl6P5rTJTC
5kg4I7e0LaVlWX/L12UOX+so1QQ7mu+gM99k2K6DOniSor0vio+g03eh/qnzKVHF3ueAgSqWWpV/
qwANRfIxr8Mf150rrPAzRFyGS6AYrXXJ9nPtGuaOGpw3e7i0PdGNKO9u6JmuNlTIFAYWPrAXhaKa
5HZ15ijeanCjYrZNfd15I8GZWthvGIOsS2e45PwzintFIqN2iDPOOxX632aUEtcWoBqxgsc0d45x
6x76xNgl7neULfsbSTCndtISmbGZU+h59TXqj4fRhUCBC2fs6QEgyN/NnYsYIdtiUviaivZetNHV
9MuLYbs073LTtPoyM96i0UQ6Ys4gPYTHqubq2O5P4CjUjN3LaM93ALDXLmuSmAZuha6Vlqfd95DY
wpDmWiHlCaz1srp1ORLHkIFX2ewdzky70eg4Z22HUuASOWxmh67hJC92QeewTMLub44AQWV1LxP7
6gbw/of4cZrya1o7b9LQL1rObKrVfk9a/O4O1juAMG+qfRhcLCZDmVsYe+WGJdUV79CedYtHiOaW
RQ5YtqbZtSL9ctOGsyufEBw2wxc7fhyxZAFNzqkhZxgfg02iYPSRM5S2Up08o21TnjF1rK0U1m9l
7fkd/AqNeet3xdVoGB4Q7jumWbl2haXtsI/fObG9hjN5mMBtFjXlTzN9D1r+YNQmhwcUKhyQjVaz
k1Hg4BFrEck3GFc/YVOZyxdbL46MvS9FjurZR6erYM+EmtpKcIvIz1YC+hqTBURPt0yvfvrK+J6K
8QpNYFUP4XPe23t0MhqWhngVROK+nKCbOPV5Fv5DkpuPET8w8WnEieBHLR2MetWD7nOPxJ06Ei9y
c+fZ67Sw3hgDbEmKuXpymDwSV9EQ4R3kU+jZvphXphyYB7bTsfPLQxs5n3mb8es0Lv0sbmQFwFNz
XORYiZZibei/SiTgIPyRQKhAf7cK+VbDpFShdbFd0W0aP78N+PzZvUO/n3rzhp7+zeVq3BimSg41
0vwpF0+zadwacD+OgsOUYnwd1L1vtED/+l1di61VGPvRsO+CBAa4Y91Y060qlFKgp722jvmFTR8h
ArYqmzFAc+6GzgG2Q+6hEj7KLL2GuQasPr3KUMDNV94sUcUXZsoA0zGYx0W/0oqtXy15hhNiI4+i
oMzLSoYHcf5lO9HOVd89oomdkYXPjbTYq3GXiIVJ6LpvjsJdtvjUh3TNPmQlavfiqtzdIcvfmeOL
Ml7C+Jib72X5qSXWMyXTspBZ4etZVUZ00cESjLS3zQrJDQUbRtcWwOpc6s96rr0Lq7+Ps3EHVooO
vEchNjfXkpQORE2h50Kk3WSt2Dvu+Kzc+Drk6YuoGiKlhl0ztHe5SQJ3hwgpE/OurJ4LgsANJHYZ
mmVmn56rmhvQxT1O+4e85VuL6pCYKMSfjXlKS2ddlEdAoMSWPbpquHfs0tMIGW3i/uV/f7obS8bf
vx3ulq07AhylAHaspLOEq/+lL7IFuCfRjVglUrJkWmhAGuPRRKfv8S2uqz5814DFSuxL8ShfJjle
pqCn+w7tZ7shnnlgiu0y38uV9m1jxGhj0konhfIsa7fmbJztytz/8U3/X/fpyxf4a2P/5xdc+tr/
V+l/xvIL/1932I9D1M6/Ifbm3//WVi//1Z8ZgPo/pSsk4XqOaZjcwDS2/8oAJBxQ2VK5roE9UBnG
8id/ttXS/ie5zqbpYmMxTJpu4z/baqn+6bBTpx5WBpoK3TL+K201rfrfgqR1YTEr1fk2bCkcvt7y
5395gOjQgkpEDG7mHqUNOVkrpy1CRAz8r7TjztQ+27YmmsHxxTF1cPwBMEC3DlMDUdhdJJ/gRc13
lW+wPMtrscYiyBTIGi62cYvbpSGk3K0Vc6pKYj4np+Lbicdfs820X0aPU2/5+7H4YkzKEp6l/cps
jdcGpNuhLrsdnAPUCiMB3fgMC7ZlND56ypHbOQwA4Ke4O0k0Ji53lBSSS7ULZk8oh+M1JSFAIDfT
IBGve55pkMncINFojJ4B8HmNlWldYpIqI1/tZwFI2qmmfUVC8YnWbtfhTUC2AAldS9DMTn63Lirw
dYNWENZiZFwyTU9jjK4znzCblTYamgr+SRgG9epkGGiDo7jtvDnIPg3LxZzjj7vAGnOWL+hVfeN3
WUFgDrtObSf51FkZB+uSzAG7bmOMxAZYafy7l/1XlgyARSRUurOwWiKnG1bFRusce8uKGJo72rbs
mUhIaIYQ4hBIGFlwRPX+2VUlx1w/vI6Wxq4PGpwTFAi8m/q+zWK+t5Q5n6q5CLrm1xhXiARgkbI8
ZGg6BeCrUIUMFr7lMjrqIbOXwvDvSHqqtzoX37pv58OocGKEiKfB3J6V/REZvXma5ugR4Zm/GROX
Ucqi54zwVFEkbwZBVLalje02rEtr6zrDc1eTGy9Lv1phrwPybI4YBJLmxotFTrPDIaXm+8To951V
nJDnMylwLQfb5aesM8KWhbxVKoXZHPqnLDY8l1jWaBAey6pwkwa56YUlDZk0w2dfVNE+JeJmFpG4
a9v2qUa3u0WB76kgmLbBa0XcOod/c+hxxXlOjdCsyotH8AjvTtZAKg17eysNJIVpgU14Ig7HJxLm
quGtblOGR4bG6LSI8CuMEkEwKrhVw9y6HPNhm/rTnbnEQ0r60HIwQy8ZDdZNtRPuiJAnfGF4KTtb
sN9h5IRex4YoOC0eB+ORtTsxgKV+14SWB39AbQur5DsYkEZLVi9RuiCAEzRPRq75XlX3L9FkpljN
EOaGMrhr1Kstx8dZKpPAZ0gCGcYlFQCgnLUVPMhuN0ljHZqo5KvWIA3CRKsdzDlYjE4CbLPNB6D1
7/hIjVlN27bRfxl95p8jfXjUgNQ3ZKKcwpmBdVpbd0NOhglQqwXxOBJn9arToiO1cJN1bjvzRnUa
TWHfOvvhMMIfW4eZOEVLkkzTj6GHVS2nMpd75IJLP83C1VYAqMNg5+clWo2c2OMQzbevDHxG9U3j
yRENco0MtN3aYrvwx6Qv1xxrV0Tzm68Dp9DK6q2frYV0yyyhLR/suPlN+A55bgSsYU8kSFu0CVkm
KLi2tcZHWU9Ak2V+5Ulr+ZmDE4bM4pKiwUYwCcRq3HSGhTBXmRvf6owdpgXTdBiJ5+4i6PougSYs
OoDi1JDBspq1aCnROUNa8hlWow4GJQlqlgqDlmydpjuMtv8JCGqDdb49uI71HMviLlPatG8FmDDE
1mtSwQ+NTmxMmG0VMsxIMfzUx4+y07aGAyrRNgZ/qziygrmN9i0NV00BV9fwNJ2SsdYcAbSUAt99
XH5ixK0Ood8siNJQ64leSlxnZ6nsftYjdxOK9h0eHuFuLb6PJVkkROO5UY6vIAohoQIujl8qyhNz
XUXwYMGz7vXO+IUwPhvT4YhbnikQLMqtO434gkZK6c7Q2VnFagsTsiQoiLMBBQAGGSNma29+2yRo
L/JFFDvz1vaH8MgTxuIw32IsJblTpsBkxuKFsMOHICGHzbCbi6jGI2lVXmLzw9SuS2aDI65RlLGZ
KjCFNGmPex5BRDoCja5FuAvd38jP6t0oFHEL9vzhYomGZoRVKAv7rRYA76r78SX3ERxjFqxKfybh
g8hu247ue0u72nXRrH2WK0DfOoBwMGVtIyLLMk3A26GvD7W23ymuRx9Zs+JfuDwM24m5zCrGBYfl
AMo6/xpzA+NXFjWpGQHNQ1NxTLVTC7F9N+UjE9I01hgA9sbGt8l5CX0fkEjEdA7U18a10rWp6nqr
0sDGt16rnd5grcpsnHdBGa1QEmsoFSz3zaq+JixalIGXzIWuC9PuHe0RmVkmSOIIN+xjsngtc9c5
o2UkHttWqPGbI7G++c6fAAwwTBj8ABBpSfJr3LSvtCEHjsVmo/vcv02q3RjWfy/vu8Hlsu+xcyBb
CndJgiAzwlo1CvmUOQ0igCC62Bp0Vzm50iOkBne4VrCLRfA3NcRJ+IX5q/BzXqGpKb1ADPHWIjGW
aEKsAwXBN+alJ1gELxoBUB2b5xWrLbFqBG8zuH86Igcxetms0TH1r2bNsq5ed4n9QtonPJcYAU9d
MlxgiXCH/WWlxuUHa+AWMmrMD9qsQLXk6mNGQpZLAqTCQf+dgI20ExYGPpKpIkm3+QJBUTA/dnqE
8BpvESqb4VdYOMZxMkb6XKP+rSp72A8k9/mR+okJoVT2tO/5Z3CX+Wb5g0IhmxG0JzBrTEhFCqK0
yyWF174DJp7Fn3Es93Uxa3s6aRS3TkB2Bl5ogYtvA4v5YUTiuTFtBcWphX4EZ/Vpkrg89VmriBNL
19Lmee0I/iv/EGDiwxIS49UQ0C242d7Qht7jrEEAJNQhKxCJDdH8OAXjW8+vq0IobS4CaW7iM38z
EMnB4MPzK7UeB51Eg5CaKGnRHNkfA2fPBi0Nk2ASjbQjIIN6i3XyuentDgcbwdANZD0mYrSVg4VV
Kx7CXZaK66wuuhYvF3t1rpTo12j1lwno1Z2YsAj3ZDbEJA7ohfh7Cp8jSprbfrLRPSIOt5YLMmtd
MqNvCjraqXKjD6HNxdoI2WfYxpLV/AkCdFzXM/dwCk3AC+0PlSNuGsqEZObOvItG9MKGM50xT7BP
msq9DkbvYA4ZbzO6WziThlE2J1gY9SYLyOCcM20d52RuWlpxJldg7pEp+KWFrAr26mroOe9tyU3v
ZC3qdZ35dRBgdR3P/M1X3kWOWCbqK0oreT/DhYCMukkiQIuT4Vor9i7ZKjXsg2W30a1O9ae+1z47
5ACHdtYWWGwKf3hBl8uebnfGNUZEIb/86ifubOdml5rjgZxHyQfkS/Zh+kCNx3LanABAhLxKYXJx
k3MonBBtVUEpbg7fYTRfU1t8T/aMuG10Xjofjoaed15SDo8NEvGDUfjkt6Uvspzzl0jrH2W+Q6om
lrcUp91R76ed5Vsan2f7JRS4QhvgjqveKgdjTs8gLTONuzhittM4wKMyy+y3TGnYCMwkioHEnHgb
UMuixrJ8shNs6wjkY5vL4FkNeYH8lf8KbQR5iLlJhkuEuoCrEgCfJXUuYaMZN7Q+KMDndJ3gukFb
ajDlbjsTDxv/DqPiOrGQFzkyQ5o7qoMeBM3aLPlESRov2UzuKEazHRLcHmKz8wGqolzTlS803NzY
FqzRvVK5ZHVEQXgmu4xQbgYbe2tGCmAvRil4o9uZk5UtgbqxcOtOWbdEyPSOvh1rFVzMYT61euo8
aHetyg5lpZA7Teiv6dF3uLUeQoGVj3DW00h2mtZn+tY3oYFgbv/SKRShMrw6lvab8fNOZTi49aj4
EH1VARfL7xsd04D0p3MVwhSoUCCTbX0lh5kA7rH6cDoL2pCESD52OIMUjlmAH6REYy7ruvlYRdo+
z5zjnAXBtaoqY0tV8iBcnawOQo3Z13MvDWRAlvFdmYrHPi020g4VoZAIJrIBLc9MCe7Eojm4owVm
qQuCPTdaZGOiol3s6oL4ho0z5cODtDOwQDMTcSl8ba+L6bIo+3krze8q19I7i0RU6RtXAfSAWSJo
Tjr1dqFxUhIZ4i3jMScVofjD9gy/lSlwJdBQwBCaMeWHWmmfA73Z2AHzqmngex8ieEiMtACbJte6
QDTm1g2OQyQYvhhn1BPzc81jFPQ62nJdB7WcphufzSTLFbR+NM2skTJ3O0MSc+3+2ONrSaaq2lep
/16rmiSUHjGW6j+nOrLY+WLNGvKe9i+cN4lpUBGkfJ3e57EnUyPqBvIG+pn1K4FEDT7ILo9/QhQY
TnyCX33u7QqXw+i0uPXzfmU4ahtbpC1BZem8yF4ABWiB63o4dlRyx+k1IAloNZLiuErt8aUDjWjP
D0bKsVdDMhnR9vGKlvTNG7BS+FJJ9POarLjPLGzivtmegJPwXfBbB4Lle52BgD3LrfpMpPqvgic5
GtA+9dwz6zIZWPkpngsDRE8lg+rcdhYDAw6KrqoBw/ic4m15b456eBgZL5qGdWNm/RLhTWrp3D2k
Dc4GR8ZRR+5i0kymoSApccSelMZH9HD2qtecr1HDsIQXGlF6zpNQpt8aql6mylW8brF7TTUPep06
e0eKEzf3c8CSY9Vzo/Z1Q2J9Q/bzMGDqWrA0pUOgirOIAGJe2W2B63tVaQGXZ518NXUYe0XMRPu3
0OJ1bLT35F8n2McYhYw7pYiuNDUMNlRA7EPT+NTV8r6olCTdRn9FIPNUR00C54VtAyCmHwRVXAKp
VW3BLb5qrD1qJLqepcbjkAbXaUlI0K0LOlyMCQTZyh7lXl1uCIKN9ziMMQwAUTbT5uQW9nuS3Rr3
N9P/sEa2ZDWwYkASW6uyneNtXszfcQOrJXWIClA17qqOSTpNP0gO/dntzW8W7T8ZB7sxM22v9eRH
gg7dxaT5aCGQRkL9yDIYYHTUw9kpye4e+tlz8VkQ8UjgseWuh9YlxQlyhUUSOMSLCu2/DYWYwSlL
3riF0op1Qswx89BxX5TBDR1+7Kr2YoAYzXvte5LizdTYBCqQ9qIWNP7Me1bN5B9rNEbQub8mPftw
DSQfvEpxK3izy/dUySs8vmjnBJtKkZhUapsSg7fR1Kepg1phafqi7P6hk0Yz2bKbyf0IS/WUbWVX
PvJe/rRA31hD9P1Gc1ovRxNPoqeVLfbQ3+CzvoYIQH+evKQ1n3A/mXc2bUYeGJWn1UttymVtqrn1
htn/Ef701WTxezV0GwdGH7Q/nw7UOCRWeKBOLD02ZdOqjqmW8GCwCvfFFvBMyc+aWNwGyJnvwynd
p4DRiBVqqIS1MN0bA6t5ue6R4ePjjp5dB0+vHWnjyszSXwTahdtx6L8t4JtE+iAIsJp3szEHBCnV
eVyUCezuvbphRcmckOWudgZcYZ2ZhwH4c/lT8YxQ7L2WzjVo8wuLYBKNTDteI4QwNrGPkiDnpUkt
NtyJ/GIXV2JO686Q5q59oReXKedMQN9be3h3+lTes5aBhPw0akbiJSGm2naSMBqnDZkDDFoCl0UF
GUsZTO8o7J6arb7Q61K6IjNgIxXIHUhmphtpyHVagygZ8JYYrH5np3qal6g0zNi5h8njmlr2O9fu
77TGJWs1slkPKrgv24XSEwq2uzURa6pKV9khjAYq2YSWW9POlF36BoYSlkUz9ey+OYxBscG9olm+
WMd6+quTNU1WN38oVO59RlYK86idBsLRLG13V6jeACvTHycdJl+itHRbQnmyFVTPdoCmkM/ZtrDb
91DW086OZhM9BZ+/TTIhmGv/cw79azft5Fx2j3XW08iNMmOeUIyrNknhR0SmiQmLSskX8ItxPmiG
xJASBD8j13+UpUc7iW4htKjdSPoluHEysOr5gHUn3YRJxAnUM1Iy9PpGZOfVF52/tfELrSpV/Jjc
1rv4s0qNeXFqE60AYK3zN4mYFmds4Z4Djqlcc4mw689u2r3Z4HCRLpHqN9sAGvKnuGrnI+IN4hRy
cptOVpsvYkSAGko3X+cxB1YODhr/ZM5WcBh+oHC8z7l1C3WHAV/3mDNv3TDXEdH8sixfk5JttKwy
T7fJCSKZ+eb61U6SGXddZkOrejSxqjojVlK9v7BvTslFxTuhIbAMx7CmXp6XaBuow8phFZJOCMDH
astBR8KPi9jCTIOnVFuop8IMkNPrj0CKmFpSoftO5OMYKmKazZow19gQ+1YjPX54Cc1yU7QlSPHQ
6tdvdP0F2En0RctzBbCm2rQJvmPdtNYBiTmk24R3wHTjc17hfctjInUYa62LJciswOncueF4HyQ0
27Jl2z2ErHBRARXQYGCIC5PNsvJxKqQ21mf4d/m+1TE798uA0JDDth6CyMsS1JZEcDeln3qlrnzP
HTWC6MhRUX5zm8vwSbjRyajanBkNMSCC+IFNXGIATfKrMGFOOiBMWGjXLL/QypRB+cvxq68stF5m
MXi46dUK1DhA1yLbs0q42DDcVwZBjaugl5ci86LaeWX8w8qgukEjRNxJqBL8RvxVTfhmMVBjczff
IgEtFpyFsXXuqVWAC5rSCwfxbglGVXNuwLsdiNSeEc8GGVisLDQhOT/Q4V7y2UyeQPAxDKbcIb2F
69L+GUe3XBuB89oJ/3FqbBOc/sgekNXk4r+uwXGW5ahvtM6h4tS9mbA/VGRBYxn3oKXOQRHx6fVZ
cMoadeczFC1bHHhtbP8kk2DZzYFmOS2MCqm9QIoiKFj4pEqSSJLVsCCddyBVHyVL5L6v6g15xm9V
h/vWzWJvHByuY1GxRgzs45hbv4sWC0FZ95gM9HCA2f1slzP1WXdH247BqAiPTDyzdamGdKURIrCZ
/4O1M9uNW8nW9KsUzvVhgVNwAPqci5wlpaSUlCnZeUNIlpIzg/P09P1FutHl7ap2dQN9Y+xta0iS
wYi1/vUPMxxlRpNr/OCnhS1wCbV0kO1hKDMilpEa2uw8vYGFNHUSOYHFMox8qI9Z9txg/nMX9t5z
Kl2io/BJWaDzYa8Z+Ww2ZLNJli9GaN4aZfTNaN29VdmQ0yTBGHeV7Fmwg3eH8en0Tcdlss+Sz6r2
3BfdxUuzKwgQrEGP0tB3Vjxb4K/ERCnRDh9KlofBmsuZEZDHvO/tCKIbutGVVSSkowzua9xX/IiQ
s89jSyvmczLWMdjSgJEDLPXU6F4dHUpYP40xBwevvEUgB4wwECVd69BaxEwE+vK1ysphi4/wK0H0
LG+3SZ9FGp7QEH2MFz1yN3WZhTs9PpW+le8Lt2ZtGPhvTLknNxMbomEkzVPtO9EG1VPJ4dXe+V33
VrdWfKvRDK7NOdlcbQ2nmECOsYWDEGL6VRA7s7Qae7gva3Y2S2AZLHCsdBEYr9PeBH+BCLaww278
lmOfa8fxO2yG3WBnX7OS87A6msc+0NBLVudcIo9tohyVvrGJ4fiXei62WJG19zhf0X2u0qrpn4Ic
Bg2pRhrWwy1DeG5JkgYoqCxG6DUwFpnvc7XrM+sVPj0M+uoemjzmpfIr9ceAxox1NfhoB/IaqTYF
u7Vu/T7GL/AhcIkF16rBuS3qFqQHr2oE5QEwfWbfNAU8geLd1Uf7scQCxZqwEgqGjeMZHyKx2Lp6
DeasnzM2sohAqFJjWdcjybtOsyMXBtnGasDaEqN/NUMypgvYjUbypLwNaMWXJsq5ja5XMGQyMObY
6IhPMzUShpzqvuvblwy3zt6lcLAw+UAxVr/asv6Rki+16qS0FhDJYPx5MY5nKXVKOpYPZcCeOzrp
a5BNL1ZfCNhmQIzOwB4UB6XL1OaptPtHtyyONa/jAlEwLaYsyltyiOJHWy8m+K5YUyn1Tprt6h6G
3JRjNSxKNMANZ3BBJOsK17rvSJzgFfUBLLU+r9YYStkFL9NIlRYbGF/p9idOnTANEwseo4Uc28Ob
AaGEweZ+EykTzSqxjihSnWU+zm+WW0IauaRW+RyJ6qHIif5LKWgghrof0A8TBfxBOGqiOEWBWTy7
vQPeXzxgUzBWJj7e2XM55l89PlxFK5n/dMF3Q9oG0yBGn1YMmcUZVBRueUTvPCziuWtRYXt7rwU9
8cP+tXEEplPFvfOdBsTUd3XgfXUGqAKN8lQ895X4gX8lxXqw0ZE2+c504zrpro0gGRa1/cPK11Aq
Yc9CI6A4aOz8HeL2N5b0NElubA28JB7gc3fruJfvgee3q1p6D0a5tn1txftO+OP8YWCJUerJgywM
Em3z4UL4n+Bsx1O1ODTOzIbqs/1aBVGnWmg8DKi+G6YzTQrTI+vLeJcKjBwDdZG4NG0tTXB0eL5g
NyrnVze4HXuIuEbeCyBspt5jqU+3Ydp+78tqheQfp6wAcA2o8h4bC7nV8+SGAeLNhPfFve0135GD
ZbcRLUYzEJCHjZC/apkN0dnjCTnAbwtt4uhsiZFt70MaGRoBNMJd0sHL7urag9qNGyKQf0DIplU6
t1YvyxVsLYPWxW1uncSRS9jxNdyjSgP9ekHK/Q4tZN6QCXVM3GitO3iri0lvNrYNUcUFlsPwK222
uo39OIOgO5na95SrziJJLG07k2dCQRQJvVugVbytp/FxyqwnG3PapU4tflP53WFwsLJR3gaki4io
cYB5cOGXFi8GNqH9zEglg+DVtjAy5YCTk/SQC5liULLWB3uc1xNOFuvIMpj0CQuVj07rWWPaV+g2
kYMJvpFh6Ha3k0YepddQbYEf7EqUqks94phvnGdpFEiKDDi0Ie5wpp+0t5isnPSIOISWE13X4Kkj
HNJWQT3u8h5NtAgzkxqRuMp+6u4gPkxsRrxP+Egjj4IKtxi7wiT4DUeRgRWelsw/CazHvigxT90o
mRyg0aWADVdIH9hTxnEVeyY5HGbPfCEd+V6GrhX2iWjOMV+hr6aLwf4GFiq6W/xtH/yOXX80tY30
8hck8ddAQoYsNZJDw/GCVSz0jxFV09oqlDlKO7g7FsXOwg1/QyjsfaCZ4a3GRkKVDe05h9oMuQCO
Trk2ZBUs4FO94vD1EsUtrHUipnAw+IjfiHRjymph04FrS4P1Fz13ln7YJsMhDEryhR+Z38k6uJnZ
pwJccxj5EgEBLcL5NLRLKnVv1dfxxEv+aQr/jXkB2iNtPneNF65RCSCChADchYx0CNaODLmC8i+e
7LHdWt0IYY6UcVbDiFowrM6EqULWyCxS3frhc8ovskq/CK44GRzqs90jhAreS+qLmejVlVM5NLiE
oVFu1lscwJ4h5bEMMOG5YQb0mjvlu5jz/NZq8i/HIYqhE/hsdOa0ijQLQqLO1eiWPAWwltlsQWHj
6g1Yhi4XoXitF6+pcI+k+7GFpIaDJRxJ3jWuG2aYkJUN8oQ/Ot69eqJxoNdYAmdhTmBGyzPj+ELf
+dF57m2aOl++TagcBhorjC29nekzKWTqSOQOrEMF90/ct2LM1roo7QVdy4o41oRGyNZ3s9AZts7p
JoFNRpyAiv1IgSh7QnXc2TmKFMmJNbvJ2kCHN4Uh/sR1urajkblIlWMsrzU0bcRFTYzLK0GSCK6F
0BPbFNQquKFs9nB0s869xSuqJQbTWZ+xqM0QfiDKqoKWvrDMz4GR/m2C1QLiuIvmVx8kW4AxdVS+
fagb92SA4SnQfeXSPJPgUICbgLn6dsFwEBeLJFb4ywdc/yeAonstSHME4g1YHYN/RPlEIXUIefF2
JD985+ohAzo/2IQ0SQtWVb4NnORzwJBmhUfPj9DNdOaw5M4luKFgwJztr39Qd2X7pq8RSQvdBkpS
gbdd3dwlbfRlKj7/XOM4KAL8Bdu4O5sivDHMxNrHPhYpsfHlm0a20QPEDKLjC+2ekZ82EFWZtkxl
9QEcnTkZboIz45oZhV1wjimW91VeMDIP3qlmFsTtBnehJFKug0dbBS+RJKauqEcqk/ABh4PgPsZi
S6SvCe4z+3LqvleOu5l78KV+eu3cvCMGbCBixk6eGh443c+hTYz5mfChB1Q9xcbOKm2DfeozIl/O
HBNiZTaxG1tu+IEgigSLoQ7BXyvSxjAiXRFQ3q/GjiFmV7gPou/DO39QbEwgAJk68QFNOL62AqMy
3ybJO/agPNRVSrBE+garKLkdq6Zbl87McN6lGfNn1OiJ7YIT1f680msrXtF37xBEPrXzDNjpWJ9D
54CYIu7dtEOyYUbt9dp4r3INme2z0VUE6sRuzybPXes72iFnejM4ihbBnIY7ONAY5Y4bUnXYlH3x
lroEMzW2/pJZOhN4aqybijhKdBKbRBTTKmOetMxNh8ABozaBT8Lde4Zi5rHO37TxSYIX94Fer6J8
+iRVrlCqm4U0qF26Kv9BQPNDpVX35D536x4dwJrBzAENPLEciEmRgSEhmYB3DFRgURQTr42vYA0L
ufFksCkz/amyiG0rLR2HLa2/kT1YDGuUN1of7F3Qhe9JXEOwNKHLIyARdgy3XUOTMZd2sAzwMcJx
rH8TapSv9Dm+HhKFYJAJMykHiqk60J5eKhlBmMUraAHODUSFKz/7Q/TmNS0eZcV8l4+dB5ssQCgA
WctNtm3Bnsbze4XJq686SHbLqBs/coumcXCzMxw4axfM8tSOD7kxYfyCydm2s3UimbzivWsnncZy
ep+9NtsnwWQtS72EdbwqKw3av5k0DMEBjLEnpa03pmqHjcmZkUq66VqMbsk9ujc5U3VznBduycg0
CrB0CdocY1Z02jFc+m7yvlCg27eG5ZvrYeUmPtemwcnKjY5JdG7fiDqJ7hs5f7dzTCDItxhuezLp
dxLf01XfH22FIMfFXoM4QujDxHiqZQdJMTRy+O2YFbPR1UzLAmAGF3w68++kEcVnmjQAXnFOwjiA
meF0Gw2drY6FEjj+Y4MOHCqwuAjTuNeyFpZRne1nt6BHE/pdTwhVkpXUIJ638nFrr4z2iUhxnm82
7TqsixewEZvlf0qRV1iAM15qK2g5KIw+MYHnHBxeGO/Cc3LeotTbZhKbbK5LLpF9Va51TPxiP4cz
6HnPYie6NkDM8l2roFv8Z+fiKDArQ6HQgcUxYh/d08+q6MBlR/lH4AfTPz383gHhiIGhkqPFH42e
vGBucjA9d8L5hGdpxfmtmymiOR0iTssGWTfE3ECgAhAen0w9a2/T4rueYj7//4fg+yu/97+3X/Lh
HfD8f/yF9nsVs/5vEvB/379sjr9/wV++vvkLM/gv/7Mu2ridnrqvenr+arqs/VUo+3/7j3/7uv6U
41R+/dd//JBd0aqfFsay+JXw6yGW/T+zhDfvtfz6202jaMLN79/2kyasOX83hXAsXfFx4YLqNgzi
nzxhzf2746Pfwa3Gh1rvGjYCnv9FFHbMv1u+4fKPpuMK1zP+QRR2DPVPaP+Eb1g6f/6/6W/59b/w
zAEYGP2arDnheGiB/d955k5vpwh0M3vZVFhAwAhDf8/MJw3bN00KwTYQEg0VV2vLbZ/MmNldX8DC
sSlfJO56iySwnZVGPT2KiYygnDbBK+TG46XXefOivDwAXdJ+R+N7QmPSmiG7o414oYL7646IXGy0
HEuG5RvUpQ8BQtmq+5rs8mlq0ks0eHscp+Ay+Pm9ZvFtllsdLBzyoQUgwqz9ow8cscgn3o545IzR
s/NoZre5br91vrwxke3HhrWtPAbfrkCLSn++Gd3oe6vTpARhcTZSeTZQ7q/UT4unH1ZT3/+yLP6F
DNf7Kxlb3WVBdUlL5tOVmb7F4/yVjG1rOADFnaQgT8lwGEb0S2Hx7ntAW3i9nkYJHT92Dmk0gV3p
dJI67jPjgLF/4R2kBMCJ5+TdtXwYejVWAFFGikVAi4y/0Z0+yWfxDH7c4MqX3kztvCecfF8LS18l
CE3KOMP4xli4hvGFLVzBg/EO6qtSAiXwhMTAJzMg/MXfhR/8yJk24ZwEpFjOJI73+eNIQ49zZmfi
QxmOe/QVRKnm75FGDahZ1Bieduuk+XuRioEchi9XM07Qj48m+igR04dOrQw5nPAw0EZEQQYKbYNL
At14reZ0Mc8SgRPXN/O5CEiCoYazo/o1cB2ZzzSfRH5icuvS7hnO+Ol5VbWIGnX1Ds3Anx8VkVv/
9EYIYWFn66N+N1j7vynSuW1mPEMvXIaliTwlf1e3qdUwUQHGXbveaWBk1xHgl9mtRppLvqmamepM
Tvd6OR7VV/szD2m0MBTys+jGx47Hrc0zfAKNEb2KNGhXwtC/NDd9d1wk7pr9Hhbc8h6nksWYcreM
Wl+7E1lsafVuSftk+vwzRBa6nuKDKYCL5TCiHGggAnJ1qkUvws3eXUeXSzS0762F70Ttfs8c1hDn
HEaaUQPJEBZFOPprGQarxmT5uwE3EOF/sEzsG8oRmPfBZEKCN08oxhg19AdjEJw9XOn1X+ZYPomi
OSBTosvPYTInlD0m0rbBqf1l7nPNYTrlixwFD0ZDWIgahzHCPojAiUo0G2En8EgjvqwbnAMWszdO
Oe+81N3O5AIwYuYK4LxMyyBxV6RWppuoIpEpU8YtMd5wKaLliYVQCPPDHdQGlJigJTiWACEEZJ5H
5gq9QLdm1PS9ztKHPy8PU+28v2+Yjul7rid0dmFXKEODX3QVRR1bCIEKa4mugfGMn+0tj/QApjn0
zTipU1mXJupqYNwIlrsLqthWxcUOkHsLm0k6uxpwZboCryNFSxa3emW+FSiPSN7iASfG2hi8o0sc
gFWLe7hb7Sb0kZLlJfB3nvNu831dDDBfw7ie8whDYKuKUaY/1hX5W0OkvHw89rY8oBBWn7LUsh/Z
/OYE7rGvokvSB8cudk+Gt50GG3J11DG3bb+ZbXgiJp1Cf0aljnR5nYrilIpDp2OSSX5jhhqYSte3
8PnFMAw0sdkYCNAZ/qM5zyMjX1gEUaBv1h7qEl+WLjTvDXGuZX7IGTODSHmY3mOQlGKAZLZciJ07
mLV3+Z2vtdPW5MWw7V00eq9picZY871j3bFFkxW8VP9BLCo7UzWsxnyR3lgYkREBmr91HQzXLOFa
anJjFylp1EbB4J/g6LPp0ZMnwwwgLZ9bwWf3wQAH4Z07Gd5LUz52Q3EQ3BtekS+r8I5kK7Ok5bEZ
OFnY3BEuSC1b6ipccKAWYzSYrW1U8uqLG614CGdW+MiN3/TSPY6BZIXH0BW4PiPKzxXMwEQbf4QN
YzknuRCaeJSlj0MmDUbno2bFVm7peThSTnZ4cdTQxXf4ZYVfLD2t3VvArKXNKlMnVFGjzcwwomEP
9TFwxb5v+BATIpUp9oFHPWM32/LiNJT3qR5epkLuus461epqupQz3Wcb8eq3Ronh3BDj8dLGci54
zpv0jHZV5WdivaozB9YMrhvJwzfknvc+cyfmHvGlosXuBHlmDKeZd0FxeWmcPCPpQb+oC9BiP13Z
yUBHEuqYBpKBbiflWg/oUaYmvFQKlrPa7gVTnRXU1Xpp2rbcNHVyl6FYWk+CdPrcYFrGJ041jRF+
PyDZkS/Xtd+b3BqrUqMWRj1WeUeWyPv16lCsnP/8vrtKRP0PHd7Pk9tGYk3Esu/RRP12GugduUck
Txh067zWRQxr1Tvkg3eYZ/ZEp5MfnsV5pk+kUYY0nngNosXkkGVMizcE89sAPphpnFCrvMtU31//
0Yg5dduEzdmhkQN+Q+u911PsN/jKrjA4Bab8nf6F+wTyxUx4ix8V8/Muey9b+xRP5ike/INVuwcp
IhguUXNIDKWWZ7y/7DT2dvUBIEyfelPfWxEHkttwYI+Fq+bUpCQMFawSflPbn9KqpZbKKw5oZNi5
+cr3YR+GNQws1XFXWD1EGIZJJrgDplQSCpqibLg3hdkviY3mhxj80Qf8UQA90Dhvroc+oPdqcjpk
3t7BocCZKHZAfE9/fkj+v3pIrsCXSdXXLnE0f92TJ1AzroRctwTS5Rp3mHBhoQEyigPUyffGle+l
ybkCR2UJ4s2sxeb8iU1Gw5g+8Pw4xq3sXVVi6usN+BqExMA+qbJqa2W8VPHgfQSFcvFgn4P7oK8K
viEs530YQ4MN3xppQGWAgKOOYQfUZ3F9BiBn32U1PqtnpQq8MMJBdRTPZSAOSQoFtsdarhC4NvGs
SI2johlOGOedOlUttZibtAHeKgnMtmk7Ve197NQ7U7cpOVQN2aU7rR+wC7ZPEelWECpYGvzYAove
YsDZjOrFEJzqOFasihTwHNeTgXdw+CoaRDo5udILHIgrycETaDzdIu7PNLvYmob9PS500TqYPLmK
8Q4dJLYxFk7yPL+mcA6qQHMl3GuoVosO8ndNbTtiVLbAsxr+vtnvM4+YgxD/r6eqZwH++anb7j8f
xUIwz1FaSxsxoGrWfj2KuYEh0hKSWHVbHuZWnoFQz81cHuxcHmhcTpgSi2WvSc4AJrDYXjjlSdjz
bW8V+6ArD1NU4hPg3eNCi0sWpJ0a5Q2+WKcgvjH97FKapBq5sbgxuvaFnQ7yTh5OW6kjJ4uUEPg9
qYAwnOxAXc++7T9jgzazA0rHh43J5ltVfAJPJpeiDi/2mHD2EkI/QjVO4cDaHuAKjFeZwFpD+3FI
Pc9FXDz4HCC4dWR5AbKAs53fSbIEQibpHojxld9+3c3N8jUd/a3ZlI+aC5iHqoWl8Wi1dEP2DYFg
SC9xhrpWjvhVEyFSDOlODwHH7LLEblGhqhJA1Sa4kHMOK0OsvQeYWT25OI5ooWoKHN0jOLo9Zr/r
liZi6XXHOeaQG23SkhnKa234o9PeRkdAwBUwlLB1nxxq1KkjwFY6QFjojtxVnjC+M4txXwSdczv5
g4AwTqbeqA4Zt9g7unZCq1aL4kBfwaFdxccwdfbXczjoqUEYBhLYNP7QCowL9ZAgNUY9NnlCGLZa
BHthtxq4Sc6wrVUxtcmF0rXksIj4aa0qmSrJz46CtT4HR9fgPJNedLHQSuEJxGld5ri59e4+nfif
SeMPUpRfNDxO9Rk8PzYBBmloWUmVOpvAd85q7XllcXZGTlavwyuktcYdXrBwuCi9zBSRQ9Ice5gi
SRfeQzHdpVq5z2NKuim5Y8p0xlvvTJrhpR1V7ZIZtzXmGlj3YwsaNt9y5nxdUmzbKf6hYYOAdy51
Y0zjFE/GPmiSc9zzi1Txcu205xRr6GmiUHRIzrj4k4arfsrEA/Z9tpjWcTN9T4P5ZrCjx6TOL07s
wpMnsd4skmeqNwalqpXXI+M+bVkps+XMO0tzyHRRHwljv+PYfDgJoNdQ5MMqUT4HkJZw7sMYWJKN
AmnhnOX5uXbco63ZO1UT4Dm0HzjBppjkofizoiIkv4e9JtsDtDMBg7bY4bfsd5eqTS5S3R7d+Ja0
+RvJ5sfreojncCNKg6oboogbzofOy8+DqgZil1JIPRpryF8rFDT4eqUdBfJw17bg3pnGixzjFWmH
Z6LHLjGyN6Az8Tx0yVtbc82DetitPQPNG99UIXRdb6pgHxOyHKf0o1Zfpio+HCgH0kYYkcg9JLwz
DlZHzt6jmXFnBPzp4jm2k53UPMLYWSUi4LHWVfQMIgX9Ap9e4ENvgSUMv7F8dXUDDkUecog7H31j
XKyg2YUJ31jlVL1qd3Fbvl5V7cgiDwWOveGkLtqHFhI7SGaYHBbtBsrpq/T9owzSfU2jcC2JkGMr
3VZxhqrJenLkYnIdGnwOtdHqXmIXF6LQDy9FCITLWGIvDErzawmaxulL2zHXbag6GaCjkuUOEN7g
wyEXOzn9KJvm1ejlQZMQsQb3TYZ3cdF8U78us+fDQKjx6KGToNg+hkSSo8OtwIl5UWqe8cCPDjvl
I2JiZOLDHU6YnZcarkQaEA6u7rgdjbqG+enw6EDyWowtf53xDvNiXLxJO5JadGvUjNrQPGGom3gc
4HiEggFVNAuVV+1yZzpdLx/xBM4tnEW6ld8lKSLEjnCenGU2chojE+Pa6jm6KEQo1enPuviRgRh2
StMzQZhs5wadVk7uRsU+aE/FuYzloaurAwoIu8kPQM/rDMaM60Nf6IGdKrFSK1YtS7jEBy/OLlg2
eKRbeDu8UPGMKflN/AxWcTqHB8PNTqr1a4G58ZzX32BipCtDQ+RL93iIzOx9REJMhiEonNlrF+FM
j8yrGcxbHP5h33wyX1GfrlH9mhe7uyhhu5Otuf4kVpDqP1C2rJn34Mw8dqlRs1tWjrDdXRPvNBHr
yk3yav2HdK174ofMNdQuXwt3faDssurirh0w8SlVr8Ejxa0VBgyLQxIFmZf3icGDUXtHbKTnoYMe
05f2zsdlZNnFhGyyJnEL2qkVA994wIughAlOk5eezQ8xYDaldorrQzaNuUG2EG7+XDOY/wrc8Zkm
WgLUE2uG32w1Cqusg1lvSQLzA85wHfu1CllBmq5Tide8X26uRzeEgrM+pOc8R1JEtPVWDLO3ur6U
nXS3VdC94vSCvZnAK5y4OlsdnsKC562xTFtmjSS1b6cIqPHPF2BhBPl7PwJBzvWwfELdjbPDX2se
3RpCmnMYeaoVvB5G2WTiZGj87EzBiT7r0b0xOfuu+G0Pkc3rnYfQ1B+9zvx5lg5DnqJPwkOd2sCM
s/31nss3aOktY13G4CZhseoMtHtnGY+IBvgia0AKR+RCrVaXepDk/O0hYyKtIChs9O2zetH+zfV6
Ck/5rQEDb8HIAqsNR/f133wspNXnWBg7/GZ1TKTJZw/5z1anquClc9W2cIUW6ig49nzsBh+60irO
2LJf1CmsXkFVfM0oTBf+ejBfeo/iQBUAJOwe1I2ajODW9vGXyqoD1cOhCsNTRTOu0BY/9jettjJx
/gqNrYYaq5hu1Yml7v/1QELFU3X3fsi5lOUB+WscDX0tF4gkdaaC3qso9R+hyPaq6rSQki7MyFsl
fvWcOfkhEsEajhCiKGgRNXXI5AVHJAlWCH3VJ6vGl4qADRs3acWjM2GSSMmFVRfFJVIL/K0+Qmwq
TR9SzRV9zxxx1yfm+fqPmgdOUhZUfLyDk57t1SdWl+VioU/4RLaVuCZCNOh51Uc2h1o6D3CQGPOy
FdqxAxc0LbZdOHqroIkTrMaex1DVEnXZYCbMNsVBYsYJ6uxpq17768Eddvy6Bt8G303AiuUNbqIp
4lnq3QJWKWlbt9eaLqe6JwKgWQ9TgdxGi/FD9wNMLpr1iIE8GGXPKTi72zLzaek4e4GoFEEBrE2G
LAG3LF9cdJmJzfbfGRzqBKOTWxjdxi3WjBNwnNMQR++ZBubj5UGdoaq88KNNNOEPxk4URj1E5w/1
xqs6HT33oaCcGn02oGvBk4ccOuqzzS0/ToFQCbDGwoBR8OR0jPrAweNtXGdI+iscKNgTwxSwz1CP
WroIIJwcZLSw70j5viTOE1NG0kkVmOSbrFUqHxOQ6ArUOTYfVk/a7zn58HQqlHUU1JOfPNGg7oAV
BigC6heo8kCdFfqMqSE2KEMQ/QgUZIRWEitwWHaRdrxW89dC1X8uRXlnd5gfsgA8ZtZTDJem4WMS
EXxh0T8kSLp5FxpSK9TqjSAYIoAaTvip/uPnGLm9d5z6e+B5u9BXlTXPxJpZT7w2riu+Qkyf0SAb
ZX8U494z3KPFe/mzkuZLoWSeWSXf6I5mBVZdIbK+Kg8klRzUz1JVbMR+g/3msqicR8uqDCTJQ7+s
AwJkS7R3zoA9paPdNiH7kzpTWjq+LoseJSKFbI7OoF8YFKt+jPunjqcoKVNMOTm1PJdDyfOg+Wa+
9ZBlAFK6Nd6bBRF8LaxSApSjSLlPTnADhKy2qEXpl9Utv1ZTmt5vZsv7VGWr+tUaWe6LWN2qLiXm
CEGxtlbjJD0HZBkxVlM9kdopSocvbKL+4NA/heqlmermW6F3yvK8WeRsUNfq6lppaBv61pVZgVT0
NXvtdWlct2NnrHFNVxvzjOP1Erb+Nlf9nWpCEs56G0/nAC/HvEs+evfDB8P3wnqniu+C54zYT188
ARHxHVmxV+hgSvGq7tEwDTu6nrM6gZE8YrnOHkp0E2EW2X1GlRJa8SVlwyqm4gMzxRdpQjRu9Oc6
FnAECQ3YXWdoqvYipmgv7wY1pbgWWEZufrc79ICqfMNZgLQwaP/AmKpsQi337sYEBKhb2QVoabEW
2V6vdq4pdEL1nlrDizlUX3ZQ83pwrfrcvPjFcxVT/Fwbr8LIHmczk5vaw+uxFZQSeHP517cBReay
ojtRrc31UYqImjRJoANMwUFtdJIRxGh7y5Kt4c/nl6mrA/n388u2QKbYUl2s3NSB/su8YBamXfg1
4yTdnPdOgiSEbL+NZuonvD7ey4xZiZY1mzGtjxVp0waYoJiZ1YSDV+N7j/dZpAaBCj2SKJ0hvawU
chTk/iHQ35MOeuoMpXLRjXDErHk8KgAIaQoZD0m6aJhmUXZrOKBCDr/iPLMBv5mi8mCN3jbACEqf
7uFvoO0YBrwRHACcK/BYgO8oFLYS7ZOAMsU5YqdgGVQ+zMSI9Pw5qVLzrtjksoKGP5K4WtkWj3k0
rVPaGq9Byikw5PVmLkHYYpAzkQA2eTiASmxQmA1WL7oXvYQDWJMJMUWM7jlCqrEkQ6etMPBsWTgp
8egjmOacdDd9pl8I7Hkp7EWrhfXGsrpLts3GztnODvPdSau/TT0An3DMhDRbPwEs5uMT65JweStb
9w6RCzN41OyTGt9NQf+iWa9qKnqdqRoC/pvRfVJJc1UOv/YKEXreuJmF6y84IydSJvj7EVazDAh9
9UxJ3IG89Qu8M5uYS5FVcirEvdk+Z/jrqpukcm1FjqAO9qpAlW9a+ecVYWwxFOrdG4Iu2C+SzltD
4WIUP0JGcX3mOqHYKVgYX4f3yUAmAuarVoM2WqcYZV/c3YdTcQolglzvESNkuSyVsXJhlCsz0iiP
nBYRpzHcZ+N4lB60bGT1n056rHiQwpTvcZtuG7d4VIieZoU3EvujppI4LaCIG/F8hBTI68eYuACY
VghfT+CVeJO5eMsEaw8kR6LyEQffql8i0miqnhve4AKdkkx1nStqCl0MIKNTufBscDs64S+2T8Hd
QacUEG6RvKzmn1coeeyPMCvZJZUhcdHZi1BmX0xAoOYV7BuArPKK6CrYORbGeurt7Ziz6bDsiMk9
RD1N4vW9SGxxY1fDTyYMRJbwSx5+vr9/K7ocPUDRNv/1H+JflaUenRpGqMJlkv5bWZozF9DDHBF/
lHMURtmB8ARwYoOeXhgaM/bqh9vhvkcWZFxfHD/fj0dFiKgxPnIU1uhcwcDgWGso2rOuhdZW0dVR
AFKmXeEOVYJe6x31N6Gn3cTa9FDidLCw9e7OyaBykyToYFatDu5ridf6yV4zaVVi2M07DHpXWGsT
PSPPWopZm1s9ZibjFCxPj+qUvPa5aD9YI5W7xZH45trIXE8i9KG3sC+efF/7yn1+6Z83Rvuv7rXX
wYoL/8V2bRPDEf33MXtsE+reNZyGrWmfhKIww/LolD+Nmq4EQUZCE26SEOQR6u0Vb8JRw2rHLHYS
6v11jKKGpGVI6IHaACfzZXK0lz6cT1rNXCMfsKNJOvRi6lXVFONAgfYOI+XrdqaQejVyYW3MWfqp
IPiYQDUo542E1tLvKgPyY5uaJ4b3sPbS1CYffCI6h0XsNazLP98R659OClzw8db2mTYJD8qIWnK/
nhRDB8FS641lEEzZjSW28Yzcjxd030nORqYBhNBpxyCdGDf33Uvpjk8/oVGFMqHq3AG27VUVxbbY
YZIMM9l28WFzdroqFaeY09crybVhhlvFe3gBD9Rr10HdEAqIfvZL3fYPc0wsYKeapCijjh8WRgD5
c1b8EnOEesEg5t8shuuA5i+HpI3HABwpWDIeXJnfBzjYxPG32JMtdczPMVXLMQeZnpsx3yq0bh4s
ehTbQBuww2HBz+qncLB21tRtUIbAmmB1XgE41RyoYqbOk0fU+ovRXRdVfQ+38eLn2b9pTY1/whLU
h+YxcRN9E3LPb1OnWK+FgZOAvvSG5MPQqiOcB4AdSV4ATN2CZqd3Gb0I/9B0I5z3CE0dtR7Wx/Fy
RpcWEoH65yWEC8fv1QafyfT4e4ZQvgt0+Nc1lCCsKb0uQw3U52di6PbX2lEh6p6FWSIufdcGTdEW
ckrka/t2xalHJ3z0w+e+bL+haF+4CmaVk3O0ILLGcQzJ0d4rRESBnbOJTzYxIWTV8EpRVld44Jpx
iQ3YtQvO4ovR429RzMsE51F9vA7KUXGQt8O3Tx7kPufj2lxdu5MrHaLXzFuQ2FVQakfVE7VgCb4C
HNWOqf7C62DZmwFi1wQR+OLaljkwIDJJ5Q3D9ti2AIuG16Bvdx9yuLIYCYN75sV+7DZiqjkXFd6R
JSRzEw6p+awqdUn/k7vz2JFcSbP0E7FALTazcC3CQ+sNERGZSdIojaRRPf185requqsajZkBZjGY
zUXmzVDuQRrNzn/Od/Q56rqsZpk69swJXbTLq+R6PZ6oSq+PTmdvr9/yOk/Rp6uuJkfsVht9NDQt
93MB8JNy564GrUobvlwFofl1NRwUMNyXOvrQwwawe3qej4ziiQeOPneVnhVZ0fghmIET+uM9ra1z
omm0YGaEnb6r1gDID46c+guYjGybw62TxVstt/j6F3UVLyuOjHoALmYgv6l5TCq59rWMNo/s1NXk
fPr+gRHower9YFWlGUZbxBMbyx+oIaRkPdFgnKglXkrc2OrXY/HHSeo/nqfZQfln7yx3Ctd2j1/k
etGkevBAhveVENVZy/l5zr6syy+JWf6p7PGRQoiNXnuIvzGPMYs9EKPbBo1aj3uuJ5fZyX+7mfuX
WD0W1bqMI3p4+5I3yl2PKSrEyCJlmII6dbsFcMlSWOuHoIzjS0pmkStB7pqF3fJVmCoX+1OZCPmL
1jwsPdWRc4Eh8TgQw7waCALO+ameGGDxPeBh+V+Mo13zv4h0jCRN17Jsx3dd27L+bc+PUlq4LqI4
pUD1jRDUqrIoxXx7ffrWooM+3uvZiwea1RhPHkMSmpf5s/NcpNXNXOT3KdfJBHA95+96kqX6L5lE
Dx7C86TVe73OS4vxH6C4Vg+O9NBCy8n6XtGDKS1+NWZ8p6s8OL4xY3LJxTCDbNeTabub3nxI49a8
fqF+W4jmt75yRuZUannSwq3vpH/04FT/BGFnP+Po1M+A631bcaNyb+sv9+cvPc1Pv1WbiHXqAwC8
up1SCF2bGKDgnKJakzQtiXH0X7lwmXIxHoo7khvRZG1AmRy4JmiEwCbGhULMitJf/pDMd4aVfMxZ
++mi7a2bSSt+1ae+iksXWw9B971FX/hVEtMaRJzljIcC43qhN1dti11UjrOBwMPj6LFwXH/ztn7O
+M1TxIh6RSlJuHn9jQLMhlPPCbSOp2/x0GnuO9ZOKLDAcARBfz5rrMWnXpyStN55uLWui5T+rSlw
76Qwt468SKmeLR8e6VI8DMFsb7UKYnABXq+IANmHi/rJUsMGPeDZHMkp6NnaVTK6Lokzhn0Rwl2s
o+IzaEY2dOIJBAErlv5AI1SnoYKlwCaYCm2OrWl+m0fNsWvDW8Gtqg/J18WYfOnBcb2bUu/72Imj
SNBkWCDLPzGuY9LCZEJrX3YpvkIjXWkNLGKodR0lWnqUGKTFEzdexTZ4HWhJRb94O4xcQCcQEclK
BJjgrx/vm+6d67CKaTkuCJNPXM/8EwU33Z1BAIMzCctbLhnjcWNUCRa0nvgM750w9ECCZY33ST92
rrZja7buspqR59+dVLzw63hBC0RCGL+twePIKOkP1vNArgt9Twxm/NhGT3qvrX+4pWd8VvFd00mc
OWS+hoxn9C3iYGTyAQg0lfXTjLw2bR7oGdI1803rJk9Xw3Dege6F8QSfcuAlFfp1mXzsWJ//kq5s
JEGZgEXUP/TYBy9QZZFsvQ83ND9nHrP4hnhAUjTIwcl91OqhOdJLaf78x84tCMHJxMbPX9om2NZV
RK6loFZeX/LaPE2tnIXLYndVU3CA3kwJN8DsPWO1vtqs80Vcelo0/poYMk/R85Y8LB5cWr8ziKEM
4jlpsCE0vbWHKW4JjbOcznTw/v2Kgh2xXdgr6cGsnmD1+ql3nVz2nVhZpgBbxpZLj4G1+KXdEdc2
x6YC4oal8arV+E7/oDuNg5MWx/QDQY+J9MebDXsCjiELz9tRPLcxxGhtI6P/9JlWovV1GHp9IOiL
WY8X6aw6VFUMQwmRfES5ZsLa+M2nVhuvWlzSC7pZyk+qudn8Z/tF3OZwvJYsbXioIVTpO6ernsj6
X+ZheWG3tBVlf2e1jEoJhugvqnea+gsLyPlOT3Mha7V+dunJNTxnqpKpm7P0WqHfuFhfwlcF6Sot
Ksc+OTafdfV+Tnbz7sun0P2FOvxFpxpN9dH5l+cBULyes+BcHIYg2tglMC9LO+lHMXxPE1+YrGEp
uLdBSTw3fMF65gYEV7j2KYpdcW3A+uWn1K1tw0gCBHVy3Udk0vuRJVZrjDoqTIX7Q3n1keoRbTOk
vyaqLhu+pH6yd2yO9Hup774yd58tI/y/hH///zYdwur1n/bn/6Wm7el3+519/edcyPUT/gqG2M7f
TNN3/NB3AP27FJL+IxdihX/j7ygKDodAm1QI54p/8OP9v7G1N/Hd8Tn8Rzue/l7L5tp/sykL8PCs
mza7f4yM/4jF/F3OIFHz38obkf+vx3OD7xvoY82/H0JFQNVqlbVyHeb9VK0d5SWgBvOB7HZU/sEi
gldxjMqHPJHWexjk1qlXar50Jvm+2KsxZC6toD/E8cFoz+NNIQf/x05xKECA64iJCAuEhkLdvHdp
Nnnw8VZ2ZMjn/pRYs3nr5JDp/BlWN/Jit/yKyXCdYPhV26I0kovMgLhIBSOcd3c60fRBV6TjvsWQ
AF98y5cbxxsNjJlL673NudHuwr4Ljo4qin2cEaDPG+BgY6GosJZReyCEpR4WvxzOvNzo4IRg76Cc
edvJN8QuKJfobJVtD2AIykkWk9XNUJmPNtPOCcClX39keeq9MVO3UW88YwhhzTvjO/eh2BE9M+/U
xDNivYSZOMyiwR00j/YqrML+m3V/eGoR4/fJIJc/UxmiiwofpBigICnrW5X0UbMBmF4+Uz7tb+th
aQ9ZV9JYhM15bXhwPYmzJOap4ISODz0J0NgrZM6ReMe2LN3kfjQtoGk8Xc/ZjGVA9vVys6Re/wob
dfiO7IbxURFFzO+79Lkw/czcELUPHhhspTsw2d4rmirtMGlU6plm3EcjJI6Ax3YW267aJVOeYB4u
spGS3aj9HRO0J1BpXrwpla9hzhpvJWb1ZQZD+xwzfXdWmQO5t6fRhmRLmV4S2+aoXhujh2SYYYhf
WcB7GbWWScGOpcZUSRA7BtToZn/GQPWXLoeS3UNYfaGHMsKb6pj5TTWH4QNePedtRhb7UvRVvhWw
PoEKDN1WRY13Zjfs4HjnkZfhYf8oMmXdOEi+r32L1cXshUBXmpnMruLB778chYyQKVBujMGVR/P6
wNrcJADvV6kTq/eotacbCyjFawIXAnZZM+CDKWmLM+VEsUFr90/CtJKVZ9Y6lijBBbPPKn6yAvJG
MfUR263B3wWYJ3QKY3lsbI5aPW8fHNOq/1OIWGxKF5hk7zbeKU5p6OoKOh7JOrCladwWr6+zUO9D
/mm7jEYAjduUW4JU+ONSIMl1lBY7ZsvtepgYwfZx324tPMmKE5VnUP5sxJS31tMHwALOqOVENJj2
HsdeL2jVAWd42rhVN2yToLxTidiLxM4zpgBm8wmX3Tjbbja+ldZIc5O/pJK5qYlpCZkrfifbAx5q
9voIvFVa5Ax1x866+JTZVtuSqO97FnrlrV3VM6+lFGa7RnHLwrM/jN07fmm+dR6MPyKCEbQJnHY4
iCnvf9FGCLYiGtOIMXZu/bjj1LwOFCyoTWUlpQsYynLukyVik5al493ceu4pCREyN+1CP9biKtLU
kSonIPhJb97ij2i/I2Kc2QrMOZdhGVA3XhjEeXCDpvGLWKzokwRaG659ahRmcgwFODflpdGXM/To
gfR0NzqQ0+n68bS1PHQMIj0oaA0DSttuKVmMjPsyGGftzkXkNAONBEhcbKT0fxvSVRtL2hMUlil+
AuUxHkcMavusNNunpXYY9rFi33BEI+GTUDq3TG33Vc9FyLxbdiY4ljyi1MZuA+Ol7KpRYdUHlILy
qqm47KvZXwujO/S+ag4IQTOletHExMLhp0mCbrh0UZCFa5cL49Zo7fwSexlZ7g53FkAHM5zuXH8u
HlScB19lrOKD04Yttz45d0zSJfDnxhs33RJR12YoBFh7ibLHhtPxk5uWAandoE2eQv64jfi/D3Vr
zR8+iwEr8UCzTipZmBmkrYTpOV/DnNP7HE/dDwTr5KlLdRdn6HZ7Sam7C6kCBiRPDexKTiOGtc0n
PjpjPRAjKsG3+ln9OtuhfWhoGJvQlX1CfzLmwNLl08rAIfBmuDPHGhH75IEp1i53FjGZPb+R0YHf
3pONyKrZd7bQ19N7GgXdjxAy7bllUX7mqOjeDcyPb+lYtNck8SCJRX5jQG8X5NJ4rr+MCRiv1bBI
90/gSliwTqWCad0HcXxk/+k/OFNW3hE3NvMt/yK3pWUYGzgr3RYHOGPvJNNwCT/Na2iMZYdW03Ws
Axh0Bhsji9uda19m62oKJmcV9WQwIaRCFx3x3x4nZ5j/5IYM91GQ1HfJbED2aWV17Me6Zy8fqHkL
BJarGAwJUWPYDeCWFVzvAC41Yf4mII3lyeHUS4IiCG8qcjZpDXVjNqOMwBCgOeJsY+k9u15L/YBX
ieKj7U3rnn1L/R54Rs8EiRx+WJnLk+EvNU/fIXfLTeVl7aHxbF6RacNyyFMZnDOTKsDV4E8pZRoM
mrcFsbiRw7Tr05dFQxLGjXFajuUo4P1WKdN6o+BIMvGrm7a+ATtUSbMt1zMsFw8ogW8+d5UNDobH
Yj8yjVLjrWfqobSjTMwhdeS+YqPNeLd7SZyn9Z4DM3EnYOUQuTqaPcCxoIvNvRWirrQtlQYMrPFr
MlZB2hguwnbMJ5pDJHZcGHusnb42kgbJgz1n2cEvR+PIZq06iUUaN4OMx5ukD8ZHZRTRhQpy+Zb3
Pd+7YT/jrflAcUwbJ76R4UK7XNmEp4kl4dWBLHlvjPourFo6ulQWL7DTjPosnLBZp53t3hlLbL0N
VTP84HsK3qOsRjanOHVbd4X8pGxTQj6kQMQNhL81YJ/8Jm6vlzvzm8WD6E/V0JVSBwEZWXyDKsHM
adn1r87P1LqzPfc3XnIfq3uQg2FX5fgxF5Z7rpN2hONnyH1AlemjjBOyjuRBy6ewXTQFvcT4QAoo
VluHDRV9FpYsW6rPgazWeCcPwpPhTQVh4kWVDpub2uXdbNqiobuQXDD+a7eZj06kRHZo24wxmSNo
aSmmkZxUX4i15aWEWZx+GsXG6SrqakImTpsWgsId7qH+xLO1v5miGQvJ2C6EXsFL0kbah5xRO5tj
PvDdbhAK/Iws9sq3iVBBl/qKqb8ATGcGlYvdNmnYIGbmNq0gn9Z2R7ZHpglcm7EKko1Vhv6Ftb/F
hi6MB2NBlsbIlN0XkyufSghtu7HBZzL58/xu1Rm+7MSK7qKyit+E09YP7JKbzyFTzW/LB5PlNWnI
SjQrjMsAaKNgfrVsSY242ScEmEdGvKVIbWS20L9rewdCgZr5xXPIs9wdoEl3bRKGTDc1p2GxVh2W
ZM+Q3e+2b+vTktI9gSd9Ts40GhFoyXlKRuhiefvIJWN/LEVPo00qjfmYekRg8KgDFXdEqKF09WvU
WT59KwVNtd6QHxppF9uyAY7lLj4VG1b3UVZ5tEZ5wbrklwRgsZ3sOhbPtdMa0aVQZXrvKoqdZihr
x7i1YaDR2zedeCSE+7p0sNTF7PMJmDJSLZdpZ6UU1qTJaD2Y3O8brw+Wi5D1vMVkTaWlk8gXn3f+
Jkv9+sjFLnf0PCzfhSWjS8zmGA7NRB1atsyEWmvoyaVvp+ew8axjYtJqO3a8MIye5nioZeO+UHSQ
3Vj9AJweoUsxjBjUXV/GMQbYYDg241Lvqs50bumFsi9yYS4PclrSy2ANgi/phq8+z5g9k+DhtoaL
dfGw/jJhm5P0tpOmc7F95PkxgQnW1K78UNUg9qYo4jtkAmZyQzKfuCXNhmGEcj450LfnyhfDzqDs
/TNjfdx7whg/40xmD7FdReROvHCEqJRJSeNwWXSPFNbqt4+WR99rGFLD+Do4US5uYTwBUI3MicqO
yO9pjmjEjuVWfpWuMV8qgi5oEE3dUScjlPFnWJgFV3XY/YAGZIzM1XLy6pJHUQzI+7unc/4XifNk
48OvWQuSOkc/WZZ7cAHTdpipA1xJ1bvupgFTuVuWglSBA5MPlHjEjHwygppU7xT0p7EnGj24wfQ4
kyLf8VxtHqLKSJoVYJGcLp7MM3YKFwmlgRNj/zxom4NTC5oX0jLF4EYXjqrD5t5KpXeOe8jEsJ5i
dq2NRdBcdBQtuDS7PrEk/S5TURyCpPuUjWRHMRAegWlDczX9T5dFWN9ugNaUui1ynC95Pg9m9iF8
Jz/2tK5tVJv+7rqZh/c4UxzYfCykhDjZ2pdaYosaGkF5U8BFJu9Mq751EMdXFeCPgJODLWCIGZmL
qdFsaK2wuuwS1Vb/zkUtz0k3T49gdttDjW0DVYmzGvtC4m/MOhb7oxSJ/yG8OnrowL1g1K0KJmDY
dH3tsJ8TPPQ+Wa+ycsxTZQ7jw8T2kqZxW16yfBm3rjfrNbTg5tQJcEoxeGe2+QjrlVecaFsV1YHm
iFXOj4vD1PjqPZ4Xa2dktBgtqsxPw5Q0bziE7ItHLvNslGOqYQW1/0Y4ytkJItK3zlBwcFEGdNzR
UMm9snsf70sb9v4GKZvsUFFlHMWMgYVATbeTq9RXHUcm8PqCHXqfNTR+gYc/L0EwXRoG3+c8N+cX
7hMG8v5cK8pqLed9Ake0kaL6Lfps+ChjGuMd2fWHsA3Eu1NSLLHqphCm30LF8QoSp/zth4ObbM16
avDFLg0cRWa9EBxzm8Zxikh985TXCmdNvyTpelTNsAlLq3jxvDm6jdm+PkYcQPfz0KTr1FGQDBN9
JoW79ZBWMLGyuDJ+wbspIe+OzYsYJ8q1heuMuwKBWcJ4ssV+grUMN1zINe5dgjQF3ZlOm3rd1k5C
FW1oqM0Ak7v102x1xsaZzememV8Kx9U0XyDEQxvOOHl+muw/GY1RznnXmJN/FxkhJ9k4o5OZ6q69
aJ0SdENs01SVePGefHz1gDui/wqsMcYMYPMLRlIOMZfazQ40ARMactjiMQmi9i5wwxGoHOwb3U0z
3GVC1HsvaQNQA211Gtg0vrHBSe8jpaKPZuhTifRhQzHo+mQ5G0mQHYw5Nm5i4UY3eVu6L6qxxL6g
jvhp4Ax9rp1k2IVNZN96ZaWO3eS1tyKR/r2/LPI7cOthOxe9ma7bcUif/HjKMPzopFVbQ23yWPLE
il/wwD5/tF4bWwyPSTsbHK8JPJyyTMKEDlL1Ai63mXdGbQ8ODRvMymqbkM7cOM1HXXCKgxdp74tq
6Z/CIIuOss6tXzJsYk7oY7dPg974mcuo3E9GnJAuCpIQrFKBjk2epUMpskP/J81pep+l4XCYiRh0
N12pz2rZc+O4NRmnnEU1gVu+6hue9LHJijBaynkjAzgdw9KF3s2b2emSFcKnqd/uW57Mb76XuO+u
o6N7V03y7x2b/6L9/RO/85cU+M+//o/D9nH77zSe/y3V9v9BZI+Nrea/R/asfhdfrer+RZTlE/7S
ZB37bwwBiFUEQP3QPkNyxn+xelBrLfyb/G8/CKikc/iXv2uyHppsYAXotS42Jt3c+U9N1rOA/+Bb
Y84UOBbWKef/RJMNLAd5t/kPmwwWE5xm9IOCBcIWZ1nuv5nOZLTAp+b7bJj62Jx66uIpbcrgEquZ
7gV0K2d0k0Ooy3ASOpmDwv5ZiB6vRhp214LWmd5urP00RDynuEPPxUKvS5Z+xk5L/ac39TsKxei7
f6KtPTgjpB7C0HhCNLrnWUFXWPRoa/5k7MwxTxegYEt2njsedH5HAGXxjG/lIJYm1betrNMExq6q
jX4fzTEsj64mezUFT91CHknWLEljA4S7tmnqiBo45a4DT0aY8dq3S4BclO8YY5ivsGy/QQeF+RrD
mrOoJAkD6rVLDk6ANXR/8xzrCcudQ7ZPohn0CbvQYPglHxY3JRSKqZRmYftQe2IPqyPeA5mgbMwK
OqIQSuqo6i/piRcc2RQGf4++gm/Eud/yaCvwyCKkwJnhyBBMcKwt/YonZ9SnomFia40PaUEfAzhH
r589nRx32YmhfO19P9uFnXNTy2Dbm+T3UwY3E8w17LDLqTO5+V1EmKS2KCxdfnKSeSIKf2exhI8m
O3j3JmiwDVXmtBDHyRGZ5U3/Rooi/uNW5HuHibgRtc+nlrgFCs746YZnx7ZNcMWvlbX8eeew6+5Y
5sO1Jq6ie7M8/rEmr1xPqr2rm+6+DX0Sd/b9mPYwn2WJg8dob2jXAVkrkVoauapoeu3I3J5fy6Hv
iBMPtEWRhmGD9sy6ptYAvxu4HQFJPkiGtOUE/vgW+80jIOlzGogYxy1+67CbnoFNH0Tm99ANRpyc
uB0manhCp4MTNW9N5X2lca4ObitPGcSJlWqHMzWiwxo67QjD1cCzzO8i8k1SV5A4yXoAvfZOCYdC
wjfhJY47hL/01mFju5/uajypTLizbDNlLUbRMQn3pFh+mhjojol3BUPqtxEmd9hT5o0aveCmJwvS
eJzjvfS+YtSPahtMm0SOjT7tML9oicQzOrmZUr475pk9t9yJGHNGnrSOmBGmek5crOnnwHNscFxO
FNT9irNjxn1XpN4HkfN3yH3dPpMmTwODqKPVfFE5VTNS/1HWcZ7Fr6lNhnVOEVbL6WslquzZSrVg
nDlIu0uoIZgcTmjN2iajh34/oFz0IkUrURlQlkJfTot6AONzMIqAWEZI9rHhIOmNPSTHyd0vIei4
dOSgzV1f2LoNvjahOKTeshnN7AfjN/qh0tzD3LTB7Pk/+KrDcxQt9tn/nANsO4Map1Olqm1sDfYt
ShGWhMWIdhT0YfyRzh1977XgNO/Y5AvBl24QPuWDSw0oEt192841dmfO7lCg15ziLYrcqweSUh2H
YFGtRYHe2Y/YLrseFO0oUdlZBhA/xE7OzrOpm72NKvW2iR8+ARrpfOdODeyLchmdfWO71B5ic0PO
IeFsRWB6EsK/tQGVlov75kUMhYdOnQ2D03AdGqsZ9vGzX4UvGNPLjVt739myeKfQw1zvGuDa7fG9
iSr/TIDMO7Pk0zUVuugQ6QgI0lHhgQv22A6iv5Ej+uosLI6r5UwTFJjnRlEFZUYdjCKSq9QPPzRR
w4l8sMq7qJW7FFotvepUMYqkhdjAD0Qu1lz3yx8UweUIX5IYd5VuKmTGnRwvbQ3+ycNsToAzF7S9
98kmbQCBNyp/k/rSrTL56s3GF+OShcYSkNSU+FCzpG7iQeA7CSjNaRd1QNHamn7R7qRHAVrOBIZS
BwLHnKT9YW/URDrUA4YAEpLrnr0TCkT8eySiSG8N+mDj9XhVo3ZZh2m8s/iITR80tzatSIc6YUIx
e4yyJnowImsK10vjvIdRi7tPLPEed5afnBNRPpuOpTePpyBi5S4YnsMg9tfhkv60JBhXnP7fRtGy
AJYY7jPutxG7+oRf1Q0zl97h5cguS6N+W6oYRkXTW1HPO7v9zITUmTGHOpZQvaFFMiZymQt5HLFH
mk+xoG4mW0KstyL6ZSFO7fq5fcOaw3sQyR1hHEXaTdCIxgrLgOGV/WnGEbMD/5p6Fx5+t/VgN49z
8V2FI9DOoBhvyZ09jhBCSn61JovwwiFi5ZcA1b6bwEn2HYf2/SgkP4NhjOtE2uoYqPqA2fROqti/
jyz/F/i2wSHTSXXHioqG8oJF7qtbBnvtclraxBCR8lSwNLh2c1dmbAMymb/KjqB5ErnpWTrOoatH
BfenBCb9PdgqB1VlbKtlmM8RW9J1uY8a4TxYQ/VOh1iwEyo6d6RWtl5U8IBgAXKXmXZJmD7buMwv
NompveeRXQ6a/lDHzqYTIadgw2IFnOft1HkgS7FkFP13HrX+BtSvu8+r8qm0unovApcM7UJDG/b+
VRsCVF46GpgdOwHT0TZH/OpcAGc9qkuYLdzJGBeFtE0KxUm7qmh4cOOkvFdRtw+iwtonHsFsd05/
Rmi5a6wNHPC8eG0V6uQ0jb0fKnWwIYrtWzv9iFtOc3YzPfB8mxiN9An6O7bSCNgPUmAOMDg0IZCm
HXMEc8cTWVd18BSmt+Wmox2I8pB2E+TyOFnj70akOM7mAFa3dB5H/YI8E+p/krS0UNbdnUk+4VIF
niTfn74L1W1qWiwLHikriQ17ZRVItSDKw7H4HGzrZsh4JgcVafKGFoWoGepL6dO3HYrwhOcwID5q
TdsuL8WmdYp0Qxn3D4rrvCtUMJzjCl2pG2tCr6nJpMj+xXr30cLP1nJ/S4yug9dGswcG100MBFhW
xWvd1u5RStmcA3QnqxnV7ShSsN81CR2zh/HduYJCBmgUFiHgmzoj1VMOJeTH6rEJOWxOzkLTsJns
raxw78MJKnq0lDHvAiWQEcQmyGEjH941lChB3aaAr6SZRpFCzQuuP0Il6ya7pf0Fkp4vXayQ5l2M
12HVQ2zfMj04KgORho5HrnNFr6lmAar7XLOHKYzeWAMbu1L/s3LtP1NOOgIH4UGJbme41XSkeZDc
hO1BZ0oJWsSOhMDAXPlEvt7eiRk2z7IEK8qWSa8Up8IZHAqo5+eBBN4uCWbBgGo9MxDjeW//KS0H
0X+R8841HyrU5S1GSXJCvknl35B/KYdSXleY5Y7SPoQR2j+3wUQHEWk8OEzjchjKMd+irgnWI+c4
NXeFYhrE5ozu37wDvyUOS8XwfKK7qlna7iZKCH95S8YNIi6mk9WrocgYTJE2DhgsbzJytOe6pti8
zNPTQmZkP7XY/5l11kyTA7U2VcEpO5i3npx5QA79D2oA2RMAOpmJrx9fJrkneu9XDUG2ldGDBfBY
mooauDx9lMNxaZ5nnvPgbw829sOdU7EZnNoJ04ckeqqfMCjef6Qx3o95dZO0SBEobqjEt13cfI+6
Paag6lN9jXlAU0HaHg3QVPj0vWMclcwdxHsoLsBl4kNmjvyKyXUAj6w3TBLnoqMEKM1SHglMz1n0
+pZJGliglZq+lniiwoguy8WGOlER20HoY5Ikl8/Cyobz9OzOlJ40QqbaSf6Ab3rbhKnchwt8dxK5
D2NggPUQmy4hzlwn3mMy9xCsU4bHjVL+tszG77ZG7yHeNjJxYAo1mBVFKGB2zWpqt1k/kPelYz3u
w5YIVP8OP4kusUqjnrFUYwsEaR5jqeTIeJi6RnPujqiAjC+xCtIo4UeXfF+h1GyKrpm2SCD3xJ2y
e6vr/LVPTfmGEd6pNMLqBDKUSAiWGXoh2YdmIRsvOokvWUJdSVeIXT/hpgybdl/nlDSTKMxuyig5
Giku+pL5x6otaB72EdKCJSs2Kq3uqOdzduaQbYNFizt27O4bxlSblngfYhW7U4/J4JDBT3Yo3jId
+naWIQMdVaa3SzjdZJMM1w7Zn1U79IhnBBCjaoHRZnbbOIQnVwTys41FSWU2iLksjG7hWOCwtIlo
llxqlG8vN0M4J/vcKn+8YDlNpQ/feMzqLQ0fRQfQMIzLTQdA3EBA2TAmhnzhGk+ZV7/FSa626P6M
mlX+LTADzjqdZvp9sM4ZOzu9xqgNkjx7+1J6EL6SkGFvCKlzJTkXAEGkXpPjWK5LZHAb2PYdmUeY
Qt3M7i+0zkE5bCUi9+OyRGvb6zVvw6ZMrsV/XUT9WxuG5Wr00y9F9cDK5XIsK4kZ2SPgOuWpu+3D
/rmsSURgsfTbrj6w/9p0VI5uCWbRJ/XscehgkOKx9/Sj22lKHxo/WqD7tMRJjOE2M3ZDFo1b8g1Y
3Gf5LAru+6o8eVPyZrf0deRQK7e6aLdI0gmfAdSn3CzuqMuVbJ82ob2ofR+yuXUij1NsWB6s2N/7
OrKuSmptmpTfeAfcxw5+GZ4kR1kPm8Gaob4U+Qez4g3Rmqd0mN+pNYFU2tAO2OwoArzxQpxIzkLu
PH4NxUwbd9o/Ev3ndGdw8QzOiXk6ocSGMD+NNlGuSdgxURlPvnWJM6FTGHt/FPtOWcWaMpl42wLd
ILztDWyzc3A1oUcdrjlScaXSaA24KdmNIeevrDzn8DYJ0FUxHVnRNuRZKArnhD8i5T4NNHzGWKhg
DzZpOL/HIawiu6O/Oio8bnlUwGnj+BYcrNl9LaP+FTArcsToLCc2jMea+qC1DE18Sjgb8MJlODbr
LxoxJkrEJ38TkZ2jihE7FtHdoeSRYk0vEHQdWDk2b+hQvvlh/siy8z4ON0xQdH5/eEPb9Hh1WXQw
h+BEo8gPt5DmpnQcGKie1xt6nKp8dC2A4caovavMVLiv7BzBIasb6B48/oogI3iquUgG6xmH88pn
WNdsjwPd3zfg8SSm/6gAFxdxMIQ2RksHB5OMSkV7FGwNlzDC6vHsmhzI0zAYV1PcXZDACFYNJZly
kmhx4b6bKmspD+9+WSEzk1IgAnVjcxirNt11fWUf3Hx4YmHZewPNytlM71u8eA9doyOmIHbWmv5Z
u3wnngXD7W+7HG7zZJzv+3qTF8K4eLSuVGOCr0qJsyGeIc/0sP0hy5AP98CL8jIDo973wr1jKgOa
DAc/6vvQ8vnugxlVYDQc1G9V/qIgRq2tLGOuaG96wwF0M/bseuNqA+zwoZZddUojAPAxWH+zzB+g
R91HYV5vbcb0q5Eni0itbAvKJtnKhkXM2JIXLQ6JnDfV2OONjx0Mf6bz0eRUrMNvnXamV9CiZke/
G78HEmsRO5omXJNzO1inaPiVgUK7XQzr4OGOohHj0g08ARcn+4SCv+FzkptCUV2jiK/ZOM2Ybj2X
nPBWDAvxOacXis1uY89+MarAoAQyeqF1bK+WBZBRztDAYh+NVTxHsln7BAg30HSjFen/C3QliHJ2
sqapoN6547znHqGqgsVxpsSxMSoNafozDHIX0zz4Pzk6r93GsS2IfhEB5vAqkVSWLVlO/UI4dDOT
h4eZXz+L8zDAxeC2xy0x7FO7apWZ1ywv6hNtEavl5JO7owwWszmSwt3lxC+2hbTw5i8aOtqXM0eo
UXlDJqqzn/L8JDAf54NmBzJz3lxd0lBRbBPNoBV9fuJo6FuqFiTzpG89Mp+48Ig3DbQ86APnCdpA
rOFmRJEZmitoLHcPZqKj/xs8j8yCrM/gOltRHfChST8lWF2XMMKJNrOr9scRy0J7z2y66I2Oi3OR
/kDIYFZYY8zRwUSvmyT1TSPoUaXRWion2TYbHMRT8y0qxdFFeNw7efvedh6b3dFu9nEFn4h6DEqn
PUgPGRJYVpRsj2LqWmDu06EiSfLiNeHzpNoIMcW9cYBNrhQ3AdIZOxnadQwGKq2vqu6cWIMXT6Mi
b4XogtnW7MsS4QTTmaBPtrXgHBHLSQNdoOckzcYL2H9324B8tK3sqM0Mkvw4uU0XAI4lv9Opn1gI
RuWw63pCiRO9b1vYj3x5qfzu8dKGE9CXFUD95UTl9IJBc2X6Ln46sh3EVHilP8UIhKRuZWwjOlcy
eNW9MIZjOc9PWYaVR09Lh7RsVF8QbNnvaInGo6Mi7q+OX7Sn0MCRKWGLuIskXHabYUgZyplNnNb+
SpoKJGR3cicKwfQ3IUoQO/b0NPaUpXnEP7kcBgosbZ1jChicY+G8IW8PF91KPkp2goRnlJvJ4Wqr
mSV1NcuG39PdWmjTIRTomNE/40GMXpL3HG/nhYrVCc+xWXJFDHl8cdVLPy31qZq9NxRlmKcD4lsh
FHrT8CmkdEbAWKBqK5M+HowR2Dw1Y6UGv7Bor6XpOEG6REc+JvsJ3uh2Ydsb4mprwmHBEsW7+4sn
snf05mUPlA+aNuu6gLpHxS9MXld663L8MMdT0ZBkx0rphTIzIr8iZcA2r6WKDWJHEcPQq6aFjsM0
HjBh8ZXaecvczOV0FQq2DTDDPKCZzyZX+6KY7hzz6/hcYiB1OSt6ZswJY5zdbYHFHCLCZMFkNXZ2
2S1/KEe94pN6aexcuSgx1qZYJlvLW0s0M/M+JAMqsDc44Od2Mre8UAU5g57U9AHS8clxRHu1zPIB
JlNVsfWpjnKqB4WdZ5nmvmLo1MlHK1+m8jVwpX7kebiuaxPnbBnTBvU1D9ixcpa7ftrMq1GmwBhh
idBd3OW0UE7OX6i9qCCDOKiqKXX2a9+YA9p6Wn2sQLoukUld40L8QtHm54gI2WygQ7IYPFo0q2/h
yfEW49QGLAbeWkpqh/DVm6uBYIjr6TAWbf8c1SYnus6i+5isFJMEmVlTbO3O8gtSLnqd9jDvZ2vj
rn4Fy0Asa1O2H4sV3fRJvTU3afbjAWLua1ZNFlEsQnEL5u4yVuOjULRfrx0fLmfiYjT+KQw7WDHG
i2Xqf3THLn2x+CzfvZNcD61Dw7ff1NbFcYrhOMvpW5mae2aydSkTkB+N59k7aSr3ucPO2Ekt3WJ4
8cJW/6iqrPep6EHdwzwXlBlSiEyrdINbnU1y9dAr1TuoOGL1iRHD0A+VSaDk/zpdCba4SLvlgplr
r8KUxPxducGUPfBOqodnCzYG/JroKZHpvaBMdSg6Tv7GcNU49MKZcD5KMfxrUW8JKRUNJdsxLzHU
AXNO2wPoUmNbKQX9oQuMVXfokM5SKlYpJo39xVw4PQJpOMrKTn0ggQATEdWVPKOuuGhfJwidsAO3
jiyNixz7exqleqjn1lWX0eplG+2tNGdi+dGohgJyZqjr73LKbxJSQGRgrnGL+o9rjIxjmMo2vPeW
kPDkURTwaoyOAjg8sWc7tlCQxobn89LBscCZMJUskyEt7y07QlFlupjd6i5Z0lggJgKqA9pAtM2e
p9zfotNPg3lMsRRtEi/KgiVhcsOROvi07jISWu4HIhQHQDwoZeM6u3RUcd0YlB4k2s5r+Ou2ftPN
FD3moCt74yd3S5heRmBWRr6zPZqzWXCYuPNR93FTW2Ys982Y/SFuPZyozzwSmOUicr2frHWKPTPP
ZSg7sStt6p/GtVBnKrjScelfhZ5Ab09d2oSFDXIFu3uoaDnvf2hCoQAWXrPUulRJd8LZLw7x6JEj
xsBlarn25nW/vQrOSq0i6RtgFVKsu65VREE2xF+pwlm+Qn+cauiKwMXxEXQ0RJn8DSmt33BGwacC
GPU3037amgTEH2CkzEt5ebXjd4qMHexDqHC0kfP+pNN19JR8lxfvTp5+ySh2fQPIHnMrh9gJE81Z
VZd3qjRuQ2poIUG935budkBoeL1ri1gBd9pr7XF/q4WNZ0DpUGs1ktWCWxpTde63hhHKUj97g5rv
Vqxi3J1iUJTg47+cdvgRFnlbi7iD0+sfYBOz8G836k899eVQcwy2F1UVY2FKbFSxQWBSFJ+0XY83
L/8QFUBTAqxoQqKY9npa4ftTnCOdXAFRECi0tv69GIlFdW1s7EpZ7Bjr/2iTKsN0dDh4UHbRMTRD
biVJk2HVcLSVzSuEEbId4dE9JuVlSkXQz/o7VxxvLOl0G09mn9kXMs9GttYt1rUfpDs+B5NIYvYe
9/R+ZxMuSN552sSvR//40V5Ijyx8InFdAwSkFrbmUPDSN0lIHQf9ZmV2bpMmPuJ7wrASK1cEdHYv
sPL0gtIrItcsUJJ/TbLiEtse/hUGL2yyGg1+i7pzmu5vLdu7kZtXKtBfs6GzwQHMgr2jF1C+7h7B
9NwL3PE8V+J/6OMPRmMjrCtWM67Jk20ZvH3bu3SmG+LC3/GmMCD79JKEZeWgUuON1FUlD0mRyFNn
s/hC8QW0XP3AoAbgIc7TFDVHCwrxAmIRrYumYQsBP7cDg+I9EE0cZShp4wUabc3OQ5RAWujV8bXz
ZucCT7IKOPUz6qm1vNDWgRyhRFaAyZvzp/WNN29gmSPmU4Ep1q9KHmueMt27iY9j1AH+FxX3HaFS
lmIJTk7gx/QJPCo0VqC69r3TvX21Shp6MqZQjC3zxIfiy0laLwrKxcnRPAwqM/yhVvXNyaTLo+U1
NqXkpcyG1EvuYAeM8XgNHM2kXRRX2vcuhfOoHDO+tGUuj91SPeWKqx7qpL4MZP+DzOItSS6EZkT6
myMyOi5MuaUiJhqdtbrcmZ22qfmpvZmfx/TN5hPsOVrYUGeLROyItn8noJfYyR6SCZmQpdF0cVpi
kyQ4MWEVxVuJStzo96Q3zuwM6Bq90+jYEOldK9GodENnEMmmA0/u4WydR9gts8Oi8i2Pv1uD+4iB
d30TCjaxGlv6csST/RRVn6P9p1byTVzlVzwcOy3OXya+1MGw9wsFIFtepGsryFHRlNfSoAR1zLcN
TJmwV9nbSVxRG22OWHmxLl8LD5KNdXUGLRyy5pmQHlXB2cLrzPJ5R39Wrv0Psxadvc5u/Xcau/UR
WbGtb22VHrqi83u1uSRTe3WwlWOut3azAbDX+NupvAELE08SJvHh15txuycN2w9kelY4wC9xTqu3
lvpMpdXXOeRRG892Ze0E5SaqGf/M87/GAHEY/2sB7CJoZR6Ojbje1cNHNpzpAfLVBGU3Jnbj8fou
EGV15U9VRx+WXvgtCXaW1UhlbxryNHaKYMqPuCNGkFTZpG8UYQSJi4ukApWLfJNXNFCPyXaJwERQ
AsulQujMgBXFbsINkvxH74+iDNrEPXC9Pk9z/Da79N25+LPq7NoKjofE6DoUScx2FDZkHHLku8m6
sqs+KqJkHcuXRqsOatsCc5xXti2PgX99M/l9t9f1AbQE13jmzxksP80+slKC5aG/sY5b+eisT9jz
xIkMh1735xzOnzOFdUzyqZkeiZ6/00/SIqiVM3oL6V2NexfH2xI9z+qNouBNaeyT2MC5CzMf7cmv
W54v3njrEHvM9lOyyUhoBBfGE9xnDoDRyTApKpERT7QCDVALTVqrqGsixW1pr3YHJ7tIIKiKnbzN
1Q3d/tkQ11zBt8C+UjQnb3gYOhcxgB29plzhE/TtZqw+3OZW0gza0+le4KhXmwU7+n2kI0RlGnH4
/ZQ42VliDJb0QrKUjgy4N7zu6JEilB35tCQGdY+g25Cnq+qDlv90zF7c06FpfVmj3PQUzVaO+tJD
sddRCbvjoHmBon2o1RY/EsI/CZ5Rv+aV2A5aAa8OegQ8jjQDMwY6fAQGhG3CLrEbd//WVQHxlE1s
tRu1HV4ZgNlE8nUY21YCLfPyUz2XHDKbbRFdxvqeDslPz4GEP/QY+2mTKvkpr6oTnpNE/9Q0/jib
DDegTIFD3AivKMehlAB+TJLuBgKzO5XRhVij+dLyTnzQM/NQm1xeBQl/nwIhfq1JvwiukZ6Cp0Pb
FQVW00oEJWHPQ9EP8w0BbOBz74xDnlOQaI9UAuZeemgyskPDdxkR4/wTxV9LCW0AkQAL8tb0DgBK
kVUwJIgdAd0N1JWTLpkkmpFuZxRvft2pSXbJop6ZmNgoADQKWrAw6TSx31LzD6CK3TaF3svuX+Xh
3lHBahLZVrwYmX3Ba2TXU0DJFAIHEFSFC8ZW+3/Okj2NCOhh3HAcX5LaF42bHRueJj2WmgTmdvta
TMNvXiyHSX4ZFVe6B6HVaH76QeNxw7WykUrMi0l/raR2SsuWwoZMd/1ijEKbxy0vGV4QxjL5QptD
QnZfimAlaxBKGRf6rjPCrmPzUUTDLirLTZZXh9JWDqMOmC1JLRTV8lQ6HKCyZwMfsASKEFWvxbu7
WHc5E1fsteHsEVr3eiCFZQbQ2ub0RrUKOMfI5aUO4I0nibNrPW8bk3chGw8yxDFubPMOIyZPwpcA
SUiFDHDQJud9cmL8BnRJ4ni6KOVJMvaO8KE4wn4LeA0upb6kk7mUptMQibBP5mPvWb4txm/CZOSQ
29PsQu2W09/hyCL2Tcj8zS7bHUoeQVdsCBO2ACaDMvkeSCBSuWTtWMZw1DTxWUtnogf8dXLdnVXH
e3wYqMhW0GkTDvNBg19CmS4MTfZD3oVFwep/YsKbWH5hMXXcMKaoiq+VuApeGPHet4XvzNNBEF4G
fn5jLr9qHB4s8W12mDZm56sR3G9TafIpYvT3aEyDKvtJwgrTWOnbrnZt4+xWOxnFJbO1xb7MIdGr
DonRvZpLAryQS4sb3ZzbUM2MX7X8qtP6S1/sb3U9j44OYhIkGBcew1DT1ZVE6sdkYgFxyFWXMaAD
VzmTI2FzEJ2chDsCEPaZ7nTtgn2CvXcHJJCY7nuluC9No12apO9OhcSPURfPaT57u4VYbOq0PCkV
vspe3RLofidb1Z6KJLG3jRXMOfrnyIF7MOJQJcHFYy3/sGIwgLb+VBaF9gZ+FIP/Q/cU+zgUzIt6
zxIpWVjSFd7Ad89BTBkyECTwM/lB+C4GXFPFivf2iHEltHLS+XTHzF7qBzTIraXuYhc2ioGvzbsR
vcKbszwyteVn2O3dBA9pRHpybMa0O1eVuBQGlYhZA69eibhNZGbRP0wbL8kiLg6D2hyeqjC20G9a
M3+yyWRr43wYNYfNP1wj2foq9cTrf7sZ3y1TrME/EurZzZi/Db1i4a6EU0FWjUcFKCsm/xLvOK7+
abIPjfxoP9L0rspLMQq8ngRutxad2D2O/sjbstOZxdG0zVDv3p1l3w6e31G+CMZj52IzilcixmfW
y3AFkhWOGuoWa+Zs2Q3apzsNuLmYIP7MjIbStMdNpk93Q6UOaqHfGFtbWzjb3p12I9Ivh8iI0dNP
S2GfSUyzlYjn/VzoHgt6FdQkhY5eVP70bCQKuSYVmUqPjeg98hiMhG37pejOWxGpxCjzjZyZWykU
EUfi/xGc/fhaUdJjV9MxbkGrVFi5l/yi1PTfGTCij/Wc/2gYMkkKqlwrdnqtmvZTRLNNeNy62txv
RzKx7lYHrBOUk+eXxL7HIru6jvFMNvjutcUjjpadnPWLgwOoqhcW31160qOG2sPsT03GCPXzU2fS
brydTQoViOgWVqXl8v0SeWvt5SEWlSxesUuKZ7139hiwLuvhM7rm9XfdgubaanUXYhpAS+Pd81Ek
zPpDdJxTNzTdLhyn7l6zJ+NlvqyZ2e410zrepQSyGfXa0dtH6UOuxrjqn9pHT3m8BJqt+Lmtb8uc
w6s2g1SNgkFZAlhk285cdrOoAqAkqiIvHvu9TjNfaYOEllJectSyrRgZveqfKSX+AYTWg4A6nIAY
PKX00noZ2nz/LVgkMGWES1T7Gm12WUfScvzouOSK+G4rz9Uw7VQLCiMtgPGAzLEkvFc7oG0s8l49
VQnSRm5XtpcOi6lP5C4dZl6cb8tSBmq3k9SCSOyfdb/TxQtPKpjjwOfwrqmxRWU1Hq9+ZyrxzjFW
odzADZfAUmi2FP5uGPH5GdGmw+s1UOrAJwCoFhFlGv1uUYgkIUPIPWHLYOQiYfm5lfgMOHs5K3MX
q2Ug+6DBBYiDakzZcDCiS+c1bohhWv46fOFbrlpjX6n5IXOInnrjNskkEKHiKbYvKP3sH9qzq8o9
7ucgoSozZl0pigNBppfBaba4MgObdW2E9FYmFNcNyq5rPtOZvSD20Mb+W6ZaOK9kNWr1yFoXHJxz
CusWKyjy/MKmyGZLzXBaWthzCvNvQViunZ6Yj1Gp4IPFXsrk5flZytENoO+mjTha8p8U4l54U9iP
4lrDquKpGKQVT8ZFe8l7ctQ26Amf/kKsbR3pzEQ+ZQkibfoDRTgQRkPbBV4H75ItzzGey41JI6FN
crjKubuJ/ZHza6pVjDB2Tj0Gqyyd16fE9cJ8GHxZdft27C6NfJ8ttj4DvtqkWYXO5KgteTAScfIy
y9iMVjr7etyfsh4juYhGmA4SGC2lzaA2p9+C1IQpsmvxf+uEcuak4dOe++R4QVtgQtBjMrabaWCd
gzeuiJxXj0XaxmI4TqTGr/lV6piODBfmKbQ91cVJ0vwfBfI9PJaZjDA3xbCgnlG+6YF+cjXgx5Lp
ohr/pRJ/NZ1WG6qF1HPdwqjLoYHMVca6bo6Dts1Ao7nyr6knPyJf7orHlbZorKqFw8Zjb2Xuv0S0
54xFbpgoyVtkQrsCU0zQ42mI8o9Fqw/YFaD/IhgQkz2OUyv3ZtvcIOydRcKKnUs/BlOwsYf23uK9
CeL01R44tMUOtNl2dht/0Y5KL6xQV7HapiZIgEGn4UN4gB8XVp6RGrpe/hKTZN545bs3/PGKDwdU
kIbXJAeJL8YzT+uQel+bVC7G360Vs8TJ5UeeOUHDelJP3toZitSiX/CgrVYyR3nu2Tvs9UQXQaHi
M517DR92dylRmiNS+mXcPgoXXUGVtfS75sfo+/LYjoyNc7LJoEZzJPMOWbZ8D6bJEy81gZcCR8wX
9zfp3qxFmBTXKPcFIJLifAn13NS4JjU2V/Mvpn6ueHM9u4F3cJqdZuhveosI7QqafZUgN5u9yQrC
lhmbuJ/JARBc5jtrKdg40HRfe39Hwqc89TsGTO1KISJybNhFOau6mA8duyyLvgvieoxnxttrlIXM
2rTTRueFBrLvGXZMFql7PGLHhspbmXGqLCaImAOo9vSJPRALYbyO7hifl2h29qk3P1MkN4Mw7OOT
onGldvmRggqO9iqPsGncE0/bOW30Kj3F9HN+sllxPFMT5WJgqukV8p81jwjWmvqD5+1HPEXMPZGG
Yjoqz6LjVGbhwuo6c8tIhFKSnMj9n6pq0TfNKG9JbOWbTIgLR4wD+dt7YyY4GtoJxkC5L131UzEo
KFu0n6LjhU8DPPZ1+UFEbqsWU2hYGq2L7VOaG0swXdNqPMSx/jL18z5R553RiJAEetguOh6n9ITt
mQSoAVogY703fVZz8z42RRB3PcAUZ/atSTz6pToYBteYof3Irts5nfHKP0w+fRVS7RCwbPTZ6R1b
NjsbTcfcUtv1SvtrvvVxKE5YYu+dpwauYLyJEkon0j+L51rUbFkPZuazvfy6dhr5riKfyPTARY7M
DZGbZ77WnZ2p1PUM5wUDaJizwVBnsMFzBn5uMdgpjVOtPrE5P2lWtbUy7ywT8Tkky4x9RZyQTCAG
FoijDjlhjSCK/STEcAIdht1hlV8FWwo2c16TMywfRgVLBwCY2zISvRnNe5p/4wfwM2dCtozz382i
dzuAgpey7n00oZAp+4otGKdWa5xil6erZcHd89i+2YNxg/N31i1vl6W/OTn0tYZLqm8zNumBthtH
5+vnwKiCHTftoDfFS63K+yLG68SK2eTgDE/sbjdk6mxGPM5HcR920E1N+h8zj1Y8SM0E9u4Gw9gk
lqMivzFJDcPDs0totmMoCRubEJdx9Xy5ZYLDAtPg2oK78AFa7wYKUIkgbCgxu32a1oaL0Z8zASDP
jn0voYvYSE81zR2tyQ3JHznioWgZLaPXIVavXjzuWl4fuX52HZZ421whVUw1X8tSl2z9gXnm2ZiN
c2dyvUq1C9McSQ9FKZNBX4qdS2uacNIn+DU0mspdBxVIjgaxPBdLgXlPcJInk3pIk1cgWOmWp0Hn
HFecpFBxJBB4iqp/TWddF9SgeR0jbfNeoVcF2lIf0vmtSM1D3Glk+ytrb2rfS0QyZR7R4iwXClHF
0wrmb2zaYWVYJ0VPHkPRrrZSVpTVsMKXWuwDUXpT4nr2s5vq5p8Zc8GQ1JQfdB9aTyQdikYo+qW4
LTMxiCm6z6xbYpUG5cijK0/xIwdZYcYym5hqEL9EEwaljNWLOcs30HV5kLHYj5ST7H/UToEj/YHh
KPTYHGiJsqPNJ7SncdtTx6LYrV+m7a6XpJpw/1J4+uWUTbnB2XjkrkbkScWes/RpzaVjRev8xo1P
FYqeE+vH2bSiUzTN9cYW3YfX2WGKzbAtrR2aQrfr+L8MkrmjM8LR66ePonePUFTWi7HCTj4xt0Ff
PwjVjhBpy6MyvS6rZNr+eARcPE5CtpudowLrn8hPJV1ujZcch7a4J2/JkJ686F1MIEcUEi4xYatJ
q9ajL1wcNng/gNIxnTTOQS422fPRC3otIQnF/2a6Jl21WD20Ky4p77TGrhN4PgGNxhfGzAZjNWY0
9n5OWPUwW2JKwblG8ujZ1JgOBJ6tILIguiseras60lTnIEha+qHTtF2Vwu1bj3XRsMTUnjUvRFPR
wnL8kMPvSEcpTY3Laba8Y5sNXMC9AZHV+Z7d+KcURJuVEocmb7xOt0WgYT/BP8vkiPNvGVikTAGZ
adLkLJRcC7JixMPddc58Juw3opep1qytofW+iYMnz5MPyBK4Zu2iZVbGyl4sO20SYJWNvD8khX1l
psNTBkS1k9tKk/uyTFcxhMtQgQ8X41DSISQ4WjwFjgCCRjQlMAxOeyx//X7pjlZnT3di8K9OOr3m
LvaIdAmYEBLOqbjho7bg3CaWJojM5RFhrHTsydcnLIBgpL55frwOK2pC/JnAvg3ULZhlG6Zk/sFW
bAU6UU08cDsrxTc2eCA5DKyuEji9w0GYQqW4a9lEu/Ri4QRk2/ZZ1fWTZa3MzRh7dsJtMjOMe08V
q2Z9FAhlzCnC1M+G7d0j2s8cEr/xS3IsCb57oFtak4AT42Skd7fZQj2j9Q0Z5lXY+nXOH60zvkQd
Yr+EHVkz6oNuHkZBI65KRNjZzk36KsZX6fjCng6w+J9HKw69KntzFdpAdNXdm0p7loUGPE57ypk1
WiNZ2zSb0OV55MTflgnUXOOQ+jdzidAXwGf0vzCrILVtbZetusnqZHxVsAlI1k4jrRQ2/SYc0xtO
9nahblMlRRRCnqog4NDXbG4zVeLNNR4ASV5zvfykYeSss5tRa/2Sm9i4wetUjO954Gb9tZk1QkjR
W1zc7dE5ODnQs5kIQBv91hlWB0fzjZ79mJG/cPrHkJM9RqUFjZRSC6UMpCTYuezKRuJ1Ui9aa+9y
gkLDLVHcY5NNfzdUWdQ1PrDZfleQh4AagSjB2pAP1llxqKpy5vqpVY19xDmstuqHaorj3Kb7qbFe
6GHfeRlOzcSISUg0C4Zu4Nedg27R0IWLk4YuVAJ0pmacMneKINNS5GzgeqY/K0y6Ouw0OCNl6S+W
edbc7BSXGtGp8i0eEShUPb+y339HMz3brfVVtt3qgQ+6Tr1HKhyrBAmVEzcPnL3WFexS7RazShH7
JYoP79QAa3jIUfcSR5JXJ44yw/lJNI6XU5W/qFG0K/TpQLpobzHrtMqXk3I18WDign8anfYIMsgv
R1YV3Bpa9YbKyIVfPIi6M/ZHwEA5TsSczCZrCLXWQer9LJL5O5c7fdF4yjXJD8LNgZLwC+P/P9qV
piBNSmtTrKJsFz1arQZP3m0V0f4bsuViUP01Yx7ElLETuvKgbcPvM2UH2ZWXTn3Sp2Vbap9GTGCo
cdMDZYDHODOZzmP6sWHWY9JsvnEEf2HUCC3Jcg8QbaCkHHaVwbijnOhSHOO0oEZuXNZCpZcp52VW
shrMx+pv3OcfkaAFxK3/uZP8NCNii21LGRxTB70R12xkDdLek2Rhr8SCKyV2WMao98Q9dDJJq3Re
avs+RZhN6vfSUo5pMeKf5XtC7i3XyqlatzZjpuzhKU1+Vmk7xU4xOLTcNbSBXLt4/DdH9rfBKqkd
ViN1rb4o+C9kh/CSR2fT0T8iE25Rks6gIevzzAJwTOWxIh5HYJgPHh971vmLAQiR1w0h7+3IGyZD
eEsgT3jvZT0dyfiR0eXwWywcYXP1FOkWbjd4CzxtkxtwAvZeJUJ7dTQM3CfYWuLY4b5ClGadUBNh
nB8FE19SH6KBd0/8q69MxPooeTqM6deCBNoqjOh48uKNWhaqX7sd4Fxp/Do2srqllpVvv3iaUP2R
al3H4BHLECvb3Mf3f0YXeEMW3MqBeVGPiY7RqegiDyp1OKrtV2Pge/P2ZUyneFHsVUSTWig3Z6T6
zs12TTEHrI/uuVO+4t94yWs1rKjbYHjDt16FNbs2aXYcpR341nVzl3l+05T5PT+4UnQgjZpLNtE8
5PyQrjwKM7oLMykCfV0p1bytY5pAym6/1ETIkmRIKJVvsMlL8Cv6Jww5YgHwpqzZCLAQ5huttE6N
s7dq8UNq5UpuDbdKIb44V73UtC8HXbwO1Va7lV70I2W8z0R0W/rfFnuBP1aexmCNcuU13Jkku7zK
e23T4TJT+D0Ndbkl9Yw/No1+8RJvtX75dPLoiwqz0BKsfnCN38gmS7LeILQC08DCZRgXQk3ndHb/
OsgW5DQxztqRd3Kqt4ppuPGmXWN58bZ0m7fWzlDwsq3uvgr1s0+MdRPGzcmlHDv1vvX0D9228Kqz
ulWAqXbWdEtG64mA/DH3sMHAjZNwITcmikXcJYHmzq9Qu8pBZ41M6IW6mNcJQhvOWtpJ49TCgtsQ
31kiFlMThH8mH3LqzkfD4qIouRXpFV6fpr/d/FN5JTb95tlrxIGX1ZeeOWGSFwyh9dVNqwCjxKEp
MUGKeM/oJjUFs1r/SsLsLhz0GqOYj27rvsbGa6RkT97ilBu4a2jaIPbrb1ewA8P+WerAYFnIOmg5
TNJjODVnrxhfTC3xB7feVSVvx2KkvLDZ9qz2Kj16AEUDU2K9uFl3IdJORKXlNjDwYtFhH3dKhIcL
u6+mnhcjvkqa82olZTgibG3cUp3RzBQowhHUwnobm9jzydfuSyU/gmsyiJVAZ1H+pEjXjVXuUuOL
3d5pGqlhRffAfHQsPFKosckHLm+2xPZkOE/rGGbCAMUp7jnLO8Iy7DPKvbJDn/ApzuUxYuYVqov4
a6lBwZMtdaqrSNjTuX37nSorlcZhl9I+Ur7ZFnSKLewXx+UnpDMw+LdmeSEPsVVZI1JEsYX0+oh1
/tKW+cv+csN37oZEaYkelu2WMZTtRoEhWw8TCVwMnDkxE4JxHdZyELo4slht81Rq+mxLyR59Wh/C
0B81TzZMMX5D/qWgl4mgE4y7ZZVHMeiVfQi/8rPz+KSr/k46PKyTkmIBhbb6OPPTgshPdy2qAkUm
YzHJ3mfxQPJ5s7ipvQhG8twJynPUM4mKljIFt2i26aMYs4Omc7av5wfRzu+ussMR4242pU+L1t3q
+Mg7F6W+fFZRe2xzwKEwBbHlYv+Bu8PjQtfgU3jJoSGQGGE1oJONa8nBO99v1DAvyzeL8AirP6Se
6KKQT2jhnpYZGW2zPY61dx+0W7s8m5a+H3vjpOOjUi699wvGeCsnj/FMhs6KKKC92MRcYUgMvgWB
5dllMSp3ttYQKHa+pG7wwrilQr5SQ/XRLyjEdtTvGvFJPc9mXs2ppujRP8czBIEj8wl915kDK7V4
AEY79/Zw76OjVj9bpX63OiNwVceXq0U8IVKv46HU+Z7dJezL/jpJXA/WVTHsAwCSH9bMYdkhsTOS
mxhHzLI4ps3w3FC5LhYIFwKOg/zbdajGGYuMEnp+ZoiQyonNWMSPysRXP5Ln5lBuTHq/0ZDXtrPq
7FjSfdVwvP5j7kx2XMfW7PwqBY8vLzZ7clATiaJ6KRSKfkJEy82+b5/eH68LZZcHBjwxPMlE5sk8
J0JB7v03a31LoUcDkX2iQriDiAb225WfDgU0cUduE73NpAJ1JfPebgzdRUj8iQBSpVNbD21/QZYr
12lsMTHFZzEpHtxcP6a2UgVLiKnf5OTxLM6yppGnSVhia5iSRs+IGJmFj2TdkoqWETmgvKsGS/l6
OAaB+qTQgrrhJZqzfZLjxpu+u9p4A6F+GlHIxXB/qE9MksY59tMajAY7Edx9W66dXecgjLcCcG2H
sHwuuSqIXWYvkXuFzZJb0499D769gcZPDAP5jg7YDPdZJ0k4Q+E1UWrIQt9g99hZih8J5CDBFJMW
pO800PdJ9VcZyqurs4VJKFTC4WAZ866j9UrCDA4Y5c5U12cO63VLmgMGnNZT3em5DeSHkU0PJfML
hZdGatk15UIsGmVPdAT7s34vAyD0PEmrEsYu80TrpjHMDEJmq3HBoKqa+wHVhtJuDCcNGGKgkRkF
AGtN2404Vuh1cbGr425A2JBG1m3ob7mK2SNpXAakxJ9xMOoNFvkUhxFyWGPgMcynB6mkn7gp3+ZJ
Ag5YvjVmRVM+80RZxgfASezM26yYVmPKxq31yYt4mYiSZIGRnxtFOTmw1FT9vQ7f3IpaJs4+XW2h
QHTHeiq9SGjbihE1Z9T8lVvqdWpcf8w2SLvXBWGKQ+9njDtTggsjy/mpBZ5YHG1ylTvqLWpmhPQN
Y5W624GL9QkDlms7VnEWVO6FR4To3aJhR69/6IrQ10GJiiCWu0D0rIsSk0WxCWaUtXp4p2vwwVvC
fQkeRK/sJK1rEpJKKlXnnspsq8TAdXqovjj50aNNTKkaZkmv2Rjf2gDHPGojzA0l7nSt+WbmOa+m
BZfD5nc5gDMjOzvKtmMArEjjXI7tAfvJAX3pzkE+INOOR7h6CJxfdGsMwFMP0w5FJcknFFdOu4o6
DGwG7DHMEfSq4k+dUPUH0aluDV4Gl74/3An11TFGjDbop+Ito1yURYij0nUg2cYniyAzfBgZs1dI
B1a1q7/EleVRgZn1i+S3nonFSb+z4NmOIfSWvxElU54Ud0HdG0XzPsyglo3ZVcwPMfEuCVkGiqKv
EZyuh659C436gMNTm1DE5LkJloTsOGaiXpWLF5AgD0nhXpIk9kajfHaqaV1xCSoK0vJQ+winGn5o
dur0cmNF7xDCR3yeAVdcjnMYG44kBCKbnmxKpYz5EVP8fsuahBKwX004OPpCWT9G+N3Rua0ZcACH
Tw7WSFB2ZhzbkJVC0xwmVNNOn+8jlZeJdVcQ/KZZt4U6jVzqR+BpArRn138jo1MzjVYxZnpTPSTO
fHPc/kHUG80qdmHwB1SNa9ZmNs3d2/h6/znEn7abbGpeK2YuoUVKLG+SFqv8fnejf1cmZR3WzQ4k
G3nOH3oqAP88QkR8tpKl3jSvSoKRL9nFDQDsCvmjmvKGGqZLc+fuSZbKVnIQlyYSSJmzDQhB5sCp
PTzEI15pXWaH3s49tlmnxjE2dt57osbCFl34EAE5oDlyP1hgXLLxRSTnkCtZWSzBvBlWclcQCA3G
QGfCBIvMi9jsNyAKdvHwtJyCkb1aS2Va60p8s9MfLnhMFOO8m4a/rMi3CqvePvurtBF9QOmNRfKk
lw92jKP1L2LfqekjapVjkT+2tN6x+CL8DtTBWhr31iQryK3J/+IWj56s4BYjMOd2WqtxAWb5eTCY
C01Xam4isduanIyaWwhZLJjoXEXLqNdZ4qcDKWaVxPfS580X4sL3sLP4L2uHCDTrzn2zbm+EBtWI
5vDNp+X0Guf9n2Zp9grbSueBP4FazdRip6ffdF6Q4Xs8FUwj0LWyZ2vbD62PzecleRNqwbbH0nay
B8yDQycusihuVVdYKzes3upeWl5oZs5LX00/ahWOyIxxiQURZFoVLxtom71jXpPODO44Mjp8GHy2
mjBgvM6/MaAZqbT8hgrVWINLicmj3Na5hqzDzotNzstrOeQJi8lM97mmWvuRARkDlf5bYDKHwSia
nV08whMqH7L0iW375LOiRDBb1WKnLfC7eHommNybgq+BAxBqRWF/M5su5g+A7kr1qyVPRbaHDI+x
7llDpDgRNxoHmW/grFYZXwQucWXiL9Xeuin3mZbVZKLABrLcfW2BDUt8qCNm+Tlz8PesVSYUtNSR
PJDNxgalM/sIqFgJt0gzCwNhIx97aB1D8w13ohPvtBgSR3W14EsEDCGL28DTrOjKnvAaX9W2JQsC
DiEw4cBQ1hLUdVn4mHkplG71wHTw2tDYV+YvmmIjZnWPLdzqn1GKuuhcQUxoybye0UgYzzkGPyvY
1zlgpRASxLBpLPTn9W+MPCSa6y3m0bXp/tVK58PV9BI0c6B1907Dc/s75iHpuVuEzYbkLRd+bVPj
ooOrUWYvHW3IcYzMZ3R/4+Gsyee2o9SJDqX8aesHWOCe4XyNwybu7wnTYDwlB0ZGsYsIUAUK4AR8
bU9BfawCCOpsDgsCCTodgYJgAEN40t7h/M3qA+4Vb2jOMSabbqpW7aWbCVz9rdSj+9uDZB/VA28K
uZ37onzLyhoJVnTK2eQVTXxs60vP7CfoXnNkaBpJ6ODbuxmkUeXnPe8Wo0h69VUFTSEQrwDxVnb5
XuPlVCaiKk4uZbcRVX7L3N6UvcewZb1oCVQ21RatbmE9lhXzDaTj9Uow89fCSxpcutL1XPUd5AFQ
GPLTC7QSP3gMnQ6RNk2LFqMJKtft57+eHIYZwYCzUBRbNaNqcBZD+c6CrBsytynajR0VHobOgVFn
W2CcVx8t8yNsyPQxti7ssTnhPeBCcucrjQSYvFInV2RrWLfkbuBGrMjOailA5vgA4Ahvwsydv467
eK9wS7M8dDEfY75iRw4thx0jui4Tnd9BzJi9+WgyrDUT7u1mRnvgZp4Wa57NR5MUb9Zi4A2e3JHh
L4O0kHo0Ll4LbUR+/pECR3UpE2t5k/YpF83JbujhIHELZS3795ZP2eCS0jikSv4+4NXr7FtIetBU
QPqyV51o9g5iorx8RebHzMVpLz0K8sz8RCkQwJPWwXEmAyQxQsxMDB4JDIih2mpM9KPBj6xtQBVZ
GbumZOGEBoYmEfQaFjuLh+HWDs8BYIIajlpW/pD/sU+xGQzmRx2RyUBpaca7kFjDuUJsgnAUPQwE
lBBCSeTnbD+XB8bwHItRcbHrWDFhq11H5qfNpwYa1CunT1HzTc2PeW2swBnUTbfrjOeeO3mMeWb6
P2SaKE2Q4LJkYg+Uc1zFrEitHq01m0qNNareJeBYQCCSzx62ByLQkGoRUD0irIrQl08bx6S95iQh
YBiNH30iC+aFuIupSGMoLSXuCNRtbvFUyPypVpfnGlupmVOEqAnx3TnyP7Y1vNeCLyFRnnIJUmgI
ExbsjmR4pXVfrWIBBJnmh0FjYFh4M/PLkuVO2RUrRbub8LxYR/iUd1G9cYMSH0pFbhQuB2uddboB
0gmrTp7UXuHWyySSgSvZXJxtktDMuF1YG1Omb6s4wRLFN8qWwFPS/ZBHpI2F4YMR5V49CNcbGfnI
MM836LGHV1iWGD4BRqcldbtSlV6RmNEl6sRLcA9KvWO1EYuXMGlQ/cXpU0ebdTTt/q6jRh5ADi4w
ldhicmmx4UU1izjArAcK1tfElCiCVe69mMERQ2f03P2sAPY7qfE17w1E+fZW5wfbsYOj52NUVK4n
Z9xArdrPLKw4TJBC9keZ3sr+rcPIGGgXvfjBGbcKz13wghL9IGQCB6XZB0xxdLRhXHUbApvmlYpt
UJjZq65CBslsmZz+9RedRW8y9urRoIFT2ZK7Ov5jURh/STE0Xm6hEA5FLSEbql/hAPDWrFghhQEE
JHNwHwHBUt1H9Y9Ly7fq8sYbVa2/LeUZ6wEI1r1Y6y3kDKWCVkJswppgiMjXK/lg6wlVefyeWOgs
SsInV5jvcDB3+obHuDsT38zGslaMjxh6VR1R8dheMmIHCYu5vC98blFwc9j4nlqb0dnDVLIwEjUv
YMt0055wCwiwUvZiTagmDosmm9ZDYQI27LE7zvmrnIO3oZ1ORab9DDy+LwreTShyMJKtNDoqZfkQ
J43xaldDtjGU5AQdiWpgO/A8xQh88PyDJVyQltOcInU+dB22IIFzq/EapFq8w64O/9kgMFrnRC7k
uZ2rO/TUh4q63DT42XUnVQBpQ0kqpPMG/EbFpqOuZyXr1oFp3v9YbV3E/FjnyTnPQge2Y/M1BUer
Gj/aqferNLgBcz7nJj/LKmXZaLMtdNxflDskZCC2KxL9VOnSWjAn19Q0XjCM3ioaO+IpCYaEUame
eyqGlm/KZH7eoAQYUWDjJRGQ36QY3se++dLMGKlsu540sTawemCMRq7AJoaHNcyGo9ab91wSQ5J/
Nogqq4p/3XPxMylslN/a6G49PfaIV7zF8Z5zY3BPMzX+JcRRKR4n8Ri1l6COfAKduMjCvVo+5fZX
h8Kwcop9Knp/yvf4HPTwXmFqwPHnmTIGL6itm+ysJuwm0FGXIUKsgiURsk1AxzqhO3xDlZncIi5p
nFMQL55TZovuxEBPsJ+SSBJbBEZbaryCQ34RvTv529Aw/W+7F135HY3XOeSLAoBkibcWOWacGzQ3
P7zlh0LqyNXy7UtGbzMlKujjYG3W0XM21f4UD34f/OQJJPaWWmVKYn+p+6UfhI0fS3Nfcdvl6XTR
QSasikH3jdT8jKNHXaUH5X4MUUBqJQqGhPF4l8y7kWt1mDDVAvXWIJRUU3tIhdjUfLLzaG+7lG3a
LMz3yB6JRih3qoHCqjKD76LND0nXP8U28aH1mYWm16NdKp34pdCOasUUlD7BIE1rZOdYIear3qfg
vS7y916Ma5uEjDqAVOOw5MPcw5TIy28ZbvlUD9fkb65nBqGlYT32tOPsTGHQ3uYGWlzSVocAA2qt
vkRx/RaZ8LmsadVyeNtgMaovNwu9QsuvVWEd4Nisi4SOk4JVYeylR7iInY6JAqFZro2COcQrjAhh
sBm6934Y7aXSX+MEDt7kiYDmQjMuNcMsg7W8gcPTCS9Ww9GlDps8wVXbeXWovARsPrSq3BU0xBIA
lUtylI2eolMYLdDuEQ3QoZROYex0rTxHxs3Mm+2ssnMi4mJJuZDXwY1g6/pdrvCogLtt8PQ1LQWV
+t7jmCuaAW/H1mwZNoHUbLjbNbP/6I1pHW/hU3Bt917q2hB86Uu0AKcw8t3cMl4SfgA5baxZL8Ak
Vr6Ku1bmCWlvv01EfNZpwmmTlNDysqze9HXzQonvKpKP5JhpDY9Ve1j273HPElJj/Nz3VAppgDuh
ASuDD2b+maZftpmHRAQoP85C7XfR35+Mdf5nboLmGQYBEWss2Av9lCElLY2jVEhcUXnYkJGkfbmR
4Y/ZDZspZzIGlWqKnzn/V40TnlGKv7fxfUgpQdAx4v14COhZLG186JgOGIl1g/e6USS2OyvAnE69
PhUsXVFk1NyOXaCgDWFbqiXvi+ypE+resoPNqJQw2Ylh46NOglsJ4ZFcI8wJ6h4JrefMoJ6Iskwm
/lxEukKZn6Ke42AeDqD53lRKoRhavqazzhS2X2nEtbsKlvLmcYQwx51Sje6KcRNjkoYFly6Z2Ynj
opIW8muEImD19DayujlgMvoJWI9+KzAG4FHYbwEQeu7YfRP9cV9KKxXByVoG3Z5EIH48HerwkqgD
LAmaZh1GzP85KAAlPmrIddvQ2XO48NwATITWzoKP978/wtA5N7zDOSxCWx4LE3EQZJTCMfZZZW5N
9Mz0mHVX/ykIBuO2OSaaem/oBabgHOZXB5LrKNLPcs5942eUV6Np987YXfIc1iH2JIyk5PXh1EvZ
2aAL06a9MJVHox+P7NlODeaKtKkgimlEYMQtlTeBJcOOS+tqq8a1FTS0HQDS8a7P4BGS3vmVNLFR
92qZNWdl4sOGesZHsYsQSrSNPzIYNWkiLfdHMUp4T2wulUdmermr+7m2ZA9Mu+G70O2tjQEIG+7e
0lw+6mTaNRaYSLt+71xmMTPbmpdR7Fx6ksyojlItoHHoflTf4tF5jafiXOnuylh+PnCRDedgOi8B
ZeWozld7ccosOx1eD4f5FluTXGmvijN4qfMmi60x/6ZT5vdsKywJhCHOfuMuf9J5+BXcDbx4lOp7
IaCkoI2WIG6SqdlOYkZD3R3UFoEW9H2Yqg8AlVpF3hUyKS1jOKgdGhowmGof7XoDUW2fXtrU2qks
o0NkqxhAzgVzSqtAlcvWm4yIVeXrUnmSAwAis9/2hoYdDEuQkSLLl2s1f8gIPqua1MeCxJ4LPsJB
5RLQf8NhwUusCEX3LCXYJPEzHkJHt3dJCaEIj4odyCd3cLdNX1368tshoI/oNejMKQBMCYRmrzH/
Cqlo9faxLasr8Ga60W5jNTBRVJU09emaqfFbP19rBvWF9lt3z4m04NUkiw6BM3WryfLQGi3cOEKi
8xGBLPc1el6RlLucviQpw58wp7Km+HGz+TWcL3Ymfs3aB3y9TaMZddiL2RsAy1EsfyHQACAUPMxp
B+45+ImhnxT1e559RWzfsCdL9Ih9lF8lfNIjE/pdG2bruEJ379NIkem8jsqXQb0BlwKwyroG9ZEW
vtvT0nCFG+tLSdptB/RHoCsL025rRvzZ6gcl30dFjY7xEYMP9HC8jzmjzox5KHNsdn5cRZdiXvJD
phXKvcxoGW5/JAZsvexDK/CVxvarsCFpTm918NsQkNvSOAftzm2+knLcKh1FtRCPVKkqiyY43Hvb
ekWo5dcFa34XDTFlb5Gcivo22+mjYt0HR/lUrId07DYs7lchGTaR/Zfk5glSzQp3ZVmFnzkyWa2L
N6JUgAkD1laG1cQhFcx/Gtf8mO7NEe0O0B7K7S0RcJNUcJ0qBOPwDmrPevEEsBKKn4ISNgDPyLIW
tCNMIuSFxb6nD4W7hvo89pf1fI8TxK0ui83NUtWNzmEm0S6nWe47Ezy6Jv6UGjT6bHjMyGA3bYRF
LCCU0iewZ8sS4Zha9ybndnMe9NS8Lb6lvEKSys59BAkhisYnRmMHBuYw/gYloMoO8EY0Nl6IJaEz
a08go1uxjIQ7Y/hIufZJKBj1Dd8RoAx6PbzItZugLARRDlFwF/dnYezrZxYtCgVouutvfKXBLI4k
veAKtuOHKL0hBEd+qlQm45iXQF7jHhDej2DiFvrMbAf3SfbXed4OCdlO+N08+8MtFhjXe4Ewr6vZ
e2rVhpjXXDtAL9zrnDTWnza6vsF+3YDg33BjOdOpV7u1BWK5b3i2rjJalvXu3coZSI3Jie3lVMfH
ynC34PeOTsM8yfxBDsDDg/7epTwgBbSvGUo21o13ivq4572SW9IFGNA0V6P/yxWBauNscKfBxKL3
0J+lKvvVUF+JVGjD5mhzoVcjVtlhrSnXVpb+2CoX5xi3zxYQj0R7DplrTpm9R6tvZweAiyTNEXM0
HmtWjhkrUefS8qeP9fgt9EzZmlJrrsX4kYVwzpQxvCCTyD0FVJnV1e6qHeIjAUzaIZJdzM+HLiVH
jge9i6rdRpAwpeZGoGDpp6l9CflK8NYynocMRfhYz2gIThA6jiTOtJ065E+2i3ZYVJE3J3V+ncNG
3FDVecFcw97AcrMx49LdhIkKsJBkY1ayzEcakr9XCS5xz0FSgH5lrbj5xm1QcGepid8fNtYEeOtZ
lFs8ry0AcE6ExrE1AvDCS2eBHxuhtHFkKwZRtGH12aK8Y/OevWkqYXiNuYetE/mB1P/YCX12XR6f
c6jUHPjhQYBHPwWQFFneuXSNANdRNxwiAF/HFnwaEvGyPEvFzMihaFLWOrS5etCHr6bRwwKES7T9
1z82NsixyC1Rhi6/ijdgp8aT/kh2Q/aErt2ism8Qz3zHBVoAksCmK+gni+Q4A020kvP+mMzBzCWy
w27zW0KfsscXI5yDVEvr6iTQuNp2jv3cnBErW4Xqze1MJNrkMsHIHfPICPgnMibocbrzoZLSQHk1
EIasC+XYlBIIYjKH64o0CvhiagwLpTK/BnKIjy2rpaNbdH85oEy/6UTmdWqMeHQecHlCa8L95Y67
uqSLmLS52Q0Tu7zR7c2da2cP7jhV/KEmjFInDPzeBMnfVShSNNSN7gIF6PuyQnVbJ0eriUucDqXN
5EVXDmnXKXyD/a3Wx8LPmt6LJIBHuczmhANaNW0n7RCmubUjoM9LMsU62ngXpg5ycmGbxwyZLI9h
81DlssDsi3+SehT0TDRcgQ47h7Zm+h2IMaL20IxtJsPoJKOLOczqseheIscqTyAYtS5CNaPrHf5W
5mRqDhTbViPmDsGM9K2rqn0eElln4gbCbOQbefPhRj14VS5cKwYbaYRRvXYsHmzBLvJh7m58cOaR
5Noxiur9zAMMoROivuYweEb1lKa5eTbFH3wTDrGifEdmPqOAUR4a4JuUgCGbvU5zdkRceQXmoPOM
aWdW/EQNvkdRwsFs6SVlORykkXCUl8VHhNTqTHDvTp3rbB9axe8wMZFHrw0xKIiOzagcLBuTnxVU
JA5pxiaHvbqhVWWspqTJts36A1fbvYWIowQwM6RgdSb7RB5Z7MG8AYPj6sFLNxW4OZOOvpaYmlXX
TS6qqO28hL+2ChV7YRyr2YRtj+uNTbyJCisLqAxGhBDg+sY5WWSFUA1kne4lHhlsX8MZnzSGJ3qG
al+nzMHIN2bcHmE2HIgqxa8ksIiwiZ+KcV6BdRJiCrC+XEN2lTtbA7+T2e/tQvF2FgujMVdPplIt
KJ1e345V8+zomNnirLxC92NtUIwCznFunMz8uYGOve8thJsMGLdFynitAL9YFWD0QoNoQjHtSpMJ
kt5DioUDT24CtygJF5xVmcH+VQGQOs9URVYHJGIEcArN1Gf3Bg51kiNTOxUZaISWvEKVGRhB/WpR
0OyENL1hMcJGHc1ekkVLqAer23AsLlq6iGA4koXspG8PWnftZdNfkRV/G3Wc7GfQHGGunbMajkvW
T0tKKyqviCvLSR9mHoYVOi13nc3IeJsIrqBbON8mMWLHRKpL5xhSKmWE6WQ2tGrgQ6xkreV0SJ/q
LnsB28ZmE9t8JdvRd7QB/70tCe9QhldNEhla5onw3e6pjER10WX0ayRGtBV4S1G1EjvddCZAtoRB
hSiAAHRkiE4YV54TzIeuPcyephS4TSPr0VVYounLyKJ1X6Kmtjaa0f1UKUmScS8I09khfs3WekKG
skA6lmf490GVRf5I6ge1k8vrm3XKRqTKD4kNjAs0vITAKiKU9QhSmkkAhA0gsk2686Z1LXYhIOP7
gCRSh1HfKj4oQLlODNK9umOB4+ZADo1WezakhSvDHcaVKcYfNdIhxkW5hZo7f55pwlIGtVCN+Fnl
Yb1V5rOa0a4NJVI9KE24sMn90TsXG34JnfRfTPu8q46lHD+dxk4xjdOe1Dry1Wwxh87F8DN0YXFm
11ycY/VvDEfnEKijtS1n+0Edk+RgW6BslS4+KXXFHEjVNxPw8FU0w/LtWcBRGePi7qZhDw3yODH0
OlWIEQLUIUEj7pLR995tyScrMbiXgHpWxhfmJWe1POME0v4kivqtFOpBD8ELO41V7md21AlaoTAx
70g/zAQ+ubQxA1nK9IiozLi51QchuzvmeAbmT5hv4UjP1knVWsVavcGJNUB9rINNtZjXw5Grqcu2
qt5awO7EgZ+Z2LgiTz2HOXtL0H1QVqjWuVw2NutzTad3kVlHzBU85mhAFgz1zKARqPuDtGBfZIjW
7Hh2/TB1YcMbCo5ywDF6Qobx6IzNOkqGFVGgh+Uhv8wm2C6FwRaqNHLknUfC2cKdgqLNLoH7FwmH
b6qcUIO+O3bJaDklvDQs0zOjyH6tu9fINdNjpQYsJKeqwrBAukctYCUor9ZoHLK8cLBb2dwFYbsF
00wroHQbImcDkHNZSVdbOxhEOiibtkYbviRfurZo96mLVrD9aEvbOBsFOTUNirXALi+VQwyc7lCY
cT8VHgsoMtVFGG5SYkQPWRC9m2qP0zfl5IyUxS5WaPDxWOXUY/shW6LjTZsKOjcAAufNTkxUFgoO
pA3I9UQDR9a4zSELUWmrYRNtXPp9I5fSF7r1W4b2a1xrG355yZV1nW0gUL2l5B8yFU8MXKTvae0M
x7l1HhHgmdjX4I1ajgti3eRd6noLHyIKQLfi37esLyen5PLEyWgEprWqkhFcBTQOfCq45R2nof+T
1Q8DpVuSLgClMTR3XYZ1LVFKA+aCXTJTxOEqIZB+T7C3Fk9NnSGRlMnw0Hdlu5WJ9tSUiXnOiVQA
cYMQFl62YCTEjvEBXf4ZtLX+HIRsXgcTAHLXGF8wqdR90eAuH+fQJfSTKdVA82D22i4tA/1ootKJ
+TMIBW1BwvHfE9cytbuJexNZcvYClDDzK5i/ONLCq6ggP87JzI+mhKerNV/CVd7CuKesgQBoFVWN
HoI5ZF2NfqXj34hbRJHMLYBMdw6QfKKl+Y02TW+2j2wd9iqBWFiY3IOMAfDrEbQv2n3Qs7SOXpVZ
A3zlUfFrx1zgbfpJoAlh09quoMbQSdvqno8Q8VnLmtwmCRH1jCU9awxwvCY8PcB+MQAaV5X5ySpK
o2TBz5KFnl7rJQi3dmCyFQBWI02JNxPlz1siPqQ5ju+M7hVSBTxRID+r0746tDlqCUPTXjAF3Cvq
yuucRAeT3uECGP/C5qf3KdWeUcuT5KahwyoavqJyIs3eQg0AmBtonmU3vFoWO4Dm3OvFaTaxU0zg
V9e2sFR60VRHFa0wjw1m/QOm6uc4vfbtaJ3b2G49aveSjOZ8zMR5QsSgmqwvTRGeoUc0RxMil2pV
yK0LC+gHjUE0RmfbYflopu5RFcp7MKLao8lklqguhgT3eeqyZUQ4QFeckkfGPAw2RXWyrQAuIrw4
YOvuoQzFvlfoW9Ahdxst5SYaEv04jm1yZdO6rpTgvYSsjh5nM1uw9AboVKveVdA5R6jl4LC5vcu0
glS8B3vuUbhH4fswBNmJGEmSCUN0JEswis2kKaMhjxOi0426xTmryH4fOalngMRC53XCLADHR+3f
McDvpyjV/SaYfnKhkD4bHXtSrnKDRU7r6KvOtFir590f8Sp4WiKmTD0639xCskPcdkpDx14316pT
BnMV72QwrBO9/hgcgwajCACdhR+aMz1zd24bmvGdNXF2DR1INL0l/E3LI8TnLfxSrcfgOjSlcq7Z
GuZjMsK4tvZpPXFiIeoVzny31MK9ZqPmgUu0ucAnQLwtw3yAJUQ+UbWEBEGbM1wrBL7pPuucRRsR
vRNprF9tBE6lIgG21eq0w7sGoUQfXsoWU2ZkAJfJF52jo457Jwa8mzvZsGMn8dMKBvoIRMBUxyrZ
tJh7VNk8sgEEmgQocjfwg8aDnzV2eyK+19cjvlzCB85Gp3XbuTNj1L4uEpq4nHZKFqjYOnUWJiY1
H48y4WtC3+Zd7JfaHbU7ChI0sKukSr4QirOhV1wi5jL3WpvJXdbIVHUOGU9axPr2tQAZOEIA1Oy6
2zqu+aOZNWNMmcNvr9xT3kY2+XWJV43a7I0WcQ9MM4+h3pbvpNtfEreqaQLSAhGA+6ApCl74/ahg
cmhbcDAzmUxjjaKQSawX8T6vsnwhVyXyj5Qj2CUxIqXZhtk74sYdhoak99KrdONSjs2LCBXSfUp5
swy0iUlosHBGs9va4/DqQNpv4cAOIfsUmiByLdRmxG4lBx+tNPbevD41HfoVzWr26mz91RDcvHDG
1c5gxwvdvifLklZlHLvV6Fbahn4GGWd8HKYW9o4sLkAhAyAL22QyMbng2cTp/k12lwvLsDjynOj+
PwSZBWT89OFGqo+qYp9K7IlY57wag5Fnzy26mOhg1N3gD5ySuwJ5WQOl3SNKWVnDm2k9dMjjOp3d
3T+KNNaA6hizB+cg8hqXoqK0gVibYMot9Lc4UlsbtXQSvefKYxkgTCmihgBC7ckNrGH3/zC89b8k
vJ7v/tP/HgH7/2O6q/l/THcFvhJ9/ttn/vNvu996/g0LxtKf/yXslf//f4S9qu4/Lc1yGd4YiFFM
x/3PsFfV/KetC91wTUPYKkIVAmL/I+zVMP+p2aar2sKEK6dZ5v8MezW0f5qWY+k2v58rhO6q/zdh
r5pq8JX9r2GvmmqbGNxtHXmHsAzD1Pj1789H7oLm3/+b+g9bm9JRs7Dd6WTD3UT2F0RdeYvC6lkd
wnwX5NVbqFezX1ldsC/TFNbAMDz2NSNIEZg+Nk76jIZY4m6sID8WWrYLeXXljNJ4RllBODo0jkmv
uV9YqBF2vqtcM35ErV2tUhc/FatkcS2G6HeG0CRpqx6HRQAc6fp4kFp9leBCGL8UL7aVfNcuNZdF
emtfXNV2Mu9pXX9VZQ+KZkr0fQIArkn6e1OE5LpL4O9WXjMZlv2LwSAUAf2YUdHhu8CC/TDSOx/n
GArBYs49lVh511NNbmgs+rslbQykcRRvoAswXyCepZos+7+zdya90SvXGf4rhve8KbI4AnEWPU9q
Sa1ZG6I1cZ6nIn99Hn7XRnydIIAXWSTIxvgsXbVabLLq1Dnv+7yHeqw9k8PQHjMSs8AkP3IWZ5ri
Rd8qiRCCqsI61XoQMM/JTH6j1dy23QD9rcoJhQCz66nwapXyu0iCF9gY/QuGWKQnNo7d5Kfuy5tk
Ynl1TWgJ7sQRgwr5QAVzzdzMYLYcMG2Pd0Lrmq2Woq5Jsjq7zYq7yEXjrwLxlIm9pVHUpUUe70i+
Wgq3MO+SPG1ptLG49xH9OCNE+z/rB3GWSC4JeBwDeHXcRE90VKlKXO8x81gpCxePqq3f20UxLTIB
QgcK0M7Rp3Zvohoh6iVZGUXyVUT+sGZIkp4EJ1p3GAeOWb2PIw96A8J7MN9qBY8Cc6qT+qsoGO8T
hw6BWdO29fPBXsNTTpaqzEq2HdeFoOtRnbio3CENHw2ODFNh0B9pPv1Btss8HwXYgY7M1yqC0KXJ
bkV4FRqlWCcDY2rYJWzV75hadAwNqwTQ2UWv0F3rkEscybqa9STFV4N41JQdHomu9NBi5USwIktb
M34/xCk5MgFHt0aVxq0pVbdqEQ0q6dgbTrEzQjpBE+/o9Hfy1t9ImcY7qZBOUQ2PO/yLzZ5251rG
HDiLUoWbvsfY7M3jNDTEOY2QaroNTRCvTfuD9KOHY8+qXxQNGCls+euGIw0D4iA/FS2eEJjAJPp0
iXunE53Bg90dbBujgz8b7FAH4kXLrzKAsuNH/ngMfa2gaVLemTIcztCGPHNvE4KL5amp1r86pjCR
UwxJmOS4RswksubGwfJZVnInfJxXRdBdwzEFuZ8Yb7bTMybAfwpgiCCVke5oiRCEfRqRoaQCdWau
GBPWUiKDUNXwCNdH27SD8RKWoKDridbAWAb2YpglhFJZT26GnjptFKilUEAM8zy8t/r0At7vavbI
g0Akoojq7XfohKw2zXkMnP1YJd8ydmkTw444BJkCm1x9WH4d4Hq8y1scHR3aXGWRNGLROGNoTCVf
M+2LUPw3wRhfmTMcJo7nG4lxa28J97mL5L5syvLZ7Bx6DLLBqZWy43cNUrVAkUmJW8UdcoyNBUk/
maPNioK3Wvb73PGnLyubLmBssw9C1b/tmNqtj6qLrrpmXdn5MyFhtAoCGOKh3+xNGN0rj5PeMsoz
wgOiT6A7NM8fyllsP3YlOE8fGCWguQQ39DoJ6IBMmAE2LjGVROUQ46s82r82TZFxck5MbvFo+vQT
R41IoHSgFotUiyV8WCumK/RpOdlXsrm3yYsjqEP/xhj63FlkOjLWLQ520R5IeUG49SprraK9oytU
nqPil9H47n5Ux9mknk0lhTevCbFLBBpDDVTc09dQnXNC3Hi1tR0ixi6mZNbEcFDhU17S4uw3SXsS
RXpToBfajW5/E5cQzUb664Cjiqewiu5rpmXoR+NblyTNrh1xwY8PDj0/4U/5Lkn7XVYnu6R2v0w6
4avAb1+NQe1c3X6IPR0Z+XkamAn5dU5Z201Ml1CHIGdd9XV0sf1LVQ4mdoHcXFT0WsnNtFBfh/Wj
kBAje1JOTmlAbdqKyFjpA3oJgnCD9pfGvziwty2Nolwx8QJkbAkGdiQ7A9H06cMsxoretewIS0bN
54/YiUcD2zcNi2nk1nNCPm1dv9JjRwxGV5+mwUayZmxzoTcgShgTN3NEZSd3XhtdENLAhqrkOIPE
N3se0HKTTtFBE2CBQfjvUiQQjNxiOl/cvoj7FIux/mJ2CBDyup2WWq5fm9G9RoyGcrMKVlrVaqtB
Zp9NXUVsdojOBDOMTefVgL/LMKEnBQlpcrHrdMzxhkRnrjyQReuF1V1fwjqYIauZGj7CAZaFUvrc
lu7ugOeYRzMz7wZ6eH2IIEprZndVPH2HswFPJF9Sz6hW04alSkbLPlP5HAT/UmqcGfEIxxYm4dTF
cdN6X4WKPjjYQk4hSLDMkagmrX91porULuCQZLxGa2QRZ5CxxNZoyGC8sn7RTGevhIWy7o2M3i+7
Tcubyb6JCi4RrR/m6EnzFhf0JE3HGjBKsONFVXnfi8rAmsMN3leCABizBm8M0tayaTpkIdj20qYR
ZEG4bZHiMSpqDprdUiH1B3qf8/yLkQusnNRlrp1lB8MAwmaPn5yfEP2CeHKdbtxXvvYtzJAUGXmK
qyp5aFyDIgRCv5ZmzK1xyOnMvk/YJuoY/bey+6Xva08TqbikFtHDnsZNTTwfcAkEARwQvIUB9zAZ
o3zTTyjtJjEQ2sqwmFaJf4pjxIfTyHsqGMBbdfXMlbjtPJgsyWB+5h3CeV2mz/ngljvpQgYxMuCy
3ljQgrPktyKqhpekmdjl406Ru6QDjOlnDFc99/0q+ji1bj3UoqJ7PEAIkj6zWZsT84gS08/vpCjP
/qxLi2wycWYtTxGK6aGC58sp6JWhA7xtHetI56No1bmnEVQwqpgqwqVVXxKe1SZPfkjHVcOGuHVp
8KVN/dOWqH6aHI42NRZhcii7UTmNdpNs+5qTmSQ40m3REmsWcti09TCVCS6ry6LUZpa9H5RBI7fa
1JZ8aeOuPQwYp/u6iA8SK93CMuSesmoLHgQQLMz3pWiKd5Eba0yjxIHr9XeIKW1ji+9BBujVxhGB
SiKNQwYLsVSyOA70dY/sgPXGz9v3dP6vCUn/RL9KahWmpQnsDQWZgnNQ+Sie7TomkUvp87CQsVM+
03dqjtl+ToCmKh2xQ4YEjSf5cMKQ/POsepeTu5Oeuunn5npfB/gaBTTvnLSOQT3WPHZWqX1UlnVp
SAlnBmQ/uqECWK7r0zK0IpSMov3y++IrzkBGFDoLYN1UT2aF82acYKRnJJageG5fsexF2yKO966r
MMrED/6pIWV616BH0CbjJ3Gx5mpQGMKCG1f6964tVlMJ64MQrbONZ21LYxIBDBBPP2AC7q7IfI4P
dp/uhcIObRq0U4feJDXLPPZWfIeAmlN9zgg0vBngLWNPyT48+FdEYKi1yOOfrl0FDRIxCATFRGxa
TYGU6phJCp0JhpdZd3Xp3UoKbrhnI0Dt4OoJFxGjNt3niX0HMmtjJ0AFWUUjHxlWWZP7VsU6STHo
aZktOcQqVHSKA4/mFHNn3WzvLU7YpfQ+U9SNRL5+DDTdKqHtRWQDJ7Sn5aATfWnh3fEb+YVga7Zo
eB9TiDOwtw5BncmFFeDKt5PwOWmme62abkJGYEuXKRtOtKMwZj6q40WbMWxvEfEAIMYZMiP1YdzY
Gc17MQ6IlKenMgOYRDJcMecmlPlWFmWxQPGfLKnUkYjH5dH1rwFvLxwa2JL22pwbWliK8FZHcttH
j7mHLm7w/H3sOfON5t8TxvIOx9zA4nrtcmxcVfTomBjGaAUuqIUYtDQhH2Ym3lkl78eiYsYDOJjj
ArWRb1t70brvndNEB+G/57FUR3KLMqb2FrtT7X2AQgEXY2JNp/whMJ4kn8orlr1J2taADiqP2lXE
AXbRmyF5UzL+aSd1Sod82I7JdjA19CUlKwEHs4tgn1/Hvn4gzYqjpRB7LUVGZBnxB31DplEigD5J
5a308ZrqoHoxcmBdTY40LPtVRvolrktjhyYHYR9dsLLmlQeAa0u65zQBpXMMC1yXVfc0ZAmVFzOO
jIEZnC3HXvuP9diey6jBjGGbBT2s20Cxi8aOe0F+v4VMCm+tPOcOaxQ5KngmHyT7pjtmZPLU3Aas
E+dhxIyAYHsWTeVzFJl19n0E4wxyST+RLG2yj8E9N9NzkjR34dh+SBUSm9I7j8UUVsfA8J7qESpF
G3SAt/wC1zZox0XLkRjL1rbxwb2YqlPELRLvWZ01c4TrMyB+ApNnn4k8Q9AwvEyJPWF0YCNJau9m
VOcRGQKZMJCR01Cno4oRqkK+vGuktS0mKhjZIJbTTaI4+iwPd0Mt/SXeDWJcPYwMZIl950ZgItnz
8kM2YcRIbupJU9u6LgeiGkgRy38VrygQFykCWnuq7yM9XEZ2UTP2G7ZhqVtb4fCcI7c7tjmGQamw
bhKX9oO9G+z7GVlVvBlkOTvqQ0xXKbIe1n3eGZBL/8Yl3JqpFZhYhZAtt7r9KKJsVwq9Xc3uE1J+
oBE/mS0e2imhUZ0A/VRCaSffwKJixACCcoQa9Pypvqv6YnXUo8he6yTe+TJ48x0SvHXm0GpqW2DF
3hcdU/CWWJVija0V81e4sOj56goih9AVA9/wZXA5nXQxe23uMC/mmS4XQD4/ZM0G1M16+sE0340R
aUdI24YzdH5XW7g6IazOw7XyVYOn1FUct0ggj0tCml3UJwvQFO0G1gM3Os4hpjgLqzY285LvJfUu
FcmqbeHqmHr+4wORnD88hlAjpRoiwQTWfBIyBs+08adIgXHaIembBdrlhPQJcEyIUoz43YkB0ZWq
vOqkvzmqGHeAUpAf44+hOdOvCLXe6xVNSrJOzJU24YawjPAmzNo1SmTkTCNST+c9N516WcwZrYNN
A7fHFrXG1kPII0nga8edsAuJ5isIcbgQXE8dzFGId90x2CuRLOP0wN2HJcDNxyMWgANbLEoedfQm
pmMoxgcwRN5Dz8JlJC0NG+HuEZDdOOw9hA76P6KW93rG6blSxSvnwx3ZJ1C/4TBx7AsECt/HPEk4
Kig754RdvdpApykhaBC11ogz0PTPaiq/OpKopn4wF6jFIEVEzYmrwKheO3XxrK1VEfus82iTS74h
LrNc9+ITpjGaUH4mr/AKkBD2yWQ/3HIopkKux4OKs4Pbay9pRqeDSIMbR2eRbbz0UFrquSeexENo
gTYfWZTS5EtX3/cJsj9WunDV5Io73OUOYyizYPl+5T3H81lloBAYZ1WMf3Khqe2n0V6VSU8IfOJu
Cg2XLcSfYDOpD9W5w00516d51R9rfIA90lk7EhiIVUJwgAPI1x0m9sjEXVctU8m+/7Rt+hB5z/1G
f33jjI6BKXou7MJ3x1fwy92BdNzS3hiMMKGn/Zg2iYwhxdOsS9liDn0MUqfckf2SGNN+0hi4DqnE
wd9israsQ4sQf93oKWeg6r6sBcgyC9+9chl+BLAp/YGhfucn5iGFuzZJHao+rbeei8y2xseoD/rG
84HilOUUoGpCYaMKship2MvVKVDtrJUhhBkWM0XpZCxjdtQtyEoLiodsF6QZsDk4DOpU/uNOn6LH
/gDUPrkwSFib1mel4UtqYw4BtsjYE5MINWk8rZPef3RlDSuQsboMw0vmJdPGRnGyR3u5NJStI5LD
etNWpb+UzsYnpXPRcR3gN2NBbPB4+icaSR6tlghKG41SZNxYpOEp4xqrXJp70RrlDgA2xON+We+F
xjEUN6FL7jpoJBQH11HnXjLSZ320YJ5PE50Y3mWsey8cwSi+M8KlMI4YHWlSGq0qI0QNK5IGcoOW
nhKrXzp+Ba2x1551Axi6ppvbnPhRZpYnQEZflW7357z77oaGosqOHyTmTsC3UCV41OdoH3g0xPVw
D7aMAIOH2L4FPp8CqRHjkmrEsvKNR94cztXhGgBSqFrOEDJyn7qGv7hGBr0IzfRVDPzFeVZeGzQE
+PcfCKi2tpV3YBDbLwXr8jITNButXPvKe1QiXXoB02yupxIfiub552wKow32DEWQ551b1e2mt/O3
KHC+IpxA0ZQSkdL2czlGy3Jgrucw1OZE0dzS+eX0NDQYZqmymN/QvZ2DCoB3Y9LuXKAqMy4FMVct
hh+bPcTjEGUH2U7G9hb+F97EHv8mA2FahvyyIGxLHP75RuMOWbkSQXRLRJDM2XjZgN0lFf5jOgav
LncPdNvxva3kC/ctFyRzMC9MsC9NVGLTqB9yP0C/7zWvHUWdQ3dpGeDcTqjoVM7NWJSsAsJ4E0GI
PVopC7WWeEeHl2QMq6bgxeRkZ4QXTqATtzvnzAakdm4ilqKuRtib3voe5/dYsOGOSFXLtph5QMXS
HZthNdiWDi0lxHged9em33J8KOmFIJMIp6pf67X1WgT5S+5j2ikpKN0Yi3IdyDdDo/ignCYWph/f
6ko7e251WxgVGSbdCTPemSMOFKv5PvXaWOBvwM4uKMPKhnwx7wcqDrkWLfHMTtbtBxPtGz1rID6g
v0cQnat4SE9dGfjrwbA+hxj+mSbGtYXeAKRXxXhNWCQSPAoDbK7uUTAoaKalwREFyYAB8xDDDyCk
X/8T24XLb+8NkCb0oaPoO507MGhtv/wa/U9tvmglLxz3lHCK7k/g0PY0hxAzdMQNA7bdUdhNUG/A
XpDDSnMCUNM2MU/hxAHYgziLUa0g6Zy1bjh6ETYLeJNyleXGqzPKh5boy2D2vhG/xyi18yCXuiQg
aOl2sLH5DzKnenCOVkHSZwtEUfqly+JYHiv2cwja7WPkwJAdafjgg4hXPSLm2WHqCUKSKxebjVv/
iLi6oxvJ39BT2xYtyraCWiJ31aeqHVrQrofjEWRy7OYfleDP8zuLYCbrFkQ3GT41I/m28SA3xA+R
hliE0z4Ry8kdTuZ7kuW3zJVISiuC2VvEzbiUmY/rf+aRY+WoSqvl4hNwKXqCRVIDXIGLiZXoOL3W
sPaCsYUgBGAh1/C+V7PyxEUgT2u+YhYPX8VxF+t0dEgu6lEnytLZtbZ3bxQpUlL8DjQxtGfP4ymf
WM0mhw+rzCEO6yI6jUF9woE1LZyJEp5cyHXqNM9TrC6INb+i2INXiQosaZhblWjOoYNEaP3Dh6nU
Dw0BgbHDdRss/LDQ+5ze/O4K2DwJT3ZSJLxi1rNej2eEccQq1v2X9Ix121CTjkZ9DeWLpkQ1Hzyv
tp0dJ6N40YnAXdDsuQ4JsTCagYXDpXIdCKCe0f+18V26w8IoNRsPFwJ+M4/uuyRGY+VFWzfBzZ60
ePsjOJ5mUi+8IX+LS/5aJxQ/c+vApGG6iMEw0No0GSPgHOU86pMNWHtXAXZuSXj3xSc2D3vuW0Pt
lMdMMQjV7rh/OcsxNFuTOpEt89b9gt1a3iFPK6Ekxp/+hDiMIxsruvouCkXnsmyvfsqAz+SqA6QE
rWh2G7vhojWK1PqA8b9etY+WfxFUMYux5U5t6YxgsEHNFPU/4ORYC0Ii/zzbOtkhk56SxE3a/iHI
E74XjNHjoIcHPOzvFfKapGMszzZMy7yCYJP5b6MHGsupkLUA4geedpt6Hd3jkFWVghJD0mwDT90P
N512pk2bsmTfWEDmbZZaRHt7NHeTFTPBaqxkQ7gCxB70gWB6j5rgg6ZWvtgpgO8omAP/0tNUv8uZ
JaEcFOwDGpYoMrhPW6L6HFUfdZI1rEl+CSbKdAGxVMbKPwyu3m4szcb1B3iNDua9MNnljAacTQ36
lYgOlNU+rkF3Kh40EV+DMLh1pR2v2pF9Uv/lyHeCmwjWjZk/FR0fcGNlP5nkH4SGzGAnjuEivQE1
hCO+5EMb+wEBWv/devNDMbChwvnEURBfW/uOj5bYnlYHrVtDFplkuKOT+cIo/O7350cCM+fsUTkB
M4Mq/0oB7DJ2Im+UvLUnpdijel8R46RjquauVg1lUZPcx2BpgugbqYVc+aFxJ6voYyyTg9Y55Amm
bwViHLyN/E6Vd7iaF93ckHAdBsmNViCeK9XK8qh72pCr7BHsVQXzIVm7FnFwi0wXaXSE4cXX0rMH
bW7euTrKK+Mc2fZtE4MsiLm0Y4o5m7uQBWz+sJiELhhrv4lSex11U676HOmUgZPagYxIoY1bcBAu
EICa5ByiaSoogrAiua9dxN9zogZk0hNYFRDgrNYjswZYGdGBoJDzkFrbPsV26/BxwDkpVmEPJUh5
IdQrNn+PpNcqFvSerAeyXLDglgzXUj53MnzfB3A3lMQScuJ8N+iV2jMsWPHwvFUDY6yaMHGg8QUK
4nBVTPxtIfC3paFnF3J+enqwFJvOI5Hwx7bhSSoAGK0TTVwxOuCcwGq48VOuM7K6NZ2Zh7BByRqz
YpUIXKFC+4dOBNc25Svcw+kkPzg0c5hPgMvZY0gNZdO54h+RbX0avsd0t2GF10cuTu573+nw2GvJ
8tfjytQanouTdyunyR48Rqhz7BdA3PuWcGwwC2RHy6bZMaDXNpOAy9bTOacDtbAmT6eByQhsGLSv
IuV5USZ29IFoJX/koSd+azvpijQ/j8gn3QPg2sCE9sMi2XtvVhTQd5DhSzUBd+V0BtMGyrEPjbTs
3O3Y3RU5q3zgB0+Zr+6RcH+JxH+I2urONQo0zuGMLuTNo22a1jlGr6jg7zcdjsiJFlxtidoPYfWn
XkQasl/tGjflxhGANpq+3Tujb1FslJybXPMZgw/xAXaQIF8uFbsnYNDK7z874G+CucMmd8cXhbFS
i/aiYobGLslpKpaogqN7vyVLYIax1GC+kfTuai1+dHqGp8QTGLn2SadiR3LX7cChpY1gskyyOpX+
Khv9u8ajxjbsfqOobldWdGv0tOQzMzxOvXcT1d7J6f3bqXSPmD1IjVJn3KHLODLewFfRStEgR+bG
kT1sXWcESHkWicmiBQXylrraHMVjLalR3zooVMvQe3YrqjpyyBaiQVVnjDzFIYdGJ7+4KR4QoEU7
vbYnbAItnzFnZqzGHBgxl25xGtF7X2DSzTZeBttsbOSZ1tVHzVxqZVrxAxIvoBMNLQmCDd516Ktt
easbNYFmFvNQrWUx0sOuOhi6rLakDcPVagEnPA+c7xcAQm+nmocR8fBVlv0O0zkqQDO9UwNO8FDQ
7jAdfAdzNkBsdO5KR0ms68adjqXVpWSxuE15Dqj2HZJMPGKjulCzgXewoLfNuKsJY6Rh2S6xCxAO
4sYPzK1f6wCDfIqkZGc30QUdwYmMzlOTZSyUzQgtrkEX3rHrz2uusHsW38h+LNEuFKRc0JpQPaK2
4bWuyS6LEs6OTfWhPIqViT7ICmvdOvPTdt1mzOLTCAehkj6DSpu0Z+NJuKYkQVZwIEdCt2r1TdWM
A2CjXSpZ8aoQPIcJRQgWjri1AhyLYLbQa6hLTJheOdE0q8iWyAPxnkMRXvS5zWxitq34c+RooV0b
rHf05+QsmeD7SYCzOFT7xjNf4pgOPtYXDvQBX0bcxr3yFKUN0EMjzTeC84PpQXwwoeuz84LvAFYX
LQ1fbkbbHvacxQONUOUkK6eVAz1KFt159DAMRrnLEwAExcwIoe+DtAaD+hMNc7nrM7mqzBxMDjKm
PK7zTUbfBQgsPECHxVA2MFbwotLZNVEvsoMkRY2CRz1HI9S6UKCdD9ts+f+iu/L7L3/+LLq8rcfL
dxAV+R9Ec8L571R3D+2fjlHbNr90d+fvPmr+0w//LrnTbDRy0jMNCNDCkw6Kt+G7af/y5/kbro0y
3EHH7Bm6O3/rr5I73fnN1B2QBIape6aUFmq8pgATggjO+U3wJM/aPQdOMf/4ZyR3/MQfFHeW5dq2
Y+q8kA5dTedl/6i4G/ugMhTl7qr3DQDkPlINg7bie+Gc59ZEgFykIFGDZAMWhicFfy9+cvg/nnkp
4nqr4w2kQF8JpkLC2zDMXug2fLiWIuitqcvtyDkzZxZku6zqMDo5bJJi0oOzECOSc4MfA2gX1MG6
jQC0uI/mcA4yZwWtkvQJ8KI/xZW0lKVLULqgyTqCli2dN118DAmbqShXYvaMo1+IsUCNsU23COlD
pa8c8WKdB+MhKe2FpNB3KXIaQC1dit5/NelnHQk9yLj6IrKPusdwTg2AA4tGm49V5REk6orCFatW
tceluuXjWRsJpDj+vhgCGDq+NVX6yk5oW1rNMmisJe7clePLG6OiIuGyZZ15MKjLbT3Y1m5Dcxww
Hp2OAncRGafFR03uMsbwKD7V/PbgRpdiafTrtnztovfU7ZZd+96Ht61dIcIItuaM8xjiZd4F9PBA
mKfJiTiarRED0rSuyKqaIdjASYDPJnfzUpW5+W5Oy8Ptth1oYIXEytd9fasLNi2imIYB+GIzYP+u
90B/EV/r+XtO13q29l981ZzMBDBLUdDy70jVOFbzTqSiy9SSm5gQmZyH+Qx2R4XJxI9rUPRoEw2w
x75/4yCHGGtYkcE2GLU1lT59bWgpnbV0+mafe97DfEnZiNejQzKWebrMb3aaOVGqO3rasNFNcxcQ
StM4yfv8Nsp+wgXLtCY0tuPwFgMftElxaiER+VyZ2uMTq7xTKdNdFb/nGNG7SR50jZsL5wlxqR1/
NSPLcyFpeDTmAdrQKfGig20lJ0+XJEd7a0kK6zSL67MVoMT32OrWimTWJO4IKgJn5rXHhNokpBev
mOiip1kbaORrLFDEWq8sO12RBbdu0bGbSqFZz07DBA0TRpJGxyfPZxDNDwaubWAbW3yrK15i50pa
vfWyvBloMg6txmnmC8vmEmEMsZFwFdN9IaKbfBK7bMoek8pbZLRoXCMlGvSNEIghopR2acdZbBrh
WqonAfpfa9/nEnRRwc+ZDZ9xOmJXIjDG6PdW/+YPwALYa9rJu2joPiOEJ66BUqjZm6a8ma3wYDJt
GhvTK+nbJ+j4sBXJvow93g7YGZ4nX9NogTylWsupjcLesq+W+SLx0MxfSsjrxt/IKGDifc0go8cw
mHGMr5341hm3DGCKBe7AFn+qQmJidt+UB/vKQgGLHyvH0epQBIUYvOvAWOUurUToi7V8Qf+KhA+g
A0ZSPEsL3QUDet/CDYt++unJmfCYRp+WPGoKImE5Uu7DHnGIbWDiWHfvvniZk41VfOM6WDglXMIb
RCsze8tvC9KkcDiKJzlcQuNWRvnWM78rbPwl/cc4wcQYroawQ3FD3kBBTCyfQ78VYUgTHsstuoae
5GiEJAcrT3YmC1VFoo1Dsl6W3vcgIO3+HQvhojHw6Y8fAuJp07FSiQ+7YlCECTauu4XXkyMDzq+v
p9dATUdHjSyW0dLjLAAqE1Hc2lBqPdjQK/t2Y46oEsJux7hzXbNgY5FA4EjKBUEPepptHa3fFZxf
3DLDayR3E9MBg7WbyHimtvWiNuuN7iY7dPxUJe16iEieyoAnD8ua2Dq7bjbzjxVmfSKE7Yh+l1n8
h0XO+N9tqHdA6phc/CnvsrsCGuQs7zbZcRmmz1/ff/3lz7/vTZYpDRQ/Lqp15x/U4EaA+lRGs4gh
znbWYGFT0J7MLNzqWX4XcSjVhnCtYAhD/F4SJ4fsh8iavD+iE127DJojkwjqsd23tbWz+XrpaatW
aicDtwfqzI2DqV3Z5k0kmLJp7yXdXelexjB4BsiNKHjaprTc24kUZzNclwzc7I7NSw9Jr+hY8IOF
pjEi1ONNW8F3czlOCN5FzOrECjKYwdYwhjV6kVU1dbcVSDn6SpcxIK1L8C5cm4zZbtNrYAlgU+q5
R2TTQ6J3x3nfKAftVHXe2kKH/OsNUolqzia29K3LQjdOyQn+1yZmLexwXoNJXCMv4z8Ntuj6Dn32
WtnBDeNFFzNYh23RLdOVwvSJifh+zLR7NpBN5t2wD5/mxdYnm7uZTUbo+eaFrIFjJxoWbYfFDglF
zovPi11boDnuk2cjoOdAq8mxD7bQ7iczvMRiIMDdeYoStW2wFNtde/TDbNd3yT276ilwGbMo1nO1
ASa3dEpCcgzWh7FlxBXDh7dIEZBEwBR3ccxH6Ydbc+RCItCIeK+0UCGV4PoKD5ncSc3fjvQ5HTsk
0StaYqO9a8virmHl0wlgbiJ1DljP/wcK4Zcoicrvr+j6j+6S/432E92iMP2Xf/tX3nvwXayu7fVP
3xis2vF8zaigb9CSN991fW3/vgL+9UP/UQGzSetCoACnA85Y6+9rYEpcw0TuZGJH/eUt+VsNbP+G
6NDBdWJILCkYtf6jBrZ/o2idlwTpSEtauv3P1MC6Lf9xnfGofiXaZAfrCW2Of1hniNgM6awnCHP9
+pbJP7ayas00aAtdjiZ9u2nLcKNsj6dYrPzuudU1etHmNuXM2qbLvLxluMYWuzHGceewDpXjC/G7
u3posEIMZ5N7uUnL44CkvQzGFZBUhH0fUzouwc3si7i46TGBaCn8LIooLXX3dJjXDFvWER30fHTX
MXKf8Su16m0TS8ow9TI21iGtCaFss11kv8GEXMwVZmTUoDbyk+939HxJFgV+Dqo5JALMWZC9wRhk
IZR1Y2TDXRgYmKudhWscfTe45HHwUDrBT+kgi6OFazDiK2n5onhmasVSd8TxdaSgJ3OLNZWjtBUc
EeRgX0TzbR7scjpXHaqY+HZEkDMXTKExHRpob5OxE0N9DM0bPK8rYwTXlIYHoYV7HWRlWh0H9AOW
MZx7vVjLmiq0L47J9EWmEIGBPSqrbkmzcA7Y5dnOTmFDiGvjPMFNeYkGcSTwhg5sem979oOntMcB
GVJIxVtOwGtM5zbicjaQwrRE3iTwm+q4vW9r0i8QpTiDR4TZD8bItR3wV1QEz6TJu4W1x6enupDG
q6TN3eEEVyixnQTEm/IuNLLu0TBv3IxspzxDfabOOaY6u2kZvUzII3Ab99FF1eghS+yauBBXetU8
O2DYzIrJVTayBQwP/wPr0/a7mB/e5v/C8sQTa7Fu4Bqbz8TCok7875arxy7/+NO+SfHL/eHI/l++
zO8LmGX9xuIwZ5ayegnhuPrf1i++o0sX15pn2MLgmM93/rp8GfZvxrx+eQi8JKoog0X0r0f4+VvS
lJ7neNYvS53zzyxftiP+sHz9/sbp5Fk6y6Hl8dJ8/+9Mc1VZidYP6MAG53ZvnZob/81Y13smU+O4
HO+x427GbbPrfsJHOm632U/wHJOLzON7m+/tdbJRt+CkFu59sqk34jl/AnO8nlb2od2HN8V6pnWu
xHY4ERW4tT67tdxku3GNj/VKmMy9OAyH9BVFj/7FarNL9/axXpFlunW35YbRxLFbcT5cyVW7D+jw
IgWhQ7sw3xtUhSt7B9JgL9bOGw/SltOqWuV3HBLW+QrUOGr1LeFOKFR5Q1hb9mCRdnRvN2Kdb8o9
FIVDchmX6Sba5Y9qk6+yM1FbCDG0XUV3WSxn1Qcs6WQz3vj12lIkXoHHPwm1BerfPVUHYjR20RHz
0b7fAybbdWeXrvclO1pf3mlYotiwBZfi35k7r+W4sWzbfhEi4M1rwqdl0pMvCJKS4L3H19+Rqo44
KlV1VdyI83Be2FK1SCJhNtZea84xm+Y9ZT5PMIu+7EZI3csh+cRc/tmeSj96B2DiGdfIU/fKuX9j
+BhWgf6cB4WTPUCC94tgc40rVdZFRqFNinoACMVN/Y2g6pfq0r0gOZTfKkRe/YFXinbYgtmN33uH
vouzXMuj8IwDYhXoSuwk3OXYtdwlkL0owJJdn2SX4CZ38bYL+wt/OyRe8dAE5C4HhcfILRjcJdT3
rU+ets1435cO8ZO5w8jgz/74BLbQ1W2M29wyhRc/bT50yz1ggqA60Mx8E+8iQDwuzQb+v4OJKv+8
4Pix9bvRYzLCz0MN58xO/FaGHNKD9i6cix8420lz+TYyk0WfmO+nI4QWB++ZyzvNBkoAz/NOCIzX
4aC56Wn5TK+5qz6Pz8qhtlN3uVpu4iwelI7LQOt1p1wH/gNEDM7K7LQO+TBH613wF3uxqfP539Sb
Ppg5cNzDHp/d8+Jm7hgi2dpHZxgrNh53b3gmsS1YPVSYvuwL/uxttgKs0q59vvUshasTe4off7N8
gJpuexx94L6u6NUX4pdDNOFHwwHi5IzuGAwOgghHuiRA2+3Ird3JE/3opCMWCpc745vwzaBVXe3Y
r7rmg7E3nM6pQsBWLu+wPQhZxwije/NcOlg7HPh87uCT20X+kl29S4WPwMLlEPm4xKD4YETd/nHj
BAq+ss8Cye2+Vg8+nL86giMGNFGc1iXfjWuzF/l8pg3Eh8+M58w3Hijd3Z/fHET31hEZCh9A2SUn
jW/q/O0J0Qz0gIP0ND9U95bPveqZd+mRVnLAdNJuXQ0adnbW7MkVOVrB0c/JOXUKfwxgT/hqELm9
m72ZNmrzc3adnnRP58iR7Pu0E32ZWyX1cq86QaR3qpMWJoHJmc0vokevysFV4kAA4isXi0OP7ZyL
tHmjqx5iD7P6SXVlt76YLoERduyBSfKh1PExuRYBDQi9AdUDYmhHeNp380CGqxnMb6uj80lpqnMa
k4N6EK5o35+scOQSLHvLBvju0LtE6G1rb5mre4tbBc25cCVfY8U03fqw2rD/H5G2Nox8HsiBER7b
gHyW544FY3KgBmdutO1ohTz0D8W1/cPs/kct/XebYPm3Du0fy7uhSxY1tCLx9rl1cH9Z3hdViUQR
wTDL+BC2p0XfC4xbMF4eCta11U3eSEI5VDy80pcBL/QHIXAnEBgSN2WxhwzR3d+gxS7VBzPObyJP
u8FCr7sGt3HNfSD72TEJ16A8Kx4BAnZ/gDrg4yTzNa9gOeW1Ar0wNFjVR7d14Y8zpNuhGueOZ0Sr
OXyDT7Azz+u4Fw662x9iiVgJRz1nJ+2t40fqbouB066eGAVz8dhD876Y4V2aZ3JBOMmTx2TZ0TzJ
Ie7jbB2Jku4/me6ML1jRwo47NrnT/fZH5wDp5pZ1kifprTxEfEbBk76ZrYf/drnEz+op/7HeCx6h
D+QCOKgNPCLL/MlTvM2J7+Nz98qT4VdHuLNIQKDgDF78YTzMP+rn6VXmdUa3hZ7VYO1owdCLzIjk
Rl57R5E4enX2WPipxy3qVn4bCG8FX+Vr4kb3kT3bkV27LVO2++0ufinFHYQ/Z+I2NlUv/2EF6WcW
WkF9uMkkmZDulMfhC1hQdTT9/CMlak5UPRwfwgMqJcR9/Qde0+xN/tAtm7ASS/nMF7CYrrz5uunU
Vyyosj+71PWoQ3mbHDTWg/ooO9Y19+sTCdE05hDY7KMnbAwHOkjiqXwl8LXfae/gmIxPa31Ok7C3
tUA5asc40F6ZWHPVYbFDQ03uNm6qJUguipd5mrdyvQl5P+k+YRRc/Yo3bn7mveMQA+UjtT6z9WnP
/ZmJNi+f7QX2k0eQoENgoNv7imNeqzsUbiDqd9LrxKceQoUSobkTXUyD5+miurkr79czvZc9P99h
KBDGQfcIK8fhTRbKOBgtb3bbd3zBB5TlkIcR989768Lmy84DNGbeEEBxCesjfqmUF6TT+t0L3+61
ZxIwDzDRP1s/dcEHXPJA90mW81e/PIz7zkODLtJIxvq9W8IlFL7XutPdNT6lEgD62Gug9YBjcXiW
cObbVCmhfK1d1NntC3qs+JI+iC/Z+/CEQKv1QFKGiI3jO+lOCOmLEkrpDldMfcjvXf4epJf+wI3q
Zo+Ym0iOO/b62/xBww+tHwgntl7weJB0kV1y82u6gD/DfrxiuST0Vjcui+EpAZHjXu+nAZ5cV+Lv
YI8oAPK9RoHUu/FhC6cHiYvX+lxIu6I6jAMURXZ5Hn32Q7xrZXhnAdm7YXfXUVMJFyb9Nr/NvT3u
W8Aq94KMmpcewW4BxQyPM+fVi3zJkTjhKv/ydmWWl8nenNJVAqxK1/h2nfwRbast2ArFXO1bFB/E
i/Db42vkkH1EmWfZ0oGZQ/ZKKlAQHdeTwu9rQpWfEu/NO/OOwGyf4jGQ+UblYATCS8na1F5z6hTM
7gAQWQtwGHArYid76l7I/zm0PmnkT6DS1vyguvFe4BBr9A/yQWj22/alAfPP6VKjSSdgmJQLVsT7
RX5iXKzdF5/ityoNU8qa/otoNFStdDi1U3Ewj7fbB7JkkJ/Kk+Wip3K2Qx1ytTwML67mc5XsW02U
eZIfHwnTsbEBHrpD/iSH7OB3ajjsiTnikJh/2IKbeGZYHARbpTIjFc6pT82BJ+wIyZOnTnANl8m4
23vFuXdIE/MSR7Bn71Z3qU4fxvvcXz3Va4+Ugy5n3wbZbUu8bNEO3OUh2RK8RBtfu+IftlFNPVMl
Odl9Gs7cwthIsYgxAqMykHzRe8FbEKJbIB7uiGpN8OM7wAmofn0LLD5ysdZeX1vKSXKsXvPH+JEu
wYf8qr7mGCFGn06gTBwQWjsmBVAKdlR7SDA4+OoQn9qvzBMoRyTOqhwKbvaAlZOTVb0M7vilUhhS
pNrSPQWeLbKKUUN9Fz3za6BcpN24egQO+eVpO0hB64D5O4qH5KN7xp6TURBQmV+puMPuJXe1QHRJ
bv7MfYFLVB1Kh/mJ1521PUyBcDsDI/cGtwvkz5blhWO1OeXX7IGq3Sl5VcCi49ont2Nzswtfg/kY
3YHDPma3i3QgmcUBde5sNpfQJ7fTBUkWspPxqMQ8y2cE4NSO9qM9LvvWUUMcTHzSzYeofCuUPapZ
fzg0gUJVuTqLP3qMXp+HewjiVHCpThgjaTe2gfCHNBzbcKsnpAp56qiIXl1Cich7sim9bIEPNLi5
nz0rvuTXYee2HJTKjzdDiImOeABgbvOe4Imlc24T6hcsn4JrshljZaHuKfYVmz86xyfxAMx1w4/F
ZEchsNlJrQBkl7XfPkZppz1bm9vVRKzZGiflfvqwrkOgH/PH0ZPDxVVfowu+tbDZrw+6tz6oR4UJ
EhSkY3FWrsmDxd0LdpOCEACJO+xjeVd60T3BFiGjl33lA9D8WeUy7swO5aXieESHweOuDjkar3Il
l/8S8A9PBeVfxKsE73iQ06tO8Z2iD7v+LN3Oih/tinPHZel4Fy+X1QU79WIGRqixk3OTcDsORyLM
yVDZ3kBFK2H2RHG6Q9J+1L4yVj/i3VLTlv3ET04RBBMiYPzme5c7IxR3Vv73mB/MILDaDd+rd6Ax
4iFG+GxdiTjd1n0XP9yE2CaYWComhiUSQyencAufiHfqVsqUw3IqrvJL6WT7Yk94+yGmvq5O1tu6
z538QtqVfFie4NNOPKTNmQ9+FO6sx/SleiWDiDorDyIfhsOhfpkPmZ1cwTj7c4i/J8gCyxHP0lv6
AoqYcrHm3mI/QxFXMzCjWIdIf8Gl+7S+zJ/asucDZv7/Tvvp/yBWyaJP8t/b2v73rvyo1l972rdv
+KMjBC2Jpo5Ju9gykZTTf/6PqEND0qGh29CBKYkqrR++5T8NIXpFoq6jQDclWWa29YumQzVuhCXD
/KOZzfdr/z8Nod83DKIEQc5kt8Bx0RPTfu8HbUaEhH/A6z+qA/YiELd4SQymZc04OeT6WuzSsp4M
mhUogTVuflYAttvyqrqLJTFU8Fq3mdyz4y30k9JGaaAy0jpKApFCIiRw9+dfjTTK/bHD8A0R/bK1
auMMeOdcYVPCX0783+yBlFv//X/mgMbtA9268jT3NE3XFfW3/ryBNpB4dHrxVWN8CDjdcNXxRSPe
EObMK5pHVtkVCfMqC6zOQzQdo7hm3YbFjIAzm3BLpUE6WMesj6dHsa7XS9T2xyFBZb4WkcoMlSb3
gIsVpkZiIqnozKOuiuax/SqboAWr6knwC09lSv5CROZLMlXb3T9/zJ/jzD9/TPhaiiLKjER01fzZ
5/tlo1cjAFLp/9eI+GbtQFtPoBNTl9+6fsr89CYEKG4+4rgXDmmpqL7Wrg3OkFh5GiOjuwxTcUTs
vpyGJQmkxlrPqSomD/FYHjNtu5iNLP3ki95lRknseoMQfJeQBkXuzcbJjCIc8W0XjmZEPyElrKbR
/ApCjxzhpis1IcjrSDsg5yD9qRa/N1MskdCjjw5yRN6SS4zsoaoo/zNcpJiSLQJbCyELRkOhOpEH
3p1FdWhmmCliUmkIK1T9AJOT4qqI49d+0nWv6DOK1dtfl2pl/xYV2jlBLXcw55Lohw1VptIQ3a3o
L2MqIs0HlKiEPI5nARuaLQzFTWCr5kctn/7zBXL4H2vcf92Ty1DSfrsf6QerOOct2dDxn9wasr9c
qEHtGcfraCoXZSi9ThHzY9HgfRTSqQhMIRDHglKyzORTpxs0E7JsO+AkujWyMiVI1uWjXMXb2KWu
z+06sgueiC8To1Y5Tb1+EjLalObtHkgFcptiHKhhBcfdBXWFpehm8TZyZfOMAp/AP9+DMg3r3z8a
97WKJE1n8q7Lvz1qzdzM20Qcp12ICgFeSty0+CjK85waEb0lSUN90Bn+ohol3nHcOjAcS4SmiUJb
oh8gCQNdJjUrbVGAwileZB4W3ZRf4YQDNJ815bjIPYmmwnr850OX/ubQDWR0uixyaXRTuV21X67K
JEI2b1chI02NBhU+2RBKQfE817WCY848NANOc5TW+MuBPh00gkSbEhfRPx/Gra//+xk0WOCR9Kmi
pGgGb4BfD6Nf5mUYRZCic9da/lBMlP0YwQ/SrD79RGdFFpH2yQ2itYpV6yO7eEnSxuCSGw+WdoXZ
jAzAVKHf3v60aEn0x59i3RhJ/CGoZhLG7ih1aetMOtdn7OfNL5E5/ttH+bszquKSlURNtyxkiL99
FLC0q9xIuT0KDZKTJZ8Og3LfF6m0//mX8fZQ//wTPsgu6GpkxOntHvmfL9vGmrFmGBbaNDW9n++K
ArEfUng4QI25q/r8X9bRv7sReOJ570mGynGjkPzTFWjGQTHXXCFuZcISIMQY1TWM91O25ITLSAC+
4uxb2UlWWEYC6jH1hyjk//LOkn4bynDOYJIj62Qh5x4At/jng1ig1egFhHQQcoAJtzb+0m6WJ7lC
Pcg6Lx4tXLKwZ+HPRy3w26Sd/uXySX9dplRRZMBEjcIqpf7lgVjTclzyrrDzotCIthoom/uiPqVs
mKRCjJDJ9J96prCLtIT4kNISmpT5qraVwqSzeSBlazmR0GnLpE0exLnO111pjfkfior/upz+zamC
OcncXTN0Sh+UqH8+VRVYCVNulgIryMgdLijGqZMYHMv97R4Z22NrTHBzhlE9JkQI1jio/vmZ/Xkm
/vzm5T7hV2vQLynRfl/QDUHKq1aWa3vrAgnQxMOCjyBRxWdkXO0b8DQiIlswLPXYP6060AN9FeRQ
00ZklaVEmnBeedDSEMNUlngcyKPBsCYzOIiWGoi3DChRo+uWDfo9Gi9MaQboO1nrsVFpuK6t+tUg
nwHSOkkGP1/oxB0YjpDXL3KuEiqnb+oZB4UAUAD42s9leNEZovzzaZD/es8aFB+mKEvcvYw1f1u6
QOfE9RDhHoKHk7TGhrPamolf7w3xrBjDyVphLmtjsR+nvid2T3yUbnhx3AGHreiKvcH0HnITnhBe
AvFJHJR9TrZOOAyAnlKiVv7lRYwC5Lel1hAVibfwjVeKivm3493IKUoWXo9/FExDK6Y+Jrb42Ckt
IZ6ZRTgrky1O4xmhxI9/PlkMlf/6u/mVosk6r/5UaP+6zOtlpGYZfDM8cKPlK9kMqW1T0DH2YNce
OWQeJjGf/+2Z/puPzJgXCaokcaOK2m8feYCCh5yOxJA5FRS7/wCwbHpxk9Kct24OY70Tj11V0nkg
t6QYEcXGqp4dUvxcZpe0+Fn7ck8q8eYsPRIqxDUP/WECW/ovb+O/KSSMGzFWZTfB21i9aYh+PT9D
RSjQQiIzQmcZrXZD7i6jiFYe9adMwSRTa8l9vpT9NRMGEh0Usbdv4ZTj1GbQoGDh2XKpDR7ems9G
b/PTMsIVHXOYbX0UDQ/iRr9iSYp/Ob9/c1UNGf+/wQvE/OtS1EpmrFcRWDGlFBmGpowp9LQ49Shq
8Q+WSbAVs+n8853014pBF6n2LWoulmuZP/75VI0AGbKNU7jLW9LCc/xILRywXGYImsROahoMWY1a
Aplo2mZBgoealvvIFBtcMSCCKtJQiFB8WPv408pBdY5D4pBJ84qnGThIK/hjRFc0w2JLxIW4EzTt
X55DnZv+98dBl2/2BopGTWX1MG737S/FV8blGayO4XWmUjeupnolM7DxIUl540YMkQArwI6SxC+U
VD5hsXNW6En3kKSXmLy1rQVhqRLpBFNK1baCYR4u0C1C0zgBkHfaNTomiabbiYRvNq2Ku2ZQEBHp
JgE6cNI8Ke6uJNTQYJosT6klmEFjHKJlL7xeFb5rDR5JKXUFHUP/VufkUg73FSlX971qchplE/EU
aQIVYixhn0upFvZRQkDkKg9w7aMBwtFzh3eqhe99GDXAMLrYJz4vjp0iZGfSKfqDNL5OYC1vEUGy
m04WOa7NBgSfMdasEqCNygxV0PwEhQdDU5N87xvFI+MVQgE1N9GeRuuSe/IDd4+Kurq6IDRQe2t1
LUs4zA1pHe2TGfX9w5WtXOPWc1PRk8OxNfeF7pix5IgLyAxFJq/PZGdONCzELQKiKDeI6iVsGwxW
HiQqHPC6wtzRz/qrnBZIJQfuvsxwCWFkjsiv7TBCkX8r3S3kaz5UdnGaFSW7GlFm2LGiMHaW+xdF
nGLMpnrv5p3gJUvpjXV6V2cG+RwSYAwpwgUhqELq9xJ61Lpc7Gy89qBn7EZSgQV19I0j8hN2syzi
es0mAbRyQ065VbJrHLDIWctLVq6fIKaIlCvJNRSqbObSssoaHx1ES1IHGT3kUHnWadubCQ7HAsO1
1+83K28PsiyclyKX7XhCjarcEpSrGnYexsN8Xo5IvJkZSsV6MlFvd+362VcyVDEJ6UdBEr2B7GLU
GZawu8MUQxd2zARU0tXHEFG4rcIW3QiIaJAjxmhLehlNUd+ZsIscakKaLZQ1u77rzT2E5q1jvAf4
gvs6SQ5pmuP0JlkiUZYbDP/bqLflZWngeyplQ/eaRAUHikFjjzJtRWkPR8bcJZby3SrM+3K1il0B
7Xk8mAOy5Dlfr3U3SafY4gcM1XIF3YYdY2o/k0bbaUs07zfxu04UBKkWeM6KPMk9AGHMiwv1Ba85
7IGR4ZZaWbbMvReCPrHz0lmWAvFPpRGVuJVkoyvabbNKyiP681jF7kfClQYEovkixQ/AHE8yc4AC
cjDGo10mWrkHglHYpxowozFG1DjyY9JiJP1uIZowXqqvcmW4GUNjagis9bVx3DcyT7lMje0JBIsg
iMTzAdaVVJQKDG7b5ao7DAQZpON17phskpsMLFLC2+NqfSIHbT/4LdhAvzHyB4IsGAkk8ETITpBp
Uwk4gvxxKcMuXwBvySbBxYteO2IDrr9IlNSNZwsC50gTt1ehykrzt9LIwJiQWprUrsTm/wa5daec
O22Rk+dijMydASjMoc6DlWRYq1OIGhK/W8x7Nt8yaibB7XQwK6slPigV5CIzE8hpl+Sb5qOQfKGc
HxP1C8MsPC/9G71CgkxN8bFlRbKJtE9Aa2NANRm3CKkEcrzgykR195CzwPhZboihub2J0qJ7SlZ9
6nw08lgIJ7TUxSkH2EEdmGRT7SOXYvMRMFhyyLPB0VMYtX0n5W60EiWZQOsUWs+ilYMVU1m9WcR9
JatZ42L2b6GDReCcpeGbRQeiKeEt9xVWCh0kmJXvx7R4hAORJqiBlAjp6mTU3GYCqnyRpjzeUfCo
TpJCF87Y8rqZNbdOCjDOHtTiOQIwmSWN8trd2EYCN25pTUfRIlyzroev4bZS3KB/GzjxfOnSnbDM
OT4vDQnR2nysDXPztJnHozro71o/wiubt/ckIZQ6b+0cHjoBt7hX8nJK79ZeuCu72dwRawL50soE
8GHCm2m1gVk36p3ejCRBFLxAYNWvR1BnYSMTE8zmHhe0lt3yTtL7XhKPUWVarg5JZoDFdOH6sg5u
hKIltCUNLQcOVOGWnd+KodevTUHuPGFilncLB+uWlDgSkwSceRJfNnkFmipBPFKnzY5AdeyKWzxr
EvlZQr9lE/IHceiY6ojFe5lWaHRoZ7bJJXmkGv1eGmZ/XXrtOERdQNSe5BkTARL44YiE7jZup2LA
NV7WpQ3hj7BVekDsKHB9F7UBm35jMBMvoHXMAdxnrxYvk3YF6+mXGsGJaqGGc4JcuavBXYxNv1Mt
ot/S3KRyI8NjqQvGqC0mvizKZbcc469E6WaQ7OXoQ1jTIHuYCfZnTT+W4wYwT5Y7SDla5MbZRdSq
C7lVhLuMxTfVapQr/T2aioLurGv60dxujXbEji9BmtZGUXtLYmXXKnJKCuYI2yzrPEWLz7wqw475
eUP8pK3N8WsidRmMJwUBoZpcNLU6kR+kHS3D/GC7ojnjiOe8XdAwdr1+7DXxzDJV3vckg7Uyx9U1
4Fdk0CsojRMTu6Bphg09cf4Z43cLWWNuoapepAC21mZ3CAuHfBYcRVn0XQPOb1dPalA1TRrSMTxJ
hVZ6ugF2NheYoEGb9aWOHupWG74Si18VBCU8wCmtRZAPZWog0qqzF7gZgt0RdGizVnxItXiRJUju
ydT7iRbvtq76qNR1CgcAnTYwUIJGdnPXDEQlk7vX9zPpj2PnYds2MbalGYYfw5PgxVzihISZrFhl
X20FDM26/LWO4NLnxcL6tBpGINMq5kGWnzRS6QKVR+mYFki+jds9Kq5yUI/1hyz8KIYJhklPyEux
Er04I2N3lq7o6f2a9xSop00iR4ecLvKXmPlbt6MsRq28CiRWK8qxSWXljTde4VZTRhnRTmQjkuio
6mxiKAWdoS6F3VjxvXT6XChF5GcKpcfuwzg8IiCvcHHWDxW7GXykOOCL0aDL3JKSGO/rpnitFOkh
z0VMcDW55R7lSLwpQTfpIZDO76kqB1ohfMQ9LleNHDElWJuV5W01Jae0kDkUMXxuVu2drN2laeQM
SafxDijR0NEmdpOYZV6EowKxyZ6ymuVusbXYiO6xRsBxRcG56kOAux5OS2Uld3KbP1YZ938rVWQD
Ecs+9KZFasVysRKIPKMko8nDjkXVG38Nio7WAyMUkZCXqhDxvZnRkTrtPZtLxdX75kSe3dvUjRK9
pSKMAYU6U01t2mkxhh2uaT/MHnRY6k5Q9e32MqqkpDc6UrJl+DGq26eVJTeun3DQZiXZzR9RmecY
8uYcNC1GsB4Fy6hAtBcE9QgG2YUGfCHdruRJSx66UQywGNl6JoJv0NDLCa2lvLBLfJTRrubjohwa
BQfZKur+vJHNWbyVFkxCAjDwp87ZSVlkvxSNkbzB6E27PRIgls4sppWfp7jXGi2W2RcNhJ+VxIV1
+n1lxeZ9btZPaioTZErdIcvi3ZxtQOY0k7QbszqIeDsO0Bk7Cm1ypgIWWUxNubLeSzKtijUVZ2et
70o8kGEmK+ydVC3aGyrVZw0FUIJxtSrDg7Dg8UuFPogLbImjmlmukglveb6QFyIF+lgCgJq24qh3
OpR8FpOSLiSO0/LHyH59KW6EH7g07Q2tPjkJpEvgC0b9QLKpXw8NEiCavoglU1J1V4gh840aInYY
ioXtcVbVz0USLkSCYSZG4jKAm1GA6fQzGDSNZV4isyGG3ixm33tWa7GHgK+xraEelEe8Kl25q2Xx
mEtzwK7kToVA0LSPGvaxnY5bo+hT4O/RTs/Ww1xK7/TEbhXaB7LEcZc/KxNRfzm1z4TmSaadMw4N
Fbwi3K9pgmWWaYbYQS3CA2LX0nZuNNnyiRKcdmqeh1GlX6l00mtLXTWKFUCqaHhhU5JPde4JbKVI
YBspOOZoPykWpsIScpyVsV+zMGsvWk0eQ/8OQwIQwkh0Wo6LmVb444wHhmw0Vyn00lH6THjsq/kA
/Yi7KjIRwEcoFW9HCnotDi2eaciezjzmom1qAFxJX39JiVPSVxmHp3QkR0+s0rtClSUi2hoIY+K3
pFaudS/F5CGYua1KGwIqSXJGOna8o98Ytqp2PtbRbtKSp3lyiESCCxfDMBlbhGCC+l3MtU9RXDBf
i2ipJTjEdi0su8iqTux8qp3ZWq2L5epaashMxJTgdtXswYq/FHn0xJNBBLsuvqWG+amSEJnLyG5u
ZFQqsaSEBAFW40mPo/MsDKkrpsTsohhRyjogC3H2QWnE8Qt7y7Vr38dtfUub5jqQ30HiVOeYg9ru
oeMQ+FTzMs1LtKXp9kxK40uZy6e2MRCNyh36k1aLXVXZG10rndYIt+ymSqEksgFuEEeUInviSup7
3paXNDV4+RVCQnMzRV7cItXoKrC4pUyqVV2Ie0GOQIZJuJJH4ZnUckBTQFjicJzEx6hS97U0I/uP
UUOLcvKjIj7EEerteZWtCT8j6mbZum8UsrwlXIjYHXElK+aedy7cauhJ8o1arsMHdiqKPr3ebHGy
ULU1xUfbC294EcGQDer3TFDcUuHeYZ2LavUlt5IvQ+C88r6GRdxS+EIToMnI1iNiKyDkFh7/uuGo
BTqgVuqXygOEhz5gC/6g5Fk4lmVNXDz4sFHh0hjkzGCJbhrSlSl0yl4MkzS9X/vhI53AW+EAnms8
5RHhAkSayzeUUZ7BSklqa191ONNJj9iE5F0QyjZIZD1zJ4Xkj5lwQwY/XVir+j20VrZxlPpEGKtw
ydl13qjec2DE2C/RfTZx4tUrJOnNkCS7qNJ7M6ehFMvGw8pMOdBTpg+rUbBK9mluk2eOOQnVfZQv
yYuqdolftkXs3Voxrh6BetCK7WSOamO3a44qBgcfOyVt4+eTOpGCKMpKJFygcQminK65Ls+BnOeG
PVcI4jGF8S4iTGi3auxpiR5hKYpuPXNhulOnINES0VmgVh6QYhmkhSoTGSP95BoYhdkC48kWsK73
k7oXaC8zLwanJg/fo45qSY3Eyzir3KbJS7cQGkfF3/zBI7ZU0qy1wiDqqHWF+42urt9EQM9auhqj
CajZUtIZUgWMQKsZduYMuWEpxmteT3vQ26PfDnVINKuTa2tNqSQVxMKXAFgabiOhgnQhZEoUjFv9
o5A68qJ0wlNMtgtrD4luSdQ3NWMKvBGx2BbRM4Gnkm2MvGnmvM5wt59UiRsFExpixhYfg6iroNaL
Ee/fYOyjtfeMcrZCZZxP+dh/LTNAgyYjiHJBS62MMgJpAsPViIQqaKlexMWBMiPjVp1FsnEyxRln
YXX1b2YH8Lad1cTrc0Vgt5ENYLoEbwVAemSk+CosHVIiNUVArcX3Zquajy1pphEpsIgHPleNtbVK
SVGIyDzFKVyRiGfwclsWtjOdfMNMhe2th0TeC6zlkn6GiRhUo8sydyYb1OlY4OidVOG+r0SnZWXf
F7NKX+K27bS6b1ZMs280ondFQSxegKWcCv0bbNdoNxNztRuz+Npm8XOxmKktqrfFbOFFVRowt/pl
fBeikYUIQ4e++ttCwmYaPSfbcBrrgsgp48As65OahtSNJn9uqvYwlAVXZ+QSwt0yJSaTidYe53cG
ymx/tar2SWJ2m468oUQnI6VoQc4tLFKGVd8AxGZIpsMnPYMwHir6KAZWJnQmvEQFWGBtJ+Ru15qw
dDVOSDSPpNwwIShGsOo1iyL5kTCRa9rkaB7Y6DUjoNQNOU2RPxEw7kLGQ6LWVGQN3fYOHS1SOW08
gkwMO523/aJDINlmiR4vARRey57DEg0f4LhlJ0uD1FSFtFpHG0GznVMqdP9gEpeE5CodjEmI15HI
ACPm3s+1DiXhuMDLQIFaSQ+FJcX7VCZQOJ4ADosiBd8ybc+zkfwYdPWF/og/aPK7Jc9kh1o6YVET
j8+ES5bhqMX7pPxG5rlv6jTuDKK47LlN4L3PtEPl5KseQXMt6GrGlYuGWke+iOxYi1VEoKfJbHna
53Gur1XFvJbbw7JEUie3UaVw1O7llE+S9LBEoslvE5Usuei7sM6QIgrCjTQZRpUw4jWRCR9acdMC
04blTd+iUMpi15ULupLOIChxoNt1ux6tiha0B6lPBOP9LLWJb0ntoyKk1Z6tXnyY1sLtGu3WTScT
aVVHEAgVSmBgq7YElwq5sHDRl1Mqg5mYIA2SCpC681hBvhngsWkrBcy8Gha3GjfmMOMAFmhPzn05
wMTg0bHul2pz2rW+FwhnDpf0rSOn+BhXvasPrS8voByLFgLc/+PqvJbjRtog+0SIKJiCuW1v2Oym
NzcIiaTgTcEVgKffA05s/Bt700FKmhHVpkx+mXlmczoVmfEWZG+ueu6npSZ8dh48UyOyQFypZHUs
9PiGwadch81UHStl0KJvH+F88ysRYYgwwUwOtpxJQfOiCCEkOua0HneXOTT+2i32RrA727kTmtbz
tKFBA0MqxcTNDijsIffozmqJF0vG2cruXhS3sVrq9uRVQ8GyQLNsmbHgWQL9BLpNMLzRhyROYH6C
KKo2tYfyl/biWHR0xlIIts8F1ZKWg5/BD9ML4xiaXmM+U7ln3Xd190Y++NuSFuEd25C8O2z3mORy
I0ed3NmAs2czvjeK9qmizMQI8DfBp7BldQksQCQwqeb7GRr1OqogoGkauP3WuW89E3ctYF3UOjeg
4Q3HQuXWX+U0kVRaZTsvlDhL3FyuQEcMCs+8UB0dr055148c9QS6bmmSksslw4JySHa5mNu9OfR3
rvUxOkqsJyh1q5IXaJeX87UrF0UyML46zgqK2mxmNpW/KvocnOawHJhUGcAkJOVRqOFdXOg9ZOON
GKMUNPLEAkpOVo/kosP0TO3ltZvzaA1g5JhyKWfAH0BoTx2Kidv+0ciQeqTKt6wuXL0LmMMObRSM
i/iYc1JYxXE+Eg8fXtCyoEE1ctoLQRPeMBdfRsxfpcruwXAYv1UWzKiqoP7fXbqGjSsfRc5JE/I6
719fd+Q4XRr86X8M1rRlFjMFiHS1KnOi2MxHqU0cAhaOHI/WrPeVnp+9ykAOIlPuhBY14lSebyzK
DTcztKSm4V5ARXy6r8QfK6T/tghMKiH69IyMyRmpZAOuzXRjTHQD9jZ6K+C6x6iedkKb1WHIRn87
VUGNAmviCo41H1naF7McNdHTc75P3Y5QBxN3DDjtBdmi2ntC/6WtPNon8XyyLd5Tk+coutkdA3+2
/83FitWacpwmT419GowgpeziaYqWxij2qrZeUIIOS1OTSeuVpPw0WGvdwTyEXjBuUXN9Alr1Y686
/gwcy4bguuy8LzYRlIQhns6eRQxRNy+D70tS/cYJZyAg675gqvTj+h6yZPXm+JyL4/C1bdLvlgYT
e9I0wVJuR3HteRq9fh/xz+CJxPXkdJIUlY8dhn1OsTRz9a5LhL9KUpsSmghdEaCRud6lA0PGPiqz
XSXosxyc4mzSWTNSC7/FAPKnVNwSrIgoGu84DZ4qTCrn2Z5CPr8TwRLaAhO/pknMeXS5i6yp7sqG
7nlOh10cZ8GJVW1vJPG/SMePuVpm6CXXQD+0TCYedE0Y5qUNI7XThv2SqO5E7cJdXfIC5ZbSC8GK
3M/8nU/3XlNQSZz3bH2FOawiQROYW7/xQeI8kP9Ey4VttBTngoiNL8Z2uDH9xZOzy2VNFclSiNlA
At2YjfPSjT2nzJIVia2aFudLGZQ/c5tS+dy73xNqRFinixhqX+Y+u9V2Q76Z5ilAufhpUkTHxkbu
6wBu1uO4E01EZGwoA0L//Ogl+ZhOMUDsQF1aPf6wgo/K2u7bnRi8LfCW79yoX4uwPmRBGj27Y3Sy
rwJ/ffDtqZp/R/iMtPPEwL/ahdp8DHvnvafxalvzHKA2nibetwsbCLwptcmloDtJ2/di/IR7Z69d
k74c6DqbYdgGueQnH/+UDIrNRlClbhBh6rt9Yk5fzgQ60kW7r33ntbPkvRXO7olBxjHk07BO6ape
gxsZvTS6S5oCstxyVG1mnmS3Y8Eo2msW63++zSJVGSZhDd09SpuiCUoyinR46xo+3y7GGB3Hz7FP
uGricV2anb+hYRGRBvCw8NIWAgGrYjFm2Ya1JdgwKoXRUTTRJmjFdnSROv34GrhKrnlVU6YSS1sY
RflCts5Gpf5TTSVuLAMqeLyGbIGZU8sV0po1xB6Jg8h+FECV7zT7WR2zXypdii29D2/h3mrjz9Y0
9N5JaPiw6IzYpUk8rduweFKjPS/UMLHW3PUg8IRrV9avduYVa5BkbAEVLXfK8MCM/rWagENRzWJj
TPgv8n6E5eVOqwRu1lGlDPNxPvH+dPudDEBshmhXHGiaW2m15bazSU02bvGG4ursgcAgjkqPpBcX
8HVYfedoxocW0XiluaBReUtErWPIAqbJSpDE04q3XmcMV881vM3kIV4WmJ65Ngje/qX1x+NIt3GK
hg034LjC4qYQQ4Z3CT4B6zSVFcJIv92Z6YGstV61dXFGC+KoSBVw7nE5pmVarxnLHd3OOtcFc6q8
S/hRNPQ9GEBnR9DRA1QhYlbtk3xWYljbvnPiRf+a2vyIk7uiuJurEMWycURVirTJUuUhHLAZsbjT
WC/y8sY0WkEmlEyfWuefplhxm+eK/8o9WBWRXlA82yZGtUo3U8t1tudOSwCz0LpcUx7NfwbVzuH+
IB3KTIALMsBpp53KjFMUQgVhHraZKCEC38jgF3woy8Emo5VqLaq54LnjXdliDSBi6yIFHFIHHTgK
9o003py2+5KozYgERGWc3niPuJYUPhRPIwQfGRJE78SuqBboxG/zmBWYWzUSPMtBwQA9xO1Az9Id
oOIv+virA/fKc1I6AMt4rwSc8Nc8p7Nbp5tk6r9Gpskg1ohvfZsUJK8bi4sD8AQGblxtGxuErpou
Vh7plRYLO2dW79Xcv4apffab5F8aWG/eNKHFWdWrGyh9VFVmrg3gfHo0l7Yq+aTDpqKKPeTWRgOc
quIjmI2AjBBvod47Yty+jI5ckJ/ixIeOUP+Q8nGp8nYXpS3E1PzBbqzriDa+Evo1dKJxE7IYryGy
chAYOScUIe1WwxTs/VYzJay+XJmeMATwUfdoA8Tdg/A07Xu/exo4eJY5u/g8ZEttX/PxR/iQyrn1
USVfUGpdw5udRPqcVOHD5CrytHSopmEJlZEcB+4jeDyGYz0wunNXmPy5N5Uj+IA4cyhYn9/lVHBV
qvyvoeQyDj/oOA7Btxq6jTTbNyAK5jZPnHd4voR2OtakUIVXFZJB5xodmQ95Dg5x4CKemhXXw+HA
uThK8rewLeqTX/1ruPuDE3wWxYx1MC1fxKAw9PnyTpjusxkY79jkTvVgBatGsjCXLQL7QIf9wS9G
2mXai9UI95D1SHVDPl4K3jKDeh5yTifMePHOZ4QVeDrXFXJ65iyFWy6p1QKq6dJU5g/NJrQmuHLT
vMr8/qebNFaGNHi0UlQzewE/9vRC66LbzxGfcG0UT6nV/PhRJDZMCLaN5+zjEtGhbYXaFRlvtwq5
F7/bIWjdBuinBI5XpGzRVM4F8/zgUS+64p3qbi39R2ZWsYXXegaY066CjPNpRW1hlXUPQ1hBBua1
2hmhc9AVxbvt9Hu1iTZ2RSFui8bq2Y2zjOIwDUzNkykeVZZ/yrI5dG350hYkHZlasByH5wnn9Dpo
eP78hLNHU6HqLDOpVU+Ty7EuhlePmQBSUTGyUQKASLkOjFgWV6k/HMnBJM+VEHtRTNggy4dwqcU0
TfXHrRESwVgDfJMNCekFDFiZQNqs+cuKvwdGHYeMMWdUOJQi19Bkhm2dYvMouAiE3AAM87EJvUOK
1stJw+XYNzIu9MXdwDUP/tyiKybfdFbT5lyRTcFxgjg45be5fYDXvM5d7yLL4oYPDlcPLB6nmVbc
AfZx7+2DWKht37mHWTArmThwlWHyntYtN0Z0q8DJ0d88jyCafSyV99mb3M8ac/4jvV0RNl9+gFJV
m0vyPpvusMfQxRJzWDFT9OzcmF6iZhK7jMGhGoK7Puxqdmo8r45R3Gejd7aj6iltmecHiA7g97KL
RC4BU5CcCifhulDb+a5iapva1CPlzR6msdpXA+VubYazh7+vLqOzM0RQWtDXZKteh8RttrHBdgav
bWaDkOBvhmjwTi3MC4eoJScsZhfylVMhrXse2J54ksexp9a+renAzzCRZBktzXLh2JmsNJtkGHBy
tM0+w8a/q8LmwXVGwvqhBYCHSQTR6raitImuP2/bVn+mLjWZ+rCOAc986d3BOLEHZ0BVjq6JkDag
fNODbV8mg8+ZRBkB0YCv33+2kq82Mx9NXdE7QePdyrGQP6vR3jM9/oljAniGq9+7hXZBC/SWDnhn
55bpn8eCys3N4NmP9WSs3dAGe1e274PoX2adYoN4xV9aFQGXiIG8jbETMxzaqi3LbV9zHe7DOytE
M7OZHjW+c8hBqa5qm7i3aiE++9PCN4eLWfSfhQ2JCsYm76au+xtp7EjYwni7fnsDklDTec79zHUn
aVOYFvrEQVyA5OnkluLz1ywVcJGg3krD/NEZyBupLXiAfvSvAwxA9gVDHBhqFjG203SaaMoBcDaZ
6Y/occV4nbOKVIlHMW/+ofWA4XxUIj1lI+c/x2cfD4S7q3xMCnNQIrAw/VyJvvzovfLBMYedO6TJ
tqfwNMlo0S6lE24H82X2/Y2r7P7s1vleDjgqzAiSGqYtPmIL2LAAvmNCKBHh1L1ntNlM2zZ0wCoY
zlMysf4kFVlg2VO8k7+rjOMDc4PnOpuJzpY4pEdicOgxKLYcL2LXi/Yy/bC9Kd/5bvbpjVhKEhQ9
NIZX4dcMfVi8N5bHslk0xrpNywqSn9nw/0BWqJjEc9gCuFxbdC8uhaXl7afCvdlD5910Eitcb6dv
g51Pt36LmXk8h525oJA9QDmBegO7AS8lLCGju5SglBgJLErDObVTr8A1avmI/KuT+t3MCE3NaX+L
BlR6LyNFr4anUWlzM9oDkdOMT0BptLyO7YMY691ULAuYARPLr/qfMKAJxcXQc6RUfy+SlhUSKxmN
btNHMJNVzb07nx+G1tjCgsTjffS2RYFCPZ2EvxAivv3KkWdcRn/V7PT7MqgAKs02lc+2v9UDfByj
5Vw/NMWjNTWc/qavgLgPmjov3IAoOfo2Z2tqTj3O8OsxVs5a1yEgKTegqL2njhPB/a8ZA4qopumP
Fq67nrFXrpHVduyb0zq1OF8Rd9kaaTvcpuGhEk1H468XUv2uvsxOvYr8b+LSvGC7Q8+KR/GFpWkk
NplLFRUeuxTLQGVineqpl1smeAhxydn0wnxPIgcbtrL3k+RFTWVVLgN0dxvY9TEKrL+G2WWnVvjz
rXRLcRvs+KEyzVeotfHdBFn0aZTzc1/InBGYoPNF6FPRNsbRDMgmxDq9AotoUYJx6EQpY56iaE+q
QbEdQ/vax/opE5TflrPxIeLuocrB+Mm5pnIwY9JF2imUsbqfs+Yusdi/Bxl80O0LpTmpF/hIQ4ex
yUmvoXU3wZ1aKNkfLfQndF2cxRJy0ejLnsnUAORbwAcedeFe6ajxIDo8mAbaqBNNtBfXNN1VvLDE
Dtu7OZ3u8StnD20V7RhYnwVj5XMctOBPBAn+Zn4zYDjvRDxFvORYtEIXXTYc5x+PY/mYGk+QMe6G
Lua87qPq+ol9EjLF1ON59CFrY10lWDAySX/DmAYgRrBH9Kj5wxQ1R0BKNaa5BUtGHzqb94BQ5YwU
aEyfeW9eRovAYp/Ob60O1J3PKH+to/TYJdbfxqP9qwmpQ/aNc6VQWO00h2ffRH+kICbnYWxbw5V+
7BGFGwO4fVJgByzv1FxRFyASaoeyr2FggVdefvXI6bAGp1DhranbNAi+1g3nJ3XTShxnO4vXzXXk
SHwy/aQ7yXoY1oydr0QNFs2VZH4q0Tgl/8KUlVSHV9NI8YErGpFhxkJUyftLOXYXnN74XRyajbxg
X8UTVVUSwAHdq202XARwV2qxFaW63kPXU+KtMzs7iYbm326+NkYjzslU9CsPRZ5zZXgq6hFYVsJc
vVYUNC4FJKbLIiGL4CkNP8cp607FoWga8MPRM+D0R5stCXwLRB2fsUfTzwc1R7gFJnkr7eJcW92R
Pnoa26erT3g+DNtpTyZPHQMD3azL5FuB+L/KXFDYnZFnBxUsYwf2vsLvt0Wd2C+mpXCpeGX8L6t3
jtu/I1sWq5xIwlmPHNUGXfzTQRJtwIYRTMF3snIKg4KtTt2aUVkHE85x6eEmTTRF7hNHq03hcOOL
0WhrQ0bMyzAmBzIEUzKf+qmIbxUIcD4WsXvo6f3mmf3xG/PRbxzIzXP7aDL0fextyn18x7JPv9/a
7PHrscAqLuHhnq1IYPauQLw0GenQugjFzfHc9lIDndRtbd765eG/X7e9W+3107mxIWjyPNGTHtT9
XVqlh2gGVFSoMX6SKqBloYM5VrhWsleeJw+coCiW9qyiuq8rrj5mPAU7uXzrjSLaGQPqHwuQAROI
G+boBwsOV9r3vw+dh1jkOxGyN4Ogu7p/KXXIsTeK2+uYJCNeQbt+xINeO5qsxOhHZyP051eiaH8q
qwzvf7/LMe8NYRE96E6suyUWk4X6ygbu3CdoJc++rjPW7d6lc4ffTJyIejSaSUsHFt/YyKfOhR8F
tZU5rnyKarbmQmX3WZpsSnKlj8AKzUdR52cnktW9MOP8GLbVuI6LFgwk/gzMqnK8NU9FwzSUbvRV
3HmcrKe4/EAGfx60ogKrDoNdbzC3ZNoary2W/yP7PvL2b8oduxqVcpJWlFLV47ldZpq/D5memG6q
Wh7T1lr/JjKFphJ7Wh5+v/19KHrnIryZkZfo0QZTKAqFDE5BR5Z59RseU8pgDO2FX7Wemgfrw6WH
/qEPg+aBvkv6RDSxL+tjssR17pBS8fO/j7VjsF6p/qTjLHlPBCdHvxvwabTxbeLkuOXfTd+G1PlZ
2swL7bj+q0snu1ckO15as/nbL9950xxs6LWFCDdrbs1e/FowVzgPlQ98u/HdB/zay+/8Pqi2dc55
3r/hzv0WuNiepx6RxvRd+1WBbtl0jP5uea3bvduKlzCaQZv42O1IF1U7B1FgES1eIRHhMSNEtx7H
QU2rZqvnObiWCApX1APn6lw9GmWvhOW6LZegEi1D2GfSXfbZjRv7PLr9tx/bSMgS4cKz1HMyxdW9
6TXVfdvDRgj64Fw0x66NcGdOcbzzGI4+/j60WXUqxxqNWuTdIw21pHr8BARNJ8lwGc5HXu5JAk6f
hASNXUmW9b9fBv8gPRxj0hAPjZlbt2RCjApGsPADjujNHPCZwp/VrW3l8IYhiLE2EB1f/MqjOy2T
3WudxZgX6CxiK6a824vuVFlk7wG0QJJkR1Gp/DWty+Y4EJx5NObkTEhQI2wbDFS8sT7mrt6pQKaP
hhd6u7iHsUUBAKdHhqTsCVhp8ITqdRa3b6Ysg3/otI0mwKRFwRZgesN5ORbAkwfFx5VcXzPl/iBW
OJvAaduVNgFY/X7SOG/JJ8ST3DH7Jy8t6mtVjzvOzyb9STzf1J3w5e+DnTmE0SeA536aBfsxfDNi
33rilh+/WKNPzFuE16oy6XrqNIgmn/Sy1o19dMorSNVvR1nR2R9GIJltV5zqqvsSglkPOHqm+aqy
rbupfy4ClzpyHOK8CJ3aWU01nRwt0ztr7PaF59xadtRbNrrU41hRe3B63T/hDFwZsbXLnSC6/D5k
Uxn/91VZ6e9KEDtwWzNdeRlUN7JZ+EpZWx8LOzVPQzfSnlXalCChIDId/6Pxz3yLoGQpRdZ5crEl
7l1TDHsSsenhdx22PL84RaTGVo3InV1J+HtrJNF91AzykbRndMPB/zNiXrnXcUcNVBDvDAx8Z69l
hRbB4HKf8PacVIu9MXF/S8YBxyuQhf3v4qCXVWHWvIiM3ncmjhwpENhJZzQP3lITP4xBe6IuAH9p
2rxapcTEFHCgr6okeQ8FhFkVK7033CF59xL/Q+ZVsZOtxfWtnmjtA0J/tpevYpWA/DWzW8R1n1l1
/eF5cbfHbu/sAg/vYTvRIpLBudz0nRb4Fe3i8ffB9pw3A3fs+fc7ckR8nKN4k7L0/fcHSDHMe9/4
akObSSq79r1R73XntVcnhGbrJoZ/AJn8U6uSosPqq6jjnrF1krx08bh0IAyPjRGNK4v/hIZr7Jl+
k46cDhCGdC3sv8JhouDl5reMMNCXSYaJXTnjzQGhdD9MTGZEUH3KeGo2QT4OW5U6/3IryOHcMVCE
k4W7I+xyTrpe467JgsWXpl6Qcwztdi37O1qufV+LQVzK5QH4IpPN3+8dXVLplaNx/H4bFD2FdEPn
YsqgI2WY65iRdpmfBrmErrz6kVBaigdHhXvD5nZbNj6OnaW1YySJ8WRhhIYPGTB+W0LJw2QlkM74
I0Pv5XeJi0uFt0PlvqGdvlW+1f6t/Oq5Ms8pQ4CLa/fxk+0o82B7Rr4OPBgeNkaj7SxRdX5XOTwT
+CmaXUC/a1bHj1ZX5gcbO80haWASC23DGW5vOs5h/mWGpiqt1e3df1/qcdhl5ghAIo/xn/WZ+Vp4
k3mY45YCwIozuRmaxrYs8BTXuTRfc8NnpWXdzGyOWKXI9kHrPTKYSEmBMTssC+TSlop2hH1Gx4lM
t5z33KcJmQYs6XwJQoBCrNfOOrKy/gbR7KQFO8LQ6QOghmqbVUa8tcWHSJv+/tbxwbh32XM2ft38
TTvL2BtzO66V7/d3kLzdjZRiZkDUH71gfLUDRbMbMMetaeUvGEIMbdxSgya+spxmpNgetx8Xzq1d
EtMO+Pjd+t58NVqJvtsxwZ68HotMG6tTwUhfmxyJK239OISXt7FrizNueHHOGXe0plPcD8ZI3dbM
ySRLG2Bh+O1cw6XKK+opXl0eLKM8D3Ey7lOWGIY7YbubhvTdzBt2ObxwqLfo/pwfzXNZI6wLZpVG
7Gxzok9rlqafhmTNftbJNZUZG4iUV+h6TJ8t41wPgg7gPA+3jcCdbtFI8jD55d4W+sJ5ddzbrt6m
eJMvmefw0rHO2bhzdW+mL03WHTS2+I88knptCA8fHmNeb8SLqJMOpFs00OxVBeJYjbU8+HPd3qtB
14x1JtgvepHSQDSC5sZnaxjjW4k08rd0rP++WH7FqBBBk4ioBsE+czfjATzg7gqec+huPfEzzOp4
JbtZ55SjkMzzBp+W/cKyXgKXfwNU4SdM8ruJS0Fdv9eg5c4tt+m1W9fT++iI40BcNMaFNBPqBC/f
pN5bHyENcAsYL5xvx/2cNP0qVRlFEebyIe5y+TSao3xyzJMjW+Mxa71Xh9gYN0jvyXbB4PUps4jC
VPWNmN5Hm6J9JkP03LlWd607cnC8CwE18kBa5QGElXOmr8nHXxhhyP7/Do+/J8jfX8My6WE4+FGD
WT+Q5iSNmGTFVzb4BzdLKDZudLezR+6trkxe48VZHJg8y2witAl2pmfvYovSCXe5AAwsF9Cru7+W
WfGyLpUFvw/hxJx9CkAzD7a+jlNDea7DJSiYlLwZNPCA4rPOpunF52byhkPkAisq0fWYLxXdYVqW
LNMo+wvrnyTAAJWwu9P9wD2EOdo9yB/zEuDRCemN+Uzn9hA3vCxbZi7Uhrcl7XcY0D+VaR7dPAte
ijadj2Wf/C0lHdcpu7AYBvNq+QbD6xgBIwVRQQY22E/jzPirtMQ2d/sJDkvCDuip6Ph7sqyNeLym
lB7wYdP8xT0aoIs//kbJQ3fv6zZcRSYnwQLb0bETSK1WP3VchAj5TE3NEWwpQ8p4/wF+cQ4FgORV
W4kK+o+qLlKpnXDUdPr9zsz6UyDy7DKpJyQa75b2VvhgeMbTiHnbSgJaH82ZQaJMzVtTQBcLst7d
qOXb318LBrYMPSyh5Gnp28prZZ77tONLrit/amsq9w4Drbvfh8p1q5PmJ4hjeK4tYIJYcbjDjXGe
+s7E9SRNvKz+eA5qBrCK7qwNtGL7iGeI934dju2q7qfyjaeHeXg1fSYpKC4JwvsYDpphqMswWdON
v+FvkphgO+85dfVdhaL3ycWHYkl/QFvJsQpR/BVB0slSDfY8ji8eDWRFq5OPsiFdIcwSs6Yo9p2p
/UNjue1TLWgPJuZqbWSNQcio/OIuqZ0TIIcdM0n/rptd+nmRB2kub0fCNKUurnN7DklOvtqKaHc+
TJ+tTbgrqt3pGMvReXDr4CUhtkrzwBwQZu7d+7ciCDBNmJLB4yxdfUEzvp+6hLh67+r8kIXeD47E
ctfbkXUm0PaOEQnLRg4gBxMb19UhQfxqZ0Eva6goYSUq3vg5SVbTttxdIe+DPpp/nFwy/R6j5J5n
pWM8rsSBCOyt9BzIbios6Y81y22FL2MXu7l3ViRMkGrA1uN5mj7tjml9MNn9NWMidfWG9NHRff+n
qkNgdVn9Kc2Bjdz3ncfRgUCZ5dN0V4ZIE6CHLAhrGFjirhb7iN6SXaWD/vr7Fe08wzUO5mdiaPpU
KeROz03pBFjWvXa29F3RvIdJ5tyDKW8O0h3+RSnf/WoBv78+aCH3ceySeZ5KIEkVdiZRMZfmPUTT
By4fsB7/+y1DD8FWUJlCst2zTg5GvN9mFGNZYX6/shN72NPE8NoCRKGa+P8+zEP9/37bZpJLZE97
z39/JMEdVQeqXf3vR/v9Sd1lTBLHmG1+f6NPOAya5pSCXAnPqpqHT9NmncoIWDHsyRKwa3N8Dptu
opW3YcRPmgcH1PQw5wB1i1ltKtXH17Ab6mQ9/6lUR6Wtxe+PtuSpNIr17x+UsYZYRCJpJz0rO/mU
0NEmf1MM6u+q5SEpPUxx//u+wAEYuPnVIAz/ByQk2QXVtA9dgLo5Dm2NMxcH1hzPW+r4voXpPMcJ
8duBbXSXWPoIRecDnwxhfQdvygKrWKcO0XgbAlUSs0oHMlspK0l2iAdHw7Wf0vFBRtFDb8XDc2uM
nwkjiq4JcQnSUMyGdgEp8c643djHlLDWnnMJ3DTaU2rkrx1geYyr17WTGYciH83nyRrIvTFAVsCY
iFvk7k7X1R33m+UolnIty8oZpgvPvO9Un7pcUGXcOw5R12Eodxv4rlH3twpzDW6ml2uyLUdh5f52
XRgYqnHuJOR4jP4sKk6LgY8ZWiSQo2x6xe6CseG6XWQ0//EdRqoDgdvX0MNqQn+I3OiEg6vW9Slr
olvdEhWvzdjYWOh+sernc02wrhDJrleYKsVIC0Pjxe3Wqf2rcmfabqoFsTC/+ZJxoLSZD6bNCZnt
ny0YaDt5N65kF73WMOxY88fN1PV4KL0OLnc0Kgb/zciVwt11zhgQwPHsDRVK6w49bk3w1VrneHGa
HacbrOgx2XKDgXZKCWicVEhghLnisrr1ZnGOW1TKwirabW2pQxllf72+vRWkpI00uEa2ektICD+I
trh0wXDxpfLWg4tmxRZGHsKojgrxgSIBvEp9uGomEvvY0gdcW0K/9MsIxWmxAVmcozZtruu7dJYn
pqfzKsIguFzW10JN+pmL4w1q/byoZyjqQj8BzQ2YESSEeYxAdAew3Fg37mSKi4kIqn9OZnYsaSCl
NXB958bB3tfnYHeSt6YqXtUMYYMjp7VWQm7bRNzB5I0elWKwWzK9QU46o0Nf+5C8QGX6+uQXbOek
ZGh3nBw4FMny7qR/Pu7o/3ahH3GLEVtVmT8K9rzESja2nX1XFeVxViUjbfqutp6oby2N7DNQ70vY
Nl9Vm/wxiDeu+0iXBxlLhwt45GNYHqFkNO7fMQVPr4em2Q6TbsifpdYmS3Y4gBUXm4Li9uDc1wmO
fnyRuCFDYg0xtoAi4904W/7B9/+5w/TDBo9kYMmf+o8q/PcRlYwsFNp7M7mXXOhkk4XYqAi/shs5
M2EtlXIldvkpxUcU0Z5BUuDWMzDBO198Uv054fDU29GcOeRH9MViKAqPGFa2huq/VS/qB4an/A+n
CVgTnOBu8gkDKOZEam5PyzuoNNKToRrv2Oe4N8tBnhs+/rhtQbkS/Z2KYVX5MdntnnGJqWjSzMwJ
zzimkCWp/OJr62HMRLmfEvUxlOCcbJPSEacL+w0e3QpI1q6Ep3NPdyKzx94l02UFO6sWX0GHpMFo
mPuVzmnVzIYD0ftiNwMY7xvzPuaF3BpFDCeDUhHSFvQp9LL9kynqCLGx43mZ3xqr2rfFkn18HUqZ
H/AZBpiMamcb9OWT1LI9Fml0nw2KRpWhHjetw4jcyxgFoqdu6txhXaQXHVTz2tDupgrHd6frz8FQ
7HVTHYe2YPvvCnqxi6FZjSnB1BAPQRrg/hK+nugjMIyH6Oh0cbFPjJRFdxhnytLifyFxqROWqXLT
twSGfV1uh1jYx0xg7+DStkWgs3eRpmy+74j15vZzPM4G81F3Z1UNDprY6rfuOBB+FVzyE5rcneAy
DMbeHQsmdQsoPBnDm6rNcEn9SGxvTEy4rd5P/rMRcip+ommDxHoAlDYK/g9jZ7bbOJZu6Vc5yHtW
c2/OwMm6kESNluTZDt8QHjmTm/Pw9P0xqrpxKguo7osKIMoKpy2Rm/+w1reep6HLV2GB18sd7LXt
dW+eTnvWeCfTNtt92GAALtmBc2fzEI81gPqevVZZOB9FGB3ItI99IeBOjA7lx1gTVJOVEQqlCYU3
uY8nNxjeEc2QquKad8pQ63AIQeibLS4Eyc4OVwmM8Na9kqIe+1ne0LliC+iQX00j4HAOtGSfSSPD
ecaBiMoLASC+5QTZAMcYJwbVpR2DrM25IBx6Em6SCf/AFLantrXOExDXs+wIQ5yEH8ruufcM5oEa
v62pwERU5SVIB3MjHGvcykIW8J1iHI/LSL8v2Q1ljYHTe2CTa2ctHTKLuzXHBR4P6gm0lXjlOhRK
dpgeo15VNyzvXtuJMLQi0LYEub+77GKqgrNueSZuUkbcGm5T9th1iMRvoHn+lafJXRphRutmV6Mm
+GhN4mNz5ZYbR3UfwYDyOp+gpSfObhqaB4MwMVMLAZhbJtzo9ojTFEXpxOQZRoh38uruMc2d13KK
QIn2j6qpAP+nFkqizGFN1Ko7d56JTNDYRvW5+smCzE8SDXq16AmJ6DeVNuE2rDFaMBLa5wXEAZbF
1HTTshyhzSlj59oODgT1vgLHni46isQG6iCFuLWQx65MjCpzPLA0TcatY0lcDGay80qBD5ZjmeZe
46mE0zMMaQaKypdVkJ1E/DUZKHE0HB19obn3wiHEKMD2Uc46f7Nvc07eTTwI4+RBMUYigqkfX+Z2
siaEcBTMhUePUyNqzVtWqiaKeuT5teErO3zJIjS0ofsUa1SlI7MzbpNgPBQhHwrlWDOyLS0j7a3O
KCcTD2cwGcffscXc6aKiMTgnJ0pde02QK+JvqLc8/u6bqqajJXUVw78PPAwRGKxWnYEMiwD05rFb
VQiCo86PRXVIyyHkXgTm7mYgfLThpbSq+qWRxWPWmQ9Rp7HO7gH8FpqBZzS8RrkgCSSYTl2BgtlK
2KG7U3suzFydqUctfIxec9CwU2nYFtHqLsvSD2NIKDkg7ADu6AJK/vJD6bO6qwQGvTbpYX6EMSuA
gkFmVuR+v/THRtDCV7BdvyXmdW3J8cOLxX3atpfeasQhNMa3GtZxl3rG3onEm/0gwaLdOqOH6sGG
ZURPypNH3M3IzTdOZd1pKXD6fLZYy4KoYHCl5vRYhVxTTR37BqOzdRZYi6Mee2XU6bewWfbqvbVr
7crDGPelBQsgmlds9GgLVG3vUJ2jfLsF6UpOUoJbegqeVTucpsoxj3CiK8J+mk9upa8+fU3dtvYz
DcBxOABQgHl9yRBxYpVbJ0HfcTM0OIAlw968JGDRSv3Zc8glQdu8Md1O5y4cLVxrBcsJ70cWpEw0
eP9rkwCx0QwW7BProJ4QX7SPNBmd7LDTNM1N3MXdpra7JVy6/+k5DU4ZWiZl9AAEllyhIUTPrjUo
rDrjWLZyNxf6w2BxTNlB4C4wIMePMcXj56deM9wa741YGymyMpTZxk5DmOfZI4pkCGMo0optmRbm
SZnJu9B4fILtmSdaFFN/bSWYi8S8Bkn0jCOaxJYFzqObzSZq0j1HP0Iym6WQiVlNszB6kR2Re+Ak
S/fIEHMJfh3WZhbW23iyY5RQ0XHyeK62GCPWNL+fanaRXtRsmGNXviMXFKu+6K76FDkYsGAd2hDA
s8F3E3aRmo42eOzvh4w7084nsaI6cmEXxN6TR3yK+6gojhEFRu99ZiFlTvrnIcj2RV6Oh6zs31xy
FMlY5KSXkFyWtVPbojkPcvOA9CdfMYqFOJ0Fv1T3C6TlYpzkd3bmgIlIL09FA5+olgphGuJOsGkz
5zCp1Xk/ByQzzw/oXxDdxd5r4mo/bTGX2yR2wc9AvQ4SBB8qcX9NdkrLld/bQbSoaGPMX2l2qI3s
2nvND8Pdp4jTEzNiEGyrU61KEnuJ5uky9QtY9r63iKvpPfgdVifWuaLy0Mf7Xs3ttsnLYxbnE6bH
eAdLWmyxAOTY9xCKpOiBnMh+j1EZbrIgYvDRP3UzeFIVGqQpUTdRtUbWzYyINVQ1Fpg6g3E8le+Z
gYFzwO4/wEBRRNappxlZfjEhTJy0o1sctMoVO9MpJT6R8mVyxF2FZ6RHW0kAePoKe0/QebDI9Ka5
XpFjz0cpSjxyeOeY0s8b+TZD7uNZiCjZTfmMIvfc9MW10mysLLZ6oobZBlrL5s1xuW355PxifIKc
NSy8vnd0AvLejPuPUMPBq5OKZsYGBzgn5CHr7RpgQtBs9KUmlpYy7pzC/eU2OcrE5hrnLeP7vA12
peaww8j0N3v80pkrJ8J+SQT2V8NzP+qSLCoV/GZbPQ5Vt2hlw0dXDO0BtyHLgwFL2Gwvt0JD5DEt
qpYbB1efHgAorIDd3gY8a4kWQXU4tMY6tsMHCwcxci5AgiJFRE2nolokilOQJ5vBGKxtSdGcOVBP
zBCda93Xuy7jBpwn/A5IT/EUJjhJWoxLfUhQed86P2J2j1OXPXRKYmVprEuHukAwVcQCHYKJA/IN
eMe+sU+8X9uObdMq4SEHAoPuULOo8T2UvrLssM6X5rYXNDFdWlZ+aCkfL/mD5uKww17G9h1FX81s
lspNh08gkDBJA2pJGSPBYnZoJ/2wIcoUWaJ4yD2oI1qAlXUYT1hXNnz6v2IP/szYJe9aV+2CELqg
gyGNxcITS0HfyWno+hgFtZo/6HDbVRDM/Ps6O9oMertNyAeyJhRE13DfWvH70OI7SeNj1NRvbUW/
4mgNotQs/YTw464UxDlVRRevveHm3jld+Ut2OLfYot7GbvbuZcSxiha1bDdv5xqRO7uKj3ysjmHa
3TTmkgfb9GcoGNTIsnqYNdM3tRLtuOhfQtwoqykJfuJ53KcRZ5MruVjwGUMXXzmOehk88xxICvZI
mByU403Xm+HWHJrlbP50otjv1c2sPeg1oyIpyVGJEJWP6b0iTDYzguPcA+u0uvKxsZznvEHsM4+U
rstPXWXtkw0QIWecFH8yHreRJkmoT1r5rEbamsp80roWz2HJuETqw054fcOmo9+BDmFlFLYlAphV
O7L/cGVxH03TsOH5cIQX7lfmwaNOCvl0Nzoihv3Uzs8ir4utznMS755BVC37Ou58X1V9vpqWAwQy
TEKpYK6MWid+EEXCVuGsh2kHg03PsNYV1pMW4fxkhLbyWgnPmxP7pgNraRRwDR2dKm2qmEzmiycs
w9p5NrWW2BGFZbwNFYNnR92OHlrUqureVaS9MBWotkE56uxcjS/beUSxD3Cg41PCeCH85bQoYI+B
Dg/rdYd3brFRFah0I7PZM069oif6WvQ2IUSJbWFYoPE0JI5OH/rUGxLxBEbGerSf5657RN8BMM0p
Hh2R32RRcA0rnkeO/mFEP07YJJuuZnge5dElZQ0MhOSV7fWwzpPLILsbOBZPhLav5mG019LhdsJw
tMxnvE+txsSZ1PjdatzFcGslC0oX+hw7OUfYXPYivjPwADFbGHbupH+Ydvs44naY6U0SZsaaWd5H
IeyUNIpQ7RYQNvQ6/3C1xtsPhSU5CcWHFrOaSdk4b6yJ39QbzC/GMGoVGLiIgqRedTmNo8OehkvJ
420oB543VKCFdh8VPATR6BCuTDuwEmIG5R1jRuzXeavFaISDV6njUAhrDDPKscg09IordeMxK/pz
X5l7LSf1IvMOrsPsXA2/8lq/SmSSG+SSF3AWt0Y3kROlHk0PZ1wMR4R2ufCV1WN1tDVqQwEHULo5
Zx/okHVjs6QkDdpk9CW3XxIWo+8aUGGqDOVyN1nVjjJTzshPHFFfYhukmBN2+ymjeqeGnPAyK/LD
prcFMWPYzKbtESUjxePjHBZfGFUYjiY95rNMUOCw328BdJmwvijGsm9rtt5F1j7S1MFiGJIN3NKb
oG4wGGs4eWyaP7y6NYQQrnqNMe0qz7nNdHBLUxNYl4ymqGR/AWBNCYN339GYmTk73Hke3o7bTNd+
5uI+hWC5G0zExe5AejQ3DAFnREcnSAgml7jFxu5XlTUR6FUYt44qPlkWqI3VRw8h8sUQMDmHUOy3
MyGOnhsahwbOStI4L3WXvin0exMLzU3uyLOYWDZ3qGyGc4xldxgACcFX8shuAn3jIlPSR/TAMXZs
EHMQIScVUPFEj41nmWu94EYse8IEZ/teSivy6w5KQ+TGz3FQpKe2tNTWi+GD6oPDNLG6xl7Qr4ww
n/x05oLMiPMYAhwdEwCSotI+2YAqvv1ei6x94bXRubJyPpKA53EcEMjpBmxspmxtDoE/ztxzFAyH
2QvZJ2kuO8O0e9HzMrxBTQXCiuoF0qBYeD/WKAkrY1VeO9qtjfLgiMx6QVM2nOJd7K0N7zlmIuWD
MylW5cLrqbxfUY3slsaBUfZofaPin1cOT9cNd/sWhdFan3W11ZRq1vbMsHP2MJb3bJMATgheWnvv
po46Ii5vYa9XmMVRTAO3hWiJfc/njIeXg+g0C/IYDhrPenxYeyn6fYULaZ06ASZr/WZ25X0BNIHQ
OcJa0VTwYzsDmiKjX+IIVgV0BggSFM2IfTj6bNc8W83wkhsU8l2O5h0zCKbslFnAFDPaqlzvC9ET
WJiqJhIxKY55OT0y+FPMROUN6N1fqphYb9cHJab+tqy14yDOFfdO1rikf806bLvldm06bzzqneFb
ouN500XPoX4MzPZpGLn664zU3Xa+RDJ/tiIwaW3j1MiRddiVaeye8fj0K4Ezyaf4ei7bQYdDO20t
e34NTclkwQ62fWfdOyJE20f6RZ+DAnX1/jhr+klz60uh9dbK09kfJxMtl86UOh6wZEyU2BPWZgJ6
otvc1j+Cnp6a4+rILYAW1OzOoivvpS7Lm7wP9/Tm+YoRwFVUybtlVGzGtHbB4txhT1DLT9sy6Dym
SBX81iO9ETfUpmQhd4F/HGFu1j7qgtrGc33ESB4P3Hg11gIwFixTa3oaHLc94EcIUKmtE2gwm0ZS
5HVZyEFtJ+bG6qyzjbsAuGbJHNl+rJ+0pFj8PC6RxkV+o3cogbSu51ILR7/2LLa7I8jz0AF8kqfZ
Psna7fK/ukkvSeXKc4pJfzOnKdpjZCqY2+Ud4jAXofv4RkyCxf5xCwLMLyJzpJTk3pYWi8qRoSUj
E87T1Mr8oSXL1tEgd1UNzUmQbundduhpb61Z+ymS0i8lSE8eNgn+O2dZIkSn3P3VFlp8qBuQX6B8
VlILoYM6KOyNyDujhif0U+OTZiS6lTY+Cd0mA1DPdd45Vy/uZrOP1rrrkuZb4OdWEcMIJ6xoujv0
7BgqjG1PvlIwt5cJn5RV6Aq0WPNSwpb3g3iRFmnHtnVOchz9sOaX1HUsCInQ5mPVGOhL5c512vDO
dWkXq5gSK+FZ/25axnUMO5rc/g4cdX2IDPekLVUvYPR522MxX2ntcOuNcebPjbnHi9RdYi6tpGKy
3reQvEM9OghT/Ewz8hphkZWo6S1PVXUT6i1DImKHoQSizWnXaRl+2Y0dwMADmWJyv2/Ktv5ADsJw
LmGBNZ9M07WOHVZqNyxuhWe8LEBpAp5MwVPHMJ1x3V4iIqbWFn/s5lbs+yZ9btxQf6UCDPFgBLe1
LbsLbfxwU3hU5lmdPrPU1c+pO7pHbwEImQPaEvWeD9g/x/oLUg2Z8G1zhSHMtkMHexmHUXhjdq8y
E9qNGVVngNH2LmkitgpKcXjL1NdTjmBvwoXhzFjG0hjpTAJ3fXote5Y3UUM8U4KydyMUW/bCKM/F
vd626aFI+03LTofOFuwQqtl5N06y9HWCujhX1lFI8E4zAmWA4nkqs/rbKPoCW8kQLSwlHJMQ/XxX
J/IO1klT5TyDTK3e6y7OCVQlvjdQ2fWm+aBicxebjretxnjnMXZUU2ldM0gdD9xbgGOb11pDyZwx
MBW+RCnpld8jx77UGV1YQrAJHOgPOq1DGFmMnK8Ba+QqtNiEghoAufuRdtWz6r2z0X84Sr80mJ3D
qcpfbdBttGMD/atZ9uy5q/ndCJksmPEWpNK0lm0/Mg7pjxKG8Cm1nqPWTo5WWNrrCuzKusVfNiZM
RMC7ZjhEAXlMMKImrDEtoyZXCT9uan+cOEb0KXQ2IorurCR5AENu72oboeeIISJrGWg6Id7qqq5f
7KGJSOwkqtNJ1UmrFm2rOjVJZD4MIVyExVlj6iRil9GPRi1n09QRJ3zTsB3aldK5lrV3GUIGwqKf
jFPcm/MBoAnzYdA2UBdCUGVt/Ti2JvVnmya74erNRnHoy/LXkOm+EIO8YGGWG/036tKituvBs2BU
2nBcgYLF07RTDc6SMK9uU68rn6FUvoUbYQDOpA1CAMuQOVRkCuN1jBwPmyFXFH32hx3CnWqX5jri
qIwEaTq2jM4CwPm6JWpdHsnDormYQITZmDhadvyo8OJrbFE4WLUI1zy8v1PbeQuq5DYVZbGdWEbA
Ua0eBZM3RA7ZGu7BIdTZsVED0PYYhGN7nq9RsTOXGY8sSOz60QkWqMCETQECAHSZBkn+tLHaycS1
DthCk+l2NOtHO/t2q8G8MlfrkFnGc8ZzEAHgedDdW4SzN5YRV9um+FK6R3hzt0hpOEpyyjyMfJxm
VlmyTckUc+DgNhnatzEUT4VlM4Kk9c1S50bDjxYCNK0a9qVjyKiaeghEJDsKzsaN1bwhWcEhjhp/
Mwz9VwfMx5d59ozQdgT7w+0l+/RpJgUKSt46yHB5jirbV+VAeHtPxRxO2b7tsmtiu7pfq0VqhawE
xHOXcqAYDe9QjG6F6lht9SI5DOClcqsJcMfYj2roNuz332hEPsOOEnZu7Hary2lXNxXomxHehMHe
wmmty9jE4CTGF3PRNzaV9xnY5be5iC0cE3ptzQxEr/We0Q5sCuqfn3KuH/q5wJjOeEVl8Kfh4ZBb
7f2g08cq2LnzSvB0dHRtW7JxtE3zlsi0Uq/inWVSorvqLUdbtYbkpJZ821y9o5P/RLK6rSdQpDq/
rF4LdyWLAY2k5j6OJrHjvfYlKvMYe1Z77sddocJ7xxn3vPqq0XVsiiCBgSbj0Uene1bw37lqLA1u
BIuLUGiPIGe89ayNW7fGpDL0ZLkpfYtF5wYNCkZnFlxo3HNGYRCZe5QIRlv85MMy9mmRCrjGT9Ab
X73+VMOb61l+bO0atHfUeOamGDB715r48lIEtLqLNr8y5nGTzfpwSBADeN9Jfo8v4S01sobxzqkc
WNK62ZTsySo1mCKBAiMIWJnUeKNunwHf9ohdq3o+QrLQWfOQw1Gkr0FmM2riyCb/1/4ZNSS8Rj6k
ayTtj06sv5qsXhA8mFc7S3h4syVPIlCm2FLIMZbTuAMJsyKXGf3MNTJSklJ/SmcPFzveijr9JK+R
lXLVIaWYndr3WqtiAUiD7ULRZzgerafGAIqe0gN3gEI020RfUUxPeqqfejTMM4P5XeRhSZNAWULk
3Yjq4i+WXifsoVjkNZ04Zc39rMinAqCJzyxs+X8oNcG+PAi3wIYEfajulpGu6WwTctY9PXqpbfee
eIjtPLnRQbbqWqAw6Xnd2gnYkoYAC+yy4g5Mojee+yMX4Yw8hB4dGuDAYZAARnO9ZyDCzU0QcYKL
WgTbwDNvRUWRIev+JD1CGNy4us5YRbbxgBDOw1pva2qj9xHHL4k0Rua869YdqtZj7owvU4ycr8R6
sYpZrbA3r2oQ2Wg/dpFD2HGYAB20oVIgpwZGmUL6WxZhnbN440hLlG5ywnLcFskPx2nPOti3Wq6B
pBuMXWRiNS3iJY88o7E3cD930byxBsjVAY0QNP5FB9d/NIBrCxwyPMaDt7TAY+GgEZZEIR37cEP7
7/lty49o91hhAuMn00OyAKrpWet4Eyuk4wCGnjwx4m8t64IdUMk3dKd9O6S3TkbZ2KM4GYcJSWLI
0hZF9ybElnIzjdne6fZKeCm7AWPVqBS8UtqRIz9Bdoil+IWGFAth3LabNCMxKSKK51QG5q2NUige
cAW1hvEVKCZc+HnPhgi0/TDjPzOcXN84UzHcMcZq6/LkoiG0E/mVssftwnDP1GZcOUwgD5MBuZD9
ztELhbU2nMiiLyj5ncRDkGSXTqGYVfzshZgQE3XGm2FWd1M3SL/AU3o7E/sHM+MQFcZ8zGZL980J
6hzu61bojyoIO8r1aNhOY/VehU2+j5EX2hXXOWX1hxGQU6AvWv2muLKyrY5zXL57gIxxpxc7N/K+
sc2/zuBOk8T4nHRj2jsTLCXBdTD0qcsKYN4Ie7qrZQ86jBFBWVnpqbHyQ3Bp9My9k8N8GmorPFtY
u3yMrtmmVll3Usq6hw/d3JsL5Gdyah6Hc8+YfLCXlhlxAUXnTWl5sH6EaW5dUUhfF3pxqkuy1jSM
g0XBSYL3IN+VlmntRsoUlWvrOUTDMoOD26po8cpTPO3GCse35w7zZmh6a6Ok5tFPNydLFs6ux8Xs
a1zuK0NbKibzuCDtyHWQJ0C+wCYwO67bGE1+q6sdUH1vhfC4uAwNPsDmyPvmrTVN8nVmYWuKOiT2
Rr/Pc+uBU58NPDsOy6z1Q4F6eeXaAnoeOK80YE9VFvGxMmjBdARfKxMGaBfJt5of0u91hriaiMVJ
aOis5JxaF4WWOYhVv5mpG/lMLlHaBCc7Tp+TZjwmecrAKQcJC9iBaI34MXNZHI5J/gHJbDv2/S6d
8vsYybobaXsvYxbRWWN5dSvoSl60HmxubRhTOKm9YdoCWQMLPDLDLkz4Lvb402TmOanhbPfIBuug
iHdBkN0NJQg7nftgI2L3W4TqZjAjAyZ1drCM8r0ED752mVTjzmP57aB+kK34dAI5gMxKGYe021go
B2l4L/2xc8A3qvDHTYuHbGZLVi9LdYNSxxq9Zy+KPwKLKBxDoK7zRu6KQk/I9+lilC6cN8Q3ACxL
+DQhrrMT52hMNYGBkl5FQ1+DkXBPYAGwqT6xOCj0c2NwtFFsg3SpdYbSNqFOODBvhnB6GMwYl1D0
7oVoduc0h6kZ+RGBSTuHAp6UNHsToLptbYEYf3Lt45DiGm/EeNbL6gQpEXUO+tSOlfF/DgEz/y3Y
jYhGx3FtYwkiJASMSOn/GaDFVKbXfi/KC6qpR4/reDK9+X1Cab3CFn8qSTq66IntndhV1b6Y7XfK
hH4/cfPf0YY8tEqUr62GUimVLkvpRWZF8s3JhC/D0wQzitYyvteUzl0eP1i1pt+DpbU5k+vybOgm
QCqiRDD7F8hIc8bGU2reFiHz2qKEGAS95dlKjJJNDtJshYBxFRXjVTO7Yl3qotqz0WquyvH/kQ0b
t5iiQkk49sqc0rshQBFXeZNzDvBG+v/5zTP+LbbN0al5HRDfhjRt468B0QYXNmocDe2cWdlLsI7j
B2XnHRuXZT2oH3D/OsScud5MqkHyoAxvWyClpcCcjnUKosRgoYcWLtymWkQnRqjfWlbxvq5TAjNC
iEZ6bB4SRThHMjI0NRqEauuuVGpTAUy6s7oKw7QYd15umiejzAgBHhz2qnnoPbqTtkHT695V3Vht
XQDZ/4/8NeEtV8e/BFg6DFB03ZByCbK0zb9cPWgWQbQYSHVJ88JRU9ritgyiU9Jq0YvF2pt5Yche
L2cnr7DMvNZZ9D00I+KgmHZdz+KK0VVBm6QBRvZRU0+cTcV0SUG34AIKcVV1FtpUZoddro23M3wx
lKrHiMiZPUb55i6y+UM24N/MEsRISrrNDZXFu1EXH009vAJlXsCAjdyM9VDh3WWT08nkafAEmr6W
HLe8tTee3nS7eSrFY6sJe7vIE/0QDfvKNHi4GkqWD1kSPtC10/wx5LkxIh2gFEffKnZUeIRtldHD
AOPXICpe7GHlVIR0iOUfdgMsM5Vk+gHRPxY6hYlHpQ3MO/A0eQvkaApa/co8eT6MvUUxUhbDuqJP
XqKZe7YPkAPnLmRGrSj+cld+wP31rhYyV49MhHMQTcec8Id9JchutozRQwkcvpVm9CP73t2OLrSs
JkNkFy6E90KSX/47kDVLzRTicg/qRdMEtjshLrVOLVZDaIKvsviV9r9zJisDQOrkEEEQdF0M8N+9
HQNgPiAPyktkscAB5voxEQk2be2FQR/BwMFvIG5+/zEWtrjJPf1+ypzoFz8ciPKOU9UYnoJG2Zsh
gwX0O2C9KvvgVLbvRPJcJAqoPaFf8Y41jvcObJWSfEKuqmrkCHOzlYqb0w8dqX90oEvWZuWcDWJa
L2yB0MPL5sqG3N0MkXVETmedhJpRZNtNcRv1Eo1PZ3445eBQ2LOLmZaFHmP1L2Maxa7t9XHTQye7
m+tPiKk3XJ85oQXFfJYyVL5XIRYAJwjqrayiu7zXX+IyTmG7gDeKFtFCvZTO7PegW0LKPLs2ujd9
ZIHZGPVjOlcLdFI1zCGhj4MNqX7pHCFpMl6qsbYe5gkpdKoRosjIZSUjXT7ZDcz5Cc31Zo5gLlrG
3BwgmhW3TQ80WuEo3tROotPk9hbKfQyDgTmwWgmHFD9AlW5/H37/61/yc5u//zd//yzVVFMntX/5
69/3/r3/38u/+L+v+NfX/333XV7e8+/mP77o/LB9/OsL/uWb8p/954+1eW/f/+UvSzxFO9113/V0
/910Wfv7Bwi/y+WV/79f/K/v39/lcVLff/7xWXZFu3y3MC6LP/75pcPXn3+wcf8fj4fl+//zi8tv
+OcfD4iD3tP4/d/+yfd70/75h5R/s2weFmzyDaZAUvIsGb6Xrwj7b67pIMvCDWcgEzHJVuXx1EZ/
/mF6f7N1Q5jeEvhKRvEf/9WU3e8vOH9zpCt0NKeSHFrLcf/4P7/47T/O5398VLwR//z7fxVdfktE
a9v8+Ydhir8+yZbHl24LmEaW6wop/5q/Dnlv7mtFD5hyK9ZBXRxCdmpjktgXRQsA+MPbdakcjhWt
hJNn8pLbwwYi2jpKW+9iiEHbZm6PJKxM872dmY8EDdqLDe+1nioYYTb2s3ic3X2nAVOmiWgvDfdy
NE7tqdCUyyKQPSVO/fIq+f6ruReeP7OGx95i7Bjxxo8ipafNKw8Cp5lBhBljl+0TKLhI9eVhSynl
HojUuiFJcm/X04AdAI4NaLoB27Ex05DhKybbi39vd4wIILPsqXUfHP0y55XOUJfyXvVgDMmvdTvo
M5P33bK1IyG1Shnm3mfNYNNzsqaL3fQ0zWpPH/mcBjDBsuQ5xFawizOT5OrWAh/BiielyZ5HQSSQ
BNjX82rfSsG3t6bFmF7iBMFqco6R9oYhdza1Igky00g3r4kHi+0tgJtfdNBfmT79hEb52RnoEVJ1
DrxoDzCSsVsJcLO9J//jhEV1sXY9OT1o3gwKaJiUT6pxDsjHP43WQg0YiS35fdBcaqbhKmUbMd3K
KURGGiCvTUbsWPE9+lTMQ6GHerv6BJh5zwJamTwbKgZl8YhsihI5IGeTHlzInmHx1gYyMRbpvWt2
V2lOT10R4tB5hjvPhjoLrj0GccYX6zF0fiXI29aoUtt1SQXkWD3wuAxhmF1obynQ3z2iYYbs8TE2
HActcFQAhza/IV/Z50rTjoIddYokYNtMhIwCw8DNZGvwfnKKqc6ellgc+AxUu5s8wPsCSxT5XsH0
ukIf5PG5DpWt7yUybEiZpraJOnp3Yihz4F4h6uTu0eL8fTbr9tesGxsQB3cxZUwWKjp0jZU12eZO
j9gwkwiZUbeLFbRNH4Hjanbm/JQWKA5QwIMm6UdB4uzIGlOEkJQ8C82Dap4yGOvrxGrjbR8On0HM
VD2s+iWq1VxFIQMXrVOvZQo6F8mYdIkuY6DMCC9nUBZHOW8Vv0gVwXavYYtb8WlyvZiYBYUJuMEC
SFROTA+8EmlWbbsxvzEzkpgHYoDWbjGw9CndNzdx3E0AHXhZeW6LovW2djlifpb2PWJQX+DWwmID
7rFM06d8CtUuBoK8hrpzLVqCNBPkXuzhY1AOudLWuX6wgbYwq8u+I8dGaRBj7moi0GtluIfgfy0w
e1NFwEud0XcmtaF2gDxeG4WJSRv4XKt4g4Op5oKIzKw/44XGCYyE0eYlLHIwZcTk8Fg2w+9Ex/lu
tupXlUjIx8x7Mpo/2uZu24Q9nTQ9FdeOgq02Pg1z+tV7CsGPx2DZctEt86nd8kI+kzR4dwEqEavg
IRuU9vfUoOIa5HuBuXXDrSA5aTKQ2DWbR1I6tiws9shV2f6ZJkFb+Utdtixf68XN/kp4Q7XqOsql
OltGagR3Idwb96FDr243H52jd8h68+HoSeddUAz7TsTwMo4hpkmsW63D79MlEbWSHbEIBoDeN9W4
E4rdd2r0nGUyI0wk26iYOg/daxulN4Tv3ooZ4XsPdJmxq7uejHYBuDD5j6OaMURrAxAy9+zy0rOz
pEwY6Ma9+kwfx0hy4WlCPpWY+YgdKx6ITm6dBBRKKHn7gRKyl+eSrURd7ewWeSIYjTVqD3tF6Q2T
FhOGW/awyBBcML2sLl7KplpN7F8EcsVR0ANWXgMahSOEsD33gi++0IbpJgqKSzq86QNGOkYYyBuB
yehOepeLWCJN4CMKIjOGIkni2v9m70y2G0fSLP0q/QCNbMwGbEkAHEVK1Oja4GhwYR4MM/D09SGq
ujsysk7k6X1vcpHu4aJIwuwf7v0uoV9X2TrZvnbc4TgbCkj21WDZqeqxKjPSfvlhMmqS7UjYTZSH
BJIlv1LJUES4BDVX9Ib5fmwzd19b2ZexmOei5plM9JgJdtY+xW3Ld7rCf68WJXrMBzeCU5uGwE05
zY049aQYAMkjqWcHmZraeepyxWv7MvEiluWbkUZ/ARGPMoQ5fxkGERpudpkohJiDhAHh59pibshm
cbhfo3VCbqAQ3XJ+IkeWWzq/SxqO5I3F+nWGfalP4XlatRKNSVVOpFRzqZk8p9yq8CVwqA6KxGHF
2Hd0yNkQlQyyIr3GqnOXmuM3IqsiTXIvzGK2a/zrLLkcrt0ovjpVcVgWJBd1RP4tcJ+DpdL/AyL5
BmFo+epozCSL8F0qMUR7qog5+GOpszBKd1JlwYWmxqdfQ5QyEAYcm8a26FUCcNBCcs3RPjXO9Bnz
+0OfJfk9gpObEn2XFPDORyvBhLTCsJnZNaAASyKhthpm+qkjy7HE6Y2LFy4ITpqnVgfp6c5MZBNc
9FqOW6yzsQKS6Pq7jIFrpZhatjx121o0H8uSL4FiJrsssj+ijoZOoB+o2Q4DWAFJUtfDbjBgz4c5
MJDCxjjWdDU1M7hGq4HxApORo2SOLnbrMDkaX029NR8W55mjlo2P5Gflg5tThvCsmjaaJY22abvY
JXtpvr52xmncMjyHW8xxwGzSI8y78OOaUFDU12LrYrvx8AEmm4zSjDw6RnpTt/zoc35HwhcXre47
mUC9u7aoqYbLJGFvxYjR9jObaIWOyf2mXv3LgwyxCEHv3tauubVITWQiMLOqqOKc5tY5ImSFwKdq
T03aficrnzUqelTVjP4Gsj0uYpieQqTgaOwjYwsnC6GuTdCLFdBxffcTRiFGaiHfnuSzQ/oM231N
6q7b+2SRxzg0vKzFMqC29VefEN8smkrgYhs/y5FVojLLNIh58hsVybS03H2PQ/paWBZf3Q6XmxkJ
tp5x6IV5zQJkzSvMp4wHaAFgRESbkuvFfskQU5lOxUakh3uRdlAOASEjg4swLZpbWvStBtiQ0f0p
jqxrbU147tcM52IeWYWJV1C0EBlVOO65dIn9aK2n2Sg9RevvY8i3GQxd72V2kVXTHXiLbvtDoqfM
9bt3QTDUMLQE1wisiAMSJ5RSFYPmVtsVSQpfgR3TiNIMj5dCODKkhZXMJVhTQHvvdGCGioEXTkYs
BKSNzSYevwhnQw6ni9MUWj/I4H2iJi+LbT5PzNfJBSEfMVmd/5INK5XO1iVXfJehxURq/qGD9/J0
16h8Wzwg7E234KZzF392mWV+G2H1NBLsda54MEl0QJnz2fL4vXMCYaqKX0L3NisJFIH3yXnN8YaZ
zpUyN1WBy8fvsn/qzLt4/qqLO9gtVX7/mZqfaf7hxG9jc7+QOEl+xCZJgSrg4gQlTU6ExRjUlB8A
BTaE/m5S/avGsizirWb7Y/4t9cOoXVXHg3ZuFIFGaNHAgBjn64QQtVzOUz+uGFeQ/MS8kLGsRjaD
VHHPAAtIkYTgLFmrwLFON526HKrauAN9fmlZ0YjROrBX2o3um1IDwdIuqe2r/BsZGXfgSHmyGaaS
nZMzlyZmdxud2pJM35lVAPMRS5dBR2ipSD/Iu2UH43qDnvqQWLcq1F9be4cZMLFXjj7JC/JH7V1h
jO22Dy6QADzvYK4+mf9KF8mddpW30aip7ScW7fjfJD4ViAfEfJvhHHSo50TxXBJgT/gBkTNwhvGg
qq+DSQXKCMNW4hufVNAhDMV/fdfnEGRxOwSLC7ziMjYtmUWHNFuDjbgeEIgVz4KYKU0zfUe8ldBK
RqRUZRGw1VTJu0sm/ZaQhm4AtHbLeE+03CpSz8ve4x87FcqwrzDR561+KLvlkCwUFRR5sY0SgtVu
qRJssO4VlXtyHeiLHuVNX7bI2tiCYz7FceulXzUsULQ73bhLWDT35wHfVeyTc7lEXgl6cAZBHDCi
7VjDWkycDnVIygMWa3B9LtEMa9VnaGem4A1+Wtvj6kIftA3fbbBUt5xlwppgsWuzY0K+Y+uvO4C6
2qZn56F802cf7fCo+C7Sau3OzvYsJCGR7arFz9T9oHyQPBarF6Dcjn5MSVRsA9QCNuIY7MbpAcOf
1vpO4UDhPgyps6leBhAfESt2rDn5plN2tB+bkPoNF00VX0d2dLgVE/EEIrQYz0Sr4Ec8MkZrNC8q
efO3lnJHQdDaiOVPiX0aptfigy9LQ4j9s1U/cbQ2yEnyICx2Mtsbzb6OvYGbwbMfwgxjPske7WfU
0ckGhCqU2Zm4lrHwyiVwFlLKjkuEbMqL9B1DRrUNpPyOEtQKbNi3Bg6bjkz1Ta17MTY3QS9B+s8h
ua3ayWLLsJYwhAjSA0pb+7boiEl8VFDcHOfmLD/0o4Pl8TG/H67kMja/OFgTYBNcuB0CVcjH7MrQ
RkK7OSG2sqy9bNAPBqi7XTTUsObJAIWItYL4A47r2PZJEdd5tzzzoa+JYGP1OxPFTCzHnZD7FvWV
2Nnp3i5PLU5EalwrmNNDNfsz+trwmA4u97Q3ajihj6rgqKJ/IfqlkF9j9Z3+ghKY7GGDqGgZ74Fm
mc/ItIzyiWfER76F+Ie1cxne5TOHzlmMJ8ixKpwvflikEq6qH/layfYz03bj6M3Vd82NzdnhPEDb
w7K4ycofbDbNvL6qpX3LAdgU+pFvXdadTXXahgv0rkddwzeNa2bT3dskuyGVfAdumEl6I1QF3poE
173xPUPcU6SHKUCrDOIIuXRY3rPgBvASKLya8jQuB+HsiFtKmKqTBD89FpeWNG+6puxx6TdteI+D
1bFOWAEjjU2cjxC6AKDFZvJqfSXJNsP8eVzlyhQ4cmMF9LSd4lHCl40vmF/DkDFuzvq/HPC/Vl0j
fg4Lf+e2+gjZsGoYcvxKPTjdTfnKkAwUvxBdUvyhLQb4bNzn0yV6WTmyX657BB/B3gyhmCCsK/RJ
9W4JHGX1kWxzZz8px9khAH5r9x8850a3dYgPb49GedUiKA2szpETH3Dg2pNfGmhQ7uClCuc6ZEHS
bIS+Lb86ZCNMcNnLxtdGg8vlsSoijQeJNO23pO55Y3SS/HB2VC8Y6HESguMnKpc3JkoPckRKwGOB
PsRTiKLkeOHTTw5Re7bLS5d48wcp5LD0c4R6AOc1DvepfbDcXdYFGRoIAiMWTBXm1rV8sAXVhV+N
zxbbGe4CtJASGMlEXXK2+/NY7ar6ZMNyqPnaK8+Gu2OoRuE6NMc1JBfVlvWQgNHMApmjUrsv+LUj
ryiPrkONFhQffHBo51hliAAEkp/d0NjxHOEhKYcd8Cr8PVS3toLfHH3xY80rnkOoQtgblDsR+7jq
dOj7mJ84LMqdTXK1cVyAVTUvLisExizdWdfunGGf7So8AxWrRSiap1G5aZzVcXLj+yPJKumV+zyl
Kp0eXeNF158c4U3J7AMMO7QvHe+l7hnZ2dR3KvdBTO4AOSUeRP6wP3ND8JAyhyArhjFP6sJn8Zpf
qn3J3qUR5PNLlrMb87BojDsSv9V2Y6ieosLZxZiz67lWZh+sE/3DQRIGiSHotarAdXOkcpZtsNQj
a7b2BuxIYhgfRXxlI2yXAZO1ljuGoPkCZyMEEGUTjseM4oqwlcpbPUYrX3TPozHrJ6QsWG85M3p7
23G6E1T1rv/YKycDZa1XDXcFCqGrqwHHRvkP6JJoSR4pKolaZR+JFXfLTL5wv7vZy9PHBi9T5SM8
ZJyERAN1U/eaARLAyuVAYzX22uJ1zma+wwYvsrO6+Emx/u6KcsWEQlWEC5qbm7xVzf62LD8ddi3e
xmVbADZ0NgG3bvyQxvcNQ/5qVxg70uhYe+04eOf80N1n+sGZttrGtC+z5WHFAbpHCiS/tLvDYFgp
r3LBvXLV1b2YTrAf4ugEhHJoD5iEi3w/W4GLqFx7YDldaQ9U6BS7Xh19IXjlMVMmNFbllQ86LEhN
eeTuWd09nc8gmB6c2U3subEnuqOq7lmPcfkqXH/i5IZ34/AhAbnnhxQNVnpuX9MMUhF/HgzNwXWu
2WuoPniYz/LWZw9WHuDkVyDjaCvt5c6y9263ow4ggIBfW1HuVO2g9Mdm5viElPs8c3jPtMzb6YtH
sUYYi/UkLwIbpEkcGLU/vdrOiSg97Yn3YmoOKOhF+qyhHmeNpKy/kNb50fBZFXByA74C6DP7bM9p
bbioMZ8qwsSZbzUk7mAR97mxub3H4VlTgiS6MwmYaYIBtd+y7xsWbjsKGsQnGBVA7YC9inFFhxyk
d2CiGaDUgb7sOuuAqxMcxyTwvEOB8DvzGQboJyM/Y6Hv3+Zf3LkqohEcoOWWowcDDXFzFmKic/7E
FIbTieeGi5YnhApB074MBH7leInmu1q/UcVC5n5UovNqPmIW0ee70tqD/pz6Vzs6fDYOzeYWsNQ4
+ZLRX8eUO86ueQWK+mqzbTf38l2NHttp06YbWz6bRL+2jzE/PAPp+KxbF+LyMg4vJqf+bMBtOzGO
oVz70uTdJPa2e6G8ojZZwUeU0mTAq14yXGvugd+kZDvyN+EblXbo7yCpv1Oe4KPT4EL3Zz7e8NhE
J1Tk6XIy4IUYJOPte/1gKpeCrpyhZn2qzGNsmj5dZc1IKzqvpAjeZYAT2uMqWTMCWfl8R6z5daA2
6o6z4hd2wIAdn69kjoUeEvAcUk93P9FGouv7o4RqENly4AGB3WieyQRuXyx+XLzHnV/y17hPVhmb
x82ZfKS46VhfYmTXXiwk29IbsLkiOg5wQ5MOEXfHvtwVRNIQv/ZiqncUJNSxpBKJ9o3Klr/Fiylu
3NDoSTTVw1RNE8+gw11V4evnXWPI5L+Qm/Giv5jMYM+Dh0iHr1vzRdE5afOPTPqaCtL8LHlmRu1I
6egyNsuZiS+telWNpvcKPdDMq2qSSUZiZ2DlTxiR+Y477S35mCE04C+St/DQ34iChqw9vsRv/GPL
1upAom7sD2wsVIJq5qHOQPD4wuD56FSwTBi10idc5UV8YS4sbmGCCR/Ok0dqNXH3zwXrFo7aCyUj
TUa1q0kU4wKZaqzAJ3xvnKMTneBN4wxZNJbUmRtEQ37AUrmp+tErcBdD9joggiL1kZU8mRAdqUMo
dfJGP0xAu3jHUL1hJnowmHcR64d7p83vyrzmuL/XwYBHxA0huAXUsM6F2+VQW7avKOYz9VeE9QKL
G97BjX1HdF79ZoyP4XKAT8OH55r+jWxF7Tt/IxyVaF39ji138jJrx4UEyVUAtNOpaustfRwnRqH4
FPi04Try7rc0uaW/QgfGzVZQCVPMlus3E4ExFTbvSOxZthlYcOQNkkZ6nsWQzkQ/GK3nwPhyOWu2
peG1Mpia6yDv3MfFWV8SwPVcR1pyP5ITn7Ja1ox0kw6PYnitmDdai74X+g88DYh3yWmyEOv3z2TF
Bi+G8eVOHd81Dr1LUi77UdH2gDex/J3m2kc67sy3JdnFSviwtL8a1hMqlpuA430KrwqDlIGhH1mj
5Y+Dk2EVpEkoo/DbtyU9WypIyrbYZUSke+H+IzK+STetMpwlfqsw5pldAE1gpccULh2/n36lKjkI
G2Cus/bZYwYYxZNchhPrUNxrlJHXJifbYtvZ/kyhisvuATnqg2Hz+OAEe0wuYd1vOyc79nJ5mpBp
CC08WcvJTXqfyfShn9MzhKur1jibwerP1tTcAP/IPj2gB6ONroFtQ3dQtwWjSxr/oLpE0Ubj85kw
mGQkz7meK0R36ObD2JYG664lxYFkeFbJWKfJsto3Jjzdqt7/hMi/g3y6daDKglyGt6QoXmadSZhl
KW8uGoicTPhwdpWzGlFsU3Y3NvsFth1reBwUoLTENN9BFz5OnX3A3mVfIqW4qxe2+dKkohl1VMSI
QYFYJ+mPXhsicGvlw/52OWvrVIc3M2CR01bQeDJ9105xGpr+vuoRzhAn1aFPI1lmJanO7xFUNj8r
1VNqCPrCmkcu4sSR76DnaIZm8gBqvcaXVTeM+dfyxy5OFfpixXgmpUuHvQwc3HARlLN28hnwWafF
ZlRpzEjsqrlmx5P8RuzHoWmlz5mdW76RxtwleuKZevFo69F9pPw0qXwGlFDHBmDh/q7r3yyD1LEe
VXi14HBmMolMUt/1rrgn7U67mLq6o060SYgolaDPBOFNSwrlMmLb2pXusS5shouhxnrZJvETiib7
EMExLyuKqIwAcmuwc1/G9+EAGV0MCLDSkICVwqUWxvgsnQk3ZfZF3AzmXN4JlmT9T1x9x01iPbRY
ZDG+4LXuHMYjbfZMMqZXd3ipOlI9N6A/94sUv7O4NjBuEDKDW4996bjNR9g6g0ZuZEaA8pbAnAqL
hvOc1kxQAQNHq7jzbAoqWM1tzB3sgl1kemrj3sSI6RInNb11gQpfIF+K41c3bgtKidVlDKuJTguW
QlYMR8ROr5qoOK8VwDBQ9UfU3KwNyGlK2eCoT4SWUn73lsl2qbks7q/asL6gG02QB+nI/CZLz67B
3FthMbdxa0agJVl7Zmi8a5n1Oy/JtWoYu7O0qd+XxOQKcSNk3GHF46X3iPuHB8OM420fmgxzWboq
xLLGa71m6J9W1O2L1EwZClDfZdjGbeQT4J6YZ5dxCoiiT3FEMKt22iLI4+xFM6rnBIrQ6Jh49GYx
bZyVw0vQIq0cZldZ4U9qq/aFfEZyW0nT3jIsrbsiPkq75T5X+DqPzsvo0C24DY+Z7K1fUNYPoaF+
orfzScSjrayUQ9aNtEHWwg0KAQdAEtRuJ1XBE2jP0b0NfpZ83Yxagxh1ZLg4IVKAjWqqnhxLgaqS
YLoOu+nJIhYnAHX9na8JNhZJTKkjdCjmYvYiUXwTCl0GYpKYHNs4GIa5DppqtWT2zAhKR7HwknfP
4Yg/vNNCOhntDRKUQ74MwDsN6FY3nYu+0722A886jnAR199dTM37UoS+QMu61auW5oNrLhuKF9FD
lC7Awblc9hXUHX0k3aTvgErEsLFCZ/7pJd27mwFeE2yVbWI8OP4m1gq8WSFKBYX9w8yBYsfEWFtL
8d4qz3qV7TnkfuykOWgxITmoV+FKuJzs2kAHFuUG24Z0187R09RQJjfp1Sx0/E6RfdBYnftmC9DM
xU+gMpUO8nHAODNfCexotplg0MvFnWDX3hsPWpK/KKV9hdke78KZEU0485KGZvINNz3YUVWcOm3+
nNNkN1oA7BBRXawhYpQyE0HSTj+m4OZAjOa3fXuzlvTUCIFjRsMaVSpY7RIGBaz00bm9dLpvJqgk
solSvyYLcxOz0N9kI6MmnsKNPcDtj3WmxULAY+zvw9yUPuHmzIFEcjLXLWYxz6+hqdwr2PjCFNdf
s4D1Uisqa/euCtWQeqxtvGHiK2RDO2JqnpxLJ2O+gwe4y+QaT9ZW8HwoLGKATR6aLnaeBPexGYqt
+M0S66mttXKj1s0zcsZdB2xdnbJHxSA7Lk4Y7Bo4pTeGhQ2sh8mUSu5AnUwOMjsZx47ly9KBlY/m
8qWtKsaCjGl6E0RRzOVm2pEPfn3galUva1oVM1uctPgQeYOx/EiwQDryRy+J9UfFVd47iledrjuk
JMBze8wkJg0rM19QPyHN037FXU8KZHFM1XZvTdRDBaBNA/8CIJBzjet9NF4biwlwgw5ckYCTcJum
u6Ik8q7hFprK9z5jKIlk4zim7X0DW7TJZOeldf0cZ9b3B0bgd60hLS7UfpVxEtGau1yzdfY6ZbT8
JUlA5WCi86RQIz+Bdiuj2cZFs4OwZu2nh3A2XE+Tbkqx9JSoZX7Gvv3GFbL4ilF9FoP7HOkSeWpz
F3chcAaszKhNLB4ZlW0zzECH5Ttu3jWCxC3w/rpDea6MRPju/N7rgsBJgyEuyZ57XKGkvjoFEVkK
rGMtO0y2+0mch7VneVvh6varETkiydac3AM9dPrIHvJhnKMvkUUKglrme1JnsDsCn1s6gZraWL6K
eIDrXTVeEec9vuLohYgN7aANUC9skyyNNJsuoLCBiA5XuNipl8XcpNEKQEBweHat+msawwPesBXN
xBwL0P5FFGhmSx4f04ybgwAd3iSNvNfK7n7Bianr/FDLIPwgIiMNSQTJ0Wz7onbutqLS9gl9UtE4
NB+LhSICH9sQxtYmLKBjjyFqF56v2byXeqjSydvvYak8DIax65r6NQJ6jaRCZ8HCwgJdlQODdpYZ
RHgDMOnCmsfWUP7kHVsPmT+inmFEkiFoGlzxUUym6SnRyFhvDhqrUuGG026wdD/nqvgerRAVAr+J
3A6CdSAcYILANWvcYE8CERkbxK5YBPDazvTkEivF+kv/HGMs7wQxfEjERaR3MqhuZ5hkC3BliMAI
cAs4GILTbQoT5JrlPLA+gU0uVGOvW82TKQeifJTqgneGe1J+qfhP0dtTK6AZfDUb8xSnNqsSclGR
onX9qSjcs+RKIzmgIZplRDU8Ihlc6zX2NonrpYsYtyHmR6mE0HdPVeT8hFF+W+R0Jp4T0YmIiUMC
l6nELTGCJoinpV8XvR0hZrHYmUyaIZnvyAx4z8vvwt5CYy4OkXyO4dTB9JKTrwMz3PXKC45fSMY6
XEYAVbgmLYvkQt12dhnIKMAhu7Rn9BdN+8olW2mMwQNW44iupGQ5N89xtMs/zd4uoCmX+yhJoJrg
nNZV48Oh79VxsADr4NnFZYFOKnJGViikN49lvXXjN1cj1Liaou/a0PjwI0NlgWj2uJsgyCg0NWcL
+x4kA6olo3PvQ6e/F24E6EW+EXSr+SxG6SzN8NWp7YvEocM1LvG+PTsl49am6z6tB7cHqdsn7csS
46oc5qsjUBGnmMyXSWdnrqZBuuyB3/ONnLpfmQmxVCV310hZ/7USJIewpL/a02FpPA9Te26q8lcG
7HK04zPSpG+pdP4YMuwvT4SzliCZmJRE1vDS9RXJOBaT6Ui+GQ7V5IJ9cZvbb4Bu0POwNJWMb9Gf
QcGIQwFKlKtbSdE1J6TZRaaI1pRJCAi8XS2PXtrgSetM464qMVIYKqMCa0h53hX9UMe/xuVNS4ea
cFLEXnX2EpenSi8eonlFNQuL/X+nYiZ3jIO01iu+UvNAgWoMJZt1cGKr24HKNStJWtQjlxHnsjwt
zXTOJhd7T03znCbm+2TbvpUAIVPj+lRWIFMHQyOeOZt3am889vOwgwojiNdg1k+w+uM8tc+YIY6x
Tsu2mgSzQm8DkkdAKzBjrfCtKfWrQyCFjrSKLwSZU1o0P4SRah9q7CmWynKlkc5Jgg5i0TL7SsUw
qJ7ooMeRZsJN9ro94XzVSm9IsUYNrctdFTd+obCGsYz5+Ec8hjPmGpsrhQwuLJ+FhkAGQG7ntc30
1UkR7pABl+ydXLY0a7wRnhnasg69uiKW3zZM0mMorAN2NGWvNPkHAHrXM0bpZ0p4UO3BClSN4OCw
IBuxLHmvZRMqOzO2gK1MSgt7LAQOFssrbEXaCjJ3GEPE/WkTIjSkP5vSkzrBA8X8c8q68mZWywEk
IXw2OK6qAnuaBIK1D79rATrf8fI+EB5i+m6TCW5aTaUwQuNr7aom4IPlA3L2cxQzoENhcG/2aXk3
MqVzXEKYE7U9umWCIMsemalU2O9R4SoyxhjRs2pz7C8E2NExH5sRdLpDlgddSGy56d4iKYRBxfLo
FqMbYJPD1MaRvq0NoBTFBC7EwBYXTSaZNj2DNt3M8lvs0mulcaIekaT1ZObUcN7MCfNzAkdwbzsr
fyiN9xGjjAo68w2H7rhHdoxDczC8UpTKnRGRS+i4jCVIV+cltBwojmrtVcIQmL0gm0oXmIsSr0rl
imtosOFnEQ5maZyv9fr9lhxLTZWQllVR64EixLMdpjRburH740eUE957K2EdSfNoEFx+VgxzYfya
YsrNtCyA6YkZudXex1rPLnUrf7pwuiHQtDjXuJZSqxgCrcZHkOQVXImFPZZG5B1PJYeVbms9Eyc9
Y6ODmkwFGK6282EupmM2q+6hFM2Bs1KesFp4EWAr+GpoD+uVH4SLONvbg/MhQ6vnsCLUM6nRAo54
Hqs0sbaLJsgqXcbhLPQ1cYWQCqEUTARHeYcym/RGFbu3MWQfTsH4NtOKyFd7FKYA2BV1nA9VFV4i
a2EVmTUpgGkigoYcKVTMqSeK+DCmBOhUaz82rBLcuSP/JJTvyoTwYR7TEn3iTD2ih9q+wLddjbHq
Z61aeUnrToFVkzitzA4C3jysvXJijWbD5HiyGB8UwiUo2+w+MPPt5Bju7F6xP2yDcUSpmx8GcoSi
QTPW2sl4deqUUNCoAc3DnG/QMvM0QGVGPwPgr2K8lBczW2TQoaRZreBR3dznUDS9cXH4/xLjaZ7U
4TEppz06fapWHC48OvJHzGzPW/Gjo0jfm91eLUbchmn3aSvuK3Yt9lY68I3aNJ4GaXyNyGizsdzV
pipOIHaPnJGgFuLkyJuIvkBWzkY641NT2t0OARaZuyFTqhQ9SYevSs6lrwvSQgpTYHPsedupVdAa
EfrUgPwNM0LPJtZ5prH82NjTcKFOGfNGCqeqr36IBGdNyaEXRO3BTJRXszVTauki9aPJ8ZeO1yuF
WRBljf5/cPt914zRIamPMCj5vciDcW1q4iZjIJaQtwIvD2Avy7x8jOQ+oXQnrRrqGy+Y4JDxmpro
k4RovtqYP4ObzZxjZfk7MdEFWdqvjYxaAieD8Zex04bfoUatfoRWmMD5VlwQteJEgwwxyzgJM5kD
tyimPcGvK61Soz/SYnY7rYRfv7Dl1ZOOFTpS4S5DvsHW2nZJJ3GiiRUKi9XG5Kvlhsw2gOkyiiQR
DCpsX6KJIv6dML7KyxU2BO6Q3y8KyrOksV5tZhWUWvbemTNAKdzcNnuxsGvDfWJ/WOr6plU1xJko
PKtF/9smMvPQ+qMsMl4+CLImbK/uGM7XfEegchCSU2MK5qZznig+zs0O4YouthV1GsN+oPh1CGYy
J3lH9sbNdVFMKrDP9lIh5dnprMBUSAJZ6TBZiaabuEviKEufpMTD4vTk7kpQ44BXF9/GR7ZZQger
Ne0JzJclsMgLhH1tMsEYIWZ3cpGsDfM1ExkCQ/S7b6Pihctsp8nJgWFmr9pDlRAD+lQ9r6x9HrOP
FCVdaWrznRXjw6BNT2WyRA+uMzzwT6MS1vSIBV77yr0fPfVMyUNBk9F7pRuFO/wC5ZaITPYWE7tR
B0I9uwzc2qpKxnWNdQqpL0yoeSCwugqwIZT3K/uUUQ+wPNG/uQ0JNHGGcRASA3vskCg+zWxfx5h5
eYbIkTYOM/2SAm5OR+YFYWOi8K+RwGEcoDYkC4RlAgSMiHE6EhKCsn8lAt4STtmPuOdrqg410DnD
fOY4mGHq0mqohg8tGHdy5aIk0HZW0drIRbglwoTCwWr4YiQQmwcx3tI4ItlNqLda0qh3yUS4Jc5y
bIoE/5CemvBScuxCe2B/m66aFw7P4taI0GT8iHjVmqdXUWjzjtWB+qwMgDLMmDcsSRqCIY1iPi9s
AZYEzyWGTBnkxeoTc9gqxCDN0aLCDP7/TrC/dYLpKvao//W/DVf/4gS7x43WVf/jlnxVfzaD/fFf
/f5YLV+Kbf1D1zXD0nCD0d5rFsbZ/3SDKbb4h2uiGbYNfIs0fxo/67/sYJrzD/6qBR5CtVVAMY7z
fwxhmvgH8UsWIexCqDp3mfh/MYShDvwnY69l2RqeNDxhBoGzjiNMjT//+rglZYR/TPufFHNs31JM
LQ5NUIo7vqBxmivlWBIX0Uh50DIHKnv9mPUV80WSyeL5yq+5IbfQb9uIGA55MFi9MZ4+tElK2IKZ
/rb78Cz7G5OwE6JYb0QpteBm0ev2EDqCwWd/nCl0NHViJVuibR1wVveMX+od4AOPfq9v63PMXZCT
7SkZfGbVvcnmIzbMHXwA+iV0I5045FYJSDvctLI5ugv9pNMGUZ4fdQtpjF3d23p2tpEMhtp0CueB
HTAIdovnGTpwFzsX0Zu7kVAc+ox7MJH3GZVCR85G56BTLc6EsjwpERI5x4Y7Bv2OLLeiYwE/+uR4
g0ZML3g0YDItp9Axdywwdu6D3VuXtphOesq5BbeB2ihDxwTkNiPlsMp/XOxk41A9wt76UBBMGuxO
SwI3i2kFK3VHPvwzsXfQSsfAVcareUPqeell4cMcJa1nuEsr5v1J/W9s3ob6ly+DA/FW12wVNoxu
aobJ1+7PXwYqaC1hIlP4KLUsPkqde5rkBmxWRjBRVoV1RGPFwom/QpbNNq7g1dc3na6FUGHW2QD/
1kw5/nqO5xlI/F6R37rzEGrgkmcqaKQ1LdAknbunJluhlDPQxdb701P439gc15f5f83qGBut1aav
2YTeaIjqtb+Y1ZcxhkQwl5E/ABfxIgf1D8B+XZTQrXAqDjGCcWRgf/9D13/0737oarz804ME2nJJ
sPgRgtfVt958mwTqRbgzG4g0T3//o7R//Zwcg99QFXg4TctcjaR//lldbyRkaSSRX6pMhCsiPMLx
4OoZFCEKkTVcKlfSH1m/2bry+fc/W8cL+9ff03INDZwrx48trL/8nnZcq9UCN4WcP+W4FOc4V4/o
QAnhAj8WrQ/faYEoUkfmKUysXRYaR+LjmQj2z02r+b2bXhv2rZUinwr9s5IkpSYPidKcC2e6//vX
quGb/dfXarlEFTp4boW6vo9/+kzsCmtpnSYKEqnqzIybS9HapalOsISzhuLAkW4eOZToDZ2TaN03
bQbWRORL4z6pU/Zv3rr//uU43AJUyCbG4L+8dfSsRruUIfN8RQ3AMVKRy+QzBn/FvPWtVhMS2/sg
zOlCI9QUefHTMkLqouJs9enPYMvHf/P+qOKfqSB/PCquS2aVxgXAyNBZ//xP75CBgdFcCKDwk47P
Tr7UlrwwhGVzEFmvnf5s2ulPUfVPlRUw/gAiQGglulPrIYoNjAGiJieL71llAKk3X5f6rkqzF9NI
f5BmnOt1bhsRs0PEovPUOuZDXEB4qwYo6y7nsJn//g/yzmw5bmTLsr/SP4A0AA6HA6+MeSSDgxjS
C0whkpjnGV9fC8ysakm3K9PuQ5mVWb/IcpBEBAJwP37O3mv3EUZFz9o3RoJ/SD4bvro4FDlOIW+5
WBlReiwZvxITsXZ9eNX2uWq/ZZ32Ra+ts6Al2BBTNizTjksckdPghr9J5BSDME5mY6C1yM6tbR8r
ldwyLfhIo2JHC/FrUgRodAxMFgXU+jvxZJjkOc+7g6n1y7KuCCrIj6MnLpOIBbaF8ImBKJRKlI2e
/flZ8kpeWuwZd21vXWi7vbT2hVjIox8RqlyPHkLR+lBl5JIm9jnnzBy38Jms+GO+9L7xqM/nwbLh
H4b4rnFZ/kWKetbe6an5VvdwRQbjIkfmZRn7XMDXk5e3aRhAfynGWnKTjOkNMKK4kyUqhTmpop/M
ExlLCLlr0S0CT+4ars0p401J34rBVA7Y0lE7pypfHRSEo952ED2w3cby2Y7cSxMEN21srl6gphV3
4i6K8H9aVe5wHOepKLr0ODJvFoJREfATAmWB/JmRdTJi/y2He04q8UdYImMx6SqXGNB6x3nuJ1QV
MbLwVB7MorzH3seUmQ2TuSsHtmnbdM23wo3R4fhHeD/0rbCytMhoyolBoN63DWoQ/5teoAwJLR9N
KbkpAKUwrHFSnaKCvsJ3DZ/1ypV0dQUVwiTtr7qHClTFADkGVLef1+qYAz0jzjtNTrhCQ1KUruvH
VH31Lbn/jAVDvADOtjX5fvryHlGuFfgvpgeENSvTm52oM1zcM/S8oyjVfZ180LOknWoSeOKiRYaP
Rh5rsBtL9z6N+D9JzYMToo7VcnKgeYJNXo2YRCqakTRM4wAauV+6Aj8K7p4RbJFNSIAFnpGDPj64
jKQjXZ0NyZfcp8PRVT0yKKbhkxKXIp4p7jYymh9DBYt1liPmvC8IzgrXxxsg3Oeub6lOxsewmL/B
fHAxZ8tvfezeBUrbzn/aU9kxahRnPSvm5pv85Z4WfpBzs0oiZaAHH3Gu8Vlwxd7a4dH16mtXWNqK
gZC4s+qJv3J+EPXZQkv4O9FcrKmYbXtETXtIbN9JH/wKoQuFWK29T8OTrxEso2qWwHmtHankej+5
jZb/kboSRabTPhqwt+d3rMySDydUZ2pposLSWy9p4xUiIKvQ4iFQb17OC1eOjN0KhGSa3q01LzvO
10h6Fu82lAzfyL5ZpL5WxvguI3Fhu3juAnc2FbHWUMuxdOglf6/GnSgjY5PRnKVgE1X04KLnp+7j
SQbG0bvD19ypyA+ZfzfmtBcLXb2fR1wWS1yQfNAOPmnKeZQZpumx4Xj8eWmVl9xEJ+4nozl4PqYA
F6jUndOq45S013lN8VL+64jTRjVArurkPFniQvf6Axf6ca55mdjvPm94l2jhQqv6nSLkBSfnTvNR
97T0wbX+kg+AYunmQMBe9ugLbE97hhe96aSi3azOjpbdwC8txxJd38TXN5fUXmHvBtQwdyJVD8jc
Yy/dk01gfi71ehR/EBF0aiscbaJDP9s4TDyn6NFXKcBf7oYTzRw+XnKjfIhMPG9u26DAhuKHGKVb
9JTShQ+ubTSd5/mLyYU6DtE5nneawnR5Y0lycVV4KfJqj8+fOrhaGzUXND/ASGKYyhpsJnmxikdn
FpLyhbV2eQ2B9xUBikNNhh+GrJ/cqjnlPfhWffoy76qC3QZA7rnUrEvja6vBIROt14Aww/TMMOrj
FIrcrRP69zVqwUXiGpdyDq2MjPvOm5N5uQsa43OEIumRyL4b8IhnkIkfE3taUe0zRQO+La9ewe+Z
d8ZIT1YzGx631Wakq4DxE5JT9eyaqDCt6ppEfGifaAfWWCafafwhO96DZOKvruxz0Bsn/fv8TyWI
4qLtfhTZKTLObs3kY5KsTV2Q/ijLc9uQhce9G1hg50/qdNozbbLL/EWHnsnD0DanqD3g5Sva4dBI
/WBEzdro5rs6LxuOfRZmc/VnOzxjFYKYMvdsjOLyeYWm7d9c0Ab4+PkDepjevCkGPs/OCAad6ctV
06AKmh1vk3l0aFJ20TxW70va4I14K9Nx7yHOoE/ELjDSlVEA7rq6/ZLXdcOxj1dznBgI2+595ZaH
Obkk0MI17ZeMZLHqqvvBLUP+5zPaYVqESZAPWoXlg5vQ4PNS7Zl+XTpBepj/h/DzjyES33SEVd6y
downRZeYbt51ar+rITzMW/dcbvl9M1ujiexJ8Byw0UepeeGJOc+/v4QSKx3/UmBsy/ricbAxr6u5
rrCf2NLfQSUgs6+viGQu8aWsYnZI/niZc82l5AFN3OGBeM00ZDrr86AWOlr0qT7PZ1Vwb9ldbPms
8hE1UV4ajz6VcGprLOwlY/gZdDZxIULoC+wAWklghYVyNKzjCu09Ul298TeqwEMA+49Dzp1RmN9o
YNGMo6Vl9dqTrDkFgJrYOH64r63gJjV3ZfZsHRoGLWkaV/KyhruuSG5zdU5a3zvwU/BtPKL87s+l
H0H9mOKbmOyvRsb2Ppf1kPaYnegwo9MgXhS1BQEJ/oqsoHZOwS7kJgyBdXELtklHLSzoC3NDgPjb
Wyfaa95rl8i/JIx2uANUIcrmDgRz+UgfWLDsWNDyumV2Eoo+hEHV+bkfwd187mYqbuiiydA/QDJu
0KEdx5Ddpuy0FTi6i1esc8O/UqYiLjN4aOZdNyj4WuZgQi+1mUH430CCoW6fX5JhjD+ULc6NT/hv
hX+lrww+XMezHo/zx6ziH1Om3muyxVGbUefmKReaDpiYAlgbpYG11UFeypkHHUPEplfZzaUzqw8d
BNjKtOSuKEgRm9C8YoHTY8Y2ZMx+JK73PgwGIzaILRRnBeBdJ4k+0CCw8qJfXoyIEQ3lAGjnOaqd
Yevp5iWJqRAqHfWiSdei7Dd5JZoVKsdb0oe3JLFoKiJ0a8R3z6UkI/QcI50csQcXl8kP8k2WIjFL
akaStcd0yMW/BtP3HlTkQ6jY2AqfPBtPAXWYH1mj4UISjageZHB3doBVR0YXkxyJMUKxXAAbDoj1
qWepHhnpKKED+eg7zqmviCbJnPZNVQx6FKCRhQTtsAmRrcoCIxGkHljdGgIAWqxp7fGMh0cr5kQh
HOKdmkxeTQMsqKKCTTwNKBDeb/A3VVpdkRHcGh02VnU2B0FDB0V+nORgNCYzgeTarvxUQ4YDZmwt
PHmRFX4VCbfvLixxnqIq3YFj5T2ZMdkRj7s75opTasOtdX3gW8berl04x743o4QFY2scDBpvbDiL
XMHOLEAyWDhEdZSFtEcaVrWs436FBm0jcpwN4GYwbXnkwi4dsPswx8G1IOTkgDxFNhk10cFKxSUf
5TBbxIntouk+tugW9cHLF2DuVk2HPT81J6JETeAIlUfHuSrrM1nw+tLpskctT3ixTcjjlrSBLMrv
pIfES8tI66XhJc+dzzyvZsa8jjxvn9gZFkIdb2SedHMwZVmshxLSv8mcB49fEGwMzRk2Bn4XHesJ
+Ed3aSH803Ea7PpuhKZqcaahsXVKevc21lA/ut777tbsdkbQMlWo04eusvH3UdkiMvv8PxMlg5Fj
2cqJ7kpqPurnf6YfOsc2b0YoD1nZ3EewTngweefCLnmh0nyObeMiIBJhrJQ8ija4lOqx6qwLaGvc
1S1rlzPEe+AXWC1VW2MBsr4PUs5xJ3TyGtyUoYPgFFgrCGfvMmY2tjsODKbHDTp6Rg/qxmiu6FXg
DPntgjzNO6+zsfVHyW0+viGhIaS1YEcup1hfdg51nuBA21Rkiyrvvuiq6+fpjR7UhQcZHH217AdW
EG8gK7Bkzq6zOCVph5uUCDGWMua5d0brXuM4O84/InUkuWPRrYzkLq6oRBrSEqbmWlP3d52zR1R+
rSWXMe8G8xNTivC1wcslo9tc2mqmuUmSfO/MB826v58PF3O7Ykz9bdWzmk88m9O8DLRZ8DHU8Uen
8SnmHRBKPxGyHvLOnvAD2dgUkll0U0P8BVDwKhmINQi2xSXNA4Qs5ZuNKV8ElzBPf4Qa6GqwcyMe
8LoqNg0dWqIGaRxrqwCtl9OZLySp/9Ab5zkDVdsP2d53QaDUNOEynSWx/0YQ3YMB7Saq+dRetM2b
cqvjGK4qwRg7PsQjueTTxKZTDwFHmTrdTFg8ZQ3oJ+p0FloiV+nA3vmuS3UNjwu1CMeceq7ucHWX
OLFtDYZy2b+mAU1HWy8fO2wlrZ680BNmcRxfwfRB6GsLIMeKHYRv2kuf0sw/tln3vTXsrTRwhaev
bKw7M+6eOst4pa/wjNxmLwTOzwr8CeLKeohwHbb6W9DRcatKuTBR6AOUZn/OQfsUxY+s4NFXMUVW
rD07HVuJSbOU6Dpv3/b5Q+UFt6TjHYj99EFVau+Tt2P0HL8IGXoei+AW+uyTcRV+RDZjssQbtqps
n4pW334+g7rHz8qM6gpp6+aPhER2ZPckNTWGWXgXrzN24NjD0f/yD52j38cGjnRNm0LE1m1eWqXm
LuHPfSN0DnY24CwvegShrd4vbaU9zw2AMuh2XtNQkFsIAhcqrCBLVkSlhQqzw8AZZ5an//3l/EvD
19bNmWU3DzCkrZT569XkSB1AbDsaeQ2cmpHoFuw8NjGeX30ZvUaQazD6xh9//0MZyPDX/tLy5ccq
lm5+NEA9xg+//lizFVlD2rAG0YYVPUdBioBpFZ7NgEL4s7+XjGyvCC8cDiyYg+OPZqg4EHyE1JAt
jZi5FQQ0D80wuziJfmewktvRM4kl4xWWfXOdzz9t1L2W/C3G3Hz7PBH2nNvm4yGS6pNh38Dd3WJU
tXNDqRrc51RV1y5zdmOIeyyory5LVdyx1aUqhYPk7mD7XQUhB8SOshKI8tpOFihrcYH5xarBud8v
KN3n07CYi8e55G/nNYSUumvHwcOuOJDLGvu/ez93ELTJPs8F9fwZNYYeEzXM3BdrXWR32VtNM4Ij
LW9qismt7rprRj2kPFQxCX6gobwSu7tTCIoy33vOs/xKt/M6cVpMhXNJ8W3E4c0MS/jD+qXj70xy
awPs97lnFmJNe9vEeUKrjbw4EKoczOY/Xk/sxX5FmOQcOa7mucUwJ3PDiv484bDo4aMglzCetyE/
TceNH2BXa1ZVxL7ue5QhBLksaqruRSWty0goZavpz6w0DDwSF8OwmW4KoRPowU5JTDcezZqSOIzZ
UHSgTsChtVcNI3bn+hdy6/dmw1cIYONLMnIkQYCypL94qxicjB07pa+9zwdQQjuuc6fIz4urwotR
2vRHclpYWZJCrA9xupALQn5Uh2DmFrn1a8D6/w8vlfE5Rvjt+WY2qEtdd3Ra/r83h4cxQzBvIDdW
qruPcnz2i6YJ9mFXrYlcW20jX7/XJu3ehQceR8U+TznO0c1L2ccMmncTNtEb7hniUiDzx+wCDkUD
sd92UaLy7pYW5+fICjay1h/7Wtt8fmNprV5hGz3Oz7fZ+kdHRvdN6i9C0lnG8ghnaa1XgCTuDbtH
ZA5etfY3DXYLyjfc4tNCC9nDvjm8lxR8BmXGfNTsEU5CIFtC4P2hheO5HKsnHftA68tlA/FDaf6O
jaN3n2uf0Gw2xyrXD+3oL1vJ+1kOch9o9AGLlNYmGAS8uJE5BwLkdFjsow7xCyH0oo3bhaf1K3e+
nrFciSS8tT7BZgqLVm8vpc3hWwb7uNUOsIo5OdKOyx06rb2lDlF6jS2eRepTqsjcPiMd3avBQWft
PMeG3AnOVCKjocqADkjmug/pP4vQWxW0I2VknRNKjBLkeWfIpxISBsl6hFBFLcuFh4i2cE81jt6K
fU8H03vXoFxdNjlVFR9o7wv55MtNOqJnkBabVYmBxh2td1cvtihUd0WFpR3iYVSeiaFfGBgYaAxt
c1rId/ZgHUfDP8YR8nRPnFrN3H8uuH8RXx/+fPJ+I8/+9q//f4FoMbVJBjL/vQCBYfH37P9s3z+R
vT9LEP76k3+KEIT8w3GlYAZmmMo1XZu/808NAv/Hnic/ruA/KhMtwn9JEIT4Q2D0UIbORTAYmtUJ
fzFphfnHPCZGJm6bhnRQZv9bEgRr3p3/7zLDj3Vc5drs3hYnKUZS82T1p1qiaOK2dy0X1hQyZqjw
trnkdEeaTQ9miOjNIYQMAzPugQXVXUlk25IxCTlfKPNt82UAszkCpLxzSmBn48wdG6xXO7a/eyVp
tiZK7cYKt7WV7gRqegixFSMh3GkgRvFs+3hXki7ylo2MEYPaoLRmRIM7fK+oytahMPuzqIHW+JmR
fqkFNrLYIdXbGoKSFq27xNv5UTkQVqsxAWUiJwqQAWbfJAZCTtWMwql7DsyFroGCzWtaSwUGnBeB
qdvzS+sMlrXjoOAMPRQTz7hiJQiorm19RUIT7XzBqTmjrU6vJOdgifLpVFMsr2RF57V04nZHi+SS
uXOmDnnvC1KdX+rWRGcntfiisVExBzBw+3QDHVYAaoBCYK/pVr12zHxbJZBxuvAK9RSFgtMcwBNu
Da8W26KH2hWREoLIgfsbgHQNx+KJTvOlT2OxgWLf831hx+nM9GtFXxMsq5439O/dIf9BQDqMSaGA
s2SQGAJLJV/igDJZr3EwmjHOWd0cvoGUbF9G0bPwgunlTmlHtvJF6/RPYqTKaMUSDuDaz6oHe4iv
GsEWd40vnwwkxasJ+9gc1qOuXh/7RC/OOeiJdQ8jkqhHr9s4QkvWST3TtdjLlsFEcpZJ9sRhFGPx
OA1ZS+JHFp7ysCVUV7emhVsSR+c0/n3QYeyMLQzDlnDF5n9gMXsN47B4fwu/f2Kxf2Jv/y+kZps2
0qH/fqn6+p6+/0LZ/vz9fy5Q0vpDCrDUDgU8el2K6f9coCzzD0O4OkIHm7m5KxQl+H9qpNw/UCCI
ueZnBdFtmyPKXwuUwZ8yXdZO5aJEmqHa/9YC9avaYu62Eo5mstAJBZ2bcfmv65PjCviBdq8QDmox
UjuYoWqyZ3GjEZ588s0DQj3HAeIb5DfAlJJUkp9u1V8b38/c7k/Fyk9L5OclsELqAmmOIQUr7i9L
pFf3f12CU4fbriRUg8iEdlV2Kn4URrUJBZDcKZ2aPVtxS+xzcR5UimPZI87LzDJtFXnOztW7OTlF
bf/+6n49ff15f36+uN/UKGWWgxSJOjw0GSMzqrFk7+LaW+eE+S6LCDqQpmR7mdz+/u9/sPGrFmX+
yTxF6Oo4/LF3uPpv6gXfpJFhuZAc6LjFd2bthfd22MUbAm50mMH9gzWPNfIBHEXplqfQeRuZE71m
KUENfT15i7+/HvPXA+Gf14Mux3RRx3Am/Mxg+Wkn80oYuWnXA5KJyxJne/Q4+n5F4mgKQYHgPazM
8XggcOgQlxMq/NSs9jHRWWOpf0jY4K8JdV+tk4SpDxKqG1/you0IrDAtUmQkMKOKo/guVRq0iJxu
bM81PViJdfz7D2LMqr9fn7f5nZKc73n9iLaev/KfPoihCqdLxgQqqdSfeyeL8MKG3Y4w+nRtjkTg
ukZNxEVtgyh0GtCOGahRRH7/cBm/VQaf369j64JagxE3YsVfL0PjBnSESnHS8RDl0FZ7mE2CUdrA
ZRaSNC0YpEOU7Dx25DWuca/inJD59EP//QuZyyOWIZSSUFx/ExIldoWzI4Vl3RQMgtwiPk3o6HGf
ojwnCt070bY9tsn4inNjHohH44aZA90eI3ef/v5azH9djmD3G4p1zZaWpHL69aa0GoasHn0Wc0Xe
ebTbnB/kLCYYynusIDhf++41C6tZFo6cqJ/o2WWV8R7j8wGGR41Et3LE0u2nm95mUFnG/GUcN8Vt
KjggRf/wVvzWJpnfCos6zNKRrLGUAiv97YILG4zA3C5vIjRxPsvcwRLyvp/mLNkSD3tZdvQ5muJg
SbM4dA9uMw3PU6ntJKCLC3Gu3boNh/ShCIm0libxamOaE+pidY9yDv8Yg4D3GdtrmDQjM60AJSsY
9aWCs/BAAMEZv1uxIQOFSHfXKU7DBNqgqFoLx08Jl7VpjqPejEfMpRMYsdRYFU2XwePq31utUsc6
hf6sYbmG2pFsApOiqDe7fSnNB6Qx4baU9sEpe3QNXrbnZkb3CYxXAjkS8m7anlJ1QBHz94+B9S9r
jTFvBswrkABacwH9211NDCfEm23fkV21YAQgoCQVJj5x0s+N3uoWVQo3eSRWhVveaccRgKVemerY
Rb5zzMzgJWP2rVupXDs2/mGn1gHkE1B9Z3rdcCGgp2xdbRPiLd0FBUSNVj9kaa59NOLZMzqwaKSS
r4NR+9K41de20yQLBaNwM31NtWBYF76/BrUxzVLcejcZdObfZOXkLwBZprU/Zzw7xJvsrb48FlH9
5e9vj/Frg5KHzhCG6diWOWta/zy+/LyCaUFj9ik+SCiSkkquqc91w61oMwNfZOfg5qmmH0ilBB5w
XMswfZMVitgGdpi65IWlKFBtsfv7qxL/slUabA82Ozh6cN2155PYz1dVmK2qEBQABLGq4F517pI5
ULtqi8w7GnSTVkNK+OBU4BVN9O9V12SrcMBMy8H6ZFf5V3yo8EcNHmgZnzUH4mI85y2X/CMe375b
6Zqp02CtnKOyou6OIOID5PmDU4zq3uw7+qG4lRLPEWcsMMOCc4S5TGfjjxYG3JdqupR99ZKCiPbp
oriYEP/+DvzrzsIdsF3WL8Vxz7Hdecn/aWfR66wq20FQnEfpWxS6+d4rU4C/oVMR8+rhsAxd6z60
M3ODeqXeNIzrye5wpn8oWv4fDwhrEi8PuzR7tTJ/q1pC7k/IgIavIjjogxUDrxuvITnncCcdaF9k
/e4weyWLtsTvnOjY6ALxMclRPktBOB9OnX94pU0US3z6X/ZdNjrUy6ais8xVfb70P90dTyadXpXA
9kfXzi4O/auwwOonQnPaD8JVCw66w7ICjLEYi8TflIpBTNg24LdqkW6GhvFWqrqrRJd1ylVsr0V/
SBQmcAxEhdaqR2rANfqh/B4HDsxoq9GOJFMu7bY4mW7SnhO06SmGYMIQtYvNZIPxaHtRIdyHMY+L
R7KO5+C69lC3cIEmwkBfpkjbonbLjpng6J5BMFkaFrg8r3gTnpUvHJIZoLvkcuk4UXcEDM88U7JQ
S09nvtzb16m3HkcLjWtkEt/+fawt5wcNfaa/gkAwJbVTWwbZM8P5lWwzbx9r8cmaRpuMGt4lAruC
Varn1clFa71gF98BpZiVaHxeeu/CEjsLNPo2iImVhso+LpJujsmuRH2q1NWsMOT7JVSmGJl4H1Xd
rnQJiAYCRNKOhURDEg1eawaRBMyNlkVj0sgTNShNcV8WyXvLjHxpTSlriaF/yXti7GFJNSQXXANS
KBIrPPtDESxycjZ3dTF+KXr0U60Pa7CMye10a/K9luCRQEtYmQ9f14InWECpinOr2EcT2SN1lD3b
dg4Oyng2PCt6UCqvtsRtIVFgZnVUdcCoOsRpJNwpgskGGF7U8s2pnXo5v4sg55xb4Q3IsvOl6HBc
NGMaPEQGFPoEt//Ozptlw7UDCOHeceRe5rT2uuwH7cGaAXm2spIehUVU5ut8zMILfYXwAiUHkFXQ
bUTqWVtHFPkXHX8eVCA6pnSVd1hK0weWvBhbIgHBOWgTVMSmQeQsVuZQ7/VTZ/vvKH5ImGwGHn3T
7x7TsGgfIxhvDJmTZpMH4NQCrTsPuVWdI7YvKzx9/qImpnqt477lbqQx1HfznefVNnrm5KGCgPFe
ggRWvImLhJDLe02a216Z9Vfsk19ajwiIJPS+xJkRHgOOT6AISDU0GBwlWvpCblT0nGqNy+MDp7K3
NhSIAEiQlR6xYIo1ACWi11Pnq5PO0if+3K0FPtA3R82FQHPXE5MUd9YPcwjyg9LIHXPGeoU8PjyW
Zj7CpgAt2FQ73KKE/+kxQ4PexIRpu6BFB95P+jMMC8HYQn9AuDHp1t6btOeRiFZs9JVa2Dp2manC
g6nM6UIoNdHD1bCXemWv60Yaz75uy4Pua86xrNIV3vTyEE64jfsmCEGKGi0ud/a5KOvhTA6g0Igz
29gWHglWiXqFWbu6s11g4YSlFbTYAo3PT0qv0/vHQgw2glsB6mS+MhEnFKRx1YMpKs19ZfePtSqD
Zarp7tL08cogJdiGlUN47ZynoxeJvRxaR+4L9w1BgtglYpwY1BjxOZzmHxQ4a7fz3YPZtjhhaDPf
NZPzrce2uqW+U+dcCWOlBvBQar4Aa2ACZ/okpQxCEWGBUhSCsNOfXIbsWdmHlzFszcegvEyh/Up2
4XjkCQmf1PzUGNW2Kh3rzpZV8dx7ojlEYXZivvoCs2D6oWT51fZd/wVOIHbC/KFnca6Jw3ykzkKI
BU1m42egK92i5BfOIXpAo0p3/GQ9QnY6VZRKp6R0gFPFyYPFlBy7kANaIZnATsQBoG2jg8g0/6IL
Ymq0KEU2EHSMmuoiodPeTDzp06S2LgGwx6FoCeyi2KtC1sjQ0oOnWOVnFKvUyMoinitwjmkX7WOL
ID8p3gsZ1fuY0+kqraf0K6EVgK2FczM1CytmHRfHSFXbhunj1myr8sB7ru/iqO53vQnJuA2OzDqb
dacGMgViYCN5C91LZt3N6Nut4z6hKu8+ImdrJZrJFL/zNqXDptSQC7O3qwCARuM+2UFrg+sDORpX
t6rNxQXQajHxagxZATS580lUrYtT4ib6cTLfUfZ7u1yg6EpTf3yED3UziXE49jqbXuujlEwN60vt
wWcwBVE1dcBciUlkcpykAcIpAw0YDYjYiXh+oNUcovOr4p1P2ilInDY7hKbsV6IPmcrXSX7yrLHe
mr79lqTudBhMDDVu0LlrOqsKraKePJpuCADfoWObWNoph8t8Gr0ZfBsPJ0OL17LkNch45KCZa81a
q6wV9bs8OFMHxozXcRcRx5DoQf6k1zSUuhBStjRJX7E8NMxTBtxBavY6cyNnXRfGQ1EDuM/n14/E
VIXQt/4xOv63KenQLvWHGjx9OnO/naeiiGGEzutI3xlr8j2eEMtIXFbIvFuYRVP43S7DaUd6xQB4
0Lk4IhpXYzbpT/F03+oWICQUfGvbictVqzvWupmRU3mfRM8BKNw5AajV0ZdKnnQm/Ha6HoK4Xqdm
iRDDb8uD30cDSRHZRNY9KJF4MAYQDxPBFmZYPzqRtS1QYdsie0tk9A2T+MLkIXisBVpO3XReozp0
D4Zl/GDJeqc5HpLHgH3BKadX8vK8tcpCZ+1poOcGIMwaiWNMY/XndIYUR+qptUP32Lgw1EkvI4qu
Jngq7LDLlvEINqMlKNvSl30xzQBlckB4ERo05HhBCiTeYO8HgkJ8mX60be0CCciPyumIP240F/xk
g3bBKMznCicc8oZj66fPYcURrAvwBuYWlSp7DAFWhTcx7W4wOrhklRQY2Bd5q3WApqPyVQXut8ps
SAqD4XKWOj321LOp2pFukeVCKl849tZKBgru1hR7i8lt1KLvUNM0fEGW6MCLCyJC0qFYN7lh3aXF
O4+43NThGGwtFVVrM6ix48UavEMxXiuy0++GICtPlazXiW1WjyncCJSw6cVKe7WJDV4fJnnLPIh8
gPo5qPfJrDdxjPV5atIIMIQyH2C/h53yn2m3Uzwk4WMI6rbwAfN3Hfz2GCBWOoeQQM0QZDGRe92j
72mo3baf65PWU57UXj/3i0CeEEWtP37+wox71esOcG5KVtjbMiXg1cJ4qDQob/hfkpMiP3NpaNaX
PuHBgJ7HeLll2a7EG0w2oqZQ3j7lWj88OYjagoms8yjCfoYpj6Kqdk6K2DvAUXdqaWDIPfVxuoN5
ozbVfLgF+uTsNTM9BZMl9vpQUQaZhbMskxoCdVRfnNi95K1ZLQUZMQtTtdOjO7QMjRJImU0xRCcp
2vRuIlt+jei42jveiOyvyQ4as5F7Oy6rO51kn68JxoVIR0NpUjzg4m/Dl2okPScvYG2IwYfS1mCY
HPf0k8XOU757tAbFac355jOgeWqDUREonQebbpJfNYJpHxuve2wnX1yNYLqENoEFciJYnBOwxgzY
ydGYj+ZutPMXELjkLBCXIlmHmAmhRWksJTdWbp8ibRp2iSn1kzF01sZurTeon+ok5l96OrubQlfX
ONp6wtcPaBUPFkJSxPoUOKjcahjhEr98NuF46SpHsb2X2r1eB8FaC3V8wxG8uCKAO/Zfv6SNNxKj
lBc0nfZGACPwp18Sr91EeQo8S+9INWrA5uGYqE9ZY9QnMgpGwddia/ZLYkC8MpqamEa4IpCAzYf5
HxwQnssMhN+dK7LgWcs8nF8aXJtuIhWodbCzjl0xHpyBJLRMgZAKeVqXaLqtIwa0OtDFxR5RdIDB
cVZDKd0LrYEvFjvoCnkjUu2hB34xBRm8+oB+iKds6OAkBTJr79iqkdt9K0kEoqhB0dxG6GZGE3OJ
KXdeSJ6QEwZowCOWpPDNjTyyejAxEWDFzKkciVZBuwnk0Alf/MiGt2LV53ZGXnVQEx6xldL9CB+5
+UgcHB3U0agVDxZSZDbq+Pz5b4MOVFJ1PVm+9Hm3Yc6BAj/K0i7Nu5pQZlF2W8ff6o74HhVDgRHE
j6BVlOVqIOZItHUKFzORT/Vksto4Ybm0sREdUkVxQkiauEjDf7I9Lz42A3hgKYd9WI/jRW8BXrfS
wqFQTJdEayPM3ST8+UjRM3eyUQZxNFqQLgeix+num8RP77Wa2JSaod8OfMgmC0d5Xw26dleRZvqg
9RpduCzdN8rN7j2e4NaW7UmTUXcqXAD/XdXuUQOH68hvsi3aqe5YEY2IBpK4pK4yTkOxrHBTa4PQ
CWpjF1UNxAnXJSOIflR0cHF3b2Qjv6Q2HGxFsIrv41fOvUgnCSWLcJDSUO1qv91offgdAV5+ruCR
6yjAHijy9rKaIKm7U37pLY/Rh/uDUk9/4UC1jGzp7fpBjw5O8h/sndly28yWpZ8IHUAiMd1ynimJ
pCT7BmHLMuZ5xtPXB+ivsuvUiero+75hEAQEkiKZyNx7rW8R4qBO6LZ+oDdqjpIlRWkguVWydNdT
cV8mGgkxTB+9k9YapIYWqJvKgOlfYjFzq0cMeAwSNp1lGC9Q9bKNLsrilmJ3w/BhZD8VJveoqHGV
0zk+ZmhDWBXoH4KvBQlcrvc2ZJ9Zi+0usSzv5DZK9sRUDYeaE/oH6l6AKSenlKYOMa57c7zFQlOu
vsy3Q/Jbbe32qdA781lk4JHrwCemKIrN5xgpPSJT9drbtdjZBXWDQmbRs5pw2GiPwFt6ZgFtDdmU
t93dothdWGBxryhr1lpPksG84IGCkhyUIN/1JtRZy6v3uo9wN2tZ+0mwcpZTG8+xaejHXAvfbUXN
dkkWk8jWoCCVJeJHc4putt2En4iJGs8pAKtZSqOuiiABr1Fk7pPSf6pZY96H6capj56nObd5wxPe
i0qH7KJpPi5Pg7qoyM3hMG9ataDbrw7hdt5stGG6vrh4wabzAHJojiHt/cV8ptwy7auNq5NKvnmf
/4CwiZLeztcGQrBL02cUr+dXMgE9x6jyjl8vo0FsxSDdbOfN+Z7hhdpqPtnXcdNfeEWXHcZYdBQP
SvPEgOQTXSBOXSoEXoIooaQncRVQfV+WkgogesbvgxGFK+pDGKgcG/dtfkq0WLnr+aDca5CotOg7
Mhl5qHeVHzlkqfO8RR2FjK88Tg/zpqXEBnMlWW7nTddGtFCKgUrM9KcBUduMHnq6NKbz4qaMQJ/i
JZ52qnZCytQQ7eZ980Nokah6jPd5o0/MAzXv4unr6LyCaWwNw9frhJoD49ZSy/28Fy5nCUDVw+o7
PRH8TuZBftaSC8IzgYbgEpV35mLeW7l9fDGT4W1+s1qjRC+xUa+wtDEeyRCziFmUt/kv3VR9CikA
XOctk/UPMxd3PM7nceupvI95Gh4czxLRdtoEQa0gTuE1dJnODkE68LxXVL169CYD8LyXRVB61Yvm
680B/qpu/uB/7fs6fuhWHWSJl/nwQBFvau1El3mfryq8FQuzwryTrHcyctpEfn0GVqlqG0Uvy6/X
0aRxtefzA8Y0vcpYtuNJw5/99VyeO5ZPgvyAeWdSuOod58AgREGoGtbrLBLi/OeGnDr97EIYZNZa
E5L+nzvnx+fNXg/z3Ri77/60DP7z+Lxz3qyUUeD2NlijoGgciOzjwD+nchW0a01r7ufH57P82dn3
gXZAkbn985A9rbT/bMIaTtc2S3OIbdPZ/5xgPl8pKOTlZTF8neGvY2I9LM/tQDg7b+rPa4q6BicB
9QnyWqVNVt2/ec+mUxd7daQ+qVbZrjP7i+OI5KRAdmM92dTJyZ5vZr3pvMv3IvYHJhx/eokAvP7z
mPnefDMfMh/8Z3O+V9b+xfQNCpnTSeaH/vXpzPmZ8CvIfdkY6/mYv17Cn1P/9RKBjYLySqALfj34
7576z2ufTykH/weBeMrm3557PuTPU7ewZo4jKM7pvf7bV/DXu+iKmNVVwkLhr1P/tR+ZFFafiHQ3
rcp+MVnrzq5qJo8qZ44ZBNTjfLdOHkkvNQzXULjmvRmzpRXx0OV23qyVDsMLGuL1fHA0skIppkk5
lPD0YUa6u08zP1vOB0/cs1ORwJOe90IVaC9Zrb7Ofxp2Q/isBPVu3jdksXtr28f8d/NNDyqZbJv2
Nm91ESTGrtWevs40tt9kW4eX+Uy1g/xKq0J5/DqVznVLd1r1nzdQGQMkd0qQSGGSh66j4CzjJoQk
xiaXYHWbNKb29QYKbWj3isuYNu9tAwfRwVSuT8iU6M2uursZioRqVIZnv9fB3o+VvQMipj7pfQml
ZWAe0bM2V6hbfgJJ/4xzq3p0ncZcXpDFk+pxeVaL1l1R1DDf3Fx/ng+VFXreTh+/mdQeCL8YtAs/
SoA2IyHepC7g//R6XM9hn30GDaBHI/kFuc4iBaWOXhwm8luTvsI+MbroyZH+uCSjbfihDeZqPj8g
4x+5F3uvljeppUXunTA/2idT96lON2XyFijOfT49xchdOjrZd6ejIuvTT7vG7egdTBiZ21LB8YGN
o1vMp3U/wmmuNuY16rhU30UJwRCVmkQZGt7qyixFnqt89G5B7NjkcrmA/wjyzJZjajzhcKLug6vt
1gb4wiJqQYv5YDoK/s1205dUG4ozuardS6merSm40uzj9D1VFJUSBf1jJBjJO2jr50EylSqhjD1b
Gekm08OmrLwdUbMC2Dmb5MaDsS87/+LZQnm0Oja96XGhN9YhH4jSzMzUYC7c6e5dVt9HZzIiDhX5
xlzlFpEmiVlT8qNlxt1b74YNaEyMAk3pymfYwC2Quzz9kAUlWs8Rb7ilYaSbCUhPrx+fvcjrv84h
ArIqtNR5U3Mj3XCRIcwwMOrnQCX7Jp7OEdPdqDy1ICEpJ7OlMux8RUC5i7e8+m1psfBulUq5V+RA
eRPVyOhcKVa2y6z0yQjz+vjnhgtLfRRtRgVsflBhOfPPXSqHZCEzgxZjEh8mSBtroO7ktsSBLPqc
rJxFb1bdyacjcxoJ69w1dXmZj5lvWGx3p/nefJhINJGuLFV/TcZw3M5/Ne/4OtWf7flPwhRium/2
0Fv/er4/p6yrNN/pSfsLMzqdWWu4qamX33LSHSOWJm+trQZnXAEt1vfQfzPUhu8slPt1XeTeWxhU
/crRdXtXER4baYM1KhQMxmWmjvmz61PT0+vuXExbwDSjvZqmOet5TP7gD0n8UmBaJW7jXmn0/zY0
LBRbB3RIoNMk8ApwosFUIZhvUh2WstLmL3UNvdaOnWBTyrw4DFZd4EL0oQ9Edgekt5bOorWoNg4U
ixedP+K0N2mYhUQrEAVaOccSLSuX4u6koGjfxSMGEy021W9hqYMN7aFZhDEzYYLc7/lgWodAdC7O
RQJlBMIpmSg70bpvcUSanxO27isqCgxztfmzIzsyS9KLH7jVT8ocu5Ze5qGJ626ZtwXKs5416qoI
hzeoupvBa7Cc4R3L4gxQMQRzUfbY6YHv9fiGczW0NgTHyNYLNgABa6z1QNJFi906BWG/bM2ECkpF
Q0O9hWCUaKYBNYwMgsEj/xVUe3aMfQBCGqizfQtXCta58t61rBedRPf2jGCop1ifT4WsRd953YI1
irHHDe8tRUNFqIGb1OdA4y21XjZpgeNay0AhtvS7FVncO4NctTQiAM5A3NSSdqW4nC5ofFx+Q/5h
D827J93yWWfRRH6881kzkQRC6OMlG/thWZemshWh2myLZhlMxr8RaD1L/2+xK4aVPpAfGxWxtRd5
/Vn6LMahDez77NBaMWnZPcLosaA3bKREsCLfLMF3QVNEh7eh9+igSqt/dX678dsyfCdgYuG32vcm
aNDt9vnnkLVPlZDeiwcPYUzk8OSOwcMxlE/dSepNMjiXhPe5K2kQQrIUxeqhBr2y1GyWGdT+HjqB
mjFiuIVpJ4+GAFW9zxhaqWf7/EftoT44aursLX1F8SJ41w1gBPLskGQE8lSnTt6pG6NjOCqy6BpG
jE3hcJN87BE1WUVmdyoEpBb2eraiWoWGhKQfU92GskBa3OSLPukOqoGGxtTJw0sTG8pWrO6o1FyI
4yPoQoQH4WvxRgbNGbKCvc4FKwuPIiFBCOVWsy/UuA1yasjgot65ElXYM5SDsIkyvmZ+iQ2XuTsw
YZzKRsbPySE2wcld6laKgWzQdAkKHcNNblq/pUazklB3O0dnOvKT20nleywxJeFq54JP8zoEd1u3
1Sm36m+i3A0RV4lBZ96CyH+pyzTZ2pn7RnbFt4hv2jocSGRTYCGNeQVxoTU/MTpSPf+vG/qHDz/H
dh56ygbxroXELnyvmuTHiN1mO+SY3mIR45YxmmQJRWNLJ96c7L4DQZwoqVA3b6M8o5gGLBUNtY+b
nik1lV4wmUW5o6AvFookDgZy3BaRVEBLxiSanapbTnTyoQSXvvIQVIFGj5OF171q116RezfGHuAw
UA62tpUsYzkdrAVF4T9qCW3pW1rCJyvpw2hAaws17LdWpUJMVcljDvK1llz0YHB24OXXImLKF5QX
iL/48FT1l1F4LyAlyFeT+rZHwrfObfNUpvamCLq7oWjPboePbB9O9HMKc3cm0Lfap3FljLm9iVRj
n4lgWzlSvWQTU9f3w101MdebBlsyuVWE/WbWTtXsHeiPKTdpCv4znwuutuQRFvnalWIddeXF6ACM
pzEBXKaROftqyN8LFT9O8t4a5VZNzEssBxZSOtr/yne/8b2sjiz7DkYyHmucbid+G3DZSC4pXIAw
LvUnRE5bPyu8U1V23zorPYqS8J7cku9umreHRK1/x21MqB/NKJ+QOj9Owq1QzI9S50vZ2lT3bPEr
aNNq12TeLzPgMEtxCLvLLn1CyJd0FQKCBV97gcaeedm27InDiPIm242lba8qq1M2eap+pv3w4JfY
7RULDr/mgbKpO+r0UBjVTVBAQjXc0djy4yg2nos/vU273604WA35MkJwV/XOVTzuQ28KZByt91Zl
YFN7c5MPFZym6AfK44/EE9+COBwWrp5+JukQnq0m8teYyT+FvQuK4IenKC/BmJKlZ66YnIJO0Or+
nmA5D+rE2Tb0xA2lJ0FsjO5V6ZNvGfrFKjWIMbeSUT81uvhl6kZ3FHZWPcqSaZkZmj9Hj1gWpciP
UWrx1Uw7wchJz9H9qevHqlPFORwGuFzJ5DT0C3LA9Ak4SafDjRKSzvrkomXCpG499QkbY+Ci8Nuq
Nnp8QeYXHEVGWCexWMw/O/jELTJcMxEXO/JpTBqVyxVDuGcd3y1xTdSw8/Gcg4slxSckcJap7UgU
hsc04mIBRFwawjzndUGkFUbjNSTZYuVVVrtu8LOSBWi/w062b5kjf9tuvi3iSF8HtiEgzBD5I+vs
OsCzSlHQngsvq/a6BxJeyXTjaCS3ggnp21oPWZiqRbYyS618jpz+u5+hcTZkoBNWpqI9tAbkChVx
t8QfKWlMRJakZDgK661zOjq+dX3Jori+tQ2RXsIcrq0U9ZMywluzY6bpOIzoWKkEbVEcOWWYsZ86
miQXGpTSz+LXNGictelE30qJnNoXGpEVbQY+PNEIclIMRsxQP1Vd/AmOSydpzYUx15DqwZ2VFQTW
FsHS98arY5aIqroW4NFXsg2HJ6PswVAFtjzYYZbRrm+2bmHvVYdVVu3BPGkIMdxLwGz0foNjUGlg
eFjGSddPV9JKCOPmAnKoHHILR617Mu2yf0o7/zMce7J1vIK5bapemwC1aembZBJH3kP3xW8ine4G
5sOFAcF00cv8akV2dh3rivJF0Je3TLXbDZ2JCb3nHlWU9OuimEKa+ZfvlbgZ1nZNICRD0VZCndnC
f/9Q33SmQJcMUT1q9lpDDeGQ5Ee9e+8H9KpFEQzn0pbkEHY5sdS22NK69xez3gKdaXwu5QrD78YS
DrlOeuPSOK9ceCfJb6u1r9R28zf4T8VmrIjxGu0UhdJAWK5V5WDGRwZR2Y+0rRlLnAbR5oh1Oad+
vOp7oYD9a9xjEKjf8uizL2OYbtFHpfbjhyRp2xEgwNpU+0bcy2GItFNnF9q9c4ruHLXoXvWjLBz/
VpbKQokjj2xRwgIq3eMqb8TOTh/Fi9IG0QvqHV9QbHA3ntGnV4wmUK/4RI4Fupu0AdRFL12HvkSW
H6FG42GU1q8R1xAMwImUqk9Tiir8iBuAcV02PklNrkOsdfBgUf13LVDXunaBE9J0qFoCYLRG994i
ybwyR+7BYSOTk1Emi8DV1W1j9M2ulOWxwzVKYfKjLJPoqLUd6HTRUj2YsOJaQSic5TjqfkyJRzYU
j/gdN85wa3W0WgZ1HwzKqZNKdfGss6yq/CUzCbwqcbZ6huFtKCMg6s/MJz8fmJPSwdhHHqz1JNaq
bQXnb9k5gcPzkJqtWYZ+gNq2ywf7ood9co+m5YdMApJOTGcN4LtnSg6+yGotC0tt3REv0IRHuvoI
15RGXzYIXjZlF7ZPraCarReIjozqVjJzIdDJJzrWIFGsstv72PpQzsuMeJZuuOBsYVBCw7fz4eYl
bmheyWK52lpT3UgIWkZFm591TXlVkoxc7L4niB6TDzQjUZ7Srr5mvrpI4UgcMuEALfLSYMKDwNYT
Tr+2pK0fJNftIKJvGUaCNpDdl2ulpvue5PxkkNN9FL0a7Ly2mQrzRJsijwvWiukeOns8ABUxdhUJ
e2MhJlq9SvSYLTFNEE8rO/pIlbkfy0i51aqHq9ExzoictPU4oEgYzVg71er44THtpjNK8yWx/GRV
BlVzw7/v3zwit1PZ3OYb08ytZbTJNSdch0lRHeKagddUxEmr8kubSbHL9a2LeGtRNZ2Ogt1/qiv4
vpEZXVEeCUrKiIEbKYun+casRlaSHe5JnT3LZqaf640wD4lOJGwDLiYeypaEG42EHwUqW9No/L90
/TkMaQot4Jdry36ZJZaxY91R04bfBFG/bXulPNbTzQDUCJ+87a1LMpaeC/Pai2hKaYsUhL9a83Ch
WhKP7PtrA80iADbvIVUJZiHO1EdpZS91OHGKR+215UpYlGG1DsyRePJEiMe86SEJZB4S9UuQIN43
ZkLLpCweLDqMc60r5lMaEuNFPhRCHTovpDBld0UhTLo1HOid/Wvald4vos7DpCNdOHSPkMveEdQv
29qpdi3J173js4wstac6M/wr7tXQoJUeUB69dMMUQWh12VYJ9ddWqT+qsQu2NU0j+JjmwQh+1p3L
v69HitPFSCcGyqQ1egAL1QyLS9M6970JFLsBbKGLVl+n2dDvqp74X5+8JolDYkvAi7GorEAAJiLy
3fMctALNAKOyuroY7abLJw51M/8Zxr5O8nGvbJWUdRRjGYmDsavtnREPCwzYo2MwQ6KgcjMJLVy2
bSP2pjNB70rETo4XiF0VEzmss9h+cgIl2xBEpCwtcFrYYkq0Sr0C5ROaSxBHRK3rTb4tCe07enCw
/ncV+WQt/FsnLXVV0OVQTYmQXp0YBf9dRR7y5e1AZrJG0kVzUkW81SMZ7kKQ+kyrikVaq79apXGO
pCJvq1oPdl3XvZGCdfTlvkU5fNTDTglYTJM/EYa6t5OF7J+yQfhnF6P9yrD0c11YHgU6X+6swB+R
jdRiY2j5xU/cq5s6yNN8IqOnvxsk4XOJtA9hpX430+CpDgPtSHPlE5QTieWN8Peh5WOOU6tXo3FU
6E6pc3I8AscqZyT+uiabLNWrY9vS7Aqn8MZGAi0okFSNofdSJLI9xBgKFvk0oynihnZUkTdHMNeL
IkzVHXhFJJtGTBWtVd7/93/3v/rapn+3I2xo2iZaaVAn//LvDpj0S0XLkEqVk4AiEz8SrDZT5kH/
1DbhFG8s1a2UCB2kYidLCL408yuMYaVmyGPgOJcyK4OtZgh9z6QdK2WXhss6Z8UlrTygp57KRQn5
YVv07nOYjN5qiJ6rzOv8/4unTMxE+7809rwZ02KxKiwV44zUzH8R/qdeAbYFKc1y1sdGaf2aGIg0
Y+l4Z5FIiei6itfzL8IeYnzCY3ZE6aVdhHwvpkZQ0tfuxhmbHGweFHlayuf5Bih6YY3BWaNRfRoC
GKqk2lxru+QXOklxS7dwSMEOze3YIitkvWSdtYSC0uBTkdIap35pcQxVI9fqfOh/toi4mfJ5KAQH
koa63FxkqaHCabE2XW786BSvf2cB3NsR2kU/vGIFSfl4QqxPlPy7J68MVo6qf3dG4e6dhmVFEGjq
JvYAWBAn1C+G3oHwZuakJk/CuXi6FMiw0pkHgeB0+d0guIXwojBXjcmBPVdFWV2T36NGMot8zzxo
Fo5O+I6hR29UqqyvT7gjnBSMXZnBrO/v5SDDfQstbiOg9W+suO6fvHzKAo3U71kGvytDrqHZudCX
fViJd/iNCNYJJ6nLegE1IP9WkfzRlzJ4ofZUbrqhN5fIBq2DUgQrGFEBVgI8DmgD9w2lKzzoTCYb
I6y/m6sGxyXr1OoXbQl7OSbJsTCZ0dR1RyrygGLfIRo7dMxx3dWOQP5a/8yNJDykVbaFsKmeYqkd
I11bZp0IdwInBgAy5urNGBubyGMI8vnhIlr53iZMA6YveKwjNmBkPaQZ8YghaoaFhfNpgR1FpyQ+
PqXS+ckbzFdEdBEXi9BjXdilYOqeuBgb9VfWB5/UI8tDLtJhU1RE3ueF+tEGzAFkFambLO7QYKEw
Zl0QvzP+9y8QEbetmtwHy+jeq7Lcc3UDf1P47jTgE87Ga1J4oflapPFwdKhDlzVViqwl4DEqbl7r
+KCWgfo8xQ1NoDIqt/MrTrB8nOyQkCC+S1M1y31WSZA7BYpxc5QIybFukDnaFsnW9Ptf85KriOt0
VSvIetpHz9lIueXn77Pi0p0GuIgx9pxJ+5apfYOTFSNJRuJJUCEj9kC8ZIzSUqXSXfpvZdwO39uQ
74vbD/uyN+WhUUXwLgplUgCeFL9snipiC86+UNb0z+4o8fyb1ffoLSU6V9LN6lVH/gzry/w53sY6
9h4/tfQHl/IPorDHjifomBrq01AUlVX+baBBe0wHJ7j0ODiCVH+xFT3FcWX4FAFjZQ06PD721CYi
dwQYGCuwF0mgmcfd/w88ocZRl8PLp4eA4m9sCQivv65M/yNv5TaUwY//cfwXQwBSAJ+bio8H7h6O
4eka9l+QE0uDBGDrjoF5X3UY8P9hCOjW/+Fyht6Tyzm2be2vnBUgJ7qmYoLWba53Ujj/TzkrguvL
f5+yYHozcQ9PL4ILqGXZ/3INTUwmLWoC2qvqr/lY6PtitI8NXbJNiZ3siBnBP6cdlIEsr86yiL2b
nlrPZaSdCbk0b0QKKKcQLS6xsoiD0VG9hpocNgkLfPCn0n4dDES4BnQkz8Vb4Oqh9Soy+dFGoX3x
lc56daaI9qLq7lGkuS9mH24xZQFwqrznKvX1M0miMJKEb7wyNjV7OhTohKZN+Os+oxA8AVAd19ip
9NecvNJllcgJ/GTqr/BiP5n6Dpd5J46ZlaVoHZl4kAr6MKzuFs+dJ1J7zYKgvRp99m57pfaaqBIS
hwU1b76xC+bUSjA6tC3Qb3eVGF8Z50nDVTptW/eh+kpFHkdZYNkHgYIMG115T6MSdL8zXHq3GV4d
pPMwpYwXQCHjw0OrYunOxbbGHwH88WehZ2eZ191r3ojqHExsp382B7CSylTpaQhELU1ymVt1rLe1
m9Xrhs/hqqPRNKfXNcpG2c7v2ynJp6wFFYUsVyMANmpyxMFzKzSyE+t+EK+G8wNGRfIoacS+hEa+
NeGtvMaatnRx1Zxcq0TMKDr1NR+KDP0dRs75fZaARLeiwqNcAcm/5pX21tfwKGk6dTsvtIfXggxb
alpCspjmfQ9SvHZETFzTRq+IzNUEieOkF0LrRK7TfccC5j8a5wauLHs1PN17oSjCupCtOnRCUKeO
t46y5q2mZf+aQfc/cSGcLnR1+mq2FrJon4ACEF3pq2XY3xHoj6uObu2qb6v4lQDOfEvqebXWuiR5
zbQJ1RNEApuXEb/SvXHCaKRi6o1ba+SDoSgAKo9LaO5ZmyGshwcZZQNN7k6HcmxuYwi2yBwack2p
wH8dQV8SUYdpPsH+MGjhJf1DOhSnnVKm68Q0uoccgJn7Hk68eTOJTRCQBdGNaQ8aNDeM5hEWfrMP
rFhdmkPSPvJarw9xqYdfm6aTsczUlQ2rO/BYyBcfVS+t04BWbNHUY/0QsssvIqq/zVtjlm4VWWkn
NUc0GNTVI9ZBEheJTf3aoxRcGR18MYE2zviwJ3VJlb9aauWwjA+ZBefDLU395OFg2nISn7nBvBVW
P7TErc9Ipcq6iR7pNAPT3SQ9zptJn1hL7CHmjjZs9MgtUks7xZfrAZpxq1nBo3YjvmqQt0lAzMIH
qnwWei7S9XmvIEz1VFv9zWpRoap8Mbw81q8WWpTZ0dlEfX9zUNbPu5y+fmYSt5kSPqMeG4deCuUe
ls6DaIwaxxFboILQE8aqckjCOHjOfApEQVasEGcruOZC926myrDxbX5MdAjdu5PxMSQSApOoG/+Z
Qge6LNM96ZJV9ATYuLtjlj/nPK+S9/addbx9l8wYOn5Zgjzn0IaZb1rBjeaMuPjT1hDyi8D+1h/m
nbXHOFQ7fKtqrA3gro17HpcmSbO0q3L20TCO71FM9qsnwHxOW/NDNV0LUg+DZ20sors5xviTXSva
C0VE9yGIrXXA+wvVQaFQmbT3mBcJcQSnKoOlPZp4AZvoEDaJenOJyrszs/RYDNjdCXzxLSni4tLq
qbHCQsz3orSSjRbkYOhKCo5x2j6X2A6D2n0vJ9JcALeXVE35GNTvudEVW6dv+1VDzN0jal902x3v
StTJR+odrRbyYZPL4hlHCwZl4PsBX2dTGA9Si/uS5O2OflQXFpOxKFQOvt8nZybrVDRU9eCPmv6Q
eQIboXCS38ELLo36hZC8Ga6wddGWHTpQcKf5htwfolM7si7B7yaHrArSw3zPsunz5UZE3WooqPNY
xXG+pzFOf90jdFbsVWq68+M2E/K9GME1YLY6xQCLhRL7BxtNySnKgnNjdeM+baRzRhhwbnLSYLum
809SflO7coV8KHkWaVgd8Uk8KKGx7onpzQ0p3EhXY/oXyFWi5tpxvmkKg/oAeMdchaFcWV7x3MDQ
3Zdw2beFakcPwl+/e1acokKKSzTh1TUcrIzljXDXTcS/GchEf2gDyJ4+wStM7isFtcp002UCgMBg
8OC8XUxvTcF/ZBgUyT2IDbukzeo3QjjCRZ91/SXzaE43ov7EeOuEXfSG4Ny5oEIASoat7o0SN6Fm
ok7WUeA2b0Br+yhplyiK2m0bxFsWJeG1TeJTWwbqsvZaUlndjBZx1pOQlsQToBxY4Jm+W3Auoybf
wXC4zw/RigExKoj2AOopD39u7BZPaZpr/lqO0FtRhCqbkGrMtTcxJ/hQtoOJThCYLNQcRw+OCsP3
C5P2z7AVhE/UdKQTt4Sm2TskM4Z4SZUMQR9X1+SsmwXB0F2uVSe1v0a2TM6smwM3kCfF1Zxg2/XN
uHYy8jZn3w+xrhtHkKvc0EhGoKFH2R4DwwNcSMeAW+kbocbZirh3bA6ZcYxTBv+x89T3orOW9CfU
HzYZFCtkd/0RW6h5ciL/aJR5TPB54Tyi5iXis8REYTYPWCnogLGs2SY+KD914clFfve9UuvX0EsW
hiKVX+PGNke8v0VNWdKv3rrSdRjJoBqng9ou8A4M37IM+3WZTkyRjKxlrM4F0PyqvGYdwcAtpaog
09oN1yP1yUQWi49oKO7Y9yPA8kb3ptWHxh8/iCewf1CV4X1Ua9Vp6bwzUKBFMIYrwiVzH0QYwUBt
Zrd0IM5YzQP9gx9dE3k/Wo9F6+gbkAIo4i6C9GdMNMDQRTtn7NdBKgkV75qzCX7CHr176VTe0h8J
MnepikKnyBdoWEfMA1a6zLs8WJcmlXBB9cJzWMdlhUvNsaF5xlIbI8ZJKWlGMmYfPRMovT6kG9FZ
8dJs4RZrTgUuGeJ9KOtkm1C8TFuVgOwYDpxWHLBJMh2K43cR9y+xFPEz5NTQ0vsFnbcM816yIUv9
t1nUIKvb+EUK/JOV99sLesh/LUVT880s1XRbEd9KQSm5DqXkvxRfKwmqNGhOhvmMjYeGoehvg299
+JR0abcNkFNodQPcaw92ihTDSvm0lNF+61pDvZrxsis0uVENgpqtzGOmNlJS8e0x3YYsxf1hyj2s
oyNefOLsSxoKEUDSJ1RE6xK9JoEu4pnUY/gvBGvbHVL8vonzfUddRVTiR9cxD2ACUu6bBKPTCH2f
XqvslxAiCBaMMPKo0818r3dCnaayGBZtyNQhZOkNl7CMLvbkl65c2a1o8xEXH5YwQxMueF6lQlel
MBsMLnTpoTsyhGza3t0glKi2SABXutQmejF6iyIMtWdJkZQrgbYqGhV3OJWgjZ9VNXHmksDj+SbN
33LwgRhtRHYYqvqfm3nTwwK4YBT2VuBJskOfJF68kLGNc9HdDdoo16QelYve0LUpJ55mBXVyCdoj
GfFLWZ5KYaPTVu0Q24te/RgtCF15m8IBbjChlnb5UtaXvi/xhOEIXwetOaJ5XDVN0u1U0zh1ka6c
DdLILyA0moXUPEFnM8EPnCNg8xUtPpXmc9lsrEYO594f4wWdN7nzKK7QfHR8zM0q5x0nVH5XyiPR
BHe9Q+BlJfXKzhOSkAKJ1xD+EiNRgEZSa9ZQwM/CD1LMA+o1G8XJrfN6B7AtPuC2k8IszgLhDIAi
vFpmbRBdT5JEn1FEpCv/AXIHEQztw4M7XELf+JEDmj44UUc4kVv8B3tntiM5kmbnd5l7FrgaSQEj
QM7Fdw+PLSMjbojcgrtxX59eH7O7heqSWsLcDCRA1UCiujM70heSZnb+c77zZOfd2bLOkQa8KG7A
I+DEMB/yLGex6eUxzgaqbUcXUSphoM5af5wx9/Dxcq4QC+w54EmLUbdhTw6RpUrTLqbDsolYm/l6
hFMuaznYlRPh+moFrl70JVcoWYG9OvRH5B7FLxy6whk7jhEj4KgjWlnwKMY/Yx55rhNbVPvoi9Wn
Xq+L/O50M8UvI8vvKukZTfKrNm70yDbpWP5ZERJ1oW0gmm669buXxMZYZFTTTl8zJ1gaQmuGHlNW
vlZXe9TkQ9PRLWhpChXdBA5jBsEUPeskMcfhksb2j8EYtTPwOysYU6XbJaXOQatsX5m5UeoQ4a1Z
JN6jdojomQPafm6j+YuFoy40VqgcVkGltrTrirY5NtMGu2rE2jwBO6Gu8buw8mfqCa0DVRbNbp16
Ql9MW8/AljZHFgqxAR3fnxaFyheG5z2C0DUd8VgOjkmDHNsCPXNr1LAIE2U36KcaUpXWU2kWRdAq
JQnYW5UsX7U2Tg9LXbkUItIIHAu1DLSl7+kmGremJFYlqU5BRuDUWqmOngtEtNSJxyMbLrV8yMvV
BUbBL9E80hZeQXqpY86+CWKJV+e8y36NOINNE2AgJTmR5RHXiJj7Xlnq786af3WGMT8qVcVdPKzD
XgWz+aC6yXuqROmxl1yTemJMAOe1ztPz8ZYyaT/kXZVcfv+iNBOMFQPBkdn/Kvr+FFdl52Gzizyi
lwiiZoWFNYfcNlAVsZPgCU9uerBNTj950aEoOIR7aBYNl3ZIjonsbxwH5FHw+QN8MZMdi7308hrP
hUaiti9z+VQq0QszPSVw53g+RrSKmmbc3KylEx4KbMJsOm7CSZ9flAT7V1bX9p3F9WY0JompYTgO
BpAasBTfkTBvtRNxdKGIiOxy6anNnD8JZaasOW9PtrSx2zrrvW6yc8ME7KK5Bo2WfYKkspwcV3RX
1sU4pJe78KsxSIyt/WccHM/N+9vKBmbPbGA5c5X2RZPcFFW9ZQ2Gz2ZhSDfFbCNnffS1Eksk08Id
AzwAq9w4+wEbjqPP1rEhDA22yfyctmemUz8CL3cvlovjRKRVyPa9uSbpym4YgzXHqOx5bVpvMliW
EkaHHFjQbCpOlOgYtd6/lhOaP34qdQ8B64ZP1S+B9PASMtg0JKNnLc7CMamQ44kq7FPItptfrQ3M
yRKh/YgJTnuwavOZ+ZE456rzMSv0RGnU1pFCTxhfqRXlgJ24F+riXrpcPzbRSRs4+MbYiKeaNo+l
bi/1oteHpGBYOUiIrgsDh3HNjxX2oB0tClngPEfEET24vhY1Z4kMk0xinapL9VI50fOao2wrC0c1
PvwMxAKV8nmU7SxaFM4aijBjvvoOfJRcOBv+a9kQXcTzwZPSSfwpaacbKW4e4gDgZ2tUL4kVqgLf
dtqZ6k7rc39yrPyiJ64RYsyeCAiP8RWPdqjNdnMiUMKAfV0OfY7nG7fiaQCLdotVg+Go6Qyhy6s9
d+WDC1Mb/1qk7SuzfGwLxbx3W7mKKLCAaUTIo1gcejSEa2OI9yXRv/UFul5UiJQVcvqkSQBcxVj/
cpTZH1fDPNMi4unWgnsD0YsA544DgO0xqg07tWhP4zK+wVzWDrZm/dCyYU8amiebTN/LWb3LsqN8
vMxo1Igr7WbL+AqUob2tCxe3bj+y5YcLo3wfEzq3Jm2OH+mteEIOOzRaUvszRbABPstvUN6JGHJH
NVbGTGZMnOcW/+EhXxZMoqUizmWbw2ZacYGUWaT4SgeUpFF+zinOkWqWf//lSeAVOIhW5N7ilM6T
GdfaY2feZ5VHDkpME+R2Vt56EgYMGOMM+415l2OO5dccGZwKdJwueVX04qiX+UVr4RrVX4EgfeOx
o3kL8KEqs+8tsIZvS+tHTV98aQxIBanykEl33xLW8OtBvDIj/6XpZ44xRThro8NEuHste3wRZJSd
sKdAzKQ5RKe572TEdFoPzrqnah5L/Veobcos0r3jZi9dOoelkarPoFraXcWUy6MB5DOr9C9jyaus
CWZvfOu4deNDMzqcJLBJ5pG9T2OVvhJbi7zGgLFh1ZwwWg32EUu/Qq8llDXJhtVmWthhyptVTx06
NUDL4psS7Jgcd3it9WUr7Ik/3MiYDkoOv1ZRDwxsKJcR+scaQY4scq0k+DdVABp3hAYAFIyy2cXr
dE56tpvNUAQdOcWgaGjYipsKQaOHiIh3sDYaQUrICuMsee1zHJp6xNKk8DAPUiPvPRaikSIUT6Wa
0Rva4pct5DOc1oW/A3cRr3Onl7YeThRS7Tj9UVKlwCuY3kuch1CseKC6R02ncMKdrkq2nJFEBywL
nqOnr+vcIAHnsLQ4xUT+ZKJBicIudphZ/Ugr5alZTPKSK2qxYtfM1DX2Agqf9sTgqF6leCuVp2aN
vhjraO/Vgp4WdzG8ltZbnwy/t+pajAMYYXWp/MgY37FnUg1WWl6nqw8r5Kspty5IwHQtkbwEqoDD
hEZCTAm/YvrTlWoE5QJyyrLV58ZpZBi7cwgk66OrradMkdpJIXrcSPPXpPCox76dk0MlzTKsSuA4
HFLxVx5STf9FJvOsGFuQBUNOVMA71drlJFoHs/EQnzujWbch2n7CmBYqXPcecaSvWMsrbDHgeKwC
Xr9Bq6pp85BgArbEbNhKEsO4bQudUebaB6AwPqal+Tn0tI207cxMniYXu+nfzQELcawXVOuk3HRU
efoJGwKIGtCQl7a5LirjaYqzKhZ+psurET2rQj4mmlafcg0JiTI6T2qHVqNhqJURoWytepMJAVYE
/x95NN9U8pbYtrTFS6Yh7MtWHkSGfRvVkoMCbVBuxDk+Ke59CdKuFuUJgMqpk7p75GGE2Z+IEfeR
HupkoI+Nq3gtYwzNcNajMA9ugXdojNk6LgWyR75iSYNJFrXrhRySxyS3fNtnM2xRAQuwgJWq2NK4
tmNyVNMG1pPkiUpRId0PFFTMJhIS+7p4j3z5rJb6SPC6EjdUhHHn6CN9fcpU+HMRPeYJ3JzkylWe
7pKOB3BJ1xAqrTawFcIGEBtZ0IzWE7YaTPxaVuwctpq7TMkP+G6rZ5FOuq+1FKRplXGJilHzV1gx
QaQXD3Xcfpsy1zhsJ6mhgWZU1NnjoDi/+say8aDZP9q0B/W2GXpjp1loJwpBCxv+Yi1rWFh1u1sc
Gif6kVnyQmuhTUY66Gqu915KjLfKUyEx4Zc5lh6lrlaCVkUo474OdSTKnUqwpnZy1i4dDxoOz28Q
BL7MOr/fK1s7GAZVGPujb1UWhJ9lw58hEO7dElicZX+TeCR2o1tbsPTatyQSr33F5MBGPPdAbTyu
BbSYsauOMOLcXWMpaEUPnXRa9kdzcpM4naqF73GpKUaU6k8n7112UnI/JNbIN2hXO9Xtxr2d012Z
RzmIHwytGPuLHfTlEd4mJdGboUkh7I0SpRf3RHkCOfyrWnKeEXrFg5DoudJ03Zf0Z9Yt3GJSKX0h
BsXjJMUnuvY1fT1CHsyFOXpKK0hjD14eL9U78X3MFG1vXR3WxjVBAGyQq1APLBov9RyZmYBL2gzl
HhcgBWYrtPmyKj0ld1xEzO1e6+lKqfX47BzA/M+nuFBnTsddEublC4f3asHW1U5b35tR72Ncz7u2
Yk3oF/fsTnLdke2jK3EW1QUUB0148IqKSUQhNVJT+4zevBUv5MnJdcSxy8QclJF6HXKEhmya745+
10jLwylt3NAh5I8buhRhtFJBO7RDeRAzIs4iG3FAWfgVJy3oSJ2LbK3WmxBduFSTs4sJ/O3B2SK6
mHL2Y+uwkFlKiD5RhBe3+zVR2c30HLD6fK7OYs1/mKm9YCTSPIOAEH1cIw2pxfDEfrE9piQbWwL6
NhnKVzB1+m3S3femzxVuGxvLrmlYJ+z0taJOz7KaxJ726LBPB5w4imM805k4P6JnE+Bc3hZMTd6q
GJSCteqvLS3KrmbAv4Y6gI8o0IzAWn57ysrx5qZVMCxag2zPoBVO7C5zJo0L3wg7M4q39CHdZRl3
rXTe0m8ZY8mdpdrigISLemm2X2mpXD3Z4U03+uQc00UmrWjZuU1UMzCzG2+Jk9jr1/ESze2eiknz
QA4AYgjH4qF4p5fJJocSPdpUS16lSuwq6vBOQEj9poyJD9TUCBSEIY6G48HOB5gZU4wnySWnBIN5
GPUnNAFSEpGj7ZLcYvawnNhnzoERc1EZ5fKTAi1EjmS69GzqHIOMobXYFPi0WRB16VNs5uB3hubJ
6mwsmvkMPSvr35JKOzeg5dj7u/zkilF10vB+Oru+9ARBdmgycKUWyiXzfm+Nen/N87IjD0oLEtVI
eaajmeqKeq8mmBXKT1mb71W7XJjdo0/QwFHzbIIiCVGdoKi5K1oLREj2KV3KhpNKf1pmUHpW3l8s
/iq8RGvzJO2oO0ybtDdoEJj6+D3PoFY1Y4GIrnc+FDy4cRRW2d2E4DS+wr0EkEumReVUGGZ5Tj80
hwcZ01Nn9SzvHa7hnjtqmqjL4z46SKu6yBFYj5OK05ikhxZ4NJvTKj5COARxTUOw3yyG4VHNXvlW
rb2OUZSdU3BwSrVeijQhue4q7S6T0pcsecT2053SL+t+tBSeVgneawRYh31HId6JLdvs9Se/7oBD
ZQsviGcae9tZaDsn8uvYFWfIdvauj5KDu3m0jMSu2SP1RtCJHGfvoH7S7QmgLtfjPTgnHpJATs30
qDh2s7P45te2w+1fAwmxuUeZHTOAWHlX2CV8KmZaRrft4DmqXIMyJqJnUIKIBYj0XIcW38l7zlNJ
sRgy6hyzYvOaO0Z5coHJYZVbPRYn+9CAmlhdJNSBSDSB8egUwCcBQirp5Bpa9Ylh3XQwiuy9ZUPp
6ZKtBqeIBPljxazTRCO3bdfvJdP2zbzMgUVrduZof5/V5mBOxPuXNWlQX1eSHrmrM0pnwS3niC4l
6FWNeCzG9DY11dPUmNNeEGYwnSKmW6FQ2YtF92KSPlm9lQdJ9agyJLw1tEPtanc4OjnU1mLJLF+P
b0mRxH5REwLFajdeCv4rAdfipa11/aWL8r2pVcCUrfoDmuYEa8h3OROimxPJdhGexnRr2p7jB92h
clXnSI0jOyYyYLgHmqLYFnA17Kk9PY5DbFMBqKgeZucXsmJDgJ79MKs43cwt6jeUmC6L+HVYSfdV
Nqb+1jYC1LZj1WfxJU2kHqLXJ/681te6V74mNSssHb6eTHOkfLOD3arThTLH62tZNlmoOMqrFpeV
T3XLt4GNoBf17ouV44tr1v48qlKEi9KeptV8kIVND0NZ+1JLInBR1jEmqoplmB1M7zYXV5kfYvTB
ju7rp3HBnLXEOZ0N1S52xm4TzG8IWC+rww47moq3ZWFfpzWxemRidG163pPAQL0s08Kakq8c26w5
qI02dJv2Y9QQNUAAR/Acu2tWVG0Q6+UXNYKSlOB5htEkT+rKYbdRbZy3TUZcoQGSAy38Yba5Sdm7
O0p9bdbyPrxJ6V6hvMJEHOoPUOVukID1dV3ZnZaJhryMMF9rJfMTsdttiduoNYytBcSZYrApUQZK
o4g3o6djXtEBjFgGwWLBbWSWehivS0zSoQIlnCnU+topUlLiHBN9ZS2OkWqURtF8dQ7nAYU0dbKv
mWm8TDhROPzM887GJs+5yjV30kruulJHd+KFIWoSzULRd83CI2CsUtkLRDgeIpxWk8lirlqTVDDx
gVKCfqaS+uio1fKRKShW8fcyX8R1atQHO5sSkv80gxmlmLAqY9sz1GwDLyZ4kHRDO/QM7wLNUd7p
lupCkuqeugrT1wVh8gHxrWht68JM/6C7k445gH3A2FGpM3QKzYTWEvbNRmR31R+2032JLY70SlKB
j5TOPpU6IhKzXrZE6zsDh/g0a8VnTr0CmnP9PFPpvYtUfB9L3b2B6N5Qq+uLqdB/kLbdVxhfz7Ud
n+xlugA8ImC4uB7LQ4ShdLMlC+sXprBPg4PkBCJIm6OrhrB96bPhdVWz6hBTrOlsVH27HYxL28bK
SZjlPhaQeSutem21TUgqnwstfllNOQR9bTKEaPJn1Z3eEpMcYmnK9diOmbZfaIBPmdLus21QNGZu
sg3SeIKT2v6qcBpgS3lAnlY/h8UM1rUZfLXgX5Kh8dExaUzf4CMDyFHjqXRjTp+BLEnLQbbDrqzz
wVkt2ThiFVO0AhtaF4aCbhk2TX6qLedbJPlephziWbUSAnVdYpFIKYjxj65zJZX0UzHcD8XVCkTG
QAqbPblhHJrI+exkz+wrX745tnwu8/6KrBpWZfPdnAUDR5oG9vOrG4EhgysZ6IlSe0B29kmrzvsq
4vDZOZ8zy1y4OvGtjxq/XttjJCpURHRXEkH4abPcPcMcoazAq+snKpyPUSXK99idQhYtNvmjIFxG
hKWQ+nttq0ugjFXsxYr+gb/e2Q+NSzMiQIPKVR9bACScLdPSB/bXeUOWadCTpTxOk4SVlpIHX9cX
q8jPUc9NhocZGoOS3OuEkWe1eeSaJH8u56o49o1MX7La/Zqq4gHheXyiYLMKV9Ohi7mzr4JZDLNh
Lil7uPFYWQiGRJYXU7Bwt5x1DITM91SXqKcBINAlMZ/Nsk0wNzMDmyiBGZcmOk8l0UBXmdhiJ+qP
KSeqvA7mKbXjMBlai2mkYu1t0i3SRP5VUWzOv3/J5Sz+9m/9DIwjAriyiPSQmEO7r7jKtDE3Tpai
Hy3o0M9s1UJ7MyMkTX91nzFRlQ8ahYFXjhSI6tNz58YlZ+m1vf1/D2v969//7ce/8rBS+fCvW7D+
m/xZte0/eVj5839zsGp/2I6wnK07iIGM+dtB+jcHq/aHiUqhkdnjP+ReTLylf3ewYnvFVqrSJUEI
xtZ1QaNAR94w+fd/47dMrjwqVzROVsLQnf9IC5Yh/lI4oqtCt2nAEI7pEAUxzL+03Zou9kMty4lU
udNd0QbQuAIvTKwGeZx8dR26XJlkYrlj0hmlu4ztl+4yCogogMMT+T0RGMcXqLxkOBnd+cMYH4up
RglRD1FnpbtGMb7EWgmdZw0M1tZJBix9kLeJQTiufp3JqPA/QpTVYN1TG96z/OaEoIunUqVkXc/V
YzEcdXAADUEgFNhdgo7RQrWpXWy0HUb8uq4fcOWg7rUXW5t/zRBa8/Wb3ZdXt5FXHUqopzJSaHv5
UkXFEKgO+vc5ydXzWDo8v+cyFMOwWQJ8h+emlTl5gLLbeVHbbfba6bHVIZDFdyexznaKN3xar4lt
a75uuYwrhcdmRo2/jgacHMKTU/ITR/9jbGERKwBx921xWvpv7KOOulk+GLG5W+t3wTJmO83PmRqG
tsz8buqfnGm6ph0Y3GThWEa2w5QoBAiuYDR2/UwotwKTnSxhJcuARwmpKLU455N8oTzocWiBSWhz
eZ4beVokWwJhsGXKvUY3jV3Uzt/bOfdV5p5NkV4GygjVWd8UviuwxENczPdBhf2CjZKELrtBaC1E
g4CIHWs6xYuBHzSRfs1oEWBJ26rgaTGGuFIhJ3LSYRGrk/I2mt0JusRHJlc/mjvsET81Z2LSMyMM
wDQYFbYSmf0TFxDZjT7o7Bx4inXFZRHoWnbNi/LQdcjGmN00wCqktQLqRUJnnkO17Q4GuwR8Toxt
yOJZKKRy8eQKOwynMxaYc0yVlKdr9oneBdPrTYLIwgiESypZNxnczEeoBUHSGK9r0R4cVWfIJm/s
bQNgPchkdgA//iy6/GAP7JQ4fUW4MgZukmiGoyPi2xClp8IcQqOrd2lOMS0HTlh2gJ7Jw8Dim2uM
X5YajhotjLU4JPAIHVd7SWOmj+10zIgwN8sYgt95lQMz8NbODzSqPwAO8FTnU2nHN3YAmGrSfW0V
fqfLYHXSh7XBAjRTOJ0q3wB0HvucQ0Vq3TJn8Msu+5iEwp/tAZgOh9VO7i60B1ozUCK5/vChEp/+
sBNwUuV6b53skU87cNqXKW98DcUJCIKHyvrVnQCBUXZuSC1obWVPtdKthJJS5NtsZPaSqDoDH/SS
gWIherl/lJggio7mssZFQbYPY2MHiOnnzJ0wADrQ6ld/KB6SeuFCiQP2iyWnyyIk6wSaHxCpRmHu
lI8PaSwnDuEjM5zhrhv4Z5DLUW8LZpJZ/Lqs2TbFzgKOTjehrIdML56MmSprJT5lLvjeog67FOKv
K5KIHVV9wQp0iUftCIbpVdPQYJi00d2LrpjvErciUk7EThjNG10cCKUKKKNkwFusQsZuicWvQE/B
yFzKhoePUU5eyQhgwjIEvTI5Kut4wtuWeq2j3keyqLOq7peqJKOb3xjoQ8iLDkZT7MsMqZWt9X4b
kKSdvPYK7aEUNFRejd5dp/GrCtYKjuRBR4+dJ1Zwk4KDrDznwMhInEuwuZN9ZxTFZMKA5TTaPAML
WBm14xwwQ5zFMnzpUsFWmdwpaL7/xDX//8Zqy6086F8v6s908F6ZcMrqn7Ip2//p7yu7/oelOfRn
b0FKQ4A+/Uc2haZKwiWWyj+2QCR0WXT/sbIbf7i03pJJ0f+aTTENCn35USzDrm7bhmn+R1Z2+y+l
QzrhENe1BElIy7Thl/9lYe8zS+pi2uZvlTwX2pKcsxxQFfgSyz1NWIaC0kEPyQhkuTn9PcsvBV6W
LceUNZbzednH3BvWPp5YUWThmxnq/0sbGw94/w5YXS9l+8tuVJwS9Rvj7x+NjQGKHo2KFcsgXkY8
LmM40OLIlhW0lm+TaH4kbhP7bf684AnBt7edetb2wmMMwVPMCUMSnx47HlhWj3ZBKKQECuPjbA9s
ZH/I+YdaaNyIqv1JrIuGSLc8cKA8V8xyZrGEuZWWLNqIzG05fqSKdnBfRFxe57jHaQhIGPbUvuHm
ASTjTsMZwG5occQpS2P0hVU/ikgHCKL6/4n3zo/5v/yoalJScdL/1+tz+PL/QG8sfcr/u5vr8Vv/
rf3zffX7z//tvrK0P4SO9kj5nWP/j7yXpf5hc7tZ7KIdzTYc9r3/uKd08YfmqJZFLSwpMUvbbre/
75Z18w/T4Q50wDGbNjee/h+5p7bG2j8H1A3bJGym8Y9pOw53+JYG+1ORl45DaBAubOgI9DFbDXTd
zYLmfsvVlphrH580YtrmHVhgh2iHQBnn3FTTogZ0MRQeDnkvwkFUzPILwVtkKTn87SnNNRD/qjD2
LXEl/6lU9i+JNFJvqiUciFqqYfGCtb/0MuarqdE5RNUUBumXBeuKkXxmCRxuywJ87hyz1bxxDHV3
JfKfN5LN3ZV/u9r/5Wvgq/jnj4mXQDgPk4ambZns7czxp4/JzPtxTqXa+g32DlURL5nmvHQjSoee
RC8t0HSM7Gm++9MV9L9457+73f4UAeedc1Xw6HQp4xPC+J3V+9NfW2dm5qw1PVhL0SLT4DDPys13
5LczJWXAqXIFopFhBnTkAYfTdqKej3W25ekYzzMtqnC9pBY7oPwNc1kgmevhgvnA8HFNbbyimUj+
T98WKaP/6cNyLM0wfvMOWBTU7cP806te5Tz3Zh9J33Ka9sWp+0u+uvFHbzSqR/2RuJtrsbFCcWEs
skMSz5r5tkbMixexyDduiPdRz6xfxI2r4pBI/DCtWG85fog11k8QgI90ygSMXM9GV15pFb0wTbop
S7/PFukP1vpUptVdWSp2mulN0Mmjp9ZHrdbHSjBe6uajhJ4BJiXUF05RdajFxiFywUgw1h2XcIUb
ZESYqKsgscHauXhDzHCulUNPWZbTcXazqmBlBGnCw7ArLEhT54lEYgGnd0JZr91skPsYAKfQY5Gr
h2Sh+e6zS1ekyviBueNNm08YfPbrooKeywlEaUEkk71GLrLBR6U8M+R6mimriyLzbMRRKBrLL9Ii
ZOT/mKIPWs5D446HZMDiRU07MywaSfC8rNp6dGt1Q5IACJUvawTDzCA7jjYIZileEecqZdc9q+0M
VLNk0COOdh99DFp37HAtDiTgFVyfqqntsTax252JpNhHIivPNefkXk9ONtGgpXFucQlbPa1faszR
TbN8pxnoUOklfJGORXaBto96jZcnPlHA53gK1vR6bD06va7RhN9cAdoHKXSzk6zZfGTmTO+zG9pw
DqT1XnSuN7bRDUtDOKWcY1x9L2zjydpW+ELfVUTiqeY4EN3zR0DBrvaAs2PfdpRw7W16gDN4BIwN
6YkcA9ql3poGUF4yviZNfe0n+HpYrAxykz6gG3xpXAo7K01v49y9wquroXz1P2I92zttCwBsyMPF
bXRyhLbvTuvjVBoM5lK2p32VtiehOJz2o/4ZM3lpOXtgADdHj0JQX2FexGxEyrDlDYqiReEW2qva
u7eiXl47flbSFj8GtQvsLn4wF/GUF/Nj6+Br3D7lSS3f7LWDpGP4RsqMcLXSK7b4MDUF5RIfTPwC
ENK+PZtXWMavav4+la5vEOEvImJqsbMSMFuhPzXtr6KziEMyqe6+OPiULBDCop8Oov9UVOCGsbO3
WsKhG6vIHgIjdQ61ZYAi4wDJbaAwmbWwlsu+ukTCfiHP8i22mIdjT7QQ3mvCJQ69ezn05GG9bGKo
cIfT0EWho83HwZoelY7EZR4Tz6DhCHbnoF2sIj3oIjmmBA6oprp3FuH4JnSw2GGJC/uu8PtmPjEN
OQgwgsTRgsFYJkyT6W41XA5/2OeyIbCy0t+6R7ZH4zrNcAi59YqBal7raZiXU0TZnkolHZGYvZqt
B14CGd3Jc5Q7Tp2uh/6RXnT0gFrRD6ZLxJWTKo49HkzTEXvGeU3csHEL5lCCtqrhcSgWwGTz2UrV
w/b9lnFDr3N1TNM3Lck8rrOTDX+5Xu1bRocLE1fUedSdpXpjdgeNS9gPEQgCDN1eLb70zk+TQQte
vGNXlj5FUEGblBiGcBlqEIlT3KYVpVIrrUxGXd66/TisYS9yH5b0YzTPRyiVl17ZLzZ+gIrCnGkI
anv1Rtfg4XGPqhlGlBkC1/P75Qvja6Pqj0zRDpMbPfHQfWpk8clU2fIQvX9OTvWo9ZRO5ThtY5tc
pFFy9cWW8xaZ7bPRG48qlHH8Pp3jT3H+a1UHvkcUojgGi9utWE8AWyLkE1xKUSg8lRTDJCHSYBCh
reSYlbiqa+trUiY+k1fbG/Ame7WlEAuKniPZ3YE/jD7EQpw5sfK7V/QG4wwwc54HTQm/v35wWvOH
2KwcxJW0NHlYVsbBtEZj0lDls8YYYDb3eVw8axS7aKV2yqiiTY0ulGb8yEFgb9vZySQqtiuV/C1V
dcK25P7sLhhVXFSZ/IJxAQRbX9w2w0Wc0LyidY8YClCpmPU2El+AMXxN1JwHf3xwsumjgS408Dxo
9A1rkbF3oZj8CHeQ8aPTB4DMcU6l5J7V1KTkJTE+WqSeJn7JDL/CAebgiSvLk7qdrecMO+DEp9cX
eA31pj/kAhMxvFFYmtQt/r71FEN9U4qWLxE2a4evlEmaBApy6UvtZbTTz6gsPiCIAUCtjnPfeE1b
fbG7+sNYXbLP8lmW+dfGhgc5Wh1zx2xb9CDmMCZkwJ7XuOoS/R3zbYMhU9u5W+k6GG8KufkZVjYR
Qlaqj2UtP5yx+Gjzb9hDTkWpskMqeQ/ZiFCam2QRDSt9wGDwiIWXrEsBd0st78J0X5wq+4yaLKgW
6p4WOg3bqBe8nOm+pKexST7tpvnVwTMsctvZRUr6SR4RVimmn3610O+EwIBgvrdVfk41snb6lDJv
MQZ1Z9fyA5AGciOfcVnduoqIRvWZ0+bFkM7bPilp9Nyv9KExUOOztbmsi5LSUtrnUAFBKpOy/DSo
yPF+fyxjy/ufjSgY9XmvVEswbFoy8/F9TV1NQCwvACe1gVZ4l9TzMpk2HiDOtt6QKl/0Zh3RQaI3
7p7vzQyNkqYOy7Nws6Zs1TQFlbkblicxZj/s3qSkzs28zBrzULfoLM3lDzkWCeU86adAzvF6hS/d
snk4E91kC2zxCbZclVFFxUxGnG5K+T4FY+cdpbYT7hXqvzIDDw+3AIV4YdLJEZCavNs0jO7W0hMa
e/lY40mviOoDFKmyw4jgpbrzU0uVS5zz20PLD82G9HP7/KqaAwK9Qq/Ske9d2VvcI1jK4FBGNjAw
QYOJbv90UzOHgVd+4KeDyoiVlPa4e2LPX4cEv8SsH2hQ/CpjjqydKX6a9Xivu+woYX2SqnhRieWB
ftG2EVG6nwEhKdFnM+OAYjz+UZYu5Pt5FzNq2OVl+eEufCLOzBh1Vh5bYX7Wg4ZhCGGXsuRXQ48O
3HheakK3UtviQuUImyB3Nyzy1o4OHUeyuJhj1PoFDzsBqmYs7L1Zkvy1ubyWISkDfAGEx0dQDjOF
1wpRXSNjrU9KCHrrMn23qL2HCm96/529M1luHNm27BfhGhw9piTBXqKoNsSJmxQhoe8BR/P1b0Fp
VZY3X9W7VvMapCxTkVKQIOB+/Jy9184Z6rI/YtYHYUrnE+hySJxvZSq5UnZ8tNhdmLt/QE/Cxiyb
bY3EA/qR0OE+PLrD8CEwUpfp98/zCXD8eUb5pg/liU4kCsIRQwrmdHy7/FexHIR+LkPccy1+7mY1
RGglike8k4hzuTCGXMSFwjxUY/ekWySFivS7bMoHC0SjWw6n0UaB2iPc4lZCmjOCVnQS4pA5+nTD
H9fxi03d1FR1jf2kkOAnzAxFJ+RxCW/XBQ9Xcso9n/vaRU9bpqwogrDuijS8Oi7bnQM0zKR3qmtE
v9Qa5b1TjM/CvgG/dgMHOv/KaJIaNAQJd/iPwYJyX4ddlgPfNh/91kKOEem8eSP87iRbUEdDUkF+
b8r8AaIsBUmVOEi5iiMkqLLsGfzqjbdzkJWRuL2ci7LvFoJymXms4NwbdKRZ8logPkP14QtEYg4F
eu0z8f150MwBzWPRwg4uwwehspep4m+ZG7DWvus/xPOYUrgiDe8zQXaB/0TCRbyTqoh30PD5/Vxm
f1mI877AaIpfv/CescMTGEuGHAlreuAsj/Gw4Cqn5hNvMG9C2DSNx4Tg1YHNdkC7YS0zjDa96YVs
V3qCQhCJ04P08u+QEyqTas4pXYBedG045JWhKTYCa1pu/lhS7Ov3masqCC1QXCI4+Ga74Jaq5KEE
OLHSNV6s+4AAH7chG28Sab9LwiOU8o6DdsS7txdSfmHi/S696DsUQ7hyOACNBdBFz1Hc4oLU0qkm
nx6pTyem53mqho2wDOoK/9JnfLeYnGe0BQ8jVVbq5A9M6HloQ344lsi1/emmafE54ynuRoJDxxwL
CPC55fSgG+OHQsXgL1tT07Bd6Zb10jb9/eBfpoz3P3lsNJ2GWjZnXzGrBz35NEw6BTw2WcW3fYvd
SNYHnQzezHWe9YiNypqKm0UKNCG5h6FhOge7+BvbGWR1V/1pipFFiGUmETwW+RRtR/hrq5wTAf71
+Ltt/GeF4VVnvA76/s4o7b3OdsVZoD6TQcUCza0iGWnw4OurLOPqAhp7Bp8RtHX8+nN/4C3jwrGs
00faV0aESYm+hnCS7+XhpHy71bW8LA8rUXk0ZJqXKmzvq8R7NuIMDgp9iOWn6aU/9aBaneS2fEqd
n51ddmVLcVRZhIGNuIv9TxDDWxH9dYHDjtfVes/L6pBO5nMaUtKz8odY5YPS05ADV+1q/IxLqLek
4XL5Kq5+GddBEnG5Ii0Bwp/flhwS+CDXnytsG9QHQuWHAp1bvnAm8/TDYIHbGHp8izGg1cO8lzJ7
+Vluf37GrfyLnfh/3evSLc4jUueU62sWXJrl+bH4DD3WhqYnr0uyIQtVYtoqH2iAgHVeFrCW+ykt
b83I61w+Fy1h9gA6O49rgomcz+hH7ZcVt7ovbmAv+bH6VtAnMBN57MlWQXpYXXhjdLoKqDCFdiro
NMQF4fOy/8jBRC+CEBp10OOb5MxF5Vhd24zS1IePEHiTdR7GG7mJEh8f8vwWGfr25x38vJWMUIKh
3hd2cnSRlSJ2L26Vw8ug0/4nuc9rbgvFLVzPv2zD/oxnNopl+fhZKbSwuPU23S7TOhL+wZX6o2fT
jdiMgyW6X+VsPjThdPDLkP+Fuiem/Pp5IAabtWZ5Mhm0frZRwCKjaKClZ7vjNZiG2HvFIgrctEVz
JnNn38wmTP1tRFh963Vr1lvel3UExoEeRYm1XeZBojPM1ixMRs56cLsT+vKewCwNhCvCvSE2v0Wd
PynNCHyn/yqm+dmMnKDrnevsi0DQtOja8xzztOHLv9lV/cDM9Zv94QEz/kpMRkB/IcBdwpyUsZdM
b5jWoBUk32gQAyhwWGnsPKBF8FPhgiCE+qeOdg6pCgfGUhjFy64ZR7y++hVnxTPkeBwF/tvUCdyC
VXsdRwrsNkSgtzTsIZZQbjfzvjCZAS61TcRamTesPsvWN5TkAWvJt43Cyk7rK1iSm52H37RR1oOT
nfUk/Q415n6H5WZNDGsTzj6fXHZrs2UBbpaPw+UZmOgLr7L7vidgyDA+JKXdJlQcTZr2tyTqaeOK
HIY1XNd2/JUbIgCF/THYrFxZTwQzezSZOPMHUIBr1lrbyBgChQQ0SQNDtbdlTSX57UYE6Dfcrgdp
c6csa4Zey2dN174qLvHybCxPbZo3iNEB1K9G+jrcARIsqwvkwGvewPHfmjw/97H/vDwuqJhPeR5f
l8WlmE109ZQoP785ToqHZdUj3fAG8+NWpvae5o2l/TLc4pZqd3pKXqKmAEFqrz/3ty9RhIcNqMqy
IaG53ydxVQGQIKCONI6fFXzui/NPMVoW0+9sAi3JA75c/4jbBCojUSv2bQQpzLY8XWyA3OR9Q5Sp
mk+bFD3aCaxB90nifKGcv+URI6DleYctzYzcLcHCclIt6ui2fFopU6GpNiLSqiqU7G17EOR7g39h
koLGFM+5QzLddFoW4OV6jG36bTfuPVvTZtBlMJXRyxBF35We3fqlVzIP85Ps++tPZxp+H1vJ4BCy
p16WC/Rzgyy7yRi+yQyKfW1MEwCc+o/CCAsSkmswdjxOC3wfhzoKUJt0TNSBbCglvCZc5ywZ7Y9V
XcdAUj3hY7paIXfXSODtdvmzDdapD87b6YEVhXR5Z95nZD8TjAticHY5opYRV9XTgbBnyBucPILw
6I0nLDHTTkXOoaCNSGan88oAytuQSACVSNOCqOU12kOX7UTq7zAxKo1DU9+yWsB9QvvGXrDuxfwK
fInPMipSwE1IypDvcWj02t3UwCVadvsMyAdr6BBtllW7wyi3m2gFIjnGdG1qHWLsKCPhUeOsawO+
cOqOHuLIzmSg8o2lXwMx0q9M2KCaAF23mjoKZEdz7j2pnfrYdRhmkxr1/TgMzQpKAyBmshrWgv1y
rFHTT3X9YodjA3DDfY/piMli/KU3Oi6S1hDPkN+1daoQr6r0WpdZtvWoD+5y2sCIWPPopMdLAs9Q
fPW9bWKhyp1dVLR/zDGx7oblW6NzNpA73/18p/bQxg0ws5RbafTSAOpu/+fJgVgGEv+YHDA8IMKA
YQXKd+cfFD+JQB7NjV9uls4sMRnbqrQ3Fm4afBqw7YkRV8Df6UbpCWYx8sqt9z6CqD8Yd7an739e
zf/nQ/7ftHWQGv/2ef03PuTpY/5Io7b7+Deo5M8P/TUw9FygjtB/kVv5LhW6w0jsL4md5fxrmdi5
jNV93VsAkv97aGjb/7JMxoY4I/lZRo3MXf6XxE7/F0xHx0ezJxzG+7b5/zI0NP4xiAdlLUxfd3Um
U4QwQCf+9wGPF/YDcNIcxXfYibekcuTGOk6Gnr+TGDZ2jrMFVNNunSjGsytZRMYCv2/lndoqnP76
0lcFjQDd3sxmJi5RBOYmBTR5pEfDID3f26i0G3r7FzQ+IA5c06TirQ5/u+r/h/ma+Y9JFW+EASwy
RVQFrmMK6x9PSVQ14awPYBM8ApJQnUukZcsX1SvnQJjXVevptpEIbMAgYq5Cl/VAUAJgFp1pja+f
wyXAVrPMRRVNwyo1nHWdDci4TUm7ukL6BBMfVhrepDJ8BIQ4n1U631k5GTdjqORamZH9lFT2fBfS
7EoZGNNRsYyzOenJ8X9+t/bysfxtTfh5t75u6IBEOdz+QET/PpcbWzMv6RNAtws1a9clMBRQj40B
X7LND0eaVOpo0yRo2w0/1QJnGlEX+f2DIrN65c+WDqsgDDctxrIVM09n1UwIF6cuNvcIgst7TUYq
mEQi9lFbjThxDGwSpIZJjp7kUwjxLPO5BdoALYkgc2+YxennizsRQDNn1jKR6dw7HM7RxiyAygF9
v+jz0icV2WvSjog47VG7YA681EObYxwD89XkI85SswD71yK7FH46HklH4QBDIlM0YaZgvwCl4dyz
7/yHGa37D8S7aeuOcMGucllJxLD/24zWAn3kmnhuY6esVpnTFIwTCCBqdS5SJptmpSZxkAVkHbf4
Y+p5scnqnMZ+3b3aIsLzK2ALh11zcq0p3hD/U2yzqSXMqZ2i3ZDIr86FM9QWbbWJQ8+nSRk/Nkpv
rl1Zbmqy0RNTHUo1VRfhzDj7YEEe7ASZOv1T9lD+ijsSkc/e+BL5GUnqZV7uY8tialheS0gOJPrY
mNRSf4PS5K6TAzZmrEobAXR0VzHs0KZC3856PJzsov/0JlNsYa7GNJ+6BUDUOZ+JwpeBokwx4Lv6
cZLz3YWsaBIBh9jtLYwc9cyNL/YzoSUry65e80qGglYDIHBiv1+6EfaXNbXaf9gIf9aiv930pKkJ
lEyslSyMrIz/fMRDlyFE6s7FlruyDmorXlgdvhtwvw4BiKK7dHLXGtiRs1ubxs4U7Zd0s/Zs9ahI
7SgkS9BJc2quKMjsOT/R0QBE0S+uBBw4iFknsYuboQtQrxf3X7DHnms9p1fT0rmpDaJ+i0HCQeSW
fvSrLNzNxUwJN8pfyI+MjwlGs2OH8itV47HTLwko+F3hkUedyaI+T2Nr7GFu/Z6pVBSgpf+wAiKh
sv6pbUB6jTzL4U/QVwgEIf++mhObapFaAo8Ux7ROuHBGtz2CkWa03XsMxW81tJN9J9st/UxGJHO/
9hehkumlh5Hs+FXZqS+PmXEfZ+4Dh87ZxZ3EyNEglQtFZVc5fxqTo3EL4JYkofEzqmHAJPTrRzhV
fdquPRccYCc4iUU58KQUGLZda++qEwWalDqvgzYLv61qOVvRaK/x8aF7JKtzCHd+NT+apX+Mwsm8
L7QB3UNY7qRVvTE5W7sVV7VmhCYtVTKv4OSnqo3Tlci6Y63emyo82b0JfsUysNykFi5KN3u04vzC
QTY+lHHVbkbWx4PmxEHGCAvrX0iqUJE+K7KJ1rkdQe9zR5d9AW5V+5KCXF05vfV7bL21CzfiGAoy
9GrGBMRtExjIdKF1vDroYomlKSm2pdIS8HXjUWff58ifMRUYTGZRTr4YLNeeXyA/m9W7INIPpM7X
YFQzfT31xpGDVo4r11KZBMk0+jM7Hf0jq7qSmNFsIGyIoM+on20/snewSC6+R3PC77x3LyUAMiS5
ti784mH4LUPOVrIZ3vkV+z4ubChOY79t8pK9yJV7zPPuXS+m3wYT0cL4MOsCaUPWwhlx1Q3NxkKR
4PVZOUTKZJjH1TADWoEyMFsDWR4ZkJDe8J03rdkwCnud+t790Ovhlqdhj+t++K1KGzouDEmyBFFA
xzgsI0nz0p44RsaIrbOGQb3Xqn1cdClbbw1qXfOgXyADJoQlDJCJS3jsUIt0871XNLq0bunIxzmE
J59wnkJ1ZLwNf1Jme3LAcezic6VE2Q3D9ErY1tZ3iGNu0kQGnaePB5upiB/ngrWyZahJdAmSXs75
VVmIteNhnHXtIHEglRRLQGJMDtOc2BAHKPBHD1tXP928eThDEGBmqGqwDzWnK1J8gfdUmBcNL35q
FOpAYIJ3IXO+jVhO/D7kSIoeydlAtTtuAndHQ95ch7HHL2u7V9ow3yaOsF3FOX9VD8peqSi7yKmG
jhCl6S710GsjGL4zbY5IvVTxXt/RiMjvRyS5UpR46X0LP7R+Mhu/2PvGuJn9L6d/9aQFp0f59AZ7
1EW+Riyb3Y3bJMeiUznhgfGWr9fvRuS3OwZAPLxYcfXwq2h0RlPRSLSm0exYHvKd1iJ3llG3r+fy
PffgdBdef19jdwc2EB1zYjM2sL0NQLo8z6PEc5eWxIOI4qRmexOb1zTx42vPMHrTOr/cwit/sb0A
gsoZfkidloyng3aq673fFd/JJM5uZOMTEC3hch1CIxugmcrjE1uVvm5F9hiCw8B++GI0PeKF8EmG
/Z8wMauzUbLUdeXkrRc4SIgjcTfZNkJ0IwMxCWvG8G6Jz2y9tGLF+4wYXFjKPMc543XCjHeCYPl1
5Wt3k7AvjoazW9QgV8oyBUSaUhHEWBVXCZKhlT3K6Tyh6d/6tnot5XSM58bchU01bzJSIeiJGCxe
kX/nVl63LRMN66t1ke7iunWwLlda8cB29Vy1OMGrsQeiGzsr02y+ejOX5BXhL0ilvRgr02ad44qe
qyR7arHPvSTMMug+bA1Tw3RreMnGM8qrb2sm23End6HLDIBFeC0r44rdastrIKtuueIFVJdV5g7r
mcN1ZBrpHdECz5wl9a2svJLZasWXrJKBH2sHCrJ71Xh7bVAmefOdfUW2llEMmhhdJpz/NfTtVVjQ
XEL0cwHmgviIRDBgHM7N0mZnZ7ojHA7T+KjniwMyexPqUwiBDSRX9UVOlPYyJuVWt5YcFC+neDS+
fcC5a+lRsShv3BijNt6ZFyAj+D5k84wr2d3kxrUYzV+I6p2VDvZ56v1po+G+qyofmpd4wjfOQT1m
j5NDD9roQcJlDHoi0iN4ePQP+UQNGFcjqZnbtiMzMmHFXhP6XZQCrFtNO7UwR+ZMHGdcC9jeNBoY
iFq1VtWIywg20KqStw5IwsqmC7yeOlqxYgktros8Q/BUt9c+yb6GgoQjeHv2AezOIyhAGuMO7XLz
LdP8mwXp/EzB+Mcz+5cyI+SoH78cJP0nQJVX4PMf1EWfTheLgDgXGFG8m7YU9rGI2NYmxHRwc4Y3
fEwsc6V2HXMr4qGzTvkxgud4ZCxGIUNp+RIPzU1UDkqMkvCK0O29nQCLtqpamJFFjMLDMQEBo3rQ
W1hHPuKpYPzlOPa0I/kqWakSwClF7dqPZPEwRuwurnwEqzG+OKpfuw53g8MtAdBTErUGvRIpNdNu
fTrluHQt378OoIanmhAsPi5rjf4Enjn+xor/d232yd6kEL/WHDTWpT8d+9xaMMPuNe18VGnCYIXu
DsQtiVUXGtqKKaE6miJvOdEMIH9taKain0LyFavhFBboe6BmmGv5p5gF/g1LDcGEqAkLf0B1TH2T
y8DpjAYdnrNOKaGP9nyS0nidp+ZBsyRT15Iskj6v7t26UKdeYuLUCYgPvWETd1yYeWx5tGX1bDTR
bRIo7abIEnsAanKd1fg4hGUFasiMuzB1I0To/XTYlvH4IOJ42qcGtD2pCcREywjZoBjaJPb46c8R
EJq0Zz6CibVBs6EJCpYwoc5yc+sIiCBa94A11m6KF6OkkqMBxiAnrbb1rM8kIXEcXtKPvbFczW1E
y3quUFWaFjynQ1g453rq6kevoM7JUu6oHob/KvX7O5Pj36ZuS+Tm0jXWQya3g9mTHObrUB/mJZyV
EknXjOTimDZZXohqLIMcvbim9p8n5wjdykFwzJcmzv2VnzHD6cRnmJR/zFbnyBI2yNJeDTW4d12T
LxZqAttk+wLFAmhb6Cr+fiSGxIbuM7ffaZC8DpnT7ywDGL7FJWfyaIRsKZTCQRNHOtBKy4Js8mop
UiiZyQ0HOTt7JJJ5QBKCy8BxWudWAgmAI5Nr0CqNQWiQsXrNUXHhWe/Z1fWBJIjFIRUZCE5T0YLY
BM24871enNBeA7BlMkzZEOK9Hos90zLFZ1Ptu8b11pReoORbKaHKnjPGIoe6ZeJbEpIZqby8tOVC
eZwQehYc9wD2yDkgg0HKdtzVXXER8FSOrM9vQ8HaONOCMAkGcCykXd4cnxqBhAXfwJJenIBaGXOY
TMqsN6p6ZqVCIAZiiUk7sieiKiCc65uRhgk3F3d3bphs2nOHi9nQmenYKWDv8QTPIdpWKvpIZXPq
pyWtN4cdmpq1jwa2ekc9UV9G8mcdqEw7vMI1TBlLBWGfQLZCK57QiNiXatvJhi5CZu7Qu2cvLp0W
wBshJrmpfKakA5gDVUSNoxOES/b7VBNfbZJzjSh3/GSTcp+Fumt63bxP5rJdxxULrt8xOQgZkwyk
1xFERY/JU4FhzHJfdlm3knO3KQxtoKvMX4cbhI3NauAiNiPCzCJ/pee+b1PjMU8qbYWkb9jbURtY
XpODWLiUlruXhGe7XkVQYM+v8L3Cv4p3JYbpbNClgl/EyLkYi5XT2tZhADC4AkD4GuGggisEbosM
cH+2xwf+Se6qGrGol2CEVMawSaF5730bGQ4wDrWrGLyusl9jOdBW1wbgBiu75oFvYIgEnjtFBzrR
v7xSVUEchsPabGdCJQojCSKmzN4o2ufRJUSMhyPdwUov9/1ATyIM1WfrxXIbG/af2VHhLlPtSxxb
1Z4FuzhGZvupAL8HWTv4e1zhEdPOazbz0FtwhF1OdBeL/dMkPGRRnlPTTDkERU9dCyndvUi4FiDA
XaMTO9yXFP2Gcf9HRzO47mr4P1Gu4KzqxqfhRSmqvOmjGwjvhKxFJqphwb9gJjDaxUM4NM7BLpel
0kXl6RfWzrHHR1kYNfRVv2TcYzXsEDZ9f1NcXXsJy1JuuOalqUstckWoOtQTTT/JYnZ3pbGvofVs
aOMpzoeRtvYy1q3JjuTx54trQ06JBL9uhlVX6UBoK58Yi7Tl+FGW8xFj3N6w58BSNQgcPjepozwi
Km3rD+hXNPRJDkHGAdhHmj8ZvF3DzqKA9tuqaCMd/qaVcoKt4J4Y0I/NcvoY9JfMiMFfaZ15JFXu
bJbSAJFh4tJtgrGkSrFHzlSqRgHTTz+9LfLDDRODcdfEzyTnTpuiOgp/Lt/MKjo4mbx3E1mdwqiP
N5aptj//MjU6g0fNmlbK4XRnK3RzLod6W5vW1eg7kPRRouZe2AZDXJAsozqg7ln6RncS9h6p5qCk
tm5TIVUExDHYiKv6piU9JZ2Mi0xAvfjZ8zwb3q5Dc0KnT6uOxESQqRNPb/YMt6Fj+DRG0tqHJQAS
0+6OitGynDUCBOVAJChkwXqujlLLOXna8alH1rDVVQQoezayFwvTRTlbGz3J3Xi10Xz/FaLQ8ERC
jrtFTL4lVBVJkJC7SIGF9wcqEL/b1gBSVsrbpyVoEXcOD87k+xtd68VDhLCr1+SlplkUYHND6hhX
X4PAh2igEMWZkBzpBP3RegRutUbJAW88ZfknchwhdRpX/eOMdPLSMM1shkaHx0xBLaxoj07uMS/m
XdKlxtkTGSwOvVrcvoz6R4TLE0raFAtEGRpU5XWUnYc6OULupED2B3C4xWZKxviOgac69+KurGq1
GYpBXDs6mYneD/fmYH4oN+0OJvt9WdQ0FYmsBYti7Ufdpqemc+IJSxf6zIRrOIbCFNMQGUFN3EMC
EptYAtaxpE9QTe+v0vky814rrSvXRYS+0J3eBuFSFxJsMUNqPU7J8DTHxr1eI8nJr7KAPzzQv9vr
WUT9OiI8CXvErN4IimWUaYhUZJqPXpOQmWBlp2aK0Jcv/2YOKjvVGTWshjbZhmKY1MVGlMlrrwYI
uiNphxGzxyydaAkLTMyS1qLPCdvJeuM8WRqRQs4Wg1u21tTSTSo+GldjqRaI7WoYPm72Dlj+CWDg
F80nBcNwHfppwWZEEWZMcMIIUKNwjaM7i6kew7Qm4GFdO774ysLsw8dpTn3xSYQKxnCvuzS6y0G5
dBh7Y2mnNiUzIdm15J6D6FKHWP0h0+BiwJQGxJqhRm+zQ98OCCoTHpoi4uLMUfteSU4sRVPd21Zz
Xyv3jhpxH3XtVeBJpCtP1RSW+bM5zM6q4DL6bjEFKGmGTaihJCLWhZCIxn1TwKIKQuE3tW9b+yo9
aZx1Gf9Ee9tHOdcCoSr9FlSBMQW2R/KeTFF+G8Xil66/vCy2j4topjXJwjVmK97p+G3dSNs47Si5
B+VT5vrfdjSXK3twxhU0NLovJslSIYdiIIAb3aLAXVgppqEBrbbolRDMAJAMD7KBLqRItGTTMbZe
25jCWzd/tBqLrnzDbTXPIGC6+/DiAszyqKMt4lARgu0lmSorVX2AGJqAV9HVg0KPgAQiUpWHdkAA
fa4SwAPufpzrJ39qTmp8Nmp7CpZQEFaLct+4LA9eDJgvlnKTl9lLArw68SoLKi+w7XHCDtG3N6mV
BdnVK6ebT25ju9c2rOgiuqOzIQzymFcMgYuwN1kmYvrAevMeTozWAU19kmIF/wSb/jj5X4ZpT+e8
VSAbNHGexXc5aagC1Mhtm++IkHdPuhNX55JgGuTOydaqjFs/YX7pmIMTpPyhtKZe4zIYA72LKMII
CH7wJ2jjnksq0RgF6r2nLj0zm141imNKpyvY20NMToyMz7OCohbVT5HijrQQnbJylu7aHqiHojR8
rMOiPWfmY2q709FV4HMJ/dE3Oj5R+qXAfWD7i40D/p0iGuQ1CHqErjPq4goWnlNSmyStsaMGxeQP
93dAIgnOdE3Sdntr/ZYPHwCCoeZD1aFQCZnkoByt4z1O+Hs8BuKMyiPbGDAYKXBZzmP3pKiEr02V
74sZSjj3gHGl8Ud6V0iCFhjJX20BzL2c9ZQC02pOoRX7K82uqBJNiNWtdWASOm/7FE1iKMIPnCz8
LBDpbrlBez+ZiOXaRw3FXt/a5gMymi3UpCchY2JFwN4BtCs4BWcj2TsdgRK0WF8cM36yI6O92IZ2
10RNilw1RxFohIdWk+FZhlSirWNWAaYmjmlKvDPC0Y5xsvcWanapa8+DUZQbc6I4HHkkxlHFzAQx
Gil3UQeTm9v2qMNklPQIR/oXJ9Q+ZRe+VmU+7UhoOllEDp3rwM/it35OsoNZDwM88Qj0G1eKQrp8
laKC6evquIDy4zTm0T2h95Rn43DDrPgttfbdSVRND8R/qJhAHphPvU9hawZTG54jECCgK9oqIHlz
DPrug87bOgnb1zGKxIk4OyAcLope0Lcenrnqd5ynf8q4DHeDkwapl5YM+cD3E8WhTyQzuJyqCtOJ
9sC3nvV8eJqEDzhQwTa3yKxYIfn7TdArp7p85pxvRUR/S8Kl1FzT4ibqbBrJi5A0Ey1KlZWdkzGT
hLqB3r4+sW72OPRK9zjpR0kD4OgU4ruzzGIrjQFJT2cEQ65tzWYiNY9M1skxIMXrBLKFvOKQVn+H
9OPiWkvKhl3p69BqUMxY5KnKdMrJ86aj66UeZV8bxtnGodTYWNE2KfFAtWW8TlqKiNJlWIQXaNfk
w3DfcCfjXqKnrNWA1m3Kf1AcKsFmuRzcW3OPF4CgMWToR9Vad0wfGCbT+QltBj3idRQcx0RqPzeK
OAylkl+DZX2kIv6t1w0BO/mDVbuPDLYEKDGyLZAu+5jUBpd8BDiIEeczbj6XVTmv1Z1fvJRMYx8r
bKgT6p9DhISfoOdBLUy5F33qSPxAiN3XaPkNgzrc5v4PxqZK16OGcSsbOWF37oupfG3rZfOdZP0I
2hjdNn3B97BhCmnWMfRv4OYtljuvM0YAoAhUi56wB5caaJ2mhnvs8ovB0PzBnidCoWiE8s13o5fb
DBYa0ItDYXd30gFvSX4ullD7sSVHzTJwSiWmNQdGXAAX9tF553nQpbT3U+p8yZ0LHYZErL55JKUi
WRM+jyGpJ6GwKtgdot8s3c7WcictgBLOSXBVqy5bU9eaZ7M3T/ZQm3cLuDjS8uHSV+4BTLIF7J1Q
DyLMrlAO6NKVNMFkb5JeQXiXVukvccr+3Ucd+ezkha6hrGsberkCVSUlcgfbdSWGiL6fpEHZD3sH
sMZJOXl3b5Eztalsm9aLW2/9scWh2xB4KEP5p+nBoiP9eBTCIY88sl9NsfG0mjEC7Zddhw45tqH8
NEVDukz8UvqivmrlCDaajG0u7fdQETapOx7tcwNLIvG2Yivgq256QamXSZ9pSf2BURJqP2cLC1w5
Q3jslgVzM03OD7PSY6DsMaaXjqzmpg2jeyWLoMcCfcKvtk6SpKRu8G+p2+21nprJ68JV5bX6XQfa
HkiuRz5Z+zl3HvaRxCiwJ75UJZksRlp9ILwg8gh/ROdqDx288XXiuEBGYmcI4oy1tmmac5TVKRii
dFranx1Wt3lYo1UEv0T0mN/jAKQ3BwTeBodguMQGtn71ag1UHonKdRwub13uvMatDarftC52hLA+
7CQ7dVWZi1iQQ5OTTJvEcHdjrTNYmn7RkERMrO4Z9m4Jz61ACgOji2e0ptJkESzgwc1FF+/nzHkZ
J05LcRKpvVm0L85S/NQEBBl0+KI6bNDc0pOqW/2Le2Yb53Z+1zt1fgFAHOukmJS4MNcDrQBZsiP4
/kgG9iQDo/MycqyJkq4bdY274b0fdLTUpjZcKpdyRA15g4rVDky9uTOcNAy6ZtbQE5tvHsBVO0yO
ZlaDiXAyLBX1dNfrgIGMmbO048Z7p8Jj4pP52HFK8ygZnSl8hQxOZJI//OpS70rd9xuhRHoqddjY
nZQT9hTFqqP7184b3yyljSxV7bvA3neZOwFtAxki4mifa2XDAjQGUDmEwisDYUcCP4ScaCM5dU6R
PfWO88vsLp4ki174FF50p5pUWzlSNGRPOAR9hdaTxFhxLBjkHVGYmJtR0QxyrTHBoEWgJxkuwJem
JTXi5IVC++UmNbEZibgOFfRijuGPfuYSsJcD1RIa80tfaCWjLPMhw58LVdRWR9HYj6XNFLXoX/px
UYZOxtFp1SFt9d+SHjgd9w5Ip2HuoDXTPNYmsQ0pGpe2DwbkwDHqjyKmQ5CKp9C03rsId4hWFa/C
0u4IDn0MneprDJM38hwYy1rcol0uMTyPHGuTBaZTvXUl+QGAXptdbe3NKXn5L47Oa0lSJAuiX4QZ
WrxmklqV7KrqF6xaQSADgkB9/RzmZWxnd7anK5skbvh1Px4o27mDSqMPK6iPYNifU7W8U/sG/Dg3
MG8a7j1prG2ZtTC8CHYe8JScMSEE6ENIaJ0d0AjCAjBuZXOEy4+0MFoc2GV2A+pNrV4ele+8Al6E
AYYLC4B5CCf6KGr/NNrcuZ1AcKdydLpFKFdru/ZLZuczn255r/iFMIbwJQ0GDN7omzhJxC6z3fch
S0iPUUr3xQCJdRIhZ6pqM6Z8Tu4ygQQIV+adbXN76bxyP4fdya7Vsnd9Vx8AX65ez4w9UzTggrGn
nxV8oW4YdlGWNZBYrF9Wd9NAuN5mOhk6hIPNpPF/JSQNY5MipW0k4G3mi51vMMVjQuczko2BPaKB
WGqANAW77J088vFMRDjYo/K58QEkBJgGjK4Wl5SofEQkBHpnS/BirdHgpo1JloUX3SyISyyrZE1L
X9jzbgZgQv+eZ7FoneHJ5jwpCzpXkqZPPPbO+vr4cLrLRNX6I2z6t0Y/zByGt6OEea2D8E2YmMDa
MVRHUWbFqcwwAUTJW5KASTKzygSL2/JihBIDCCrY+hCWYr7u34bdU4KTZ8QYUbsPQ07PQk+9TMcl
neGRloQO51NhaIN0Dz98lKp5r/35CFCLxXZp5rFmstUYrRz2GViTEstAcPN5o0yTcxeu/eIh3MUm
mdyNYK0BtR+xTZ4Ra38j5vXc5wkIJuPaJNJA00vIHLgCkbvCWM0mDHHQVh+jeolAkjcoxre2yX9F
LuKW1h/lHP506VqMyYYNyK9GSjGUk1+iHMPvUtHHyoL2q3WTvwnZCWGReVqrljgz2oOXZCe6Ln0s
8mizPtz0W/WDDrIXbCYcOIUTbaQlSIPI5mN2GQ0GChFBviVpLDM8+6yVn/MJAMFgJdxC8+wfBl7s
zy2Djv2pq+kZqTHaGXzraMdr7UPRrhiwoPO3ZrpehEIFIVoOLriPT8QaM55hPtTrFay1OcZqhu1j
mIa/8o41fWn416Yb3YsZEnpXvXy301buinKI9tI/D7LW97REzB8Ad/YdgpA9rWSepT1g9jhg/7x5
At83LUD9ng5XWKJYs61BjJuIUrMQ00G/hCUMvZK8Huv4p3VmtJz2d4+zIe5lAWjMg6bAmvgntzNc
LWuNLNVDbx4Dugxd9SSm5c+Qm9tEA/YjdwzVQDo7e166A7NZsE/CMi75wiaOsNjCWAD9WlXvKGBQ
2yqdsziqiMBNJq7wNvB3fmZ924Jt9mJXK9wg/HChPNBd38R4M9jk4xHfFP0L3IrhsKQNXPXW3i6K
Djim2WrfZJk+e8WLnMOTbJKc+kCC8u6qM5t7HVJx3wDYGFh+bGWOxwwfJyuMnB0hvZL0YHE6lEaL
JA1v3geCfMrgMiVq/mOGFl/TMPycRwRkJc5231IQlSzMzVN5TKrpjXDfk7MkLCSWMN8FkAKMYvjh
+JZ+Duv0Pc01VyI+11TzRrC04e+klbT0BExss9LT7Mz6PPa40NOQcrGZB9SRuHR6p1ojhiFFoi3+
gEl5I9eOnKkd7ILK4YI7819nHnZWH9rwTKby4GWw7fo8EwdWaF/M9L/aSNo313RsVvZIVaVgyOUi
FD1GCPb0KRZocnB6zgm1cVs3xdOfg+yrsd3hskg3ph3191x4duzaIojD1vnttig6ViS6iyEL9Bmd
DWul3MQwU1xHg/oiCRDj18r+W5uTgwhwCF/gyopuJXe009gu14b4sm6rdK+Zd/at7PdVF1FiZKqN
UQr3Xiy8HhhqEEXV9B5aHr/L4itYuGUDnczAYXSmyg8s+98rWFkMzTPNjuWPLhxILrg+5DpqplLI
9jstk30++MaBdSBFOQ0xouCXy4UpxoPE1kJQ3pvkxiEVUXbVs0TyA+7LHvdUemGCuaKPW98pzggo
2S4oRp93V1pc5mjCVTCxxFjIkmwsqNWYMYvyUNdeek99TiOztHtq2PSM3w1lnkZM55R75a5ZqH1V
i89bOaNbdK1ZQjhMuET2mxqM8oWaC0xuoaZMEtPNuXLXF0H4K4ItgQiHOcfPq9tIPA1iIkH3bPhn
iH1njSWeLnLu/cKSGd78jpAephy//2lwfdiDCWZmU3QdFW5TH+ln2Q7MDO/SHZgpdVrsAtUQgMeW
BNqbDkRai0mgNSAV8MfERdo0L7nBsM7s/alIS28r2z9QcW9A+htxFwrj1V3AkJfZiPW67vhzYZVD
0yNV8nJyKcuxXGI9yWpNq1jJG9G3bc/djjjQHlljImhngXkJ+rMxTx660jeGoG96nIdr6kOxnEZE
UirvDoascOhqEvTzhDQrrG7ZlYvxXUbFXz7z5Qr3v6qsF2ZXF953UZ99ekJ9AwnUi0g1dcahdlkR
tH27rxAjbi2KzoQJlSVNg8BsQaPJl34bYiGxk4nErssUOcKwz9uGnbqKfkQ9J0vaom7biCngw5v1
XcblNuj6H5ItQEHVrt8jKNXzi+75prc20nmfiGabCH2XOWkrrDE1ZEnA/NLj7tdIlF2VEoysbdZX
VXYqtHkcxNowO60RuJY6DpO4s4E9Qvgh2Z20ekp95ja4+i1FMKo+M0VTCD3Hg2P4m2qaxrupmote
3At7oDGGkTww9nP9wRa6FqYP34NOlzMbbWzN/HCY0ai1zvKFORwOZTgTjpUYelq4PVRBjNYez9XO
qQqPRjF4NjL3uMlKcfXBOAOJiidqRliIT7E74JeYWl8AqK9fzJRKJa5dp77Phr15poECa1aFlBnV
8rWrAuM4V/+C0mi2zOX5V1R377z9sQpYLB3pfPjHNtd9uKP/QsdfuWvxCVz7qfrrYYM9TJP5oxdc
FElN++6MasndYePY44PP+FwIgvaySz3614Zbhc53CCoEP29S35ltPOZ8+RW4w3PpCuNW2OZ1hEhK
AvwRganZtu4MGyK0KUeIeMmN23SxrK82+hID19x+Key4zsvlUrn7CM81dnPZ8s+0u8TnUcdy91JU
9plOhD+WYtFsuk8N2Fg95WBwoAZjvvmkZzwmtyiZMK+jjdqSh9xxWZqAgZ11GLdOuDdtOlYGLrsR
bn66YckXmiGRRnN6Lacu2lsle//ehEbLjLQAYCVllgz2ew8mf7VQeDsFeahKfocBftGuJWBVhGTP
9Nju7ZqGTPtQle7I/QArnSCxYHnDfsTjuPX8Xalr9sOr6tt9zlOnyCXstbfeaRCyYmKzM8vn5Afm
S8Qg71efeW91tcqDvBckRV2HpSwtVpVDivWbltMObzlZuRDPD7nmXuKNUu5RzBklJwhClDrWwDsS
9tWyg9fkoEH6yXYe9N/WDtMnL0VYTK3VhUGL6TBO/O8KyBPlfP1NVzYzi12cBeOO3zYSUEDG2er8
DBLxXpp6iQuj+sQIzKGWFz/MYHwOKcCuRBHXPdbKMjxhNuDXHczoUvH7iQ0d0P6kedtuwjD7aaKd
HTRJdMjBs7EFcf9JcScnHBIZb0/Tbm6+0I+iCwOQFexBghC6jmslLwsQ9Y3D0r8p4YI0urH4I2Xs
DCPuwTyqjJZVUx8ik6Ijxx1o1lHgHUveRSJfPpJEArLNc7BNbfLNJMQIbRbOHdOhua2E+R0lbDLp
CfmiwRdbM8pVTslYjijPV40xO/TKiPbK0kGyAAGXU9ZcuTRQJHoyb+34XaX9U9Tz9e7qt45aw40h
yBxnIdSXkHeiY3Vn0CIfRQDUP8zRYmVBGLYZcWFmkRhPBdRgYZBgrpLyQnr+r2sEV2CEbArrZE8J
h9qCkVjioYyutM2ZpyAZvD3/D85JzldirVlGGCG9BCp/yqWoifB5uNjEL8H6httDf40in8M/+x4D
JB9zLD87UQ5UCvRHpxDo5bX5QhFN89pB7Uomeu175N+ejqxdIXduW0U7c8ko30jKQzbl1HkxQLLZ
fGfz11FC9JSxoXlh8Yd3mrJFFhtXc3Z0bEwppayIWbQgDGz9+HPwg/Z5nKqLPWG0wxSIHA3BobfD
YdtZkNQM7JldRyVSqJlne+vu+9NVa169JIvpJckRWLgKkZVp3oYuwxNQkZ5n/KwDN7n43a+UUMGj
D/+1FdaDaGyJ71YsKwHNnWf4D+9Nx/g1ubCjZ4HbwB3FoxCPqsdykqow29mh92zC5+Ys5s8LEz47
c+RyKDLHgfPVqUvW16OqD9Km2bRlArsIXC9aq+XJ8ZMnI/8ZzDqgY5STUc+iJWlblE8tTWVeEjrH
jMcShdabNhQF9Lc1A0u7p8AEBEA6S6R5nbW1T6qsu6aUD9npcNRUN2He+vItP/kFvX0fcGNaLMHP
mQT+JYwslqwQ774stkdbxXYSB+vyBXLZex9YdE6Vw2bUam9QKk5VGr4naljO+NNwowS+fq8dSm+s
ME/exzAs1pOk/5GmPt1Y0LRQe2lUpvDroMvusHgW2C9+83oKrMukuTbYmfGEQ8t4suyJwl6rvbj4
+mxsWi/d0tKANCYwKmdjj9DqP0wVLecCMj0LRC8/aeBK7GL48yGQQAEIzwMt3FdsTQVS8KCyG+yf
DLYa9YJuynGx/t08qHUsYn7RCTpMaoY7vhYsjqbwYWPTucjGbLbhukP0Xrw26E5jNWAaa+zk3RvF
p+wqdnhGAGqDITmuwuIFW0C+BdhuxZH1ZIUE4Mo6/HZQRo9Gwq5H0ol26nyyQ7CwEXuTzohdAlqb
xvL5QCBa71Xhtq/oZZ+6I87sGaZGE+yG05zOLi9hD3hg56L4Xdt2hi1eJO8EauG7udyQtPfdS6wh
udc/CiImpwEdEOMi0PQAS3nLk3dORvjPSavG07RE7zOMorOBILINleseEGNdWm4Ys5iT4YnhHc1w
rEtXfTfzpI5BPnyxOcFRSl29HzpXtsjmSejySFpBn9sl4IIqkmGnfT3dTNUJDhBZ7htzXiGWFEtp
+1RFU/LudH6/90V6tczKWPXqjRjn5C3HPoChJu937WgSNxadfaX1/KdpBf/MgR5bYnqrNjKCOvLS
iybiQTWnpOrHq1+cPMiepwIRLLfyFzI9K4GrmK96KquTC+0kithv+lI4n57M/kq5VE9d5/y1y5bI
AMztqQaR6qkfbTbFnrXazHNxU9LE+K+zG7SeuIM1s3HgT52zXsz0gfE1RMa+wi4oLE/ughIrS1aK
6u72qqKgif+EIZW2lJUnhfxRbkc5GC+cMeKY0na1WTrzRbYT4eY0M05ozPnRX5LvsZmJPUQFgr/l
rFeR6KOEdcb8CuFpElN1SBquM8tcATBsPeo+UOst5V0XWioZJN0DpbQzAyHG07B0P5K+Q6TI2u+h
SnncqtkjyMInnAaWjieOj6nof6YZLhQ6P+jlWo00UUofGvf6Yon7AlWnBK1yCIwbgFYehbryt8yI
9OflThDrXF0aupQZe+la6LvkR51gx1y8IbyF0eDuAHeBB6cK8WSl/lfOnu3Y0/tTy+qggjH2vJQy
teDYe4kiXwEqqE0zkFDzdUkcfaSx8rzMesDrUw7nKiEkUyENbVNjyzyw77nz/dQoWOCm0CS5Wz7b
HbUzhKScmLTDhxNh9GpLhm0zM/ZuNOZHIjzL2e2Ml6nsTtwYPjB+40aelq9+7sIn09YKk6Fob/AH
zihVEfQmEBYZ6UTEyrUkIHTmR0cvFPWaLYjEiGVYJ/ZtZtVnLailnB2KHyVYqVsn4cPxvNVHEr7w
Wlhyf3Slf5yF9b049GMp8SD3Xt1mdNhb45bmZUwqFBNaYT0MQ/uMSeHJRMXd1cqnKsLli4aNNcCd
gLt2VMOrWxKfJLs70W43cmXgY1khdfMtlaQMOkA7hzLHmWAlC89G/pSk1T/lsVXllmRE5nkGppfZ
5R+ZmDChil7EdMZzu0AdD8WEFYsnBZ0aEEfOoEdFuDpVWk93z64PHuWsB/Zvb1FUoX7Zs3tr6fO4
MRrHeu6z61xfsB9jXjFnsS0qElTORJC2W0mgFm5/LPgpXhZch/RjRV0LiCcCK7QyuRAzHbs9ezgr
N6Zomn3Ac7+dGfTZiHDtSS2qnYVo4qIjk0HnEoaoxn1hyc7PD2xtN6Tjb9Z+y7qCXr86v0cxj9sa
qRJ9Zxn3db8W7RiA8OWo78pHTUx85/y/MjfJRe/DkSgEMcu3KnjLl0BddMukxPHIdJYsbM38XZcm
xhEnxGYZWMmUlpfEeTU4dEAEaFItbzdmPsCP+XKtCvVpo2D94GJ/gP27bec6OxkEAw4O+rMOn0an
JZ+RYlUBL6fWkkU+kD8+e5piv+Q0TTsBTnQ+hXc/p8itm2oG2Wqk73RYIqprx2KX0g/aLE2IhZJ0
Z1BGT3oKb7p12CTw8bPAtR2C2W71rOd7FvCtdfFFQp/5O8/LTg392cbuchwSF9DPoE6jYGmdB+/l
SG16Yy1nlMi4rakZSmtGMn8KX5eVA4Y9R29o5FqesiZ/43iuNk2kjd3CTBsJ2ni5+dv7uXQojhwZ
PKGznkVpWy92QRqkq1NOns46WJqXtqH4/uH7i7myc7rK5KZMU269sXjY3BGPMNs/R+18JMJr92PG
VWgpmFc7JqEO+PBlLl/7yvk0SxBPUeScrEAeGg+lg0J42kBSv333KbiKvXYuj1GabM2hDh711F5o
i5uOGCH+wFnmuw1WkxOLe9GY6V0hovEka5OoaFB8kOB42GRfkMHDv4SJCDCjotBmVJ0CurnMUvwc
RtHcifHVRJ7XsIHZ/GQj3Ryoj/1UU/sWov/7wTDc3ZBJybIpIBnaGTM7ASDMUSbSkT53Wi8H6nm3
JYPYxUvs14J6sAMGTVaDHPbGnFb7IJ2/DddMr0OQv6WtgweqJUJdsmrADV7eKTt5Yqb6K7Lkt/at
/JTV0otzNqdxGa3hxWB4RURFVgiaYKNMPNE07p0sldmXwIQEMPhMb/R49L5TX9zbwIUH1x3e9AFq
HDYxWghTvsIW0TkObrnNPDODOBL9pY6nuix6evWNPNjkTZQcHI+ogZW3Yaym7M1uxvlhE6pbRFo8
V0l9bKeU0ZYqs8PYcJ3RRX2shPFW9op9uBbNUfXA4Ra/uJWd6AGkOt0WqyCJvYIFHR/8NghTpCuT
W4VV5pfU5iooDfozuty7zjTj3JdxDO6Z33eHGtImpZQiwPDT/sRqN7O/G58XPZdnLlm/9cEjH6Xo
0WY2otcm4kEHlcNFurqQtwU/jcA/ct1qSz96WjCAZq0RrZ0nWHXAlGi4LFeHRLzH2pUsCUsi07oq
ajJsPzIeZp2LM0bT53AZ6CerHFCorQk5jbY8HHU2+Q5j69krMRaq0UENxGkKRq0jvq3vRpd4xp3p
O7Pka252Nj5n9KGwGP6qpV0v0lV28KcCIp5F8zYp2J0xZoCqYJ/sodAyvBeIvMx9Zt5NRxOW0Y0L
xikL1mvz2MnPqNTezhyYkSyKm2G7ds/RgA9YiPYDxuxTV/jDgYJ7y0CcsomZg6YNLl6/PhOe861Z
cUDtKp+odrlFbt2+EDj5nZeTdY9UMmPgYAe57CH98FtPMi8G7PcxR3wXSWRDPG1WKw4uS96pIi9I
YizhjGNmiR4eEgcMQz6zbAherXByrwbGfo9ve+w6csDZq4t3tP9sKWY8wcHl/68PdYL+Zkj4h2ra
Rq9zxy9fJ2a5k+vf+p5VXkF/mRhHQfkES9Kcrdkaj4zpe5+qGEqFrGHvLuEHdnVEmK4Uu6j9vyGS
sFJi2wY4yb2Ldct2KrmuEq2dUv2XZnuwmWH6bdpszYs1Fat2pqUDroC3wEWYyVoy5qO2TlkRVG95
03xLGNJ7JxNM1jg+ban92I/CHAOsL+K25zXCGZi/mk5OjcxSPTsJuLfCdI9ajuPBq41n0pKkNbHd
VBi9+9So4RtXXwvXK8+ZuvhzGOibr/3hUWRDHhd+kb2kdH8KYM2Fs1GYLneeZ1n7TLKIw8jSb+VI
LDjnyWwost63+LpZfzBOYblj+z09o2hEuboTh6FMU/AELkS/riUBE6VFuhIyWDTqaTsHAiIav6UN
FKeNE9mYEjOaC0wwKmhe47sPoI/ZmdgPzEMI3RGinA30MkofE3S0O0fjeEDMRgtUvDUFTGMrs3Zj
QgwlrH824g/4C/sZbuS1tKOPXmLiDUTkE9fgXheZ5FnTr8FFd7U9I2KDwmHqyBJ1dnDfIhr+Limk
uEdZtnEY1r9KCrd3rAXnELJwOuhfUcs6ZKmxR+eTcx10AdOsMf4uebYuOekUpALwefC7/pE3Ki5Z
mVPymdknolk/Cq/hbCcXObTSBAgYreXJQL0V6EenGdtDiBlsUNO5dJh26A0Bg2oY55mYLYJvpvY2
B4pdDvOlbosXoJlXpcfwYGYUDlFbfjTl/ObyZkXljBdqGK6VC7k76ChYyjidXYKbYIR4zds4vSI1
VU8Vv91bGCZ310mwfHrjDwggy4NuYPIqCndu49P3SBakB//On8XI5v/RFeLDHCBh92mFopwKVD1n
PERN5+LtgkwtwvlRGiH+JJ+f06NXlaBk25x049qvs22txVf1fhnA5WNUlU8IKF+y6KALJGO+W0z1
Wtrhv7Inu4/J1o6NjiAzdboLUq16maUXnaDaZqxFhBObER2nVlcEZ/xTPkaUCu1jtM5uUN+NCeyA
04SXfDCLS6ayu9utrBfJnC4Da4eQY89N8dNY1ESVcYpJd0BinDpnl5YYAtgCHirHxr4WJluP4t19
V382gb5IDeuuFBpjE0SxjGcfez7EObup3GeZxFEDdbmgHBmRPjbRO2JHI39jdTAxMfFvHxN8hsGg
3z3Pc+hHA6MY2IJGqTlzjvWUUFS58JNbBtQyanQXFpLO7xCMH3W923wU746JtaDESouskUvifVSx
5Wi0NdPbdvEcdUEPmFEKQWvnl0K1j5kDAN6K/AeSDLU6YQNK7yXdl7a3qbgtx0W7ts5OVbCZkuFv
0CL0Kt+YD4n514PGx04lujRqDdBR30NfNQFXcede5JbrznulDBfaewThOfXr5KDN/qsT0x+tmxyV
sDugrqC05X36bFhE/Lv2jZWsx6hIGs7qKE03Hb5UYYMFDLMIU/pxSsoE8kDavBDfnuIpD4i/84Fg
8fCurq3atTn+FlpoItx2e8JCwbOfi/q3S1I+rQf9qT045kIFyzaYS95AGCXPXiTkuaToAzcwry1H
QtldRn8L3BF/A5Ax5QWQJTTfPl6qclPQhRjbQpxMh2z4sPj/SOWO31PGmjUHQciltVnL50CRzJLU
teP4wUnHwOk01Jjo12TjGI2c+QOKkfVwZPph8aViFrWTXZZhbZx1wsOZLr+QZJ5FAJ3XzCIM4yVr
hEm3j5JXmINT5mxHmvaByCiuhbnIA+YKbqFQuq22mJ6Lzu2OA6nOeGJJH/zgPLRA8mkiRckg73ax
6k+e4uc39fdiBPpo8yUnD2hfIo5FjNRhtCsqdg+VjbqBedPUTHKVyWzbZzffMtReo9IeltVlY61/
CcLOiTXJ6RKEPulTOh+aEHoINxDN2rlozDdl/XZ0R4iSsM7oWsaTqNRDrHJljknkGGo3POFV/fJW
gmrW4yBxuHRtm5FSj7CELLDw7uMQpzGEipF+PPsdQ4wWN5hbDQc4MU8arAF4YvvOBIMrRefNI2v8
RxVCbekMGuI842gZI70rvvzjU34dBf1JL9+Zl++hVdhPQQYhYkiMYlsbuIZ5EKdNle+8lkctJR+5
7auOxqeCxUNZ0aFOmlEfojT/Wp4BIDb7IuUV3SP4m8H8OruLPlhI5ZSPcBzo1qXhoyZhjMNFclf0
is6+YOnGn5TXpGdmj+KSOt+Bzia/bVr+wQ60tWk94tVQB/YqlP5FjooMGy+sZuSKjluQ65iqn+rC
eem91jxWXvQTnssAZMAxNl6TYeRNPO/ibsyOTFRl+QRgkupOgMvaYLI7V/i19nLgYW891W7MuiL6
0H0YWTaf3CA8pUhyOKy4dtoB8YTFCXg0jNWbGHx1Lev1dDyVCcx7aNUo9a5xpgW9I0vNnx/w3a1l
HoycQgk/8upDmS1/lh4ZOom8f2a3+mM+TTgcP9X0JhyfP0ZXnYhWhPgsA2xZ8+CcZoyfsfDI6M2u
ZqW/4GtwrCOkgBzSsLMcesdP46EhmCQaWkCNya5is87uvoYSOw+UKkf8O/eTxZqAdaL8sIIu1opX
hWtXxgPxrTy7tmXvGzJy7+E0nXiPBnGeztc+dO+cMQ1PcdcfPeWbfDkQVIu3PFy644Jj5yowiLti
vqeCQh9R5P0WzBxuWKu9YmgaKJ+XeGX87yBYQLMaAR2PHtGbMmhvPeZI7sCc+SxIEfBXiGVddNzd
7ZS98ho44lf1j7WhcbywHXPU8NTk3KrbcXqpcHxCwxKMsQSKi3ZMMUHCw5iZ+BmiLahSmcShmFNy
XVovPLDiCYVW76IqTeKyT0j+wxpnJcaJ+f9fsGP9XWY3Qb5tNwMsHSgbN4rBEwxF+Phnw9m5QZPG
wZhT1E2mxHU4BObago2hlMXLhr/gLIriYMYnTbdSH/XBiXr1/oF2DjukwuhCStE9mcysK68FH0RB
0faIe7bH+WrZjXO0QTubQzpRzijjxMHgoxWln6NNJYhjqxMAKO+9n/H8eEGX7ovA94G2heLQzSNd
17J7sHXwwNqwD0wqmB1sR8BZeozLIsB9PXT+jfz6p+8q2uO6pjs2c3bBJGiflwAIppkobHrpcMYn
wueepO6pn5XzokAAcEjZ0edKFhg1PGsxE+KxqJdpz52iCLR32QYNk3ydtf1iNWH1HqREfznQ8emp
6MxWZXlWtHgMBbaepmU9EQ6Wx0GTjl9T2bDnwOcufQwwan42nHI8YkBdwI/HFtB7QMnRJbDyn5Ou
yH+bojhStZNO1vJa0nUdmJzzldQAB0bNVjsZP7F960fCmpwjn1pa/Hm5TUZCyuyPqEP2pRRngEle
wIh7jbrLxYDlTTbiVCcOu9AgvdaFDI4+EM8dNzk8mhhhVpxKfym1eAn7QL/IMFGQSUgPVDbRilqM
07Hro3/cho2dZfL9I2/3BHtro+zJQ0LAUOy62R/TDwxG+YkgjFBsd90mepZVbZzbrMeoakf5r+pQ
Vi7lUhOkJmfmlaypWNm1AwP1kPrPlgz/aXgpfP25xKVOm5z9kd2fbEk3TfSYAUVoTrZBLU2jVXMo
hhJSXotKK0mtYQIdfnWFPIQi7I5OZ+mnsrfN+7D0lGXU+S1p1HHUoXEy8qzeLqzidjIn9NNX+Uny
cOWdJe8y9HivJjp5SMvnn6pQekK2e7p2/9gqn6+m7T30itkVhkNodIEjpfjxOOqvA9VQ01wXH79J
LD1BbpUn24Mb2/rJiZnya/Y7GgpW6mgv3jpsK1xpfbjqEsGhi7xvN4BcKMpC412SCUeVHPfdyLtc
BL9YCvc7CMFfc4+zNOUuFZIa6EmM3lzNudaOvF5GX9lbH68GY3S/AxWLHWaid4OPklivDr6wmrLI
n2vCdHn5PAsadlD+vVdDWUfHong18NS7DGBw2a9Yv5hzHNAhLq5WDJyXrG/9H354qioU/bIL/lHm
XJ+c5ev/AX1unmVh5ZeuYcda9KyJmyKXt7kbi4sXyFiOv8E19/ek5BP0iI6dhtT8PSxeeZ+/3JyC
RIdOK3hTI4WNeJFH6PU5W0uChX9V4C8Xve6VhjXPjKIbJ3790eTrKW3+RcSIyBzR9WCzQQpSbLfG
iHaZd+YY892qWTRkNRSZL2676T6EPZY5ffOKSxTnpme+RWEpX///r7h2lQuRW9oi8o1K7X0EljzG
EYI7fk04Gsbnwn11b1K3R0uq3rvJEp1cWrePAf09cB3WRvesRWhrr5U1LnGagKWIMvqDhf1hJIa+
kEofLgzwG7Rkgh01SKxsyBAfwM6zq4ND02RQhFRwT+oiuE3F65LK9uovbEKbnA9WqJ6y2dKuKdXi
nRsYtv7/XngzPWIhPtwZLodfyawvTmBW79RBHV1FTNBmsjxWOjJOYWSQMIycZSfqFGoHEF78GMre
lWaB/rkm95Fiul0wJ7/GNiRbD0XTVvZ4bDrne6qhQcwL5RQ5fpxFyQ/pzr8jIp5XXdGbJez6Nnrz
PZEez1IKUS4DkhybPauG2YK1keUjKlb/Oriu2hUQ1a44/K5Dh4mnTBQORzc1SJPayr9U7SkMrYRt
7RfZXJsW7NSNrYXY7dCbn5aanb0dcd2QOqe9up6rq2S26NujCye9aRd1ZhugzkLyeIzuiGhTiu7U
UYhs1CNjWJ6cgIEpAlJgNynD4VpnFd/KCvodBSXbMTOdbTjTRdoO/VvYe8udY2o7DRxvUwluD5oR
wBqzZLEyEroJsHoNPDowd45LJ+U+dCeLwI34nSXJ8Nw8wwsTu1xMJjQqsgIQZonauUPMUh9FABBn
ZPwjloLxPu3PbaKPoRu5B0gi+myFAwIsHjZMZfh6fEAE/Uq5M2g/rhyrfWiWq3gjju6SvqZdL0+B
22LJC000ewWHwSHoev7/L3Jtlx7+4+m8muNk2i36i6giNQ23k7NGOdxQtmyTUxMa+PVnoe+tczNl
yVX2SAN09372Xlt7RP5b4HYhx7aOng8+YSxEEsVB1S+RM4D6EGiQyxqAaTY29hKJgtDewfLLF7PM
OVHmKamUXu6wEPEcNou/Scm1xxE3AnCwQ/NOGb5m+tEh1HAVWuy9cPkVRWQWfPEpCHZDhoOVmSNL
pZS7YHJsfif0tq4rfBSc/6h0dGLJTM+aTuYYvLaJGC+w1fcJXQ7+PD/wL3fk2englv2/nw0SrXyc
gvhYsqlcc4YybiYnV4f6HiJvZRBuhJ3/svPqnFOpR3+SHRGG8I5OxaHed2du1/RjGHtx+XnJOuav
6P7vdTS/DbD72ETlB3iJctPaBHN8kRUHtD/mRUb84k89EboyGi+YdlAz8ztjuRuPn/jU9ka4GmNo
1apTu2zg1EBS75OqZiIOu7ED/Vln9JnpvuyX3CjpCbu91nKg5XApVJunBrye1g+5o75C+IqbZERt
qKlowdA9eHgolpegTM3//lQV5irozG5jk2feAo75S0glXDWMY1DwXWOvFTHfxm7P9iyOLB/HHlcB
v7cxfyiEfYaQiQGQ0xvVRtYvYXclmYqmPeGv7Ne1G9Q7d0AARAjpNkrYT6kNDrAHZq2JmK9gkDUn
B2DJKp7pdVMTlEfTIlwfOTjlYn+4hjHTaLEA8irOUz9vHBMyoWYhiNUNwTG0mh0E7jcd2PgOmqI9
WRGP4taJko2JCAVxsW0OxP6ftQr3rdWtg6pSp5q+loNI4y9lT/uJiw3PwrujRHb6WSo4CdXYMGVx
9G1jBzc/OQSlRa4+xnSCdY/xBuyXXZRYDOZrlCaCU45E6e9n63s26GHVajxFbsCmLKR3jrLCQ9r3
qDVBRarOZsLYRoU85iU9VKK0MKRhcPhqEb2wheh8S7Ky2gaukWy1+VHCm7oVlJcdDXATB2Sk+lKU
4xFNPQY4514wWhMMHzniOGJiMMiu5cDhzoIPsq38QJ29wDTvSNv2qmUG/bsRAAwVRrAkbr6QNDd9
LhgQmvjPTfD9F5KEzRJx6N9Cwl3Yu7kD7fDELK4m/JFxLq5rsCQQ8PZu687XBp9MppmwmobbfA7i
wdTOM+uJ9+opl6pxhmJH7dT2k/YX/dSBdlK1eqInnChx0Xi/eiB1Kwjyq74T4x4YEbNU4yWYPZes
uVHsYAWnb7U9vAd6aq9RWcBejDmjtuVonnuPcp121iaSBXjiYH7K0jR8931QHdoet7Q++ntjDA92
EePczSe5muZwPieYN7d54NjQQUUFKxNIQVKMKGXJ/J2K8Z8ec+O5bUgSFp65LbpY4a0w9XORmTDj
xOLPn9xzM9gehXodiZTAl4ttQT5g5yQcEa8lZWfftKm7DJJ/Rz0dmqoq9A1NyT9bE4a0tm2Sjyo7
B1l6yB8SowWdFd3wqTKYoIOroE4PL098DDVhfk5hfZd/KwdQkJcn9FDF9F2NXXcFJ6CPbTy+jhK7
dhyzZlGtO2/MOdpLYZkXJbuMw1z8bZYTpRBzB1q+zPyHoBnyQ8pihpWlf9Rgwy99mj1ylvpH7HUJ
f300IqeOdiyG22j4O2XUIUa4rt83AD0PaRTQejEE3x5WD9o28GT0I76HHoT1Sk2+/V6jCa8a0Npw
dsxm17XjDRoC0Ne0ucKDeiEK3B87L00PXdpGSD1yOnqmfG9iZB7XNtvXgsOxNWv3nx1TaKi66Bdk
u3HlJUyoVe3kGOrt8lEshK3GotVGcHy+5PLEoUAeJMaOU4Dich6pSTkMfgjrqy7/0AdV7YSROJSM
dHhqZCueseR2a23E2XsisX64gXS+5qJ5Y9vi7mz8Xac2q8lwshdbTRBfyqqq/1ax/OSgFX2GkDrW
NRUJx0nRM0gSlxvQX8hXUX0xALtdnJBoM/2J4mVqKv628Dh/s5eS43vv5iCPJlCzWFdwge8aGC1f
GDVvzBDLs1d68b4tcGPaPVyMPPkMZ1I4/F4D+OaLv4G7OU2m5MFNxXbwquqv4Lae3OckseLfvtvA
clBQv3uyw94oFSd88Hh9GjsPGWcDGGTbaNuyE39uu05uRGZbd7P1HwlqMLWhPe0VKFy8YpJP1xcV
Lw+w4NCfG/k3HDAWhzytjEI1N7gE+DOL6N7ENUg+7IdMpDoQH9TftHV/ZHRc8rb9S+Qznm4tokBq
Gr9iWockMKWQ+9DF8/OdkKi1xxd7EM43GZCbgTTxndD61kRI+o37adevtYL0ITtHXPF31w+gj0i4
TQCtmC/k5IcyCDyWKs8GiuF7utCe6eV+4Whp71JuzLXqzd9iasU7QXiAR1BuOHPyZUt2doUnpbnY
ieG+L5VSWRMYrzS1MWjM7XrZr4ACxe/wrmMPJAXJsXCGke79xMd8azwUtgMM3Irq16wlKeD2RHXc
NLEB0WG1thIrPJslO9ioi9Tr2A3vYbGUvkcn3h4j2lIbz7Byp8c4ojjeIsDehT0JkZ7f88T05Ik1
A1R9n7/+7yU6RAxwX+RCYRtqfHeqrx9F3+CZBCRsD66xNRFD/SjQD38dQ8avoYleOGArPaEhpa8V
3ohN1k3Gvlm+JAmUQTZmKqDh+uxHsiMwFUR6cA2z2QQ//w1Gp5ON5WgdMGe/x2GBsB+brB0ZvuhW
poA4pvHBz7qHn69Uq7wnMs0Un/F3tUxxsTRGdvKIgXPM6Nczu+lT3BbRNWiR7hpPF++tbsZ9zP6I
k31Ii66bkbj2yvb087dO5TwBBqhWdpurk1tZBaNsUqYpHFa3bXIoYxNDlAjjJMNFAFERBWdd9+Il
sOm7Lrx7rgzOtqqudcd0qzcYjnUD4MEixAlik9g+k2FytqMBaEVhul+7+C63xF1QupA6wQov2J16
k1fjbjJSc1+VLqtyRkCEY/Fj7al2n0feRUMi5JnPE9FI570x14eQmppjPuNCwry77dF6aZ9M/o2W
T+Zh9B0yBfYpSMrhZi0rC+9g5fFT4tpOQ/J0/rPMhPvcT1vp0sQwWQQccjNCIRfBPxfqBU0rSbhV
4JWIfLD1kNHeLJkPgZ/QLMBTt2zH947K+4vKGkrzMmsLK87fsdeyT3LOUav0KweWmalVRlUEzdiN
Pfe3xKF9emYE+1Qep5Rx7xjCT4bXAC2f5+ShFekvWSXJvqmAHSauebA8849tpMChZyI6ei5fLTpC
94zGNHI4LZdxhOcAW92ABATQJaa+SetsX8aeeZWqwVpFkqhw8Q/ByhmOKFyAlROVbFKXwIsazRiC
DG80E1a4pRSUZl6FOJCXhyzBcInURqWMx6BTYIuEldhj+Npmo1U9IA++8JN5+96ddwCCBEXOvMz1
YiVFZj61pkeAyiGJbI8VNMLvgb0YqVoxbwIRCZxQlAwbGqFRWfEuNmq6GTFreQ5nXIcPBV/yVtVW
fZ+a9MnAvE6GhWmUWhJNg2mWW27//IwsTQt47dkYc5yaAlm4plXHxAeTDfe7TiAizqk8mO2JeVl9
UvkgQJIMz8oP9Y5fk8kKNxrbpnV+lbYcz4WexnMr1Mlyen1U028gC9MlhLccLsfmtguag8U6fW+d
dITtGyHl0qyTwR64OrBZj4XHjFFfGBpx5FXDG5CbdlvhgNVN8W/wovowufE7dgGIGJPNmZ3sSUOI
Ds8Lq/WdmQ5cSmxr7KGXb4ocLKw1x0yJ6+S9p6H42GcODI//f0lng6pvatpjmfxJ0kRj/GAZP/Mo
v4Dx9nFruGmBIVxUGxmTuWloiNibCZ0cK2whL6b2h1NdgYsAqJ4c1CS6u4yC9DBb00R2OuvvRUmV
uhMPCK6S6CB63Vkq3Tx0ZiiZbyVySSVjohpQCE3/l/Q1xdeyv9SuYz4C5mLI2bVgpDxK5FLv/PNV
ozSTHjl/TmP+ZtA+uTIolNtgu2puaQDQTdTNZ+0y6UA0JZvCcfvSuwpmAMkYmdLmziPb2xRt+V57
OGlqciBpmhjUboUUkYM9rkt72NZJY9xFXQR3qop1JtHNG3undRs8o8x656kgnlLo9KvH2nytXe0+
1MH4UJAv2WdLkwHZMn2esUVTgOFTnCz+qqr6TjWJXy1mfRzE7JM7bpZ29IGgldlMZ13LGkugGW2K
JHZetDnpi9GmKfEE6R9A7pFLgfLDRh3/2ryE5uyHwvDJKsCUW3Wdf3PRF1/LFACvyhybCYNnUUg3
Qr1oqxfpVGI3DUF2dqvhkzaLAHwGx8G8KOFIm6i6mrKs0ffHB6qJV9ZIjFk41beelXyyk/6LkV2y
jmIYzhnJbmtcvH1zincOOG9Usp1q8/7WGIQREtqozrbJgShtAddGbrOTjMrzbOYxmqc3PyxfBg7p
q7weyisQxwAaHG23k3lz+ImOruAcVzUp5WG88Bj870+o35DrMCYTQud7pREG7OEoA7Pq6dGLjU+b
MO0qoiF821rTSI95pS6cEP/ywb7xnKWbw5f9Q451sE0pGDSHc83St0El0F+dKMDVxU8in+pbl+vh
nGdFtWHu2X3BnXluZfdcY+K/2OygUZPo7fIKOAuDr6OHSuJCKJ0FU6ZD+9gF0auJ0vLgjM2lcjm9
VENGTRbXZcFsYz0mvY9DiWwdqYe6m3flZzC52cXUv12LI25beJSW9t7JJDUJgZrMQEegkTTOrfeh
gVM8IfQFGHJyhe0RXwPld8dsNg5u5L0osslbn0ftYzaCK7aYiawnA3S21w3iADspQznzPkdKwmgX
S0rsRcN7r2Y8OxSfYATKNWELPqYsxczGSRs4hO1m15+XqlfxtonmnJrYJP/veyixCplvgjm1CKkc
DSe6QCA3GtzueTqfQk//yZ2kfkOWwLlZlX9a2e6E5R05lGP9S1Cjpy58lTL0gWN3GD3akUuscR6C
3HXuo6s2UQt5wI8w41Kqw9N2eZFNrveZVdNKSrwd3zzInyyn0BRb/snqHWcj8aubc5Bcf15amP3I
UuKm0nZ+VCVjJAFCkqR1SbUpZR0RsA1pQjZkRfoYFEo/Gol7M1qZvfbAx36+v/yBltL83jP5vs4D
E/C+zjbI8+ExoMGWfjp8OEmkn5m3O8cfzFjFCHhnNH67aYIPLSS5LUKwh6TWgCrjBSjpgKDvMnry
Sn+LlZ1ScQGYzqct+DoXYXhphsfUcAh9UYe2SCJ/RSwOQb5sA3GxqqANdkCX/W1ouem1rSqxEnAV
0L/V1V/M3UFOqB5Cy2dUJ8MqSbj2le/tB69B94RbQDcDVas9ac7lxbdNAO+sIlmRwzZ2um6fugl4
TWk7z2ZMVWWWVech++Q3aa1AYvKQseR7lsmDAHXO1eHdKz9C0EsNTAIYfltnKvdFix8jYOLFToSh
eV8wOAo57i70B4a3/j8GVYQyY03qvEteCXoWLOUTIh3u+9jJIQR6BY56wnZOAcbZnENxppDBOw8T
S0jFXY0N2tp1hvz2U+le6g7XYluFEPNC/5COnnc2R8c4BTAjsgojCn7E5sldXmqHnKj7Yvo9I5GB
uzRF+NrX7OEfpsYg3pM2+MZC4m9kPQP6OqkzX6KU1hAm26QP0b9LsGOVansiP33PDnZjG+h6uAe7
M7qZ3hKehuoxuSAkRQFqpYtpdKbpti/QkZdChQHP1gWoO/QVY3zNacgCY0KYeDAqIi92mN/oAUKt
QuNbR5H9DOXuDX2QzWpRZDxh8w/2/+kLOOLv1jG/6QEln7SYJ42Ut1YY8jGEFH5uu4zjhje+p1OH
8iNppI6Jm2QVZ1SbHN2OB7CD7W7VG0wJ0tA5dEyDPSKgWUS3jUYi9mx8WZFAKi/lqxUqZ2GqD/sJ
T/jZKppD5kbh3tcUQOTsaX62XcDIqCpOp2LHM+EzwStwjmMc80PRXmXC7D8oRr3lTBys9LAYM10m
xkUsliDjkr+De4J8d0aH97eaD5GtQ0VJdq70yaFdNfeoIVmgXXHnVBcvFBnqec7TIOk+cxs0WCtJ
2aVdVW+FoiYcc/oJrykjWl/gDqzpbCp8huN3pfmb2ljMY31DywlFPRznFaUuuQOoKLQ+hsBj1B2x
BHk20Jgu8TczYD1aOOpHsmXtPhoHgW0B3YIQh3HKlpdS5/+9tF3ZMshxo60dE5mr4NFuHUjMVNEA
qhMFh4skcN98JykObb2UcaWRfbBVdCXUoq8prSKZiwC6sNmcztYXe7I+sqA2Nw55OSaPYisqLziI
yBWnVj1Zddyc+HgmfF7heaT8dzV1XfGU0PRN1dtZSjs/Z2VxtZPJJx5GyzMyuMLORSNimyJU9ymw
uqjsv2gkT04zKcprAra5YnBIVkfDLezfIMzXG8pgKZMEF4ZxhTEHlBHzlcTaNi/C4D5UCgJFyPGv
scVr0ozzIbItuTMgtKw7GWesBCnPY9s5jW7Z3nTjgamHUSkbN9pFtSKlWrTnLILuUeb6r3TNcall
HDELsN+XsnyyREGcy2cuIz0pcDAG+8YfUlIczVvDx0/wur0H5XwgoeEfrSyPN35qv4gcHaXwLGL1
AdY52ENca2SR//cSNw/tcgRgjslw7cO20r+dxckaZwS92TbGGGk9RTaR8TFYQIR5TRgfcyeDlysT
USx8bgIbPumx9fPsXyGZSFsMF+EP/uXnTxmjdI+J+Fh020oQVLUyCgEzI3hMBvy2PaDwDccsH7Fv
qrYk5hdSGI8BfIosAx6elJpfkB1w5nb9XZFPZwS2ccekLzxCZfuFU/7JCRg4eab312HeuB5kh1OF
/mp4vV35btbjsYSiaFI7/KTqIn1oOdeEGyfWxktI8exTzS89s4O/ppmgL7KNIMgP0Wl2plecS/Xp
58UZ3JroHvF9eJ2nAk08TEwMm5iHdIQjoy2Mbu+KMiHEgUaivKWXGaouD787pav5RiyjfbDn9iZ1
whNIEu66mIbRMNP+ayo/kskLl+eLwxVK7ZEji1M7hYpmILhXSRUfeS7t0f2e3QSr1Cw7G7Z38MkN
mD3i5H8PjP4ku5Rt6wTfp8MwcYAs16lRXtsQJBTZTotUD064GQjn3HPp1IyfoYg6IIqnxj5hk/1d
64k0QVJPR8CnFLPkFJc4Gn8zqtJMpHvWj3b1WvnDXY5dc6qt/ODFi17eG/lzW1DtRMB2awGG4PFF
i51btFT8xF13USQyu1UhUzZpXEyEnzqJKSwiV46mdx4U0bXEGvoGiaw0QCtHHhaQuH7g6JLglCN6
2pHpkC3HEwXAaHQeOerzcAYR4InFcpJP49owee4pHaTbdlR3zxGbMQTmrSf/EneYHmHaPCKz77tV
QorpEjbcwXGTd+uI7Ntp9PJ/sVO/zpZJdxCMNKzYttiOYvgFAqLfeoVP6MG1zq3hvogRbgLmv3KH
9lmvllkbDhL+JVdDbMHKXQZd/uD1CzSVriuzkt6qw+0Edaa4RmqgSizG85saBkyRMH4RVgARLQGy
KJZEHvVS41VX8JLbCmwhQlN9bihesZkCU842yFtl/EoQH860dZD+ZYNJR7mqzuGkozepWYqnBCeW
7TJhiH2wNdpkGhhle0/W6pwlFe4FSmXCTQ1smx08DcGQedaeVX6mHLN3YYUhRaQmm9wRl2cdotyx
cF0ihROsR3bmuprv4Lf+lnVYgaKO0JQTbMn47FduL8U5qdx0o2qfocIISiVKPnz1tx5b1j5tFSsU
bg5qCrqMzX6QoU5+rZ0Ih7qDRZ0ltcXMX2wYfLcbxaN724JDEqNKz6Yj166LTmMX8FjY4tzJPk/0
DcyPYsY66aniiQ+72pUxtLdiufry2YZCkNUPJYvjgbkdOTvsgatW5v/ynjzDoA04vbGi8WmUhAxL
dY5wAK5cJ29vJYPKB34BIaPygsQppJbaxIyuFTgeNeBo6aDPxPnwJiOJBSMMiPg1nQbaU0woGUlC
GUhf3SjwGU8iEYjrJuEyzBQ7i+leQ3/8vixAv9L/ztaD8SAllWTqJ+1dAm8Ce8sT28XXTGtP5oO/
lzTdGP55wGG4IeqZb4YFP9YtkoU6zTWfs23rJw2haeDaW/UusHJzzr6snCom3/gmyqdOdB9V5zJK
gCHrinnGJwQ/IjNwo6Bbs1K6Rmd8JGP7h3/5kb1s9Ewi+6+Yo+FNyeG98sw9QQQMv1aB6DQIsRtG
9VLWCHBJQKx+VIqpM30VG6mKjWUwli45v/BId0+aX845Hst0Y6OQccgLDtQz7oqmfrRnGd9aPrM0
OOqBuDnGpR5sY2Fc8d/dpxCjgmB20a/0yDYEd4w6EMVx1+Vc0PVRSv7NKbsmlH4/TjO2Mu3Sczyb
bb9XtPUccLCBY6eKs8N2P5Z+csqy7revR6xZYRptOj1swk01D8OJlNwHdkNjD4sEuDdhT7AaenqO
GBZuLXgEK10N024c6/oEtgly/1jd9UAssuI8vmVavsO0Pe7HPLkHPbijgKjMaMOzpXvDPQdmTeJy
KrE9Qa++/LxQYbZxstq+gDsjzvhatp3xhDmbgHM5LKDV/lgXKIccJRfQFJDduXtl/R0OocBzK/xf
bNDqE9T29F4QyCFYgkGyvhodmArc45SPDlxfMoNINplwb2wvvBQzCNq0y6+eWwO9tCmBTykwvdrM
ackjGBRjihZ7wL8ptMpNgRuDc0jzlep6PMDYa6/lTJ1KCq95D6fdB6R8tAsSfVDnZejqZ3cYEUvA
B2SuL/asFyRsFR518DJ7qUw6Wyn+qTIG0XXLEUao5Iq8ah6r+QPeZ3OzcuffoJ49egy+apdPPowh
o4KOZSudhNZ5SOFedoHJlrsAajMbmX10I3uTJHfNdgEJHPtNbxuHXBsjkbyZSc6YHlC9Ckrggpl4
l7+lsHWE/c1UHQBAQsBu6m8A8H1bx5iuWmtXj8u8jGGcUzAnM8vIO7Sakp6ANR52B0aa3EOXIugp
r5kBirFnp7Gti9C8mxP9HEYM58iMMEfFUSCpoAWomQf8mI09YJYMh2Ma4+UgEeGtrXrPs4W5qVf0
m4zR+P/MtoM3gjycczLWXsEwyIfHahuLnkEdgp1n+8nE9RK05qmOKFEfouH+406ssYgkjj6zzYcI
OFjMk1Upzn0ycnYqOHzOc2o9eNq0z3EB7iBHda1mjBe+0RfX3HeLa01D62amXnFlh8azUVIsBJNi
R8lb8YivHfMHXga/IAAP7TwCCMi2YqTdZ61cL35WHFn3lQEXoPI47uDF9vfsEJr4lo8YwJhayJ3Z
eu3V6vWpSz13L9Ec990Q35pWwOiLXOMC7Hfd2N3RnvzoBCX3T1hG+JWi9OpKJu7lwM3AQsDGVU8H
ZmQOdWq9u6E4/pjlyM5DQ/0M1ys2SKaDXhR7Z2Svmz+4b55TSTTzaU8n4fMYoWjFWblOu5petyS6
BwRBEeZIMwpKn2ao38+unO+j2YGemuLw0pIjVL6aN3MdYXv0iK7aVv/sCDomlLkU15DQ3Hhm6Gy9
I/Wp3lXgFe1LVZ7KIL8NQo14RZ/DIiC7HJXdoQiGretUILkn53foUxapY/+rqXAJxm2wl0kKRH3y
roHosJJZVFeo6ClNu8vsRd0DZV30SVNjk+aH3sRyUBOSa6YJr09LFiMm2sgQDfejNv1DqAp8m7Ng
L/liEJzeRcywVhSQchdYgi2/O6A4o+bSgoHwnvkEWigvSq49/1SlEIXpyss2P4+0mFwuP6U81JMn
TznJ+VUeY8EdU+iziprwVZuPe/gzbIPS+CODcgJGybxayokfUt7yiK13HeU2vgTss9hVow/bGB6X
FJtjwIIuXpPRQeisnRM9k/0m7tNx7ZoOgD2TliSr5Z3IAk+ni0U4zC/BZ9uL6hCGno80Hx6FWoaK
tfUHh9LOmoHl2Qab+UR5xJiYtiWpdyLaeEOZN4+m4fuIbC3DoCAg92bY33Uo2pMcHcYWfLQokw5y
HNujxttTD33kGb1j13P1KcrMmmm+mdKzSXEHv+txOI9RWf8yKh/R2LgFfoINIyofSDeaa6pU4Xwr
iobYEYGM9suTZTb9hqN9up4bbyNL3ZUrv+zk6eexb5eWu06s8dnymq+KjeW1FA4nEjVU22+jr5uz
+Rzort2Org89EwLdxUqMS1BH3aNcXrSMMYah0uFEOiYEfWSQM8wh5bYKS8IeMAdIifHM45Qycd3k
34GTqWviAz6c/eIYCk7u2novE6IU9BS229aIoguT2FU5sm9pFe0sISMTSbYQBtQwL41kEf4jJ0C7
IWi6V2k/gw20HgqavE68xwdZT9NNY+u5NUWWbacEMcR04Aehrlxs7X8xvufp7QzXCXoW2PL42Jg0
1BRwtDeWJmiIo61a6yEAqVNOF5bYY9xlwPGGuqdT2xnPQpMSSQumDKUT0gdr0cTuWqeum6Gf4e0m
on9mNPmn03F3cslZEQwqPntFqWmZ2l8e7sgYYlY9sYJWLic0Nqc0vwlSwXD3DtS8DrjU0m1iF49V
1MSHPBcfBDrCvaDPwS4LbBJmjlZAGcRH5QKg6znaVIgtDsa2gNre0dp0bEUxXdgr3JvFTQUUSM3S
vtpsdUJEyKDUZIcpVDFhVfPWxbxvrPDNVnhOEewObTtScWJhfIrYNJQ93XpYD/lRBq6nM2CFADVR
vM+V7V5kWHOI68LPvPKTrSTavM44RjHulM6JEg53G8vhuTViziQowdwvJAgySWpgLk0i7K2+ApFw
l3HLyUt0d+ygH12tyEx2sgz++1l/fmCZVPV1jLgMJtjM4EYJKCzv4Oclkh30vMJVL3VD/DS2KbUg
Lc4Qy2fJEX21o6lkfDCqpUurb3hS++V0myQogXGCr/7zZb9cOYYIe5btxYS7fDmNRJex2q9pfwJ9
NVBlXxlzups6j3m+4YFltyNZbW1MVLqNxMVwCATWY34w2ATu5yp/azNIKkAc8eIU5jVJ/nRxZkB2
bNj99/qtCeti01sQ96oJOwBX/Yul/YPUZMLmBPiCpl56XdLiPi5PQArGHguTOYlg1kvp3nzpSb0m
bop9YZzHdZmX801mMl0zOBv25kSQNzch+LZlhS5sgdMuqnpdl/oahlmzU0zQKJCq86vjRMRGBdm7
YLYvzOuZyky6JfsAtaOsUPqNFPC7Z12LnB1XHviEyNkoaMtXTxLwHtY6qGgkJXcm57LMCM1rrZAG
gN+dA86N5yI8eL0Rb6keY08d0/qbKKi+XAnrsSY6YZhTwwKG2awKkaW1Nz/x4bx6wNAO2qC5zs25
eKxs2JR8j82Avbc7GqFT2e0dy3kpjfqjxy6PB6vcqIJndQoLAM41IGbfY5fnG83Zlh0NDCS6Bf00
sJFkufMZCayEn34ngjI+oyj9qytwZkvTxCRWMjfpqhOlYL/xy9zHvig3XYjjuwEQ0tNJfE/ZzbHZ
ouGkiNS9CyKH6V2VPWP9bw+Tmf/RrfGIt9jaFSmLJxz4Ao+dPkn83E9jTXtyIuW1rqsbjTW7QXUN
OrI17bCLHYTT/U0iv3uFIsViOo3pZpBoa7COg0PhtkipvnpzCa+ti8qnHCuhSrxbeiVifFQb/ONs
OcXIoXvMhnNk0YHYNTyXGV+uo0W59/oCjVoGQKY0GxjXfoxdDiMRvSAnzbrJ1AWIeo3eFVdQMFxC
0fvIeUY1Ec/Cqsy90CV1lvyXAIacdufLaZlT2dbBVe4/Xbl6b83h0zQWMO8yr3xRWCYIDDU4bm6Z
XaSPZZLGKxJqwf5nJRo4LdEeWFOJlvyt/elpPMbAai4koDaDwvztZkVH8dmzryl3xMs4CCaD1Vee
6l3u4GhgcHQMKL7aC+If6SDni8Gk1W/9W9r/8ubgFDAE2CRF9SEyeFSFei1dPBBpEVJz0ccX4H83
nw3/KgFMH4H8s5f7rViwhH7Z7oGl/wVJVe7iKT+TwW82E9GcTY/KmHvP8cjoIClotQ038A7efR5B
G0UnwGr2b1WinbXbjL8mGf0eATWSX8JT3NnNP3Zfj7Shc3rWXgJrbF7o1S4O7ynH4GCem6BPj2bN
EKVmR9ER+zpF8VtCGcGVi2JlVXj008bl7jVZFIZWfAyFMVKeMrJjMSQVt1Z7gsyyq6gkP9WNdSRO
CYEniZJtndXYDymyEwnDlthFeiBhBkIhToztQJPngCzMk4WuwMmHUFnN3BTk3I/2SMu0t6gmnfwk
d7liOWBJo6SV8r10w3acDTj+Vx1O9yymcY2j95uVtNBF4wQ3JVOzdUtNGWEK4NfGYPdrt8PYGvKE
jUrz0dTZLaRlws8Yh5JHyHYe7sploTaXtHcH48BBz08L8pcit/FiBgbwdA6PJSDMWNQ7FQIK4k5Q
aAzDImHerZSeB/Yg03qi1G4VAG+xFiXAmMdzWQ1/1IgXvchTaPS+UnfkrudS1zOLloaBZOK5Agf1
pXxu+ZZBKPZkrmYe9b4OXobe9q8lLgacwsz5KwpULDsoLwHPxLgGHmpXGTsHRbPriNjbOniPpINB
hlKCgx35zrZ02F/Y1spoMY9NAnJkY/YXM8XDxH1zHD37c6hpo/YLEKLgOap9OMCbFwQmHWzVOOxu
lljqFAWQpJkUKbnZoN0zfEkOvuqZD7vMBJt808zi0OQ2GVNgLBer/YuRgl2jeFQR6Tvl0pKTErgJ
avpkTGv8wwYsowqpY3Bf5fsR/geeFpsbH2NdBi8dULt6+j+OzmS5bWQLol+ECEyFYUsSnEXNouQN
wpYtFOahCuPX90Fv9OJ1u22JJlF182aepPd8JPNrYwo6+D31Cmwqdlya/w4myQluh87GgSg3OVz9
Y9i8KCy/nIIth8LCCa0zqHFDe7ymJYDLEemvSgBJiI4jTIcWaiwWq+Yoaede3/DNBiMG0TftQu8u
DGJQ1IYdEtyyc50efNenCUXDY6EpKhobMzwtUxBe7pZh0m08h08O+VSYY8uHYZTOCd7JS+0YVA4A
0/Ra5L3RwdU8im9A51YkM673Mxut1iCm6ZBkYozBrOikAcgHTpLaR91oSE+ZGaEJwycTnBbJ32DB
WDjr8Z52dBHj6ksiMdN5TIZ7j/cev4z7wUW13tarBz8UVIwNxT93ItLgX8KJfJUiX7yPu/mX5aL4
BGYJNN0NCdrl94EnB4QZMiygR7aEFAXJY6Z5OyDzGzYvqMnJjhpqegSW8A0LEv5z4lzjQpW7Xa7+
U+NSanK0eTbgHvGP/UAFPd4GFhQW+ypzgoU5oAWKFzzVaxEsxaHGzEaNPCp7Tu6aXlN7xEtKhB1i
BlwWyyPA0d98998soOsbfgd6rh0H5t3abY5et+C8IJWHiz2h+WomvrV+iJrIGzW+Jfad08RVy1Js
nDpMheD+mzeKOfqdZeVuZBklvqNlxBmRrFy5YinPwn6n0RQ4maHMLwvHQoYxYSOblijbGVoxOE29
PHi192JiPntcvDY5hY37A7eIz7VTdVExCmZkj25iOseeHf5YsFUcQNJ8ocGn/WjwllXqm2UqMQz5
0lKAsVH97EWBHb/1FpFGPCXGugzY4vKZntDlSMdloOHwNJ/yFZ9Vrl+qUZ1mu8iONsYgFprxDnPC
j+2d5MjOX7SsC1ONYbkheqXJkvsjYRGWKlWDPBMjEzAksE00fLBjdtIfeyf76cwZHwDZ/JLd+04f
B7ptKG/2cDrSDKB6RtUqKX81Rn6E2ZESFBjfJjwG27hhlOrm/hsGzT8fyyHezOGJZfNJwbTatktA
sVHZ7fs5LK+qKO+yINxTlTNZwQrteK7sf9ZckfS0/7Zi8gnr9ftxpXSVfivPKejJGqn+HPY8PsGz
pZwXLjfYomsPnJLptYIVW4zweRs/fihq+cG9kdPKC+1rVac/o0HSpJHu83oBtehsOTgpcBdmtJzc
v71xdSz2Xc4Dvp2GQ7La3rIBzZFfiq+ilzUGb3GgWemtmPO9HoILXdv6RHcLLz2RU0eunyeYdWGj
8gfHk5Q8lYJIDSQksmsaA5jHdnpTK9xDfgjJZiyS/SR6xT3OBjNlqKeg705hl1sPVBiwKYWXVo3M
4kZpZ/wjuIGq6f6Wy/TPbieQJJaDwtGU+dHD0zx3nrOtw6bZuTPeynGJ30T/r0CO2gD8opxCTgev
Vct5VDD+e/5wbrpTi4Qn6lOuxYOQK3mMaMFO1t8uVNarlvsElnaAWPiEBT0KpGmzguPT0Ie5/+yw
D34ISwK13jukVvfompQXkhBfoCugQ8SKhZtBtzfiJybNnMDwHKLIZwg7u2Ud7gxhv6lOrDt/78it
sNkRJsba3ZcfsRxYZ/rGXU1GdXS/zVAlR9W1/m4gB8TiSbyH9U9hOlfc8DAzyfRvR1YBVtXtETYx
NEO6hFkTs4/yxtdhmL6U4GMZI7dHIJaK06zVbqwVLcrNC9N4E1ExwEq1pxW0mE/6ZjfxT6NelJez
05B8Ckzf1cc6nA4V3rx97o1ftojfSmM50VW3VrH2xGrpE4qqXH4EdOSRB+oqisv99jrEc1SGcBdt
7HTSweRRS/buoWqpjKsXedbWW6r5GA/xaJzUanRzE/3AZA+vqbYwQNn8vmBHaAqwP2lePfOabctO
U1VMxM8DFUkHWAk5BK8On0CKkU1QyD3ITqtNUfpE+reyHJMq9eL5/zXUelHv+DmMxvjg7Zafbfe3
NHFEM9q9uqNEdg686oWH4DY3dcIoyjFp4F3BhWhEemSfn5aPFGi520wqZ9t1QN1d29kVbuHscShK
gGDBxlOBOGa2TFicwYific1jQkVUR++J8g63k1URAi7RpgijZlSogQJ5KNjYCbJ009j+BEEYHouM
gC6vGJt/qqpR4Ky/GbnzJJ4+62Kadlk//LUCtEYW+wd7zJ9oD3qrWABvTTgUG19MXEUt62lpoB4g
oxOqXIOIbTkGkaJpdMPf8kSmEEesaaU/66m0t8kf75RgkDUFwRiMkdhIaGaNuDzboPH7756m+STX
Hp8kBa6it90DqKdT74mLYhI7mHm7Fb3NtiMuOqQM3uUNR+4mL3D6rLMStNL1dZYcR1AmEPI9yiP6
SyVnrthF6Zw1zpGiI2cheh5MoYDd4QPlgzhLTxTKLUE+dJF76sF46pb/8QsNHlo5nLVy99yS1TFs
6alMYkgsKvCvHcL3CaXnZCuYo61AriDCV94qpzn42sj4HhzrimlrV5AOXzUJQmKGOqYljzoHjA4Y
gfasZ+std06hWRMFssJDOtnes+Zmd7QlpBAW337lYmU3AOrwnuGlFOm1T7/6DKih8h8wMY+4I8xp
u6JZhdq3XShphM1hHCPIXHVofzgVOOkQn/uUdtW1nO4mNPBHRU3OCTv9p4v+cSqycJteiQTG9BIl
886UHGhWy23dxfW8cDU8cq6gbAz2kx1bG5sqC7jd5ka5kpQtNzTiTNWxtozk0rquiFKDSYVh1Txm
Blpluchtu0Lu6kr/sgtMi9dhrg8DmEGkrBDp2kb+qH2jupl1V928/cx6U1Ka/QglsN+0cA0A2tLS
EfOIwxUEqlD13KnqxDwCcpg2GnoXUCgRbEy7MS56qm+DhO4F2fcGL/eXrGFs1XQfTDp1qNBjLW5O
NEL7Bq2hLvWig+SCj86rjmRrJo5qjHLx1EGa8mnq/h/9l1PrWoKCOuk1nrDau7GZ0f4+0J3Ul3iN
vJLbfuA14lAGb5hAeH0MoOsL7Pqits4zsmuUUCkyDh6GPplHZc12qIHYYjZjfoWht2F55J4T0blg
/iT95q66+GvGGvZ/5GWtxg4e3I1u2g87jgQqaL21hRc8Qat6Dl9Wc1h7h8jOFJ8Wi1x+UyUvhmg7
HJTp1UHi0VxFHuvlJUyDaQdOlZZbRkurLsUm7JbuyZyS8Ui5AUtDKhv6gSagulZ8WLFjdQFm0XEN
K7M+qY6UzPh4R414b5u+frRUiWE5pbdNztSPtn1SItr1xbZ3fgEeoEtUlazLdPCKmoyOD2yf7yYI
In6Qf8SIXEwd65S79gFkgnv3bAPlZg+0jVUHv3oKez7I4hBgtZsqE4Re0etTXEuGegJlgejh/bqs
sfz61S4CcUZ7F8B7J5qKkNIS10VwUeutERsS8m7XHSyDamqV8J5qh35dYOR0q9Vct4d5MZ5j6hg3
/q94NlmXZgKGLMkww4WX4L35NX5S5SGocGc2ljB/wwx9MX1q1p2w+WMpFoo9oPpHdzdUeK25539n
XnfCwACT2+qnXT+ASuqc+gFTUL21+n8iY47uoaFskoLCoNw7xitiss2IA5QEwElxmLn3FuTptO+t
vwybZ9JMwbGcsx1uTn1Ka7j0Sbz3Kll/Zo53UgPWZI3siEYakI2gIC8rmMtbM35d1lGwSEbM7hTc
HzLTQKQJcTQFyDV4efPwy46Z6dt5p2G2UG4tj44wlxcu5GSybU+xNBg/TOfVsuDt1IZxp064ewBX
um19VgVzQfDAICyVrm7AkoVxayQshRNZfcFd11vudEFsLyd8dTD2mBW53+dfHCjBpZgK7+zxrK5c
fB1LQ/4a68JO8XD50ksczbnPzlViAGgztziTIb7URZdgD+LS37MmrHWzCvcuXkt/8A+Joj/BNL3z
An1rmq3m3GeCLpJ1mdGyFpxahaMxhuo6GBNPtMXFYW0SF0OmjxTxbpBLMC/o5UIGxaa7q1btiKNj
0zfdG1C55WEkHhAvmG3xwL86OY2ZC9uKWY7/GjO7u47rnPQw32VqX/LGjW+F8xYWPr3yuYlNR2WK
SHN4csCvMpnVxbXparJ2vP1RX+wwWvLiIRyt+QmC9K+gDnyar37nAMj561v0C7b0q52EcTQGjJFd
SF5SiAH3zao5Fk13LoEYsZYAaycb2EAb+VMR07ymE6Q30/nJDM6MJmfesbn+ncfFh6YelIR/PE9f
WhKWkcO/3vdD7h9wsTAPtlCFICjxGTGvmTs+ek48kIQPzavAWLnDz8lB0Q5RQc4LmtF9Cpt8P+YC
cTrsAAD4OZlEM8RPAca9ajgiehb2m7krgTxipIQWvtOtBK9W1M7Oq9k+d6autukKGemamvSzR8d6
W7GHCaRmVklefMA8XPnWPTjHK00+dHUkjYpamIJRbVafJrucY2qTtfVDwjjYyYzdOCzpJS40klpg
W29KtjfdzWeE9fG9VpSJz3W5NwtcV/m8TC+8ca6GcA4yRESyfGu4TvPAvHLw248ubOo/dULTQkyd
w4Lse0jCwXtQDkSmwZkeE2rkzoR+YQfIjQrM/qUMJGSjyXU3NZN7EqCTYuAjQe3TrJp6H4GQ22Zt
lsS6+4gjmr/P2C+j2qMVZFTTQ2XymvnepQqt8L1tQSHjOwIuj/QDlOUR3Y1mL5Ecezypu6ry9ob7
ufRkfyh62YKSoFMpx01j1kZBtb1OV1TsbyN1r7pvu9MEJvAU9s4JgB1ECUqMtqwObZEJ3JJdcmpM
ZOtYdMGxr/znjApifoS+PbEd9Nw0+dLWwTCc8tOMrfDMfPsv9NynFpbdW+3qyItbG6O5me+trDxg
8oM9KgS1naPd8s+LEWhkaF5IqKHSBF1wbbV+rR173EwNXRRF7X9UTEBREI6/m3HBOoorZKIt8tS0
f+xxQAoey+KCOBQNlaNOiBnOZcyDf0Dm8W+G00tTAz4pjLtr0WDlBd05bv14lytWtNC+ybZ75ChZ
fx/zGfeaAr9AH3vAw2HCQMblTBLQi5doST/cQPvPcvUrc0PKCHkQ2S9BYvZdEQCkVzfYxn+nvnc2
xjL+dkK2MaPyUpbv1XFIqveUnD39rax75RA5OYa40M27lxhqwoupmDCFc5uL3uGT3GfvuHg5uATm
daAk+BrDG8mq7QIC4KFbikffoGUBpevl/y9Gp/7mitGLchcMTtymaXVnMd/0nzll9vssQMDXBbmQ
2EqrG8bDckd2FdKlqyBZ4ZnDJlmfB1ntoVrCdARy8Ggjqd6oWAIPLmmpCwU7m24x0dUyCztXo6HG
hpRj6R9bs53KfbpoQrKMY6M+uUqryOGhgHWKtziGvIWbWNgdVOGBAagxhaOu/pkqtk4sLbytQ31V
UKc3tuxs6bjNR2aZxxg13PjBBoi56MLYw6Q4hNZqooGYE83x2lY6uRTeDtjVgyJRK1WmPOftQGVz
vPbsJVOyt936X9MmFWB6vXZhKeecqnmlMzFKtRFlFPa5jvkbouAYGgPraBPFK1Eap0Ld93ucgURQ
AjJsMs6bZ5heh7Cyv5gxNdQsbz6FT4ZcXrljIIwlJWBfykR443PRaQRlQzTaNWlq7B3H+wr7hyYF
ODtNfO9FZTHDe/U6v/s96zFaVWLR7JKSd/LE63sOrXtdpNPB7Ya7Bt40krLiSOfB3ArUc8vVF2Ok
RmqxBRMtpGDEFa6Fcn3/1yO8K65qbujsORDUsxwE82IGSxq9YUf8wXvl8IECYTXHdLVzK8Yh1F68
lNijvKhsV9FgsYYN3fRZhN1Y7Iuk+6sq/+bSJP0Eh3QLzFR3UryYfdc+jrix6iX+Lkg7H0TQu5t2
muyDB+2Ue9sIm8+2SRw3ZMtAFWeeeBhCX9ydJTUPjpH60awRJHwCxgec2mB1bXAYDAXbnCITTHrN
F75X60kG8RvWaPfIIAu6ca7mO6f+EzuVc0w0kokTfLhRgu0AuTN5FAEEv7x2eW5j/yC7CTaW4zN5
U9/ymMqS+p5WJFGfONTvtux1Eid/Hj1eOL73szTE1pvNmfVDemrC1oSs3uXPWHfgZIwqPTRjiOWr
gWTvrf8hXkJ0jGM7xpfZMi/wkUIMEvbF6wb3FBgDkWXls2kb/efGKM1tjTkNGlm73FIBm5/7XBop
EXn870kV6l4sBBoHRWlguRTfKy/ybDWt8Ug+GuiaVbjgOjWWAyJiW+E59h5uKltt68YtLHn0K6ve
l1RFsXlmQb2StYeAYHLn8BwKffd30FIPZ6/+104ujJ9OOD656xf6EdAt7BdaqwpaM7qAovos6c7A
AB8be0FIKGTCwDKzbQBNtFeQL49TEuz1mk1Y7N48SdfEgZQpZ9O6DUUa5Flc3Ag43wI+KCH9nyAM
Wm4iLGfnGk3YG0YIuvGxS9ZmSdOmP8NpsqM5IB63nGtdH7xaPgdXrQ8tI93JN3x1rowW01iKgwR/
6Xz5/4tNH/yG24ggg4K3TGI5WTPavEKTv/1fEs47Nqc25tjI9Z0Qdh1DbOJk1S4uwH4X94LbMkwr
h/ufxVKCv8dpF0pPbeJiGDY+oEvWlPmd1npwM8XfJexIADFCPSWcqjCj1k5eJgYiaHtb2uqZOmmc
eRpao+ZtyFhpv2UdIxiQTDBpdEjFJcqDdyINckBsaZ91W/Y3jpYdJUjm1QhK67qEKEdFXh0grDA7
Ppqy7bAlkdwhSHoIs2ngLzYuX0OCltRdU0JjORYJuKbeOz68u1Qt9a22LFrLurC4kgK9zAgbN798
pY9uvLMrZ0ppB/iBWX7TySgPM9Vf1JMQOAsaU+NGSrqt04Di6+aLtLj8ZBDaxukV2k/8lyrdI5bw
FcIDmcQC/Uh8iPumOfGoqpb0lHt/ykS5ly5L9rVjMQ23Dp7aCTGp+MmKubpljIYXuD6HioTrdVbF
XzAruBAt3kB809S3lhlOFDfcZl33OgCazrYdqSoTXCwXfVKHYiFPRA8ECSlO160R8Oxp6QAiDKSB
Kqxfgpk2DResHiJdLnLnsZuKP0b4q3ByOo6XpniRQXNbZvUaxFP+JiwgE6bPQ2kK8ZYZMPQ7XICH
0WmfF6+wbgKiB7o7VM2lzM4BfX+8zWLI4iHceE/nuzpTj4Tm/qHXslWcyfevaQrLppg+6NY4V5Jf
62xpToP5omc8+4t0dqBYcWMN0x8GPudKEynbsLU1I3fq8TCLBUui3114UDlnQ90mwlI0VWfvtdEs
p2X9f641flllzZMuM/5W5EOOrKUcB0MTuMtfKhgpBQ7KP0kReKyn++AYjv27h6vuuWBxy4z1Hafq
LGDR7AwkuYMz05xmuac6dbjK1sD6+li1UYsxIwcNA8Ue6mg59lzU4fDMHMdbxzAs0jCgL7w0iBaK
tdjO2/YFh8unzwahmy38/CBfdr22OrAr05vVJwqrJFtbFaLH9pK9Ds20yb6yzlZMS4AcobMLB2yY
17KSSAPER7pr7GPlC+Qn2kkA+xxxqPpbLMYXlhfJtukCK8ISd8nmsHh0S17GHhFpKUiTQSRM2d6Q
yU7K9FRWZSQKxLdSmt5BmUm/NckC8PvxIMqIjc3BWmsOVhBJ9n0yodcbGh8q1tUoBWjksHl/S6Y2
AfpaA6Duyx/gKri/qGrBTtFsqegA9m9I7zqQh7M7XOD/h2nCvONaUEA4II2P8plMZPzJjN/8mu0W
EIxzWK2wKKwhS+YSD4Spw87it9ECj5rr3nvDHwczD3a2ZdiSNtu9LzU71Y6w9jjhGm/DP+7AhEfA
7gGCGnNzwKoz/mQMfswEwjzj7lnKGODAcm8c473mv6UBwvpZUvqbx5DeyHyg9kaXqxCdzrve9p9L
5E9az8A0V08GhLQDrlESUnLyOL7X4qGZ3VCDwDbJt2zwGnQSCjGCtAYLQE6zFkAmc1tZBzdcfkwz
Tk89a1hsfh6uSkIb5fzVejwptAN/ykox3ZkD4S9C6ywpV1qr7n+HZooDXTasa+TI+qUXNz+bP8hj
BI+uX2Y40+q1GCQ7eKZzbqvuoc+oNJHo835Lz7KdfMMfYixHI9yyHrx2fGJcOp84EgyIN0pwoQ6H
fapXndruKAfH1rzuLYml2vveDMdts2ZzHmYmWfZftrlBPsPnpC4Ti9fdGPcPZo9DNyjVHxvApMrW
H6lnLHXJPfAxODUuPsyJy++oYV1rSqVrTwcX1xP3rOvjEzM02EhmztGZkotXsjIQvD0OBuLCUvtU
t1lkGBqHuL3Vkf50+czuR+HdcdY612qyrV2O36ARzjWWdfGEPYssjidIfY56s1QWQxC1S7GF915J
5kUQBsY2Tbx3VzvTkUY11YzELTCj1a79PbfIqg7E7jjorQv1QW9Dw90kv/b1kLEaFuT+FCVeNuV+
LjockSAZLU2n9lGdeeQxK8KGYCxjGNamLpANVMu1Hg42Fhx2vMQx1msCkTn+mDVmhLmQRfdQw3F3
aSWnBhyUh8XqZlxXAxBsp4eJeHCTu7AUinpm/bIUr2IpDW4Y7SsdsnTOhgzRSfftxP1LETzPTYs2
mrPIx03CJcnd2cVsIgSEeh9Q/X2c27yLTCo0eJg94TapDqpuX/vccG/+bFoHjop9Qz5jZ61NHlnL
tZgbPbIq+3tbgbMuR7kNfLJ9wUCPW79ixWwTzMmt7aHdQFHXG7yi2BxnTz07AiXYUTdbdtljRaVC
8Dpz9l9mZDDsCUN5yH0rjFoTM34FzeqAmXGCHziKXVXCArRMIFExdVgsS9eCcwqAFvAJbFfndHVN
0Aa5IlgUe6hlHp/YJ+LXiRe+cSTCxN3ocfYuwiYGiETVfZAC1TVyd0gxQFTSmweWNQO10bLDNk3D
3xmD/tMPXX3w0IaaxCN4qxe1FQR7U7lsTLpjW9395k8UkEeC727RFP9YzcXM1A8r1WlXdD1ji4tn
2VrtN9XdKWt562V6Ag76xuuNsSJpo4qf6ZT54x7X4cEYBvNtxYsrhP5IWJwDXa2zY16k19kc36VN
MX0dcx2UPRM8hVbzryrtn5fE7iMfaBCFN6zDXdKjh+JPWNJtbrusN7TEGQqo6zY0FityRAj1V09V
eDTC1t0qGtDD/BeQ03vv2589ltmJx9NunlGWRYzxl6YGMpTRbAkM6yrZwUmjOZlaqkZRkNB04Ibd
ItxJTedC760LOJ42uzjADGXYX0zZzHSsKxyT3Gvg2lAZa1dcK4f1Q6aMd0qkXlKnTzcJu63TENMO
t9jGGT0VjRdRassrBtxjmW55SgVJh/GsRkVdWQtdwGZEuKCfKvqJj4mZYa9TB1dPw6OHDXhHh021
dwFTXXAHRb2B+wLaTOQkhIWHVchLyO21rIRn1R2mhtWM7BvcK0A/Xwurrra+yLF2DEOxZ/Iw92Lu
si1QpqMzjXAksqnFiwHSicPp1M82JBSMS2wyfrKYW2mtaaMrRbpyPThWnJoEA++Sx7aBrjPHJNaq
AZhXgzFf5s78ZoZI6Kw8QwD0Dx5C4wcwGd56Lr1x4GIPg039bsK+6VB4POURNd9Zb9FUF7j61AJd
eMFu2HI3qCkSpYhrkwJ+uGEdwRnUIW2jXIyvUhiXmGDgqfKmR5sYMoFgTmXtlOyJQ4/cRyHPSycg
GMg/C10AeYniJsB4sh4aXvoE1UQgyOBfeZ+GFKtAs5BG6jQ/XFGMNwGN4tkexcNYVail4wAqZGgv
Tdz/nQ3YDFx9vI2LuyjRCNJuE+KuHsfphFO22flUPiVbPq3uQ+GJ7xS7Xq7Q9ZnDklMa52diYe2J
3DWRROESfJ7/uRJxc+KhTfyB8h6KthJ6XEy6sEwO/kk3LN5YO+z9xvz2uA4/W+TXIevT921Ibe0M
4Zan3OznfZeUzb4op/DEfCvWgAqXyiCYj3WScs/Q+l1I4CK870wvHD4lMbczkXqyJrE66DYononj
kE1wg99MCV+BxOphEl2/GiVBP8dUr765Qt1ch3xfAcQTnoRqzPyEw6w7iYStcAMEbIPx7pEdGGm1
gHQQLDKYu7yRDEey0ihN5kpfnDzLal5oU8e5YiERxTk5eWteSPsgskdtHbws7vzH88TXsODz6MSI
T7jS52ksBExsat7L1I08XK81saWNM3Q/sSjvI5vm42SVj76Zsi5obfT9Lr3DsTegCkTZi5qqMZpr
KLaCN1gGyQYRwU53tvyjRp4LrckBZ87MRWYdsD4b+QVagxOT9zk1cM9o/Q+D2WbRiYnVgjp71y1n
UAL5U5jro/C4HodOyn+uSSbwppOY+LcaJxqzejNFsYeRHtkB5OMGSk0BvUIf87D7Yr28I0aH1yPM
P6vW2DrdrDaTPZsfxcj3x5vmkMcHM8AxO7Ex+5JV/OCa8urJPtzBieWi42beA0zM6pDP6sdcrqKw
xgd89zeZNs6hGVKOBsLz3eKV35iQiMIojyLAFpU+1iKHSJYGGzlpFEFBPJaaObaNQLqvhCC3Xht4
z+NgYGr1yLdoINOH0TMIfHYFMdSQayUWbMhBaW2yCuE5UPlsQDokQK4takVvc/gGgfHKxeTB88ER
jKbF493oCtYFCYGdyQPyE+fD1owJtwAouk9xy9HTQJYxlu9FfrnOsHcCs7tl/PlbJ7Q+KQOIi9R8
CQz5bWBxWqjr3DCiqz0EjntTNPJN19VvAaWgcmY0hc7ekzjCgwzgdK9cp3oOdIVJYjQfBb/RlrIj
gB6B/6Hf0glfDgM05ifZPRelnf6LR2aPSrAiSfvvblUIkVVehOG8j3Z3c9ucDZ9gckjTomcOT66y
hrP1/xfK2cNt3NMJ2UL7KWW9j5eYeq+pS4DAV+Joss/Az24e64xGbfaLGNt4UMnCQEhtdc881t38
tNKvZePww84uechE7Bv1WpbVfOgmgIwxO9BDX5co3AL1YYfuyXNRI1xV1GaAm/iAqgmlBi4OwuGK
DwAbi3H+K+jBe6vcuS+yiTrb96KZIlJgSmPWvsHWQU6X7p8gZvnbjN5rpavfaWJjIjDat5S1Dlib
ngWQ3zpHf/pAiH/og/hIIIiV+osXHBJ7NI9trN5SdrcbX+WfDy0hhWcVer/4AOynNPiF8fM+V2WP
yNic496/Jx4PMaNe+5a8/B+/ebn3HGNtNpDOfmYEhO56TzpB1KZjscRVY6dXn1u7Takn2ZCnPKeI
q1WwN11GJqdpArZjGIeSeIEbsH4h1cjK2vkja2+OCr/5YKT1duNIeQz7gS2PoOGGRajcUJR3a1wi
ua5lbUd4XztXvkyhBQxusfCFkTxGi4h3CfiQdBow0+h/sQUCa8kC1D8AKFHBnM/6Ho7+0iPZI+f3
TXzy/CDSTmAfcpm+egB/Ag+Oh0/tLKqy3DgE6WYYhhzaBWtoScw2UTJSftlE0GUGgo8zurmUN8vj
tuMOb7TfrEFN5USp4GmhvW+bBgQ5sVZwXbyZg4GuX+kYFpjnnnUisLcOCTGy5HUZaM/zr0FbBYxl
Nfz5IT0grvzr6C7do3VR48TKm+K8o5qAWGiBz96EiUsHkc9NDLy/KT4FNPF6pFuPEQsfV1/fx8F6
p+9DmgOb8wRvQQx2tOYfcjKfAw3Rlh8T/3MPxWY0nnIRZzsfCWyDspAS8wBRGTAK0eiXf+Yx9tqx
989zMpw78vlhqdJ9uUD5SUre267T6z0mtJ9yLDgaJywl2fBAaS5vJTY0m9GmPbVFo4tkNfvs5rHe
ZAinbicQTTrCur2FtawBSp40WEiLvHv01IC/hdrYXc5wEql5WTV/JMzCmwjk0Km72EAiprp6HS23
3GVMpjvEqLPi3OEX1R5VQ9WvcaZHwOSE6asEHKX4GaCXHXWAFTUhbwD++t5WDCOp2btbXArEhjy8
DLs2dzHavhTSYi8fUO+j5PA8WmN/cEktbDPT+qQFw77mdJ61nZi2Gq/uhlab2BnYZ7LbBeTCEN76
37RvM4ys2CPIUAyT9rzslUlDxRxSQuKI4jns/V/+YCxb+r3fmpRBpZ/8w7Q45aHMSxRrsDdUvjIz
xLOzOsGsyEW63bVrSt1f5DPqBpM17YAdAa9yLX3umQNGRj94jQKzafwmi/Kt6hzcAq1mlmic3+VC
VjEVddSH/iNMtQOboZP1B0JZBRPAzfcoqHI3iQPOpYSKiXrtH2ivRWLemZpArAfraTXxcbRjqD4O
QoOOEiEorte/a7ncPGHdhsT3d3RoAhwKmb/IIWz7+DOzrIc8WWowt58uqbOIXcULZNtXJWxI7u68
AyFOfWsD0Y/LqNvn+mSAzpiD6TYNAvlsPoYGwj1XiXHjs5ZlSD0OU34ITOOjqoLpAAjobnXdXQzp
BkFh75YUVnV+82DbXMl5xZPItHltER3gdXsjFfOD/9Q5dHj5s4WLGPdPmFWfuhzPlXgz8sqJWkyY
/Nr2C9IsRdFrX+mtrTAs0fuym8by7BVJtqEQBm1jL3P3Gy+RFOK5iFcIE9K+3eSbEE6TgKxTVNcO
QoXwKEs3e7M9SYWSwpX9AV8tbKBNHo84SPC0p9QJRJ3JrU2XRCC4hy7hWno0fjra+uUCjz+R+gQd
NV2ShI9POk9/i4JBLFD5rZDzNn9fVaWVlbCjbfNrRk43phRwWAzalQXIB2P+Rx9vxPwnNHvn4M/Z
o81SdyOsmWrX0THwn+yKpyrDrFs2HGtjzXUh+LZys7oUY8iOMJDRmrvfCLef9laFH9BK1C1mKdzw
xNkCNWQDkWOn1MnyWI5Htw/Dfdf49hGSnrlvY9y/OfV/LHrn9Bxmyn6CFkV8NhxNwgMB33/yq8MO
ecBMujpZyvCxj8VDCSbpWNACdCRufm1Nqi7KBH/XnDbXYOFFnv+j6jx2I2fCZPtEBOiTuS3vnbw2
RKsNvXdJPv0c1o97B7MpqEpSt1SiyYwv4kQD3RG9YUYnU4SKRrFhcJCRoKvW4J+4TIQaJxvH2qZH
PjcpY2UHiRGBbokJ8BVZi7pyz4nsM0zyJHd5mTlade8SXLSZApVTF3AQFQOMhVuSVidCsCd4a9PH
bTYndixvdp4XJ1L7b2XNhGLOIuN2Xg/6sSS1vKUP4l9cZq+mQKfgL3no3eJt9MN4FmRrFIF1m7s2
kOrGp7JKcTFrx7US45vXcD2h6zfeIK0nG84WMkOg0FeGNT56q3x7Qs5cFmhcz3LMEjPpDHRTsYlq
hJQhBkA5GOZPjfF3mYGDuZi953M1DmpGwiz3Q8vUtmFCe0mFA3sNmPiIxWxcQ01cdGPmkKhBGeMv
tGTP1vy25sU7NBGiRIbxUmnYHGKJ/VsDfwe2+0bs9G/jmWLLqJhMWPBXC0L6uZ2+mGdodCiU2d/B
CIBBV+BVudjJXRSaL3pOrUjOrquvfLUbkRZa1tkcgDF5QUlGN8BcuR+U1x6GQf+no3aw3GHbTgfX
ezpK86ilLcY7uVRONB2oqftTRSbzSkL3GjAmpeBFeIGOCHRIxrpetnrO6gyUkyBEoev2uimIOSKz
jTvdss/6MJZnCeCkM1Nuc0Ykbh7jsVuYa99l0PUUtQ3ZtYlxYcfhKsL4hPJV/55qZIioypwDWJ25
ABZvXSOtfNMi6CzbKfjFsblnBdLv8jQ5BWXBjBIY5ZrBKzHZCRNNpQruYmYVsTWfzXzgs5hWjoCz
zbY/ClV/DGAGN7J0kbja8nXg9rUUob0YqbVfVEQqydPH4TGCr5o6eKzqYm9AylprdJCYA2XRjIur
Pgh2lh9AvcYZ1jk2ZDCl/QtN30Qacs2dMcHrndgHLy3afZfEGdIzQ8H0PDQjN9wMgSgC7zmZlNGX
+PdiDXkTq70ytZODi9kyyNjAxMUPEjCPY010QE8rT6klaD3lQGYM2q7buL+Wifunjkj9sQuglXsi
wFQG/tkJKKM1ic8zDeuJpiRzgCcFDaLpxPenQQ0b01V/8k1FQevJVJR4GH3DZLZPiOawel1jECyy
8ErH3QIfT3srklDHy4xeFsuivelFc4rzXG7MGDRRH9estZVOx0r2M8ZhikknWKc+/zbsybOA4I8B
jgKu3mX1mLnJT6cJkz5I9UEMxd6RBToAtFlpHd3grsdYO/Sc+JxpBZ1WAxBND4oiORYmHRXroRGH
SU+NUN7a8Ylpx7+pwOAamW21r9hHj6pHvEFX5QQ6Q0+4SHP4U/XCuORhfTN889ZWrn0hY1et68o+
527ermMqwcB0aR3dgma/1crsQRuIvrddtoL2qrWHmdaFu56D8hhGRAPBucO3Iju6wCQYrFJrO8Lh
P2OG8OLhEfRFvPFsVmdA1exFyvY4aLFHA64jNtpbxAus+BL10r7iINxRhNTtMqHOFrHvw5Q5P6VN
BrIbxFsbUZ1r2mBiGRQrLjuk6hB0a6OlkwskdE639r4TxS5iFLssLFZWWqHfMh03OCQTSO4df54K
YTbstS1Nbu3BaNjaDzXbgyciAQj3uOka/0uz2EZPc01gyYz9WOfRhihhsRjweKznhhR0txyeAUYI
1qHah0MLid45H2ZMOURCdQSn5Ivu8/vmKWukjl7JxEh3AWy5rSoq7L7USqAOBqjkhKWXeVJU24if
mP6rXMc6LXdNLPNLN7z080mZhY2+7WMvu02x+z0ldbk1PdQiNsX9xoHSf9b19ojhkmLXdKKbT+cc
KxBfJsiyzFZqy7swRuJKXLbn57OumK9M/sAGdNAvI/jwZebjv5/pTQGY6EXc6eM5skoDI4VtrNEa
euyaSAd+hM91KAR9cxlm/7E6+4yKl2FVuu+TB6GWOGooi+Ak7al9q3UaYEZWMaYPZacChUnwsys3
5AO0Qz05G7NX0WGY6cSx6EAUG1xMqa8+jKNdbiyzYPxTAMeJY+Wc3W7hxlZ+duKSVpTWhjM1rv0/
ae9eGRw6d/jh7nl0oq3Bnf8sE1YbDjXLy8LgnIqyaBu3bOxyJ5iNx8k/h7Dk3iRZOdM5PYKlGAWB
GFBMBstSc4D2O826NPzsaJchCw/HPveWwalU6/o6oOrVHD/yULFQb5BGRZuetFBZaKbFSU+Co+Ce
+MKMHfRz+GH4Y/yr1qO/LcmGoDSiS8aC+1RvM8A2y8lIMfuNBnXNOT4YMgEL6APMd03z3ARkXNI2
/ssdKNih7/yxGEWv4fiIBYVxxkEvsYH0A7CrISSkGRcQ/+3CY39CZ/YKc8+xLKl/HweM1cQIXdze
vX9qU8c/PT8i6fYWo5bxZ3K3BBZwvKeTRiaDQinOVLVMY/2lAUm2JVnGWHBgk+JidHiVItc3ZWfg
4S8aojb4AFee+iD7US3zXNU7E+M9I0qSewKJcdF6zHN4E73BaTeZn6G3KwnBDq9zJNt7RDDlGLUQ
unw20JQxGv2lBy0QI+fuCR291WX3bje490cxvFkm/Ok0i627zbIvmku6WlNNB6+aT35uHtxaQD90
tfGWDTnc5xT5v+QHgebR2yveM1q9ZCw2XkmqA5eMQEoj4drMFk+UN6qE31O2dHGNcGFkNbCFyv+m
1o4hjQ5rcFlMP34JbKfyaCyU0ZgsarxbhZ5RYkeb406B+faqKj46MT1+FG4d2nj6RVq7uCstggdl
ZpukFd41XhfeqF2FGSNqdpT3ajKn9ZPqdN6IiYqusPiGjyxAUBHcc0nirRQ8WNqhyTR6TnUSWbFu
2xiaS8JdK7PtZO9QZ3bw4CsfpyhXu0ofdtI2xG1spg3DIE7CMTS3ynTuAxAPdm3pdszjux+2JHHs
XKLqVgwaoUkwn1H6piMGIBqVbeKIkxBN3D+C0fdWZQfCUBRIKknjMvfGoryc8mDYimK4+3E+ktFs
01Wb19OSmVC78uOaeP3a4LL3WcI7WPu15+68TB++emMLeNr6xI5o70WvEzjVMpv+DjaxIY6wCqfD
Ou807JFW792aQHg3OdCWiUD6NTEWV2GW3Z4P/fwRVR4YlWNA6gnrJGDG9C2XoickVVKhM+kz8ogp
9Zrmg3vYReQzPLKXvkm424hWcvzRIwfrOXr7NAzc+7rzEAC4Nem54p0bzpTAzrhgMuSt3BBqaFbx
BCah8LFRRSAeNDRMt/zuPK7OoIcWKYtugGBRvg10eYo0ZexMu9sySvVWeeFSfqPF+6yw1aWPprmS
PKNfLPiRif4RJlTHTgp8FUMj5gcJyXs3+Q10YVzXsTMc2XOcUAqGR6Q/qUD7Ooo5spT9BXpw2kT6
oaPpYYV+9qoUll2MqKQxKTm2NRbYXqhxtaA080brFm72xF1hgBIzLmYu/Mx0MiO92FtyNvh0WFiY
VxNIyft1NIYF0gC1qaPujRuP054CPRtzTd6fTMO+mtA1F6aFVkmUYiK8WG0pW5mDrxl8dMY0+dRC
WLNeuMOrdVz71zjr+jV5A4dBE9Ginl0nmsxoAIaqd63NBN7yIWGDQKeGrmUQEsC7WaraGc+tiwen
LnQkLUs+mmjcADyvNmnrFnt/HJnslSnew26LcafmnMVsHHrG3UPa2pqWQJz2sNObQOiGxvspRzu+
o89y/wwlQxQxj7mkXDu6fshQhFwueEvk6nGHQ5FIx1BcNTsZb/2UV0uRoGb5Qibs9mxs4BWb+qgv
fnmyAVON7XdLgiXexhYgRgvEcynHqytZTo8s5ll/c3cm39ZhUoVV5HQRXuqKwqhuiHZ2FWXb0u3W
kTs++y+6Xe949AgbkQ1Zq6M+tm9/g1iwcJ54gA7qai3KDp9+Gt3hMPW7jr5CGQHdmqruV6JiDBW9
ER2fH9Hq/uqLrsFC48Gt7WGEVoW1Jj5WHeJsGvBNnEor3DVWB3256/ZB7r9Ubv6NqkFQdvBfJ6tZ
Z07SflKFq/Y4V1iqD8bKUkXLgobNfYPv6t6ZPqahMjRvBqLtWu/dDYv2Ydsl07inHUsH1uG8OgEM
24Cz0BUQCzxXfePwW9WGrv2GnknArR7Sh3Kg5JmGWLVOS5mp3fn4RS1nSY4YUgABnlbMqksig29b
8z80ulsfYd1PgNlnIiCMLZq1nZdhapsL5I+jnVbFqo5qQFdJ418a0/Qv1fwQdGVwkIxyncLYgdXN
7rOLUvHW9ZgoU7D120ZjPV5Kc9ryY/rIjum8gyXeMW1TY+5OdJtL5Gp0Rxhltnk+zdu+vWBNjI8B
M5hNZusPpfcSR/slMyLzlPWNwz8Tdhs9oft2oEQQo67BHGts+1M5Rvy2Wk+7jmSaFEM87HJnb8bd
QrClQkhT9sUIa2/DhQkUytBWRPt5yHTj7Kdjs0cw/cdolTY5HF4GHbw3oUU0CulgBQYqyi52UryO
pSnWysymVd0nDNTDrn8phEda1OUwMMa/ToARqk5+nL4PaT5rxCozkBsop8NtExmfNQqTN8YCc2xG
L1DNYiucwx5+bX7Cq2VUVJrVLu0RBEtCPY0Dd8dsKASkFlbfuAJjORhoizDcZN6cPKVsMi/Jsw4U
oqK8faqifPMK1dzNsqGqBfsmQoS5NWL6PibQfT3kNyIuYYIdm6kRTC4CzKa5c13NvxYAhF+52gRQ
MQaxZVxSLVuP8manaoc7s2DU0WLadSMjNiTC4IaT9i8Vo8vWjO1vzQDhHIK824Pnc945DjZj1+u3
uZibkX1HsjINixWDmOA9TEZjm7ZRsIZaFrzHTjsnwRos9jIgshD57wPBzEeass4y0fxMMjRaTgyr
r9CPI1G5X+x0hYgp7xqju9Q1yJtBhLcNUcXr4o+WKRvlJ/zPxEvjD+Ul3FTslHePrMmVe99HLMSr
T8QEs1AfbyVK+VuGso37xmofOIyDtWq8RYL/cqURFURGlfWFwK1Ulrj6Eh9dpEj8BX3kXZ8P7KAh
Tz/b88bhbIeSUFnhA6TtjLcYslUXkA8p+/T67G6xLeKj5uR4a4grDHoaQ26qjl6BgI60dVKblDg2
wNuq9O+EpXMDDyNAoxPbcnLPukWxAkPaL6mbJ0qFvzTV2e99TYcVpiVIjU02HC1yHiunyFeTCOo3
zpdt7jB6aG3tL27pZWkQzU+77o4V4+aaMcRLl9itXzWfZuyx+S2JnExNdnaB98DNnBmj1FAVweQc
w8rE+q0F7akdmmPtan+D3u3XbA55x4RvXUip4PsrLqrWrYsDo+oCDm3Xyopxcjhxnx+WSQKMqc+b
I0fYrp5UfiZceukE8AI5soFuMckwr826Hbu+ZGPnrOIxeGjrjCTYgiV+SNBPf0tmHlUfl9g9Qeqv
vNw1boZHkXnJVZA+RDLRytUbxvkyPkTSR5sx2Mq6jXVqZEx0TK/s73ge1VbtB5bX5DvBzeeZyDZZ
LfId3YcGd3diTOpfQ/pxGQECxwOg7VEDvxqN1pGqjMYrziqylvxZlGu+KxW/jZXe7JAapz0W+b1P
XmxrOJO4QOl36QJIIKSE8lY48qW0aBtrCKmsiw+y4vlrFIbROVLl7zhK9I1iWbjySYHcUXg6km/W
mxiYD9X8wo+I8euEJELmBDyT57kYJj21K5XxlSjarr7xvo33Ie9/pUmrUXQVVcuapqrNsxgnr/AD
alG3s+nOJtAjkmVvVLdyI6V7sPn75OOnxY0RcaB5ibjuL5u+a1/1eGkC17xQtZEAHWnwKiAhYSxj
fZO4mnUlqU+a3kc3FRndlpNiwAIb5I96diWXc22yZLe4jiWMywGWqz+00A1ChL++ZsMwqYRKM9+m
1SUEc+945cGZH4xp2lASubAjHYJYN6aMBXHYYwUIDlZOKbnedAM30PhbCbM/Zl7VHPDEsEjT9FU8
IwJb5Kq98pqrH/fZMZQOJItRcBMRFpoe2VWdjPkWq/hRrxkWVx02ORHoNPaSxXm0ATdW2nSDcUaH
RowL3dD5EKIot5LBzc6s/buquvGSTuqV/D/FlvZ3eKhzY47YhO49drheh3JbJf6EsR6+SlxY7yXY
eqpKuygwblnCz+uz2V2ZmnkMIrS3iPl9MHrxlUgbTetD0b32rKH0LPvI4Bi9D5IV9chdRrDY+XQ7
MEaDy6BR+lufwfS+pvlksl76CWwL+bRzzNTx6rnapTS6iKgFu5ipe80m43PCC7xhBA1xoR3rI3PX
jWRUQIutaZKPGeXSzkIqBSCVMnsoimNAROti53hWY9CxG4ETG7euzQ6bDsctm1S2g0jkQF/jOl8b
xTKlSIa1xmC9uBjc1q7R4smHargohOo/gblEy16ayOo0IAg76b/ib62wfnvjmF39LnavjvDfgvE9
COrqy6xktAqMBtWPfcaqpctvayn2N1pDp12R6zPo+bcGwpQso5dRKTlyDtEl6wy+Ov0TVqf/DWaj
s2yYz0RKWGcrLM6toAy4MLyYeo/kVsLQcHLcgbHPnJYM8Vbzx/7K9zqsYGt/31j5tXVmHF+ezoJI
QrtTGWAGxi+6YmGLAYNlLZtu9lZtYlKIgwZMLuhgOqP1yAz3RQHOMPuwemutLsRRBb5BxvLgMfJd
BK7W46BhfMuW57XrrWE7ceM5qfkhgUmyGafwnwY1Hxg0sZa2c9du0vwgM+Iqz2hH5sRhmBgYzEg1
C+rD15S7wyVDjVtmXQkFmpBXkPO3bQ0/oDePkQ51aIvGyOS5NuD4ZtB51vFPIZA669zfZaFlbMET
/zXRRmlmyN4bXfzS4jlrM3BKpJiCc77ozHXYWYvU6xYpEUGsodCOG7NxN0zFdbtkEOmnJrZHdYgN
ccGq/CNSRe7CSGCapJQ3s7xb1g1XkGj6qQL6g7nbYxghEW+mALwmqwMxxr8Tqw6E6jyaIsa/dJME
Nn0/bLKCNXmv6zjzo1fcKsjxliqXYthaHREevBwPepewkAbTSYi5sbGSb5Bkfsv6syx7hZrF2rbH
WUHaaOs6V3RlJvQpNR5I8gAEpz9pxZ/WCLxjT7B3MRg6rHkjOlT6r7ayaAes1beuftNZ7i8ibs1L
fNd/e50VZWb8i/T5du/yIPqUcIP6HZTcW8IELsgImLNvrqNe5WvorNQNTfmnzcWBw0fr16z5B1uU
q7YFfdDRnx0UrAwtC7C4VvHGtClqUxD8KeuBGBikUeD+t4ZbCoCu+bCdpY+INHTpy5Xvq3YmG93J
t+DO4NC768FgQsZIVjhg43tGvD5YBvGe4CvK//NZaEADdqf2HM/33wKJPmEicNRk5pzNzNjR0qsO
doha+XzJnxDTQJKG/jao2t/PT5jzZ/uGVhL0Vr4NWgU5o0rXUX54Crfwm3J3b0NPKKJuXHZHxPb2
+L9P27aYizi0BioiAwR6eVtgBy4IzOy/b3p+fZJfRszIN5f8/YFZ5Z8abMCd4tPm/n9f0ueX7P/3
Vc9nzy8Ni/q/byQIYCKopyQMwba8+CkxOqaBFT52nnq4WI6Dk/z775PPr/DtX4Nt0u3JRvalTdVu
ICiMZCbHY6fFbLNGyJoF/a+//IDLKl1eS3Nsgodvtu8sA4cHvYbH2MN2DaIbJxbZFkCHE91Nztzt
JpI7+qG8VdQVvNGPntZ7SG7OPbCZ2TJ0Ski8cmxA4vhRpqAtpTDqfc1tbu3YU3IOCzbONiuIDX1c
R7yFwXfPgGpZC+M3VmLjrHtz5yOck2VYu+nDFOm49Lyhph2PS67qzasYlXrtovLmFQySksqwIAF4
7jUs9feoZieGfL4zXLC2hGirPTlNuiiy5L1ucoZejXaQzIs3UggmJJhUH5XTEce3f7GX4FJKfxb6
BgOlbuphFSnxmhlUMxVOefGctuKNTAgo2dq+6jqF6mwrxJZwpHeMp7bSraUgKUabwxXfWfmV+0O2
w6s7LTx7+pUWsn1QoMH1Hq2ASgFq6m0iOV0IzdPx/7pDdLHSVLzO/NQ9OaO+g/e0ELwLq1kw22C9
zTIcforRnuTWB+hzFKx5U1XVJFU1lspwW54PgD3/cQczznWgfUWYn45YvPGwB2nENpjMFmhUxBM3
zPKrXmfyxclResLixNoPTq1TiIMXSfrHDe3ogKddGFlGvbHOpnK2mkRjk724Rr92CLXn2HQOHSlA
s4kYN3TFfkzwtMECpVNnmPYNXAy3hi8WRn73AdJebAd2joy++JeGwko2Hur+pWSIdWkkJAvXzPoN
plfMniFTsaXVMIiEF4fO0+LL6suCHwPWza4dcVhGpds8ZPHlJnI7DA0bsIZUu+vAkw3DdD0IEIqL
ikQleGNMc0mIt5mYYn0uQjIMtu6dwMYB7C7MHLJLWpwBswts7Ewys1mGMO99kCbn/z41fz6VoGKz
yT5L7pcrPETxwjE7AFRh/xkHxfgIGwxKpZiWrgPY0G51eKBM4pY95JqNsuIPTUunn4m/vE6VlatN
Z5kVexyo5saxC3G2vGopI9tm/ggADMFGYcJvBihPZr+rJv3S5vFwen7z8/XnR8/X4EBZuxQAEM0J
ZrihrCU+It60nL6AfSbDQx0fYXk0wQWsm3HGK/5NZtfBgCnHh29Hy1qr3dfnS900IQc24/35bLLo
cB+YUwZDj3daY4j+qtmhbpwc4pMdhJ9PL7Hfc0p4AlZqRK3H9h9pqt9F25cfQJPPPe8PA7WxuHJ5
ifZ23k67JBglcEoPP32CzV5LZfk1/0mWAat1iNX1u0uo5BwaoGLkVGtMrfDIElNWdHxHBUgkVS0H
K6JXQ2DdNk1h4kKNWXoW1bpIbGvZ4og4BJ1tfQgK2mibr9Zd7tO1Qq7y7ES5zVSpKkF8siT3tVqe
ng+45kEFaFI7a6YW/tJro39hge8tB24fi7AtEriaKAQmCu5jMHprAbjtaySKzzsN1Vx6Dut9U+29
RidPIybcvV72V7EvOTFH/yFN3r7ULkuZMj6HfkcJXuF7S02LghdlRTr81d59wy1RTcaP6Bg2Jh1J
/qHsi0uQZG+xwk3U2/54ze1Jw7UjiN9IbEoSMtEIVBE9tTnqc4XipJXVwWh+cQFnXoPHjE1bYyVb
vTPUOS4Gl4Q0xesBt3q4H7mxtx11HbJcXBMmTznKI7PGlMx9AiJWglR0kfCvqzroMg6wuC53vEPa
USNXcKyKnvlEf/TV+LuOk5rEKQcN5VqY0W2DPIA82/UH4dzsjkdPIZpCAhEyq5mBBsMDcQQ/3lQV
u8LJtng+Lp6p+xd3fqCWKTpYTql2LHAWgBwbqlFL+8hkM3iBqvGjawPFehY5OyuwV0OFcoDk2xxF
8S3QAg+U2a6bqdJeBrN8eKMhHm1M5a0nMm3bSw/aK+pGE0cd5RDu2vYFGV2r44yIOQHvzwcJJG0B
fEwkeXS1Azb61Nq8D5Pz47CMfvHSwt1pGsbyZVwwqX/e8Z939aQTyxySxnVkOrAMIBlyF0S57JVV
cD1jlwAoPBcczqiLz5M2KOxLDaZg+3w2GcziaQMKZ1U1ffeKtllKd6oOljam72mscClrZko1Ap/N
S5DYAHUXriKFm1uudnXtXrvSxBBsq47gZjm/VknDPaVNsYfFPe0rl3Aa+Hp4HTGjJNL+0ynrXia2
nfu4D18dfABS1NUJViM5yBGWokOeYBPXFAe5LJ8/OD7ADszJoTyYmN5UHKl2vjQJMB0njyxH6xv+
uajDFtsQR7bCKUYUbIi+M6d5qY0hfBkQcraM5vaDJo3zCBOOevWp+EgC7jtoD+3aLbD3pYyoT6Vt
sRNrIjCNKStww5yKNUtO5yVimJvLKrwHVXANGHnuCdUWrCxQ45Nc2/kaLfaWQ3E17jFnm0d5eWxF
9xeStrFPc2s4K0c9AKq6u9apbRbGrNfDsLR2beC9EV501w4eibnfUF6Z03uwpjJ+uygyTrEqzkWl
sn2hiwOLS++UxfU//GDEmms0dxDE3aUeKd1KROaeIOpjEw0J1zmdOWJjBp+UUfZyyd142USMMC3H
lfwRYupleqgUFV3X1byYVFXGSE6DS2EAewA5dGueL7dpiqhSP+Zp0c7kMHkLjPde6+pTLuQfBrb2
ZhzsmvUKFMCCQUu36DDRLO3UfcfUknFxAv0H6v74fCekO4d7ws+xDVpouJHxyladajLpqWU9x2yB
59mv+TyYJjOdfnh++hVfJHFWthnMtKQ45rqHySdgxuPJKNjIxKCJrQIhrtn8CilFG2Dn6vHyfPDp
E4BNhGm11vd4udRPovXvkPaaH/aDsvipGjx1TWDmGz3Eu4bKcpN2ZZ4iLAybJIj0tRupmRzLfg7o
BxbisF2CLTPuSvbhyaOdb9lk4fBuAOoAOBnJ9JwPY0iLbn3HeE76zk3AQypP30xS/rgQaa95mmFa
jSfWCaRVzL73F6wWa9iZU33yM9ZeDazbLT7Xx/MZPv6fDjTkA4vD0oKt0Vym2ixuWk5dg2P40Ymw
KPE9svmHtsrzT8RoMF7iLcy74S0bUSHDHD0bHA/rSRAC3izMNMFIrquKoL9ANsma8ttVFELUbRPs
SWoVnz1Z2OfreeOCVcoad9u1zEENZgEgsnv2z4dqiIpt6+ZgTqRWfRnlV+yG8jvuI5BSlu7taHbP
PoxgWLtVVdx6X2KdHMiy6DpGWi55ABXhZG4kd/f3sqvfokJr/0iRXCmONT9ESp+0ZfnGgYXBqmMt
sW793Hz1c70/TCmYu3JmLaW0slx1KzxjyTG7ZV7dIddpR0Oanw4TRDa9rnUNjPYPEmW5f75kza8/
P9KMk4mdFu+QdnLzKHzgIAjPNpiX57NEiO6suLvAq3bFj1a22lEZ5rgf2XWkBTE5bh4OcaF4Jb3e
/m17ah8rjBMNpNpdQQwKJFB4YolhHo26RQMhoag7RCibrpY73cPb2IzOxWt161vp8Kook9x7Xd7e
JZnkJVOtaYH1gpit7RlHFF0sXBpIiWBEti2cd0QF9wK++LeVQnFWRuqftZ5aPN1idKpCdPBcARVo
FFUM3fxAk5cZoP84er0dRdO/co3aVsqW+yLo0JojXCZM2ixna1jqXjpwecreXVXkyrXRTW5ETM03
pxQXPA0psP/WfJs/93yGd/m9DDlEPd1stkMwlMvcaWBJzw+BlrTb2qrRL1zsQOOYqo2W+N4B7PaP
R3PnunLw6CE2YZxZ6F46Hsz5IYaMpLssiJ8vJaLaaBBCT0FG5W0dhe41MJW5C0mvLJ5PY0PlAjyA
cTYpu8QvUxPDVrUkUwgU7tro2ldS9da+5rJzFQ8s8u2jHvEXeiZ3tHR++nwtSQMaPVz/mnCAPdwu
bw5pBRySKmOQZkgvXHvuVmw657la7WzODwNzQ2oKKiJU8yes2Uf8/Agq1hbFj8TLJEgkj3qpToRS
1KlrkZYh8HN/n1+LQw/gih2RF++jnPicEf0RgdZuRDoYe0WlLH9icly2hpXeV1R7d1+DL+t7GJfb
Io+1czc/+/8vjQGQEKDVVHk/+5j6MOI3TwmNc6c99HLK92PFAmOCJTl2UCWh+mTDyIyYZon/XqlU
Wm30nnG21sFNdY38qlVs0oVyjGvpZDQcULBC5aa/7qswZ9arsJ8SyT3YUs9ei3TwNlMZu6vWs/nH
EzotQmp9L/7sBxvqOT7jReT4e/zrfZbjfjei8P58GH5HXeXclNaG95wDzSditJNN/PM8CJsQ/3IR
ZD+uB+mWIJJLv/jASkolt1HEG7twGmIOZn+ASnlXTCZOZltgauutnN4sXYKqY6s5WWVET6t/n4/N
dRDjwtLcWKxdh30mDR37yWGWpTnTLyvI58xDM26zzluKvJArLzPLr9SEx9FK4l7CIWDit5emKrvL
1OsM5zRzWqWGTxcywIpOt6dXiSbLpuLt+cTvbxo1VC9At1eS4NE1ZG/5386lq/R8VQy2v1NOflc4
t1YuNeIJwUxoxX5kEd6gHCiwuW88H/JS1ifUjnDhGt60edIK/RGA4Ziof6FY52xybmVtJzu97jm4
SkKTS4m6dtRUkT0o1ZW3trZ1YOqZf6FXs19T7A3hScX2mbGbt02r8jdfX+9c3Xj1gPofn5elInFZ
h9BXWOfecC5GH2BgACxNkQU++1K4hwJSS53l+bqo9fGId3xm4hOm53QTH/nI79mwShAJFbVOQm8E
1iQqdsWyt6Fgx6F90spObvNSN/ZM+7cGQMWvuoLc7BJmO8K2gy2UjP7GcPB5wLHHliybh85ZTy+s
7h0XNDbM9R9T+VWblfYhDUwjnRyuweDrW3deb3dt1lw9RbsMlrUHSxmqZuSVdRMEVEAWSzTaxTSK
6B5ScXerDMAuchRnb95i05vqQH/FJvbh2U1ergYnpjAGzjNtVpoHolRUgmhirfR5HY0T3w/cTTQ3
L7rz9xOh4BLGzYxlNlwnGGTpK0S4cSmmxHjVMMrRlN7Dz/dG8pdS9282xoY10UoYf3jZp8GsNvlk
IXjaFj9IPPKWxhKdF9d4c2zmB5B3zRH7NEkCYgorRIgZgmGlt65jtBfS3nZgEw0/FB+dFcX2LXST
eC2LyllZ1WQeqrD5jKrOvrHjoSqvByr6qLHOruEWPQI93zhJaO06Yh0s6YLcPFv0W9LsQps9GMNV
wwiWni/tj8+U6haAWb2FHUEN638oO6/luLFs2/5KhZ4v+sBsABs3TnXESe/pKYkvCFKk4L3H198B
sLpLpkM69wWRmWAyM2H3XmvOMW1kZNRT2d19ekWdBXNMWLYbDHCUn1t6jUKPnVOuNsZ1XUlvgR9W
FTS5l1KT/aYbqBLAFj/l08IzEh+HQJqgUsN4OBZsb3XqUWNlB+Zb2O2prIS/ic1eOebmkJ88LbPX
TlSpZwvQghkV7qXVPbQfJNqu5/ni/Nq8UIli3RNo+2RT6j21VAhSQgjuYf5NGetR81aot3FdeuAI
FUJ1g7C4RVyibRNSfvfc9LorUr5fvIEauTkgswiaYPhkk4Wuua722Hc4qRhN4252x6cRUPO5Zjy7
D2jPro3ALD6HGHAB0LnXBdXNa43WFc5ij0ZbEMIkSzv1UA+4uKcWN/Rrs+BU8f2zQmj1uXflkYHI
rtU0e+c2RXfttSyaLmy2ntBdcCLNfYzT6ZDRquFWWaXeavDZk1JbgGoMVnmai7saIgHAunQBXoph
NRZR61DX9OgXSOlNFAz4SOqh6Y+FAUY0jcXVvJCO9ZAmZnPyyfwNbDyHhuQ49AYIYKRydbCuhRDU
26dF2RkVE3jjqzXY2VFOC65W2SYfsG+YmVFQccQ2DwsqIFJbeQV+a14zEHU2jDbRFGLBSqy+vIVM
MbUrqEhno34uSc89STfAgVHSFSyh+m39gnAJRr3pyU4V5WHsKBx1ltud4+K5VcryJAhN3OsZsjNU
Ul9Ij1M3rlHk+24Eg8CoJzhVoquXcoSuUIeDfTUvZKBoi4J7ZVgB5KnGFilpxZBBARHetgaeSnCB
wUioJ4XXJyTB3clMk/5soa8DHUU+LH1gXLef+rgbPuXxi83JeZ2LoSJ1NX4yyjK+SZwspGw2ts2W
yxFUJg/1JvEYwC/cdrTByFiUbVRY7PvUzEnrkB3ffSo3AiSk+WIBrOCCHO3+rkMOPTR00TbKOfXq
LfAUCLxmBfHZsv07KENkMwfKRPYLPtnMKhZxDqNdr3X7PD/q6/7Bb0grSzHArUbFio/EVRq3sS5e
bKYkz0BGBNWeaEBeZ1tnpYR8ZsLdK4itvgUFld0qQnwZaMse55d0wX0c39YSwYgF3kJpqF405Q2s
7bs4DeNPQxY7xN21Ym0Rk/EpH7BujGnzojsmAykb3Zyw1f4WGUEBr8Xv7hIdgXuBEOM+Lxwsq7bV
PMBq2rookpaqHVeYAIVyp06xkCmyHGysDhZTJkbrsKuwP7T49TqghVRARgUtXdAi2qAqGLVNc9YR
Nl6NfYarjkEzfByqikndaJfET2/rLC/3IUiwM80S7zI/cpj1LQsfyIuP5JcCh+pl+7hrLK6OUtl5
rZkvk15/SOhFP/KJ+U4Yrb3ixBOPgV2/0s8kX650tE0qIBRqwBLBIrTgDfRzpGXjOc3KB4yOxomZ
X70Mu9j+7PkFyUUBcNGGM7TNiJSuKMisyzLN16ZdZzv63DaFODrecLSv48G6q9EEHfj4boW9Ofxc
DHDt5QjKIFUvPrx0agtZtGGwry3gZ5oID+SB+qfHTNkH6qrUj6lr4o5HT9gEbraVGbwDGaK/63AV
xByojxIe3nroaMFUGhcwQ0ddHjrdE0M5Ko24FbIk9nYOQO9HYvQQBlUnPwRaatayOlJnekK0M2zq
iEgvL6pQ/JQJanlULbIFS8ws7GudilvMIdUGwGh0GyO3yignb3Mk4ej+CSsMVSZlkdIFt5xQ1A3i
vNnrhke5GsoEwtpupSoQ7gKbS2eoJKgJoIhV4QWBFR58qjFLUxnhXZYM3ctiuK4qolUbi3i0PGfI
C5FTrJnKfOzSMNp3MzqvR9KaD+eG2iJOrgGYhAi4++A2NDOytpq6xXyYfXG9rDu1cfeCVwB79pRR
mcVffTdOj5Gt5RR/WKAsWWGuKA8NExEapJPQe2pG4MYotmSxfgQpf4p01dgNVrnPMmfYK6K2T8xt
vOOUKVLLKRTDoiyRF8gIlOIFa65CggmuIJ1AcMyDlnGw9Sn/QEUT0M2JJT62+xFmi1GJc9Ra02QW
tIxNAE4yJfPCqM3wiRoaHU53sE5NKzhIJ5Gqb9KqsoFqr6naEj6WPniiitaOIblT3plZaZzGOFLX
PaFuHWkeS1UjrjEOq2wLzSe6Ek19CVxT2YrIxD+e40MvrTogRUZJKQthZTXUHkd+1APt07mpGmXr
7TFE4CDJbOgo6khpFov8vvCRcMSZHDH06sY2tdXwlEEHsSJCvKcqLn1RuJ3aBApTxx3BcOaDNxVP
p1jSneiKNw0E6rog2xzzrkbMjDd40ONBu+WQ5qBI9vtOM6jdRL48aoEiPrqw+wY3dDeFzeygLZTg
nmrvXa7hhs0LKvClF4QPBmzbAkIiHb/gHHUkJLZtoB0ZVIWJuCmC9gutQGMdZS7Rn4H6ZMnU22dN
1GPyT/DHhFl549jTCCgk5SaQZXJOh+GcUlU6xpker9uKWKzcdNPtaOAGspOeUpTKIBL7wNbN+/4o
mqDdDG5/FrV1XSbubRm/NtmYrVjRUPWAEB3W3jXpQPk2gqWHb1CMixzgV5HqYHsyY+uo5jm3ySMt
GbKCSjn1ITHcQkVArE+ibHoN92glqOUWCiGuQ9ESJYOXn44czJMRRZGOPmUIYCg2qotXKA4PBXnK
G9UmYxO/Bpmvic60B8dR1qrKiZShdZcX15qS+69a43zqCLWAch7f6QiOHNV4LUUB5cMwOrpf6aFO
SNPorEdXyS914/JgoIYWrZwSVBc22bjp4eEEgwCX0VGntB4cmVIzdR6hPFa7FtXZCuBxcJ2pZkzg
R/U4WGb1sRol8zUIu2nNyDVuKap3dL91YtOuRjulBdB3qzYYtuq0pXKzcO9bv3905VjtSqqQmPQJ
/qsisk3qHj6kSfHbj7sLBpgbYzSem1IFoeUOL+QVE/xRKtlKccXtIByCd1rvi1550P6sLWF3Npeg
ITom0Bs69UuJvPTYJWG9anG4jeGUhZgtMifLqFxki17hIsPsm5SKIqNj2pWvFMBEdis7hCJ9CPpE
D169IEpO6GmpunCvDYcYvE2FtrTcJYGsAJvjNanR1RWQERaVjpk58wcEjy3CZgfESDTmCtU7QRY2
4LJVKHeRHpo3kuOEaWVNJhpFhNEwbOxM6jW4hW6XmGQVxlAt1dBHJq3CKAmUIDz2ionmfXotiOtH
TYXtbzWaMhDq06YHXcnI38lHqrcLAFh9spNkoR7qtCVHl1CL9NDR7xhRSKH3XTTz4/kv5nfPfzA/
nR+9v8uY3vX+v+ZX58U3L3Y1YXh//av3fzB/nfnhN2+b3/HNi+9v++aLvX+l95ddv/Or4/sr74//
/lbffHQzf7Tmy+Gv3/n3d0OJ8q8Xv/kMVPaT6Pebbzz/3/cX5jd/88fvHz9/3PsHvT/8e5vNb+iR
sqxq6MbYfvvLqCH0t91JfqwxIDVvKlkehTFwpujuXh00hAHg+1sPWwfDWDd5DIjq3SA5veRK9Zym
9h3mdLBGeXIcUAcEuXToAtVLxfS/+lJJwXMRqdwG5r0xakvNBWmhD0FEE863iIaC0a7Z/l5pSJHB
pOVboUUhFqO9ZziXqCzlqSyHZen5w87266+agnqxxJhC4Kxpk+laPrh1jyGDyFEsMQxAV2GgdqRH
JlDctZrzTUKN8EYSlFAVMIelIddFFuYbbavL4ql2Byp6auajVkzK5tIrEJHUhTBz1NMOjgyCjeRl
EEAXi/YCxMm/AnNB/XOMvF1c7gwsZ2wJEZyt0F1Ar7IuagEVuEsgDEdkAl08dbo/TY/mtSEoNbr9
RLkMmbIsI6PDcSXzTUtI8NIF1bZOcR8vgxaVfJIo5I/IHPeu0vT9zoiTt9EjnoMklFXXwmP1Eso4
Y6EnwK+zGy0wxUUdQurVFTtLqo2/nV+zSwuVoEf6mihUxOiirTELhvY5q26BUpvv3w/jMHDS6SlJ
8z1VQJLH56fUqRemWoVnUOzWRdSSXia5FwDo8cKXDb73HDak2ZAR3/uTsLehnZmThtK1Cnw2Ivou
emF4x6xPDg6dq0tPE21nYdpGUoRcUyvjvUodsMGneKHbitEGra05fRM8e8bGhWnLXbKh0dgRStDj
qPdaErsao3Y3Tq/id576aFmpP6TpVW9KYzeP4PzKVqn1MSDLYfNsZFP7p4RDpEvafEE3qeMn0Ilr
B/Iu5+00L1phjDRNu2o9Pw1hmi/J5/A3tFrpwJsDSmYFD0fOicS9njFthluO2a3HxNzkRrjxUJQz
yDqF0+FCVOJm7MH1FS5H7bQBm6y805XR5VAFdZJS37milPNZ9N7BqyPyeE2vxqVEcvIwYPStspYR
LhyhbWxoxZUaZTUUx+yJkRytIddxFgo1dFoy7CDLilfpRFfXMVcs6CcA726dfbd01aK4Vgd4npnF
MBC6JUW8QDmmGB1RicCzmYfilMwKeoQMjaGgIK1M9QeFcaBrlg/zk7FbKu6YvT8JxpXa+fGD6qv6
AwEvCdObv/4M4QrWw/t5TUvNgIDf+/kfJEAJpKW/r4ma66Bzhnt9/gflXdKa7fsat33MdK16f09h
PineK7F29u38P7LulfC2+J77QrFhGsd4mpaLLLtmM3ZphIcrWkAqc68b3H9LuC7D1p2CLLQCGCJ4
41eKn8oKjbF5HAgNPKXUj5uiCJBiPqrUMa9KPF40RYLmbEfDIRH2Ii384BBy31pY3Tg86PjZk+n7
5HoyPGB/2NRYe27f1wURThAQivO6EgaQ4/vt9bwukQyXfE1HhMH7XBS5bp4ql/d1Vf+kk212mdeN
avM1TjHoz+u0Dugt7BR5mlfidWS0myXp+9OkIAxNz9vh+L5WR9dWhaF7mJ8KF1p81Mji/WlsDS3y
30zs57WxCiiROQak9+kreWPD8JKA591f7wVxGwHS381fw2O8vZJaOW7f14Z+to6AImznta2Hvcjs
sbHOaxHPhRu1cuPNvFbpk36TZyTTv69VMjpGDsiXea1BZtvWzxN3Na81Kh+LngdieX6a2nq36xMU
sfNTpA3BfgikvYSh1z8MIQrcIqK9Nq+1zDA9GJFCaMf0iwY1sQ6FhRXvfa1sGugjFQD6aa0ZtcFJ
Ya7xvl9NjXlNC4/kfW1QxPXZikzvfa2ssvDiFdbz/NY+yq2LkVePXScuTt2Nj3mJj2OSqd6JIcS8
Gn5JQxwHfpwqi7CT1VYxy4FGs7Iqitz76L+FaQj3ohnNreWGzWle+H3dnECOvIZKimArjS6VDQxd
Q2TmpciuktD8yB1TgNhpYXiLjzgZm3sh5VclZwwLqTq4z5vaWTeKr57wa+C7mVjVaVcemclGNxTV
lOVQEQulpRTUtBblsR71T8L5nCuK+ZW+/b2dW/qnaGzlUjRmd427FDlfAxYaN/yT3d3GXh7tbEXf
M25VNwN3IvIpautKNZ2QWOpx49ram6ey7/2JbWMZDy7BlbhaRvepNuIr6KK4JkXWX3mIqDVuTpFC
Zkdvlk8kuN15Y4r+3bJv6oZdAZdToiZGZNDVFf8Nxc9Ba0z4FaUmiODoyLvR3Acp8+7sTFr83m+L
HRV/Y20y7WplLrHNvVnp9DmFox8At5rPlg1ihUHIsa+0+tpsUu6jkVSuRhfgLgI9Rt2xyRnl5c4h
tm2ARLBqr/TecOlQqc194ySkEXPY0U73bqU3Z7EOB6ht6n3vqj1iieIhpl+xcMcxw0JLGFvCrNTO
yXWAxXHC7hAQFMtFmyZVePb6gCDW6WmJAw9oAJ6Ie7c1kh11to9B1fs7LbXjc4I32ol7eejzDHtz
MDgnepgmpYIiM1GVa19yATFtdLFGuC529gQGPAwFRdFXXWqcSOJ8drSQGx4S1xWGT+cEqYI9y7sb
JUcSKL2jGtEnb2Z0wb8XutFi1/YMfzUkhbOonRAtRxmtNUsiAJDj7Qjnbad7DNn+Xnh2aABTN6Ey
Tj8SU9AnQeQ8AYT6CBOTmkuv6cD2C8hdp6pxx32ddHtQ4tU5VUj0NF3pU0nGN016oHpSLb+D0lRD
fpbUJ/whYAozvXVeEGoItw8JP8L58Tkv7CuZuujXnaJbxlj1TxHl3VMyLRoLHELp9ztqcC0XAA8M
JDYbnB1GvxZ2SqV1EvrWRH6R6v3+MNrHTnSIQtr+iRZ/rMN+aRdddCScKT73E1rDb+l7q+CCWiGt
bRC7VzntomNfq9t8cOWOE0E9VsIMDjWNwSSrfdAul8L0jSPBdSzmR/9eyL6buqTe11kVFk2TqVpJ
e9g72Ntid4Q3T1fTohhP/M7cSAx6L6FK761rLJjHzlf8YzMtoromxLOmgBxamCwi8H+b1oUJmpO3
DQ2goFha+3IZddVemnm5pMuYgPLztnnDVLeP3IdIK/tD1SDUi1R9U4XjlmgdccCQDz9xemQaYtg3
GTI/RN2jmp7RP3DVwAsGDJLecY8wYTGYLdTXkHadreAswR1xSECNgzoxCvfQ2cVO73ubAVp9aUlu
PXLkPBe++ewp/hSGHa41nTL6SLmrMkMQHoleXnkUA9COUvr1A21bNplxE/TOCwS3YU06q0AwCi+C
/Zi5g7ILA0m5h+Rxul7hugphIzQZXe1eJ1hk2dtgAEO8I2AAiV9UJWTExKj7bSay6CbWOwMeO5lm
xfSU6jtWhobBuylglOFp2/Q2uI2CfvZKxArXr5VSmfeFFn0UgkZ8W4DNFJJ6TAHuscqUc1RTb3Vq
a2Wr8FEq8muPmRetPGzAB8wP89ZtiLugUgGzDTYWRc2wWA9TUhXIkY+jiYxkqmKIRnzuChxggihx
kMwLoty8NXZBpcwYEeFQX5Evoe6jO9XJv9j4j2+sOGvQFhOYgWZanMjQZu5vA0QyIEEX8f0ExQiE
5yBBwj8lqxxSvoJvwpMQA5slYs7uszDRcLoQmBYZ1TQmRI62kgXjA2dUrz3FwTNAuAyOceQ/TTfQ
dLQI+iIlVbxYDBYQla6E9MejS92SC524WKoa4JRiZqblGqI6hfBAE+x7m6v5cSwZAoSB7j3BqX2p
jSC7OJCbQXyLs6hahsrkNzx5Af0+O0nHa70ciIBGKb6g874A7lEcXXzl3FbGlri41x7F0XXUR80G
Qkqzah2sd33jnHs/+jgQ4HRfkek2VUuTA0Idr5XF3uolUmFSBrArkotXeIL2YDuQkAf48y70TVhe
I0FYzWhtqt6tj00VbQPVsO9A4cSUzxUYXArjtbHSClB/MmImW0wOFehKuTUce32CPdvNdGQpMK9P
Y0JoZBrZZ9VTjRs6O+pNtZ4fx8wQLHRlF2FIGhcaxR0R6zeW8MIr3JC0m8i1mR4UY/PMFF69QWqk
3uBim0ScDumiCkF0FqPedkqrDRdZOlYH0mbrA6YSGjspnA19IhLEuFAOYnrkkUhNaPt1XBOat2gj
XDhe7XYHE4W9FgHogp5Dd1JmE0oGmYru+ZtQ7x+ntvm6j7WvEXfaAyrRGC4vMJFadsSw2DkR2qoL
+g0CfHlQ6KlSwIbAorpVx2Curnd9r61tKzU2IZKDddfIqxJ53zoRxLH5MOeXFMnxPVaxuCE2x1r4
CL03NNvx2kbqAfg3d7aSrIIUxl7dZMiJOF0YuEYnJ2TiVXFZqqlBGWmClJxEOk1HlAPHPUauEEAg
BtRnNv4NLQpm7XozjQQcAttow1IeVulzc1i5SAB0E3Ilx+HZ0ODKt03wBfOfv7GUF82V9l6q401m
ReOm3Y5UIw51B0xHcP4gjSWk2zWwwIqXEhPWnkHvqqkMvEYTB6Yf0xsFuycRKWjgu8YhIXx47vuu
3dikWhIp5+7Rgzo0C/61cNpo2NUxhdHU/IKrvN5MRMXaPs4L2l72brQkaMBEOc6LdnQl50llob91
4usEQBj9Yhd1W6KKnQnC9N1z0jYEy7dTWT4NafqZIwMaBZx3Uhrq6f1hm05eFpT7a84YjyC7TgF9
wmry16J97toHHL7FKZFKTMcjuAYbHgPUcgfCoxMcT3jwFonHbbkswcgAoLbX8xtmyFvERW5B7GrJ
YLrJyJ5ioVhOQLhuavsHf5oDOra1bKGDAAZnbVie8F+XRy5iONv8EYJgZwO1krHJhcwHJR4SoYKL
CmxR82lg2xzfF1Qm3x8VGCnJ7cjz5TC9VuGQOCTEnmhY9Y/zAtJG9P5ofprZ8dcUtftGnbavnTv0
ZtspZzRLQehON3PVVcPjfG+fF74rq5WpO5Bupv9E4f3QGvq+tXpjnVGsObrEhE6FZpJlGtDIRizT
Q1vVGa7rCu4Bv38lfaBLsI+MFeHnr3ZjFmDa0HbRZtGX2MzFtnCdmxSJCpk0DHQ94jeXStwygkv+
tRgUA9RUlXz7misOcRiEBw8stbEMCYI6cP3XmVJWHzv05WssUdUOeMM26mD2BXqBRW+lWJbx4oSX
mrnqsxu/hYZZnMEdXrdcV89NlucAVAGXBFUsj1KA28qL9GtRtw4llfZWjxJOa9EfV0kzEEtTZgu0
+KQL2Ia6wusYOuyNzDDvxjA56Bljk9RJX6LC/wr7Mtm0Vfol12SzFnXHLUvQFbWccNv2wwvRIsqR
35NDs1MJp/PC60T0t2GGtaNkzE1T+ZZr9r3i6GhCSRlK2mlAQXc+jB6ZV91WDL9OKm2mTQ50cZKY
Gh1Z0hhT1amoUftfodpjtUS4u8C3ui3RkTqm+6kJixWxeieYrS91PrGw1fgKm8okUJGLrtU+Ibs8
Va1zFBKhuMxLGpjF9UAUZmwmT3EGTsrFGaiTxt59ZLPSoE3RaPbYTsIKk+mKkJ/0qjBDQTtifUHd
jNDKYdzVyL0B82fplxPm2qjuEx/LIgAaJzDfsNnXTa/dDsi0F+HYLnIINGDNlkUAQ0WBxLlzRRKv
EVQF6Hq68WpUCwXZNg3uoGtWqs2YqC21ZqEHqNCVztu3SRmect9aGyj7F2bZ40nGRLKSKskOJMKb
j7KzV0FRPZt+/NVSI0BEoxkuab9eR7TGsMOGmF4wTu9skZ1K7t5kszELVaHULWs4rBdLpOqSOay+
K5lluOUQv7p+pC3a2HNv6qiTO3AixrYKlS8WgritjNN44YD7xSeqPNleChsw68ZNaZc38I8Ipysb
6CsWnC9Rh+mdmwTdNdUAWqO3mTMa9/OiQI8rjX1MfZOVULu5zbmJwWBr5JjEbmhse0JX4GLSvRMJ
5Ac6ZdkidDwq1+QsLXN6OxBNBXuFdIg+c6ZASC5N3GMY1RePnu3dM2eVs7x7UXTjgrhU8M1oCtdq
wa2tdLj1xOI6BzG2HOwBlYJDAXlsvMOHP/7rn//9X1/6/+u9ZddZDOYxrf753zz/gvy/DCYz+vdP
/7lb367nd/z7L374g+1bdnlO3qpf/tH5bnP/4x9MX+Pf/5SP/etrrZ7r5++erEkDqoeb5q0cbt+q
Jq7nL8APmP7yf7vyj7f5vwDQefvzwxcqOCAIb9+8IEs//LVq//rnB10X8xZ630DT//9r5fQL//zw
kAb12+sf/1M+v/yxToLyuX6rfnr723NV//nBtP5h2I4ubVtzbN0yLf3DH93bvEb7h2kYGr4wJoEG
ZgTWMMusfT7e+odqSykc3imkKiznwx8VkPxplf4P3AeGzq7VhO0IR//wr83w3X78e7/+kTbJdUYW
QvXnB8388AdAq2l3Tz/TNkBagBixbFWVwpT29O3yL8+3QepNf/1/LN1ycjukJynDcMqsLs5hYcBk
ccwbQzCBHRnlb/wG6nCbfIyET4ICBaxbr/aiJfCgduPrxQ1dfW/3zfb864t+98W0//DFhGlSdhCq
JZkyff/FEh1rduY6JM2RLrREMdZi743ca41A1KLVbhUT75EwjnlY+ifDjG4VhuDHX38JtvJPGweJ
EzokBEeOrv7wHYpMt8DVQzVIk43I6+RYoINUFUIWuzJ4odas7cEWANjS02j////RpmOZpjAM4rbk
tN++2S9NWVkC6z4fXST+cmiwZhjmRGAriTsaabs0Gb7fvLmxnSL4zc/WjJ9+N81+IWxT42dbyE++
//CyUJCMhXpOAXjZhkPxmXbMqjRNb2OVibLRJF0Tt4AxVvEVURG4HR6ZtlljE1zZVbb49aaYzoMf
doOjoqmzOSOmE+LH3WDTXo4YVnMHU3GyNr64mHk47J2i0s6YoLaxrLcovgOSXBmY1upkGq3MZZfL
8TdH5c8HhAN/yDBMVdNw7qpcJL7dK8wuIsSfZrWKK42ic6faC5qFBTQxscFBFO3HGpGBajQPEN2T
32yH6Wj7/lR1hDQsHS+8rknSf7//8Mx2qLpL0NSlGJTNUBovnVWptD5VD8oDU/hfb3b754+zOAZs
k7NQIz3qhyPQ9dBEpxC7V3BtSVvt8DCTOf+l0dVHvR1OrucU73eZ724y353z0+b74RdatuRDHUcy
dNOnzf/NQe8TrRvi9m9WmjEMu5FMTlA9zMVg0F65FTVqwotvW8uI1p2nn1CYLhlC69tkCvB082ip
K0579eutoP+HrS6l6UgcPpKUXfWHc4GBlpHjiihXjm3a27rBWtsVOoskJDmauv0uzPstrQEuUkV0
Y8ne2EeyetSwkN0mA4kXxKLIa2IJ86XpYImVsaIeewSroCR8mJshWYBxLstdexvGUzBsRyDy2mqq
hmh47zfHkPHTqc34RlUNCcWIK78zr/9mE5e6WWDxqkHBOk3PADraRcjHD0aToCqhX7oqtf45YU77
kTj1J2zZSgrHt6EvuA9qaxcDZCORSH+kJE4omZY8ywKOOFhVDO+NfUUKpo6QuXIOGncbpmZmuddV
E7pm5O9wDZLqmzV4yxQSFduOAFI/G+XZcIlaL6Ns/et9J366uVkcQ1w5LNXh5kaj9PvjqRkGTWBi
nuoeVcA4LB2Xnp9kTO0UKoG4jp766REdi7WZROPxhfSc8tDr42NS9P5dn2I1rywqcAONUHacvDd0
IzlGgPe8T3pfaFtn9G+LqPV2KmIcj3wvVMg6PgAVv2cbTBlkVrPECO2urE5sfRoPMFwoJWqU65d+
hVbVT7tmCQk4XPs55QHTjpiGjE74oJXD64jd2Y6y7FOjBhd4HOI3h4P88YQjSlSlfGIZjo7Ydd6A
3xwNVH1hxUQeUMahaql9MROef43t6tTzRYDJK+P7SFqrvzmvjJ8uL3y0IRh/CFVo0/L7fSPi2uPW
W9YrzQyzTTj4byb+ckNFN5S7CpFziF1r6VnbaKShp0ECXCYQ9FdAFlBu2N5US0RWrORkGLc5/YPM
sscj+aoaIL5+vHg+1xFdpwqbkemdWIW/KRjU1XKwLoPWPWBgQEtapPgUJs5NmuX4Z8iW2Qdxskfb
Gx1zyd0klEB4McsMq1ovxG8O0J/vbBZjO/ornJGGyY1t2j/fbH+L+15gyaHmrDPac9jcEY/KKF9Q
3QFBoS6Rr5PAaVJdsGRTbYiIDFZVEqNX9YmE/PXZov28RwyGgY7QMRcLm7Py+y9DwnEXEtpFgluv
kbwYkGcYp8U1yerVx2Qa4Y1+ZC5lkzArzJQ3l8iUvTmhXHSyLgKrXMZdDKnBpOne2q38za33p+sw
ClxdY0DCSJXj1Zy+/TebarBFULSkoawiI95bsc79QeMgjXxaaS3am9+dGT9fKNkQpkYSjnAMwdDj
+89z4zij28FF2BmMqzxQ9k4/2jdeozQ3qRoFS5+AeSCXAUGGknoTlqlm3RpgOLvJ92cAoDL9Jtq1
pKchlkHBM+ImNDRCCVZZjbzfV/T8XKTu3s+a8oxC1tgyrvsEK9XdVF4ISb2zDLp3pnIYxhCkiCQd
3Da9c4cPJc395oJxfe1zCN10Qb93XRE9Gpk4laImMaTu3atOt27rMu73rYZ6tpuYc9xexoekB2RF
y6JYAJcW3MiCE8De4HNabbgLCkzOJDRS1MwXlD7BBw/epbBjQioCPdxVI3wbuyXgFtQQ1pbuFLR5
eifUct0TN7Y1Ih7VWmquXf3BtpBOSmhed9z2Jwmj2t5ZAiULYalkjAPsor+E4sDHxFpPdkhuXeva
8ynw2wZWCbLDfrNbdZ3d9t0QgzGN0AzmTYbGCOPHKx69VByefk1QWRnBQc7JUmx7PVwj5EEckere
RpXewXbyCn6sCd3YxdjUtMWqGhV90/pafUY/LJdh4DcLxR6cjRtl6XVN4+eLAV4sRdCc1sg8OjCe
21+fofrPl2shuEwISzAAZUQ2/bhvzgEhHUmKe9Ct8OyLqzwRjD7D27oW6olEchtNMA5pdGqvikap
2iR54qFKXow8Jr+VIfQC4oO7burCO/RasfboEe/hgqAnQP+8HojAwyugJrvQf00HqZxIX0ei2Tcq
dry4XJOAAHWR5NHfXAX1/3CqCQtunWow1OSW8MPPivu6sJhCdiuvCK+0QpaoFRYFAUZgv+3XXk6i
ltjYyzooHzx/PMV29AayX70q7WRvJ7XK0UxSoiIIYVO6SF8GhMYUTnEm5eLJIQoGnrfxUuiEbv56
h2i28fMu4eptSSbjNldxoU/T2G92SQJDSqLQa1ZxW4X7MqiJX5ahei11Wn8hIZAgOtF2WYCgcIcO
6tIcPGj9vgjWCj3RqrtozAAxEwIL0Mwek6jx2erDcgcVcDKbY53vEHZlKE0YX3ZimTbuHQiKkrm6
8hJmarASLtEz+eBdATWHVNMPK6cerr3p1HbCgfy0iMTKPobgPbx5lnLAlEFGi7MmofEroRbGYmzd
j61RPCKR1xYSIhUZwC8jBKml0eqvQSJDIuQANpBL8lV2FehOvDCAduu3UKcop5HVW7q1WBA8QNsz
m9qbHmauGPlzhU22b9dZCuK8BCvNUSk1iPvIVHZmm36UZHliXCL0TXWH+4QK5dlu1GMEJwHdNW3b
cKBfmac3jTLKxSCQIPuqueoEFUbGdF89kuXXSWyaq6xjK3YxvCb/PsaTvQHiiJBAY+SV19qaeOkl
yaPqPkNJs4g/D4pH3Id3XxTFeDFIP6hrUCnO/2PuzJYbR9Is/UKNMsCx33JfRVJrSDcwpZSBfXfA
ATz9fGD0TGRltXVZz1Xf0LRQFFfA/T/nfGeCWyssUFQNhx6ZBkitQz2txwqz9tQybQMv+D4huK7B
Vopl5sDSSum8Lv1hi7k63WkllUIjWkfbMl10440Y6ZzGR7shNGaswEBwVxv7O1Lzi53KgztX5EmD
qadd9/FShZw9tBKTrZ7jnaU5mg6JdltM07gjArJOKY86ED3ZMSJl3Yx/2Q4dYr4dgjcWna20IoBT
ACLieoSIRTbnpGB4LbNnziDWBuUp205aum9Rf5fFzN1QpkdrYPnI7Tx4hKEWbcu7DtSvu4vt4jun
sREDaQJkwkoPfg8HXRSKDhJl0RRBsSDmP6qkMcznZAQYXNFp561Km2WjHhC3gH9OdqFmwKlTPbSh
WRpXWH0yQ7AupF/ljlFvANB5FasZptdOLCOcYE2S+oSHAQtM6mB3pNVNUWzZN8US46dvDs46Ff1P
bRyeVN0frSQrV9nkPXpzbKrslWDdTvlDQ+THydJXLHy33MLhGQUNZPJq2vfRdGt0cBEG4d6Vwjdb
+i28UV5Qi5zVtgv6DzUijTL+oTAilmt9KssdxdFmWMbHEhoa5cb2uPYTZ2eOaImaBoTImWMvEbCf
OqqCFZkcgmGw0IlqUVQw0BVocnhq5ZCeQDotrIicdW3ztyggvJmwE2eJeEpDevDSKuH33Egx1hFz
bbJxfqWwL6MYrSxQ2S1kgJPMpfvQzBdmKJ7GXv9ByQD6qEKYzIkJ2OOqHg1wlLHxR9ZSOtw7PxHQ
aXWtEneRjxxzrQ6j55BiouIM0ZQTKxhEBI688QGvzNLoAEMmLgG+lg2jkWNJprbaX/YuSrhe+Htv
8M8efQ6r3j0knfmzjNM3rcbRwCGmKkOY4RnhUVZK0J4UZydxK1xI7K3cRkWLd2sgJGri/Vnh8aZg
qK/euomuH95BEzV49VeT7jL2AHzyaPrynWofA14rSKIsYD2FHEp5/vzO2E9MtUlX+tpGj/HD9FO/
kkRIl5STwjwEe4Mtd4Fat+ib4CBazvRWS3SQbdrnYPsviiE6UUmifIpM9DLMjXAn+u6ZOhDkB3wO
2EaGHDx2J0+1I1+1QnzDHH6WI3Mni9ALDVDgmjsSVywZkoVmAaEdFNYALFqgged38oNAyVymNuCO
mNSaZ2nhrq/RAFzNZzjAQKFoGapZU8Qnhu5e8sXTorlWESrCSPcXh+wjNerU5DX9q9ZRV5BpLEUz
n6fAxD28BJF5KFNq0oxOrMaEG1QcqXtgQNJyyJSkhM2KgB4jXKwQjtyLqsp3qUfrXIOhLuwj2yMI
v9VQLku8E12PvwbW1RuxIdBulX9LlP1AywUEM7NY1dy9pWlZiDGcIuq2OmZJ+N6CV2GD0DYLZLt1
ZA8fMSC8NPXHFZAetA49feCgV2xFOz3l+ACb1ktXTovAHsivxu1HahTSWeqFEyTkuU4nPPLIJLz5
nqcE3miR8lDR3Y6lU/20YfAu4/AtnOjgNkeC+WPsFCs5QdvvKw7i+CgXQ+aSaZg8DErbJtYY3dmZ
C0hU3rJ+ArAcJH+KLviunJbwbHMzR3qOzClqmW1yfwf6XwvQAMrtF8NgZ8xlOpLIbgp2hE+wO10d
6b5icCUzzeKNjCa1QDU2/oXf0Igw2BrPaSZfVMgwAINlBvjBi4uPMGcuUNoNvvGQgFXdInaFOV7L
xvUILUwu2VvjaFOws1BToFhgl5Q9Zx9QyqFUTMNjp5we/5OyVkiTUFydYWs2fK7t9LXMb6Y00TfL
szfSS+iCoTWADSzdYJnGCF6anWGlyH/OpqKNafjdQm+zlVmZIWanclrXbrNLiTQ4nv461hRUWW9O
w7ObSijCtGfHeTF3PP1omRXw/gfzqLXxye8w5phGZi2twNtYxNnc0PgTnxcmMrN7dlETRSWu1cgw
r0stoqQ0JzYI7wvNyy4YLIho+cDuGfFZOh47OewG3jgGfZstDPUKzlUOcm4xQIJeFib/x/T/zNjX
D27EHotO9l6goWoehxwborpQILuGwbdh+XR8nmqOnRYvalFh8DTTE7zehUEJziLOk3gZ2AEAZ/tV
+MGP0bUvQ62/ztegDabFuKu7Sxyf77YRs6w+9DwEd4DOoU12y5+W21KNuCml06O9zkBlw17fY7yN
esKm8WWHllyILgHiz/nPeHLbQXDWNGZjf/KetxNg5NRWK/K6+9SKn6xJvg4WYLhsAKBfTF9wwhUS
YPcWHIg07lPb+oOu0HzZ5wIQHDkWp1MnQg/wLFMLgCpZvcr6yZvkw/d14FLJrGGHajNalkbeIuE5
LlF27ZZujSBYxd1ws6S1C/jwhZZylxMFyytOiV8uxnEtzVtOH5x3/PbFLVr2rHjuzkof/B0OnQdh
Jt7xfiE974UKs3x7/66NSNyaOJFWUUVnlBMl+gFGNJmu1A1XKkwPzH+mAwdnW8dUUocbABz4Awne
nuTUPqPOaKcixvkLMzJdyHkpWPbrkBj1NqRzXNnFTnS2vR8cESxdK+HA5zrPdAlBsPdo00r8nTM6
w6Ve6MpWp5ruU28Kf7Aa+mkYbbx38jqHF4bHKm5Fv4B1mqxGKOgLNxK4dKHqAI33/XMg3ffYi/ic
so9dJyZGcsKv04ONYZ29ZLDKMWkso8ImNMdWMdY4UpWdmR8iF6yoCppNLhRGruhC39un76XuERRe
zbHY/VNilj2a5UQqpq7sHSUOyWJiAbgmI1oNWro0sGuuChFbh8nLXFi07lPQZf3Jex1Crz87eUxB
LxHwehqSdWhkAo+T92HnXrh15c5KDPNqRoX1EBgZtjzMvW5eRZuGLAwNMQzMHBBwuVOctTbHbN6w
+a4d5Wx6Tz4kRkk8xqIMI/GyozmKNaWehJlVt7dS/hs1yBzqw7DYlxK3cweBewvtmW5pTs9UXy9p
E3f2WsQyitQ2A1U3ca6FWV+siDd3A79hE7pq2mqdEW608Bb6w5/toNxT58O2F20XQsceNwXsum0Z
lvpJtTEr6pCf68S1NkVJS0DEKfkoQrxyEMqWTZ61N5kHJ0S950oS+yk6qZ6bVlFGotQn9SBHXWm0
Q1jeH5Shg4iN9e1sgXkbpb0YQjKc7qSX9CyQJvLHHfnd/oDVzFtPSYNLDTR9nAfl0SCXumaOATo3
juRJbEa/F4duLLEzYxbeQYoLl/R+l6DpaA+guoe6yubDELQEMEl+ESUbnbRX76FhHn2H4t+qSt4T
A15A6+DITUkRYQjDUzpm5SZKZLVOu0ysIpsKWKed9p5TeIuhSzj1qeqohf07nIijl3AqkilnP30q
GLYAbs30+mdqiwUU7Hat8WFeU+5Kb/eo9sAgEDR1ylJwwGQprdEmIPNBM3aG2ZEEqcYHEUxqN2l6
toegvE5kydg0zFvv1jOhXLY14oEJMOqGBgscvAo+oVp4l7ZxpgWNp9QYiJm0K2x3qRsPGpaeHRPW
gfVnJdfZ4EuyfSkOxZodfxARh42MDMGVM4hRayOW2NAHkDiZB97yN0A1xr7F8oeVPm2ftaiPsKb5
3bddextBPw1vBskSI8KDR+tH85iwIqY+YTAY3If2UYUTQSZn0lGTYqwvlGKsE+LEj66kw0ilZGkH
UxVHqG7VSqOajpxLs+0D01iDBMhJyrINbEp6ZO5kROj/2wqTKXPstlqXeaoeixyyDuv+wwxIIxQR
+h8mW48phwXth7dGaGDnnKzbxVUq31sS3Y1H22NZXtoyl4e8g6eUpoZ8Zu+5zidPw/kaXmAnAb9w
HO1U+23Bh5DlEA0G57EvL1R4VXNOABYQpr46p3m+KZPbBMR+jc8P3lEcvzhWMh8uUxxyM1F30Mtl
M9nnuiaC0VZ4fAFwyIXD/9pQygx/AOZ1+83QAr4KnZF62zt7SWXzMqkzYjIs0k5j71nUYtnqVo7E
F7oiW9cU/WyGVIozBFq4h0XmnpDCoACZkvIBu7Gv09Q+dSM7JQgdbGQxwCFxkH1OGw2RiVfTKtKd
0aSPPH/RLYkIAxG/7zaZmKxzN+jfeLWjxxHv2jJ3/fil7JL4xci6z8qhCMEK9PHAanAn5RiQJBu+
WDJXjwX+jI1yQUWtPR0gl527q3H26ieza7/P23KNT1NfyKy3D3TmdOuxdOh8zet2gR9v09kauwrS
1F92EZzrcMBkZgbutgi1kZwfh4C25Fws9ISVBUnNtd+lDfV9MRbcoGVJXrV71ybcMjrRaYwkKwVY
hi9alPQLEdkrrVGgG/rR+3Rm27JX5NdWOvgXWxPuIrdF8YoXr8RAyVs2dXAWbOJ7NSWtD8osH4RG
r20uAojCYL/3ad0cat/q1h2s0WUQzdtjG3I2Nwt2HZ1z63E2XatUdmsVq0dpsd1pTU07jWH+hSPl
MbFp+R1XgRLpKY0seWCTSwM9Y55Otf5T5bhqb/OUc5BRlvcZjCK/FpNVbvDq4eTEr5CSCl2mpGp3
ADShXpGDWQqLU6ClwT8Fkeev20oMO6cwHsvac1/S2KyATgTsJcbqktU29N7aj06E6CEllRvws6hk
vWdvTBijS0NnfdX0xk4b6JUCttJc2f3rS7Y92cILaYvGFoZJgmXKKYU9uBT0YPD3EUsRCee4tnrJ
kTTkdEqXaTQj71VOIXdOankX9RAhvc4MlrZV2XvJEfBYa0KtuwjOls4ZZuu4xh/syxte6cihNmnI
NhUmbCYe87o/gCTSNkTdu+dWuGVNf5P9Y2SGSOXN9BLPBQOuIeWRQulxD3hkOEmXalOik/EL0+td
Tc/CEqI5MNuIAWHMOn1jSvqle4oB3mU9fcMZA5SGR3MtTF9dx65Q1xjv11ElybMf78Np1B/dupO7
DCwwGmPXM4joQLvSI3bF0PgYNBmnr6GP177GKa3CA7fwgUVsaW1gPZZcp+FjAOdHKqxfRQb8anir
Zxo5tYp9dKBN4GF8WqTpPHyoqzTf2LHG/DvHXrgY9H7vEBC6uCE8d0Jc0yYNFAX0SgMPx+iiNvX0
dP+qtMabhOq1C3HOnZ3CKpej6XF68KyA7adPiUXDnD5xw/jYuwHNdnwGpK2IBr3VHvDrOM5WFDcX
exqCzB0kRR2EGBNPWwf/QjD7Ck7D3xBn4THyJudMHu+7eKrOfqk25fDGNPzUdKO6TG3UMj4QdOg2
5OKdztcOmuJoHkN+OVJh6p3K3NTJhOCxd4wRJLBHpqAnAu4aobFEvdSPgnAtXnOvXJd29Ec1s/lj
ZhmmRiTOt4v0vddAkzuF851m41awOpmSItrT784Cu/HEeeZr+J58Lll2DwnRaqcem5Wg5XlFgV66
9FLAdGmgGVczdm6j5wGknislIncF3JGYRsXzX9jRNhwcajxtifW0qsq9PSaMQ8A1MUrvfOyoLI0t
xbGpcuvmUQ+xUoPOf7b655BP/9WZUy1jCwpWNUnyomGwcCbz2wN4tkYeahZA93PKHCO2mugV+I49
Z4P5rn4dh0OZhOrQ6xGY5Mp6tDjnPUd4OrquF6CF2aLoqWHANvWXGREXBIbWfuqUuVN5HZ1cL4Mr
UkDv62ME0B5Wp2cl2qaiog0pmC2Ma/EQqQlizzaxuvJH33ws+pcZQHlKOvkC+7580Wow/Kkxqb1j
5HiQB7mRIsLJlNc3lJxvNtWwMhsrwttkbVoreIOafcpTa2D6psKNd5f4ej08FqlhrRj0bGXMqqKM
h25bE9/c+pC+dIkfVLeZIrRFcMgyGMcZuUyqSmV8zNks8uaBmJ621lvDLrAPtFfA5ME+V3K6FLU1
AcLsNxAH7SOUY1wGQ38NfIsceRezs1awFPrByo50pV/02C8OZWeBa2g9udNa+Zim5jbKXGNtkBJe
UT7bbxLqP1fGLNaOfWDsApkEK0Y1zqbSm26BdUru+zh69Qs7XWXsaHl3xBEYgk67UGGugfvvzBsr
21dLtCdBi+UiDwAyYWm6diEbW24+5GNDVoExmraHC8/Cve0jknr0xDyN0fApR/DquiftvQUXm1UH
ZLChbttFP8fE0gh8tm1onyqYUpBfJEu1XsltQnnesczaq8CkzcZH6BdE+AO71PAyCfUV0Y5zZPU4
3jjRFzfBnKmvr3Hs/HDiQDG5sZjhF/pW2X6wLyL9vVesETKrEmwMkWtNy7d3VYnEDUVaXmqKiRdW
SRMmxTZsPr0cN04YRgthNeuCMfABTXpaUiUaUX8RWyv2ZeBNcddbU82YJF3cd7hRUiKAULq4LnGC
8hoh9BqCicTUHcSx90IKpgwrgWphYqweoGFRK4zxrria5beSBeepRED3a4yL5phUZDXRZ8vubkuU
fOa69DiqO4VTCGcC8rveXKXnfJb2UO48P+tgULFR7Jv0Vc0nClBz6MN5RWma/RS4586L/ENvo2NH
DoUT88U8/9kkkGwOhWfBS9f9/VCrZA/lZz8w+6MP1fKqw/2ib7P6gEvbIDlnUa7Sx9e2G/ufOmsR
pJP4SzauWHSAq+gFCetNEzo+rX2FD1lQUgUr3P4Jvp9A3UjjL5unoalj9RPW8bXx0/Jdp5ITKYvk
rVLgkYK5xi4alHoYCt1cuY7lvpaF9sc0xvxPtBzPtZn3MF/tUEJe7IkiQpsM83kSOkjEgLS1KaW8
BRNs7YpRzAeUkuP9HrdOtGXTZn0KRculNajukWZNf8PJCjZNTPBthB20FjZClFVE8Jgtq/1uEO/u
fw7e+oU9RfTDM8dyxaK7v+T4BnYZnUy7mA/P5f6L+1XCKHrt5meppd5Kk6b8ZsoNrLlupueRodXa
syqLDTf/GL6iv7H4uD/e79b9DtpRsr0/SzT0HBm2qw83N+RSeZa83R9iHrf14f6wo1LRxKhK8QKI
CoSE01p/EsW93+P5efPnJ3C0OtKKdTY84Iga91mSw9zQa3m9P/mpO5bv8+tapK9s5R3m6+Fw+nXB
GOvEASbtFmz5h9MwX9DE851XLKajZt4H3K94/8XvP7l/5QFZWJcDaYv7t/cb+HVb92v/vsFfv+Zs
MY3e8fct3b/6y/+4X820wIM6EwCyXzd1/2E83837V7+uXk4QcKvGffp9Y7+v8veHk7genE233f+X
92p+wL/+gjlmssqw5iES/d+novITnprft32/iZT84QGm1fpvP//LHfzLvc7Eh0lYZfv3u/WXa5uD
bpCHsZj9/fMr85fr/H6ks2cpS2uWHPPL9vvnf7s3buQbHL7tdv374fzlyf79d60jWaSgof/+0f2r
v7+eEofL6j8Sy8mgd8M61cc+gi6Y5A81MhwHf5p8yvjZUo9575arFn18lzZMRaSmaD2Yv40mEnXj
oHaq/Vm2LgtkBuZkSwob7iYhwxz07SVrweeHpIlXZU+69S7o/49yDv9VQuGvAYX//yDE/8Kcg+H8
tzmHS/75T7GI+9X/M9fg/wMPsuf6hqf79HPpuDr+M9cg/qHrujNbZn0crZgv/5prwHpKpgBfFd28
uLr/X67BcP7huNgQfYEnE9ex6f9Pcg2WPptG/snoY88nB+6a4M6QbfibqaRhnD4IRhMrMZnaRouA
hsrAYyAfFgcGLMkSxDMV16Bgdm09iLVs4xcvpgMnj41i0Wm1fkEe/m60GoRbobaKXS0kifRxapJh
Q/fAg6SRjk7TjFFeT/0G5V03BU7nlrRn3XovNEf/o7QoQKmces8Elg2ZHB+nLmlugc72ibWctaHX
CPnbt8EBajUkmmE66qJ7q6iaisu2A4zsr+3KlpjdkmOPtHYyUvFnWEbqTJPivYN6rY1AYHLiT590
1WL9EgcNx/YDzeOSKT+Jo5wS37mpl3GgWYWrKupNzLfAuGJqboAEqQOLvGcX/wCqFR1O+eAVuDX4
NLLNuwQadO1aQ36yxA5n2tdQUuETNukZfT59GVmUrYYiu9J0+Ecrou8KqxBNn18WnNoV5WlomQ5b
azZ0+6iorlL34TnKAY5l/JiMbJEroLKq2GiBfYOzHK486OfLwImbHWtrfxEiO+sV20oOFhZWz+4N
I8IGL8yFPr4ZHIxaOxXsMYc2hOlfUs2Vvo+RyE+SulP2UdG+ld/VaBjwY6t5PIkmUrEQGRqGr7ry
Dr7Rh4AM6Gfvplwshh+BTZ6MpOgYMwZ0okORGP1m8ohtN4AkVoVbsQUsA5L+FL3CKq5XISsxmslP
MSW2q5C6jitgqH6tMR2dgFzS4gETK0wEYJ88n60pzVb6Dt46IzyNnlNDUZw5KNI/2t7QL4PafW5U
gXZNg4fb4T+Oik1f++e0YAWNdTyxNSQ8uriLlFPh4NxC3WJeUbKOb1GCDj40LiYODAR0tHqVdt+N
kSVLXlK/k4QNQ1YEVTt3Mramt5iG6LFxqp7NKISayajedT7DFz5DOxn7/anN4+Ps3mK6Plw8PXeX
iEf+QUEM6NoeNWqo/V2gi+N9OmUH7TNponbLa4CcZjYrL/ZuBXCRq5ujjKZzhLKsQsaCxhdgJgCq
AeukXrJebEyQs0hOFAEiD9DMOzS7MYt2PhBA3ljYh+hfwLBOVSUWyrLamM1bbJkWWxt6G0xdwx+l
+t1YTtPWEtFXGSOHmhIFvkLBTXPTW2H3fWA/92plZXzoOwuUGOA3S2rJD4qEz5lFNtbRNsxb8CVk
5bvSmAObpQ3rYlaYbJv3W2eAEhhoNlpM2MMWk3AItwdhsima4Vq3aPL4gZAD3aUBKOUFJotWlRbl
66xZPWwmqeehc7KHsFN5btIaKStqUnR0qY8r3dsP4oa2lB1IldFoQOp7m1YmkWTPbTYD/22dsmZ3
S42KJezsts5dlV2KTiYz2L6mYzyU7Qk75ob7+SKpUGFXvjYVXckSMAP23Eqs6ELadDkdyPReAcF4
7hhAUpumE0zOBnYvwUPGUeuc2cYxHjz/BDoCaSSLWL0q/RkhBhNJ9pqDbtnUqgfvFzeP8ayRNn0D
gij8KWr66AC4bJ1Ww+tm2lffJGQJvW2LnsZ+q/NfoaXoh0k9kHcft31By1NSSUxsYJDhpxenBKcr
dBe2slAqEVFQr5MyADXjmwd/wjsW4nHbunj8lglk3aWBiLZj+LtycDNuw/RF67FzZx7hi8wS5T5C
1QV2iq+9K0z2zgHWgea96JqVXX30s2DlkxAg5ym9bTHLWcYsbCWzxGXOYleC6qV1yF+JMtZ1PNGC
OCtjs0TWoZVVs2jGFmukKtvLz32linOeDvkJfwUDIAaXbswsYBbgfJQ4zG3mA1st81rkO6M06OlC
tUNmgUU8C3nNLOnZaHuQhfuz+9p5bneC9vtkR5qDnIgcqM/CYDlLhFBo2BLIdZHFCUxoZER46jla
K9JiisZYz2KjN8uOWhB/OtG/MfT/i4vTE7bAvCcM1yWgKLy/ZaN+r/xUi94EJLZfgeOYDkPo1Bdn
Xr+180oOSz8ziHl1N7Q/63m1F3JUStMk23XzSjCb14S/vqU8ifaDx2xeN6p6TdIqYQjIinKa15b/
vZXT/Fve0BKOhTcDK6fgrot/SVeFdkS1Y42LoAJOQeU2hXcFc2TfRWwshX+jfO3P0WYr72Y/WD9g
7IJbjE1uqBZ19oefTu+VurhZTU1hnVDyjkiQ5yGZaW1RjDqjZW9acKoipy7IkoBBeZcRPrJOW8qw
X3uJWlnJzUoj+W9Mw3dH818WQvMDMwyM0x6JI0Kj4m+2flZqnZmJkmp1HUUvyPAD++uoZVajyihc
BRlutbbOlqXNR8fMdBAXQqxti2ooYliPHQ4F9j3xujY9/IvYQXZFNpzDWtKXRUPvQotqlkJTtCvi
QKL3RitvKFdVGRm4dhSpgKBlUFJKjbITFuxsS07QY5xzo8I3DgfQ9nPeu/rPuDHcdTdY9sKY2we6
Md9CeQ02tjCeU6rfFpkz8CFy/537WDj/8tJ7BF+ZeZM6swyflO4/e3gbKhAneyKX7tmat6yC/KFH
xj+gR0FoSwv4nRZnyN2v7xvry2kwg6UkoCjorsHIM2oudxElt4su14brMFPFiy4d143SqwaGm/YM
LvlYgR658rGnZzOZ53BxPxypNFvpxhi/tfTU1E30wbEXH0eapNuyFuNHmbN+1ftDVQm6uuumvTD8
Li/RvqnityRocmxvc47e1iMJICAt9hUkVDwO8iGbsy801EOX7H3kf6bsTOmmEfRqCHQafDZC4pSd
sOHgjQq1R7gJBk3srofw1Ihj5o83t3QmDV4oPwMh7Ev3qnNIO4D2e+a1zLCwpdUGRn+170t4rXkb
Eo2kjXz5uzu5nqoTcJVm12pBiF8RI+REyTrtXyBmYn3sEPHoqF95GBg5aujmyTb7a6OX3S4sQlh4
zRJmvEmex/BXOoPKueAivNQZ9dzWJNA2Boocw6bYNKTpHLiwa47tE7nZGgyydNujqLFo5mNyEL1G
j7HmvGi2iHdYohPaczF72GV6uH/nNzhkPH9K9/eXqafor8WnCPqIOgJTDx57s5uw7xa0njDW51BL
IsKtZw3f98A79oniXOH+ISTSejPG9mvJsYDKofJr7OsJQ+s07OhLp+YgooJYcILLjHJVO3jwx8SR
24DnpLJdIAt2OjOoMBNTHySwtmr13k36YGVbXYEwMGgLJG//5pPzToDTXCy6HS5YXBPIH6W9zgsb
UywWmVLTnnM9hTfu1d3eyEI60Og5NkYo1oX2xEc2PwIkyqFYZvomGrVuHzMhXU6MMQg/MQ83bPxA
SqjXHBhvq+FfVGW/6xv/iJpurMrKGC6IHZ+V7NV327ba04DvF0u+G58BRHC3a/8EJsznyGqktx5p
PdLQUm3TobPda/N93GkfHUuCxzoR6dGNsEgPQQbKF07JIWvrcVlCcqw6m75KgX1Zqegouor3Ygh4
yGuefJjL9JubzXM6RR8VGQD0FxKLo08Z/OjxZpZDzU3FSGrUYpWvROtx2Evcsd0ki1c/TgUryD5Y
51FAD6StH5wuCiaEmVzumjp4b3hmzr9+Br1jEYF23jtF6+q0P/jWYaX3FW1JGOyOUam/0z6nbzzr
2KSV++iaRfQcCPPNLER7Bqsq1kEZU7ZjuGW6qhtHRwE1T0MRDWfWAMP5/pXXpfrWytL3CMprvMk5
9FkQoc6sHayHgY6zDXIEXm29nc5RU9wii8QQ3QkPWZ56G3pY3I3Zyx8Zgv2XYcinsirL15QCy8Vg
tJdf1/RkSqkY3ooh/UBf0T8dDH9rql31QxKP+RNj4o8CNfkjgpJq5vrWjwFk5EPe3pQt/bPuj9sw
zKD1Vx3bXLAoD818UQ+Gf6INlPYD98S11YPM/ebJoFR+U+iY2RwKA3caSX5Qpp5+yv1Kp5CSkmaj
A1ubTCgyqYNpoxt9jMkliZcNkLZh3UN4e0gScqgW7Z/73Oy0U1CLchPQhvgoVY4tVLj+WyCDb1dv
qg9X1qsp7K9eNMrH0ovjq1vJn6Yzih+Y4p110bLsUFNo/kjTal+7ADe6mDLx2B/QLOerFYEfkoTk
XUpv1AwAEfY+LnzrnA1M+KZRXQkbqSunXnVtehzejRWr/f0XqbBoD6z1HzXO9xrqGL8VHE8WSU6I
X5re+OBU4/hgw/0SvH29WTgyOfrPP+znXzcjHWcxYPU1J1LraGsS8XNeOrf5pB8TJx630ySuwNNw
YZQ4N20+u4f7xdghii5qMZSUw81f3n96/74xKjQ43/0qKQZZwtvHKtFZClIwC3wN77TDMeaYInPS
LNDvyd1pKw1IwTr0qSbMwo5nDB4jhfI1ltclPabJQiAJcTLDYW037lmOcjq3eX5sRAAnrhTQm7Ks
IsaD12o/lY58SUC+03rTrWKhT9tan5JLLo32AffS/ZtuSIaj3cUHI68poGptf1mxeGfNzbraTdHh
m8E9O3rmncPI+6msmD0Pr8JWqDzfumY8vRfW51AF/cUIqR0xx/DsKy+kWcErdlg1HhPfM4/RfGHX
k9x7Xn5IlOW8GkWKrO6YR8end1eSexxalLVKC75aDCtbC8PgVhlUqxu9JGpUnXw72Qj6Yg/0l1jb
LqrgJPjGJWhE/eEHnLg7N8ifZEXGg1QlWxnlsB8a0ynE+DsZyOTja0OYHQZN+RTEVvE0Cv1PdpGQ
nubvcuWrvVGOYNLrpDjFBciGnS95U3TEjOcLuuGp/jMyQKTzt/df2CCnHbpot1TiuLv7hY+8jSub
euvZOV76L5B3jGfcHN6gVbe4ToiDsBdfEAQOt4UogBqhMnqq52QTwymiVj2fiA2kuIWz2OVUWM+t
ZAivvCmjNbMwWDxRUe+bBGhFDut/0bppQqrViw4UgiPpM+3dKradu9rv8/WU4VBoCG+mvRyP94se
Mw8qEnc5q88h+sULreXeKgwDuWxHFoZmq/dHkkpgguoiAzIbVvCLPLUnBNouqfQot0HdKVjh/YdI
rXbRJN3I4QvTtx7c0kw655ozy4bgekJMw7GPdr8fmHW+elq6FiHoWeLKGi6JdYcH7Yj+BsxTYbAF
WhSrtjzbQGLPoBs7Rmmi+0zpgWO+VdsaiPdh0/XW9Na1FJm4hsFmnv6MQm/OdeRyasGwtcJIXC9j
3FEbOVTiMrYGyBq9/6Fw0k6Kll7RMFEap+rocaLnPEnnnTn5Hl4AyCOCxefNEBj+Znl+imHm21nF
RILMj4/TACcVL7uG0mpO4afoCUppNFMPulJnlabdQ+tZ3YMLbRW/R75so4GwAwTfk52DKJuaygWT
r4tbxWlgT48fXKKe9SFq7+v/Ie88uttmtiz6i/AWcpgSzKQClaUJlmVLyDlUAb++d9GvP7u7B716
3BPZTCAJAqiqe8/ZZ14c80j0dxkmM0v/xPaTg4YdYV0lhjgIE7FtP44B1n+4bXVza/cmKVNZF0Gn
0dozeTjk5+FZ7aP4JypPFA/98FkXpapeNt4zhnpgEzNCWYZUREsD+imX2tit3omeZijxlBjPkOAH
hUYkRiJ+zONDHkvkiuk9RGB72wnBmA8JPpmyDQo/UgeHKbrVi8zbBR5mH1p6TG1cO7lHSOHuI9o5
+6TqmnvctcpjlFcfetAfi0BJAOLAuXO1+sVuCvFmDwiiA0Op16wu3eTxdEidrjoz6bT2faP3pzTv
JsLFjPlo97I6RlPtHnS3jE9lqaeHyrXcE2GC/d7XkODQSILYRO9QoQnAr3osikAoPiM8Q5Cpd0Td
pV71AyNh37ggvttuOjqOLB8m14VQKyNSjqC9ourpWE0CbkiOPr3dI8z/nouKL/dWPj+qunQZDdUP
c+7mTTEDiE9ajV5SPTyQI8BUtIHVZiB7JLnGeGcGiuekKR6ToEjOZsRPxDhf7DqJ0tMMsO/VyV5m
tXmbT8ZuHtvpsSd6HDuEaHe1xc9vcHB9D4s2X0T9vTRT91ZXxoVd9BFx6f/QOBFWwu3sVwSFaUgR
ykFZe55603qG9bPPBpOcriZ9NwxGRAzL04tMmQOjG2aJswzOHnhvsKkJ+9ynnv2TdrseatoCGrSM
X3rkNnegMFPiAFWYAKPZUjjNW4TU5KjXzXMZN5+g9giNySSsIxMjjNXNRIhFOqW+BV5AX3Kl1ap+
3qIantHKRG/MY8i9IU1F4T8asrle+9a4VxS1uUzn++ufeBGwG4V8uCqErn/mpsBNxIAVS0cgp48o
znnGGv1jcBfTowPc3ux8H590uygOdXCa5fBUOinYTiOr9xopN2FPXXudCG/ZZXTq1nnrO0es04vS
UvanxG/3PfCAU2aK/q5psBEWy36c3eUQjbN3O2oZ2ZLSRq9VDcsJMrVz3yUZXQAKXaSz6t3ZjeMn
fg+q3NXMty+m+UO23V1WI8YQMa1l00NPglbJPOG5yc4QWE+pCqXUc8L4RGMAAqwyxHel32zIL8AR
lvntnWGltB7R1L53AIZDby4R1lrNsKOuDg7DippPQrRBM271IXEf4Fdqz72E9vreeZ58rUmsP5Zj
oK8b4X3ZbZYeyyLKIW2ieB7sgxyks6KCETwSIatvPMUaxw+QrXtjCp6RT4RFD/ycZv0Rl4BAlcaI
oQW6xHRHadblio6PoKx3WMf8F7chfVMuVrEuBQEBIsEEkC3M1zMXQ4zt45uJ9DhMC0Nu88nPLyjA
gAwFUPqElJs+bV5lBaeK/JBso011vSawYLgfkLbt8HU1wOqcDP3IgjOyK07JDGNwnI30HkNrVADi
GwtCmbKkCVA1xe6qn6RxxJJrrnSyTPa6KakeLBR4W3d5q0CjM5Wripc48+C3zNMOhNayS6IUSmA1
zO66Iqt5RdXnySpG4+ekP2gVWYZTQwpRDXHsiKouOGYDUerWTISnVo4nMXp4ZjyzYo8Qz1MAVqfS
I8pT1KGQ0XGobmqfoEMIGrN3JoyE1V3TXyanudRWlt2TW7J3PJSodd7fZeAo12U8zbR8zOw2Nshe
o54rjjJVIjegYStDDyC3mtlMnrFjH0zAEjR8LPnUzkS7mpFx01CUWc05TQjMmHjrOAcOcSbqk2fW
Zohf3zL07rE35uBxtDS+bzKSrF6wVAkq/1jkMFuAmunruLYzW6035A51Mo5UqKD4bD20ffays7Ri
2GgNEMmiLa2XZAkEJNB62BXLQ0xI6kOd1ugQg87dBRPqVSeYux2BRId00vpDV0/QWEs6Rjmj1qar
cnEbgzPYZJrQQ9d1plsSRJD0t5V1cJeuvfHrHrKcJR/LOpsfy8Z7lWkZ3/QaJHjfgq9NqULew2ro
G+N+VH+u/1skOchNYaGQ/+eBUlNAk8mluaPuw1lu3Nex7M8yck5ewXEEvj3f/86XnvCSO8p4K+bu
Mlq0E8HixOvJga7reKZ40GbEkw3swt3IofbSAA/uPYn3siHyQB/9+dETjBeDYJkd5bRWADPe2lom
N4vMq8c6qtCSO7H2JsXybhSp+MLZsCKrunpl4o9Hrca8vng/K0ySDFl9cV/ZwPtpHbssU4PkeS5B
dAZt90si4xFN474ldpBA5UnlmfloFcz3uYk0nEBy611qGtQGUWSnhVH2pctQnTeNgx2O3gag6lsM
HClaPn84DQZAYDLA9dvBRgEc9No2sFr0VY1JZxgjwy737LtZWCkzQ4c2UDMMPzFpb6Se9u/I9Aby
skg6Y7EQYLEwy+c8g88JJ9+iKxgUz7ako5rPxkLJpimfJWmKeBDTdYWTCvB7U72A94aw4LTzAVpU
/cJS1V3pQ7+cYkfvDkuDTbRuBuzlNnHEKH5EEorkMV+WYQ2PJ0FmU0QPgRbYD7SD7dxi2aHtXLCX
YVUXAEKsn1ZCOynWcA2MhLawh/bpMF2k8nQ1mLssTF65cntJ5ftCl7mtJmdY2S1Uv1KzPob6ux/8
G1D5pEFLuwrRC51zLiqLPuMrQzEZFljNEi04jId26F8t3CC4scRPWOY403Dx2E33kuvx45SX+LAw
+Y1yDCinxu9lgg7XMgH128YjcQxn2sR3bowTjrXWzyon4gGeTIzwSlqsD2RuTGuB2DmMZLVjetbT
aKX+5NH684NDMcbPxjC/a+bkhX1HdqLJTHjGpmfE5t04+W9V/1LqLsuCXEvCRMO7rp5RpZT6GHlp
xwOvicsUt8a4mpUvEN9MFQ5Os+Kih0nR6bBNKx/hrAyFGAvt4AvBNQRo1wWtinqRcj8XY8yIsiRR
ikVQ7sx7B7OiglCnLV4tj0C5OCjueuVrXJTDkey5Tas8jxbmR5/9U0Tiqa+w+bjYI0H9huQbbG3l
m4yUgzIe0rOjPJU0vEzqBW+ZclvSUAfrOjx6yofpvNJlVjgF/cXx2luXQpUfjcumKwi3gFa9NpWn
c1DuToHNM8LumVHQWTvZuoE+Gi7KEephDYVrRGogVtHy4uYvtvKPCuUkLbCUMumm5a5cpoT1PQzK
d5pjQB2W8paiIkhn5U2Ne9LFMav2yrUKPRj/qnKyNjGNnEa5WxPlcw3S6sPhDM4kvnpiluBzPAPZ
o26UKUK55FND0MhWKWMYWXIgddLMgWhzT4+83LjKbWtUw7kQOsFGKUS6AFpCmvY+WXarpYk4RgQu
myy+GFU5EEHk/YKc+OWUQiWndpehY4HUK++vBMieEIxdUfeWSPBXplZw5CGMlMo5bCoPMRdE+o7x
q63cxRU2Y0rUJ9PPDfqFA8NN+RQNOJIb5U3mwnRTY1bOS2zalWgxTUSfaccE0OrIaCywOBtYnV3l
eZaYnx3lgqZ/ztQOY3SMQdrAjlXXOKZ1HW8ropY3yAunwEq3OprtFZDiBacLxlp7cUNLt26jyrsY
PVKNaiR/Qrm0KzwjSrsZMiMsaV/Zp8jNqGniGXeLd6k7d07nJ2ut8kB3kxDOJMJdZeb8Uo8NtAsy
+nrlGSeXOBRmQlQjGW15gK88Vw7zSHnNIcO9UDxItwS5S+VGH2wYQioLjXpQrfzqnXKue4iPtSKm
261c7SP2dk/53JNmPMAP7FfQheLQyQlYwxOP+kIIPPKRcssHyjfvKAd9G2N+E5q7SQiZwr/ePuEQ
/NWK7sVnfTzENOMH5ci3WZ+twrLpn2pziPdxn5qku+pNaLt4tVmyPVuB9mGPrGDpn4NJxPrfc0ZV
igVAp5fhb1j3ihLAtXFa4yck3zqPoWzCEvCBCpSKLuCykg4JGShXCegBHwRBoVgEqNHpfnV78E4/
bcAJFPdGm+CH7lWbVVaW5yHaXwLWAdEy7jWihj0iT3vPvhQC+wE8BKHICKVl1SHifrIZktvUSl7T
0foevaOnmAoecAUiEQ+joi3QD8UBpggMc48oJgXKoCs6Qw6mQShewwS4oVUEh0KxHAZqp5o14jAF
8zAo3kMxjIwRhvWdg4LoU+MzBenDB13m9atld+OdhkR54ybz2+Itj+QAerdS/bGHKcNCk7D8clMm
5TQKJ6V6AZyd7OORFlPPuUQFDSNmtDxixwFj3YC0aBTcwsEj3yJKHvhAZ1JLzdBOUkxeJs2NmkWX
n4BSVxr1uo4o0uTVrvM4rYhOKsOI1o1UmA0IjHFImFZ6MvWtoVAcDUyO5grn0Bz2/TB81MAad5kJ
ZEbknFhlcXQmRsaJIlLYxfJiuPKQzSMyH5O878yJL62fvJS9F+CLkj/ijtK8r4YjEkoeRByTnopL
JxunxwzWCAmZ7sbWLlZdIczR2nQjZ45jl4USjTYBryRX4BLMXgs2jmKL0MelpxumCnJiKtxJDfek
Zxq2KBBKrZAoVgkchZSIeIMWn2EWckqmECpgNlbUzGsSNShdFf63KRt7W07jjSN0IDCQWLwrkkXB
WRIoLe5ez9+7HnCLpxAusP5vZV4+9BxXKHAq9ACALTSZHSLyRXZtbNrb5IH0LM5vsYizSygEh5dD
xQt8DGZeZzcX+q6gAL1fAofrIcm2Xjvsc29sjjIB3eJ2897CGLmMsgpTAClYiknMCVBPDDUXfWD/
CuS9MJixPh80HdyNbv4iS8lZj21hrONZbmluAeHz9XTL4qk/YizxYI1PcQRoLDblLg3ynWwY5YLS
DCuq6JtxKN+1cQlWmLE0np2TCIrzJyTXSwC4MEhpyIXDuZtqdyStAAaZGaooqJrlrfMSw2jlsiDx
t3oJwn5Am71LV810kjNtRfosqifmZDc1onYK0846xp+1mRbtq1DXmxj2EPtKrKNU+CsLxFEkGIGm
nvKKnkUhLYNTZKUAUSzxlNcGWCMig7DiFq+Lq/v7IZvIbfjWdKpldLkGyjob3Bp3I2ZNgZ0rNJa0
DhNi5koy2CtzArEAYskCtQTIGYxDX+dMbervksr8pnWMbLvYyy8LVxQpAMGnB7wp9mHyjuCcMH+8
eorvZAF6MoLNRABxKPCoBM301UJ6bymdhlOQzSvNsU/+MN+DxF+XiiJVg5OyFFcqVYSpEtSUxwWC
GIz4yWkVhUrxqGp6ditPMaqcNL2dfUJ7RG28a7lBHgql4CbROYyHVNwyNLRzumHRQWQFa5XQTEZn
Kyv5UPp5/piQgnQzxFEb2vmgwb8iwzmm+XmHIKi7tydo7alHKbQyg/iOsQ35ok/FzOc5T7Gwz60v
ondE4QBDbFkeDFsz3mzFZNiZQxN/iDI3dwZn5/Z6M7ZIFTDd9FXOeUYCCW1ju1/Mm5igFw7b+sFM
jeKxJRrwLEziFa6fyTJzpqzBIu7ErGGDb/RLQWiE8mkFG2YvFnB6TQ+ZwXTnKkuxaJrWbUqSM/gs
7z1NSJkOZJwezKLO3/1pO+j1D53q80UWnb8butrcBqLPPkYEJIE9FjdjVX/7qt9GmPJOUOu7ud5y
9On3XUuqOzSh6MVd7+r/81nXW9f76cv/fuGfu6gM7uiEun9tSz1Lp2h0c32WOUXlIRCoKRNh7HI9
C25mFsQcnAaNVzMewwIJmqN1JTPOvLsQhMUSCKBtAPCwJsaJ/qMzUcLKBRVkbOfGhyQB6FY3tPoi
a50/qELzuvD/ugvg/U5Ib1g785Ks/3yn0TF3YO283x/ter+6ywPEctNG+sQEnw8p1DP+2jc8oypo
C12/z/V+l9bl9a4/m/7nhUnEGVn5xEePh0jt7gwvJ9eS9Pb6ek/t7pilCHNsGsDXryzQZOrewOyX
7ebt5OOqibC64v37ffP3ZzPojl4fvX6G67Z1HVWg2qe/n0Gtd0cKa/Dv16tHrzf/fBn1DKlarb9f
EGfT75t/NhnREojwON6khd+G3Vh2u9TVhksT+9j8R7LX1S0M9PGhNNCgzLS4xbijY9iHQZfq92Xz
RBpdd0F8Um6ZPBLxom7m6g+VmGYrTCf+fV/h9N2FciGzawckQW9il4RV28htn7P4vL6uCYz2Aibd
oL/S2ywcecnvDULkAFpNYf968/rAaAasevSC2e0/78k5Ee/6kuje633XPyyMCmoy2vDXfamZE2UO
4en3e1zfN4py1Bp+VP/1HrUo5Q5LePnXfXnbUL+m0RdeX3Z9jzn3nR0rGPpW6rNc/+BtjHatRLrU
ze3AL9zV6T6aSiyf6mtev0OmkcxX+RAL/7xOaATgFaNt/3UfhslpD6XT/P3a65OtodL3S9brqz/7
yTFJ2OGyN/9+7fUBv/FomHmT+Ou1hI4iRqPf8td7DJ0Ou1Yti//6LCQtHxprYhr4z2+RLe50qEwD
abj6rtcHjGXSD0bAguz375qjtzgwoaaD8M/+wBUfHcyyz/66j+pWdkS3Suf7uo8GiWijj6PvP5vW
zWI40i35+rMlTrD5WIng55+7bNrwR+aWn38+J0Jz/zgu1sefuyzZJKclGd7/bL4RXQkKKnr9s62K
RstpVPSefz47oSDypLn183Vb19+PspB50u3o8c/m+8jzTm5pP/zZ/JJ4SJUj/fchcX2hmSfVGcTr
/Z/Nx5gbz2VXk87yn0d8lWPqztz61uIqAlDNZJWOIp9T+akwCu3JEMZRC9QA18zak07q3Cq3J/CW
6sGaiMJwqIr+cH00Yqq1cTvd2F4fbRCB77oimNbXR23PNQjk0lyut7x2Ib/qFs/d6/XBqfWzB4Ml
wGgMxHjFM+Wacuofr081WxVSE1R316fSnxlXRi/10/XBwrThldSW3F8fTVKqVHT/4t+fobIqSRc6
1cLro13ECpmaBZ1h9RlSAjfugkq/v94K3LZ7pFK8+v0ZclZdhJrlD6b65k45v3aRLG6v2xGNcFd1
FplkjbEdklSnNT4rZ3d9lEQXdsEUdCR98qiByuPgJvYUXm9SL5vPS4Pe8HrTYn16L0h9vd7yTXt5
8vV/fwTa7/vFL7Xfnw8m2vdAiMPN9U2ywarCxDfcw/WFrTknm4AVH0RY3jOKbTJpNNq615t6U1RH
Jkc0HdSj/G7LjYi0H9dbWdKKS0825fWLXu8iyG1AdMBMbwEl5ALzG2nZfiCGunPNmiZvyfJVBqwG
pspkNduZZyHK5GCZnXueC6LANE6SIx16gwI5BkHdc90n+ErGOnPKcSfr0X26/o+4T2N9vXl93vUV
15uDrPs7Y6AxaiTuU6vr4qkF665uXDfmBcW59lz/7vpsfChgPHRnPC3XTS8RNnRjdnbXF0g6jlQj
TbR56vUGyXUEQnmUONXNJTW8W82IH65b0jQdqQHCX7UdZxr+FwWyof93Iadl2J5NWoaDLwljkv3f
mOIBGCVtLugIz1AU7md/hL6anY34xzR2HPYRwUHeYCRYWeud2GSRI2KyBeDvufX8y0xgxBuZ99Mf
uuEc97V5X+olmQMG/mXfQ7je2MMezxMyGyHbV683f2WgnO+SuCMMeR4RdkxAG/38GPlj8OGMfrTR
TBKCjKFOnspyfvHzzv8xEMq1Arrp3GmMzevIKlKWL0W50UXu3aVRSR+PeICjFN9BkhFPDe4KkhrY
obRq8q1IwQwu9P62dTfnB1L4ttnkLWffS5EnZJNDkOp4N3sDEQ1Ws9FdsqVK4gi39lIEq0VTp7RO
zF2WwTUrne7WIoDgslQRbQtWbOBlTcLzaLNjLvfPBTkxG30S3YHSjX8YCYIDzdXp6pQKNlpdUUtJ
7B1NZlT2pis2nZ3PFCxRbCVGB/xZ65wbmr39qqa0fQ+DVONrUGQqPJgdLRpTwIWa9hqg2OqzCsYL
YLe1n5H4SbRxg7YhMiHWxkdiULJf+LC+/u+Gv/9XwUao0f4Sxv+PYKPz1+ePqv6vnj/1it+ePwuP
nmki8XYRy7tKSf7b8Wc5/zJ0y3FYg7quC1QLBfW/k4ws+18udTvYRJybcEvUQ/9OMrKsf+lAXvAO
WhZGek7a/4vjz3AMFQ/yl9KdDxYQ1mOahHR49GPY3n9hMff9ZNUASgxKR9oxIUu3ByaxSoP6ZvRo
oGZeFRZadOfh8gOohiUeF1/+FTR+8GtK7OrUUYw/JUpbmWS5POuGu+4j+WLkmFra1vYviFU7qplW
NqzBBy+bwUUaBHOy3LDk4yKvQcGo3Oi7i3O5TSsUdLlm3TpG/ZHEvEekPywmwAMxkqlpjcU3F4GA
Tqahhf0w06eetWBfW/ntKGMiCADQDFP6VllYXSgC+MGwLazSp3JvQYErs0ttOM3RM+hK4svpiks+
oisrrOVZ6kuzmaxMrhs/Hw9su+dMjIsNieg3Xo0REOh0cj+NbksywojQYQQZtRQFTrt6+SnzjO5K
bgEm8RHfomUjlhUekyocJ3d54DVIgZLiDq1+8UjbpLgkcQOedhbLOnK1D30BMebq1Qkmmku50HnS
0yF6MZLB3JeYC1/7hGEsKU0QYF4e1QfiFu9bLfgyu/bNayvew65oxy/VjWMMN/ZS4bEgfEFzBOUD
XcYXDqgvn8LNvjL8DWoZesWeWkVMmBpp9N8S1INfcdQ+RdVczER7mnWYW0EFMb2SxYKmovwyxoQs
TOprS1NB+fTjC42+s7DEWurJc9a6IB/j5Jw2GcWmFNkbUHmQvJioVjIbHhOVFa8b5nffaKg5YQpv
iqJt1saMf4t0hZ/0fuG++qBcWrLuTb15EHkKojUino9E3eJQ2vbPKV3kE7iEp8RDaOgURrYfy+UT
6/7Rr6mpZkX6PM8UowjVnc8UXtt9bNQKqCZ++EShUzSOSzjQGnzMwf1hkFtGPbFLAdJn2WZhFLuZ
6dgw9MXdOVNkVj1woLs32rnUZbQCl+tvaMkzwmtedSMtZma1scgwkWl3SGP9dtZ6Sr/zQei6tnNM
+12f0/Kp9N3oB5JOmgnpiD618kxfAfta1PqxWdw2o++Q6yhwN8w0L3qUKxfaXZJ1NBUsQIHOpogQ
+jkGMoys9oj0yFJnlSWUF3tDBAfaxf2uo9RG0cVGvtP11q6bnXI9ivbJLYoTB6uP4lmBA1Ok1lYB
YZK6Lbvbbcaj70BgIc3iTUscmFHOBH67TigqGXeTCVJJBHnIEoQiP0TgkOXK5zD69pqoqa+xJx1W
1wM6TM7UnMoFOrhn0u9vpHhIwF6FS2l1O2vxzJARc9qk2uivTYbxA05+cfQ686uw5gO/xXqADXjv
OKUMF+pHjwDCqIla7RjShxFhoEcWcYogHoUWYoWatr5JDnIm8iWk8ly+k1TqvGPbio+Zlz60+BqO
eZ06IfQF4EbO5JJS6z7YS/ch+/znOKHaJVFGFsX9NBj03TTxNqbVBWjlYU7GbVUtd00gnz1wLPRq
UM20szcRbuZCgsh/9BTCAlwEIwtQ/F3PZhTpeykaDDkpPRPR+RdvLPaDB2Sj1ih7oZ1095ODyxHS
FWiyigU1kgJnRUmYaXL9PApbO0gMJistH5lmifliNpO5ZtrR76nEg5pBU7/BSQPAbMZfPTSo/nvg
gphgEWeRrnHuh/FV9j2tkH7O9qZlPHVL9SYl/UBvpE/cUFkC9IQ3oXNf8lYcIdTHnC4ejWj9KVvE
W6+yUkaqXiubUA96S+YlEKzmEXjUK8zhwBWr5lfTUDueMuN2qDVENzPQPD1/ybrhgFnkAdv6c+MF
LyOyiDXqYcI8yp4IhnkGN27a3rasIYINVuSuggJlg+F3b75ev3aTeze6IliXev8ZV/Vz2zIhzYOn
Ebc08P2ezHYNwtGkzlEf+hqnTeyTNz+Sny5qWk7TUAkijYdnXNvzmcAAa5cH5WUIlLEkSEVYo/Nl
735UNTSjNsqwAucoW9BxyzKni0ZyDoRdtp8PENuF84jWlaaD1v4g6IiVkhQ3dek94lCCN5aJZ0Qe
LumVDl9sVD4sZAlwN6GP+S60+XZCKDKUycaUFk9zgle6yZxYBb20yXB5AlPXMRdP7qL09R1Aul4E
Z+Fmt1ZOZIaeQJ1N2F+p/oED/81QrtFKG8Mqt58pGX3ODFHRiBI2dTeL7rAXO2aHzo+yoGJtjo4V
lnVzyhqDg7d4t2UOU7KiSjPHzb5th4s5Bbi+J++hz/V9GyXEvs/FypDZl/Tzr0bY90XcfNk4m1Yx
iEYuGeWDExBsQSLnJiWumTBq89nQghTvszQfXJslWtOP2xLCUCurDfAn8Hr6jmXyix5h4VBLvnB2
/QdafxP0cGjWc6JfpixmHdY8BZqDIT/dytQ727p3HyTVXk7JB9kJctUngrZUfDt1yROJxfHFIRXe
BgqwGnsxgeYDDqzDke2TzdKjSK4XAx8di0Ozsr/zQq9WS1niCqdAqaVvAHZtMgMGMxSZvBkzUJaR
1hGBja7SKZO3ao4OvkCPA6VqZTv5ruxnMBoUtgzn0Omvw1iEsVZs6kSucezdzVVwtBkHsTLRaqW3
Tw2xfnCnLjQc7dFzYLDr/cx6pS2BWS7MJqApEQJr5utpDg42kbEuLdGIfuFsppdFQqSCzz6OT273
OtsPjTmHurwvaeIWwy+cnysLqXa91Kygix+kPd2PQ7exEm9fIaKMyPVDebAyBupqqi/mzcyvotUI
/bgyvxyoaXoH/S65rcifUDZTY4l3uTY9jY4WIqwOzSJRbb/1bODfvfGmHyVtSSkVTvq+pjrRlXjq
kAI0J0GoiEYUeZO/DjVK1dhE++HT4Z1WhESAhxjZqTVDO5yy/rMOmHfNDbkb33796Lv4PCQWWDDB
Su9U2E9ziQomxw0a0e8yjIwfifZRS+h3fPDTYtPFyBfy94UFP441GgCXQlch2C8ejuiG/jBSacza
zo7TZetBjJokaRhath3Q2jnll47yv9DuRXYj2psx99ZuZm6VnHrRvI3TEgV+xgsdkFko8vlcuvmB
zn9LbnfbX+K6XOXifm4P6GtNiGk+8Qj0NMMRSBcqnIfcWTBMPMAipFmo7+Cvofs/U1teNewGXfnZ
6zr0ul++S7ZRnZ9IClDs6F0N4RJqmrcNCq5GlfU+9W9zebZET5VDrgv/s3ZE2EUzegH60mh8OY6O
S8fIWL87VXqL9f7Zp+U21njWJf3fdty59SXWThHk4p7V+wTAJjLLPbqhDcPFxmt/GqW3wsu7GpNP
e3j2R39TE6JRFDFsCAacWaw0BM++RyYsbWWmjjo8p4TQKqN89efP1MI8ZsarmQFrEqRRNIDiK5XA
wbU4G9lAxkHM7s7is53bYQuGCxWKwTmFYjP7GUgd6m52C6D4hjQzlBF81lWUgx/oMSNgIg8j71Mb
ndUMd9gOlKiAOX367U6w8dlPHeXloYVcQLRCQhXcgDcs51XBryqqlwiw9+So9jnpCI316MrmTTKk
gl1GUuOs/a7aFTpHNFWLmR5ZPz6iyw2dkkiPlmnKYB40iR2yg002fU/VS5K/6OYLmqpAqy52IE5B
Qql4wqyclD+9KZrwhnorZ/6RoqiIepOOV3+x8TH7y8scgIr0sxtoPBjx02OqRbsstn5mRvI2GMN2
HiLi1XMDXiS4nvhHXNAxN+odR+4KnLOaTJN2SNaPfW+2+jqx6RTWn7AxuQpVKwRKYYIMtPf9J2pU
q7IZ0O7SbG44l8a3tEZAgaUmbsQ7a0wKDHKVZadmAflJN7vn0JrrHqn0TznXNHNJrAn2FYJSxAcY
0+5mdFYuvXLdv4n4iDXXXE3rVrV7bpBRUJ9Y29Vyj7KZQOVEWUJWfVd+JfUDket7ELiMKcOuLB6S
gK4qqXM4LzAeWFundKjOTSHe01W0fHU1+taKvRWRIvNUoF6d55sYySJGPU5d1liqXC42rvETpCM2
sHyHE5HUga1M0m1reZhbW+Lsu6egqUn3AY+bvg6lfo9zZyayl14DQmFj6wkSOEjjKu9gUG/ymcby
QiAR1Kgy+iCjXLoEsuQSrWL32dkFwIl23TrRfp4lQGdE9bRHpdV81MPD4rnvZgdvOr9Pk2I9au2r
sRhHVHw7fT5j9+FNZegyurT+k4c91RIfQwtKQRIgUqIB0791CSisri+eouIRZkZ96MdcLPc5DNJm
dve4gh/h5+wIgwKmZ30bqWVhzdLg9NszbOOMljxyRG/0NgOyC6OIIL5Uy0HG8bf0qmdtcc+0WBvo
MOz+1HO/uwJu9EjLcS68HevRh1xSxPIxc/ShZ5Rbl1TAVdc7v5yUacigTR9RHexZqm7dfDj3jfM+
d99+m2z0FrOv75xMV3u0uuTN9RKc/CNLkPjWgXEdqIyIhYVNh9K7xhqX64dRiz8HoT0HLakYU39m
TH2e/WkzJj5TVnOj59OD6VVPvQ85XgM+FE0ekcqJQL09AUg3780uHrYtNvtyKjZDPaNvYqm36I+i
C6I9K7d7qt7DOR/Fqx4AvPS1k96IU9yMt7h3Sc7Asx9wOEjH3KAQemYR9mllzmscG8e6dQ8UKX5p
IyEfnfkDcgE0Xm03QPaio/MWOO2RjW9jFqXFyGA75WGFvR8A0dqxmlNgIvXp5I1Ls5EMuzphUQc0
oOjHbB1ojEBGZz5LK2IoCbZoTRoaf26u8VUiTlrwkiz5WouZDO5T3WWwUhNtcjqmcmt2xb2r80sX
Rfow6eIm6N00zLJHrfwgxzz0Moel3SeDCC5qjVkjPdVOYZMCZBDFUbrOivQ+Croa/Dzqn97X5OtM
0wQqTVRs9QIaiKziugqRRaDGidFHUbLUvz0Yrf2olCUS63N0gFXuEJvg/ZjsfpNGuDCT7iGOBE9G
dAX3/3VqrJvF6tdAE/g3WxleHJZJHaIbXpUG/Mzae8NgSEriHN0NLmvLHuUsGE6KwPVPZ+T60dRb
Hdyr5WIVhMT8H8ydyZLkyJVlf6Wl1kQ2FFCFAiJdtbDZzOd52EDC3SMwzzO+vg8yWcygV0aEFBcl
tSAlk0J3uBkA1afv3XvuKmi7G/TAezlCTSKKBgh20TZr6MQA9THlxDU2x/AUTpx+zC+a4L/Isr4M
rdozR6FGXz5ZtSab7Mob4o+K9kRLY2UunsLxxS3MWyiQ+9r2iR7yAliQ1ZH+63nJSRtphLyVjXNt
kJqVyc04Xgh8YCCa442Iyw9T06kZ9wC8Nsskz/6y1CGG5Uw8aO0d1KeMVUqoXQaqOethaOa3E/lZ
3qLLLPrrKH4I/CXplIKuN/nt+6aP4LU82BginSczvB2DO6XOuvlWBia7yvCYWiw09m2f3tbjNpT3
dvPVVU8O+IfaoOJ71mwZyrnss/2IEpERhOs9xKx6YXHwpyeBgaK9KvKdU19xDTrsj1PsnyLo/DaZ
N1Vy7QbGwS/OcYnA7bmFEL9Gmj3TPXL8Q2q4Zya7R1nxiCCJL0tQQcQ+uMZelO0GiP8iEIEQFV9o
FC9OgVXGYIom8x0BjieFNol3Xjecs6jOS0pV2cESLs91+ya7b66s1kzedgNuMFT57hOC2beSLTOX
pGYtesxZPenAffSN7HGgqOnmayBlJOOiQn/JnezkGuWmx1FJZXk+uFm+sq3mksPJXZWrvZc/utZA
d2pr2ttG3ZfyAl83QVcrLJbAw7a9ZW189gHaKG60k+5WFOVqrE2+misMFkH84vn4FzvivlNEyd2Z
2/FdNO8Vs9+89RH2f+SgjgeYo0D6bZUzIX7G57DyyzilRZgeKwJ8OfgtitF5E7UDbdZ8MxgWchof
JxZeJhwWQ7YF+7wFmIQQ7MzyISaBbR7cbU4WYUcYZjxSBDaC5aLE0hYFHEOibWMd5yrcL+KqQbJT
OcUF6KeVku2+jGADqVg+zcLcRI1xTBNUip5z5ylwVTMylUHQhX22qvtYl5u5QjQNtmnIKl6857Sj
RHTRI+JKdjemPgAmJnx0PRrOoa0twGHQtYtebDoWz+qgvU0Duh/ugpVch4tfrFCnwvV2jZ+c62S6
Sn11Vbj1YURLDCn3xWxdJEH7cCkbIbvP8ZeyI+iCKZTnbMIx2NXVvA7nYDNn76bFCln6lIfw4zAz
IH6drRsrfo6CB083J+nbZ5K32+gj4Ct0JhrjRsOipVsEGXxiLXUHD3ycyT8VjJXRfuc2rsz0IEJL
rWFGrCpBS9i06luCaL+ImhYXmWg7lRuviTM2R+CoD/jsqzOhCOoEv/NYWclxyMnUa3E1uu21TuYL
Ny42NbZMiCfthzRZTVs7uZeagOWGTxVNpj7mfWZ+wbJOggZOo61t1OmhGbFdtrW01iRxjacwMj8a
H4AREv62PIQOG6JU0ZEEJdqjdbkKIzhmYez455UhOxr2Eexw8wZpxHhDrsZ8NKPk1hsvWbi/FCEe
dHhqz7IyHvRUEWan3QtUy/gCaHnvpjC+ovd2q+eBPGq8GNt4JPKkcOAl+cYovzK44IRc18Gxd+hx
+1HwoiOnQBZLR9mFryEycxuQjVkAyChlulNJCa2BVu5cyIDfUfsbV2L7QgNLpnecQ7PuQHHLoSNu
QdPM+h8cWf0vRFBaP59I3X/J5y959IUZ1IJWno4f//5vv//IHyMpaf6GZ1cyWNLcV4XL+T+HUpb3
m60dOMpCO6al2AX/MZQyzN+A/SjglB4/8vtEizjhv4+lDCF+4ycYL5GmasOC0vq/M5f650x7A5ql
ZvBl6SX09P0Lvayg+fd/E3+rKsuK/UIxdnIQA80MNzHdwf36bjp3/cdw6//kXYZDOm/5wX9ORf7z
t39CFsU9B6KkNvEGqG5v5CUxnwGiBRNxyZo96/7nV/nRZ1jm7d99hnoyZVcYbJnRXMZfOYe09x0E
sId/7bd/mtbbzei4Vg8/i3o1+9ZWLu28wirufv7b/3ko+I9vyFn+9+/+dth4reoN2E2kZ9/m0bC4
Fc6kaxzJhELfP57RFca9O29+fjnBEPS7IeSf1/s0fNRGNBFcyaexxv6rdGdickaXwqEoMCJw2DoP
XVo7OFXIHibNdf5iDDnL2oIqSi0af3jXmHX0o74uTeZFP/+rfvCYOJ9Cs8kJ8SHXdMnymBS7NiEW
FvThBoTU3se8/K9dZLn4d99045nd4ALAxoNSOQegOOqauUh2rV2rWPuDUxx/fp0fPI3O8s1/d50u
1Q1NkB4GWNbmV1OQ0Pxn8PWLr2r5Sv4cIv95/5arfvfb4QZG0TjGZHd46l6bjAFjMM/CVDeToyh5
I/MXT8qPLvRpYVCMWhFl0KsfFBF2sXOnfU9vYiHfC8YSdPa6X7wBP7rQpzWiEkWFoHai6lkkm13v
3TTpfJdEwMZax9y6ZfEvfqJPy4Rp2+bs+CCAelPbF/HcvQg/3mNvPEujmTg2nrn9zx8Bsfztf3WX
Pq0ZkcJ72OHjZw4RnTl2STuDg0FStdXW8/WLMNPXceDYOASAYyvjtBiq1r01vPz8+j/4StWnRWXu
LUeWS5VgWN2NkaXY2Apx1bgzLHh9jHNGfj+/0D/HS//jaVSfVpOwY7IjG8rMOKDjQ0T7W7D05bpq
eiUE8Az7bXDEoP2Lr/UHy4RaPu53z37f9P00L8dH4XGACWy/25K1Ii8Io89uR9C5v3iDf/SpPq0U
czJaKsrwPPmJRfafR8LT2O0Kvzg4zCtp+NFfqPrqF2jHH6zI6tN6kZFNZogcP+cYLzqriuZdNpzi
WFW/WDKWguWvnkb1ac1gCCWtrqZg7Qsv9Da5qvJjIGa8IKZZHtndzEMtXdpQtq491hCCMpjo24Q+
zznCCsM3w+sEbgpUxC6z39oEO+GBUWzW8lzzBxPGE9VvIshMErl8QJ9OkIqvnt8GmPGQuwDhqRjR
pYSpPRRBYkAVGmTA9Bow07GJGO6EQQHZ3h0ZV0kR0a7xYx+Djuqty7lLh4uoxGkUuY16qJFM+GT4
Or76RY1iLyvaX7ys6tNKlxhtG8eadWGwGPFdTP44p3xUAEH+MZxMBiZskX6Bd0oeZePSs6/I+06o
NoBfHMh+jbsDRXdMjd97GoNxY89nk5MM3bZKGURyqiXJ7sx2ZnylQ2lxVs8NkyCzSlmlcSzhvAZ7
k0hNeAVuggcdKXghL7vUpv3qusVIp6nTYrqwG8U807iL++ZkzqGRn5Wk0qiLn7/LP3i75Kd1mGyM
bhi7qFqZw4Da1gufTXRzT0tMQFv96iI/WJnkpzU4cUfIRqbPTi8oCD0NU7M2LrzUJbqhrp8Tu3n9
+acRy1L7F3f1s8hScSJLxmFhmM4WQoa+OhbKtFaMcPZNybMeFuOm8pyTApJMCmz2i7XjB+/a7+/g
d2uUZ9d9NBR0fC0/Y/2N64+ib2CFlVdRPp7q2rh0R3JcdRL84u3+0WL16balaZigcuIDiUTeLtda
JjC5kb/gmt2hTMcrJ35xqWVF+ouvVH26eQNY2JLeac4UNJ5fVNJD8A102vMwGuHlz+/bD55C9Xnn
DEKLjbhiEsK5eo258TANvbma6uCjttNfSHEt70dPx3L7vrtNUQhXRQs6R7JFS2M4vbqGJOKf5wZ8
8pic8Y2JNzEdmSnh0+vWltPcmKXxVtngwPxA0KQZQj99NgIwd2ap3ipvynal3YfRuvJ9WkR4Oeo1
cUMTbBaDEBn+gZJjPKDZy4nfI4Uroo25m5toWpdTCIhzDlCZ+tQJXdo45ioXQwzQasnhiXFwhQHU
ozQw6EN2UHL7lhDEKB5nIj2ZStYi0tscd+fKI212O3sZZK06HLdMSLOtl8MuLo052oSTS9QjEI+V
qwaoCTX4enzlQbSurfzZE6V71gXxVVH3/cEKiTfuSZF9dlKMwkMc9KcEeEhsTkveujPcmW325E/i
G4ExmHrcnmc8uOh74AI+6Mw1Tgm84hZNtzxSZzRikq2nRiblqu8ePLthIlOmX+3emrdaQgEwm67a
shHtVZbc4Q8nHFTCjyCQk8dh9CXzRin2opCvUem+xeUSkAm4aVcXjbOTIO23KUmbSaDKKxz7j4JE
UtLM55Pp9zXzjvxKKJ9XzwLJmXkYhwNDHjiPTi+un33UYfXiLXMeF/H13UJvvMhmavcuJgs0ZK9D
mQxXwFpuJGFpIbFvbbuP7FbsiS5qMe8DxC/aXGy8YrzWEeC7pLDubI95a0I+gTuO72GNBQBNHLm2
cUCHZzYnHp6p3zGy6y/TQNdHORHUgGTcZO6ec93I3dtj4iPrqMzXVCwk5AiKd9a33VvUIzSMew38
LKnEpheD3AmH1G7P62AdlnH/XkxddiBY9U3WTBdt9OVfBssIMB1i9ObP7b7MjU5XjQT64PkmY16Z
NDcG1tk1oKCMKjl0d3WJGtsTngUXAg1/34THLLBQ/Q38VJnS54yr7I1sswuzcMsLFvlwqzUdPZ4L
scP8FDDPEXqTuX4Fz53+mjJideysTp7PWLz4p0mtvYTFuiFcdVO5IrkUU4ddgh43wknzW+FVN2Zt
jVtR/x5YV4pHAs0K9AdMOJnX0uD08NFqYzYPAob/KjK7fg8XFf2k/e44ZrwTyxMUd1ZDHDi0grSL
XoUrol2foTQJQ36mjH0G521VbJzJrteuAQfaLasXrKO00evOOkovh9IR+oDTPd/b53a55Gr3OZ5l
AMuFYfjPYzy3e9joQBlTr80WDEeIb57ZEWH2NO4dHsHJAb8zIc9ct76PC5g/Y2X1UX8o2phw2LQn
GCJbEiZiWCqOVa17O6hY1DMAwIXlHoUVY3RlbNFaEP+CYZpxYfjusWkY4pG5kCC+IAAOdCvjkDo7
KXvOmWanPqNU8MpOhNs+LxFd1i4lDeGUJxbaAi2KJw9Gib+1SIeWy6vw2q28+ELJ0H8Kk/mZ5JF7
QufV2on7YsNpk5Q6krOCzIHnbzqvMkFtOIHUZHnBagjszlt76Tjz2iDjS4kABKFo4ES2A2f38w1j
KWL/YlOSn44gQtVDnWcWrWN7MOmtE0Cvk/JfLM7lpyMHcWM4vis6E6LygkumxkwRCp+ctjmyf7Hj
/WADl59PGwpJgivBWwTUjfuma4leTW7zGKsa88JkTfcYSGNa/uK4IX5Q7spld/9u6+voRBt5x7Ae
yqbLjLG/TmB8X09LUFtd+ikPfx4e8I4d+qzjburUXtXJdLBa9AaIee9/ft9+VAl+OpTYfjLaWcoW
1xVQhWf3AsX1vAqxiDgzQ5vI+FVF9oOqRX4q76cG9hUQPQa5wDMv03bQ+lCxuZaraJwoQH/+cYSU
Pyr9Pj2JaVUUTigalEkKLc2hYHtvdkuSwbzTEUjQZ8DCCDLzrE+YFs9RcyREpUXYXYezjS/TwD69
KU2zKc5tGWvGiljFBYTiTKJEY0o7vCBNHuSBhOS4uRberEdoCRTRYh06JZjAOcg9fRcJC9YB+EYI
E2ObwLxbQV/MsxvJxLw6xuCgkR+LtH8UBbKdU8kAngC+1BuCbRd3Hgtq1ghvX9YxUycj63N6Ex1n
oKcYUEw3njAWaBsbNPsXCm4CurM7NvNoXKHBdL5p1TrPNu4HuCfCMu+swpqfdO/uvAxaiQFW9IgP
F76dF8/PSWbIE3muwbojEyTc94RnNWsjM4g1HZSgg5L7C2NADxOT6Tg1DLlJZqtKTiz6GlyfxqS3
1iVEga1PmhPgHvTF9h0Ugs5Zm23BNjV3oAJWkaQo2pJW02rEPeHooCeno3WQkKGns9bzsRb0kYsG
mixi6Oy9IdAIxp0aOJpAT2PNg8TT7ClnjBQ2oWtzYuzaHi3GqiB+rz30CUOVTaNnkqXtputHEMq4
iSjiiLqg0ixi4IgQnhM0L1bEWC/hxhF7sdchaJkxb+/9yf+QletvBh0Rk1F4wMa6GHkJiF+fgnVd
tz5wJpSZLXmnDB3t+mTmXgSUMQe7M+Lx1l4YnCMsUA9NFoQ4nkd0FNlXJ0VIFuQfc0LRFA7JVZaR
dDoEX2Q2faWSorQkQmQFzp42lWN99YOyWBXafEvpSeQc/Y/1ZBxU4Jz6LiJjIJ0J2FE8Ud2h7cV5
2o8k9bpXhupR3WFmS0e+pE5OF2kRF7tqwCdhhPNHKJFdG4ZVraqwjdbBTCgLWCo7hWXEueljKJh5
MfLgJgwuJoieqtAoCuIvpdxBA2u4OTVGcmIOklqh127182JZ30eaKAJTGdeuoW7CMYZG1QPQdAzJ
W05JnbnqjnLsPrCmQ+hnL7MZqxVaioUxj7BUUfyOWGPPwkhXm6ZqKT2C6tHrHazu5teqQYWEZLC/
UgmcT6MX70zncsAi7Kk74hOwo9d5QacAWnh/aFwUcEr2JXtr0W3Z9hlRxvduPlUg2ZyrQFUHr01T
EqzIu8TkwM4rc9KeCSi1E3nhDs62suRFOYsHy/Duq0Zd1OxCVLtltoq98VTK/sMkPxk3xcQon1RW
tGtJAisxH5Zns6BT0/LcNoCOsjRYz304c26wXp0YNSVYmanfOCT94qKYS4ujiJ8J9xhEilzuITBu
Rt7nbxqVdokdG1AISoGadFtmpkBLej1Qas157sFUEmZ1sMldfWXupeQGBCXPKpzc5r5Fg77U9LQh
VTGy/rq2yz1tMI1s4tBrrlpJUm3sDcXebYgkb2PsBboOhrVN1pOw7fPYb4z1FKpvowcTKs6dEAwa
lIG2Q/SoJ2UAQ6usNQ4dBCfiAdbLqpckYigYt5QdxrjLhkigmjWHY5G4j2pi6KkqeO685wNcFZ/x
NIMNMEghXQ/nglTMfSYxXTYQqizgyo2fAeJVHHmnCWwG5g2m2zpBubnIYYUVWHgxSEXgDu1tx/km
9PI9K/FO2GmEcrSLd3KJCBjz+eQkVOau2d0QPc/AQYS3Zd271IcmIB4Px3rkI4ItEkQNYiSUI+e5
gN9mbOsSipMW1JIx2LMjp2Mk9WZ+15cIM1IyslEqPdu0MfZySdns5wd02NMuphZfiRwvtZORoU5O
GvEc9kVt2e9Dkn/13VLs/JzlwKsVUKuh/BoK57xuOXaFEj1bSLaH3W2GqrzIHP2IUt9mYyBSreIh
DGG2liPUntgPow1iiUvT6XcKuf46VuOwh4HTcv6rOQTa4W1GxjuqY3UdpSFK5GjIkIpP23FeeoNp
+pbTy+KJ1WfzOB38Uj1i3iA/Om/wbdjFG4epazXorVT6SuFSR3Vgc1JX34qm2Nq9/Y7VL+HYhVA9
KrIzFfc38WCzDtl3Rq/37iifIR9cEwFhQPauLkMzwqiFHWAeyQABtomqsCExN0D9G00Q80C0LUyo
cRMV/jPpzcWqnJb3HrYBlNXqXozOMyrWvafr8zrqz3qOVVGfI9iEUrdyqRK3ttmPIIWK5GniCxgS
58LL/ZzZk70ZJvQKvqKdWnXOWUsaDcECq2zoz6yBrbbJh3OQcPYVoK2rNgmvjbF7gg291aCsIr+5
FEK8u0IQ2t6iY4IDRnkxvHRTuudFPEOq66ysOX3ti+aeqBTCC4bkiAYReCynVmx1ZC7Ppzrs7gZv
Yfh19KlIF8XHBmpTVPk6r730shXMCCFgr+soq1eMTbodObjdzuW73/rYYV46baeXtqHViTSE4D5X
eYfiR0gUzBp13MaqhyfWHgMtHUC3gaXEmMrbFh0oLcXXwfF2EbgucpbgZrY3aYbQpoo+cNhfximE
uoFQiTF2zwi+X7tRKfcuVMZOO1dNOdzSDl7rQG9nK5WnuAtewlZdNQlJLVlx74SvJGbtwtlAEzpc
WZO/63EyBpDNXK++qDvoKY5pMBzxdn6vbmbj3jXCK7+0j6lNzgkWj11VSL0KoK9FebMAS6/seVdL
yBvx+JKx8ZOhjVMlaNdxu6fI2KT2ZW7wEPdzehqM4ZgS3swQZue28Q7Z7r4lmsJ01K5O62MYpvs8
RKmk0TmS3628s54nc4zvcG1hkUTlm2cP+HuOSTMeR8O+GDiOW8U1VQ781RSQQXLnxdZZqS8Lc6Tl
A3MPkwwx3/klptMcy1B44SF6t/U3P2uODiHXbG48FcduRhkde0cxxcdSVPzt06lxkPInAYftmNQ5
3oG654mqiMUqtj55KKwE24DHnwcYx0h/JccC/rx37UR2sSuy8rHN8nkXBEhE29k48wAhrbwI/7w4
icS+6Dku+pq4mwATd4i0EjM27r5dmPb71K8PpQL17NioxvLFzrhtDOqmosCvdoWflLJYwOpDn+6V
qI2BKpInnuAIKMFcO/ENnTg4a5jIurfRCZ9neisD8ve+JrmoR/JvlXtjtnmR2RPDCD9JHCHDW6Bo
V1V2PlnncHlXy6isrHDHV8OlSJM71WI9bSCfV9jOWoyUHnTk5AhirmPFbmDVDyik7P4mZYrhmumB
2CYEFI9JD5sw9gyrPOQWUDEUSqNBCIV20CUODpEk0ALzVq0Ke0bYmTdqvvcJf8B80RK2efRkIs0n
yBZQWH3DPUo7vSsNl5LF8tnSY4V50zSnXQX7+8LL5HCNZaTfhuBfAnJpkrC/NErnLbT0F4fXtKwI
LZLRLsgET502H5rFeFsPCMAXF1FYJHoHABKuFoaqrYNXjVLVD+m6Ik9qqwaLKQKltW5K5JX0v/y8
utZzdp7ajJ5dQu3tAMifKE3/2A24PbTVYVpp6Sc5JEJyt2o06vCWarkKx2Y/lc0ZlO/X0DCfqEtv
0pBayzStg5EpMC9Juc2kU31JK8HaNeBkqvPwxbPSr9K2ykc9mNG6F2OA0aS3v4WgGDfSrDQevHzr
lbBJhWm8xW4ZHMwIpCx21DMNQxc3nQINn3KpGdqgT5w1SWedezIAXlyYWRtNq0kUPMC5QstaDk/E
tzwObnWeWcZ9V1bXYugfWumffASV0oveLdf5mpj9U+54pBQJukqIFWgKJkjeYkGUWGDTzwHVl142
Ab4vSEaUk4u8AY9rfQh1463qsHzraQGmoAKPKdk711WfmLuGV/tgihgGcmBolKYMokrDQREbwVR1
0wGTCHHJiALB1lr62g5DKtEALvp4yKv4ziOJBsYgC1wt75Y8euyXzabuxi9GW5+Fs+Yp8rILao56
46Pmr6ceKmmYv/WxG68L0g8gv6G2lHc1smUJNzy3uo+2M05OLs7nPHwsM3UuVX6XBMW259tDFZO8
+p68cpeC1hP+W6CBalZSXeHnrrdFFfDujtnXCNYrOvk9pBsU/o57Tdn2zm+iqp0Y6Zaufx/1kr/P
KSuSR4OH1glCZHyA4D2TndmMsuhkGvG0lubyy/OyveosTYlTV9hSzRT3bdcUbzi+MVyE+YtVibsY
pT7nB7B7/c3shjdDxH3yksMA8zB0y00XjZs5zC7l5K50MMF3xY21RCwgHoe4uxkJ+7EHide02qQG
CfDkuxGsua2wrRQdHGa+oXaKn0b2I5cvl/KVDT258ALAhZ6zxc+9R9B5HFP3kBnZNnD9g1OnVBIS
GXX2VsVks+CNhsZL+BgDyPwNJQxxnX1y58cJ7JZCffNDmvLsOcu6XErbPkupH+kEHEIbuIod2Rdt
3z4A96I/23e7Oc7pvnY7juHDuqSJ6vXWavJtkPTUrca4zTp+vGg/ArS3eSMv68TDzlXszbrbE6Jx
qqLxEKQfjv+REKwZwUklOHLrGSN0i/GptfHbvbZoZpzgrg1YaPwTuxudG+vSFR59THw5eCHAb2xN
xONyyRhTV8z8KIcedVmvK035O2FhKSA6sjX1lvnB0ZUDVgvv1cHBOejj3OFkx/NZY4fuXY7jgNty
oz6LPYJESf+TOr/tJvrdMURIKnpyC9ex4V9WtYd53LFWQt0ou13p8mMJaYgTKk0A2T6QzyjJqZA6
/dial4URb/P5m18SXk/z2xmeQ/Mj7dmsYV+CiV7DhSd2SK0cpPQ0zmF2v6azg5nr1eZMt0l6Dl2U
s2nRcnRDEK/zaYIpnD0Ql6RgfitSCzHJ4KYkMwi+PnuRHXSbkGb6qDKxawRpLmwESPyL6dqQ0X1V
jbeto+UmkzY3MJ6+BJNmPsM4/eBBOTtHgqUO3AAXYmtRwU4YDrWDTammDFxNQXRHA/g8ict7hEgb
mmlnfcVUMHZvkqh8y+3OJKDdeTRCZ+/g/fdp7eFF35Am8YZI5bwLrEtLmW9Jah2L3NzD78O6Pn0p
1bwjAe667Rkj9SiI1dQ9jt3MqchpDoUrtont8/+Qx6Igxtcsr8uKXtgogn6j3aXib+k52rN6NlJi
CU3iFAkSnnfc9PEydK0QVQzeLDMsGYL0/nxJc2q+d1w3PFMyr89KFVN4unm+cTPZXpmJle1qP00O
gHTwfwDOIyYoMiH9g5ti6SGPV6BjCyb4AsTMUesnjz5nU3TBG8JiUffWJ+2O58vYYhbebtDlgQbS
euQHLOS3nkfwRUgEQW+etU60V0Rj4/gR/Trz6Pq3aXFtC2xUpnUpa/VM5ARTHSc0V/2UHyMBQ9TK
uaWvNe3UaG3x7MTbMTAK+1vT1GjoLIsRxbob8XBf8ZbD7GnMWKYbQWtdcWxuwiX6eabb704ymDcD
aTM4IKtC0cmw6qk9pRXBBQ9lF4qI0xU6Eig+dOHb0NhJDhA8GWXoBQdH+GO2tQldGLjcIElwRP9P
SWSHGS51IybNmkmiM9unUUJ8J02p7Yux3PlZNDdgrOZ69qfX3jNbJsq+HpuewI0wx0xIdxC6MGf6
ZsYzYFVgwVapU4deRJGknYVGocLB1Bf1PNhV/RgJNjOMzYijH/ArdXoX1I31lum0YccMVFh3d/GY
E7ItR/swt0LuEp2lRxrSSXFEjSiX/kRjDlsjGe8bYWmq6HmwyjMnHMhdVAWfjHCfoB7P3cpsXuKI
4wjHh7iNrlQ8ifDeJF/DOWad4+ODzTymoTzwLgEB1uxaW9oZUD9bXK2C2NExhjve0GYZDqZRE0va
wEDGZO8mBelDNS8fP6yr8JZtVDUXkRF5+sGb0s56mTMNcpxoqQhJm5PW+HF8rEfr2gxwTnBScHDm
i1QRqAaFFsuEdBCy8x+HIIbS9NIHs54N8GGF5gww1FpNX+dJ0NeKPFVEK9iy/fQA+L8mc27mKpsx
IxxlZYHl19Jf1Z0NI4Cc1UIyxnRlhqfG7hl7tbw9iqmzy9B0lWgNJJYyy4qv8YLB31pNhWuP74NL
640dB8SWeWA59OKzpvQnj8NB2wVetcomJC1Lc5abssI61mS3ZjM3foUNM+jnezMoMxK/h9iLJVaC
OAEhQHIgN3PjtObsZ0gKOZPi0LZs2h2rRhEIEdInqSQd23ESVvLUZK3vRvSKSjvca0bVSyYMcfJ8
vAyjYUmEB98y6Qx872RtwAJfdQAlyG8PcZmNaZlJMNTMVnCJlES4EX8adSSppxFnxlIpl8wqLx5v
SakZ+ruwC0P7ukgMlxiEwO+ji5wDuNrKZfZ2MFNi0e66jC7sPc0qe9wFKtMXGWYj76wAQaG/eZHR
cCkxu3BgSdJpr6VD82qTTu4Afd3kbPReEi08IJpqi/ycpmI4vUMdtQnysM24Xrd1RHqHU+mSictM
VtxuLkRn4R5O3fPGLMKjVVRsv00M76CP/V2pk5aBeZtTxNUw+ED3THvS65sdHYVqpUdapCzVKJCy
xr6sg8VgjGfwqeyFPImiGbAwNeQw+oljXnedILA7aSy8WFX5FX9YRsE92jXUgoJqepVMuJjTBTlw
1cRGTISEFxjdU5eb0xXFR0gvU/uCxT2qnXhfy5D0lLjrmr0b97FD8esGnLB1VrxI0UzP4UQ/BqLY
SLJkUFvWcwnWgA7ZxGNv1VpsOVD6G+01zSGtZ+CWoSMY9lamGs4QVxGN5PuuuCaiqoLI4nmc6aqM
1yes+vjJlx4Ifbu3IJkEpKlATqq6C8zgJvYJO7/1ydc7n313fLWx4RSroKe5tDLgsZMbV818ta1h
Xcad5Iif0Rcz9p2XYOUqdWFvNPnzzBvHjM5x6xjlyBw20sNbjJpieAUCojWnq7KNcaA4uiCUCsM4
cPGuZIScuDIE1I2Nep2GfT+eskJk4242TJQnszRRx2EED8YDMl88SLaUUY1VldnClhWEzTsngMzg
aF8R9JDTh0CT4FcIVnA9+oT8Eo0REgYXVOkhz9TSHWB9y9Z/kylopGR5hcmXhDxB5eD50cn32jM6
RuH6bwVj6JoFFMgBpv46Uc+OYb2zRNIDEXeiFG+6b3d/K5ku0TLmF+dzeBzYycqeuQQM8CTeErOz
+lvKpF0RSg5KPU+3iYg/jJb+nxzBQCnaOntdxUx3zPlbW8f738dvix8k+Fpc/zHwbf7j//Hv70W5
8O3D9tO//se/DEr7X+g6EQ7j4P/7++fl8/8XDtrF1zF6L773nPz+A394TlipftOWoO/swi6zpLWQ
yP4goWEecbGdKAkjTQlXqWWw/Z8oNOs3LRwYabCQTAwhksns3z0nQv6mbFtCSjNNQZTmf89y8ruW
68+RvUJlbUHAQkbuIEC1zM9R7LUNuj/Pw+qCJpK9DQYyPMy0vc06rI9JAxC81tehlsTxMT/947+c
f/yTbaM5Um0AMmPu9xOBqxSm7wTOT4i1vO5qZk09eazdhHeZ6eMg/YcgLbZJC/QQZ2BkAe0CvsSb
WyBcrts78OzDNZvjZoSgw9Skx3m4XM0va4wxy+Fh7pJLFEbya5ySCgid6lVHDSfj6szUnGo3IIbC
fafpsgZL1rHTm+UO9SYogOVfw268/e5e//1Z/95VIz6RJPkGuXG21PiHlOv9f8LOa7lxbImyX4QI
ePNKwhCgp0xJ9YIoC+89vn4W2D23b/dM9H1RiaoqSgKJc/Jk7r22oiv/0A4kgFfirK/HU0KxRTxJ
XjVXTkmxPcQzGHe2ZZDMhFlMLBc7BbnWLUS8eynYFXe0OdgTKT4QleiRxqj6J27H77EYlzfyY4sb
9SaCL9X0iFSQTjUxrjbFU0O0CA8TLDe72kjL46KOxhHfQb4fwkb5IjagVnuEJ8DC0cclgMiN+pOU
zsRvVrN1iqKp0agUEtBztmAjk6X7OArTIe85BFUIcY59k9anrgKFuXb9YZA1AZkQPpCFOelNJKHF
Dml3OrIw7VP68jtBybJ71C+EZzGeC2Lig9HKVouTTNYxGmTxTD052+XQTo/nZ0mtTI9yYdocbo0u
HbBErpL+TlfzxxQhXrJyI+JkzbxYXqeAVpyxr/NUuxoi2ZOpsB45LVUuhc4xpUB9fX6YyOFoldS6
VihPd/1odF7CxT92Kxy+gc3tK2Ekftq8CWFt/lIJnKta4gUJaW5hw0zS7zXvbux+/Tc0CpiBx0V6
H5OEE4k+T/a/v3P+31sPrYOsMaI1RP3/88aRRUXrpSmXTgrzP3HfQsZEta/EL6Pep9cecXLYDyTv
hDLTZaEKxe/KTMRMHkEYsHTC3YZiHF8lGhC3ET7C85EKbBrv+jb3iEtwPMwh9bd8lDnYGcD7xRzv
spqPjBMYjjXH0SHZVP811kyahVaSX/v1Kiak5bRTrbwpOjGVSmhJ+1EdZRrD5uhPjSbtp55ItmqH
0DKQEOWYu5o9+5ho9Y/JUCDHrLhP98DsEXGp5UKjYRVPIVkDJ8l4//eLaGx61/9ev7DYaJosS6ai
6ZIs6f+QsGTkLcm1otV/3n1SqGsPhCWEZQLQPhMaW59JparsvlLlc8wZZN7QWytsVEN8DMKMYT+R
SAFm+Pp4fs34PndJ/+jhj1DPllexiXiFZOPMia3FVzpVNzrq3KqLGX+zthQredTlt0yLjb2asqOX
Jbitqei111YVPxIFWFnPK0iZJ1i3SeUkBDr+yXhvy2SF/bHyZKW5WEj0932SFT/WlbieSUrJkE9E
KttKdfJpTG9iZqIobfT5NkP9hsvDMVoxovrLkIIYxvovH2irEJ+oiO9tSSVO1sJ3AX2AvWpRcZIN
9UDy1ngmz3fxhbT/FW3rjLWtM8/PKnP8VckA/Kqp/h+C9qeo/L9eJ87alima7FyWJOl8/McqSSQx
UQuzDB6SXuGRjNFPdeqL3waedlPosp/pRPgFsTDai9DDepQjkCiZatUur379JZcAuaT40LYeSvWl
bwUfRZ48auMVhJv+sq44mfuuMlxNra7JIomk2/TxsTCE8tKb6osmKZWvgXUzlfCziejbEEqzXBS9
xmMcMUqvpYOOZuiik0N/fX6IzSo9WZw4DZi5Vz0b9MO/v3efsri/XRPFlDjimKax7SJ88ncVWJnE
oKz5Xsck/1kOSnLWI+jfeaeuyC9Jgmt7jRwiJdZeJnqCzjxKrTupmoArf608Vg/lTaviL3HbFTfu
wAWe3FCftziJLzokorT8CT56PghdXp2TSotmlJRjdTZh7TGM1Ne3XNdq1+LczEGkaG4V77k9xCf9
x2J9GlSv3zVdYB7VJZHH2RukhGhNqEm4aRSUFt+Rpu3mJiq+1rUuO207jYGCYOYuCD1SZY6T3+UC
kANN9P9x4f5u6dIAyJoGbyFdNERNl/HG/OPCrZWgl+lCrLZawRYNZRbDbs5LO8p76fvC+QpVgiDA
nppjuugIfln6oYGR0PVYZFoAhlpF0Prb/mEZ6hfcRaWtKG0DHyWpEf5M1luRqCbnoA6Eo6ZPLCRK
dVAb8IS4J+pdZirra9FskXtCFp1okBJAOJDtnZPa5TRRzzC/7OeTVYjsky2sge1FGQcTFFg0vulL
v3A87RSS/EBkDUAAvv/7JZL/rizcLpGlqZbJrUZJomr/XBeLEqEZU+zmqJtlxknKnB6moZ+qKhW+
yFNe+X2fy7Y86dAYEOcxuWdryTCB/kgCRRWzn+081PuwRV3GDKBmnY9mt9bzN13mMNlCcgULmZEY
TzWyEiOciu6//wZPTeDf7w5WjM2ljahZJU3gH/YAhVhcCpG6OJoidV/RG444j82jL2T5jZGoI6hp
88i1PsDY3V9yy3zN1mn5apJfYeeDstgt6bj7Fnn+vaHhsEMVtH5TyYGBEdKWd4tu5Qk4+JP2sJeY
m1uF0lzkhCAbwp1vf32gZDFhawH3iiW8qlJmK60oXP4oKI3uTeqs0LcWmn1LFvdeZoTKJTZyAbwT
PiUol+oFesvbv1+efxjJuC6cAdjwTCRdVKAcB/5+DyBI1c2IoEqiESbpMAtzd1eQOXjQUebdSNhn
x6JhSyvtVE0TpnM3YIGMo671TVEgZ6hvjfc2I1mMQKH+VUAYYVfCU3vUFddMS7FTpcpPWdZf0rxZ
NgsyxVkRix8lXgc6YHnvlZoyOVLIfdam6sdqDIvLdyLWsa6Ku2QlHrOhk2RFyhvc0Pm2PZJjkVfP
BP7475djA0r/dx0gaajPcAmrvNUx8PPH3y+HoKvEPS9dE+iY0GePrTW6LPTvJ0F71DGR7ObCTEeP
EWhV5oS2yWiry7q2v2UDvt4k5grZn3PrDYAFHnk5cATqgEiOyKFMs/5SVYr+s1gX8C2wgOlJmuZu
EJa3MYfs8u+/ivR3NS6vLJQCg6OdDilU0mX9H6ubIC68SkpZByGcu3udfJtEZf2cS3g1YIiYo7ba
S4Si7qiWmNkwtGqoIAiEAjpbQtMzZfyELFe7juaYvoQaM8ySSvd//JTIRLc9+7/vUM606FyYdKCi
YCN8/iL/pWLuknoOK3htnoYQI58VO9Wst4lIhna+yQtx6T1c3xeEI26TSAfaSTY81n2YtAhm8gsG
WXBFc9Cg/yfiiCBLuC5GdFAw2qDff2lB0gNkmjoZFL906mUsIPNAUFJIL3H4Snbp2xWp77dMba5y
hE1Q7s+4Ic4FSelDf5JbqHdk935O9eBUmX7JZYgdTeSmpfnRky3TJ4m34voj9p1MZCa2OI8a6Sw1
V43tpBWUIOsn2nuCm/SILcYpiI03hXHUorJmSOMrElje+XR1c26NpU4OnMR2q77arWJc87H0MkVx
shb3KuTw9DM1P4vlTYHPBIeSAWLoa/Uhmp0G3emLke3TH/gZmYmKxSXsFuq8a36r+GXJEUzE11b7
PZnTLqZQ35QG7DJxd28FwNrvguWhFG6t76LwEraIuc2jMkKQKOwuPlBGbCNM9dDp+7S2Dc0zJ/pE
88is1XIVk0xDgruWQzrzYsUcqmZokKvwBQORL6op6d2iX6t8B3SZ8nQoVvGuiw1AHQjhlfII9ep1
1JSztBQewJOdpfqM2w90EZ1ps+iy5R2QGHmi0W2W8oAcIM6pzKcS41VNGCuuIZwDiDb5tMu7zq3H
Y4fQRjO+RoJwi+XSNYqPOlTOuYS2Jh3uCLHtGkpcZ7CkD7n5IqLVG+eDpsiHNlPA+zKhMekbbmmm
SZbA1eso7hZGex9WhQDLJ/eLoIavbG87yJMokG7zau1wzpL2euva90wud0gj8T0hoiKizkymj2jJ
HJzbORmG6hCe4lsYRe/RqpyiOFF3Uzb9zgc6HZb+PYlGP6LdjSnNyU0kQ7DFYfWpTCtWcbX1NqQo
GI7LwtslOobvXfTFLEAEAQJU3zBNYWCijJDfwMUo6rdCiJkRRXth+Tks6HB0AJnM4VGhOBm810r6
GBhsrcPLqMAszzfQp6Nwvldf+/Yzm99S60CoGfCusX8dFdt8n8DcAKXTinsixO6SBD35fGD4LOJl
aH7HF1k+Rs2bCsdKCQt8170nG8eGsFkES7RkhyTABcsY1y7DT/2zigJVIRflk/0C93T1FRxct2k3
3R4wUS4RVtu11E0MkFU0xvwsIYblnkA9BjW+kpesFZFN5BnKDYsnJ6tZIwBOhD8Edkjvu5uQyF49
vYtZeIHXvzd/ybTqZ3i9mYa8Uhb2z6NYaG1gQuzoySHrtYA/+RUHeyxLJ4Y8x2VY5MojaNmhp+V0
K/8qcZDH70W07Fo+gCLiNshjLxtVr6eQnMTZxwBgg5ynkL5XTcPgffSA3+5TvXSYvzEjoLNkDb6Q
kys/WmD+hR3ZyUcjxSopnak2/C6tL2Yp3fRQ9xvsMXE7AqmWgzESXbVXX6IZwCXxPNuhneAWL89F
JHIovWBiCSCTdKYYRC4yghskjVLbMTM/F65FfG8Hh0C+ugqq+NAo3jogccBV4K3iro1OSBkjAu25
K9ZTbH2d2hntC4GsPxKsBjqiZCY3joUETlMEe1TVrYd3npfGjkOo7EQG20sxGk7NTXdENsHFbtP3
wjBHu5PC8LPUCg85AtZB0t/O6tL/yucZnY4MW5JlJp80xaHdTuUd63fozQMgLFL6iijzGJFm7srY
yAxnhHjUKyj5Vb8ZJebHa/udePT8liDEeLHmyW9SjmAEkrA+jGpI5BR8ZdEsAgXsyaPOFh11pOjP
zDh9ocSTpqSxeDAIhhvpUL3lBkCoxrB8xTI8aRSbj8JsCCBD1OG1lZX5dUsgoyKMn7SiJHp2V0sU
B1ddunqfAHSLG0IByQ/66KmVfUtKLBvpYPeByhYia2MUKJdK+T0n9/z5z2pzNMD4gzt8Poxm3AxF
0tFl6QVafcbMBrMcUznuv6DUkk9FRa0JufRdAbh5r2aEbhRvlj/L6vihUlVP3aS/4chZz9WkSmBd
xeljsmYToeFQ+fT0LrMozY9u8/bFfWuv+B1cJeFd0Y3Rnx+UFNfHXKTn59crOAcIzKIo5o3Vyehy
F416qJs9LPaM/NU6SCPkPYmgJXvtP8/UasC6ZYaj5CV9Zb4FEUQIJTuE2sKUE3axHmXfKnn+83s+
/+Pzw/Nrfz18/lh/fQ0QtldE3OA96BvctYlIN7nQa5CuobA6hJmWQYQCMliKgvPGVGVAGg38LyyE
JTHm218l//mAnZif5Pm47LfzCY7UaT9DT9+nplLSQcwFT8Yypgul1wyimw/krOahU6mKT+qzzpMj
EwtGXaDdBwOXWSiTTJcam9MHft4Q1ALEwRE7pN5y70f9ZZIVNtYOXXyzx0BJzLriqtXko6/0Bflz
EKmJpDNuJ28QpEuBAD9Ex2IO3rDIXriBvWlEwFofc0JgJdHVGtVV4+WVEaMPyWOvleiQ2pqF03p0
1RogKvcIvfDIaGNtloFrtl7VZUGFdGGQW4+LeegaagEgxCxXCGidRgSiL6FWr419mmRnaK1Opx5z
M0Z5ifNSYWKU6iyCnSuQQw880UMbbEf03xkPn0W6wgw5YPKNQPZ0T+X+JSSY2dSwW0EKSipo8FTy
hFD16pp8y/2qZn5U619rrT+i/UfniAoCiZUEE3FdBb9icmbEAhxl/VarJLzPKoBdEKc4Tqh9YdIO
wdg3QSGUZ1VUXsa1/dZw7GrbL/nAPhWu75Gxftfyt8HoieEzwSl2sIX5OWTpGgskbCf1LdFJvqgu
cwNq38ifLx66UVtg4RsL5I4piZ0duwZJ2i26xcUwXHl5HeecwMLOZlbgEAfuFtDQF2h/UhQ6Fvaj
Gj9AOGaH1lwD7v0rk7G9FWcfBKO+VKhiJejPoghTFl26xY7MxGEq3PwXk+fA4J7NZjB/3egloQjP
STkZrYwGF/IEKRpmH9Bc9BNchgYLGug4ZzEbiknTFboymJiDV9QVmuXlJTJNQXR6NB5lcVpFyiGl
cWT5s2rSHQpVl3O9jV3ERhK0A1voDOPogefaRUsggPvTZAFtpmmbom9V0J2j2NPD0TOAh1i9EmAV
cduPSTJvjQ6whFc4IgVL4F7IGbrjeXmR+AEnkVuo7/A4FNxlHhhzV0izo8FQVxJycJuMKmqWBgBS
NJt22689zKtTmu8iFYZUpQ4KWMcAFi+2EiOJBFWCsMOXh2djciWzA9ozE9aH9ylryDSfD+1wW83a
LVP00My1FepvDe6sTOxuEgMMxMlUc+abBM69HGeZjKMt523NWD9sPdLoHMh+XD1EHiTER6EnUr9Y
8PkFeTlZc0OtKT4aOTm2TXUaIU7qEPnkxPIqinsqVF/9mjWIB9f6jKZp17BQGpr0xskIeXd/DInc
G8wEA7zorJMYrPPs6vKdCWow1WgU5dFuhq8W020OyPaixy4cossixi+cKAB99Ne6it+KirDc+qqH
pTeqLXd79VbFLeDZ5SCq1Tka+ZFHkk0nIkKSw6CUNoFgXiEIXsu0LEowiaoVJbwEUptePkYSwlII
M99M6vsRPfQY3QWRZarTfJyMfhOLXpWTf93K+2aYnHHJAlOJHlVfn7T+i7CqAPAvHUqvbd6jruQx
RLzXFI3CxwykIQ1QwVD0kEVLGAibvbeky4nW02ujrqDQ62Cs3vW59Md0fUTr/ANxkm8NybEgcY9X
aDSQ/xBwXJWKX2uhrzBC4tU8xq1xb2OHQNtMusUErcsQqSVeR1XJzomsb14JZ5Swplt0LtBsUufL
iL7p+NqyOnhhJhyIk5EIjG5YfyPCBASTFaYeHSFRHYQ/HvJNqNouvkynNTs/ZwlMjTujAEdqhG8N
MGVrzY+6QJClCvs55/6veB1ZmxdI0aLbwwXFWb7bDBDoD8LmG2OTz6bFTTksZ9LR/CUs2UuCXF9h
YMNoBWNJ7LMpTKyInWe02GhI1hGwDvEGKQha7wx7mlK3NRYcmcq1RNWxar+m6UUt0xun1Z3awc+N
NT8xCS1RvG69NWp2qhdx43cTF66B//0utvoBz61vMYGBbOPQQHA0UMBNlTlA+G3BRJHaPXQjumbl
EBT15DNntjV9eGioeVHkpyqHgkMiM3lQmRy4JDa66Jyoid1WHQ91GHkRbhGLAYmp1l/bEEIr0i3y
R3K95rgtufMEABSf/SjEe10svLI0HECoeyPszwgkGE2RCDQ0+dma41MvioGs4kG2CJhg+EH7+8s4
xm/4k19ilWKFfLqDOjGRuSwUHvi5dnoqHAh6e6UevKuN+shUmvQIXyrrwcz7qgHEKuZLFBLywn7o
yv1XMVIcvT6RPGcJSDndObua7Zv1PZzuKcdQCYl6+hrKxyr3TLE7i4nuZnpyEpPqTTAISJfqfWlg
O83XIwuyn4hmoPbFRy4ZP0cj+twsGcgHg7iNXcJjTtv+NzdDsPUa8grAiNUfDJ0fJlbPkmY8QP0c
5+6lZuUQnDIqnboSiHrM9+OYcxbRDt2LSpRQpWv2KiyeuhIvM+UPg+gLvZl8uKGOYMaYkj+ldLWF
cfHlvvKxJtAB6d2ky+zV6J1QGwOt7n0IJCA49lrc7ZcwufZx+b7I44XeuiuMzBtk02vDNZiLe9SN
AJ0/0XCepLU6CGF+0OToIIm5Gxuok/L80FBsGsp7Tr4Oe7uW2aZ8LPOtdAGKB8bgbVX16zxB2NeS
84x/FOunl03ZYQyTcyqZl4xv3a7zBeXwHk25M2oHikl7jNk+czokpXygTXMBZfJgBOu38fiohflW
93FgivHBeKzhXiWDU0BWtGtglIt16ND4DUqRgg0GdgsZAkbzeQtxnzLhFSrEORakQ732BzMqD5pZ
7qYwfCVc4122lBsznkc/69ekyS6EttFA1jHDlhDY+3tRWOdCiQ8rNK6q1vGXRgczTb1ckG71dl5u
RTfU1hsUKpJ3lwsSr7clXO9Zup4UZMlCfzNS9RUNwCnXqOFyxVcnTkENNxiNqi2uw9L9yYgew7Sc
E7M6mbLmr+3JHPVgFkxoK9JBDJs3q+jfzfBHvvEmOroBUXcld27E6kdA15H8xQN2z2PDu2ACE6CO
2l4aM/b95YuyhgegT7uwKD9rUO+QHu+FGL51ZLQgQ9zN20qZiOeCM+NSiZ+slO8WVZ3WhHYhZLbO
IMEKu099DW9RNPjEVGK1RsHeBahh72IvHc34d15O3xJUIGs93Lqy8pKRuiKuz6AynBr9HhFfYzQc
cKe+DMxA8XcF2WbNrhHCNcYDnQzP0r6jg7+AJXGYxe/yFMm8fpgasGZpdCdYBeVefmkFK+gS6d4i
aQxnzUmr5cS4DtVU+YjK+GsZGwHWqMv2Foc9/DXXRz8bBkeajMfQqMdZ8YWRycE6H3VyLPA/3kxD
P3YcCuf5TWRrHMrGLXkGuoQ/1jIKEFLfBDkEMrLXht6WuL2sRnIVI3QTuT0Nqewz78qH91o2fFON
HpPWHYbQONJB7qbkxBZAld4Q6aLJYLzR/lrGZ2sqbr/UJ2bYwajKR/yDdOfRcSESHXM48l3yoWbK
CzY7D/ce0rTlWhuvOZEDxpCcK1P2OyU/MeI5j5pxEjeDjAW8fPEWHPzGLOwHUyRt1RsVApaQFlrN
7Bk/ZhLkl0lxekPfj2S/tdl6HSLxlnIbR9ylq4I+QjlHMeNW/JJ1VXu53sFdU14G0Thi0nE1MwSc
LDtJubiR/qXSjaCOocD3HPG/SOp6DOfGE6ngZTMPcNcG+LEurTXfIWHtOOPB7adfp6dHa5kvWI0r
K0XlTtG60v1I1iPTuHeB+20aJltoIu4rSkBBps7pfZ2IGrrSQXYqp8U1CBajh1Pme4UtlOBwaSI+
o2+4a2Kfs69gSDcDzniD7rQxh7PUldeCpEOJPNwFMUilKD/Hsj8yunlAENh1OIsV6CJVIt7glV4N
RXnLc4l1evoFcpUF1kKHkx+GzNHmd/JT/LxYr0zMzkMy0oeDj97EeMuL3JmK6i6s5pthGA9GgpiY
BHeRskfOdH9UDkV+mbFSjX0WQGTg4E63uZAO49JvncyTWk5OVoNdKKi1OzXQtfk4FutDstIrZ3FQ
RfFJHWZfbL/NSXwaQ/VzKZZXbZB/GKQn6upymMbwlJVEtI1DgNHsMCbDcVq0IJW+CJhSzIJFjF+g
JqNuANWzQLQw0v7o1xaZqmpxNHCs0sG1DaHxVJTieV6e0pw9AZP8NH9olnafzfJzLYWPZIhuQhg5
9FYXD22BQ7trnqm3Zqf+PWDjrZerQdNNIc6voZhoWPaShRpITb1e1jm7DRdrwxbq9BUa4dCNsVtB
BSt+d2qDpV285lRuHW89Hbch4muNVodgeHPUeHPYuZI8HAxSdEPR9MB5HSRBPmb3Rq2+NTHBSULF
u9BCmyTaVfLOPXhkgbrJQ3dIKumRTBx+MvMiLiWHxwsyL/qRgiuFmmOU0iFCCSrP9JBKtiKdEmMd
T6klHTTp29wQEpoV57An+nCiWFk2ugiH+pYGCj4PtyBCh+y/mJ8Ma/4QXYVRoSv6n9bKsxtiaQP9
iucXn4+ffZLnw+eHZ+vmr4dDV2NRyPFHGph9//NMz//U/Kfx83yYWXZYh+MB2ggKOzmmFUB0X7Yz
lgJx/cQkoOqSkrYCH+oQNboAGcVOhebPrz0/KwsG5H/8wyRT6UMmkUlLfUS8AvauDJpIIO1tkEgW
G805oAgnrSqJm6AZ6CcBH2BrlgzeqIhxAmlu//xQpwbpHn88pmewFVb/9+9DRvSIEmck33wJv18d
DEbNv/7rnzy/+PzPfz7PX0+xdjjI2i7v7Oc1eDZ/npepmBYiLMqUFXm7TJXRfyGGMXFFQcG4tn0g
DSLcqeyQWw4MzScImMxXpeKPz3IUfly6pQHupX8ZtovWb5fq+dmwXQphjGo/Dyk1tw7b8yV7fqul
HBviDOSfuRqCIWlJ0oMHI1ek+mzX9vkEpbxd0T+ea3tqU0t/hAb9+ThqeMmaGk+Eavnt9h1XTSv+
+LbPz55fayQT82i4MgpLCVDZnuL5ZH/92+fXUsQTyx/f5vk3aUeCqyVmL13Gte4nXp5Q3a5139at
KyzI9fAeEEqwXMa68+oFw8VSuwZ9o5CUn6lX6Dgku+l3zzmpWIDrkkZPZhXnA8lTu8YptMJJpdkb
YHGK/bzP5uW1WazvQn0OJUfCzBtd23RxJ/zqxfgbpdcNLwOnMoyW9MTFra+QLZfldx8yAVwh+g/d
sUhJSMBxoRl0gLJAijA2jimxSdqREZiP9eOOkPrKdNZT/IRBaNJJvDDlrVrxbIv4marynBNsQYCK
JxCxrpDLQVG96D5AXbcUqkM0REHUkXW9bUFZdqmOE75WiBYHTpxsiqI9GPIxTOdLZjSvtFN+a4I7
hdVxnBETDG31goQgGGpet6F2E0U7tF6eEvQ5EhkCcDAe4apwPQg88xjEH9t2PVUUD2JBdmVHmp7w
GY76XSFEdoI0wmVYQ93RiYLiHYmagR7d2pCWJNuZaOLbN73JHCiMf3Vi68UpGBX9kKpgcAgqGoaT
NlI1igAxiMELtdxWJLALFCeQwjh2RVjAwRNSemSIMOsms4nPY8Th/JSEBncLZ4BqPQ1KZseraU8R
ldxieo1kcN+nntrjM6FiVi1lZ46VW9PK7I3FA9EHyu815HSF+cStKGG2KLxR0PzF1PGOMJuvH4ox
v4rFelCz5BWaAq363F5WzraxdAdHcNpOjn1OpiuL9zCq+6yD8iCL/SOKcYpWoWPMWwHJ6GRlpKX2
tj5OpAviD7NydgzJy2il1XC2ABTYKRVQxqBVxLC6kvIsRuo+p0NJLqILa9FGk7/fhJOMbA668KXD
VUmqss0CjaP/VTIfEmeUsbTsiRSVeB5t+HzEPYQ7EQJKbm6RXTmr6CERHuqkkhnag7r7mSDkJ8O5
V/YyHvhixvkLpSgjhKav3VGUDzXR8njy7C2wLGxoPtckqBWNg6/RweJ/bHQsKwCyjeZeYTOMLDJa
GJ/iLOTcnO5nAqBXA8HqEu5MfjNxIGsyqo+yrPgGmKUGeD25qnap6c4UEtTrxAadzKy/lWHzmZSW
R/41Kfck1JIcqWbat7Vi+LEpwsn4SHG1GnhHMW/bCVtKREtvWL81tJsMZl+A+TLYCUpvoqat3Sh9
pYcggCTJIHsIOgPoyNoJcBFDwGZa3toRBmlcHTTqNISmsMAJqJPAyRQz5qJxCYzY+M7hDSkazIQI
2zlczcGMAm1kSlDL6DtxOffCXmCxltABCsO8SWXpHvf7BnpkGml25qU/lxQjVnuWI3KLw9Wp44Eh
5dkEpZBCoc21lp4cWS8aMoDqlESkbYek40WTV8IyBFN+Yx7nKD23j0lhM/FLpCcUmQfysb2YAL0c
YWaG+rXnhDSMPxSeFEaqA9/zBJQwUCwriFOCvbF+GEQ3WYxZjFGzl4HGVbjayGGxaxhp41qtfJiX
GMxca2tQUzRkEtmKJJcJRTdp7rSEe/pyBPs0dAh+icP3Av6BybceuWzDlg8dRHNCoHTKAIQAHTqh
PSGnCQQXIxsISO39tqYOMYY9IU0LMAAYX3TONHwlvKY5CVStsF7XpThUGdhJNXPw7WOsj09WBuSK
XrGqUUaxHqf0i/L89xDWj5nho9n0B0LJaOF1wYj7yVSOco4AhTZmXORBDaAoMj6UObYrFchDWB/C
8F0ragb4Bk5qZBsocnO2jC2iOJyYeQoQO9CsVEbpqQaJQCyVcCXRuUPNALSQ9YUfcniB7Ohxwg6i
BXZR/aOYULsr1m4Yuk3bs0NjCsh0mWicFMdeE19jwiE1WQyaxnRVRqkEpwdS11PrXsNUu2OVvNVN
/dLp2UJbqjtODYxIk2HxsaB7la2WF4WNQ9xynSTvlai5kJucOqX3zeIZ4meXBhiRxHZFzU2d231d
QL5ICkb3y37LYJYtHJP4sMWx2pv87PpKkVIIjq6ZgKqx73CylGgIGpi1sFA5eUyG5mp6K2rYhJHP
NIlY4iO7NLDch/sm0vdKkt4bVvpEj2kbiPYom5cGh64FMASlFMcA0Ngof6zOANWEWXxFM97RjZEj
OpjSXUg0L8YONffh77iDs/2i1OTTdsY2gAIpEyvv2LedYox8lSud5DNJAB3//RwpkS+xggjt8lEP
ydvclzdFrT6iKv6q9C0Z1KVfZuYH49l9VbAiipw+thOxnkV065SNMbfL+MVU+VLFzNLY0vVeO46I
nWrpts4CmdjDOSleYL2e02R5ia3xU060n2vLKaiCQR5xEK8TGqirdopl8dEJOj6LYp8Qkt1yulPu
mZRf1CGlsKFgGmdOeMJeW0KvrqRzZCUvoaRd2zD6rATgM+RCDeVAphXu68Q4yMngQhilMe0WxmIb
/UCDCpIDa+iCAAHl5cvqaqF8m+bk2FSE2cMFqcrKVpLMxQrmcOS0QxrmVct2mcaeGZ5q0n5LVbBb
eC+VZB2XVAy2yyAvfizSr5j4a178RE4ZO6MXb+/mqvij4UcDFUIEbg2Ze7ywWYzp2VLVM8vhdtu7
4FtZHm70wfYKI5VoXg7CAKaJQWSUZKizoNjIfdBUNE10cLLhG1a/E5jCY1lLwUTk1JCalzQOj63I
OAwEDSgsr1m/zqEVLFXqJ/LgA0H3RQLkU8V0Wtrh08ZnTy0qyVMqfJ2gFM54C/IeSp5OdcGpZ8DK
Wqo/cAPtRqUjfPPHYL4s1c2Q3oGu7UoCtjtHBJ/0f+g6j+W4gWXbfhEi4FGYtveGXpogKJGCr4J3
X38XmufeE2/wJogG1CJFEV3Iytx7ba/6cI0XY7rl6BIhFoItIemEBktyDLy76v5N9q3caRH2yO+c
/Rd7zYVN6HfTvlj9tjZ3vsl9f5fem6UhadqPb0YARmBVvZjxMnP2+ne+DK7qIyZBs1jVSJ71pf/H
/vTfWVPI3UO8dikuoHL3UMJe0ARQZBCA2jNof4Z4mAM9FpuW2cciapf9vw5IP/1zqKAum2g3qXje
9c2NvJGJQVtqHychQqgGpKQhijdeiLh+jmckiaZL1hhSM2kVlwdnyJGiuhjk49B0meQgt+MbmQsc
q+EiHr0WswVuEKOcWYMRARIPcwgcw3FXSf5Rdqafwrb1vmqlPzt5OFw0ryv/llFL5RVYXg/etpIL
21Aa6Yei48PQrHun0I5lH55zv2+J5TXNZmVrDkWqJH03SSlt0yqVDCVEFGxS0F/LYfb9QFJZKHsc
bo4Hk62TWblNwlSy6mnJmz+Zp0yn59aDKl6LrgFkzJr2mo7jtGaBNk5+hFVJARwgpQLnUvR/B42E
TzM32LMEIyp111er2Jk8iq1CnR/XUpnXu4Ak1a3hTuVJizCYqNIcf5tpsa/JTJPZYLwo+I/3h67G
9I2Xx6XUKCDhyICPEYNq3S3Vsmp1dYnRxfIk1I4mvcvL42ADeaYvhVTIOLnw1U/49MZLlYTTxTSM
8TJ5AV2U0v79uMRUmH1sHl86NYII02jgzr+ox2+L/SR715QPfzgBCZptNDq16QobWLgbGm14xgKP
NJN5WiyYuTz+5uNQJJ9QQ617kDr1oh11f2OUojoFGPNPj1eOVp1cgDalmxqHx1dGhEKXwWirtasX
31qiO89tUzINVFGzyqkbz3ZMmT3b9zQnHc54XcEg8MvtWhWwr568Y48JYaMVKrkXOvH2Rc+Y3bMK
wicEFRwGdN5diQzDkN7ETHGnfPpMo09s1dqvUoeyCfvS3iVFH7yidjhmYA6iPC+edDzL58oGPp4R
//6e5wzI+5hgddKC05QEy4lXqq8ALDauTafKv+sDTA22D/Uzmywgoglxd70InmzToYgThkZsWneA
pQyVsKNnX2KMuaUWnyytZsJTz6c+4Iei0+1bQFBcBKzyktH7WVAVprA87PEjsjCCm33Zn7w2St61
7LdfpeZZVgCo9TCbsQRZvwQQ0MPb8pIjlkIDzvpXW8IJKBOIBXhN4EZVlS33qRFH58a9j5OTnkJd
u+lNTeqA1hVHw0uSiwr6ejXUQ7xueh31TDzcEOZb/yzAKjZjmK8hGulxa3y24kQ7GLoq8pVX49wO
He0fg5QzmErrS/XpWelIYauWpla+8xrYYkJW0Xkq9UWRZwz8cR7lkFLTq1YBxYubuD86LjitDM/+
n6K4Tuz1GPKbRIzOt0npbvwhyZ7ttuNTPvgVznIZnWkwhOeUiLRN/ETPH+IMwu1TRTf+lEYkMqoy
+u1C4d5bXgXIye97xGg00VKV8e2FnzCYN5KbO7CSBZ312vfZ+DxPvGsrb7eDXTDQpR3l2sr+Fxnm
llYSmKymhMM15tZqonewetzZ4S5JBPJq8Kqv9Mj7vH8KLbXOp8x8VvSJhziA7IJB7QJ0K1wEXu+8
QRxAPNV1TKLt0thOJLbxsJaMuUE2LvPW6F5CSfSiqehu+lH/0jABWhijLJZlMnUvVJg3NEbOxR+1
7oWEOSiYygtpCKSQOuMhOIZPKQsIOKhEnr0w6j8Hg0B5PW/LV0syRavkwAOI9N1la9s8Y0Lu4Fon
ObhNvtR8R9at3t/cGoGZU5DjGJgyQVyQhi+A+Vl4h879stkt0PmO/lQVj6kcczmlYSqY3vUxjVwj
O2ihBIwwlP56qvX6GYoZ6mUEGo3n4LlUTn3FxuGccctiimnrK3EvzRVsAkngmZr2NqCqtY/ijV5r
BaqiUh5qmdm62gLYXFDCsjmTzE4yLb+5RiiY3I0k886miMeB3ASQHG4zLkeBMIy0DXon/J7gTKjn
cP70TDOKbcw8BoZZSM2MullAQznjQsN4CNH0HqJ0CYs2OyWP7+yZnb1SZFv+zn1EFWbv4MKBQ+eT
kntOrTE89/2ASHcacZr6tbrUTURisymtl8ZB+SF9DIbzwdalhFarFeT/+vDQZ4viCG/13k/muxp6
MneTuoaaxSxUbxnexQO+QBNcCZYGDMIYaVOAV2yrWc0/yt6x320vVKsi9oyrE9b9TmSbnxXAhANM
YISD2aOL1JFmD9qF1r4k0zQAXqSF+TBewfSd2HTkGzF7rx6XHodOGLuMfK8T2OT0IO32b11GVNsM
aKk044OUrIN0To4k3rGfoesYHEeNTWBgEdLeiawDrDQNasWEharEHFLErHF5iNwgO1aTwi6TyOY9
i0NUSnnyBUfhV9e6nz8+Y7hqYCVtN3oWmjucLce5uVYbPT8OLOThEpOjtmuQGxK66crlmKU3XbfR
nCaCgYDr1E80q7b5mNoXCGkoCRMj2ShzJDBWIe2gCpzstRuTzLwIRtff+TagScdhgfMJ+djMOJhh
a4z8X5VAeS+PA9gv2kAOvrNi/M+lAabquuypw6n41l42Vr8du5hWXe3m5wwJ6Inv667wyACSdAJj
h45US7rfRlW0W+Y45bYPIQChEioRj7awHdbcYqY8OMGIn6dqtgmKGgc43Vlnun8OwSSfH6ePV0xP
NJSW5u6/l1qsJitMPvbsIDBOg93qp7ax/3PQLKVI6/Zmfo5H0J1Xz/rXwSjHQ50mq8oT8lTMB0Or
xdbRxP1xycUZ8XP98eo/10xgmWl+yIyE56TMQkQxMEItpzyjUKoRvjtdyWiac5CeuFuyAGFYVa6a
sqqv6cR8+HHwfZb2TlV0kP730uMd3nxd8f7HdauS9b5XIaL8QHbPBeb/NHb6++OMmE0kOsojmrgl
flu4f8Bxl1eyCLYjKd/PjwNPP3vpV5rxcy2d3xHwjg5b+QpfltplBSVHYebUd33m/YpNGjqoF+TN
7aR7Lf0MIPz8B2HbGcu8g5ldafa2jfTy1I0Vmrwhyq5EdJwQ5ni7Cqwowv3IeKpTQ3/q54JaAE46
TPM1K1JydrqHKaPJkPYZwji2SRP9T9cps5OV9udIGtbNrg2xRy4JMqBDZh4O5jqsp+DeWNSOLeCU
vRcxzXpci0RWnAp/PD8q2NQojVNaWXyI9fELq3Xr4zAITW0j3WI4J2byhpMAkqkdrKnv6Ykge1/1
gy3qpW2/dcNQv/RTEzKXagy8qSmIYHojRy+utJujdxAwA5uMkWS6V6EOX26y853910ydaud2mXmt
Rk/S+K7sdz0RHwROTAdREzZvN4XcjC17URRJ1iuQkf87jVc2KMCLR5hXk6vu8vC5+Ya/hvRu/Rhm
9Vh+Jwbd7GkKsFJF+YuZMatbCBL0WG6IciJFhyWejTRqapEihzfNBdtpWicUO2+h3bNf0k1Q8ujw
qGDzYD9yX8x6nfrsZSb5klpa08mkYMgsOb0SDG7i4lsQnuP/bYipYHNo/yPC75ra/fAL/fS09NVE
kdq3TJnbpDtkRSvPIGb4lm3ylOauelcWbUiRyeAYz6dpHWxlGCMfDmCrO1NjvprTDbrk9PKwbHMS
2eab5WUB6NsAhSOBRLsS/c4bQcnnbO4EwZv0DnGsJ09IH+vFYLEjZ3SN9kE8M4L2pDX+fDE/uMHS
EVt2duUmGqSzNqUsLlpJpnEfk+I+2DkDZ11Pd3jli0uGOn1dQ8x5miSN06id6E8rXzuLooCYLMyb
pTn9awEV9fGzpUqcYX+Z+7alnq0GWbw3pYRs2KflWnNrftz0N1JbcwNfBlk5CFruc5maV2M6o8Ei
Eglk2sYzc3UpGyEvj1dhODHC8ZE4Jk0HX8BsUX+aldwlPO/go/vDET0d9KOwLY9lIc1VGSJJ1v0U
QsR8rfKLooDzjuGoSp5VHZbH/x4EloKfU2MmPWt5joR1fkvRViD0CwCNfW7AHi8Sw1rrwPUXsg/A
FKjY3IhI9MfHUyFUWn8o6+qk5geFXjYFEWKjce2HMN85AeHwpdEz9yFbjB0CHltvvmYUFT4V3U5f
vOD5YasH0WQsB2H0lyAfjGOqHUYqsZ3puHLbOql4b0mJUFYd/SGMWiv1YEVPVm2NSlqvhUnmlOp5
5+PWyRgDL2GoMq/WaVtONq0T1f3n4IosODpVDiu7DTUo6TUav7og4cCywqLE8tLSrncaHxxRTmPt
zVeNlrwUpp7vncmWuJ/i5NJZzkbinrlPRlLfS92OL83/c2nyq71XcEd0rrrYUx/cEy0N7hYw9J09
hCCK52uPA//xL+ZE7aVJO1vH8+YpnQ9eVHZ7PUVtosnRujnBpB9LXz9n0iLvb0QHWIlLzyD2zOZg
+Lk8wmSkAkFrmMyoMlcF1TrUi2GLDZlnvZowvrZA7Bd9L/vdpDfdGkNJ+czk7kkIBkuGoLWj5vWx
IlZ50Rd2dB5q7zuLyuydKVS+SlWc3zRrtl94QUxzMP6e0KnsbM+M77AxcFUZsfos/Bc9xYA0+Om1
7v38JdBadrA8ZhGoWfJuzkpHo7fPkMd2P/SGwquRfGsWoJU8849I9xSTrtQi5N5hEBTNWll9Nqyy
OayOgc2nr6WW8WrT/aqZVEICkH+mxj8amEjpZk/lgelN/OF1tEZlOb2wHveIyPR/tUyTD/4eVFES
bskLyWaWYGQRLi7dne7mDk8kF6lhUMvvCL0gNCbW16PrWveuQRjxOKP4ybdT5n4+YDA52pWbhatm
GxMgvoxmesPjGrSy7iir+MkIf+lVmD9FUds9J23Ur3RiXTaP08mXAplQdGc3MIdsvRdlOG4ZYHcI
+q3wV5rZd7vx2ic3EuU1cSwy5jzRHPFb1ExJ4OjYCW38x3/k40CAgVz5thgXaU0D+rEFDOCBYELT
BFOQBgr5T6nsW7SazGHw3kHM7YkpLXbjYxdNBwk6TKTwFqTBdHu8SspCvw1RzLUy/Ihc5e48dlcH
VWIvIjiHbIYq/kZO/lJn3fi7TEGbgynkI0d8yALhqrYiir27eEL3Sf3CEs5DANh8UQI1U8WT2xj6
rY4Tdqd6fXqcDY6B1q2Fcm51vbGGTgQ/xOrkzcQ0jnsG/3c5tdVOgOpdoqXiQe4E4ckEJXxyRLXM
e9O7EdAkbkPlbW0gy+fHpccBDgla8QKKThBI51SV0yvdZSxIsP5O0aSiQ9j1YjckZX/2RJVvIl3v
aZKnPKnTPHlriQ+gNRGsQkraa6Xq+m7nDApkDunVjcZgVYV1dFF2HqwdvXDumW+Fq7oMtFeLZBGC
Wnvzt2TPn4yu992b3ZIYGW9pjEX05CRow6EE/gu7Wbui+t99ZxoL05XtK8REqvi648FGTh02BXNH
jrIO6r2Q26HpbGrlXm4V5sCfV9N8LZr/NBwc+/z/fR8s4FqbjB12E+vdqKYnOm7yPlYM28ICq3+Y
2jEb/GLCeQ7nNATn96zy9j+vov+79vjT/75PubVzUC7OzcdbpvkL/LwaifW2iYzrZPSv9joe3rqp
d+uxosteVCp96q2ApSIum00r7c+4tJ3jAwjD1MA5MT587o2CcTiapVWbUWgrvD67x5JTWAhK20BY
KLrc4hlP2KSq6uw7tEBB61ivj1NvPm1mcAFyB0rWFORxF+CbiNjBfMCRhLBYIZLreWJ+hM5z1Qpn
X85GPY0iIl0NneqP2hDq7SowSuRtDxLT4wAjlAbWgGxJyw5yiv89eolYhEsvrdE60pdM3XG2ARGI
AEhg89PSy0xmgPBIiaJwxG8IND5y18R6zod6Wkcit85a3raAYHoPKZtoLxmpMGun7fWXogSAR8hc
8FkhzQ2C6JmRjXptDHy1RewEz5VRUXdC9T21InWOQBORZ7EuPkdDZOIDbbo3c3TfsquWO+EvrZHq
MIGyWj1O+5Kfuqsa4zLgw3w2HedM/zraDCpOd2Cepw34V+i+aVX+MsxgzTN9fO1HV54qn658CBj2
Vw79FBR8OzEQ8o1VqUeYXDPHPQ3eMG0mg6Abu+nc00SzlPAGHY8CrMyN1UD5ceZDCTBs0agUi0BR
e+es0NpNm5lFtLGzor6G6cBU0FH7snVZ2FipkaMXuqLqx7Hx09CsPHcRmjSVrS5DyzE3pe0Az4us
NJ7rc8faGUN2q37KDDzKxi3sVIa1P509G+rTYDHlix1ouY+L/WQF664eUVYvzYbYRtU3JRRqszzy
Y/hi+XhZKTvamrVmljjfzRgfAx1kdkT1Cc3Oq+xbffu49Dj8t7NsWlG7QR8M1516u1zEVqofk97D
Dh40+rH7gtHZHmkedWTWzVceb3gcUBZDPJ1gYOZTbp8sBmwMGK3Y4EHcAAnLcjIQ3Hy2SufzS18I
C+I0533IviJHzT2J1tn5un8BVaj4lPaZeWaVE6S8tM46TK14Nn3YAHq86jmt34IoINcuTAx54+yn
ieVE5eMsHfL6PgqSInsV2ytt7Gi8QGj76cSDBwBYnIh0U8/bojaiC//400oX8K3mP/05NZkx+FnY
bf0Z1oTfaul5TXElPKC+Py7VWrG0s6S4Ps4e9I35XYk5oKytpruy0+QSGUzF+pCcjjQosxWjV5sd
g99+5MMKpkl9G1LzTxaCk85cnVQTT9MZjTfpntpXrkZz1N/sssOR5vcGn6D5T2l8LzwMBRhCyaeW
WvwRTC57Mk28gO1TV52WzuLnustfQtFH4zpc//wnabXK1o/zxz9YjIaHtJ8+Qqlj509C7X/f+Div
9XgN6o+An0J3T4+DEwb/efXfa5UVrXSIS5sJ0RuyAht9T2VTOBrYm+rfZZtvDEJVh3gw6cfUfFxG
WgyK+ZXumRFuapqfvtzqBv1kSSgMTuA3P522IjaKtdb6E4zL/VBRfod2RNhXj0SjZrNsuDO3DkgU
/d9Nrf2lvmT62cB+CaqjspNNXk9bREn1eqqMW6u1MfGR2KD8oRZLV5SXtrDuWSES8MjyZLWhg9+x
fIdjh/Qs2M0NdSQ2bPHQOPkaxFfyS+nGM8RqEV8Wn1ir6pNuwmCvSvO1TYC3aUXLEFHRKEG+6wcB
w+voLmyWG7hOTKiw0OiIcBVUX0+mnzhlnhgkb8wAljxfEjcgAS2Eua8nNLeD35N+gC8yF/LJ8ZG6
EA11dtAU8utiPhOrhv1W0u0Clz5MRJc+F686+C4+beI5yodTlNC1CHqfhCr0wTFLzaIq/V+BqvZx
Y7zOa8lWD/xV3qh3d4Dl1KXy7nD7OZa9zNM/tQxvQ9j+mX+liWVRRSrM4TqqIiaA4eID7CohHC69
jHHyLkmv4f1ozdMofIasGGBTLHt+ErxNnfGSSf/KjA3bSDpQILrRH7PsPljP5MLQhjveaLXNLWPV
zoxW2/y2IvdLUx8qHEdYsC0exfKpChL8ViTTJR0hZe1XqWWnomJj6U84IkTTbPhOGzeknaKl+7pL
uJmycAPylqwHSu2F6ZiQ3xlx28gbgbPPuua1WVfuoc+S5Wx5DpiHA7rd6mmP4LmqN7mbPanJeg6k
e6FnlixdeldlifGrGeKXsjLfY38I14Y9HjoPGXUz39xe7t5MqS3KMMs3FkjChCSNuNevIhmuvm/B
GofKnhAcK+jVjrgLEOvgtRBvTODE2HzWnf9d2ERhBMhtR1xfhqd7y8hifIp5oQ2tP0LDCxnKTWmN
Gu7k1EWHVwgCr6uRIrDZlYO60jL6dCJUlagrecwZ4SIcsq/QJBq4bMIb/bEW1U25jpLuo3DEu+lr
dNic7MgoOSVdK9kbRXPQWFnXSQ6SO2XLNsx6tCLwF0VLzkhBL0AVaKhFsQ1LN1x5IQ/KSTeOSr+W
RUaSMIlI/pDDERl87C1xvo0Q2i86R92pN05xQJ+vasiU89KpXtSVc8YTGTJynkNcVpSizaxd6Uxa
msWtMbIXSMHGeqyhS9BiI57PFsdw6iEZubg73RRXj8FvjXgIHIlQ/xzudVUi5xvC78LZgEZuVjw9
CjpkOSsbMxGYXgc+ywWLB5uWunzSRVxuilRR3/u4dcnu6nNM2yhjsL1nCegDjwTVODvxT2P5mSeA
KYLMogmR6FfRAa860R/e3yyu41U8+Wdj4CtLWmpy+vLRsKGwwJEcQUOoaaiDL+eWIajBStlSjjgZ
TSzMg7EbHcxmQ6kbyxGpe5kTjhRaS1jk71pUfQsGrjPmoUfPKDsll5OhfWuu9iERoagQTZRbHUaa
ZW11aAf3qBy5B5eSrYgAYHqZa+6ikjYB4qyGmTn+CUVgYUzUiZbLkZUaEVtzj+wbMrQ1friJB64f
bmN6V1S/NCantNtaiYYQw21YVMf6ucyad4qnb4yHT14UfFH5boXSeeJjjLcHs2ETVPkr9w/+qKe0
SV413FxV94/2JXssjTiAUWEsSUj9UEhtTA3FEulP5TJNmClbah531L/bqk03PbjjXidSoooNfsCI
SB47/WPn9efoQwjBVO20GkIlo/iNGZd7octQi9jGHqjnVlVfjkfqo8zje2BHm4bV13NRdKaRGDem
W64su2lOjK4+Ww9MLeEHshyzzZjOIcDypZvSr7BomF679buVWi0tAusbMATJNRhyhxG3pF/twmky
zl0+PEddjZEYKkxv7fy0zskBca114iUwgkAL6B4hZAnWU3h32jILgDrHQXT0ybl24FdYLrxG6Xxr
w/iOkp1+6Yx9FsDtYJcLQkqCay5bojooVkPG6R16Dq2f1gGNp9ReZRdfiV+tBVWFYd+VkvNgeQ4q
Q4gNCxp/L0bA11QkkW6CLFjqoAlEYn4ZBqKsCLO7ObfLy2R4DRSqpT5kPi4TXBwhCk9wXo1vErpi
GWgnuopad/L+Ou6AqKZqXkluXouqISHDbo6jaF8IA61TJomDVbyWciQTA9aA4TXj2hU+WdtglgVx
PmuNWKdMdks78Hdea36JGr2uYAHCojwsR3hNC57fb5porpUh/oU56T+tzCE7OVYHscUyMIl2ty7r
//U0yoXNshllOUmU4Rt3T7sxreo+ovczJl3Ho95+m3Qxl4XR47ZLi6UgOHqZZyj5mDYdENSf+zi4
SLSXWYXS1FAHsurhvFXk2GT9t5lpNUEFOY9/bRNRb2QS81VgAYKiHrgS6BoPQIrKUrIpq3/bTOUX
aWu8QR7Ml4oPxmIgRxxy/5z1Np6qPrmGLYZhT4DmZzebxZvWB6iIVqu6GHLC10oAh5e5T54WtRfZ
BnI90oFdgHXDi4xlFgLUgB5eIAJ2QHdR96DWQfYBQoRgoMWUyYvpYlRP0mGibde+dAgi9oi1+okc
icCX56LOcYJXtAmiGHGZM/nv3J4wRq2daZresiloLSWx/p62cbJCjskYtujZN+gj/jzyF3VMOllj
EtQtRbRovGBAOV+LF7o1q94xo4uXlX+B09dgV3y0b/V0SeazxyWGOdMWQQYZZGlVX6ApCWreCzFr
f/t6qF5Ckg7tRE+A3OyahqZFkmt/AV3lJH3SfCNDD9plvIxLiz2u7rONaqKEncOcUlZ8ST8pbmZj
wOtPFNIaiALkYa4YyMfMkPnP62IkseC33Kj9hOTOpKZyGVKu46bvLyaZg2uLPJHlVJA68MBgsKim
GXVg7SeHOrBuJCLIpSiyXYrQO7byTV042dZ1ogSuDHL+NmieKtQtGLBUusH6GywGlf3JWLlNB3yS
dPudY3v6lvyJP8SefosRA4jJrnhR+MbMSML9mUYmjfeoKRHvZdzOQLXqyBuPIQ/nqOk/2c5h/A4g
xDW180pAgbsuzAyBLP114kVfykRkdMNLaoD2K0PisIj0c5VFQNec+tdQa18VovGwsOTSFhDFvCS+
dvvY13h6D4J9TUM/ue+G9yQWPAB8c1xZXXxr6jkXjM5h9yv1565gPRFaGJvoBCue8j1y5S526bez
QNiQcDzf3El2NsGYu5taUKhn+iYv4uew1LYihEShhmGOkveWsY53sOuI8RwRg6MqAsSodHtJhN5E
ejHaJO51gHX8xCjbiVyamCFO4i9oL7GetEZBo0NES1SaWNdD9JsMzFl9vRqCaeFpfXfJk+kyFkW9
1jQECBQbhW26m6LgawNx/hT8vW4a9EPmqdtAfl0ny/ukzC+dCq2ZvE+nML5cW78WeJGwRG+KgSrY
GdlWV9oJydzcMQ4RZUg7gtN9YJCzi2hfrFSSI+4JZbfOo07s/EC8ef1EIu2Q3ayG0nRyiy+iIDCn
+xVsEvoc0UaI9uC3YJOMPPh0ciLueu3fGE/BWq+bK+BuckJwUW6bIFHLsvO6Vxsbap+M7wRxrwEp
wzhuy88iirpV0J3tyJGboVlYaD+2hoYw2Rlohqchah2dm9symRyYNPoXdkmPzizGjeYGV7uuGCjw
0VoQpxWsXUU97wC4i9TdL5rhqKf5yYhCHsGie4eXsBlDF+ZSCtiqcjJymVz0nHJ46305zpyPiTaC
gRjSJdyLiO33yClP8BKttZ1VDhCrcsA9gdHX4HurmorXsfZuX8D5LMCd6/5SDnWwbNkuLstMvMVr
2dCPwBkRovM4OhHfsmgZSbR2hpHNA6DcGfRIvQqfh1Pr/tq0ec7BNcKjSxrPLo+BV6RE4Ord3lEo
lJXDIssSiR8AElRjEX2r4RPvOrZl4LlnFw9yWo+ojqGU8UnpVrWsLULDEveIwTU/5IqfWIvr5DCr
IUM10SdiuV6L8JVpImjZFFepUMVuiJxFFNr1EVka2z2T3a+XyrVeJh57aGjGektIG2FkYH70K9Er
58kzvZ308n5Bn25TtRi66WUiR+zYCXeU/Z5eFnsTP9uicWjWoU049UjV6XKf3V4hk69ZxXI/Xo2s
a3ee1Sh0YY8EFrVqWNM8ZO5LAnGJKdijZz2nIpHb3KAd9yOYbShDice+dTpEQna7irkkmz1uvfbO
ioM8pT6IykRwa1Jd5c0OjgWY5jb4DQBwMJ0/Bh2ipd4M1W2a4PO6Llx5V5m/2KAAc8/w86oy2KAS
0hZtW7Hdb+RnrU/Dekwp/NuczqFl783M8TGiwZKqfSZQWVLeBqf4snsAUoW/0KMB90vOZEdD85W5
rrEGBcttodE1HxoSV0kdweEEiEGb6zPZN9lKh8toCPfTZgHbdKF9TIdsaTgVedeae7EKrTxYCHl7
Ml+ZDyQu/6KOhRW4UOrpuxg9L3W2Sy66py+hhWyNHONAb4QfIYOcVZMLerN6/g4i+sXr7IvTshmC
Q0Of19m6dBsXfgpSOPMVzjHdeM+yAW+EgwCP7Bz2DHNVBL2KkAS0xFZIRxJhvIYUnUf6G7PF5zIW
BDTOa2U1oV6uLZTV4b9k9M4BRNeo8S02KGS7S+o6yLMF5jQD/TakvXiqz5qV/xNDgkE4p8il5/CB
Ev2KKqtaU6Z6CxIAa1YUPmjMpjAmhRHr8C7QuWFUZ3/D3diPFSOEYmyYVfAR7jqYLR1MJMXHft1U
lrlwCGVa6gNDNxrPjG1MAGVOdndwU9QDsTC1J74ykwdl6JE+a4NyE3sV+nitChSGg4ddarpKWzx5
MjvhVZMAmNEceeQZ+eKN1d52mUwldcs40uKuNGz/HCDNCNJL65vvotddBqbxiRHiPh1LDI0ECcW+
+VcE3t/Yg2IZacfYs+FCihIZvbz4He4aGjN8mBCsY+OAu2+3SxkEfzw0aQDp4Ez3xncxf7sQV/ei
ibNfqQ7ZUa9ZQlvG99RixqfwRrzYwT/H6Hzup36fuOxLuwacI9v4zyxunvtq3NYo4hiqUqSz19ja
tftW5wY1RGvzmQAP6ONYFlar7UzbJQUxxyMovN+Fl6fLyh/3njdAtM+xJPt2jPBl+Mgjukxerpiy
NvCzZWGeRRYzHKmzgDL6X6jlu9Gw8qfHIWGesA1RHC4fpzU7Lbw6AiHv6Jd7isttLkAJRSmmOrAg
4SbMO+Mw8W88lCPomcQZ0byykmKenzk7A3yBLDpEeXot9bzZN110VVHu76DYvRSzuDTV/qJ1Z6vE
M4IeOROJINllUzEtm2bw2QRaPZoCP1/pWNNBxE0r39LfC6/QLnLkgRvr4UkfMe9pOsZ0H+oXMbjp
ujbwZIU+I34jrE74lPUFJN923zneL7c4gaT5sOUUrAQR2wNdpT2TlJcszv8ONKS6ZniGvV3s4BiT
DCb7aNHL+NmnC0ta3QT3qdhCKeFZNlCM0GD+ldv5c2aVR6c28cSD224jpgLKy6+a11xEP310nti6
WXKxfQAwSYV30hKYCVOJTIb6l3Wq/IgzdQPEtbKzNwON43nC+m5pVrQYUVjy5PGRZFWHrAYmGzO7
yAbQYJ4HyUV0Xk3YNHaFDq9R61kEQYIdF5IKu80PyA8uQiNvOtfDdcAvv6wxqwRyBk3RqzM9WDnZ
u8sQPQkwfkTmcC3V/3B1HsutK9kS/SJEwBTclN6LlJcmCLkD7woeX/8WoO577usJgk4SRQJl9s5c
mb8XevyhSPOoII/aVGMPxJ93gmDWL/wtvTIPgq8wVmpnIxOJ2qVht9myzp2XUsfcqBtgfnNEobAX
qcWlDylS/aPd22A0OL3hHtjl0SZvajP9U42dmhudgpmnpbdUjzwa9tGnJGwCkXoiIZN24WufgbrR
NNay4BcFXn0Dq1vIToZ4Cpo73clRsdNGtWC0JCACKV1SoUwys5AOePDuG/qaIeAQpekEqiN51Fdg
IjY6Y5KOSaQuaoGVMMB3qAIVbwsKjq5o31tsyHFBNLyvWR+N53+wOX4Iq+ZMTPel6rJlbkichhmI
6VFrX5wgeW8IQFgUGTWETvp73fQfWr/aR2L4GongWZWdfvGZTBlKW31pwyQju6N1/EcDPKSaKY+p
yWyiTO7HzriP4jsCBIKF9Ngix25zMnLAysEdDtZjFZrr0Mto9xufKO4hW1A7W7e04OKY0pCmf3DW
gwF120NVJqRlx/0S6PplCLe+3fgbquXFKnRwdFa1/l2GwQa24oE2BJXR5EvmIxuB0iAirPV/hoiC
hCrZEfh80U0qzYVIibR2EnFELv7gRuYKXwo1E9HeulJ+oqE8ICclqTHL3Z1O3S/zqrOm4iSfvKwO
Mn0U2wzDZec+0xrY+F31RfzduAhleeL8oSbvnxRJX7Wqtbdg9BLccu7C4UyVzUXT270zhjj4Ij5t
qXWIhTGgEm4JnJeZua3NT7UYXkun33VGgmxdvqTDIQH0STV5QJPtnz1GFiuwHkxTf65VQK5N9exb
3kfxPQzGQ+9ZK5ZTJ+GBf+Qa4eo14L/a7WkMwutAiuQG8M9j6aQQqyusA+XwCnUVihi+TigK1HT9
GnWOdmr4sEqxLn+8wL+Bdrs2OeNBNm0PBU0Lhymnl8xOpE93dMBWQYFScbLN+KZ4zM2Rj6F2xrU5
nSARRsm+1F4jNtwru9FuQF/sxRBKkOalwgdhPEMcfxdvUlqbsA9Qx7J8W+h5+2aWINViHKEa6bnM
Py7l24kXxyYVO3vmN49hp7308UsTfEO9uJl67C2ukRTbyu+hObr9E3jkfTZSF8ZGtKgQl4hiYNfJ
eIAANmJTqNTPpsosFoTDZ4CmbGPSP11rQ3caB7ikg4klgLobwkBWR1J8FIYkf8UuliPuVK7v/tjE
5nOBOxIF55k9Z7toZHbxlOoPoqZNNMQflg4qwG3enWsVuLva6O9UCv6lo3DV+uy9B0eBm5ODWxma
j3YIv6lmmnANi+/RTTln8K3hNNn5xvBOEme2HfmMdfbE/fhNj9hmH0EhMjPKXWtM+++K9m2cQlkk
i/4UhN8x2U4rRYH0LDxJM0eAJrIoZmYUePWMdJhh8JRFoaZgPTeU4jltCKw1E4MFaGKHay93+egM
4sGHrAPPVH5pBSvVgHEmGNxd0o2fgdLiXDLDTeWzC0yzS0nFHOXkV184By1D9EplALY1aMqcb5cS
EgTJgd0yxrLwidrCpbK3cHJjl0js1oGqVg06lSbqAq5D7URFIodvr3k1I5iCQBNlFTMTwnWkBLEV
sD7WbQIXsCEfvW0MZgys2m5F77BRXtQ0+E4ZFZbEXr7auWA9XwF4zDH3+i0RkXgDl9CVCiqNO6Nu
7rQWozv1MpstmJ9stXVZ6pg3JXbj8sufpKYZdTz8Xqi7c0bkINMxdkQH4fSviQ4YgNqAmBgzXcEo
6BcI7fZRQFESD16KfWAIWemxfi6LwFhDYmQ4ZylX6+6BLxaLwrma4sIIXTaDcApoPmRmtgoVR+Es
mMeW6MiU0C9zNMsL21KMhe3eg3Z+nbIfAUrQCOnMm6uqLfHs7b3a5NmmSd0nT3RPyEbxk2QdUqLg
aOjmXajREVDRy7F0qRexKU7E2pw121vhEsXZPrJ091DWbNPwvlTUR8MoAvT27pvfskiB7nAeo/Qc
UkFc2KF5q2L9wWkWVVVlRMzH5obIFnx3xBbkgSvAQo7vJG0tYatystZfVLXfMDrcuoBKo5bidRsU
68vNv5GcvWYU4NgK85hHcm01TitWYCdqTniQxMjoBuYhq/m43PRJTmHyUeLeGdiklbTYs895Vd20
ImNcyZetKdmWJ93OMCn8u2q0pXaAoNSsV46pA/uMaaYg1dRYES5DJEqrSNfIkYbCqkOY7+psb0Vg
NFyCqbJM/YBoBefZnpTiDFFkVU5S4/E2xfsuWepCkHFAFpryh04EXI7Y+NOEAS4sUC8BPKda0hMu
lMFdE6kOClgCBRhs5JFoxiJUUN46HeoHLigIJIHxKYLqTWcveCxBfmQjYhtH2eA7Y+BCR6eUDMIC
MyuNJ+wGyoNN/Ak6j41RHfOwfs0jOsx+7y3r2Hwxy+Yse59JCKfaIujTs9mJS6MhUvaKEjCKzS7N
K6sntT9EVv9O52vbVrTjKJknOAjdIfyTiJDCVlB0BJmkFxpSJ7/vHjsoJiwMJrpSBP9O1T8kRQyl
xvdLBuaSkA360BnecREd6WSFC8lS2KlJAh8K76kUNlk4oEY1SXdVCgWQflu8q0Z+oLh2P8iIYaR8
A4UOd7z1rxOJdsSDR6tvWEU9vA0ceK5+IND0R0ltYlfMs9dF/M/OUjV9WKUp/Q8voPqaFew5Szwx
AZBDy+gXUR7vm978oIXmSPcckia6tOKyBHzRlks78D91J3tic8Pcq2ADDtotgrluaafuXQSeaet0
3adNBd3yo6vf98Xebq70UsblOLW0TMyGlAy6td53TwRgQhzIp+VWUh3lmqLWjw2lkF02UV1WwoBI
f4aBZ6RZCbhSLzl9rPLFDyJitkxx6yi5YHj/0J1+5brNMnHa/jKaWb1Q9f7L8rVx4Vpslj0re2ZZ
9hyzjLFcdgQu9l/E31aHgxK5s2dn59SxNiUCMtQUiDICe6Tykn1SEr8kxhO2GRKS6dIv2OP9aYU8
6Wm6rZsc/Kxe26ugRNoZo1AYo+bOVPJtHoUnK8LHmhEordfxmfrTd8EctKCsjzfiJRtbZ9+kEBdV
NUVK4hMZSPlZUopa5qqyKyIKn5XDwBHQAneBenRQs6h5Wcc2QZLQNe9MyQSi13KhM52OHdKfSshH
6u3mzjQrJHxxc/K+vbFzbinlTKt+ZG9tYTe8J5Nogi7CgEmZA7OHLupSjIHYm1udjlqmUcMGtzdy
HXYhLCYDXAtoAte3ga3EcPzb6kUo6IoSDP2UZpPwxGXVYJRbCU4ap2rPdlpumIL0DRuy1VRCEhVt
o9xvj2OAltMxeqrcqntfBeo+MptkJ93mSddLriqd9QB70B/0+I/OiADBaqaA2YhZovZR0CQO50RN
AaZ9AVnNcsDiMg0gv+MrI5oDvQiopz3h31u2m4ir+rVkgclCNnghHstaqBaLX4Hms4YbuMjCuGV3
ZQFCDaK3lgx6JASZP3Xg350Gdw1VeMOtrxZf+pgUL+x8CewZ20MXOT/+oHaLmhCMFPIO+fb5w+Ce
tGqwCDhByOy4ya7FSxAOfIy97YTvUav0C0apZhmXLCvrLttQZsuJ0iUiQ4QCpEtDrcK/tI19Yqxi
4IxbQkOUozYkz1ERUxgpXliZNftE7V7VDvUYjnI7PsqCop/pNRT2cOt6gAxl0sDXBrMWhuHGhiS5
0Lp4SqFhzRE6lODGjP3Poi6Vvem6W33szHXiT1jWprg1XnqSmUpiF1UseDLsiJE6tHXMP0IeKc3a
aqQaZ//kDhlKRWZF66BpbrVT8cvYZqHtSTSjWRUjOmGT4v6WnLQHUMHQZEIFmQSyo1TN70dki8tW
pI9qG+4736AOCk6lHH9ECeI0Sp7qNP5qQv2tdrjYnER5CirKsmPdvwvffHd1wK1RZ0E7GFCOVXm3
MMxk9yWIbF9ECin2hQ6ZnPS9dKDeSfWd7TUrerZkrjZWG5XtKfv4N6pEu1jtnikTLeyC68ZPHsNR
vg8fquwosimryNqqua3Rc6/2LPNtArmoHoK4QubtYFAsEbPBm6DFvLZ9DHsgQjYdCJB8uKEhetF8
/SsfmsdxpFqZmcmzdKPHuqpwzToL9gxpHx06pulBtS9jmbypCSIkU0uA7PWgyIviCaMATQCxdepU
bE3SVkY6bY0V2ltz6I4iNNYaFpgt0MuTYihfvpX1ZCeQY0YXknGiwzc5VT6xk6Kg7tgvrxoJ6N0B
qN95oGO9GhKSxuIfMi+CkSQljFi/1mGxlqX1kRn2XnfLP2WSX5zKJow8pd3k7jU21cuijODPxRYU
LdqsBdE9pd/v8WVeWVzD+yYhR1WLO5Yz8KBq6jKolineMSt3hJqJCkyemxp0ecdTmAI6jcpLP3At
YTCjyhrCWvBfXWTFi0ij5u6C6WflTJgVaOpty4xGOxtsWY3X3jPEV6HE37ElvgeQdmGNu8ei1Fy/
dD2eBzvSb7VCjWYKCqjQcS9I3KAvr42rtEfQbdXDKmktY1lX6QsrEzhWyAwpajbAxhOiWrPpDZPi
ZPf4zkf3CQIHa5ZghAOUmrg5+AiqHJeW7ZykCGCWbEOhlcuyJ6zAx6pI3K3G2Ntq6FqiD8OpyKsJ
BaQr2a30rFnLNiPebcTqoIC5BhyDWZGuDEv9lVYPV73JIHYZ3fsY548huSKfmPOCHUFsVG0Ia2XI
JaMUkO2YMQ7a4IaEyldC4OYZ25C/7BL3lCf9i6Eal0a13vJEXdme/ifO6V0OQ2MvK3/ZoIdZaVbr
fnhgoqd1kwbhqMqObhk8YdLCVM/8kARfqh537OpfkYZ/6wbFBcQ4H2kyvPQda8gqYNpwNJ/4ggJY
HnCwNGHXLQWiQMQNIHefu1K7t4Sisi8PoDWy6/L8HFSX1qsMVqW2hE/DZUDJa5l7prEkH/RZHWDP
CVrzeo2HADWxR1eolgwjdVw+tRIji8Y8V9L5aNWPTA57f3SrtWWMd31N21ANyLNFypFDXMs2FVFi
KytCmh8i5Ybb9TwGSbFRy75Zqa7dbPB2fyUtM5Ii6Hsq7LRCAKOjBrg0aB+RT63Uml/oRepN8A/A
/DHCveNSOtZZzYidVw4q1orxtejhWvk6dXOWIN9gnRge2Hf0moGYqF01SEaWY4tCQfU/yoRiv1o6
n6PGZhbI3a0tWeU25rnt4W/l9dhSeqIPhBNEvI+Ukr0shNNiUW4PY531RP1ipbpknqQRTkQUZiMR
K2CI041ZVf2qstgYxRXgPIp6phoJMn7Yxg8Dobp6NwFUqE0vJbjhZaE3X41iexcp3vOKKrql2wnL
kvGH0aQ+07vaVD0wdcq7ofKn4Um+5wafqU8TuvU1YyECm41lsdEyBAoOsJNh6h64laaehpCVaOLc
gswddobI2A0PXbE26wR0udZtsaXJTalYMY876a5mfl47Xvze6j5hIKlHjRUwp4DhdJ/HWxDbfaiP
C88DtOiE17SuvutSzTFsg50e7OHZ7SGmE/6u40MBIudj8W30YNLrFPWOFi2gCHDOKouwGPX1EvXT
KIOX1EDvbbRqQFiIemLz3mNFjKhGJoz+QxzRfHRPihJpC7d132obiFnS9n9qZ6AYy0ml4EtQC2qV
0EeXcFuAgtfGri8Js8djEW40hP6c29o00eJziMDnZTLOKRE0J3ZbWpDniJ8m2YSPr6Som5MFJUqn
Ub8uyOPZyK48RJV4SwB7UIiXZyGSPTmpT0pEq0Y3NgR+TgVOsHKmrlnLQIvuihqAtk4xxEc9tx2h
ZSzwbTEg+Zt+asKgM6XDJGt8qfaLsFhhqx3bRsfSd9TE1dug0kJFaLk349q76XhfELNDJrMyAO1u
aa4yDR1hP1Bew7JHJhpjZsQHk49FcMJzTfcbWMUiiJkqOYVGzeOfUTNzkXZ0wmyqDnrhgmpK+sdM
U79zXfW2mkN8BjC0gfmSz67JWUSOZHiBPiJBV4loZ1d2S3AJO4BKYfV21Dkl4zDK1qIayoMUkE/n
w3zXKmQx5eLdO9SR4U0bNL3NKWLn9ybOLYlKPUfG02IgwGaHKlW2A8fRd/Breiab96rOkSdWJwRy
yibyddys00PzAek4WzZhHq0G2b+Y4nL+HoIpGCea03HIX95he102EzoUBzRg0PnWhAj9ezefQFcG
nGZmwD49FFyh8e9NdaKNDtPBSz263xgv2aWCRp0PSvjfW/NdZwKnEiNaA7HbKznzTZECD2TxzM35
QBgE+R4iv4qJXRtP2TwRk9uCoiWZvlMvdT7UXiZ/b6WO22rr+UFMdhVC3ulFiaaXvKHhPZ0uOhlY
HSzy/j8HIUI21d3JSAMFo4/+5SYADm3eIdsMbWlTFGOB4AKN9BRV8iaslq8q6UmbojMi0pxqa4Xo
0etoYkkLJJXejQQHTJ/M/A/Pt1jq8CHU0Z2qmGANsISOfgIU7hBj2z6gaN1YZn9Mp2+3FU+yQjQW
+CjxBmtpG3kBwz82wAL4gjYN4YjQ8Y+dwqeuhiRf/P1m5m9rPlTT9+bVRDogPiLC530+D8JBuOtG
E+9RhQ4/Oyo/wqcW0fMhWdrDgJR1leYl/Tn24ob2TUH0h+w6Ba85Rtea3zIqTXUAP4Wvq5yoz9H/
fC6C9hmpurv5s/p9mv42k5bpsggs655e/ATplaoJP26+2cU6oNsy7SqiE62v38dadDq/TzfzTb+0
8sN86NKJ/VxaCAtmmnBo107MRTadsNNpauqjTcRb/KJXbDx/T6b/Pa/mk8uLU28Dwe7EHOmVr/Mp
WbcayNsc4ovWRxGCq2DvI3DYzh+pMxN45w+7/+fS+L0+/rmbVSlSVUQYFl9rCirgMN/K/ZGynaTP
iDCCkmhZycPvQXX/c2v+xOgm0O6VdPCDsh4PCQunw9DH6JimQ2wqNRJBliQZuhh23EAJ27IMb/V0
oK3QLB0IORthe+wbB0EUYZkxT4JrCm7uEPHl6mVEI5uyblhSGhH9aGOldK0rPSTz1IXDoU4NY9m4
QY2aCdyLnA/U9wPa0Ze/r9fQqS30Oqr284/PT+iBQzxERplg/qn5iWII6100kjithZpxNA336qm+
ey1tnTYtheE04yGS0FDV2EBfDTtt7+ZXBJ50r8Jo3pGBTxFK//3JtIEV7heM1oOerArKzjdTcfyb
VXbqmpJQ/ftYp/X+TXEyYl7KXEfrzd35QBxufzTgz8w/Nf881qPqbmCSaP551e9L8RhlRdpcgjS8
OmpuHaOyEVeSLTEmYItmnxyJazA9NuCDXqc0vVejSALYOKzEGQjl2/ySv6+zwiMESOVu/kXdyOaY
E2Bco/lAv9tfw8LUf//I/AJcOIKUxJENHD5JRkH+nGoWzlZJfMJTEUyiCwjQxKu5R609tNaJSl7V
IjFj8yqU5lCOnnEapp9lfDevChkAyxQz7nZ+bD4w/ZoscSgE/H1MG6LkNK0Hh7D09n3Z/6EWGd4K
Ox6uRbHuqXvdHIibFvK7Czhb/WpZw0MUq9mxrgPjOj/UDHQFbVKiVgpSj/mh+ckI5fre0tkMzI/N
B9cYKr7sfz+ilOz5fLZUQice5+9Ls66C7lT09PCnl8xPRCZZVLUlXv7+9flxmEaLWNqEmPzzrlwW
X5Sk6cvPrximN5/Wtdw0lgIeqLDLK9TlzDG9u2I6SAderSB5rh0xADl+Z1613DavKiPyMreGEukh
j4F/Mq8wzvuJVEonbHpsPriQIo5TNjjoiL+nV6SYycUSLg23Y0dhahGXjb1WRiClZUs6JHL5p96K
omOPep6uMOKBxqY/3LMShe3dXevyQQTjg6xZr492v8L091HVsXItp0Mm+2AT6F4wlc696/yEmpO3
rNvIdkx0tDga+iQ+9327n1/y+5j0jiV7/uvvvUjRbuRcHDtd6Fvi0oNdoRC0gd14vCALWIw58TNT
pyvMu5MvzQ9mrOeqImLLY5sV9SHK+4p2enwx0WIsekULV27VEfMu12OoPUat7i7ykl5srzlPhe7t
KoCplccbZtRYmNJaWDZKkso9d/iTBpxude9/Fy6sxrCww1WVW4uSjJ0q9dxNmNTfXtfsIw3DWBl6
ctHosVy4efLVx4SM4urN9P7HKhMVEPjezwyqXlZLurpXfAhXM3aGHxL9gXibK/rMUG0eRhbrBb/m
nPbjp6+QR8q1fxzQcJSYdLk5H6zaUVnfdbaynG+K6f78jJnkoIUgP9fx3Vj1DBvzC9wk8v7z2vl+
oSUaUFN+Sv5zy8vG4TCm3+STEDc2P/k/r/19Zv4JJ6oIj0/VfakoUNf/vvr3jzZQqFHTTL+b/+Y5
KWpvM//cv375/OzvGxsBN9h1RFzx9JYobBoLOehiNTjef9/2/Op//drfH4yMuljJIsT7NP3k3/er
/f3ff//k3//YDSKJZdf9+vvQv/6x//2kTHVwdoK0MLTafAd/f6aHDrbEfAdIc+gfStOMtqDczUL0
t7wo2nsl7N2dP3j2gjSCibErkKzCc4v2RqS190LtiltLNWa6Mz8S2bLfFk5AnnyIkZJe9d5OWnQJ
FSPIeWib4Vjk3dUYtg1hHc+9pcgLYnoCgaPevhdJSxFi8skezVEOdIHiwaQZGlI1NdiGD9JFesTr
V4oY2/v5lp+h36X7HB3Rt0uq7G6zUQ2lurfY4VHeAjzDRkNj25VZ7YOLinSK95aJhg2rIMpYczp3
OSIl3c4/NR+UNFvFldg7JYRUi/i7ky7ozri2eTDjNj6ZXMuLUnNIgjFN6tsZerBAECjUuv24L4FO
zPdITxhpIKA1ySqMaj7wgbsQRvcmGzJMztMtJfejfUe/yKO357i0l5r7hLCuB/CeGpFPE65QbTDl
YcFg6hzeC697C1L+eSdjg6+qyEULs/KOSEKIAtSl/Zxm9hb3Kml1YU+4U2ecabn6S+g69ptj0Cem
D5xeRGwpNyVzXzs6C29l4VxSPXn2HG94FxEyINobDy7bgmNi6gWVxsK9oH/AqJQrz5R07Vs5DuUd
P4xPJaGIw36AMps5vup+ig3IK40XmxFoUER47yoZidhZM0FtNdAOzmTCVmjGnvOEqDsCZErKJ3UM
vLI5mvM5kIS07jkNKSZieb8zWZXuCsp6QH2CzfwuIeIsR10nGqcZd0qvUMen5IVatsLSkaneYwGq
YGrSdWefYNKDNaj+UqTad2xmw5Wab/97KGMqc0Smb7u++gMNSxro1Xt7Z6uUYDJCs71xaACX476w
lWFbqj19fNuOwPdWNf4EhEAKenuXaKnL34My3ZVddU3zZNlMGLMaYAlulJDWwnRX1qrgjHL7KxBM
igrFU5L64g9upyeYFNUrTVD47VlRb7yQRITc2kJpsKtl0DuYyAmjPenY9xf1QJuW4B5s9xo7saNn
Gd6xbhvv91YsPqOsU05BPBTGqkTGRsSRVtybE4oOmfeT9BT3VtJj4RJC0qc0FmTPstewOUSsLT3P
MaHWIKhtIyc96KnXnSlAVHjpvA2agXqPUqh44QODe02Qoi6YN4tYwFxD/t0pSXmrjOLLGeLgBapi
v0IWHd01HkI7s6ANZhT9V4jGgUgCACuBpW9EV5QUzwGudgGVRL2iPyA0zDBhRR1kiBv3rjPYZ8Uj
yzZ1ujs/Bvbk4BYlURkTjyRk3hBV/da5AO4TFnibmBUVY0oQUDWTBCVhQusIHrr+65DIO98pnKNw
qU2mvYBoOw0jZcgVlo3qNbGi4tyW/j0RAgRDqrS5joMBVNwgDfaOYGT7QJM43LRQnZ6VML/FIWJk
aI8eqKHmVROa9dKIIlsVpW7cydokfMCPYTvogGgLrznJqGcXTAtoQ6wzsdFGYD44Qe6fse3guRn2
mRu8GV4yWXqSgWZOKfr5sUY1zloNY2LDmtO5+QpiYxMDco+34eQa1K2E6egH3yEWPJkQN4H3Q9/F
udSCJQqIpICVkG3X8Mco1gulNh88U8q1gxR/w97OPhVB+IXWOz9gwgPNogRc0KARP5zeQ45J6eNm
SBS3bOr9d7UD6JB7BoVKKz0GBbOiaqkfJPji/FKC+taKh2J0OG1FEiM2sauO3R3fGpYRTL+atY+M
uJ4GRda1dfukxd7Awt/5GkjXINJUaxDXcPVaOYnyTFnxfr6ih1aXO8xn7aKfuJp6Cq8ghUeb06tf
DeG0gFNbeXMm3kCetpRJWw890nQX54d5YVdw5yaefQ4Vv3himGaOaVnE2r66BwTN+8zMh2q0xYPh
lX8IKspErJ2qiWtgmrCytaLNzuV0157uBmrYLzFYEEuUW+EFTBKmrjBOv8xsG9eD/BwmNGqA3q7U
LPcN9fdlJtdCql4qQGIfFD58SlQqQ1qT5X/Qr0ziP4T4i9CMqCFgWTt5bhNugrbSHtwxNogL9pul
V/WEj03IwKI3Qgr1bs5pyt0QzeFRJYsNjDmXt6ItNVUuHdOciJGqHW49tf82HAvjpazo8wprSoFl
1obIkRAp34n4bL0xpZVyrfIWlpot8wuQiX5jhwiO4df3XfsQ1iBdCtUFBs69oKL9qfj4nztOo1DG
D7/jewSMfQ9jzQfkadVvpVmcbRFDoY/p/2ZZy3/Nmb/kekRrO4/A6Xx0O6InOiqjv6Mhpg3U2olx
Gwf6HwahausKq+PNN+xTiUX1mZwyrFUpjtz5Ls4eZYG6EipWxJU7D4OlANKZuPo+CnPnQqJuuguG
IMVb0Z7woqlv4DJc/oqw7sbEpBdgVGaMmnI0HzM8D/Ssp3Lv5H6w9P/cUvyhX2L+A8E6IaQcmEk7
adGeiIaCJv38IGlVL6EabGPS9TqzajaaGrDq7XttGfhYrIPMztaV0aSPGTJh6MDWd+eQC6T5hbZG
UVFfC/RKKFH0p/meWrr0kDdKr6lPXSrTk2VSkcwnjEut4OPpdNzPHVLAu9Ealmi+htdaotREJF3s
Q6EGD5FqE8A6RJuoV7eirZCBzzOqwpa1zalPzI+JqgAs2A3y1saBu5EDmSAKmMKuTL+01nrMRZcc
BNEUm0zFSFNKC4KlZRnX+QA5higRik2opngs6DEyOGQ1z4syVRj2TtcCuRyiBqe8Ri5e0CZEZmDM
XvfTW+6sHIlhwkIKf6N2NXxM95wz1rc1gKJs/a86fkoawAS55gSfjUEEqjaG+b0+9uYB4gvewHnG
9Og7kOjmyhv0Uncz/2fzXU2FIVrbLohSRKUqe8gHIzBeTIG7J4O9vFWA1N5szaHghF55GXKpPJIF
XNed9RBKs33kj37rtfROnULUchiHTnvfxSGZKL5TnQsXF1pWKPajqxP1UIdZeUeYLZpeu7nPMre7
09mVP2mium/Nob+bv+Da6+5zbZTHMimvIGvDa+PHLHVaO/nyAiqjItPedCvA3+aG2dFXeYVUANAS
Ng7yqaGRoDCakY3XNkffSLTP2mbvHihOi6TDyl69Ao587+TxTpFV9lox69uClUHspurNTrR7YXjp
K5OIu03LZGNYqMJCJI4E2lXrXDDMhllxHM180ykewYt5+9Va6ILqFs5VlnWkpJW+uKjYH6nJ4EMM
y+p+ULN316XAh5gBGqSXxxcYxs+UPrRHwJXBI+glZbpj4b26g2gEHzg5ojasH9oya+7Q+EToEK6d
lMlPmdw8TEc/Or+G5bbuPEExXVmimyxLYfHihyrhIqlLx2m6W7EKAB9R0/MqscGadQkqrHTjk2WP
xB4m+Dx/h51QuBa9G1j5hUY+dxGxF5nvzoeZn0/+JeZLR1qgPsFC17K3z0rhOoeRVaKPWB2WxfQY
2aDMLky051bqeJXiWIGaJMmPxIO+cgZIuAtFeYDLYt/hf+We0QxPibCTo01p4drg/Dho2vhJKRMv
TSHhU09T3Tzf0QxMIQkWOFCY+AoZVUej9J9UNWtOaTcpdKepSf//d/8+qwRn1jh/2j7q76vRkXtt
pMNToKmjmg5dbz4N7V6l0R9phPuGoX2ylJEks1C/6AVtq3ye0qugYKq0hnxtCGpgqRyiZy8iHRrm
R1TbSELVKqAOhwSiNaP8YoyFzvq10VmTUvdexDlYp190nZojuZeO2lI5YJzSaLS9xu3QrlDaqntj
utv65o7s7vE+i++IF7LvMpNdCPvD4TXt4itTX0FvtjcfhG689IjRcPD5Pyj0SwShYMmqUOZIkqGe
yJlaVsdwKCp6he1gF2+hGsM3MdoX09SdQxrQNE/7rFz3dt2y+M2VM+XzLZAHebMiAu+rbOOT4HYJ
SxsClTVWrCnYGKJHRbcuAH9qua+dbZWOupL50WPAMEUgj7MBMaou+4owL9oh3K+iQl1aUL5uSsp5
N3+weRMgkiV1YmlhkV35uezPtkJ0CRWmT4QD6IntdyXyfv65oSj9Z2mW4jT/pkFTXzK1z4/z+FWh
vsL2m6jnOBY+jns8UwRr1LAJiu4dnTKj8H0M1nGFEhuAlyMZ1yP5KIv4kY06Eb7TQ51Nqaw0Dbwm
05N9VTTwaLCRzs9GjvNBkkKyKXxkqvFEQExVxBad5tqnESbJE2le6/lxcxrkIVm7v3d933xRKRtQ
eW7IkERwOr/KGUW+zgFlUtasy40MTWKdW/HqA1n9Tke2/do0AZPcJTMTuQbm7l1opeZX3sRfUarF
b3SsqR12Mlgl0SD2fSTRj/guLvSmvSQ6HwWdoY0gdx5XGwB1t2/cz5a80kjYD7ETOF9t565Txc6Q
woFG9vSo+XEVIBhRbb6S5FAQGIaglbIGC+LO39aWEmFlbLrTBH+CFkXjOkGbADqoJO4D3g3INECL
HOwVEFmffaRXPHYvemhQeLOd6s5VGrTwUjhUHPPqnBfgNgKtdEigtfXNRJRLQFEGsaY9ulb3Roa8
9n90ncly3MiSRb8IZoHAvGXOI5PJSdIGJkoqzPOMr+8TSL1X3YvewIAkS0UmkQEP93vPvUwkgrxN
EA9W7Nn9vXDK7cy9Dc0Xt5U9cnsmzWh/iERjG27Gr36CwSibE/T2lsn21jKIX1q+hRzyKyPOAE1j
I49pNYavuI0pQe3pZbkCO4J/xaWb2ZNVs7xkVl74ao7/BOqb3ETMt2aWCKL/sz3lVwDdquvAf9Vu
dUb+vC0tFMVpUpJLZdgUWYVv/6SBylRCMf6E49obrbZxOKrLqUIP5MJCTbI8+R46xVtHDkTwFACn
ocD7xyuCb/hDzrPvjecsKZL3cemwpLKpqbc6Gw8/UN/HByvt3ctYESjHKux/a7qvMOr0T0pBNt78
ib2kir7aTnvus7x996Uh9lXZvQ29jaOuytEszql4zrNQrNrRWCdtar1CCLD4i/DjBGLU2MVkcjWT
f3fDOwXxn9sOHMvWDVocYWAWftrVr7hiEwAQTN+WPPJwqCfRhxkOK63VLzOVOypBYm0Q/hsX12A2
QZAu+UXIEmCthQqpQIbJTORZ1Ac5ouUAhpYIon2fIQqHE+oQpVOOF78g86rtSm+bjppzLTWXXo6U
72VtYwMwWes1R2mesrq74X5CcOgEjH9x9jMPQOmUVHJH3TveNGr12+j1yX7MSe0RpWFu/MCl2LC6
nse7tsf5pkh+c9+K/Tj3v0rbZiMdzBJk9PJ/Ik9uY/oBqRZR64d7g9sNXBRe+dEPCY428uIb/JOi
NxBKN+02YyngFrWKq94OBhPj9lXoZXuAAmZt3SK2j3SGTMRxTfPSC3bMiaVsoPMrvtZmA4VMg0Fj
NffHAeA7ploJDmgwq3pbxGszInaib6P2vhzGtCRAMmnnXZinX0GS1fcgSaEuGeUfMFGPE/VKkEAs
nWXkI6cvpi2bxGIvcJJ+FsO+cD32Xy58jqBkOKHXnI3cU0XVPje1Uzz3SdZC4fLF18DvsScrlVC1
ODgv4FkCNKCL2XKGcNBFV9AhF/L6QpW0R0NK460C6V3rzxHyMrv3teuje9qWIl3DcUEL0UMjY98a
DlvUcjsioRTY2mjoK44FHo0hODz+FHifp00UwB5pE0oXN9PP3LfpYaAagXpI9Rt0N3oF00uT5cVd
/WY4L4JB2L/USeFOzq8gGeinQSocu/7NtoXqP7bmzigd7yM0poNo8t/9HBs3XW+zXeNBAkqbzF09
aJlawPPHycvnqkHJsEA7jdKDGpZZp/AX4srxihIQpb/yiz9un1yklyrSNFIFymsX6gk5n11yggLs
naIAl+GSRlP64By71AtPkOPRceTob5KhBwiiF2RpjnVCyKY/TTfxJ62oCBhXkU9bCX2/3AbTBEwB
gVG4QWRD34POyHLQ4d6g5cbZZeTwhJnvbANjTO6Gqt39oMYn3PJsk5YkQGpaBwqaKbPa3UVQlbYp
oScXUH1Is9F2e2kV8v/lrRkRpTAFeQkTy//TDv9gzAp/5xoyrLJBhvXIEInR7dY4grN1l8TFntSj
l1Hnq//+cEZG856A18cyADlQiNUQ0XNKmr45gZhkX29F0ZernwwNZV6dwAFtRXTHg6vfmZGvPWvI
rq47vnVZ37+FRtS/JUQPwV9+9T2jPhYFuyFCKFIqUEM2b7XgyafbGFSisEMjqT5GjMt1JmLAm8xG
CcPNY1+MRAFWGA26JmOpEMh7A7cT18cvZnRGuMPd6KD28sZdhcxll3oI/uIE00aR2u7OVKU73ZCK
BPDMvLQE+CC3K+zkIoZ97UBFBfln7WVqaZ/diGmKrcthqhT9uEsBwfyfLyaF99OYhXtdMLI15cel
QjG8AC7TgS4qiqSz07f1qgDrBRIpRcs5iZQ8gkDelr90DIK1FUnI0K2W0yksquGox2xOx2j4s3xy
coMZUxznhyZwvUtlxi4EGjdBkNV9a7NC2xO5hdfc124daIDvKYsSrtrQu+HBkjtTM25lF85rQ23z
K0HUp+czBpaKoF3RdF2g8hSxkFeWpQuSKYkGjndsNDrG3mjhhcq7uTrQHs+bTjEZ6Fj0g8KJ8EqQ
vISZwx2LsXytOeZ0GoMA52GC65yG/PzTpVP11M2o1jU3xXjcSu1ktuW8cT1Z3YBa8ifEbxFhyQFI
XBQ666Gb/Pn3JNmEvmTSmJTfYj8JNqU5Yxz3xO8xj6ZNjEzgQP++YonLuj0toua+7N5jFao0ywYC
UUcfDaIlci0g608pBo0vGURbzxjMf7jHjp6dFjsbSN7G8rLpgu8qeGr01P1JsU3kDb6jU+iW5p6K
omAa7TFi5Imnm+gyvbbbPdYfUIAEG2RW9+GQ7BmLZP7h20QimGNCV9UffYb2Aj++aRk0AT3iInKJ
wcnwXtsa88SgGgn0XzvUlNOhVM0REjLWdQUGIqlnwJOS+9iJspdlsa+i4KVodOtKaJeyBNfZr3j8
I4RofpboyNdwoVf96E8QC6mkBp37tyQeBkRSs14+WwDJ2vuQkpKqO1GH8AYdngIds92Q63SIZ/IO
NYIjCUI3rYhuwiRChuvwsRxL3y4rhaPWsmGeMbgjv32Exczj+I9gXXwxxfirSmF/AwUcVn447cD8
U+9oRfrZeR995s57eBmQP6U/HguJra3NJ3kBeID7UBveM3vWPxEb6WvTDaorhM0OmlV16dAs4RsB
n4djvaqBXwX+ahzsGXtb8WaDiP+n1r/o11lbeKbFZgSBe6GpvrZU6tJYTtnF6NGYDqQWLYdmcrwT
nV8yfa0ViILoubGyX493OazkZakHGgP96tACiKAD9Ju6XFsV3ahY5L1+nuyU9LyAwBG46MdI8gxS
NWbP3P3SIIsXAoBMWWri1pOncEx682RPPd3rooyGVzj4FkrVrL5k2EufiNCZbo4ABZgRuF04qfPb
DQ3EWeUIGT3zIVgE5atPyiHuKJCSE1oqFF0wefW6X+G+DojcgXQjsdXsxhyT6zykBBvmOIRdDPPd
1IpjG44wekE1YbUbWTGrdresqnEAKUxa88WLGh08joP4OzDg7Liz9zoTuIImfXjVbC/aLXdRbXbj
MXEG5JBMgK+P52rBSnkZE4YQgKW866yVvz3qcorlAVxk3tC+z6yjQ4DWa1LI1yX7xyrwOqZe8lJ7
6UtsMKwJnca7Pf7BOqI7EkT1VieadB3ZdM9obhgby65pyrYxA5zyRxwFJzfQu0PumMGFzpWBSpdi
BZPYU2LHzXPn2uNT2/mYhMgDcp5db55pln6UXUUiwVzYzhqEB3M0VUy5A+sXFQypgHYGlMQPS50u
roMtuKo+w74gwCaKpjWoE/Gdveqv2GSWWqSQorD63V2/8di0QSJOu+g46taA2AuvXVFFHd41zmKj
/3sW/vdsRmwyisJ8//+/dwBFj3cMl1bNgjTOBbQAFW7AFEnDGky/eQk1oJUME9F9bXJjN3aZPODl
L7bSFMn3iBAxfLz9V95JxPW9qV0q1yB/pAHBRl/G8PXkR5smh3hkZ4pu/CU30uCb7aDnDfEHXsjD
87c0Ci8+xvUD4jlmp1k3X60W+njSxO2bGRZKCALOatKIOqWBsM2VVmqp+5cD4EXGJXRHobH88quC
v2xK0o8Vw34wNZDD6FbY3Db4XSZTkOqldDihSIcNPdV6k5AdRBg0h2ouh4NdGW61C2OrAu4Mpz1T
e8ysgw/V1jOu+6yEBxvRYJkkTSLmwPIpZC8JJBXXkA6y9phmOY4urCgf/YT6GetKsFsuYUAhZOLv
HrF7JUTLhxjtMDYWxhR9JQHlr6v9fsQWYIKq904hB9r+eAgnjEona3D9U+mroT8a9YVvJlyjuCxn
y8GnSUq4OZlhYWVGG2kAxTNmUxwlltjlV1wOU/bB2Kz4FuvzyVHPLQNBcw7H+MsEIzUFgBy2uRzM
tegNnqB+ehAEl+GtD+SpV4fl9Sb7myKXh4a9JaJ4puHK4JY7aGTzwW21BLQt5btfdt/GhvwvC46G
lZjpDfeWBc64w72WBDgQJNyIkCla4Xvocwq72Oc0i89jhY480bAagNkid0E9aJbFYgy9j8dPatTE
PJET6EJsQJzb1fFpsjKelyNd8DqVELo44K7TT01Zik0KRh/obmK9aFjwmK9rH2FAOCjwbgjk6hIv
pb9mnG1tRl+OGLgiA1vcjDJt/5j6AMk/ROjKAaw0sICcZWZFcFVEXHIGMKmF9VnQHfhXwWHySOAH
/bEIEST4bAwlQLPCscxeRjNBRjFRdpKdHSdO9qa5VrgOpxSFekvCW+SZzTpv3BdtSMdf//ckoHSa
tdA/m2RaMPDFeLk0p6TEfaAU3VfHZhIQiOzU17ZS8OuwzCyBs0Rb5upd2EQ7I6inbzXegtNjkaxk
+ritHGGg/4oF90fuh+PjrsvnYVy1NfasMUtPY1Vm7zlvFDte0yG6wH0hwkP1L5hWO1UV74MSy0QY
mmw+iAp9ivBgbnN3LJ+XHqVWRPpVLxjaJc3BRNOxWYQlFHkbo3a1D58t9CEG7L4CnVdAqtJps9MP
9A/gldhHVbm9jh3nU5+p6ZcpjkExfosaG9abN4wbS10moTiKprCO6Ww0G/dX7kATNlT55HiavMfE
4VW5cZg1Xp5CvX5lXLgf49L49Jp8OoZ0FlFP/SK0xD/JRgX0kXXEKX5DcMwRXQ2SJOkgpQWZEh1q
v0XpUSmzBB9vYuldkES5cIOtnUftxS/pUzf0kwJVJ4E+7A5axSiRTQiQEqnQqjLE9Q9S68j0r7iK
CP8GE96Bdm4kicHVpi09Rhr0ubvRBka0mE5plT3yz4yIZVBjnlPOufEs8SRRb6l1RM2dH/vysMwc
3Btx/hZ0ybhtO8EWqDIyInbyYI26nr9R2zDWn4QR7kfbO1tVQz1CKGSpklIs7q0Li8Ypb+ICQrMR
+fiP4dcY4LsgUvTTltBb+b5c1qEjNykYA7+uSn8F2OOcM5ffoyysdnnTiAvdwb9n3OR/z/LLaECj
9LSEua5AdYJV4rtpafgW1SH3KghTqZJoRVV+JtakfE6r5E2IRKHZ2gn3e+gPm0E9MbHlgo0TpOM+
3qGKb1o5OvoIoCva2vTC8JwPgclupIhqfs44uZiqyFse92lI770ssfd2AFISU+9ecQAXSrkV87G4
W7q7o8eWqHfn8RbloXk2++HUl+m3KZ6059TVmo/EOizjHtRj3VWeZr/5rXeRj20AIRET/EJf4VVd
k2QJ4UMrBIyJLPrpZsmr3W+dUg+/rJrNP+Lx7DSMifGCI3mHfpxpFEW7MMxrCbaX7Uc0GzS3kuRN
k0zXrKzF/9Y5fbFzdMM8kKft482M7FWrdgpVl7v7xs/wXC4VH+P+CxSKatdakuKij7X3rmxX2C3p
7s41AyfP5p3muWiPoXlEGYFcbKSzAptsqHCjJuJLka3CYBM4UnzFXf59UXG0xmC8Eq3gWtrlsRks
vIGGvJ9rZw9brIdTtoF05PWhcfc8u91Ti8d79nU5jR8GQL1GsKXfjWs9Xy1Ta5Ids9tylkPIc/VN
O9vU2wnPlbJmi037z7oGUfmOo976kMIEX5SZ6LM8uuIgDTqW8W1P1tR74Op/0KkeAoNnQVrfIIrS
wzNy7q5lV9u5UXsM0rjZtFQdB4wxFXbDZLdIRXS6riv62Dvqi/SuEzmwiux0+h7Pyb11AnrB8URN
kXQbRu/eARVDshslRtzYY8bpDWo/QJNnu3xOlo/Ncum6NNcnM99aY64949sMn7shRIoCtQhKKe1I
tbWr1cjbLfx095iP1xNmwcB89vNK7pfW++CM5hYTU7JZLt2wco4tEA7izXk2dNNv8puIyFa6OS+O
UXQHkfkc+7J5EcL7XqYIdbNa+8kT4DTUDDXVyTS7042QhWQ1C9NXM3DCTdSmfzkka5C4+xgd9ldQ
u+92PukfY23LDfl99ikxyuHS5rPEegoZ3SgZVWm64601qUUX3xryMzCneyZwhyd0od80kgFpauRk
B/vlYWxC1V1HBVGj+SFsokbjNdDITBKHZLO4b16k7BFqSJqV4LvowPKv7EAEZ8e2NV+Wh3BSoNRp
jFZng4odMy+KHog+H+hGa05os9NnkxEb9G3LW0uVGx4R53JFiQm/fq7CDZ/M/GCGNRIvwcdWwLd+
1hvyyMQo2s8pp6MpxbnqNfdgmYVDCqKSnaL/oCkkOlKlzPDkGlV4XZ6Tc4Y0CrPKZzNCZV0+UFYF
4bHB3vAROAYpQ1hdwxmYZrJ8PNUHtVbtlMcCSPs/uluy03dsJ8fV8jdwR+mtcyXpm4ECbogGzBEZ
2fIdEbt1piB/1lvSmkd3NC6DRYmMbUF8MNL0uMM8E3G2upzZ+wY6wit+rYgg57Zbkyk30zl06FKr
Xbtk2d/VRofTW/XZWtP4nIQZHlKl8dPrOju6RtesE8mSWTna/Ewaa/ocC+6/5cOzfAGoNkzQCYKk
ZHhyaTVoEbPp0fLhZuiH2HlvNR4YWQZfxK35YZ3ApNuvNBgExJ30DqJh6HYY9x1kdIayWJSIFTsM
lpeOspjhWHbwyCV9cvW6Im6bgQGyv+lmdTBoZicl2UKCsUNqwFeVSsafOUw5I/Ki+x54iYAMPmi3
1rGUhgPx6qh96FpxX96DvLCt1w7AfOzH1WGyfejgeFwPvjC9c+CgrG1jvbl3Je2RiJ7qtya2PglP
UDqtzgETbtNMNqfKvSDrsesKFIlaVOsRcwFlanrDHGjs+2gy9kKvw+sYFpsh7sSTFVIiGcTv7VQ/
EJpSGXwahteseWxHBxH35poMmXhTk2N91QJ8Y547HB4VKzxLTGJp8nvqjBY7OI5bQx/C538PXslE
e9K63/++hMlqW0V9dXZT0KlLqVYMjDFFCgU1oJxZ527U76LFy6vOguVsypmkxDFeNm6PoahBSnQN
5LyheynpSGOYNvs3nXa6p0vn3rhNcoh6t15rNj7ewUU+TQD4xbGgC6srMsgI8Ogx23X1BXDe/LOx
MGU7oOaOeVKTPZ9rnxbxuBcfa9HKGpyS33SUa+QUWBZwWp6GjoII77r+Zg6eC1mgJsZMc59Kdr+r
kSDHp0f94tD4h6b1z0NnNQ16tEn0/8TADnJ0D73R7A01Xcop/PfArQt49lzqFpPDirYPG6lyYtfE
Yfrv2WzOrPyd2Meth8LI0b9RAZLNQ1QI2FYjjncxEuhvU2pjsxDhV0N3BYWeuzZar/vUbf2jhY/3
BzHWakwnckz1HL22y2zMwB99oUdTfro0H2eaX++2Q2PdsrwKe4S2e4h42kC+BHWwz7hbL2nL2qPU
dZU6+JNhk4vS75alK7GkWEufoJw4rJFv1BhGXE+1BwI8zwz30H6hc2T2Yl57dRURcHlLJcgH8rcY
5ajL5QtB7D2R9ztswoTYseXHcBlVb5dLXXWRFdGDLmn8nNUKkqF2Q5Cr0kvWyh/LlcX6ygYa/VJO
+3qrBXP//O+ZFqu+Otm467KJIQSWjo9nav5W0A+8B334ObVtvOJzVyHF44zeM49xdRap17Rh/PvV
qOdXy4fy8b3L68t3LN+bR1Cqk9H509C62FvunGx0LzU/jdikh5hCmR0K+7YoG+LBQvw5fQwGWHqd
6O/tUjhV5NVuBdOINHFnlREFKFc1OH1veu40Ah8dJyoOy7e2TVfRNO8SPlMEFvqyD0/RVCYnR4K/
SDV2QxMbgPe+LbR1hlf4CsSD514GVyYUzZcVNc3naLAAK73+1Kug8NJMDoSFRqQCz69eC/Ay68P0
FtZTf3arnDgf4WQfdaEfNXTHlmire2nGzQcjKif1tPc0MoJXl3bI8mrQg+J1p+7d1mX9kQ7JfEby
0j9NZIG/z+Y1oAWxLWalzrZ75667rKDEyblfMB/emzhK34HXaDuoTtpuuRzb+H35htZTkirLccjk
4T9f/qGhGmZE9grG1rtfo4vfLHDrYOu5IXJBXffP2lgiSyFv5Wfkebdxjtq3PCya49gioyyBl/5E
WwDAJQi/eVgQ946G25JMv+rDCulGxWiW2uG7Ad3+QGwpY2F1qSXtG1Eq7T1vx+7akSkJ8ZLXQ7+Z
oDVU2Xmiv/quZzTJkO7SeA0ulZr+drPUDkdct1TEJVMviVrj0OVRt68Bkp1NO9ulheS9QYm3XpbH
saMerDUSE03kRezt2vuUWkCGdJH87okIkaL9w3urSAB9+2ZHI2lDYdGuxliAqmrpb6Sd52+9I8JP
xipdULevAAnFOc8o1R7XWoDnwYcjXnbju1aVtPKp/m8inBx2Glp9zhNfO/DLWnuSAOzLNFOMVWNw
WmqLtKjjW0DjZbnCQYb7q+2dE/ml6EYo0geJV8EupvreOLW+5853d8PMClayb9xRjjm7xu3dgzTN
/DoWMK/SQdM/cmP81UHk+Ccm0oXN+58JTcsTDJIwHcL3wewR2Vc8fCR/51PtjERl5CmJzAXPotns
xB/v+yjMedMnlXamCqCW7UT90rEcn3PSs9a1YdQ/M10/DESAfEQY0Pb0UWFEQ7lAkhqwuee20EkL
VgKhyLWQ5ciSh2ibht8ZzpOMxfEsophRmUWOWIMBBDFj/IaPUYVSmeFvuKzw1qOGNBLjPbBoeFoV
lhLwpuOT2TLhi5hrtOjFOjgxJyb7DewRLmkFjGsfkduBpK4W7QbBtp0P3w1Tz7i3Va2lW/S4KhvZ
zlJ2LK9V04frQXQICyvd6sKN78Mo5oOJ95ToYYbIy2t1Vf0ooxSdX44fvmeQEm6gb+gMvbiGM6ok
bUqz3+Xlt8VV1Mk2PLiDttdCHe9TnSk5mFSJORQxHSC3YtWW6amq7OlKEJHGdMqrjmB7MNx12UfZ
C0jocWVsHUjy3w2gQUVTjs9F7CnRMsVZUrnmblEEw4HbgK3x321bZS84THcDwPVFk79kTqK92JXs
zkhL7rWC4iyHzqzxjqf+dQQ79cENdMkZDn/lLlvWKEhLbLamcwotDRRJ7mVnLZuIfBkK70kijFJZ
pOJuhHGByxJ2XpXod4bI+j1JUB0h6sWD51U/ktelQqV+JrP6kt7nMpi3MkuMz9yAxOgnriAhq213
7Rgy+8CqOe0Ihwx1ZDileyajGAVQlhOdHEdKMbgnHbE6cysxD2lrrTki1n6nBkGuOJXTNWmp+YLR
dfYmXopbnEjQhwGP1qGQ6ZGs+uIalMa3sI/8p95InI/lP0B/6HywE/OfGMG5T0Y5msSqQBEK4uyX
QQ9r5fRG++wmLT3WJtzWc2CfgTSLDXOzbGV73nvnxOOFaOf+rdVea2iV7zGV37GI8v6cBuaLUbr1
iR8HBwyMpH5do6pYZ0t0N5PRFdXo8FLJn5nhw7saA+241D8msI7WQpkcSR5ICflnaycNTfgb7k4O
BtpQRzQ7PfDvUU11Ll2SEuMCwdDcqyxuYwBBicJxrY9R9b0rASn4vcyeU/UkDRL9UmbILF6qKFX6
k7QfcHOhrbSG8mcS2cbZasj7IIgx3PeDDXWzcN4Taul90ZBKtpxF9EBwMzjVrsfVtgtxvfxA0FJ0
w8qbzRD6pvj7pU5jtagR+FElLusbwLwE0pfR3foiCI+a1CW4sCl5gwgXJkcrv2dynp5TLc1RVYxg
m2fxw0FPfDGRSO5nz7oTnJntXfTDT8ho9PfCrv4EVdL9sSQTKqsxvuac8SXB7OVLAp9x71CNNERq
7fhMly+iQHEtSN/+Led1URj271FD1iaDyUVgix49gbBVwGPeCPClP+s/QKLKn0QKBls5D8NBdgq9
3Pv5MTLgYjpllv/sTCjKaiBQxOYWNeYPhszTPTN7otbA0RAG403fQlSSRTNob9JCTGlP8wf62uYc
NzrCe9VCKGtqZx5V3cWDlEaal8Ve0EFz6WAb3EYDOOMVkTPvrj7s6bOJq5CeeyknkA0YkKKvKkW9
WoiXVnbGa1510Qa7n7nv1GhK9u3VZPG6my5K8CyzX3hshiusj8Vx2b2nGr1KzGSJScHbG/iJEmtI
sIXQyFTurAwJBi4AWFg5YdPAcecPLRgCMgZr8ZEHKAu14ifvOVpheyadxEAF3ut4rEvPiu+6pbpa
8sWeU5ZVo/aP6UijoIooJHOXFmsqV/TFFbfQTr+xjwtOiV9+eCK1zggDqIfVnDBvCFqOEVOQIhK8
V3TZLrVPkjXQh7UpnPPSEfAgntFsrK/lWLf3cmZZs2c5rKnWqelHj9WX7gP4CGuimVPOYp9nPlLX
UffUo9R/vF81H3UNMeDdC+zyRS+N10LzxEs8JHdbNqy+hEZsoy7CyZA6f8SYBbfaza277/sXfJDf
g0xVxRUmLrYf35OKtkCSWMatY87/VEnEJBnSIpx8bDvLiLQSiLwebF21KYUjgSs7105N+tINtfHc
di7aI/6q70jqwNy7pvnVpQ7tyjr/sXQKwVa+6GFD9gYpT89+7Ru7PsrCU5Yiux6mtNl1/hTeTAlw
f+xJJqqAqG1lPGZv1BU0JgM8kMslLTV+VANqjA3Ib9nJSYPv/fdSqEuzbjIoO6a36+ZWAzTvExWL
yW+z3EwRXWLaqx44rFY/PN50XVLvzcWk7RajTjPjWwuIfFy8OzXPkjIooNCrVK9S5bg4vSA6WrM6
nCXqRYErnlFCSYakupSaHT/TGr7URun/7RRB8SRbXR6XrZhZDsm5IcGtJCzhplXxO2+s9kH6jTz2
Prl4lYWvKOhInHTT/otuFzaRWdSvbdmIazunZ5MqtFz1kkyyxhb5kTZw/RpQSx1lDR1SkCwvUU5f
K/oEDsSpKIO1nkz7xzUZYQhjiKpalRaxPnGHHF0C8zC3dQ5vB0iJcfR5yJq4r5BylOlGKzTzVZau
dg0I0fKAii4bwMch0dgKOtl3W3PUYIuN4bJ/dIvR32YeTsd5hKNA6FK6jbCFRV0La6zzPAfFFc29
xCFQ1ogi9zuDwb0TRVD4lYpQOnyqvd7B+NhvwpwpPisonQOHKNAmbexDmIp6vSwhQUGXIQ2j8tSo
FUXvBetvnN+ReNLr9Ss0TbHd7V2z8ddLs350GKoNJFEfes8Zb05r/C7CadXZjfXJxNbdxyi4t49O
CE+OsArdk9/MOYoFNMVkAJn7RfIeZW8Tt/QaIov1UZmkheS2px+Wy4ZJDBg/1dmRkf1Rh9amFt2p
tMboqFOmXySL4ogIdVPWPA+iliAqM2KpcLnBUdJqZoE9o87T49L/8ibUK9BCT8uVrrphLnzjtY9L
FZiieVzKn+UA1PbYl2V9Xa4IjmuPM7siMPRpy9OTUinWjYJGrRDPReaPZMLX1aFqdO1Q18arKdTA
U8n3hrzh0+X6n4nfZAgFKgBVajZTxRrEZ+bDLzaUtSOTCXxn6nI5IM8yiQMEGGdOBAZ7kjnf8lFK
m+kSk/99fXzMBo//s23njy8u39Ex0HeYjVyXqyBhczF1JCpEMzNZIXOsdWNI7MbApqhmNtltkNid
/JExhaz+3nzLHVhgc2IeO+coMP7TvSALFyMJwR2JwORmZbm3Cls3uKdki5ydEvgkAt378lLQN92O
8RR/evUdyxdMLRconOZit7y2HFBH3EyMs1BuyxT4p2y9fQYMb6wkE0zgZOsZb6ZBlFrmX8kEy0/c
fkcN4xRbNpf4kJ60mYEBzzugcYxywN3ec4EVZRmg9ZN5WXrdSmEmp7g+WfCEcQxWPy1PArdVFhLU
V+k6qmP/2I9h95nz/Ogq8hKi3L0vwv8sH05+zfCAj1L/5tUWZaRhtBuYiq9OD3CYmhdJIHSaAtoM
ymvwzMfMt+d9ZddI5mljQ6tUh7jv/p41QNMOAPkxTvq72pcDcnGexItZ2iOy4zhbw0fUZNXeJV3k
qSqG8fKYniqz/HImq+wuAqZUFgXh46UoJWR2ZrO2ac1KXtVPBRXXv+ULichq/Zso+00rvei6vL4c
NE2P2IFSwZa6DxAkYgQh9MijuS8/wqTQDgwqxZdWjP2O8HRkhvGYfl/OiKvIHmeP1yQrL42aJ5HX
zYsV0eVuKPa2OLeib1iRD5Wh13tGPAKtY7/Tprz7Pkeer6TQ0zmXdX8xHLdbJ2Yj1lZSoVzw5x9G
jsNiWdD7GA0M7G72dOlLVCLhHJxjpvvucegs49Kpw3KGiSe72OXucTHG5gU8EEFEERI3ubhnI7P0
COPAZbl08+op+eHUQ3Gx3KLdwebuN6QBMp6ZdWtN469kXm+Ij8n2nCe/aK1TPLraOStrndYCIRJT
2n3M8WAcjKhhhVBNpTC36O8YqOwLGv0+qsR9bzPdCpvQx0XwVfcujXwsNPhpAu9gRs8szOWnheDd
Y3rysOnbqf0yz2lwH+puSxyefhoo1aqtnHgqNOInOwGiQjw2SAn0gCe9dRAPq4PJBvq0XAIz5S4b
HZgXal475smPIDaTredVqNYl9lCws4QWq39cMC08dX03HHomPP++ZHiEMi4bYVHZGOxU2YfM3DgM
ER3BpfBbXhsSl4xUwBWIccgbwzDUBYVxyKIyvvYpkal0jgRgP9s8+hZm+ZE07afHgG65ZuGiUyv4
U+VhaO11z5jPlhPENHOZaTgpz5xsGpqjWaTD1YKUXW8av01WgYX6sGqHGwyw9ILQ+eZOqXExe3P1
vwpcpozxdr7VI0lrYeTBUFEzqKXBu5zlrjFhk0B1I9VhIrl6bQlPab9Kpf7JqoBNjB85r3ho5bvr
KHei5b1auTDe5/LvVaFGSqbox7Nd/GZyBXnBcYKrHsw5YCIuqVKes0l37kJt4bLCOuEG8F+NogqO
SY6wMPcVMLKK3R26lHqV1IPc+OmMhaSXKgBNRNZWTzWMFHahU+hleNLMzv577VK3bK3S6ld6l7g3
N2PDl2l+9z/sncdy5MiWbX+lLMcP1RAOB/CsqwehJUNQcwJjMpnQWuPr30Jk3arKe7urX897QmMI
BoNBAH78nL3XXvT0NM+3++B9dluVVgqxYNN9mddT0wOPVMMMzTpLJh/pVYwFlmaheptIcX7/ruuU
T5sBxYZpULWgJei8+gyjtZQAAwqH9uSF+T7vRPY+JJbNehmM94E9wocZmnalIJWlD9GqJwSvSAUK
HfWqgPccO/IcJRFqTLTehCjJ0CQ0qECV3YQr5IPwbdqcNCTkJXtn+nK7efsyBhV0/NE9A7XtDk7t
tnCl+Y7UTMhNudHv3RS7Knf7at8dFNdCVHJjZyiEYEQVQdpqgaY/cysyUf74UkeGcgwAox1qpk2E
SUKLnPB3ad4DnkfODPBbW/y48ko/O4z02n4UXFiDWGNVbGK3kqsmP3czTIJC6nttjoJM7m4SmkKj
INDYzQmC/S4V+XS3u6M2ZbfGLsNphvehYF+iWJl2yTm+5pltYyI0e/Vye0BOpDxR1Nb2z/t6OZ6F
7TV0KglyQ2Ckz7PeKk8GZLpZEGruDgVENY8yIhXJlzOefZcJc5R0DyxG9VkmpNlOd5ekIePywRGO
sHplsJo+Q+Dd6iACvtYmDaPBsL0zNZSF3Ce1Fqh/oq9VhXqIJdQPUUD1cGHsCS5is7tdF1lj70o5
XebtqUFJ+uu9YhRcTeVgv4vaI1IXV5hkWGknRCP5Xc9w2xSMniOCw/uCLaAncIEbRXTWrGkQZKQK
GB4q+woH7LcsevDrWv9kwIjGM/FL1MG5XMqaJjTknPxQsEVbkvDVPTLdnDyEjv45tq/AU7xvumZj
W8mrFzdh1x0zycTmFI0Xg9DipS/YzvZMV9acRc7BHaW+qSEx7pjO9jvgLMqGMNEekbIs1qFL0ANb
MZvhRx9frJbdnV8N02qmXZheA/j0K/W1NHSm2lH96YRkZ4LI8WcCUDx6Ov0ziYsn4gDsVzVw6Ygx
CX4I7FpfpK7jn+meoZKgeD1YEPR2GK71jdUe00xx90qIJHAYcnG4fUcZbhw8QoPWt+/+vC/4+T4v
MuWOZiY5uH26belgbcxQ9ndDbxFnM2rJo8+EGzGAG30AX2dQ0kOBHIHLeFGvfWXT2890pc9OhSFP
IX68BZqy9mSEDMQNCzcLJ42zo1/ubcCL2GRIA4kffMc/FRiOBxNHvF3V/Y5WF4Bhizq1Q9zC8a/i
FsJpVOeOd1ULDl3oDMmPuR+7nk4JlMuXX/7tP/79o/+/3md2zuKBXeYvaZOc6dHV1W9fTOPLL/mP
u7ffuGnCkcQmbFvCFDpBKELw+Mf7NYD+/NsX7f+YAJJL2eLDElYNFkCJ+wsET6ILiBl/M6Q4OrTm
v+s6+UCNXn1Im6ANx/TyB7Njc2LnhE/5RVcvkjblZmClD23pQyIyk+qDocCi6Yt44TdefpQMoAmz
auhyxKp1ypRxgnHX1XtVYN2ssoIFVmCGoiPVzY1pgwexp37PMh2aqud+Iks890EYMhr2qhHhGZht
G//8Dwt5iHwPrfY/bgKoN/Y9Ep0fj5pWhXnz5lhOsg4O/aTQusm02gBkP0q72e1z/befPtjq9kF/
EH+CWpxWxc83/2OzvC7/ffqJP57xT09Yf2Z378ln9bdPOt6vHv75CT+9KL/297e1eK/ff7pBym1Q
D5fmsxyun1UT1/84MqZn/v8++Mvn7VUehvzzty+YktN6ejUvyNIvvz80HUmaIf9y5E2v//uD01/4
25d9070H9b/8wCcYw9++CPtXYUyjH4RMUjN1g4Ow+7w9In81Tct0qMKE1BxNaF9+SWHG+799MdRf
Vcd0YPlZumMZ0uDIrrJmeki3f0WRJlWbQSMMHyKzv/zjD//9lPjxr/ovThFp/nSO8NoOI3EE98y3
heTd8Sb+eo4kOT3CooY3RrLP5LNN++nisRq9IN4YvdvtEDIQfVVJkuS51OEVZudDLmmQ4DGyvbXq
hlwIJnys5w7tzlKtdvfnzaIhdFI1mFFR1ljxjEtPs8PU1kJHnm67iVzHfiFBfPAA0USwWuFnNzvD
EVulAT4wRb0BDDV68qwHB69cz4rPeG9mSwpQTuAHCPsTUX9qXON2ElOGA3QLHwBRooJHy8WSi1s6
Hwqse0GZ9xRS8aeZatEu8RrckA8qUMZlVBiIYvx+iT7iAXdAujACYqSAA5DcDeQOBMlA1lOaXFAa
HtW22pQktV5ubyx1SGOdjA3spkazVIkcIt0VVDbDzqpgf53Gcm2COkVRrKfrCt5JN+3CqVyJE1TN
I/TyZqNj0/CTAoDNMBDCOgBs0VQ3XST51esj5UHRxLqLsqOWVN4TQSTtXUSABmXQQte89mDWo79q
FbTcSadbAElJQfAbd51kNFlTPQGyIOK9X5oENEdlvI5Bgh3qwlgkptdyLe7OVYWvVmVkOddDgtFu
sfXkExPk3V71WtvrxhCuGU+GM3dCrdGusYjTjPEQe0Z0GQ/4TOxZgtYZSVJxz8bLqcroYI3HmOp9
kzTY35xqoBVTYZQNgvbocXVyxg3MlRoKdb5OleY6JB+NV/CxaJDFlMJkFhV5IWgA2z/aYzmL2/oV
jXG0iTFVzilgmZBFQOfKqF3URQkKHtZJ6HTHkl5nX6tPVkTkaFDTEZHNuqrMeEHKuoK2LX70w3Je
sH7Mi9gg4ysoDjkwXAjtbbm1QuLOpYwPg6W/jIOJN73MMH0LZWlTpsAnGcD6j9Wrl2XrqqsZ94/1
uDJIMuMAS56inNiDzsSE/OMvkV29bD1bYXtYNUvV3UWQDmakYxqkyfDTGusG6P94I0JlqYsWt1fv
EQNvqCtNdBrFk3Zinr2ukzLeFKb5PIwco2JkcwXTYI88Sl+MskyWXVaYxCA6zrzNkNqkvZst+qGc
dvHSXzmM7NKS8n7yZ/AMs18KrYjgN4sj1J5kjbTwnNoaxL8s1WfGoPVMr1oFwEjF3pRG7ZwEu/HJ
c/JDMFoPrS/kGfCZs6W1gFmvKFAIOdnFLZGhwvpv14Xq0OwMS2VnD6O6LicaiGyAvROiKyK9Xcgp
SzESRzOuEWBPX/LCWQqL9DYb/t46yAEumokk9snR7qECEhMvwrVpQc2PrfTJKmJa26JYemWQn9A/
+aS3hfKjCN2amAqCmmWrtBxGbPAUBwSVn2EKtzN93Mz8KoSjr0Yck8RVd02sLk3ND9ZR/BHg4CPB
htFV0mFji+vywbUI+eDMI2uTrS1BoBwHdegRC4z2+Oborlvye5A7ezNTf2/bnEwQrYsxhOM+020E
9QlwEIrIhCE5YHjC9/q5XviTtEw9uxmpOPT4r7meZXsr0cM5Wg008nysXKhcRfeYv3nEy3rAA1xB
/LVIw/WoEAAsGAP6JJ/VdE2RwFHjhDC2m8FG6wNobF6NhkWwOhCNpiHnqhVIFbIuQMRFz8PKTJUg
VOdzyIp7l3/5xXNCrDUEnngBzVKFtBMjGCHOBUV/KeMU1Z2AY3S7zyH2NUs6bcdh4iA6ZPIVhzYg
kTButrlMX0kUrXaq4leorRREs7GkrIHkuGvSSCk27BF2euoVa9Aq1S4FUrLrtOinLz3TRDC5gATY
PyYRs0OCiMplnWv5mT9lRTd6lqhxfodcJr8bRx1vUsw+WVg93C5p4KJT9U2sOeahxejCmNanEtcb
giyhRe+E6c+7XlFWubDNV0HKaFC3XFU9aEtVF4udWXV03uyPAlEyY54ouVSxXcyBtyVrM7e0vVaE
9zgd4kthOcWCNudj2afpoqLceyujbavb+rtRqCUJEVq7s5X20UYpTRprKhbh2BKvUejKRQdGco1o
YjNScsx1rtv7Nk7NZ8Bcx3Fswm+Nob+bVh4+Rj0wi8Cj0RcXbAutUqqX0S/JEVIbZ5vKep3XRnyX
KGo7I0Q93NP/cZYc7Bw6tdwMTqVhKD9VKK3v+Csk9q5i2XIBe8nL7s5nAI2tU+A2bOUcZlB/Uipd
bLNKrdeKNshDrtePGQMizGdq9KmUM8MejG99C1pMKllxNTzSihVPT7edVVpzq+a3m4ZG/oYJKLUv
TdYaS9+ib1VWqamnJ9UjVLl2wCgrZfTAD+ZLozAvJZAEh/3jIZQDAhlv4r3KiKlCYkl9frsJ6nWc
xV7YLAfM8OyTlY5Ununb2xfNUZut2juQ9kQ9p6LKF/gQO31F/VUd3A7GLM0Oe5mw2zyEo14fPKP9
zAxXrG53JTGb7yg35CayzL03GmydRD42ByAZZj3LqE7cgPkT+C+WtKJd5bbdHPS2sFEp3b6KtA83
EXRf0piGJT28nhG/ERzUdOtZg/tWou+gAYfRM4teldyS87gP6j1kZ6JW6wzsL0fYPEzH8Bi2BvGQ
Fj7TUJFPLvjEKXXWXVgJcSQR4eoYVvUWZ2J1zvnPE1TnofEYo7tI+Lu81MXaVg8qH+ChJtFmkaIq
mNcTuBR6RsmVDKdjSk9zSWeuX455dlZdXFkK2Xb7pG8Xg6zvXHxhl95RN4aPdCqX50DDzeSD/6d7
643LIO2VM9WKQkSSJnd/Kav/kw2dUP+lWJVUq+TPU65aUuj/VKyqESfzGPM284ogz0ayOVCSSz0a
HetWdig5gVYBXlmuhOgw9Kjd5MxcF2o8OYlil9j57iNTmv6ge/UmiVHk2DXAxtbqd/zWbiPa/MX3
qzda2Sr4pCQ6dB3RIXGd7EKLukdI5ZjXI5ChiuAIwAuksSotoZYz31MBFmblmZoHiOyYaPPRekHy
Hi4Uh0DGv/8gUNH+6ydhq4jghOFYlkP44M9le9mbJjlqAf1vmdWHadKxNjKp0hUk6hQCx9E0SS43
I8Qyiu2mm05mhJPphF26BedzEit3EVXaogdYeaq9kTWm0/ClqgodQGJ9rSGbKwxR4IYV3TnA9oX0
rFmHgfHWoZzYeCj2ZpGWvd8qGNNgJUwNYBAKwsC5Fcp064vUWep2+J1CzLprXftJVZv40IA8M5lD
rjM70PFE0nUwmIC3mrmDknfSiyh7Dbpqk/rOQ1MhHreDJr3TCv/ZauNiIZDrLBhNtqcBNYtstWCf
EwK6KgzRkHAngnPlvNc0QGnPya/CSy+2YuUbqAUc6kzt5llrz2nh03LtMpuI3Tkl/UjYF0kDKYE/
jqlW1BfhARc8Bjf4kBvyw4n9qbSZPozOXNHNuwrLq+Wo9VI6gHgmoz9IU/IZqSWcqInpdrsbGUrQ
Porx1RQGPfU2qRZlUkULbWhmfWGAMrFCZ43j4cTOhXghojj1Wg13QZPD8krcXag/pugstjLrwyUI
8ftiCM11ljTuEhFTPetKp1oNBIBwOSmQdjvDooyiZ/hOBIqaBfhvJA+LelLelSpDeoRW5X1q9c+F
kn/NkQKWDPzWROO8lCbXJE9MrX9TPMRK+Chc3jNKq68KMacO00TNYhAoi2zuTWZeVFeEYfb0fszI
PyY65Y4bvFoDrDngG/Nm8s968WunxpdEmfToGnC7lqo3stT7aPikfy1nZElHTwPZv39/aphszf/S
9Jk2tDYoSKFJXQOla942vH9p+jAqjoy28xsYTMQ3li4flWr5Z82wFoPwH1C2DfPEQ7fRuhwOVAkt
xCGa2uwWstLegwZ4Upim4n4QV7OhW5ol5jWPiXfQHWdhmlMyMGymfus28VYf8yULOChyw3uIB32v
TCuKNaYkWyKi2A1e+kR+xCtOsPe4pgp0WuCLmERsZmQzqctDPRDqK+pkr8ak7nY5BfFkx6kKRlNF
oX7TuATMQp1oxhgAoVH3K8gOJctMN1H3jJURTRwoXT+FKGD/t9Hz3zR6CGP/21bPtoo/f8m+/3J8
/7lB9OPnfnR8FPGrQXvGVlW6OxyAhrD/0fLhIUQEDrQ9jkxb6LrNdf33no8pfhUaCGYI77AxbFvn
p37v+fAQ/2VelB9STSlp0vwPej4/nyA0jKCa0FQypK3ppsqr/tPSgfkPPRP6tdhLF535bFOUQ/Uh
Ajaf//25OH12fzkXb7+K4xNWo8FHIVXD+vlXNboC3ariV3VKvDfYxRqgE2eDI87ekK31INkHWbgu
u3rn9N5TWIj7mCIm6RUom+aeyeim88pvTqF+RshM/Gh4HoWyKQyiaiPMAXl4zhUwGFV2Qpt7/fs3
L9R/ah9PH5TGTBKFpjBVk4bbz+9+zJOuD2LVndnwSpe2op2a3gPWPSaECDpr2ljzJhkO4gQh74Od
L3tqex5HwdnA2NfpeyQQz2puHJSuxPNOrv2baHoA74G3NRqg0kqtEINn5xuoqluTsBfZDRuw+cLI
rwiBECur7fJ26ic58g7JZYe06GEuEQ15nv/WpfSWFDURC6BVe0w7Kzpk+zAOz8VA2yGVbyjL5zao
qyFxmLHZez9CQNYTWI4UEhxXQREVKe0Reg5z27jcDQaBE4z4GeISTU6U2LyOjU8/9YmtUv295Sv3
Tql9VoyJhowWy0A3PG0yVm3S7aPMn4eani1Kx3q3Bh+hEWIODrSLjIMKI3J/9MC1uWq1i1RlraA9
l2BYSp+3UsuCUG8LQ5q3rVN/FbLcOl63VNswhXKFk4HtY9u6l07JmJwAjWSUv03YgwowWI2lk98a
nn3CfjTmbU4aLyLdv4sBbEwHRzrkGy2zxcwz6eFJlgUR+GunjPZt2i2Hyn2P1HxTB/4yafwHd2J4
Z0xGsuqN/EKLT1D9pF3Air0gF+1axvGaaRD7r37ZES6bEL3VJ/p94ox3YRwvGhPdKDMFN6nPI5EK
Gh26PI7WI54gZFrk1nhkyUpA7v4FId21IHNDgW1uYLTVA2ye/EV159UoE7yr6xQrT3anwA8Mjhxm
U4X+hr7nENnDvBMa0emoJvWMtAlEbMeie+0M85jEQTojWodQncYmVpzunw/DJ0uYMOZNCSJfaM9D
m1D6SteYgYP6avr+PeKjayQ6ENZJSUsNEOustoNHeyjvXMOkEZJywHLWIK8FtCgctSdZt6Gri9hg
7lEHzEfi4KDpa6uG7NNZGObuOsDfhHmkjRcxbQ1kRhBjUJfjHtDNLXnfq9LFDj0W9SskkY/M/OaF
4/cyxx3idRhVyXcW43MxuD6HEtvwthheiWtBTFABEg3VNfbcfkWjzpk3Y7xMpzPUCYypi0cTqwwN
XIq9cYAP8Fyn5t6ptbekLVSiNvM7DFfDrJ8nTnFnT2EkIQdE31LS1coltrM7a5BvrgdwTQIqxG9N
FrtuE69L+kmTRQzGXVD3fBJql79IUWwQ+T5k/KfrJD4KmLNzUFiQkW24MtJ/gpuysPX8A/28Qt8Q
8w8h78mpGUKSiLtlZrVLWi+LPsnBf8LfNiGZowWLzHf6xE+l71xsP3jyJvdJU2xMAgQ8u3pxgMUm
GYnp7FTnWe1uKOEvrnC/x7ryvUXda7fxDk/mE2bmq2lFZys036VIbdQlB2hAlB0zO7Lfa7RjiCj2
7HDfFT34GNDZVZr9WXbFps8Jt8fwNdJ18vVDmERntc6/Dfgpcku/uEm50UD2U96R39csCVx7LvJL
bEqatNGTYlukxZArJJQ3TCr3NoLAKWkcp9MKydBRh63LZnFLVPwSUt7ctox1DGueZO5on7Xe1qni
UxTRKXKrczOc6g7/n9Jw3AG+WZE5vs1owdVV8CjY43ijvx66cM/G7Gx19QsX9vemBuRFN723Fgrv
1dboM0URiNRhVYzRWVT+Vcpyi8HjkASEjRd1BScs3KcjPekkvMuN8U2j8Yu0cTNxyQrLe0QST0OT
4WbBFSv3L4qDufBrbBBCi3mKPrVbM3ludhDy1p5hModSFinBqDNMXkuDOWgxJN28cOQ6GDOk+D01
YSAvZUNSuxkQl1Hkd64r93nrEfhFqxj4wPuA3fq2yv3vLO+/nOVNTYM/psj/Msvblu/FT5O86el/
TPIY0zmqRXmmUTg5PPJjkmfYvzrwHo0/RnzM+P4xybN+ReOmUlywwdBVWDJ/VHW68ysTQSltg96C
I1VH/E+qOoOdzk/V1rTzodSicDQsS1M1Q5se/+vOJxFpZ7jkz2c1664gnayt+pUyWuZxtFmVZiW+
xVmQ1MPWFUp/LCvr0vV1vpSliMjuoSnKGU/MhQ8mlQCtFYM7Y+txnT7r7FXj2ITFohOv0cE1mVsM
1bYWep81TcDi6qSamJVFIL6VuCLzKP4U7LkhI7aPZW1L2D1WvSbiTWxBqfanyoOnnjSNuK+H7BQn
w92IC+ilJui8aTXJG5E+psoTxg2NyaIqNw66yTGIXOJ77XCPmawljt5P7iz811pgOFuDRDQAgzHC
jAqiT+GyjKsNHUat18PHpDDfFcsJv7VJcxw11XyOyZDLCiZzKhenmavW3lWbOrDMSMWyAaKwiJwq
OlbZMOWhMNrEXkiue2m8t9U2Chzzjct4uojj9FF6IVDGyIwvZhPfa32k7xtdJGu79cq5brfJBblK
fJHlN83XdCRgjdjRuAHmb1AceGzdY6sgWbxNvLXoAFqlrrbzOaxQJ4PCtpLS2AKQkIfEF5sUKTGO
SUNbYpDolmk5RUhg4rxLpu43aC8mTrD8Sq84+0wjl24kIb2mWriSXnP1srreMIWud39+CX293rVT
0z0p02Id+PaOWa5X4sebWvISMxuhIvHCnjr5EEnp5OfFazs1+KOp1a8Imv7q1P5Pp0GAzUQAN1SH
fJsCjVzuYKtPg4PbfS6zBIXI0J02jRcU+MXONHDomTxkPtOQtKGiN3mZa5FkchVD2dqQZe2s+ziO
lp3VtVhhm/LOU4N7tBJAm2CWzbqg9g+xIzBNui3ok6qgb0yqSp0MycHoRntO16riU0Z2fPvCwlzS
7KzpsYYohKkaaiRT0kXF92H3WvXQF8QGSmu412K8252hX2hMlo820F9nqOTJF3mzwpJIs89qif0z
WIeHNERF01v2cQgtazdEOSrDvEO64f3+xa08zpfBAecdd2uNCuzYWv64rXT0vaSkzhAUlqLWD3pF
JniTu8YirJpmzyz7nsuIssYXoOGy7LspMWvYMlHp52OO2t+LzUkyEu7s3qPmaIzg6FsuBhZLFsui
8yvOtgD7/zTV0pJyabR9cqJPIx2D8ltv4o1XjCDIKsYgkIFRTC41hczBocqLNd3seC1F1iOjJjdB
wh1wWqa3vuCFRrkysJPMw97ZZxgxmP7mhz6zxF4FbwaSS4EZ7zsLsuL8A0WxsS+7sl1RZ0b3XjHs
lEoluSJ0gd/zw3YTMrUvh4wsTicj3tLDBhM7F9QF4ULzGEOkIWRztong5CvYSG4A6Qw/R+hr9346
IxCYaZeObrEOWMIDaX/I+KNVw/7QSSK82NTNENq3666oGMAVVE5tO4WPB6dbjqsW+1t/QEtoZyn9
GBS+umZ8U0vBiClEPW+Uyf0gWj7JjH6vZFBJ23+RorIla3nsyh2YAL4teztT5xQeJOC2gtr3z4eC
zCxBdPFUhqjdJiJ79M+7bvfDbSl3t/t+vNjQmC7cIRlu5ZQuffui2Vm7MEc2D7cYYtpJv6cO375r
bknFDG2eQE04S4bL+c50SDNurZwsbme8MLjN510VFztI01haNYKn/SEg3PvP27eHdTlyJxyP3595
e1hJKnOpKg4dbjR3rieWt7tvX25PbcZXo83auTOMw7qVQrkvdB/pR6CoMy+OvQfCzZ17fR7Gubpt
UfDNmR55D3bFmkE3mfGUdLwHg+4y0H2vWdxujub30XHMo1Z4x4QE8t66Z5TjPyDaP0Ke9U+3WyOl
2GLQ1xm7mLWXg7Okn+cSfuZvTSJqMI8ieqy8fAcPwoCjVyq0+lFcYLC7esRkYPqJc8IRk03i5+W2
7tyTokrEb81oE6eSn9C+PYgGI39rFuqyaPM5ce2Mo4bqSc0Ha4N3+LPqAv6tKb1G22dLpMUFFK16
Z/YOHW32VVUpwOhYxBBrPW6H3rqQzePOh3abR406qyx0AYCiF2XmPzIgfEgAVHV1sWwqJ15YlXIu
yxGFuTWzm2YJ0vfYwK6YUfCiKkbgG73ABGl4GTxNWIOPqV6jW8sW9JfuBkKqJqXBpwHyQNO0daeY
5JkWGCsjj+1/+0RLEflaVnzlBH+MpLpONPlgDgKrlf1A4vKyj8CsC2nt04y4AVPsJLPqasqMzPv2
GoDumjVXJSvvoPUsHeBqM1kkL7apvvShRoDSvCDptgEQOZJw74QvUq2YWCfqiSn7RWutCyw/klCK
tVvlu6qvN8Q/rAp72l7Il0Bxopnhtp9yKlgIPpZtRoCgpnwDKEK6e56cVVXsac7U9QOxR0tLlOsm
NN/I06SJWwafiHg/+xnyPH2GJ+NeMrPPMZGmJPVGSbNqRvMSt8qG8LxzK9MrfPOFm32tAuVhehnD
sb/XevyYT2yamvgr0AFYxzU8i0WYnxyRH1p8VW6Li0yTzdXIdiJpaUCUmxpwjllq9NgBItgFLqSO
KwGaoz3anM1IpxdJOH46JX4WGBLbVpmraEPIQ9j0anfN+uyCZj0N+3dXR2HoZ+05EQ/jyLW4UYYH
ORofXpE/qGOztJpyGk4dDK99ilMBvFa/6xL5PZYdJQ30mWJRq90usGQ+M8hsBog1Gbsy+Q2KOqKi
ZdsRPO3l+qwo4xF3HlTJjizNwNupYQhVpra/Nlr3OhrD1eJZNXyrMR8e6i44MY46wrs+edbSNaO9
bY7n0dDOwaAyj1O+dkF1xgOUE04w5v2bi+vDUstk5RbBJxyxq+XRbDcFT8JzU8fJS8jCx6R+ozbq
PpO1wn+NPF74crSohu+IUiYYf8DcVB8n6epLPUzXFY06KNZmlaHXMxmoy9bRX6HwX9RUfw7U/lkh
Mq7qAzoAQWPBIoyPpgEZ11xqbbFpEmM+ISAbo3usBk4tt4y3mUg/JZtPLUq+E7/+AmFdzB16qTNm
uhFqirBNLIb3yWuQWc+RtxHGnQvxhrtYmYwCWDs7fmXuwk5DI/fYMeeKMhciCu0b34OeHvvynI7x
U9LJp55wQCMKqEJGUtlsZjSWOOm58OeZY5uzlBjZXMkvJeqhuYRf6LrBrjb8FEgbaCZMuIRWDoy0
ANVmLjgS7F7arK+BerDI97OZb3X3epWfmnjY2ar/kVn8dWHwOniYHc1HXUkfBx8xcA6mPlIdjiQr
Asmgb4OSPzUgiQzbYfAqEtBg+hAfEsRh3dguO6a/AO59ANLF4xjpL3qov7aWg47I+Z4Rd4Stq3xv
w+Jrx2wMI+dAKEWLpsMnXFMFkdVZ0VumCWsFDZksxeSqTZxDELlBGMW0L3HIpVVaz5AXTXK/OzT4
YEKc5IMwrRVk9n2ocqJTVZPA4Vwx0IOkMIknH5ro2JvFVccVbYpSEH3ObyQKW8447CDFRQ9wp+aV
UzUzZoENeboRQmloaKbnPw6ZcS9rLp2xQoPUDkDSxC1jvHQ8qFX2zOaAy1rQFJM9nZlR9VGoHWAr
zCkks+1cvWBgzcZsKgcOOmLFFmvQgl3RffnsEXI266GboxMsFuOgozaW0DACAW1TN6bC/VvouMe+
J5cgErKf53Yraa9CyaHsDCLxGfgKTAG9eB4VUs/CfMkwyPXSV7V0Xog4wTaYOc0C5/IbsJEFsQ1n
Bl3erFXZraEG+dRtdy2q7PZaReI+5tHEH4Ndo5C/1kV87gFTrjjV3uuWCaqv6ydDCRB+6ogau/yj
MYbPMR8BaNt3Y+A/enR2FrKOrkPtrenTXkr6xs7QXPuBAVk4rUQG4ehYV2isPYhavhpj/ziOXUZ1
JpY1pL0x874jvWTq3hR3gd9/5kpEEda6Dxmxlmha3724KlD+B89hAEkrfGls+Cmj/tmG+rVWmoUd
oHfqZPI8aOYjsBy6yOa1bwbYCkX+0flUcRh89yMyVrcu7pzI/CjL8FOq8ly8+J7Y2P0kdJh0FWV8
cqU4dAny0bhZl3XwUvks46J8tSRUbS70M18Hx5yZPuhWDxq2y5mNuFGLn0bUnZ5FoY79XNPebBc/
IhY6tak7ssZhQYruwfc1PgaLnqN2IBDmMdDCezscF0oZIzO0n6MQ4AytfJgo38ZV3YmroxXbvMWC
Y455uHDKPJ77JToSvTVnrgVmBwtTVVdb/D8H02TGPcYbqymu8QgDrhn6b37nzHHUZAujQsNgqSAl
Pjg/kkWcxJ92jCvADauPmaWysjWWvKAcu+ph+lVhKj7PwR3OgjSgsTWLp4KFc3AY5J05JsfM7N7g
7+GgQpxUF+b3Iq/P6gB6tnQWhqnca3n9WfYO2RVm/pVEhJQ9MrsJzjZ2vo+5oa9GP3y3eUvMVD/6
sbh49Tu/8K4L4mMH6SLRHUzF3odr5Q9pdFAT7YJbMJjpBS25sWZlUUA/0HyBSukrz9XUZ0hYLyRe
f0776IX9FOSE766jPxmtv9R9SKXMFjC/2c8wuw5RWF9gmGwGDB86QwGVvAfM/wfhimWh4pwpILVN
h3NBryK4azzjzumqVRlVmynmK9n2GdmTijiYWnUyaJqWbXuWw+PYJ9lsekEjsxmHleaj0N6EKJAz
hufQGLYoAjdk/t4NWfVRtahmWQH8npSXgYRISF7lvM52qFDjOWP//8feeSw3zmxb+olwAwmPYdN7
UYZyE4RKVQWbQMKbp+8PrHNu/X3iRkf0vAfFEq1IikTm3nutb6EEytHSlmF3dv0X6IEbT9ZXqb/7
YvgtDe9HoVfncYiBaPasPa138TSKFXBMJsePcIp/0fn5YI1DHjBq+rKU6pQ76oxMaoeHY1yYadYh
BIa0gp/oY7To36fayZisB7cTMDKZUjhEcC6JtNg2OtHeU1geE5ns3Cl6awZ5zZQmF/Y4PhZZdkdn
IGUAe1FVEFKqB0zJBL+5Dps/U3+yp+G9qiH6tLJ5AvANHO8xS1/KjPhlmgS/KkgLi8TTPZAI4/PU
EBujGqw21YjYCt7dj6HJbhjSeUQdYba0H7Iq+WB9wcs1rvuma1a+MLcQGtKdKsI1FJWSgAXPWseQ
ZhZE2jXtjdivl6Dwr9SBzVI/DOHUnHCiEAWDzOGtHitzm0fhuQf1QiRoRcpUKX/iXkb8sFJkmK7g
m2zYVUerhHVvC1mGD1zH9KjEgL8m9vYMYUZtRrt9E5HxbkXEh8TbgdDZk2GuR28O8UyNz8lwsnVo
IlBu6GrvQIGcdSt5pzdZvWMgNFfu8JkYGYm/lXlyw4bDzVj/iMZpFwJGTMbxYsYRBNNZfKvBo6QL
sLQbgZUzyLcJAMaOoHi24exLcFUbKx8q24vI5bXpveQM91vni9q+lqWhXv0uP+FcvbWpFJ+ocZe1
5sCGo4HCTAQNK6RvWudyRcK6wxqNS3OqaC4Ik3WSBugFZA4aLDURVuymOGbbzCReARSvyELABCyP
T13WEJJbRl8FpiTDligdgHI5GVWr2UOCcKDxleTLdREZyfAMUXNrn4md5DQwk03LdVRVOWJFSxC6
NPMK4nRa7uvSrbeBU+VHmhcvLMVpYGyQO+OUDM4izrLrHLbCkAiV1Gyv4fCCI6lrcdp1wyassDBm
ufk4Z5+lhdiqvrppTbQeDW07lGQqBGJR1jFC2Pml2uz3+6CqF4QlQUIia9hPs3SnV+UDw4Bh3bjF
p1AOcPCW+Kq8gP6A5Qelagl6oNTCVdmlX1pgLTPrp6hpasW2We1xfy9Vkreb2inWhlav49oqVqID
+uyMvJmxtChwJm05Dp1aFdRNvc02yKjNl6oVxglQhb6ToYtWcYCqb78ammBo5ttrMDnMMnNmN7F3
KrwyuY5JIWgSsynqSc09WKW7HqkryVJiJma39b5+zzKas1Or/eribkXrjL1iIC5NDqsv84ZToKVP
jXDTo8icgzLmr0Mmyk3d0CFoKcWXsI8G9vEMX2r1eyh7Y+E6HsF3sr4YeapwqvvfNJFoNCX1zzQp
82VCRZAVUieiJfksI1LEiJoo0St57N367KwhPFj1STWBTQh+UyyOcwvmiXxWG35FEG4dEf9SQv6G
91qsWnnwq15fjV8G4KANdHYCbtr4zU/REIPDWNeDRMUoKtAkFV2qDt4V88QeSm7cHXryik/AVZdc
RQwjrfFl0jMWzHIfDHMExKohCjWyrhbTgBNdDQ5cys+3pI9sVZqTLCi60xigFu/9/r0HqriUdcvU
tFz4ufwZWgov56R+OyWYeDyni4kYaVqXw1MzB8o28mKy7p7Bx/6Ks1JAW0nhZdp7Bf4ETnb3Mxf+
h+4RDmT5FYecungcCU3duKq8yoDRlN+i5UvKg2MhmG2xpXqKuvhtMuCE6gbytClprCWfT9uKUUCW
zdWOGUBhOEuWQhIPXhjBl2WwZ2niCVOCmSpKiqlf1m51dMMeZXKxlWOevhWEMzleVy4qYoDZbyE/
Lt1xE4b8AcPyuwS/jNNzCg+mprNSe/DBoRn5cTathhY1qtkC9B9N8qG2TZg/kWHzK603ShfuahqQ
tsOoeQII3T2FsUuwaZFOiwjsz8L25ZfIsRYNtj5tbIejQ0pQGa2Wfu+Hdr6WApmxneWP+ejT7z6Z
dXNObbbSvl4d3D76cGi0zrKLmIMXxJEG/foaQ+nvFjzWJAaP7RrI+IiAuAXGcblhz/6qC+2Qw70c
B3nhf7jbclXWOEBEbnxVdfuctwPxgD2bah9GHn/+jHxIAb6jnpButcZb4+BpSqdprlMfWgwZpEwI
uHhWD1RuCg2aVLhjKqLTQT7EeBAWwmDRwrP6C4HwskW9Wpj9OZTv5Ti8k8iTLlJm5SBHFkUXXfF9
PHnd+FqbhzJZuPha51f3BowtWaVDa6+0siHAVTLXsTq2FQ3tK4si3TUqgOoKl43nyY0/6IAxyJta
e+1taKp8K2q2eUXcPDoo6VdK7x3muPppSgyOJmj9SXvCCMKOyuPYO6RLvwXYr3u/6/yJupLspmmL
tHuf+xbpbGj0gSNLy1oFiAoMd6X73dG0xd5LOuzU7oMAQBc2UPOs5maSeIs8YdsCc6IN4/8eM41m
qJ1BYzhXUAJd71PLg98MSr57bSAdZbBJYmvOVtpfU8Qrhfk0BWLry/ASt/5y/lm6pKZ25g4F8jmo
PcbQ1YMfzBLgRj6xPwJCi5HNOQ9lufPR/Zea/dq7EYyFswutk8LYX6T2Dw214HLK3EtTO5s0DnZx
ap7B1YHAtzH41ysHWhWtxkVZervWNB/Y2J/mp+baJt4D7CupeSXLkcgI5ifKfqS3uUj4QjZJzyEE
aU4bc3AIMvT2bSY/NaCPgflIH4NBRr1zIuuNFAAaqaL4dIOSgMP6WuIJIeVhU5s1qAOdHcWaaKJz
hyWb7tv35PlbY3gs6evV4Ct6j+HJ/C5MWvnijcXV9IztVCNJmBa+qz5yW9KmQWTq5syjyAwAWoCH
yapRbyXs4gEHOjl5MgUw53TItvTRWWGda++kn6PNqu1118TiGNu5b7SGNmQoncs2uDhsr6bx5xR2
T5bJekrIEQMzMoblU61lp6wYryoZNhydLk7xBKf5qWtn+BIvKNCBT2SQdmj2Xpw4Jldz+NQG/Vt1
eAcn6Y2Lru1+tOrLKmI4DYDKu1EwzlLmvp3x6IWfOnuzQwptWB8uAL1l3Mg1GFqUJ462cd29Q1ad
rPV9gHrWxbhNLPbGyoP8XA00KAKshaQgeKQOAKwZJhsxGN+bwvb3MuC9EHWAb4WFzAYXi7GKKnE6
1/k165KNPjn7QSRnFLsdFbnkbctCwuik+t1ZmG3Ea1g3O5aSl/6VUeFeN8Hi8oEqyg4dqoDDW91K
nA5VYa2lsxrC4VxYYh5Zrh0oLgA8Lm4Vf05+++T0pBBYya6YMZnDsZLRA7Dx7yHXrrrnXvSpOJbe
VZfmBQX5BxXcujM4akbq3KV80iP5WcUjoT6Ii+wIB5qrAHRHGJqQUiyYEjz4dnBl4I1aDIDjcDTK
/BPF+EsKl31RWv1zC0ksbEgNdpPuouLuQovz4E7Tqs55kzrrrICSk215kYooeQNmL0frbZiHRL2G
2il0kmcZb4j6OyVu/mg41lzodQ+ROaFyareTWT2RqQK3Gx8Ou2exMpIR1V7ibRzLPkoLh37YXa00
+YYX9ACo5HGy0+feI+4eDKTsvRfdceilF87LYEYPOjEPmSwoo8tzoKunKBdnu+i/IxNpFyU2h/9v
fOa71Hc/Urt8z4Q4ZTyniA+cComna5NrrSjD/e6HPXocqXFrO9nKT4bDyNitLrMnNsSmNT3kPNmK
1RhfR+CNHHbbc2aA4xiiHV/IF88LLmm10dzwCEDz6JbtwTaazyCeDnEksXYS+KZvSPn4gLP8qNGU
5qsFJN19TXr9OD8Ph0Orwx5SL4+akstQ9BtMFgeR5b9dh6+Y6Z8a7cMX+UNmlqd+eufAe4FZfatc
8ViI8RlU0G7Ky19BQnILZK+XLp9eu3TuAaGvaeKj0fcvoRs+Ow4f/TIWL0PQgWHoUE59tENDXxLb
BN21ZOv52jcvtHElQQ8DBD0/wnms9pGSJzVit5q22DGeLbe3tlFWfCOM2cHbZiRX/5hv1zr9cRDF
I33Ii28dZKkZjBDsjkpW7ci67N12ToN/lkXy6vXumx5619orXsYuPrl0+uiKEge8joS1T50aN8d0
IKX0aCibLS2aeY2KsLK3o4R2kr2IVNvMz1BvzQMNzgcK6ze2SsAO45OnnB1lcb1s6ox4m4aKRzYP
CeE6tRy2fWTsDZOtiHfJWvfFsp2j28SbyJq+IjdDaRir505Lr6jPl8Rc7H07OhuV+2gI59mPDLSA
QpLpG6wwEIxRuEzS5Ecn+itEKGLG0YVXPQ0q0QAMx6PDNMtHqppNC6n8dZZiAyX1YeNGxu8wYO9S
6NZvvU2ic+jZzS4r34bOJ3S+Iuw2K8elyK94vJulVcUHYPfJQcBvUW0tKNDFNpCCaiksvhs3AioK
B3qZC7ppWq5tNGtb46Ddox4JV0gdP/O+RsF+lx3EyRVD3dwR86qFjYN19mM8Yj1Ib1pBIG0jpbeo
On6aKCT2ecZukEnhOUggrLcjWDyJPLRVH57fv9Yl2/iBYmALMHTZ+LR+R5wkU4CPNyrzMxjD9eBa
KL5YJZaGUWRgrmhYNarm+FDAQWIIv6wL/72fOHK7tbduZPRWD+FTQ4N6ckwi7DwWXBUONO2Lt5oN
4QoZs1joeETJg0bO3HNii54FzokPxKCg8IyKbyVe0tix12atMMKpFnw4rbgg0MF2Eb5g9sV3EGDU
SUoQnBNvCG7vZInp2mIWQXnuoA5rkGjGA46hFHwU75ggxZgY9GWHFQTtjUuAhBwXIcOCVRee6pFG
46BX+gaGcr7EBUMnELPvLmjVPgYbfUoRvnUBruesF289M/gTqmsOhJ+CNwSeCN4yYe6KCeyJSWe6
sodT60L0yHT5go0an/h3UvocVrX4vQjVtAz55G4HVbM1VcrfQpXaubUxHY30p2vZ38lIcF3ITnyb
TlGzYaia0bFi6ADnYjmnNzmRaFelYtkrwAdWZbcWAftpxihA/eXc8PvMJqZBFrGca7JcvhA6XCMD
FYjpf8hKw34y1W++TVGOztOnyCZCvSMgq/CYI2ketPHuKJr+qQrYn6ieNMZUTc8Ua3TEpRfverJM
l+ScvtZwPVZNq4EKsNjutCj7MtVcQk0/OpWXkiQ14mEuqhXJQx3GJbWWo8MBtWDZUyRs5UGHfSgD
u6oF5ClRH+ATMn0s2CTohACkU3+GNObuWsxhlGAw2aDMPDU+nWKNyPJ93oUQqVY+9XrwK68w8IO8
ZILk6uu69s9AD9jq8VE9TBEoXhAEGFVzSMAlg1SnfcU9jxpagHZroi2bg9+mag+Bo8xDBtVjFfg4
vM1ZQJw5D0VRGVvJQEWxr9AH83ugF8owoYPsPq4b1DWrLAwSMneCFzlkwOgNj55Cc9Li4SchxRhm
PdpsUx4UkMooLNLyRI/XP5XFgHLfC4kUi8QZTL+5T7PmDccp2iQqksqh4e8h4QwKsIK4SU95AukX
5kKzTKA7DHEAT4IHeKgh5riiwhSVPkO2lye7OqVRpe3jCcxXyLw0cKM1pevbZE+HttXMVZsVJJaK
J8oyoof1gemTCWElsFz0KhwXkGGmOn0KWewaI1AU9t2zF0zPmmgRHgny0JH5jQfgc789Mn+B7DPk
HoJdzchG9Z3+jeUpTTL7MfesgCVc+nyOU1z+2hse2HzNp+pXJa3XkPwypnz+JlEuYHwd/5MZjZDV
yi+N2Tjj73ek4sMaD9fG0pBSJ0J1KyvTOl7tZfS0/ZQO+kuP77sMQNIS/2ErQZuqT8RKUzu9pgLy
k+oriH+1MMKLwP2t2oSRkqX3q36kD1Hqw8Wb6ktf1yeTZIlN4FDHazWjsARDCmIEZClNyTGGqL8n
z+zQUCTkAbG0b+3EPZvSfQqoCbdupw6BglHpmMwcyyycgVJ0v4P2AVb8yShRdmMkyJClMl71rQSV
HgOmwY6cQ9uFP3GPbse6/8Z9El/R/n6SecViMcBJNUNrlQ3alqE5dINhrRFkzGw23g9Uasu2VsDf
meGmZSJXIp2SZdVq1rWyEbghwzgOrfht1cM5M736MLIpTPWqvUCHQtivu/vUEw4lKPt1FRcfZLap
pdT9W7Uc2C8apSbP9pjtPUNeunQ6aCzYOXjyOLbqV00lpx61NTkU47tUMfgHgrZrAl+rfCDa2YqJ
CQ6LdS6dL5vq3E/TfYXiIKAbx14Y1YRphtusDDV+UXCJTD7TcR+Izfiq2zb8DqQGcmhSmpHAss2o
fZRmw34FVN+6jCD05ERMh/j0GPT2vyXhtcuAmUmavbEApFsQwBgm9RJ0R+teqOMLyGfpAkPkM/8j
JkvCI+Ex/SqbecG0mxeC2d3SZ2q/Dy1zHcTq22cicsL+9CUN06RGzG76FJJkMwHazyNjG/JKV17u
FNeKlen+A58g5q668ra1K7pF7KCczAUA5BiONcL0cjnEXrwqKufiDsRvahWkhqpxFashOzhniI6l
5CtTEBK68qfmMTKraafTUYTBGe6KNvxRFS1ADTM+sI37OfEXEd0u02vrEccVo9SWfTa7r07QA+8i
3KvhyAQuIjWKd4SH0W5jUERbL7eqDRNB8qGj/tAauG9lx8ci1xSjc+qIlVk0N8t76Cv5ihSWTVNB
+1tB62b8mLIhnpyjrP1bo/SUBgf8ekmGLv24Z0+Tv1DQ9qgLxvjoF95NwwUq0hiaOegufHjwR96d
aQIP6TMRdDvDPfp+cCoMzMg50d50UQoSctZlEN/sof1lWQ1JhR3JxIFWPUy42YOgyV8CkhdbFVEu
l8dsMYqMcKjY5vhvq3fW7j25O+7GGNt2ORpw4cF07QYdOVMH6I8XY2BGlcWa+dm7jpUMtFtILrmX
rXDwyO0bLv9nv8iReFGklUFxssf+WQgX3RUmx13Q8QGdPS90Y5EVxHzjOg6ax8hvHmkNiKML3Q1x
YtBsCzShu66u3wub8DqmtlAUjJBPVT6xzdHcha1Y+Ki/AwCVu9rJqQcYUo5wL3wUF8po11SB+po9
52fexWcaSNUxzoYn26inVS5rpI1+ysDJf9UNfpWhGILwh2pYCdt3q2/zVZsWzSquHcQVlVx2Y0Dn
jVCZwGMCoihWIS1chtotMbLnFS1sFI6+Kml8aWByWkUn2VbsVsujEANODWUvTC3Sjo2If2q+c7Ix
JLlaqO17WM8EOmDxSsJvPaDdpTstUNgkZ5KDZiTI24t0fSLncBPYs8TVKizwejHb14Hy1wb+dYkQ
izKVu6GZctaAEp8EHvTa5uBVpFe6x7+rOt0WcQ16ue5+SJ05albyrXJhOK8c8Cdef7SwF4VzboVf
uzuNzXWaA2JJ1Oiv2jC/Tj7bcWK8TF6w2lRt8qFpY7hKgqBaRcOSuEHa7InbYwKKCoSE8LDB6viR
XJrD2sMcvEoGkDuBhT3BYPMYqcRdJzrNAFzRg0FTMBTX0NTqjTToSxZG8tnXWHBmc5Y+kCU4lf7W
QeKwBmb8w0ZbtuondiYgbvbBe8zxaoFf3F30dbdJbCdYWkE87NixXzXdWjVyilYYjvSN7RNwl0Wj
v6g8jr46r56MkR05RdMhEMaa8giabB51m1L2FDzWU2QVlwwZ3ioEgUvAHoq4pWrHaok9lpBzjEWz
n6cyeaMM44S3EptXwRswOAMFJNiAchTflRc/W3YHmg5jECaP38ScogxLPXPlDPGbbdbn2JnIH5yV
Wn26g622ivIfA6ZH0jdp8zD9Feyi/M8xOpJjb3wTOsbYlHwYtp19yVGicPZTjXelq1JQ0jRRvmoT
fZZjL2PTc7+CiuMcfhv+fyPGJV0OZla+jKEzcdhM9Gusg9ukamTvyna7ERFCLMkGuNYQcXZTMp7C
Bg1YnmjDBzEXHXBKQXwfRtR9J9RbE6XWMY0bcwMHt1cI5dgK1GX1Orpj95mZDunXVDTPhYf1K9M4
MCZtSys/oBkYP02J792EZH5LfsEhC+F/ZKUcjh4gl5UHXfGrFA79i3F6HyyaNK1uAq2FM4pbksQW
2EpkamndBaLzzZi8fB9085qjprDGIsngpOJLqDrDZp0opnXVtV68dXLbPJXwGbRWnj2UylZVn9ys
8ZoVJEJ5pjiiASHriImE7SykkY7bymdulHv59EXu088JSsDTELQxa1BKFOgcoOaTptogYViYYa8/
sA5omz5wyh0WbpJiEnpzfZJbjHn+feJXyI87yci5NYr4nITyReuk2mn9GJ/vFyHItBZ9NwKQL0XB
V0wrASBY/oQemuSj2I6ZvSZbfSyRHKeyow7dJHHQvmmE0a2jWM93JN62b21G/x9SsH/xSC54Y3DS
GM0v0hrSh77oh0sBBgD4VdG8aTpFjGX3as0buVWl0++tWmuO5mibasGouSEChfPOfBKS+ItBMg68
xSDUcJAy0A562QdrjcDvNzznDxCXy23P3pYkpP4zDjqqciDaWyyq/d5rBE4uemsLpu2tK3UWZbRS
c4SQOBa9b66C3iZrR8gcaBBZFyWdicK+ydSpENbgfKgnqA3lh4WL9GSQwXhAl3B2i9Y/B0NBhlcf
nj0jS2Gm+OFBsSvW8HcwC49W7vzSCGsqj5NQvG+h8eecTvrd8X75gJ/1z09aYacHXY9oRAt56G1b
Hu4/IZ6HgARjl5xkHWHmfEJKRXIoIA41gY1eFL7yU3yF1ih/k56Ee9AozJtLOwiERr3005zRe+VA
Wi1oIVYwAtYlSJwdkOZA2beyMPJb7jFnIW/ErUsqBem9VOZhoul5c6txeqmTJ9SB1m3IS5qmYtbT
y8+2NsxbzNitY0+wdAL3vYuiFyXZJLEyUuUn9sr0dLnJky5CphQDrtYweZSFejamkVSCAXFLYOgN
PThnegaE64nIbNhTGq9zlOkBZQB6FKd9AW6ucZwhgtENnLUxkR9cMXrcx+xKwF8EycsQZvEjKNx1
ZrHbSuaTYmiesSzFl/tFovFmlB01lpU4W9nX9gs7n9XgGuNaNTnM2WJ0XpqpGNCt9+7Cn89mTW9c
HFLU7lcyAt8UvZ1crfwDZZv7UhmpB37dJGxoBoapwSO0kIlpUfUB3BWq1SSJHoOSdlQU283esZPg
xfdjsBuDNW7MzPRfIplrW4Tt5arg9bWQnB7bnNcubM9YJKbSXhK7bi5a5N7u5zzTqJ5k6S01fm+B
zuRx1FBYD8VPI0iH544ylP1ddEGQZjzcrzLJiB+M7lkK6iqXCKIbnX2yDHNL37fCjRFqGR5vhE/h
NF9b0vYtHJZiEbABKZs2vQ0s6rvWwkmcmxFoKN+XR+x9YnE/2/A25npztgfFcUvPbkNkjNfB6Q73
c07pD88t/eQc3uBz7d3ATJJFXn6TXxWRHEL5Nw5TdSO5eKMyaTxGZVjf0ta+QNUViDblttVlczNE
+WEQHXC5nysb+huM9N3T4Nr1zeUbsmB8qG0c+LDQ5ZjuARxaNmbbHO5nyyLSYYrxZ/C1ur1VHVbL
UgNnja64Wciw6W/NwMG/yGnX3s8Ow5ivi0CLt5lj9zeSfcl7cK2rPliC3NVwvDmyKzZJU4SbgRSE
mwfepMyD2Vqy0bVOO4fVkPL354TE0mc7KsZjo2XpI284lwvEQF0pGxQ8XHa/maaThyimsN/+vYwk
nnJVGz3Bnf/9cHobmbhUA+ht//14CGuJPaKRtPx7WZFVBBS2TDj+Pl6p5viVIbr9vYiur31WIqOE
+vcTDiIUlhrO0P9+/PsTVGRRTUkQP/x5CfNL00kDrhFOn8ayCM+d3ZVreFFOr/qLp8L04X5CQm38
4BQlQ0C0cH9OQs9/wK4G/SX410UzYexaZdf79cpundNQYwomgS0jyiHFn9dO1PGAW9BA2Jw1QeeB
n2HVwsnSbO83dB2MXkjpynWmQc9pCntdei27rPnc/SSn6QM6wjhR7rwRmlCsatsor7ls+co5qvhB
Zf04Vbq6mSMKthqL8ZbuqLUcysbfewr6v9FZ3zJ2vws83i9kiU1bQM32Lh85ynm0POa903RW9BJX
VmshN53P3k8YZU4o2kL9z9mChPdFrQl7/fey/7idrlIifmq5+8eDzPe/P9L9sowWMx/o+Pgfj6Gx
ZTgnwNVOTXz5j3v/PWupzNgrjT/gfz+rv1feL0uBP2yxOdJ+/vs65hsnI1TwRdODphlYe//xMo1y
IifPk2a2JAJFoRubb3m/+587Yfr5QkoknCI/l9Ku33Tgf1bVVLfas/qr7+S3+8U1u6B9qLBT3c/a
LCkrSiggGvOdFHkMzOfNB0Bj6rW0HsxRNm+q6UhGanP0m/ONRqGLrQNueH2/VsugOqCtCI/2fOOm
tg4Kt+CTFhfFs7L5Ds93Kgp9OqaC53+/k1Va4YaxGry8+U7YDCmb0fucwZM1bwbTi8qW7S3Tyvaa
NOLPcwcE2+8DRTvhfid3wp/RAheamWbNW+VoH/QDHVLAGvna5E/335sWhXf2C6ZT9/voJcadLFFi
fT8b5zYUhIZC/n6W9uahoxv3FA159pxX6e7+yAQZDkekWwEQ7x3if4sQwPjb4ZaPWa5lzw0sdnr8
OdEblSmfm6KKn8zgqVBYw+43cAzyotyoczb3y5SmjAdX89GSzfee75PECauaVlf4/LkX8+H+HOfB
IxEU8vl+keapkXF2FB/ul8Xl1B0ztHJojXiQ+0ltqJ9YkoPj/VzgT/peTYh87mf/PJL0Lq6nPVvl
APNtYPLFyKtdRVnkf2X4llRF4IcTmSY+xcjepQFhpg0k79Hp/K8pLlNiQgP3IgfeVNcZ6LzM9/R9
MkRyTbyW0ogY/zv1Vg8D963p5OZ+g1pgcpDxpJ2yuKH6zWKSyTrA8D2C8nSoyhfL63rMbORWpEbb
fgp1u18/9XRFjCgnVSX1PQ50NLnuVyCgo2dTJ8kTf3o8hR6ZKPcr7OYhhD7x6UHT2Fitru8rZiCs
+vnr/fqwkOYiclztwZxC96SIhKSdyYuIBQmaQ5q8k7pAbrLHJNbA2/gauMbhfgM2FR1ikCq6mKjB
Lo7XS1pavC+08S5hGombV5D66ae+s4HIq723vgHkk5gxAiQwA6N90wDmnuu0Gy6dy9cbjZT5ww9Q
hg7T+MHul8FAUtQHjxTyR2a/FSpqbtFXwWNtN9MtLEgQdc0o3AHurOc/zHM53yDy8ew4paM9jrXI
DyqasGQbGUr0tl/BYzV/UH8ww0sr85JqVXACgMFB+v7bu10ySvdL9qW/Er6BIsblvUHrTSz4fAOH
xuYYR8YbJnhzo8OD3mfx2Dwbevnr/tBRHv8Y+9Z7HrzO342IsKFZGIBuUv9wv0GF+mVBEnhzrcuu
PWpWnq6H1lNfcfpyv0GokQ7G62acHlXM0FuSBe6/e8SAhAfX/eCQYa5rPxgOYVwNjy6FDKI6XpfO
qoomwrvpZIlvTUk8+mgU6Y1t85/Hli7JS37U508uKd8Hy0uTDaKq6EMLKbbmhyj4pcskKYKLdIR5
EjGpsHbgGT+cYsU7k/5QDhkxY+hqFFSR/aB7uG/u95zqdIcFDzU56bybfNTr+UCUPdu0yP88Pd9X
n4Hns7028GljjYfogrfjlX/H+0N0KTHEdaHp1zDhQ04fqcAh1WmfIvp5vwE0dm0JMbc/A5NLLrWi
s39/b/RAWxDlnn3q0sEvU4TWQbey8tHUUMn8eWFj/tDxMcC1kdhrVl3zKO1cKyn0+RF7PpKvaPLN
Y3G/FA1xdEgqWuR/b/SPH+938lxpHe8/0WMTIfILVCtm6firfzxcMj/m/Ub3R/9zzf38n4ejs5bO
ZeRmrB2oOPdr/seb/7k+Fsitygjw599b/vnt91/0j6f45zf5Xqt2xK3+eQr32/zn8/hz9/vDCb41
9DGT5HedBfnm7/O4/1TYlvqDrPz/fI2i/Z9Z+f7/ja7xv+hXZF//5Gtw8z90DcP6L/hmQnigz3TT
hYP2b7qGEP/lOK7u+hyO7H9d8y+6xoxacw0Q+rpj6zphDQLyxr+gaZrwoKaB3PjH/f4fqGmW+3/i
wLAVWDq/Y4Z5WBZCPP8/YGZUfBasHm/j2kO2rEcL+qIPWCnT2D8zKBnWieXpS6avGldktNUse51X
Hl1zczwSGcHIpDWnZYNJ4EhTRB5V2yDdhb98v+h+QqixPEK+thiJWqATKR8w7qSqWdYYKg+FWRMU
GZa/hl7r6Y1ZFgr7CV9xGMdq4dY+bBrnxQni9vD3RLZhtMoNcs1pHKHqVjlurtCefeB/fu766t8X
l72qFn41iFWTmyPyvHakmTIaay1GB2CZNofUFr6q756LWL/aWkNXl9kG8gW6NQsjY3ORMBfqXDxD
SdeYC0ePkP+SDBJ5VcWTRQkTM4+qtWV9broEG24qKW0GsSG1eDTpMABCM7uZjFZJIJ8ptHnTv44D
y29hdi2Of+uHEaevTZgW6yov7FWRDFcv0r/6Vj6UvWMTM3QOG+O1SiYomCR4rGJT7jUVoeRGEZna
NICZ1YYznERfUPDQGCbZLuuLTz8x+43ZHrQZWzEuTYYdTIGyy/9m7LyW21a2bv1EqAIaoYFbAgST
sixZ8g3KkmzkjEZ6+vOB/ut47VX7hAuzKIrJFIiePecY3xgtpugTROdMfzPHZdozoUVldzNI+QQg
odp9LLKkp+klL8RpPHnljJqcQSG8lOqONlEBMBIJ6oJc6tAszkfljqOvE0Ph4yxHGokgJNZpSw/F
FEDnS/3IBhbZqJyRuBZ/lCWNcQFfDYyIRQyTAmU8k/qxRkVIn7MKRqN9jGKWsCHqs1OL0MDJ1r2e
wq3LV/MuSaoXPBsEV8embzAWXy0jlEaKuBA9dYzub1cTLkiPb8a84ZavFmFkiN6/rdrWDhjfFLpt
+sn8dcz51tFQKS3ZwzgvD8LJ0HOTvrsjBLrAa1rcl3F5H5X5r2yufsrWpc2n38yO9apL2nMT/0uo
qYjgKwT0it4kTckx6T2iHLpfGilscu61i1bU8Elo41seTYS8BVRl4hIoenbIDDYViqeCJn3YdYHT
dL4J0sxl6BdVHaUHIvA+wbQg70SnSn+Dn5Zx+mOIBuKjrTbzyQ/44eiIB5HhNbXYe+30wYj1calW
NFP1YgSrJy38nd5FxyO3TkUD7mFPsA8f1oo4hrE9vSmsi+76trb8cRfuUMVvqib6Nqko2wShdue8
KBMKslOTJsGaO/PLqLvsTmK0sWSCad2GFhz1HOFjv35rRE9LMTlqy7Q+RpluBhh3Gcxbl2RCwFpR
a+/4P5kfmapuMt2hP0C7C9WpqujyctHR1mRaqx4j4e7HJdHOSWFs+0fXCuIx/nCyYsUJAH0wXlpo
It9Ukg2/00J7pYvY7yWb5ItjhA0MwDBx3NWfuxwkgMtcRleYli1sMyaVJFgyyCuI9WMMtTiWftgk
Cz4jng1IabOxtEZHHP8T30K67WgovjtW/LGYbRrMGp7CNCUr0JpRP/a9foCXk+zNjOMn7/LmMG+z
iMRrvouCvw0W2TosGWwftvcOosfaRoxK308etAJdny4VaVu+J8TtUrTFnW5Ez7bKwLK697Y9PiMs
4gEQRCCcdR3DXwx8RFaHpGqkRzEV78SEDlC4iy+0FKdMd00aI7LGp9nOYWVCBYoRvL8RIxRgTCj3
ozJgi40TrO7MfU9b7bjN4V5We1ovgL80306G5jBYcxe6fDNTPgQOZObzbpYcpRAv8B7sN8DIQe90
x9EEvGkvnHCjhUn5WBu/MS2R86bPv71E6nziq31K6H8/rC5fFLJqz4N6SJxQJZoAyhYZuKDs6E4P
6qVAXbjkGlraBarOb+Z/zZ10LmkjQhEZGoq4Rp6GbfyHNlS/71P3bSlqaPrRhNFJtt23ZS0h3hRR
+8sT3+zWsz/LBZd9HDfao0Tq5Gd2/mQYWD9kl7FuNfG3sZPzU6RdSuzOPz0iBvaDzuFuzF5yg7mt
2yW2uFmJgv7RW7YWgKWozp3Qi9d00EJTE+qEaoXRyuRM0JPJCqy9pr8jZ6NF+NE6P4dsvIXCbSLE
nKs9oqWcycr8vqLAwgnWMGUt8ZTWZvXY5QOgQXPbZse9L2qBHlcN2bM7JHSwRX6HWbYLSsOKgpFF
5nbeLhbFmuiuyJ8MNUFAbgftMqGaRQZq3gJjRtJsNKFIJc3XhKoUYrQB10ndKUsSVd5A2W8Bs6yl
LUIFrwemz9BhjDUXP1UrqEK4Jn6UbvNBewjqaI0QtRmsnHqKxG0Ue0Zm7wSMX8QyL2yP/ASFF9PV
dDj8o8j6b9z0rTT5G4TlbkxZ1zBR93rUVYh9xH+SwQRrcubk5n0fJQ4m8Dk+6YN41yPeGkK4QLpR
vK/cz6Sf7hWvbhFKHaZev3A+aRwCkfUqtBty93LIW1ExchoXXRQqsX66QIJwvYlx19vdj9mM4NBn
r6MjPz2FFYrz7i9rWNTt5Ko4bJIx6JcYOZ8z0znGrlBVqV+2sYeuI84e0madD6NJ/mHpyuY0ZmCm
B7kuT7GpLU8R2/vdBPt5N9gtqSRpzR/OMLv/B7TWQSTxnx8XyFpPWIbtGHxUlmUb/6r0yIWrKzoU
H15sspas1amMvce+nsCL6ZR4ZNpT8fFZ78SAUQXx8uNa19/isnjQtPInULAhmK0OX7WJJBOL6CJK
X7Sg4C1lDEHFjpNBPlMxg4TpJMdkhi+qHAJDGvk9rsSzO9VRULZI81wM7LBPTMhp3afnMeSzsaLa
BeDWuGvJIUn7vVmI5xEu6VJPDcrAn5xsZoJ1upd8okRQa/pMZKe04ltPTjBEzeWzNrv0IGd1N8XJ
w5yzSA1q/lDMydCzO+1I4rrEfzglWthxspACISdyllt3Mu9WpzVPRN6buuhCMZgOUon5C1yGflZt
+wLVEqhoO/P+LYlgobtow+agc7FwZ+P3ZqSGiLLp1+KkgRfVedDF+gMSn8OaF93eyiZiNRQCaFU4
GCYYUtRZ816r3xgeiAefcS+P+UMlvSe3QongaBBn58/Itr9sRdAEjb6XefKicy/Kp0ylN0lufor6
DdXvQqbbHr/xxUScf1c7feFnOIH3Y1QJI8jMLL3rp6oMQYqRoJTMDZ72iL7v9WJSYkJbGp02Bv3/
/OLPfYj4Q15bFTfXZ1jqBhfUsLEpOw3EpdLRSxzmOcNETgKlL5dWN4J2e16nLurj0oOV2X66vqk/
b2L7sRCiIhTq/h/v489VJy4eFtkvp+uj/rxcUyJcWzRj5EiwUgAC22sMzBlDHIwgCrYn/PvU1/t4
tq2fSWo61df/6PUN/bnqzY7f0l358/+5PhaVn2B66rh+tmWsmFH7OhiOdqxbWd+N8VzfXW//82M/
PJOY0Z6uP11vv97j+mMprIfUo3j8e/+/dxu88m6RcXy+3nS9oGHHKEAY2oUmT3eepHgXmBBB4hhk
r7Zzjd4bj3bJJFnT4uNMb5iGXfqrN0YvrAHEBoWNo0Ye9E08o+8N8sqdCH7LwOhoGXH7RE5lsCyh
RSnGve7hdR9Jj3AV4tkR/MM4cgBTMceN8aTR5j0QWYAicF0yP3cFdjkyB2Am4blgat3nFDkVSSJN
ginETL+N2hY9bVxsK4YSg+KNefMAD2Kbx6+ETjeIjw418DG/gIeSa+URAHYf9FiAYaXBKjVqnqAi
d6WZcPwCMg6jqaetlwLI674X2fhiW2WBCK56xEGKMFP9LjvH8LvvA+KCsLDuc2rpvdvHs+9irLxt
Buu1EGDLyvlBaW1BKEom/UmfdkXRlYGriX1VJAowauan7GF2tYEAK53Vx9CxI80kDOPoIYnFIxIz
itXWTn19ZA7sWGR9lk+LR+q0t8WSRCZIJpwwqJ4hLSA1RhI4MUFwp3kmOgs3FNaKZAO+kCNS4qDY
TgslYB+tfJddlVNerJZvMpoPZZQvD9oIvsCCpYgYDhSycVnrc6lGeAOjoN9a3Q6NOXBMpOg1pxdN
Is4otS6wdAvSAwW71DZjiFewIetHpA91/KNuLT5iUaBWq4w2EDgRtmCWD2P17gSeV2tCyrXOSbS3
aTwmxv0IbLbzROBaeJ8YdH20OIxQaVSgqjCis9A/QwIxntP2JRL01ftsfregxrYyrzg8bEpZjGM7
uYkkawnvFUmzG/aUNVArtScnbhiMM5zwYVikFEAjXp1YETUQb0jY0kQdEXVLUN7it+UsGQ1dOEdR
jn+AIFqk6oCOUf3fuglfE2t5zXtYKplX/ibUpjt32BM7Wt7CVMlxGLr4YnLWNoFKzzTAgX9WfjpD
hJ/ki2FhMNDc4TiV/fA+F/KA7eqbNJcK0aWDVGuYDd8yll9NP+MRxuO1W9br4JU4km0S2uczRLXU
BsoOyxI1t4NzLnpB6U/Xl1jyahr8nACnQG/Td5Y6M+wxXyw21Mp0AikXiftY1ylG0UOS1ZlXIYmE
sz8qDCJ1qwdDGmd7FFesJXBSvCRUyMJiZebnaGYpTevpwTSqH6PhVvcwdYOqkj+kuG+gNe0gAw5o
3PRNiX+xQYPTVjmZhK/uqNP3OYjhoB6J+hbxyRIwflbcNejWiOeupupxJvuM6HC/1thkqmL4YJs0
+nNST+Qg4rRduwEDaGKpMGFzoqv1uS6qL1L4yj1RdFXQlWqAC2GiFbehDsl5/Ionk5KsRm3qUIUj
H03PxAsLH7m168MT+211fDbTkSHlzOyWqJBYc39GC4jI2RqP4ERw1RU1XnhvvHEy6D8RiUNB00fn
onCrs93BC7leu170tjBP8N6MSY7nJNUkginzrWidbQxUX2g3kRg4oYqWyN45e0EVFFvXSKud+gxT
KsWY23D1z++vV6+/ut7zeu169z/3vP789z5/brz+/u/d8+sL/X2OPw+Pp49ucdQ+09rqfL1QqFtW
v+7T6vznKtym//jV9V5m5sYor7ZH/bnX/+VWWKWA5P59h/+/x/7jdcrYLE4KIZqBBopZTlSedQ6h
sxqQKeyuPzOV45Wuv5+ut16v/r3/n9//+65/n+r/fPfrb64v9+9n+68//+PVr8/+3x7+9zYktCEC
5zbMXBPl8HaRFrlc99H2//vHVaQxuOWut65Rg3DZWh331LVUIVAu5y367XpNtXZ37q8Xdgoe83r1
euP110ZhOcb+X4+hEN9AmtuDrr+5Pqa53ni9+veJ/+uv//Gc19//+fm/vvD1RgSRFG/WbNjG/u/b
vV77941/nmoGvdF54bwYpGyWz4gfpW/U8k1CQwlsYyFDMe+eZrZPAQMblMb1wJlW3CByZDsRu+Zt
AWff97RLkTRyn9bw3STz0nrI9p1usq/6LBqaMbJGEz2Vcp90+scwz/vaoctnrGyHMrkUYax+lKvx
IgWl5dQlYUy0J/GSImWIj6ca0xvKEw05sNYCpXnIa8iftALeJ7ebw0GYgv3z+s3NrIOTJFg/kL6R
1QFjnfETtJTht9GL/oxZ6g7buA9lg72BZ4S6pLggImr1kfnuLNxqi2c3FzOysp2KOW2OW0PSiOof
kayhNkL/11vJFiaF3e4sWc9L5Zs0hwqdkDlCKmm29Emh+3E8BMMwFnxIkA9VG+0z9xPSNCdY2R5g
d0F1a+XvcTTf6trE2mK3p3T6aTKC9VHOLocmknmgD15Kl1jgsSuOUdtPbEXKIKOXC9qp+L4a1YWn
rUygtnlKKusjis2vfIRfxfId9BNBTbP5WmmrQYe0q/cQ1MhB8NAUkXxwjxx6CWF7E5bkaWdVs0oN
0viF9uEm77RL4uhIvT0vjDzvl+mpzyGJHohUx9Qc35hJ3e+0BLugbnuwsNmbDdbATRgkD6muY13a
eIGG1uzbNJMsK+MPx0s0Xyhpnd2VJczWx5NBKBrvRQd2YgC0hXCKFI6emC7xjdf6w0DZdCgx0LM7
6CGvZW4KIng8TptOtMNycsjZaAjXs8Hd6/ZlIRNG6A5m//aO+5oHSXbr0veZD4nC9GevQAkJ7ODc
LXHJytOZexq7eBXyyfE76IS73owJyBgdkkYIU7XRnB0KPkZAEuLYm7SLy9E4Gh6zaiJEVXlTVvAD
8n4mhB6wy76P6ZjANqYodcgmcIjBZMnMv1DQujuRNluwGq0cyknMktyQf1eqjuiM60uYmzpjkKLD
hjkg6hvNM2M+ZHEwVsCQNLRxXKwEy2NeElCngSvbM+v+kVnTBwY7AteJDCjlfFPpWuA25KO2PXDj
tMcDIWDZAiwDcIpBmJKZX66Dwr3FUZ9FWfloYSPZxfpt8ZVrKQRvTffgG0WITwmzr+1fDdF1x6SP
72PHfprzeAM7TDhJa6R9EWIN6vrkrnAiOzCq5GjbBNg5xC2SPxL5aJBoouZIV3D0ed69kFazl6LZ
T0te7sUidSYmrEBlFaSKObFeSGQ3uDTlVD+IZbhXUSaOhuYAItKn+9YG2ISqOl0bQnFz/ajpvb4d
EO8jEYGGci41iSE+384umDcptEvJvcNX1dMBNWH4eDGNOKB2e0bX0L0GxX4z0SMsQV4wtnRpKEEE
7jb3wylWmkXj+jzO9smKI5Im+8kIPLN+QykCvfBdsTsJ2NDXfgQQrRzZUqyyoBSLp3C10uFktPcR
gtvAWAk8sdFVu9j8ALu7wwHb6cKHzFnVKypedaCbv4EY+IqOHiI6s0z3A2aXnblGpwVQGiJzYm2a
zgo1nUoqp/JFkaHIsbg+SwmbbGckHLn9nJ0STqAM9+AP4keih+ftuwRovdlZoONtpnnWI/SU6M5G
EELEs9cGujaNcD/ECIocN3jrnpG2LvvKbpe9IxPo8RmCvaYZkLfG6F5x5xdFq+1Um5bhMkXFnqKd
udHqBJMJNLqvkfd3hVjA066HTLrLcXHgFA1Opp/yBMA6ZOXdGGtVmKGTCxRTQWJZek7EqwWoEEH0
qB/ZybKATpfIibJDoxFjqKr0u2bSAfG8udsZTyqdcVMj1kNizL7OHHQEyA7Nt2gZ5DnFYxMliYR3
FNl+qR1Zxn7MS6weEPa8zxU7x2YAQz4vRbk1g3w0ucWznjN2qa0Bcf0CcSaO8vIgY7ijFQihAAk3
C6PdQP1rs4+hqf06xq+lSqIHKAjHs503D1G+8od0kb3qwobq8qDSog9zeyqRoyGwtt7W1Xo2dOeU
UkUGk46wVDSAhmX9lemzjxO0+Ibt86ndmLF23BI2mqcaorkkPY5Dnt3i1bXjqQnr3Lgd9UrfI5F0
ZmKZ5yLax4POorF2p6gsd6ayP0yZY38fEFNDjGKOK17WuDRDaK4gLhuyQgAhBFPLMRBpMZPg2ePj
ws4kCTUMY4Y1oOL77FI6Lr5BYzm6LvApsoIDp9X60yp7iAM1Bh5lVQerHBJGnbjk4hc9ri0cvfFN
JGBJzdsJvzLcb1VvOUfnyj7dbH+6x/DLrjGAs4AfRcYJq9GQgtt0LOdaAzbOGiY0hmprxRARXjaS
vfKSZxick4ooSLmkNXZOwBnZgIlusKhqEhg5Okk0WPLvDIwagSq7aZ8K/V7rjOe1n28Mu44PbPzf
Eyz5N6vclZoxn4WO/6gsp+Vt/I5Hq9/1ZR8901i5ZQzbHIwp+tCFOEFGjy9jKmDDWBghoVoQK1FG
IFh507aWP6okuc/tX8ksJa6vySUXwsYSaeE7qiLnlDTtPpI08Ksywj0nQrOxy6NqGWrWxHRt/j/O
s25lQjU0cGCe6MK198QVnJdqhKLaFU5AA7a8WEUxnmYaqqmb2GGZmm9jmxwiZd+YYNfPmk44d2lU
mzvGOPKRR+jWQEc1tnspPPcZq4EEq8jmnHPhrqRJ1JO6PUBTphzq1gsi7i/4o8Q/C+yVJt6cEeeT
3xrbWdZ2T3BBXkhaZhSiC/b/M7a9DvMYE4e1CWFbHRwNsC7Mt5BB73hg+IZJbwVjkHcphhvnfWKc
fYOk6tuaj/gw7fyTZuY7yuBfBDoQZd9GD3pjuAy0pem7BdHbkMFZ0vsI5nDnnRkU94elIP5akcWQ
wc4j6Ii0QgpY1vMBTlr7lRcFqV2Mba0ULnU34OtQHV2CAXNTaTNOJjGk8MbXuEv6wEyj+TmuxRMs
gaBSrYA2OWeXui8ZiXQJWK2muMeTowI5FRrExgwQsHyVEd8ee4AixdH8oibwF4Y2kbFgFHdKdJJM
3eKSW9j/ZIN9LSEsg7ekf/OKpQlIAWmPvcXIaaK+MuQX8eEsKyOabtuY1cWG2RiYjrRBZ7lvhs4V
UyGrVWTY76lKvV02aceuXR4s+kL0wGlfJYgxfBq4NSZiuh3JIo84Zdi/59YxS4rnTteRYOg/XPid
EFbb/pDKUMUAeFmrraCt9mlhjnsH+sGe1Y/kzDg0dYNZaJR+17U7mXjaMbG0z0Lirh/xyIPI4wRe
uYt70Kc5xfDPH7twJ0D4+Asd2G59A0ZY32RqphcDNeiqoBqMZ12T6iQ1mExoIPyyS4Z9Fc5TWBbj
j9rMpxvNJSdiicE2ntOSaiKhgber+oUBTkxmxADuiShyVsmG6ucCtBTtg2NdYgsKmlDjuaO1BDNo
eeB03F7UpiOozBXLEVwSbPyL7pc/OPwUf62MM8nUZcyLZ/LVvYlqtp2/ppw6J18gGoKFRLfN7G2v
FxD54h9pPT6bhYw5CtxzumJHIOsodFSPadx8casZRQTsLzadIUAjlg3iZ2nfB1VdWiBeE3ColUEm
ttHcs+jUh2SlEKgaSg02EzviSi7WhCcPXtKby3dwNgaagtsJdBqaezsTjzmM44uly2fN628qPG6M
lhu2S9NBrYZNr5OUaZaIQIzV1gmVL3Gc/o4QvxPDjcYQCCalKrZoZ/LpWLN06oO9s2ebnZxT/0xV
/bNw0aovBFIDbhQEkBnlU2el9wuOlH5uRsBAdXFup30pEGN25VqERYzIxMyNrUD83fTWay2ZN4lX
xyYyXCHZ3nUEwU+m/B4l5ceymUVV89x5OC20pvgZu/JBSfrXaCJpSG5j5vd49uJAmOmveh3vzJ50
e5nCJBgBtTlxv2IPvIvn5asVjLttqb3ljvEabSLwaVcJ6sZZFi46opbsNSZogTVhcwNN0Rj0uAcz
fq09UjOyWD6vnhWOrvaoecIJeyRLgI0YSuCBaUczoB1/mw7UhgsmQfK2TIJxbzJKII4dZC4zqQw7
rbitAQQ+phNmZPh5oSVrEcTRGDo0p8/TMjxWhXpTazbuXBtQg1t8zZ75pDqaeJ2xMA7yvO8eI4Kq
muzfqJoAFGN5bdgGVYP1w7Sm79IZ9m1LTdA9DIXl7a20Kjktr7eGJuZDNo73etylu6k1mzNODLae
wJWdx1xFNnUa4DllI8Gq9X2OVhJZwPXRx6lzZZiK7KSsni1TtdH/F+QpiHHBHCIl2HvjYQS2kU5y
ORrNCZ3IHgLrdI7c4jRPI/hQi+xCp54eK7JZbrQPQwBry/LQ7kAXTB44zbZXn2xWP6fU1A4iNxS8
b+8hywrmBmt8b2b6eUjQNyUWY4wWeH2hfvVor0Mis6EyjmreVytLT5Ill1lmoV3iwFUeaHfImZQT
DopjRbO0TORpdjOMkjrI65mxnQZ8bEIhwowL9VU09LdZQfdd2I9LicNNs7AK6hXH+hSrTWvTHMVY
kt5OT/iYGIRIuRinKEsvcaTwaLuskpkZSfZyjD0rWd0wcbCDknrYj22ibrVol7YWkBJNN3YWKxhM
b0cc4BdVOgORAs5iYIPPRnCrH+IR9EPS45+2j5uJyIrTL+RBH7b01G7UwA5uPcwRvKvrhAap4cRD
NWRExFRPSveQ52ZkYFJW2+u6nPD9fiVJe+hbgI5kl4BlYCC5szhudrh6CXgYUO2sJpnM+BQ4A9S4
ZTKyMTz1nfY1RzZ5gepWaFuTWybJXm3odwWSPlwG663GB7C1Dn6Xq3lspOZwQoW/CXPTR3nCzhrX
BesQFfuKdZ7R0blu4GZqcaHwG6839pqcskVpwZgNl1yQ18m2n4ZQdVpyZhrTxJgprQuxSyLUQ8Om
84M7fZM5atzPvcd4v9bzvYIPg/xGu1Tu+h7rmXmcsXQykuH8LUYQ/tVDVa8/hENd0/YL+4DfNIK7
m4VYed+ytxE1QN5EccSKJc8OfcNkOKUIrfUJxmFunmzG+YGtA4kubGZa/TRFR7P4ZtXFRZFe4Zuy
855i/Y00zC7TkHLQxKFuM7/AT0IpzmkltlEHxG/8JNQHBZ1IHjln9vtZU3cUAlAQxPyjUyZYtVkn
eaH5OedP6NPu0qX+XIVC1DFKoJqL/gorjpjyUj53rSMYfI2IpWDb38Vok1zUI/sxL9eQV6uj+WS9
kr341kcjFr+Fnuc6HnLk8Ez/0z5YW4ba3U84UCIwuxEAGvsXFBPDY8kcjIqX48iMfjLvydn0iWfZ
n8ZZPpZTc5pJow9W/S5i64jwM35C9RG6NqqIkUwfvyvz+65yUJREMD/QTyAdbHNWEImtfHxbB4jZ
5jpA98R52sZb8Z7xDSTPqoRAJL/oZuwZUbArFPZZdtoRp+0DlvnPTFdkqbSnxUCd46XynNQ40iJx
GLezuK289FCWXWga0b1Lch3wCPHJHL/xl/r3QhxHCFvkJsLCg+YDynBWtLf9vDdix9g1VvPa9Sna
DnmbsOF1R6z/rTHSzWQwNww7iRJtr7tdyN6ozepHGa3fRcwmu6OnM00auLYGtuu4Xytx6Az722Sh
uLBAXfpS1Ec0Qwi3Qc3qiJDI7V6f9bgJqa6RGbWi5JG/rXVJQ42zcrlqdQh05ZMI9O9mZ+g7oj6v
yngCQioHBSBdqJrcDhxmsE5iWB6rp5+vF3NPdXy9RvtOPyfKezbIKgjN2LNpPizGdMwMCg8o037T
byT8Ie+ONAGOmELIUEqY7INlZ5NbMybirMeNfDZ0W51JMpsAXX+MaiwSNpOtY53hseZLgSKudAEP
X5vsADrID1+hSzIHf25H4suWzLtjQohFXEuMs0rBR8Stc+BffcYL1pw7nUAHv5kWJnoa6toMhkbx
JxvKMbZTHskMlw7D1KG2NbX63RYYFW2jnFLDdJ9XPK62jSByCFnokpy/a00ExTZldxKA5T3BTBmf
7bGCFGEBfgb8BDgm5T2OjOPTVDJKAl+yke7GQoTJYGUUmylBl5Oo901E4ijmIcDBpuNrKYk2Gs0/
1CYVPaEKVj4e6/6kq+UldtT64AAaWwbS0RsniNIFEL9F8MwstiYcTdG68TVYSvwx4YF1C11iayaz
RmhWv08ccN4T0i2/noo59GQxntvCU2eUwA5NtQULu67gSDLSxuVM67Cjg6RlrKC4Qd5jMfO1MFyF
RsAeSB+Gt4lADNnCFjth5szNd06/tOdigBI5EIaDwhTZjuv57ES/Fe74lmYsM3FG3GunZ9Cn8C6N
C0F/9GMhCRsvaws/tJJMNI03d2oDTYhg4E9wsGdxvj739cLlhP0/r3X9mYqiO2vgO2P81we1zVau
FzF5ErTtGmD1yCScPxMM16BFUVtf7Mjurrdf79pvDxLQWQ5Ow6RWyBljCmlNk2l4++o4bjM1lAHV
ef7f1663lUCm21nIg2s1dDZSIEY0OHk3bd+RFgM5+XrtepvdDCYGX+AYqZkeDD21OMIndLmzearR
/UK+tH4CCX6a+VbsDG8F8yphoOM383zdmrD6qw/8xlDRY0mzeTDgVg92dHCnadqVkX03NlN1O7se
p8YCaXDW688SYz+RL+g2MmyytCourCmc9ecSD1vahmoqP/RO/MJlTahWc6FHi5x2bJtgyE3CYpIf
fIAvfbI8x0m3jSFi+iDylx0jq4Fn8BrL+tknoPDZWu/KznyY1EqPJXkVa31veCOuPufG1KsvFHw8
OEWS6QF0Wth7VD2Be65gRNgcZVyv9Njm51xU8Don9K4cdWAr3r2VKLlR77E/ZsZ92yqsc2vOF5ah
M4brnfS6hwbICQxWdq7oz1ZlP6k4/UY6Ce5zLVhpTO8HugkHg1k8I4m9XRGjRBPzqdeB7dqMe/vx
MkWt8Ac+tn08Eamc3BEmgFcyb6yDrNrfhjLv3D4960bVBF6Z3OYGYcfpuEJ/WuKvSQG+HqHfrEb3
RiDC3axlZ73Rjt7cMu3HAAdIicq9DanF3nsVIVmJe/18vUjGzDiZlvHUF/p9ciy7TV0aOZ+1Dshw
EdOvvHFhs9biW6Iln3Dcniv0HzCP8Q4l8iG286+V8dq+AV+llexT4+rNGLedlIarChgly8rq3iYZ
AI5pwuIPRbxHgTdo7fNgwdDMEy2wC1TbNqQ54g9U2DkxbWr45CaIERuXvzaJ2+3fauLTt8TrYv0u
mTsfmwrAHpprGs2gMMaWbbdYEuoWiw0NUAF/VtNjr3HMTqan7Wa0X4Xb7EQ0jEGekRKqcvuWD4si
DB0BJ3F9nzS0ghJ2Z1a+5SAPF0+bvSP5ce90t6KuQZDcVdpDnwvjQGXM3L3qEDuBfsgPuTsiMSVo
S5/nkyPotNLxiHcd9OPa4mgpCUQ3jeWG5IYnWJ1+Idbj2NBny3sCA8diI/s1J8lXh2qw6HjBrkDg
Ljb0GxRILqqqOV9//HMbCjsdthQ3pgV9TGxUv2JYCWAUn/WI6O1GUUfKdvxt6QSueSkhZUiLDrMy
b7K2PLQRzt2a3LwbsgiWOj5pKBtwemR+MsRnoJ8PddcM+yGhmG7L7OfapVxx29esQYuS96sbApo5
W1363BntU4lU2HZ6v8c4gOck+UwS4J8WWav2MAeJTf8kL6DmyASujLGbFoqopBq/GnT86Ez1HcOd
lS19dhtL77dNEHwwWumzZAEdM+0LXT5vzra+u3ofTM5Y+8j+nJ2jJDQeNCQka6WESOc3drGkfk6+
TrC6lnGB6EsZVFP+o6aSN8pqEbi6MuV7jekgrflmCDB3ZQ3eURtXL6jG5V0r5PiixeglaaTvi5Ip
1rLQbPm7bLmwyA5DK6ibi02na/KxwT5ka0XMDTriQNmJeBwl+VOlZ7/QOCRRQA6jP43zB/qlKoyS
yjtnyT1yT+YlaEXDpm7TA+epAwEvd065jKdFbDEpVRyOOu07BrAGJwfOmh5mCqpPm/SJLAKaa0fD
Q2JlwLFM7WQjO74Vcj1VCC75PhJYWDGQhSDK2Gx1nTPk5YtNh1+j1jkZ+ZlNz4YmE7VP72kFt+mN
QEtbJ4yM8ZH+vXdYDePX4kYEZ2cuhBvmdG5sMxoFX0zLRGMcqxsrSzZ7Ml1HsTSAU14bKgkM9him
bfdX07hMPlVBEBkDwrIzMp/t1bsjx7B28OX8L6LOq7ltJguivwhVyOGVJMAoiaKyXlC2JCOnQZgB
fv0eaLdqX1T2rq3PIglg7u3u06ms/Md0sffCSlzIX113zKXzdwjaF7pgDghDnNosB4TUkbPaJXUI
0qyti/PcvhgZ54Us1b+VU3NcBdLzJArziv/mpFpmwoWL3tcRI/p5fJ90ZmUq9tixctTnyoCbOBZH
1wOHyHwjQV6n3vJTO/JJEKIGEAfQ35Df1QSwIP5xKT5JrZllfwsklnoIUNXHADYgFTrVZxXOi/5Y
JsFrBc2H+1IPivyPWRXov5KdjU/aqch+YDie9AwEayBYEFArJBpt78P56iiKi9fMUe+C1qvUpbNZ
kNQoVLDxrAtAgCMswK3o+H6YAkykD9DnBRN5/rfWiJq2pyZfnrTcu0MsgZW6jj7eXxsDnJ5Q15e6
5zgYz4trX2jFY6UjErYOoO/x4JObSb9BRf1daz3AwA5bmmZpj4ab1o1km8fMc5HGo7ZzLKbTGQQv
V0wsnwDSvkMbZMs0Rex/GOGDR/QYaj0y+dSQBZ9wSlhcWzQPBK+Bra5u0Ec8UcOgiR91t7gxQAn2
KyyXSmR4rzmBsBn4UGvBdq6Sm0BXoTktCShs8j9hdjxy4ypN/tnkSjbspkjuUcUwCKff6smjREUL
PXgHu4kyBAx9GrEj+zTETWiP3d5aqHhEDSdRUP/N3fLF7YKLbaZPSEO8rHecTx+W0jlPkuo8RM0B
Qnrlwl1IPEwXdrU8WXXJacYvcfn151qNUeZYf6qCs8s4DkM4Qe23FaK2hmuAfxBn5Y6Ru2pxwa0p
rE4hWg5ozYgbmR4VTXAMDCoJBmOgiYHqW08kB99dO9bsCYUACq6b4wAunLxDYIB/nDr1u3Se+mX6
7DK+W9NkG6cC90410V/afDxIyklY6RTCWAaCX8knirDRtfaLv80ehiVcXZtJIKBhcaZn06nd1cgh
0Qaah7lcrlxy7F0k+12gfOtP9ZnJnOdpMu5tk0Lwwv2qFRh7q5sBLw1cS0oAFwwEW63SS0/zbAF4
GCjQ6luOUgWhApne6kTnuWbgvJj9r7ZAIKYheo9FkP4inJcpaeq6YI01Ny7G1faSYAuMCttETeWp
1rK9CAlgb73E+1cEDNY6Xc/D9EAhH3s3i25uxLE5I9EXNGO812z1CdJQngj6HRpln2vWphsiT/nB
WjurYqW+iBE8xCCiYu9p9urv0SwRM4bqfVCIQVzdG2GOJCBTcpMQuHnhp2swLmILojOD1rQzNMpA
cmM5ACP4SZeWv53zLNehFxfEzghBvQQmS9J5cg8J+7ZNpvBq8jwBf9d/ZLp4X98k2Er11jeRHyjZ
q2anCRffvGALio0PQEkL/hDnCNnBsynNQKKVGaE+BjL6LUtiAX55tioNY4OS3WltOPq9rYgc7X8o
4je2gONO07u/Se38rBg8LfnHs/uP61zygA2yMecPfKovacXFXRbTzS+vrom7dS56DZmUDI6bnNzE
/Kc7j47CDyBE4m3ja7B4txyNF0+M9qjDB9sGtYriojvQR3+t+vnBNmu1sQSWCLY7HSoVmgZ7L1ws
edhOycEwjWjQqme/1fZlr/3xfEV7WIA4O7o3RUtuYPqbOabEAuMUXT3qvVmoqgjSbzR1VgTBBVRt
uvlLPnfYuq/TOnDYWxCUc4ARh0GCg37O6aXk8GkHHcghGjlN7RDTVRxS32ZHuozvc4dPCw0EfNAl
yrvLLjqaqJljH91taxG3Gwp8FyAd66lOP+hV/qpZLey+WN+T7OPt6bjxeE38BF7iYcjwkqE+6OtR
iY5CAz/JYtjLzp+o6Shb0MGm4dy5WeVsVKldCsthIfkwpDylGW9cRRStfdZIxG2XnjOgHGZQhd3Z
TfOY4ko/oUwzfc5N/SQKQTv59Eg0Yy9GUErSOCmukUSQ1Ql8KzlMsnqmQG81sIJRc4xXqeX/OPL8
tKnJx8RWf2bNC2XFa5hxNHNLC52kWPHPKf2zC3cGmtq5TH1OdJQaneP5c87dz2wFJ1fic5L9wqma
F6iIiZOklnfIwWQAULqlufdTpmkeDSjm7Ks+LZwlm3mgVLlnfJ8C+BR0bbH1OaQu3x0Tw01JoL3d
m0dNzKihYOWsTwN/OJUNf8PSR85439mk4sirxLkV+W0Q5clWSeg1SFRTwrN1bNtbx1KOFZ/BqFBH
NNOLMI7rv3YNJNXT+zDvzGs3cnoibffcMI93jkfXXFy8SK0+GOX8ySU6HUhSzbP+COKNymIt+Aoy
5DJvJOmy3JcW/+K2HuKDlgzR6ub2Usx+NMnY7UPti7DR2q1tNxgibGI0EUGlg9FLHAwGGxQnjr8M
bn697n+JJSayRgqvZy1kNglpjlz9y8b8pQTAhC+6fZir7C+6w7Uqx1NSwzGRYG4WorYKzNnEjQ5l
W97rLGzW1ypJV0Aj2HJoJLv2nBI43XFuszcUowSzL6k34SihuhezILXdjfN+xBC4c5by20ScxifQ
HixizXYfvFtx+ukn1V/HMB4gXx2rlJQz1Yb4IZjf3HS/vpSGmJ/mpO9DPw6Oqh13g70KEXPyYgc8
PDmENkG8Fx0/DYvus4WJi43bK2p7j4cPO3bSvCwSvP6IG493LurZdDY49gBUbYyE4wrpc2vyHlvX
okgXOnkgt21nRjregBgSes7+eWv73dPvVTgtfNrNnK2/bkLYjJJi7M+yGcPBMd67oNQeBKbJjk7G
snAflzR96fPgTi/R/8TE5siJm7ONJIdvdihIcbMo6+sydBZEhtmZ/xH+OM85GG4mO8b9QWHLImiu
qJrHQvkperqCrEDSEO3cLwqbSa+0D9emY8mDsa6SQic05s0s/Dv6fZNlPvW53+OFNP4tNdwP5ibK
C1urPf9+AQ/OVmRki4WLiMaboUbtNhEiBuXjwm98eulmqmRykDBbGyAOFtB6P8g+O7uTkZ1bGpjP
XUXJNc4/EoRad+LMxYfn95e/GyjSVxsO0qTB6B+gLCM/WSwZSx6DQGbMjgofJ0suzuBo58TlV1PO
ScRI2iOHSCh/szpatc59KuiC4MSB0+HqZmuycE8+skMn6uThZfndkg1c3shffPn9rZn4aD4yzkJ3
zH2si653InDDMxrU527uscjnTsGXKabDB2vbVq7/mylK1P/fX/7+GTuH1JU7HOg4g2x1Va8frLEK
tdUP/fulrYirbOLVCf77+8zZujq8hzKnCcdfnS7pwBDVewp8UVCcszTn8fH7y6ECus/ZNAKRj5sa
99z/tnBJfJjKqrrmMUEjH3gm50mhbCruPYtY29TeIFZuNJVqoTcAYvZoD/390kKyh1zgUKM+y9c2
kVuhdF4qDGUEou0bMO6JixLsZ9mcuUg53NKldf79LefJS9pDNusHqZ0F7YRW4uf3dOcxzDgz8Pw8
cC7KcPEfduLiLfLaDsPfGWneBBd3IruUP6VtGXVmSjahn5sINzO8+kJ8V6P+qtuYBoM/uDh7rIrI
R4AB9vqgBydvfXdLXXueM24SUicWZn+PNUDDRc3RIsz6I4dojfXG+wzAPW/9wf+ywD/hjvRYStkV
Of4m6qZuF7cEtFrUtp1KzYSZxHs1jEXHJcgU7yUxa8p0oAgRVDzwDO/e76xtl9BuNovajkagSxtT
rZpZqbcnuQSchX5/6Tr+Cswow1GPq8P//4ix/jkPf89GciDn6ly+9GBIIoqoKAUnR9b7BsYVeRjG
1rhrejwM6Sis8HfZGi8tek/DTdNqigBes0t0v0uOs0LxzV3MYW2Mk8XCsrJx2muVLILNCZtjdmE0
EGqh1vEaeER7Itl3OPczsZ6fipOgCfTJhAdBSvrdmUZ5aNPiK0nYtdFrsXN8vB9EY9bRg8KBuS9D
pDV5b8wPv4jNWEy4Gbw8OCUcL4HaMzjn2Y2MZ5hC3d67WTFvvbqmu5z8nGJJvHEsxim9zv8tkGqt
rANx6/l3vOX6oebCSaFw7ehbHyJTOXIXcM49kQL1ApsXRfACeNgRyT+d2ZVRsGEw6Ek96+mSjTk6
usBBk4VL3xvFfWNSHjj6lb2bTHZqBndwmHbJ3YIcdvYaYPjd0p/6ZL4IhuajlpibuUJFWRbXI0ma
vHn0r7/JuXnXTYSsZJjhZhnackAap7e1JT+Z5MLdS3+flBSAFwMWtooDwAYj5cHj1X50KtwCetdd
tVh9tPmbpNTlJDsneCSS9h30bXHSOMk0LcMmhl7ayJpHI2EX0Oki2ePd1E8O2wbdZTFbKUp7HI1F
H1KsiHQKrLBg9w+si+987Abcx9VBSAOTs61jFCOTsbfM7E1l9WOh3M81pJ2tLUtWrrC9l+aNIzko
NjdzIl0NEIhbV20MDOVBcjSq4u/IbL5Trk5scVhT963T3gH358bIFvBA7SBwAsEoRw3Yp1UpCvMc
+47aav9o2Pyluaq8s+0Z1W6cv73U7t7GTF+OoKWpHsK7RHRteGFWMc+mj9WEHdzwEvCABtfwPPvm
p1jBF5gXh1sV8Kdte3mm/W95xpd3NN0mZlmoGhAuev6K3+zSNIQuE6u7s3ypnZCaKWypBSRBEWT0
dLE7t2R8C9yrjX/8rDRS6aUss8iB4IElFpPzPLjaHmmGW401/y0W/KhtFbv7nu7zSLbq3XdjkuZ8
avDhtwdFfpjua5+Vb6W3X/2iQMXsRZWuPRT9e0Ll0ruvufq2ZAlwYYsQKpOeNm3Bj+m2WG4kH9zn
yrLvgZD4R4bWk09hUatb9teQW18zMhI5A3XNm6W/FOP81FHZdB6Z2HHTuseyMF+ZQ6grqk25t4Oc
HmU7feuKCajIDJrT7FxWWHNShI4kiGHofn4LOCL9Egp4Vr4HFdnUwmVK9GiEjRftselQipO5GLg9
IvrEg33RU6wAQR/oz+iJ3yZWXz4nZCmzIJqyRH7oWXohHtffKWiEc2Gx+NTEucPtLSonfow1Yzn3
1BzEy/Q8+Gp+XyivkW2Vn7lTbNTi16DO4S8oveuvhsvM4AjbDrU6Q7vVhf7a6Ga4UAtJsp3GG9PA
Ssb8wZZmwenHsTG7xwyw8SmuoAJwtRCl6WkU0w0X18/Y54L6WtJxWj0DtT0Tbs93k08FmA8MfNva
PT1Dxqw9ZfXyEHtcW7OR3pitDfg5NilTneQ5z9JmMyo/O9prTMKnFuWi91wSDV0D267hcy4n98uZ
3eJuImFpqbmgEmIcr34/MTYNpNJF/Km1ZnFdEsyUhYlmYumsCKjPJqnCMlOb19w89GGy+wn6ekMX
bG49CAX6oQawt6cr9oBKX7yarvdJo+0Fu417J9Eu+TePSG4TwLs6+wYqN16nnjKpOgkpPG2iNHnL
GwH5aMgQb8qK1uwlP5MEZ0PhedN9x9tzYD7U9ygdsLzRAe4L57jQoPoKwJFnbILx1x5a960Z8wXa
Tt/AOAZShC9A3ewsESEDcL7TMINt7Fh7m0c2VPiZUccsjzVsmRFRxqaf8uPs2tHGltaOF4WZCzBs
THGFRWiWkeohaNxLlRLf1EzPJGOlzIsvyPIPPtEVPyUvPziJvWkFznvNR9BxPKR7MKPFgZABVJzy
O3M8/Ww6NnxrOX6DAMvuxaCye4eFSCrB+3XJfI/D0Y08RsuItQgQTUodxsry2AYoJBAAFXjBhzBf
XJ4p+l3RaMkpcZJg065dI4WjQbwAdDFpg39xsSxuplpWYatXl558DOtrKzsMbR5QvszwIfAPURTE
0diSeWhkzhj2kzSust5rRi12v1/EbD7oepNGOo5rOgYocCF0/TW2o/HmJjWDkg9WxBm/+nw+lQtS
4dCvbdM1QNNtc1yM0f2e3OYuFnS2JrICGcz7a+pBuyOov+EcYLOvley5PIhdMxvzHR9yLiXnFVPP
i0g+HM9PQ3q1apq4tLeqjqni6bN91li4zpOWSsZYnyJsbMWOM8haJxH/7frnBEjNAdMxPxQ8n11n
0CHHHudkmV25w4RrzZ+tsiKCfnf95KQXs5v7sBpbLkPw9uMCvkzQRVT0ZcG5sQ12nYPwihdYw8FX
H+zChKrVIqAIlgHSMr0n4i9PaW1ABXJksK+9POfGS3ZjNKe32mjMF49lOfkQW0Ij2v0+Rqh35rln
a1Q+ODUpY2W1NwxQuAvpXDjpI95NyHNmKDvdiJy0tSjdoIiFFmxvS6WGGy3ZjBO3BkgMkpHOCOm8
B3n5WHm5E+WytsKma7pDJlBGcwIfFFn8QcMcQ5H5OxcSRWuZ2s5i+J+J4e68JhMHHZNqHdRPZkkI
Zcxd93nkymWHj7O0MmZ6fNGgghEDnbKWvcaJAAnXeAggp520ghql9e0zc2oz8CmjBTLZjlSsQyz5
g1r0VMPySpY/NkpL2AX5cLD5gVigp7ciHsABozTsSHNbJxuE25YrsD8V9RhcHW4Go+/251SfPmWR
PU6D38NzENUFuqqHv6whdl5r+EJ7O9k4iKyRFb8N+ahIpjFhwiC+6jOFWAZdxhSOOQc71hHqpCEO
PgZZwuV4WQGdEHshkOTFPIi7Yv1WEj++oqgNRbDf9755HkCDYjetbgtN7mR7sHnE0sbxLQSDMnHy
fIiTm1qoAm3yeEselUUH24lDQJg/42GD66JLPuIYUOZkbsxgnuFrsXj3BlbaXg+uts9plWSvxula
p7SE0jcToAefmgKDE2ConR2XYudkgzqiWWuP4H3jSANF0Rt/m1Zv/5lm+1HE3RuGb+1JdvZzilHs
x5JVVNnDsKtY59/ZsvgK4tx9LXSC+041j/dlnoGE4kXbkB839gY7nVvqLxzW+yb7dsvHpCvGn2kh
uS/XZ3LfBzet57wiO+Gf9bx1I8GKasvf/sdFKy6BRXUFaXbi5YqsOA0D6bGo8ytpscgaPe9qDf6H
y5KJeKVjwR1JqKVBF87LOd4JTk9njhDOHUgpuatwA3A6lvbVcq85D6UP2dUFSjMbSk6vCBKBjdOW
0+NEex2KLKbavCi3Ey9+NEneBU6B9tVB9EVHohyxqM0fF/FvN0wYL5icLSobcPGYxnJqtPRtmUCH
NWIIDv1QfdMPQWdYoy27zqqSbdZVwRYvheIQNcKlkLHzrhs8b5LAZqXsgX4XfvuvKHonbDxwaj7q
H1qUeU39IdLJdkX9LMzw96nbqiLUfOOfmw/cffwTS4oPnDwFQfIMF8ugnTjAQwww6zdI9VQSES3b
1F2lh/Usr4IinZNhpV6EOGlwDlO3nEjS7veG7Db6g987WbRIaBQTLMQdNkpOSjW3trb5WUqh7Rro
WBk33GlQQPx1EjltNz5QA2mGdEri4FvyVwai6SKCtcSS0CgUEGunluGZSkxKyDo6AfoCkw5rAxyv
DtZfUy0QGtKcQOsUsTYj/FpnOO9sbFl67BlHR7cujFT+axx8FiNDBWfb9IhTnzUZn5W+H3JUUR4T
WVDS7VG69V16oyVHw/AnxbEJXnp6j45sEeSODmDjFqcORPTV2m8YZnM3/KkkAIw4D7aOY9kb4hIA
gxz53FcOB0+tES9Nm559vfGwweIZ1nxls60y6PLdVgRGsc/zVLKDvVtI7xo3y4M2I6E1uElyMZZP
2Tz5qJ/pLQvEcAe66KVWE7BLc7yhXUmyEVhlkkJb9qTA3vxCq6+8MtvEW1GR8zBtPK/ktybyBHLC
cewdN1T+EQ94Q06vJfY1YC2KSeetryglX65zbyR0UfLUzi++gQ41uO26q3DtJ1f2a6Qr2+cGeYbW
CdR2TGP3RGdTDK3B1Y4me8rNpOCryT75mLU5JnKtznNqqWvNdwBE7mA0Suk6bmj3s+cxDFqz/+ic
G3WX8jGrkTd6Jb49WSfnvmY4YzmQ0lH11pp04CW+aA9GLSOz1DlIjsWXKPL4THsuG5ycg3NdYTvs
sf1t4b5BrxkrSSZU/9flun4rBokoQZbO1vxL1cy8J+R+YUhUhH+b2zJ2P/nAJ4IMR/VTtwk7yjbF
1TpbfNhZjlTFgv1cp4zNIOsYYf896ZbZ7E1dIPU0961mzzcbPlNoUoWSs5yEvPnUUPeAdimyS11g
InCM9ubT+HN0hoqwP0o98WRUrb64p03239gtbhhb07RD+CBhUnMdtQo/15Qq/ejk+g9xwfFOBfJR
4jyL+5ZqrWo+5F4C8zPgMdx6yjvomIE3rjDE4+DjR26Mrt4uydJuO5MBkkINiJekVtHDeo6bebXs
NPhcTLonnSaGGwSwp1anDZ1a+CM0D3AwhdIiWJH7frAhj9WcaWNkR0lGAipQS3ocw9tuHt1yy2QX
85fY11deVnOL2NRkfx6QGcicYk7H85ydG56pR7d9LLrW2HN54K6gD+7sL/1PyVJuZ1vGEMbFZUoy
O2qyogg7075rcgdQUVKRKEEz6/AS4kvdprokpc6NthmagwWhfrLIuZDMArEyml+BUi1OyeXV0mhd
6gO2hKOGI4BUQ4cEagO2nhgYi9SE/Fd/lk3PJRdrR7eprnrVO+ytvH1L1xzcJUt6bZhoWI+b5TJW
i/049SKai5TZ35t3sPnSS+LET4Myu2MwlveqgGIqF4L/zeCnR/YtJB5ImG/GuYsfljZxcPpmEL9G
bF4czLaNn/6jDzfB44twc++61F+32ogaVugXNgdmONDouLEzdWqnsY2cGgVsdn0zMiyLcvW2IIGm
sQexfYO9mII+Lz6ZZrowUAcp54tsyaHSNQCgAGM/A0DFMeGk1jmOx7bs4/ICZU0PBxyQxtgbZAmt
z05pzTlWvJcWQN+jbdR/bKeZ7shmj3dF21hbZC4ybbo9XTIsOBdVwO9SYj78/o4emBrj2zn2GPhh
xpFyYqHVo1iPeIDV0B/lkvu8W2TSgz6eo6HoxPpX49BzY2NDb+yym1ubDWuQwisF3XqhtfZqAqCK
bH9BfgeHem9lSbJLE3rHwb49pKb/lgV+eTeawT1xpfZCiwduMcwWoenaTF9deWemfyQXy+Mg7Sf8
Og9KzS8A1/L7BnwZfP11Y/LaVkvxXBdaetVqFbprMVOb9k9LWarHaX2a0gFfzL+Rwhwkmst8q+Yg
7OvAvtmTPPsCL/ecL8euBi0QIykfAOMyiKRZaPU8MtdmNG0Q5FJk99logUfXrjfAoPVs7n5BcSly
j7x6Zxzzop2ixUhBC+vlbrF8mtcsPD7joNELzHRiGu6X0Nl9k+HK6QNaw37Ij1Fp4fEM3Nk6u7Nx
V+jKP1vjpU4NOGBYadKMwLmR6pjQXIbyMiUPOPVMocWMzawVP+ifIIObHjz/lPWkLS1Uz9iJAtkQ
HhVg51Aq26Flq8X8P3WgKdqWwHcmfeMx1RCYeTfvgqmNyPaDBBW3kkrUIu4tAm1hZdXt3p0ZpmoP
t9BgQPEbKWquNJS6VrptpJz2NnTSiEw3iMORWzE+UP2YBazeMsif85Avu9wvbx51aelE9I9mpL/p
ovf3lhihHJTTXT4xj+VZcpdZzXvCtoL/bibCycolzFWTXCo4q8wxJXh8o98MRDUwc3vZVbcb/U7z
kEUWHa4sUg8dWc2QlhEkqH47xnI+M6V3DDY2/qYJVbdEzgzL2rugO+t7ymKJgdeKHBU+5Ud6pHFz
xBI1CbQYxETEZEBl4JX/pJ2xt6qhO1suB7DCcbWdHXAQanwLJBZpuXBAE6WXaGjPrNzv4QLoe0Mj
iptS4b2BtN/tymw1YTOgnJsZHOvUOSchce65C3TQOcsxILkk58V4FECxLl02zZeF0x/a1irAm7iX
zcrdzsKvIh5u9nt+y8RYh5rNoFUNdLslCefKZmaYTdkWYZdCMaCCcDjNbEKKhh7GOQ+Yo/GScrYi
C9gbBDV7CJNbg8fSjon4pS1owYagFURZ/qL8oX/oDbFpnQRE8DQinEPvZjnKwkMUdDvhInQHcud4
p3dCWVjI67IPF8eTJIVrfb/M5esY21/g8dBiSej4BvJK5SBb61V1qQfudqkwrOOIARnnUFY+jrp4
XYzho7QYelBH/Lw6qdw99r6MPwLp+AgOIrsP2oqqzMR4MHGCYbpz7E+XcgssB/wf4FMqZKDZWgHT
DylCxIONq9/PPPFo+jFEz6rLwtqeBx42xrCcvfVLkXX50TF9Qt/9R8FD/ED3mH4Pw3KhNTZeWWvx
PsMl1W76hYeBWhZu5JmWXtyqepnI74EUbbKLFVjleXIeURXB9K5f0EPs//4KTTTBv/Bb26d741rb
yCO5jeEe+OPB93jmpRP+4MrFq5x23njI6E4IqoSfbGj/6cmU0lxlSoAWgGBTRyMz2UNCoR9O3RFs
3qHaNs96i4TSlP+qYJkh6wqfNEzFx4zzIxdQB3ALDit+KI3uX8E5VQl1DIreuJoeRLz1W8VVxNq3
PPPc/3Sz7kvMWRx1wuBIGsd+6GwdU9PuptHLYIda3Z5pfTfFlBRXC2iWoveTvWMsbyBSkku11PcV
68bD0hPGMNYvHtbnHcoTDd2pk59/v3h68C27REfbiOUJgX45CF6hxJ/UiX/GsZ6pvbY51KUVroGi
fWuzGNwjtV1AneyoVRl95Do6mLQZPasEC6y4FfODrwI0npgdU9yDsEhGcmmYnM9lRv7MoBKGptS/
uZ5/4gph98Eyb8octVNNLDe+9HeLy+YzQ8NKa4osXUU52OTsysESkbYAeIEdnWdkN6lUJraL82Gz
HuJc2/6TgtyUZfnaSjvY6T5uTVsSTO9wOukumV010GTjcPuBpG8RgByk7CLHDuUyfuW9IL7U7LuE
vKgzVq8s33GNUK7IRgy7mwhwUOkLRh3tEpceGAzwgVs6TloFJoXZ4mAaHpJj4p76lEN+W/DqNPoX
ZRLbjCYOHUmIeXK8eCkmUJqhogX5M9VxSMbK+xR0WRG/0ciZfmiFvlazuVFn+YJ7CKa2zAoaPv/m
fZtNd31sQQouX21LcF2b8qPzSce2NvlubCocYvN+wx357+xjcy9K9gj8l2Rif3R4xzd43trNEhhP
Ao8MFFfvNMzGB58iJ+Sft3cK/yfrBQKo233GE+Zd7gNwpdszFp+WGsAvJ8leytxXoXekzk7Qp8wb
krrPtqzB+trAmWLH5fARH5rG+4wDm5Rymz5rnv7M3omIdA89I8GJMnbeTYPPyVM8JtujAFk/LJiM
GFfAnqz+TydM2WlgUbqv13DR4AlYE12ymYXkhMktLisBBtmjzxBTI+hq6SnLCJQBjNp2GPP92MGv
BCMj9tEdq0Seh5Tq7OYwBm9zQIApIUa8GV1OnUq75dDQbzZz7XaxibEkCx1ElvcaLBpgiIwqe/bj
9mxfAZldiZDsgd28B3N97gussXo5vHSt9wmSftsNmr/1PYRqy2cuG/HfGkQhe9K7eUbQGQQJMh2J
Y5zVfwxt5DawyJ0sugUTDPn5zHhMdIGTB3iV8nUch0FKlfI3gTHcgBkkIJSIC/enh7KM+Ujoclsb
hdi69rC3bfNFVJwy6/NiZjbxPIsn/ApwT8S+m9tHx8FY0VTtURtxUsEj2Cwwg0H+DDDD2DybPQ57
zjnPtXuAuPFHGYq8zsCm2u8+xsbAVYQJ3hopCm0EfjXdLJ8HLX5zy/bNjLMPUee3WCemTywPVTIB
BTCgqOZOuSuBUTCXADrQ3mVp/lvdKEb5RXmrHklJP2+e3M0AJw8DlnRL2QBn+yRsevfOdIvmkDf6
ScnkqyysP31FOKhI8os25Pe1dJ8IxOJIqeQbppkDgvHrlMxPBXxan8y/X3Ce8lqPkaqD6+GnL74C
JiIFQT9z1U5dqEL5hxr8fNf35JMVY6eoY32j1mQdw/ZbP9CInTfGqSv8F/qvCVGSFzHWYnLYANsU
w3uklu4D9fwmGrUvioAwoY8pL/EcygI4yNqrPT0gdNEDRELAxmPa/RNt82cO5N7tmAgoVHvz2LDg
LdOX4QBVKj4k3BbLFO9IaiTbYYGNVEHmsYN/3pCzwDNA8Y8KH5RCJsjy/mJ1aeQ4oGoS278Sc0u2
RgUTe4CbQsFRgqeleClE729FinqylP1ldphyAsvUsfg+1Ll5l2YI90VmHvwc/FlDm+kGi4YdBgl5
koygEWbC9nNw1aHrqaJuSkFV7Op4zdBdWJCF8S1xh/lQtdlzDduJyR8nIRW7vBEglInjOWzUPYrU
Ik9Isdcc/A4Ve+dwcJo/Ht1KPuFtRg7PQ7fI4VwtDsOf9+hXeNXLkehzBciEiZLpzMlD2seJbJnc
RbX5RypqQtwxgoQ37aqgr/Z+V+2ow+zDyUe0ZknAuTQIVZN7j0RyQzWY1EBMRXmx4xVLtzTP9Dbi
Jk5/+llTJ7vnwa+nZAPJ1RKl58VIgoEftHxIYkFsZeLeTA1BhBE2bKvqybT87rHXM3YhYgj9FNFc
q/8MzlVvNPlm8OEpHfaNxA1/RthzuWRTMVKX6xQ/1Eyz4wUDayUNd2B8LD2iMNDPjjvuvje6bqN3
Lq5JazxbiflcGsENWhhvCKtB0GnOJdZ7PzLamarGPFQwhnXVHH/1SsMwXvM+JUSHho1gYBogR10q
o0lQGz9A3VGhm3mVhP/D3pk1t61k2fqv3Kjniw4MiemhX8R5JiVZsvyCkGUZ85hAYvj19wNdt3zK
0VUd/d7nRDAoSqJoEkjs3Hutbz3Qep08tuPpc6+jne4b70tlX71KECQWBKt84r0MTar/iaACY0wv
g4sledTwx08GzOmERiLbVjlxxKcFQh6dJdYQZyTMdTcMD1wpPtKaz4l+2Tkt0pqNfpGAM14ph4KL
fsQXnZS1hyQPXkqyPRBWNjcvMB9xziDuduCx2P2FceRb2mQjnHjQYHX4Q4U0HElZbfQWT0LdfU7k
hdcQmTSpTyubKSjBEtVCj1BYVyr/jhSJk2IwbgkhLqWqduGEw4l2mdjL+eZ+b0Lxg6NTe0uEa6/c
2dGYzHZLat5mX9YpQrb7XUCA3P39rfs97+6CvN9QhQ3VrOtI4IAGMwz0fq/oSSX+/dgfX/5XP/L7
sfsPo7Eo9r9/7Y/HSP+BoTMVxsKeAjwNs3jt900cmn/98v6N+2PpP3/j98+lcTM7huenye93f3/r
3z/tH3/+j1/7Hz7t/eX95Xd+v/DEtaO/v77ff/HXg3/8yd+/8/sf+y9/5Ncz3H/wX/7MH//+3896
/4YX23KVRfIH9rTPwR+C1WjHqx5J6LbJB6aBOWx2UkAWidW8esTLrruRtPrWdMzlqK/uh9j9xm6A
E0xzw3/Mf9ATG7ZtLre9Vfb7Nnvn9CqxZ4JaMVN/2Acd3mNSK1f1YL1k7FD3hYysdd9pjxA5Pitv
itaypEjqJrpGA/PwRSyRIfpNweLnw/GLq3L/+ybOVL+YvAjDgZ5uKjRbW0l7hmq3RHgL+aTzs01m
ZWtPh94C/jCgxHLPBDo/ETU4ru2+4VqTF86maxqxyb4OwhVbO9KXkTKzDdr9k4q7et/36c3HjQ6C
A5WdmG3sepEX2zgHFDAYX7kEzPnXGpJPSX6fdV/rnLmZCgKkyRloYMTcC6xHO/pAbFxxs2vzjR0F
HUNKJ6dDG7T7YLqFWmQBckOfp3+7nzyTbf/9BIXTRM9F1/AtNcClKBWwOU6zFRJlByFZ97uWAcXA
xgXtde33uAqwCLs6qsHI5zKUmIosI2yOI2lFjPNfGAfT7EyRXYBj8Su2WF6FpkyHUt/nwFyGt9hq
kTiRThgUdvMQ070iozSqtReyFN0Fzfpr18HeaivcESrZwLXh0+vymcpEKQuchUuiOuZGv49Yddkf
EL6iTcl7jbJm3oUcY/ZyK0NLIaKf+q7rNiprc4w9u1QPtgHRRg9tPIljf3CqGEuIH7I/yg89wNV9
Opd+LsiVJSpgxiYG+zOuwUWOVBVQGOPTaHhu8xLtoGb2CyIpTsZboMJ3Gx8y8nzvgzzpRSYqCf2T
I7gKbG9ZmVGO0lJdOBjVUoDLTZvePgqjewmH2eRJn3rnWcPPATcVb85PD5EyY8RkH9gJmwct+p4p
8cUYkm+0fL/hY2HTzaQh7Vua8dBEH0a9ZsWFO8OAIV6ELYohaRhXi+wSw4m3la4eHWN8nZzhR6SX
rwlYz0RxcZ3LEhChLzWUbjObtrnwEHUW6jXNk2OSFudyqp/pu1tHIAansFNLVFfJMjeZ7utJgUoJ
TTEAGSAjNK6SnSSPlXhSB7fqoiCjJ7F9BpyF/WH2wLmUx9aYHdzBJX6wAO0YJwOzKbv39n2asscK
x3Jlef45AJT5UJdsvRLz1dGCbJkiCVlo1oCGW93YWGBVMaudnppfes1AqSKLq40vso7cz4DmY1pl
40OFP2oV9/12SqDDIrcE35LbTw15DpvKZFXptVXm5Lemp3ZVHV4nRvBb3G64OYN2pTXWuwZcj47b
o5M0F6NX0VPySZDOq6kluAGVfPIEqNMgRUuDaS2lBFDeF3uMWz58/7O0oFzVXxDz7FPdeC1N6l9c
J+/gWElAqNVbonN6Owg+wT0gSvcxAxIDgxgf8pcLIoku0zmhbJnnQ87KAVux0L3wZWxNfSX1aCNt
lLEgiRyqx2htSskQLeMFh4HY08g5pm35w6LaiOjw2mJpUovgmdm3uk2XsmNxxvi6sSs+cWyqE7T5
RUxYXKliAG7h1UlbQDPjIaw+chYg0ufG6sBwbZ8PqNzDeDg7MS15j5pqRR9jKZohokk+xDRMLJIX
wISNZEhXVNQuqKJq4JWEVrnI5mRbWadvIx/JIkNu4Rn62aj8Y9Xk65Ksk9Fnh8JJEW5MTaL5TC/S
GZ0Fe5yzT2InEAUlFgGiOyY0PWMX9V33RLYzlPuajtEtit4dJ77QgHmQVNMIJFc9CT9GVADXGXZl
J3ZBbN6SILIoHLxLVpA2EDWEdMvqQrW19/Fvs9UuvtTj8G2Ag4uuW+xTRPiQtYgsNOLXUAsWoqUB
rEt5bptkVertRxMxOWk5QKj6AElLI4M247VHaxxeZZ07+9YHZ8KMNwOYSOcVfBGWzdx8n6ag2Oao
Ax/M2f0tMuNTL6BmU29PtzL336a53FVs5ZfEEBE+joIjA8Kqe8fG/BEI/7UCZXcx9eqUIh550CNj
45MWx0eeLbCfbGGhprtpjF7aGGDWUL15Nq6rnlwurhz5erLTb+gaNUA/44kVO+8oWDElHTrfeoun
aVqAupXqrQoJIuQyjgQp/OhMEHPsrl672EEQslEtsQYCivaDV0xMdc5jioQYTB8XRXF1o/Zdzv30
Zsw/GKV890rrp+5U2Hfn/mWUunsMkNuocF5rNb740j46s7K6khgHSrP6mCYCcBp8A3gUtkZZdGs1
1pA4MuMhc+blsiRwoaBzkIQx4RaOm+N/mFYIINjk1cVtIFABnTnBsNarEyDUM0TNJL9+NcqWjAm9
BmkTBAfbe+kS8WyNIgI62D3aDGOBZzs/fDHDgjHw+n3K7sVI3sGL5lsmesz89RN5RsuhRpFtTMLC
/0hxUIV75CDHVHIycdm8xY1/2EpVFbfIY4/VDnSM1cT0pshIMpmSCw7cEDODu7dUeG69dBN28bKt
mOo3PlhUZ7zkekQYRC1iZDw/0yjC58UhNxQBBIU5qIg2WZ0HAJDsIptlVo+h3ZrA49iWmE20r9EJ
Y63ONo0MwLJ2UB0x18OM7N0HEbqfZUQghIlVZYybcSPrDxmzOeJieS49N8MDHK2jfPiCAR/cagai
Iwl+doOwt4wnt3UTH4TyfkKV9badoXZNEK1H5kHMi+7daCt/uGd7/W/A7L8KmDUM/S/pZ8v39v3/
fBZt3I7n9/zzP/+2+/jM3osff82Yvf/Gr5RZzbD+Q5B/Zuo68wLH5f//HzOrkUBrw7k3fZo4vu/r
JgGwf8+ZdZz/YCHhW67vWo5lesY/YmYdnlA3LB3Ku6sLQzecv/0PUmZN/i1/SWqzBV0kHV0FJ5Jt
+8Kx7H9OaksEjCT2EM0KkwSUAuGd/FGkKGSnvYoSdNR291hV6Y/MSV1Mkm1xbibUeUgfGBXH07Ev
gOS2WeYebT1nmJLWT7UHJDLJq4aJXmav//Lm/hfRcnPA7j+/YMPArqUbtm/YHord+fsf749xEcr/
/Jvxf30n5ToziHSVtla/RzOLkd6JoQpBWqMTjWibiBiYtK4fAAaNbTS5vnMmSZqE28QWW5dwwn//
kubP6Y+XZArd8Q3TF5YF6P6P+Da0gn7aw0MHsmGIBeMCgYV+V3vGZTZho85Ub5pydxaD3zgPFcmo
jYHdhUVPepsh8a7TuBGW2b35TneguzOuVF9Na/wtB5k71BAj0ClFZfTfvO45he93Sh+fveHygl1h
OvxnktP3x1vJBBit7OyEHswNHJ3iQt4wF7Ihrt8E4uPeAZmnEelKfx2uPITIG+rOB/SwxcbpscQE
iN6hu3TPwtfz5878iT3u6AxQBak8D30jv44x49t//7IFMvs/XziTdgwnLmeH5/De/3nQdjUX0Mx0
kJrh7oOmZR1/34SFaHfITna/HxrdGNPBfOOYCEAe7l/TjAqWkZMRffSPJ9AGKY6eY2OMt2oCpXwU
VvlspSN9cvx17/7Y/UtEAOPSj9Cf3X/k/o0uW/Yini61ZsXXikTZiyH3WhAnV3++uT+MpYs8X1V+
H5T+xio93SRzbGQSskDcnYP1aZD6W4qxko/AyGoaebBzx1/nHOw3Py3YSE9l/I0UKbzQ3cZjrv11
xASw9M3BOLM9jffxEMiN56uvRjyZxxRtywa5K7J/JPZokP/xtW4k8kbQyM+aEmrLfqo7y3jyF8UU
OEtJQpTNeMsHOEypMDRadZQJR4hoU5dE4rI+3h8L2W9Uce3s8TmoY+Do+Azmeyx26lgO9KRMxYvT
C7iwBQm7qFLYQnq+MSw5weVhSPKexNgWyYxjmntKenNvlkPtrhpIkWzs5wdUUxRrTIqvtQQMgNej
XBm5SyGbIDs43G8YdIlVAwudvmWE9jSFkfP7RtkaBNDxglkIg1NbhQvCE19xi+Gn1JPmm24+x5Gh
fW2Lqd9arSph9vPwLAptPVW/jrqlbxMLHVuqL7upLZhvu/qaLGJcOLpTvGg1QH2C1sbNNH/pE1m5
MKRqdo3tGNegwUsSDsiRwGYCddTkU8j6fqpk8qjypn26P4S/ifxpBAuMsfkJ6GnJDl0U0YQ5uQ/j
RPwp4IHHPiFS2vFq5Ib3x/LcvoQ9MW7zV9F8k0T8A3qyRpf3X2jQLTDVnJi/pvGXRmTdUTFbehzq
SZzyof/1VYt7a4/Y87VhPIT1PZxoKgdVeaiiEXEhGlYn5A/bFI3It5CHaPrELlHYZ8LDvUXedRHx
z3wZ6i1r7nxP03jyCJ6m5lN5aQkbdXcY60OGYo7hyXw3ZJpqBmO4TTINC5NBBblPzb7NoeXhBzZC
hqVuUqkDUn51CAKNN6dpybR0G069iNxhlQjyQQCY77P4W1smzkFXMXzVxggvZhfKjRhBNBAbjQgM
dp1FiQ5g0I+No2xTMt0gKh6m3n8ogIPAV+7sx9z2AfaF8mYwKzV6cDtoLqwTHwqjDr8PICwGJZOl
AsoW7AEjds9WKhygnkrfeXn50XptslEJfpkeBPcXoKWIESO9ZfPbegdtWySBoCy2IcDTu6HfQaDy
mJhzz3++a4wW3IUhIh/SkyYOwOxRaDpBPlV5zku8+jJP001tRMG6ACOFOpCZOPaYEeKnWvW28UWz
AdF0cnwbGVIpJwsXmafJY2DX9rGhN8GEjVMgJR/l3HDFX0R0fM4F+kFEgJ57QOtwyQvhHkmBWCXI
fq9t7mpb3YLRQ5a5/UTzy7zUBWqcVBRnhIwgzTEDrYbe609zoFzlBksT99xjhUzpcTABQUp2Ewau
3N1QGuoUVeKY2v5jwrmGPpnQulCpc6iFWI9ZUfGX79PpKk17hjRHi4R2BdhRtv6T6zN0QnOSYQfG
85cu2YZj2WHqEpE7EsUVvJEyUmy11dHTjGoZ9/k8Q6iGTWbkH1YsPssk0/dWXB0tjWhTs5eXxq1B
lIiItw2HATsxs7uWAdERjEV2AUihlW6jUCREPd350/Dh57VxrfvqzSfccwvvmm6E06pdBBtoS4px
gp9zcPuDjZGqiJJ4XI6xic9Fc4qbG6v1KHLxjK1FPHMSLDhUM7oRLIQk1QTwtQXghMl+bliR6gzR
9RDpF3pQ44s+pq81iYMr5D3M8ekznFDPIhVWxnqQjgRBlssTjiuO5wTftybM7zQK2Rp5DSTQDGUD
e/nvQus7JJDWlVMjfr7fFKG5DWja+cF41MhBrOIT6Kzs5LYyO9VTbyEuNMUrG/TpOQG25aF7t6E/
PGXDcCKFM1lFgLQhmXX1IZjs4ZrHTPu0UXvUJoCRCHVuTr/RvNw4BoWvH4XWgcgwRf9QYY8khUmF
JzhaeF26k5/UxjkwYb+VYvBOOTSjleszM9MCZW/LQGono2dz6Ebfp5BjL5AZfKMi2MVJ038EZLM2
lp4ejSJ4IwgHGgqaTZIfNpgkp2vZj81N+QN0EhXsI0e5dEum0l5M44gIvtPBwGb9qSeRqQaiRqfA
PpjhPd+z7BcdbaAzI5/oPGJshu8dT2vkyZexdB1WyuE8xbq2q+FzrBNLkO/n6zVsx2zcBo5k0Cii
CK85rv0Q6cnQuTffn6JxaQzYOYM2QhvOISnoV+DNKE+KXuNDO5WQ66tmxI7YfmS2SfoFzY7RKQS0
D3iqAdKkragcOlrW1cpoF1aCGA2mXNUSCDjKe7v7Ppg0uqrKGg/jpqir+Ejd2hxK70mvMueUSPcd
ukIJY4LMq9JEvtS3ndzmRSeWeo6iMHK7a9vRcxVWmgAh4K+ggkVoFXdHo55egqELubZXxHb2Qboq
MKQ9BhQTXZsiMjDik/LsJUgjyDwpFTNyrVl4prmg/dubbbTFwkdlv0jUKI7l5IFz0dprgEUDcHkX
j18jnIWLwSOQJks6sL5sdAUpG641cHkxxvGQ9kgbiNAk+ZJBwT5nCZ6cYmRoF0+rMVIuIccZzOq6
BXoSzvLdVxFN5zrp/aVhOfC5dePoVB86I28wGKiZI9GGBwZ6x6gwObOqxkUmG5INjs/MsFmZcquH
b+mV4thyQtC5ZAniMPPrssKoFpnHVtgvJH9pByinX8hbhVoboCmthwXYfSA8BvmBGuqwFfKWh8ly
41s2klYRSZYKr4Lo3Ep/7Ul56fWITNqMpFB3yJ5Ta/T2XQTYbgSFv5k8S54Y//wMAYdvBul2BzAE
r4VDOoQ9do9xRV1RCePM5gQS6JChM/TCYB3ZqAghAgaIN+oK9XaBcEYrGCpZrqnRSOqsFYMeyaTo
e5/ioVQV6g5pH6yk9BFaI1CMkPs/BCaTdC9xi2ew8vsxml0nhjQXSFB+Iqiia6GJ9FCVDGfjVPlL
akyLqziKBct1dgxz+o0hAdzcz9mIUfNQdrtWdfRKKr9gGMxJQMvKXHF4I/Ofeaoal/Cx/nCaqeBS
HYO3dpYZBQM+d83cF3PNiKW/6Klc8wQHIu5K1MITctAc02VecfyVJ0+17X6C4bTwWRSX6RDQ3dPc
Heb2dHsvK8gzC/YI5T1in/RjUHdzxkUQ72GVkMIde2fIVs5DVWveJQTrHhTp+xBF371NTqT9pepl
t3F9q6YxnhT7KiJgQtTAcBT45KMiAwleQfc8NoSAtHlAjpNqtiXxBQcMtOmi1vJueV8rDVwsq7pk
rfT6yTiQoI6bqcmMlad1RGv944YkDKh6Q4IrccTUENKX140ABkILA8EMCGm2W5q4juIEwnE5AZHO
YRg00Ug53L/LscefGtnPlm+CUmDCv0P4cB20Qrs1c4fc7R+LsVzqgCCgFPQ4dxNM2EQxQqsDauuV
A+YctynPRM/o6LoC0kxcy7r2rvgWB962ditvAzW6ufXdAIqD/I947efjKRRTc4zTk12xm9O9tF3H
DMFhTj5w7bbw7pCoQV7zc5PasyE0fBFa/CFLw954YVEQJuSOCyXk18rX6lUy6gHVHKklAKfYsufP
WIRwf+GQULkhnxCfkDRmRLjbu4NncuDHrZSbTmveqqaNN6wZRgbuwYi0fFclyev9ckQAsHUa6tyd
24jW3rLsi97EOM/rOYZLJg4tPi4qEOOXQz59CcHIXTvxKkyr/fL3cwyp2i2QOLTCHrh5rRTZ25JU
KDkVp7FBAJEVcB5b19zn+ZuJaWETWeLdCu2DH3cwkJJUnF0/TNh21JQ+Uygvmht+w2cDXtNP60PE
lYKP3sJuEPUF6YgDh0xrAeGwS3Kc6JiGa13Py8faqL6OZojvL8CeU+EkSkRxRC6frIKMKJ6ION+L
PR7d/tMRcvpmA+RIzPAIB1h/C7w0XrcylVtEaeLsFBFWSyGia9zyWUxVLl+ZCn8gty8/XA+8Vkhe
2JH+Z3csbUE4+UDpAjA8Gh64ZpQnk8lTbaMfnLF8KsPLRY3gtvWrZpMQZ4WNd2TOtwenqeZ54lNN
iAhQWlvRrajQsvggHVaEisUHbXAi+smM8zwJoHrCCdpPnuSEwacNZRPDM7CAXYzBpwi8pSWdtYO7
8gU4eAUEkAW3hvrh8YZcbYXYOCqVtikjJ0QBogo+EmfTug42jbJ9Ys8b07/Jnr0c1pbb5CzIwMy7
OYDHLKfs6AUoiHNcCF0ae6fYbd2TnNCi4tRpsSODbgtrbIuTzZocos1dNEVUL5KGBtKI1e8FBVMF
WtW5hk3hnEIbQYoKOvacHjGQKiuMFe4yWkNodjCCVe9hahTPRFgQqRLKxVDGwxEU1wByWCPvXljX
zOfsMWu7gqQPCU45zS8YT2dihySgulihgQ6XyoUrGKM4h8b5KG2fmjrzUBBZyHu4tN9w7SDXKXr8
lcRWHaOOrAqJ4kr3+wkKveOuRE50YVE16dH69uvQD5G9X/MWvVdhRekylU10gRSD8i1EOD50PhnB
6RfMfeSgonnuCADf3c/FNit8rsP2Ypgaucf8iIuQFbBM2xjTBIMux5yYkxkTSSMtSNsw8l6IQwO2
oLny0Hrh1tIs9zTF6O4AWbAeNua4ykbvW2mqfdIjew2kbp0sZJ7kdYRnv+jbB0t2+8r025OEuXNB
TV/X+Iky8jOvqq30fV39ABPp3QIG9r3T/WyipnokXSB7aCCPLuomrLZxOtgbSyu7vTkyEmP+9cAM
c9iNTjWsLfiNK52R3Aq4xPMIIh+LROod7jdGBEAlDUpQdWUzPiYBCkKjjj38v6FYxy1ZKNii20Nm
OYQuECX0cG/kNLy5gSj2Zpo9MxOeCPd0CDCwx5whUTNkJz3J8hOgshOHxVNM3M/WCY30CUg3nQRs
meumVAFvLTFDgiz3mWM7rWCZcTyagFfBgKwRqsQHQlO0UyiRMuf2mEVLRxvlEmVFAUV5LF5U/aQR
ubZuQ3YCkzBDPig8+dIPgg0hLU8OQWi7qphOmRmGt1wa2tVo5LTOa8ZyRvtharb+3ZjaTWGnxS1P
rVs5uMHWCDVYByT+PuEj3lVt6DCmB55AhkH03GL8Sl0kBfeCIHD9iqsAqwqjKsJXs5M9//uxlwI7
TSKxYYHx92nYXu4XK0FbbF/749VUjvklsH4MQeax0WdoZ9XMtEarOeoYBjyM8oemHbNjWTmvYyXf
+zJzeW6XXBpbBduoFGpTuX4PSVigZg+6xx6WFikzyBN7HD+HhuF+I516p1UEYbU4qJEBYhq+3s+W
KSHVkzxJxHWp2soK8YUexYAMA1xd96XSdctPtDXnKsvZsKTiuYQ2/Wy7xqL1mXxqVJK/zswKYkqo
1afgOTXIECry4ZTarUcqsAMsXAzmrY987C2sxJTT8b5iOHgbKmuBTxLLJcz01o72ZmjSNUvLBRdh
h2eeQa5axQLjUj+IgkUkV7gqzZZCfCzeO1pdXP9FuQ2xbD5lWtXvsWavR7u76vFRq83k5GjWHKSg
io0fuea6a5EVWSktaF+V+mH8Ah8v3qgl4PNxYZnReEhiiN8iolfSpWq2g2rsTFx5CX2nAM4302kR
NpDR5XvBwgti4yty/GUylPSk0fEqHZlNQX7ksYqxJsa+eyqrehMXIyL1qY0OPhmImZE0J0DL+UEn
24OWBVy2sDRRZL/cr/1tKgE2GAyLdX9d1H6wbjINlLJkIxlcm55eyoQ0gFZiNSF97jm3NeyLNLhK
uiCtjuktYD+bPt2LO8dB66QB+18MsAoZIC2RvbZnlOhE2zUpRmdXaofeh2/t9fkAL6IY1zr9ZrgG
LliDWAucW18Z5qIIAzgkk75NTcSPDbAFZ/QPZQk6qzaSae0mnEU6aj0ymmi9pY23mXLtQG/9W6C5
1R5Ia7oQoKQwGugfgCLeypjel9807T5JYOCUlaAEDMJ11Q/js8vY3mTOuUiiBN5fLfde1c9OETwX
DrjCZx+c90Meq2Nv6RybXN1iO7MYWZsW4XSiuUU6l0LiaNdQtNgCQCehg6fODcaKRRDPjG5VoOUs
2XPvUrs7Wm1O7EdUojOp4vFyvwGdACzMf+X90vE5kuJkG9F4NOcN8n2X3E0BvdfOU4ilQ8VJpzjQ
+mDaTX4arrBiQ+3RcnPnFPa6lr27LbzQ2mhR+iQSk75D3ZoccCmIB4JZCIG0nBzIK5F/jiBMJo8A
2oWjJy5pgkAZDY+JJE4j3kQPrsl8le/yMEHpbVOkTMjNlbIIcVDGOcSyuB2ZW1WVXu5Y271daFAf
xG6IuuNe3HnOF9e0QnjOOL08U4ZX3ZXruG/6k0bnM8rg0fsp+mn4nY/lkL/IEh/7fd0ao/FcmVOz
rTnaOardEPlW9mIkIt7QlQuPHXW+hJns20vHFxtNWq+/iyagSwWqKfujpYygiB37V72BCK3OWdGZ
t05AZxoCl4w+w+h2oUXw5GA7IEGMgEad8Asm3Q2dzG5137BYQCQ7EaprmnTuoY4/Ctu4sq9GleDC
wYyYOZHqbXJicFw29iaM8uSHl7WvGlN7zxjkcRrrhHXaJWkaivuRzMtqbcke09rcAnZccBgQWnHz
mmRh5MKWG6McmZFj7WiF1B9RKPycRjpj2lQXNBG2s3Ef/ihCCGQ0TkiDtDbpokfxk5UTOdT7PbRS
x7b3tFVXjBpKVDuoxHUi4THCyOyAOP8sgiZ/kGXLnCJWwcaZ/dAVdvlNCIhtyUHSL0ZGMHuIGdnG
VXbBlX5Bv107TaKsNpOJeDug3WD03k1vEXpDIGl3BRe7Tm+fLLdi9xH+RN38qLGLWfMsBqyiKI/o
khg4R5xpM4rEOgDL1ZeJm3hPE05sYg1pggAqaE5utm+7Cl9VFHzndXpbx2mOnu7hbfVS4xzr9TAD
MS/JAAirQZZ4sHt6jAihlgP4/ZVwkmQThOgtMgu6YxZgXA/1b6hlvFOtTbuoeJ7gah39HtdRHIhj
p6H49xPRLiVZhuyh9Vs+2eV50tCymEOwNd3GY6KEYD00Ig6iOA3WWXG91xrdiF16dILp6uIUQzg2
rHDS6EtzJov16tJHAuGSJorPxzD0cnaamocEaZ6DtfBsvPh97CK1KRztxZ0sZ1ehsGIZzw5BWkB4
15xuM7Cx2jiEQzdxfq20eA3RTd/BpclX5FQjzcfCT3HtlEt60JL+/4TbfKbVoH6FFcAWcamn5G4Y
VdpuJ2bbcY+RIWGqvolFlS5F22kbtdCgW+5Hwqb1itZaBqjHypLpYk3I7ZTmJXs89PRIFKzNEAXp
ue3KC4qXdWg0AkBfnywcsJAlgSNSehDRLHsT1R6HmQku3azn7IS+xq7iB/VDNuIkAOSmLzPX0Ffx
OHD1ZUFCCobejaJ854xNulN9++J3anqs3WEZjpl3lON7Z3bPA2Qz2PtjtxtSUONmBjsoIrlmQKqP
Hk0uGf/EX3WffIAkdtDezpMgSwzdqk/pfhna6EGHTNn9hdmhT+3N5LraCvIyQypK9c1nU5JLI6nT
l1BQp3WEvw/mTAEYfi4J8TJOqyrvoEk7zA6JMMH6K5pHIUbM/jok6qlJ0ZOBjy2JUVvROwQ4SqTu
yaENs2xy3C6YYB/J08Y3RDIY1lYCDmYsO049XxxhxaL9nbv6jqkDofagiiRaCzAYGeDFT+mGE1aD
xXgqgk3CBDdRiXfzEuNQYc7J2+YLSXfQqfwo3cDyKA8xZp1VQ5Bt86BaxGc1M8QwMYKFg6GdI3ai
6VaT0ZhOOdlmNXYAGJvBdSAOfa4oh/Js4MJ/GCujOaCN2+nElizSxjBuVd1gDCffKxmR/FP3H/Ou
YfAbH4GjHqc8RCfluuaDGsNXLQY+VYUKILNL9zROd3bWLjJFwpfuqLcekwxYnODWUhY/CQsiaex5
z+bwArW5Aj2Qews5qB9mkTVQoCUxBsAxlvSChj1hFJ2mwlXDAbF2HGJuU/Qdl0QKIhfsT93K7P0U
dLuoDC3OtBDeJ/FACJgMKp2+9ZcEkg9rbLvMmaqOJjpF6Jz50O9iRxo7w7J/wJ5IjyHgFMvNE+JB
6k99sD5VGd3MKs72ZeE9tmwSN004oxdDc2l0NumgfmMdZNtsFJ5oFFcMC7tKXPNpAy0E/3D2AkEV
3fUU9+R1FRPsm6bfD3qK3/4sWon2tjD2SmGyATUTPhYOCYdEoZHFY2BfIFBsG3vBxqWXe+86GB0z
OOForNJ2fwCqpe8a032QaibJ9EDf3XDINmg5ELs0sE+1RuxMDcNvXANBFY3l0vrXtyZDsBHlqAXk
Ic++NUPfrS0bW5PVEibjZn21quEo3prOIqoYnQF2K9k+dglbz4Ss2MkyhuMgqIQ0dLeurb9rUHXi
tGxuFd3gB0nrfmW2Wb7NmaPvIcH6mLHjZKu8FityoMYrttbgwbEnNacJubSkI2PRNLjjm1xZ1hqK
97fSRcUWKu0GPYI2+Rjh+xvR4hdimFY0Q9JTC77GqkZ5SFqasU5tqrlPhSsbU+AUDM2WcSZtC50O
H+GlBZPEvdaDfyEycqEJP2T6ByEAV49JfYO9v/VT9xajPRade0FPBK4wCsXBbqW2cmywMXrlEERO
Ql+TEShdJPmpjtFoEEHFLHQqj3o/xhfTLC6uVZmPfer/rGxBZuMYMxtOs5A1nVFbWpnqYPpAPmVZ
lnRBAsCqoatOpdN+HWRELEajvcIrqZeOyzKYGKyAWiD3RVkNZ5zpyxCX0K4S5WcrYmbheTu3gKXY
3WuRyGPP8WvnQXwFjXgypxLMReP/4+m8luxE2qZ7RRWBKwpOt2N700Yt6YQYSTN477n6b4He/z8Y
ojVOrd1QVOWTufKB6Kb/sGsw2Z3hj3wy7pXo4nDl01d7hQrlVZqsFu3/S6a0kuZzWWzmXlLckXXW
XkpI2UOtZ3sdIRA3aHKdsl7zaGF75zepdi1ctr1qDHhLjFQ3tijgbDfJwVQc+7OQnT2hAqIQaDM1
IAn8u2VIooK8P4tmcsWa6tIm5WVOAoNJW3yvANtJK4l+p8VQ/APHgTAXUGWlhe8wisof9AvW3oym
tXPigu6L1uZwm3TNG8wJXl3qSpL+PYpioTZGGb+ZeMHOkVOJ4zw0mBrTOHwljHKtRp9fZB8P65mp
jicQg8HA29kwwMAMvaQ6U/uWZ0X+CcjlgN2c2wBd+WMq+1etMvNYyzneJpwwn+uuhRqtA33VNj2k
4DtdI9GORFa7zUwH7hXswA3RrnnhrHA34HxOWFBpMcg6b0pecWB9kRQZ7knrOgRP0+YBI+tRtpnY
G70R3mmphFdvAwAMQ9c+9b4qr/5o1ox0xJtlZNW16wvjAEDnlTaVtsdn4W5HvaZGlUObZ3aByQ8i
vA7F6D5CfSmGYD/sMT21HlHyg0QZxvu6+2XQz72bjZbAPfjZH0lEzBr7q9bXr6Q92bIsATZE1PYI
28D+kPockdR3iST33MqypsklYBejmMkxqinap1vtu6z8aJffh2J589wkLu9cfxZ4teLuZlli2gyl
k+JSy9OH6RcG7xzG6RPM2bM7xvExJQtPvpllBom8VtF7bvSIA2NJUIX9JYEC+hW0rsgeaTRREVWy
M8LHRutFAZavbir9ETgIcn5ZnxoQXD8RJq+i+LLNPjv5cfC0pn4+asnBd6bhREPZzyEopp9gvzeV
qf8xikgcCM8YN5218+YY7rkHQ32uwkncaK6F9BB2+NljR35zq17fMjY4zExpvQxZ8bOHQ0RBKdxA
PpiYKSeWHHCu1t7qc+1QtBoCQ9Ik27nFD9Pa7fjIxmzPKCFkVczxjdjzbZSUorv+gD6PULMZiYHu
9CQG7VGjmnPazYhA7Mq6nHYU31zryuju2qB2Y+Nb0KNCpOI5Ps6WiN+AeTbbGg8n4QgtBnBOi1MT
Df/hDB/eOtM9RmGan5KOSrxAub8dHFb0Ac7ZLgjHvQU1xMwT90PMjBwCqeazsroEyOs0/PZWQa7y
g2iHBE8McjFSCZs6gKqPSDYu46VGUz3uGg3VURenXNdz1nR7Olk9Kk5SiaXduQFDgga4UbPm8x4j
s0HunUY9eAWwJAaqEXJ8/4Mqcr6fpNzQ9T0+aeZwoo9y1J2zpro/kz/p77mrOBcl/RuDPpdkO3UQ
IgbiMWS2uEA1Hq8q6+/2iHdQR4uihWDqL05q4E4ZXSKQ6azIGDGluo+ahh5gVq+Cn7Zf1+KheP+x
ozbDnT/a9Y9c586n1eNUdqN48hp9Vj5zynygtiheNn0sLslmgCGFzFzo9ylt2r82seHVjbV7Nm1g
8BWR6I3Wl+hLOof6qO8MOvSQm6CJl5vU5QYRuso9XLj1wUF4OkCNIxxVp/Z9HenQ9iEOHY2529Zq
z5mfwhlAdsS9MJu0Ajh/QoWfpeGw/ZeOT/zA+6uFY9j7b1zE3nm5YGRMiOsWt/Xmmv86l2BDuMKg
8QKM4lYPGUVby1u4KqLljSXKHxCyTUpbsuJuDv3nOLriQB0tmAh0RKByjApGsyX2VnCwYHBenNq6
JfNnMXu0zS58D6gdvtPJ5CGaYuUcDemcaU0Gb5mCaehFBwrAstJL0SD+qqZnyEF4vZISsQJXFgND
cSv8yvUcYDIMXof+PWkazDDsUvLYZXSkI88aiiLjZcIjc/5WbWbHVAeAucofYogp4opLuFJGKim2
weJmFyGKDm/IewqpfWpxHFaMFK9RaSE8CZDrfuFwFuAg2wjN2SYGbn0DmuqNUwgYsUi7NJb+y0zb
nTnSHC/8Ij+BnsTlMTTu1ukAuAhScKE/p8fRda5DJahoIYx9gm9oHsoZj+Ko6SEaSmh/gdl9JySe
HTQkFS+NNPaqkzoUrvwccqAtYe9XFDUZfwKEDQh40CJWPZmmN+KiiUbsGmADJB6NvuDBnO7Z0u7X
RQHhpbh6Os1onRAymiM442mbdoNLRLi5OlY83ypZfJS4ZNKgsi4IMss4PeNkQ9BQJP6rnPX+iiB+
SVlMYEUT0nC0ivKiXM63Zkpg12bJyzedS45X8pDF3WGIzZc+Ol8Dzo2vUA+Ds419g3G/zSLihCQe
YqM+WPGYoYfBIac3Kj9kbf5m5KSv+dEIdhZd+mR00XpuOlqexd1/warAd0HAx1IN+5amiz3AVcVe
JgD46CZq+ayC753NQUm1S6QSfrRpl55uyXOOmnmTI+YShv3FAnqD9GhjYym/xJjH7AnC4h5X71pP
886gxuOMUApKDpq3r9LgYLAceVQeOfwUaDcZ3GM7EVVxKYrZkcIAq7Xci24HXIAUE2+qZYNt+0O5
MyERnNt28MiywSheNkxMyLJ95fI56/zmME8xnOWChJthX6m3se69qT+7wk6u/szuO4NfiifJ3vG2
leg9vBMq+6aWdwadPwtfs5+5HdKLtbjqDKPvPJFT7zKF/AyFZbp3O6m/4fLW/h4/SZ5pDKx5gGqc
H3+/JVjb8lgZA7OyIzc+WPSm9+JA4bHueYUxMG+o0UWkgQEy9YCwnaCA5IrDYf0TSYlulHVkl12Q
EoWu31cNlrrtfsdYx8a+Mtunebnb4hQjRFy+WpJye/v7egRsLP6s1JcPV52aZjrQGCWqoPwa/fFZ
mGH4nJrFAM7Akh2cfG9z9h4B8qcRp3jyBkTlUcCGVL55j6jEW5RiK2Y8my7I3MjWOSnByzFFp786
jpAxE7597CTA7iyQAaxj1dZZjGI12wTPjHj9TNQh6gkwvVIDcsHtBLe9Y3ReBsYhLZIjt/Z0tUy5
xGSSZ4mU/ehD4PgFe8GD3/1hTxHc1wtzDQBIgg8IHIivvCl3xA27VHWlAT43gRa2qXxn43WQRJaf
Q0Erql71+yTGRrTaJGxJA02TB+JZBEABJe48TxM5Lual3yTmfr4EWjAC18MDNS3bAVvhy4jTnmej
XOx+eBbtJHyN7ry1aTy96IBXThHv2Z/Iytj4YBCo0n9WhfFHLvwUIqZiWyG1bpzGr+5ZPPABWf0/
Mu0RJjRTUqNcEUtqoHdQXsH9Fl3nJM+fufS/CCQbN3a+VGA51W8fr+6BOH5IDLxDF2H530qtxK9U
VT2iNFSQGaSvEyaLdsyxQfLxn9NMgVCbEcnmAJhIaeReo/LfSyPOZVwulZGylSs6fJaJB8mTjvVB
c09SzwC2aCA/U7q+jl2ojU+jwNvsJHTVjy9/tvwLQtO4zYEebROhrCNTQe3eRTyNq+ZkJKjOYM3d
Q1yZ/42i/BOgNO4dLBf7sNPtazqSghv9qlwcry3p8uK9MZSullzYnw5UjodvB+1sapk7ZI6C0KlZ
w47zRwDThku0eL1EVb7pHDEx4M905hpR8JWhEwCZvuPPA1UbkR+YnQ6OIrLrUjQ9v1S8n13iwYFl
OV+TNYUMtorm8D1tlLyV/h89D+ybVbM4GMsFrlQBEt8NP+Kgd45tQNlaRTSbfBvP+XoRicKIrWmP
oFThIyzsjh1ZPhxX42KENLqxrME94RypDyCnkD+WdZQCFkSlikFK2jv4naVG0G39BB2L9jPAClQg
TPgDreJlOihkZfgeSrbmkdhjs7Xu0u7CY9tBM48QG3QRjN9s1Iut25rhxao7+kZ10/XoCKVzAmnE
K8oB68QI02JWmRcQlD2OtUTbcYpPpmejN+nyaE5ESMq0Mn6mLQjt2vGPo00AVomlCLuv1Fc3fWG0
o7Q1kjhyDOsFeo1BZd0R9Qz76Za2OJenseT7ijkk85r/bEwcGjkjmT0TaNvrLcMzMHZh6ZPWKyNa
h2Q8ejITmdcbltpnYz6d5wrtWy8zgiNuxWi+GtDVWB2fiWTzmeS4RkcgItQIl0sZybwsRG5+JRGA
XOLOSxORPdx6Xb66IH1P50A/taIjgNxGBdA/cOzGSONt0Q76QyNN3fhMc2YlH7bMTGZUAL9FAZqz
rmsMYT1gUXKLwTn6CZOpOBEOp8m3+mCXSZI0qRKvizITvxZeBtoj1CniaMAzC6VeGZp/76oBm04d
Rhc5WT8sbs9PJF3ifwk5cR9+W+iPyZWYaUrhD6inboyH36V01LVndac9gI+3VP2/Q9T9hMDtUiFo
jwsvZryxk9jRUYfI0cFJW87dlSv8WzVNQNwa+U+ZUFUAntD+Mecz7X5xhctK+k/i1F4t039UzpZS
twERD5HxYNo5vaVQU6YiL45Nx3vYtyhQbQP53yyU+W5hRMJJYP2XJZ++O7eUfywcKMNeYK/4QRd1
KXaMh3sDPEsLIEe4Aw0Q8j0NaeexjX8duLKRpu25gdyHH3PInR12NkUCTEjNduBptWZSOZxGe9ZK
wpXC/nDItm5BzZNqptP8TJKmh58JhtsQIF2YGv5ieDBjqBAsKyOODd0dHTrYsTgu3mSrSo89Owcj
qYq7CMHo2ALpvR7zU+zAh03GEey1z/SwHpln8A4fD0w8NayC/nRqgvk5Gtb4sLEvgS5An+PsM+7L
KtHfQKBbFe9Vuik2BubdHyDNcG9CDn60rhCvqOg+zEzCXER198IgV16RegUHbQDZ+fQZyqrmVp3n
8xyWCKyO/yLX9ZnMkHmBKme0BKf225ChsHBm+hjZTVxCw6Rvd/L3QGC1u+1IY7tacFJ8VHeYsNYn
k0J5ySN2ojHZSP7izOMMn/4wLqY60Z9W4/rU1hcq9xzExDbau5zY27+H0d5uhqv90VtFdg05tF/7
luFhMIIWJTagX82xpyM+6ovTuvDrULVGRtnXLsSSMzrFPXLc2TMLx9khbmI5cFJ75/IZbpL1Rm1m
siNMZ8+BbRmbLkBy1wbNp6GQrEPBvPvy9+zlsGQk0SypXO58CPOCn+moWw93wIbA7xFz2LVsotT9
w68HYNZ60ng0qdgbJ0mHvaUFnM5lMtERykk4WiBDYvrkJ1RcstY41tYAi6qNtQOFJRRuzCQkwE8i
ziad+7BNccymAE9ETkoijRHc05BOoDrhrLR0W68XLHvqYMMVocig0KkZpWvkgukMm804nCsOR7Pl
HiEjVA/8BWTeU/cn8WTxlifBB3zF4Sz6pjkKh7VgaPGihZrxiY+83Rp29Y+GTgL2zRFAtBC33azj
j0BtfJxaTkYt00iTh6SM2Wx+SUpnoG53JuW9ubZTswJFxT13rpdLHjh0RoZzecrKassmPHj/+/rN
HqsBOXW4F/6KpDqDKwHJ4t0gIUvLRwffqWNjHVC4s2kaDMGD1ASMVA7v2hzczVrzz7lT6Rfc5CfY
e6AWBZUwuJ8kPJpenqcu6Y5GsA8DGokXT1qLQ2w9VlJ04kURlvSA6pnj+hWUhfyYDxRIdaWBUWas
0FPoH/zy2c0fkqSt0E/Z1849sCqX3gM7+jZpwvHEiPqI66vdlhItBepTe2uXi8lNdllktzJo/52o
hziYU4ep4P9fAtvULklgRgcVwXpbdYY6mcvq75frr7FKDHSXRa9JlOnOwrTwjPSgftBbQlgjn+52
W+44xUlKepqftvarT/Ton8GurYtRFnR2Vugapl1x8veHrzKosAl1JZN05sm0OF3+nthg1OaXrOSP
VY6spqw+2GpqXNFGr+yzDUbv3Ldg/yF0Uitdd0RYXZklLNaYNITkrM+qpXZqKMejk4b9LXBnONFV
mzAhSRj4mThboi79THWAIGlMu0THSOJ/mRe2CT5QxA/8KHZl+0dJeVFo9OYlXi4kcRoigQOE26yO
j/miz7psT07TYkaNLMc8YMb7owvECZcuesM3OASHzY8yRjYPGW3SwUtOLy+vUcx+ZnVVLPKYZnfm
pXf1gzuF3Sebi13GduQ76SfoX/WHmtCjoK/lT3j0zcO0MLMtqESV3MvM155DU+rPPtZ3csLATG2I
Yp89xve1k3D9SiQV6vtgOienuylTVS9getPNsn0vmQIeXZQaxc8an6yQ585UjCKcgjeucJnPkLG8
NkLoZD25EN7n/aMZC44XK7klk/OoQP/wkPKS1SvKw6fgzpFc8ABLxKfU9ZhBB1vTDOtbPjSfAQe+
KR6JmvbI4AJDCPWtyS/ggjeme4c+KJpnR4L5Epnd787luYqMkuG8rz/6WWFZ7qmu5v4L711ahXdj
VFdYrW99B1AuRbN4H9IgugxiABca2xlvMzzvzZKJbVKMfaVmB3tzWUVN0IcBwIhd5+AIDJfdqzXb
2TkTzn0tyksy9N2/3jUtJ0lluwAQeU2UvxTDC4euvGNJYm4bLUsBgMpftTnRwJDh1k/6/C2LtQ7b
fPNG6Cc86RH8vEKaeAlGr0kK+YqYkp2cmDFAmQJPxXc7HgkRu8/UonZ9wnCzo5H+VOmg/exY5lds
3t5iZn+PnPgllOO89ITI9aqxtn4MGjIFFpTSL+CNooaZHpr0jyxL/8KreuIu5pHYyKCumXGK5q3N
w+w8wH2i4KNrDrroq+16PNF7qpAMC78BIqO8paUIrqHJTcFu46aCgPfLyBaBXddxHRlLBJONXdFV
MmIn+2K+O9+GLPh3Ih7DkdvJnsyfYems2Q0JymrTpD6BPrRVqOP0U8/1xjXMztzAaSHdoHaRruST
YPB+XBJfadWZ7w2w/A4m8M62e/Pamvh4afLGpfsJojTy9CRzrpbTO8RDL2ZfiwszEP2qVazwZL6O
SnEq7+OrPhkDSUzwvYLxLnmT6SYdO3kkTEOPHJh+wRpkAu4CA1LjEumKdEKYlsMW1ZLDRxM3TP0v
HBhKjvMoK2u8q3Scox8IljkEOzoQhsIbCTfyn3H+rZCAGQ8tnpr+nVgVTupovM11SSgyCQ4xU9lL
jCnh0ltlwNoPOzijSsLdJrbRXjrOfcQpdVogqQidyqr5FqQZrRgNlR89TgKraqeGKSpmDLyjAw2w
ZXsDqdXe/OVSl7ibZTIwOx/i3tmFLQURBc2L+8nyd5Ys1Hm9GMtX0DwJvY1MmTayiD5Vb+Ms7kAJ
Q66hTjWAvxJO/xYImTAYKI2f3YhvYmEvkGGctszBvkeZVE9lpTZccDybqR4igRbBh9UsoL1lqWwx
vO3t9VZd6lidjALq2aCdDFFp14bLxi+gsDZ1aOv2G107YIQWtza2JY3LhlfBYttPuvqU1UDhWKu9
I0qP20nh5OHO8YUzsZ0QJxqMKYLRsxAzHgY2N1D6a2xYbmhbn49tRMUIpC36gqOlvYqycatuBCZO
TnyLb8T18882TuC/BbP2Qk+8BkZLezyPOtlQyrcYsoMWYkjCHcC/3hXiZ6oZJOiMmSgAqxpd0hUp
omdaADruy2c7h/Co0+kSLptSmwoCNsbbrLDiEziWT0027QlpsjqSVqdvANClSX7zTYb1mxiY8a1e
07yGjYb5YXirzeEozPmiE1LBhyg2Iy7Bw9+1KPxdWLJ9Ek+gl5HmGUS5YKtZ9H37IZHzNGp++KV4
GcxH6WRS//DiUXdOnI9mqbXLS+3UR0p7Qx/INtFM4gVKJ5kZpEtdtNMhZQN3i2Zyzbw/5lOWxMvm
BlERRf33WBuHUDSnsGqEhwPI2pM8So6F5b8p1jWduJUx1SRbR23Te73WwQaPWuJ5i51s1d3a2ARY
K4uOgZn8nrdxhh2hY70g5L5HGCFgiof1GAwFb3RJHHHd/a8/tSTp610Ctc6js2F6m6Ds9GDodoYN
1AZDwEc6FkQ8u+SJFZloXDEGO2nk5tFnydvy1M0/bMliZ+viGx8FMPjl3pnbizY7PpJvYkGrCxg2
5v/h2S0Pranwl1aIebPdX+dIHJ2iny8oe78jE8pyKSe22Enj36feyrfdgN1ES5voxGbS40NXVIyM
7SFoMufV4fEe2WMOSNActmu4PWYRvnchNR8D3pnELRgl9XX9VgzFn9jH492OWK0yY2fref9hT8mA
ow0RDqZbh32CMyOkfrkBP9U+p2UF/usKwmj+O81NTJrFUqajKTTuUP2nU8e+b82RIophGA4hQV5C
LuUPBgv5SfezYm8ZSXjIRzhZE4FfCMjWdNaG5JcQaUa4LmwxsbnDsyO+6lgcg2Bc55s2scTVrEn/
WXnHqju4VGv7S616V2AbqzO6jk28UXaC/pWlhFCBeYf3qgfqR71FpXiwa5h+Bt3xmzJM26uaeLLF
SOAoYZDlBf0gjs1iDgTuLdhE5OFZKxlKkXt0kHA+EhkYd6Yi3xN8uCmON499LubBhbmw0hfmgBcE
HsR7QI/gk7PzZn2B1xQabTVB95UWleQ/bVKxxCRupp5QW4bJZDeCztjJ4FhT6DYY+RvBZyqTVRPC
SGbF7ZzhEmfOSGSEsZI7RvFtelIGwAhCUL/g2nF0HKPh4pQ94dmEZtgIjMN2ajg9plgptobjslIo
7Ap+CN0aWYxdaZt1e9h6/Xadwa0XQ4MjYSoKkezg3woQ+ptLCchb3iSfljgwN7QZ5bf9mxEOD03n
hRDlSXL8G2qCEcezJKwPKTUQ/RUK2IYurHEnkcqt2hAfmR81HxNz6bkYDkNmRYzOFVgqtm3XBLQy
e6op8KIJHkmTat80SsC8QfVEz1DF70K5aGuFeHfKqAE3iXqqGSLfAesD8Kv/20XpnqHY8F1g9t2Z
Pt0P9TIyYZHYB+QbF8qiZngJDDhNEdbTG3YknBxvLrZYbEf9q08FwSEcH5Sq+No/AAAHAkcP2m6y
x5BJ29r0DDZ5XezjDudtt4BtZVXQF1cwctuXCZBDgWR2Wy+F7f7vK13ysBLpv6Ztq5Gv52fYpDqu
En6lS7rGxgzzTWx17QVNCm041vp3AWDx3tXFDyIivNb+GJSrbRqL/yJmywSikhScPRlXjMAHUZA7
cBy27V0qcbE0SrvitW3eStFoG73+M0H/vuW8ncDkYU/ngLIxqLN8k4y7dqMFhYRHmAzlssCYpBnp
4tytuqs2a8ZDMeKbalSCNomrXUE95lfGO3UuSAcRRGS7b9s4canoa6/rBRH4f1+hkhEk4kGyFp13
3RtHzNC3RqLwTHMgP+EP+ZRlAWB1Sv+skxpptH8yM7MO63y2X4a0kWFjG4qZnyEMvkJgPCdzqIm9
LkcJ0HD2tvaTwusqv97VE0dUKGK/Srv6ngjKUKyF3RHRJasXPIXHJb7/MABKYnfHjDO4t/XPvTrB
1otTK9rFA763udXvLua/IDOyfbqIVXTcGUwyECg0qGPaOKgvN66PvoVabBatdRkkAQigyRjKWRNH
1d+LaTAhpsF9+7tsKr4dkCEBBSUDI8YAWE078Zm7rXo2Xfo7ZECzT3WJkcimwdMtgYYgBN9Tn46f
hpws+75l8ppZNNjgycSP+P9W5N6diV5iDZeGUR4JbTGIyuxrFygFm5OGQTfdNdXovzTDubqctw9x
q8WnTAE/chuNygIsYeTIeGEiL7gW6SiGt4xsuuhNOR/zqOs/iLgzwoZPkHRV59VW8NtvYlCc+H92
QWNU7zX7un3AYBfAQ4yLTYiGjTSzqL9//MbqPExHOCra9nfGaKBkJ2v68/AOVQkTgu6qF2n+5Bw4
ZX34n3lgGeZr/Yng1ecaXXQsNiqBM3UHu80tounsLSfbrQ5lAPQ+76fTmrcFRnGcBtcnRMri20zh
xU7Fa1rGQwLiHC5H3Lt2yrynC8L+ANqDQokwhwyGBYoFxC84a8XJsoXvOTECof9GC8467l6ntMt0
XSYczhRT6uXSTzu8l+U5IhWAxcV/EbbsqVVJbzj3yGLh39xU1Fge5pK4qjlkirdfdHD01P6YizT3
uG3IrSxhaIJL+jHDI7YcmUc2WHW8OKiH8FZWv9Z/g2LO6oKvdKNpSIg1pUnp6LCc8y2dTAZLZ3Dq
OIOaHi3cUo/JEff1oS6gNW2mRJrHeNYZL9PD5eXtTynM5JyAcPeqfrQAqfS0ig7O8PDN8X8XbpYc
0vKEVRD4g9IqsCb001P2N8k9nBb3uqbJk0RptGsvv+YFuC0iizNjWfpfBPt+9FlVfdMMzGUoEp7E
WUkSyrLv3QKUGZZL57z7Rp39RVa0WBSWsyZNShplUWSgLqsrxNS+AQwD64mNE1HiU5TyG9+Qc2Tt
QY7lf3BZv1IK34tB0+7GXcaq60UtX3EK3pva0vfepot3a4nfDqxbVRwZHnKdfV4vWmhiMDGnN8B1
CN5LVhxO3T9D16B6CDbOG123BgjKBOiWyKTeUFk3abTfYarDusAEvJ98UL4TXcJuFZ8VofS/v0LV
PMSlhYwB0uNT9h2h/wJ3q4JZe8gJvG39RjNv2iDVybL1syGQCwbb/WO7M8kGGiiPsUWZmurNL18Y
1TZpAGJhbvx3HYlWeUuldzOdWj0L9ooWYAzajEoT+0WIjQATEpDdMRVIBcgkaToP6bbunp4obD+D
1R6wdENW1sEW23n8IyyB5ZFIY/zsB+5Bt2ij46d37fyTVRNPi9zK2VH3Fe4la4YX4bnfoocTU499
arZEiqgU2cFOZPl7TAHKxgjTX2pxXftawbyVFa6x/EPCvQoft/qINAY262pQVC23t9bSc5KIhXMG
UBMhZnhb/yn/P/2+jku7yYGAZhUNcIl+JiqHeZclZaeY5+370kHfY/h7G0I9A1dMMCWgtP5FZeqH
xPBTxhZUUzofQMrSbMRL1HgUyXVwfpHtJuKp5HdyaA9txCGZ9O70szvyRBL3MHE2GOZ46hMeGCc0
q502PlJ8wDc7ARxWaloKdae2z6uDCuMH++1FqgcioVBw2D7YaUhCS8Inl8urytE8SxI5GVXHP4el
H7kTEbnJP9b2jD5gjczbtF6Dk5JqN0dnsgn6c5snEwI8nQyBb39PEWY2jUOqmvjiYnG3YxgOevqQ
uEPOQeO8tTaShu/a9CKZWndcLarNOP1UXeOenWFsaM0zjaNodM9qsumUDJlOvoumylgiDnfS+Vkx
DR5a2XybMg4PPjPoY+nTCgB+eotMGpyUUWLwX6JLWNCiQ5nwM8gGn5CqyrIl6tld54W6RaF9uOvG
pIc7wtg27fEMuEEx8Pxgn2LmBn/N1H9r0qoviErdIRUMQEVR/osm6+6UxkMXg/v1gD79RD8yN6rh
rYnhZNjP+CqBQ2yHeOJ4XRCIamY29z5IoGqcd6OyvjXuF4pdi5l5oQAXCkvkqC7Tcll/aSbs+0YL
ldghx3VyIWjAGYr1F5gE/QV+vQNNreFRkhpKQ+C+u0gs7OLktRvkQ4WR+0qM1n0VnPRcn2OS61JW
FM7CfGUOZFrLxHIRzY6xDwoO2A2nfPxWRg03h7tIBmRkpilRXor1nyBQllJzgXg5zfCaPJWbqdf1
bPq12YQHsYTeppyfUE571XHUqT9MxrzZREvqG2fe1zgx0KrwHGy0abyozu23su4O07I21NnSVgGR
bYHeNxst84nmlILuwmucT8D1Y4i8gGSR3la7XKsXG9oMs/Pqly+VhYER409k2REz44kPrdOuq318
DNhkhvRNmDQ8H9ajJKbieIuGhObVWm8kdsFvRwC3mGpRRT7WV4IwO7ssp+9aEX9omjQvpGu2WokB
GYsj1gqIer7LXANi+SFfwoaimbKDWzL27szSm2Kl71vfrV+Ui7IsEaqL2jemr1tSpu4bpKB9VBFe
Cp9rvL5stOmA//FHgAefiAAXVNtlUV62jdlADWwdPYLO0t6EQc7AtGp4W9rSXoOBh4okxoY6SmuJ
04t3+GBccgSo7ercDmxCwmrSjfvfHQ1a2few05ZUjEXyIfbaQDnfDZHsx4R1G/zOLfX/ZcTAFMin
thz00gd1mBtVT8PFwM6BDOPAZRqhbamK9BArwKVLzOGBjyVBWC0ofItUeu3dcHyIIj7VkpHnahXl
830L5jDwymS4t7pjbKqM5PW6+XYlfBQFE/pvgjwU074oav1s9YHiaJgbQNGpCh1MQOdqMBjXCxJB
jFAOUpnW0Y9YEVnnxL679amMT2UQTMQlKbUak4c9F+T6jKz51ITWnkYGoXhQ5+bTwSV8lrgVN7Yr
60+9zH8qjbeeWUoq7Tt+cqajgxWj4NdMmvCaZHS/YtTHBt7US3819AWC5rvRRbiUcqj2pH71bdc3
+RHcGhhUzEUoL4wLXch4gaZdWydf+uecU7bkvKxSw5KZUAtQ6dHTrYPQS1OXcdfYShyn8RvWaohX
ZWgyf6USh2MaM8YmO/ZuKS8Z+zNsEIaN9yMs70ZVkaJNk/g5mTmRBMNcPMjCY4+Aykr8E/TRNtbT
DNqkpW3TlsdRo/hpQ5suKR9KWjpuhCedp+o12mBI4Ud2+1VhIMCIl9CoiAMU0TFumLc0alkPEz+k
pJ3mGCYRWIztf5gyETbJ8DdXx0LpFyIb+cnVE3QJhzIrG4f2blzWivXC9xdc2bAihJehYL81Xyfm
o+YSE8gZxXDQ2zfLqpw5cUMKzylRHOeB27y1/H3eCeJ6DGuDjBhCW9p0BecI3TJyz4P7VTAovq+X
sNF+QFAgJMqDfDEHIOE1iNBkkvatX2gLRsz5t4o4tRrQzRARUB+1jBdbmheLrUCf6id6/L3I6ure
LNqvEwKWdVx6IskLV1C4MPwh+vd3/+csneJlabI78bLfAIj5afiOfnAM3A2mnYzXmPPbVXdj8Hdh
AdDJjPWHWb7GzGIrDbH2GwLRrkib75DBkNXJAIO37nK8KNXCP/KjT8whHaORjma1wPw3mEqK1Kus
IPrCBRBiErPRWnd768UU2nisRzrfbaxKC56gWofidswTW1Gw5JZ59hqH9DHLurjqfPVa/1ak/N+G
sdgPjOBbmSctLVWQXyrgZZdAsNXts+D/KDuT5daRNEu/SlvtkQ3AAThg1tULgvOoebgbmEY45nl8
+v6oiKzIiOzO7NrQJIpXlyJBwP3853xn98fogkNiX3o4sNIpfgYVAXwO6f4cNVTOXy3V+hWkMXoY
OAW4HtfEFYilaInrUfLeG+OdR7E8+6L3XqbbQJXGayLEZ0CNY05XQ1ca4akZMeJhYp1eUnAgJAtZ
s9ChjuWPdrJOsgqccMloFQ2gXZhRBAin6iVrEsayrb5RLP6XrBriizHqm1DU4i7VhbgjBOUtNRak
SDmjB5YPLbBB59Jz54ohYoaTX5VSu5rrnVlRnNLO2bjUddVth4gIAweId0+Ee7gV9uSXv32XefeJ
RYZaZKSy9fr6bVJS3UKMafnzD+bcc8/DVJ5+fqgMJj+ZXr3FaRWABMQ962UK13hbuFdk2HglG80Z
mJzUvMxJ+zaWRt9jdmBw9PuXgQvlzEOR/LkzDqZsY0bla5AE7p7mM3cvVe7tYUK0i8pL9I1BgmhT
ZSwFJ9xCg2Tb7OrE0QamagtH0JE+Z0ps0fqtYUjOGh7Vc9vI2mS3yWpCkzW0oVjXEXj//uNAN15s
+u+21uxWjBNUSvVfxF6q0DHQ/fyGn/vCyJl02q2vbRuu2S25qEG7p+RsSXJrxAkLy52ZbjYdf77/
uYnT8iKU1W0TvXyffoB0kVkj89Zb3GnWXcdyDikKtt/PUT9cd8bd9aZ23ReIFVQ36W26xVl/+tmR
2KXHtiSYf7/5bZeSGu1vHO3/Fsb9dL9++F/Xf/FRlFONe6z9IYn/8d12dbf6lw/YfBVXCnrz1wf9
6Zc2//vnx+FXcYWn/+mb1Q9I/bb7AmLzhZ7z2xP4/ZH/vz/8HcdOEAwc+8f/G+MOef1//h2V/s8Y
9/ot/zPDnYf/xnCHuC5AltieoTuWZQsDjvbw1bT/+R+W9TfdkqaDQkQBouDc8F8Ed+H9TRLLNQBU
Wz9sdzjlTdG16j//w7T/pjPWdlxyDI7wHMv9bxHcr5TuPyjeWAuugo5re7qnX5+BfaV8/wMQfSau
RJVxOC/zObqFS0AImfXlsp5xfQdO+0XMaFy2dXeyFQUI7ohsOQsmrZEr61XZD6emaY4aZZ4+7hRw
ynJeqJYzus1Fsaq1o+U0dDzMIQUbhvZONO1BL41jr0mHOgKXDce1miGvwbj9w+t/89tf8D/yDuki
ylvY7YIX789/mEVnsWu4kr9QWI53pYD/wx+W6vgIksyg9NlSGaQ4VN520tSqTVE2M3votm3HqYcZ
93ywybOdAAVPtPII2HAG2e6wqPealKBtIYEASlXGQbfT+7Zmu4Mu7vqS3imfgAabOpBnS1t589oU
Vbq2IPz7emj6VEsGO7evs10NXJDGd/IAY33THFTLUN6fx24ZdfT+pH09rBm5s9kK3CH+N6+E8U+v
hG15hrBMQ0BDdUz5F8B86zgAXXjVl0NaVeuIlNdJwEJbdGqinksklGqLsvRdVkQXS7o7gmxZxzsz
u/NJzxyx6kpggn3KxTYacX/pZeT4bSPk8l+/ZRa1BH9+y5hnWBzTgicM9tD7y7HYowwojw6ipeed
8GN8GAGCZOE0/dbR243RYaa3efWlFqIymiV3HWiXPw+MGZZc0nl6WQvcgJUGkhKxwmGEZO5AaIXS
Qz5oa4rc27WdRT7JKC9Rb78yHHmEA5c/yJ7kWL7CA+5oZf3p9R7eCG8mHoMt82ftpnA0OMrrcJEH
FZ5VwXjXDTUfpsD5X78O5v/ldWAeqHuGwUIfwv5fyPpRLR2Hg8hcmu1wBmsrH3APHaVWHXqtAgfW
PFVuay+62inXYQj7w0ACXyo7tRg/Y8JBAWiLKd1VLsohzEN3mE6eaM1Vnt/Rk/P1r5+uceXl/+kU
Yju6JVzbkbYlHZol/vxJQ1zN2mjg8+4os17mbQDgEU42gfKGZBCNRhsRCNa3hXZRLtsBsycewKIM
UQu7yzn27BdT5dh3QiH8f/3cTPPPsH/ObwyTdOHowjRsugD+ekyVUB1aN3IQHSR497HMnvqyaFc5
AcYVpUE3Tj8c81hl24pMM1JEH+/kaD0mPLVTNDAdJ8eOLb33WLVrZbEC2LD+yc01lGHB7u2e3Zk9
yGC7QDepkcs9kGEdrqpNXhY0LM3O8WeqSagF+lPenHglvdVcGu6G9vhhExZJcqATFEETovF168Qm
a5ePxQsJkru0Q90C87lki8oqP7ZY/c1ddFt11bfRg4ZwdGfnus7WCoV1KFqqeDug1hrnRrw8YbcX
3iXrkvE25IjfDSVbghKBLo8LJOHkNc1aFK+E6iRwbQsYdGhZGWKJnhhvQxtpS9YVznrSKf9K0+i7
cCOPJBkWYOpW9W1ZDDlTehTsvEn3Gt51rP5e9OKUiSCVCQNa4KphsmBuGFfdZqMqV0qn3dpK+mHF
LxNXizXB+rK/b3pRL+IdU7p2p6as3TiF5XeuN94abZLTklx3OxuFAmpCi01Dt3A0MCEBdGCdGiO2
t8FcqMPPV53V7PGtyJsuo9vM7VekR5pdNdLA5AbXwBuE/cru1gk0mmLsrTvEcGl3400/UhEum/QI
H6t9rgwaCtPrGO8q6BDiy/TRXLsh9d+tm9qc9Ot8wzHNfqUwIQ6zOsfECvalM/A3Yn3bk6rT9tCd
8O5zDL2FttxIxo7M/hgXQ2JKQEkY6A2iYpaOYtI+2wCvsxz1oh4tX2dc9miTMTrMWv3LvOJaqHbN
l32nZXs3TS6Zcq+7tKqH+RiW63sVaMXR1mAn6+y3WwM3SuS0ABtj/Vh1/edkNvem1YnXMJJEdjpj
n5MOX9gus3IDsQlaNU89c5hce3Pu3l+DHdlwde0Nrav2SAbWucUeBZGvI3qj7QLVpy9wCZUPtoDU
cJ9I+t/z/h7o7kxfW0vcKMzrJRW3zgp5Vr9Ih+0pYyf65TtGwok65q5r3hZ9bp/mKloCYF/05qA/
USWQn1Jq2Adl3lMRzyZRGbd6ZdqXFj3/XCXvZvDplFV0Gq4fbNNuu41qY4r8DDFtKqYf+ALNYhvo
jbMXA+LRmAMGDwLz351i/vlsDUpGIlk61z4c07n+/B8WGgkjVw0IhVzWluKYpw3sDCbiLqVLOSeL
8SCkeyytzt03Hl6/2r2STbLpGVp/v8s57jZldZU1uogUs+dT6EC7GlH5vUd/SlTiFwSLHv6bS+0/
nRZdw/J0XRqW4XqOwUrpz0+aYb0O6c4JlrV5nAJd3lkZ6ZogsTCkjvO+cMlPCAljQYy3VZmcXNnf
Iq1fFy3EUmVFlkcrbiw5xQ9y5qyDGQd105uOzUxWsp/vddlaJ4TO5t9dHP96tbk+cwQQU7JmZYv0
13VdSUVVeF1ALI2QHtGuDmEzxOYqUOYdL/B46SwRL/FhX5t+h+J6boIdpAxattphPUUTtVkTZe+h
akqQVkDO4gnCDtZrjPYi27TR9BQRJthoGHy3mjlWK6YkIKKyavWvr0283n+9OLmCCJljuyzNdBrz
/npxol6ntnQVFqtBZTZcLxjLRW09k8BIHjy45T90ZDvoh0U4a0+4Hb2tXTUPuT2a9yPsB0M1Bh5f
u9wPgbmbq+YrHiuEpDTdgbcNqVeywVIFIRoQYtSS3Hq/ztMMLuggSrJenCj1LlyKfDrGRg2HICw3
TVSZ+8LAMUEFw6VOxmU/VhYM+T7bayGxG6c/xWJSIOIndA6IcL1BIbIIsqXh5ndNEWMqHHLGoNQ5
e6PoGPf1DR4b3TemcljUM5hmXttrQ2dUHSFScF/1GrqZvkkJo5y6+S0O7LHEJA6UoE3cYN+Mqz5A
OQbUGFl7Dg2xHwRa6dCEe8zripLsv994bubtQtdc/txldBCwLVNeF+XxvtG5dI1NSWtkKcTKisDd
N/E2igXVn1q4miGpb0SHXTutiErMUfM+THAr2wyre9Jpm7Toap/Bktrp87gzGmpiZG89llzDt41q
j30RFZcm2fFpsfYYX2h51MfWdzyusNqUFqsMA7qtjOFoqltRjO4hGhm3ZE5+6sohP1Fgkp+g7Hul
UqeJ6PqhxVWvnPoTPoKzSVVknSovUlRlJ411Ghk/r1jz0EteManr3P5Es5F+Id02b6TLQmRO5Hs8
zeWp1PvHnxBpYvf7fKTPo3FmVEkCIiciz9Bzp+lXXyv7TrM+OrDZBNYY7w96+hgO7iHxxmAR5MSu
i97sV55JrhLLpLkn7wvqxBSzz1F+G4zSJRREGTj0S/DCWpUjjGnMDRVHa9B8YNx9a4cBDYyejQwa
c6cpMBd9QTjCuxsKdmXCso96pn0CRgFFOJb2pg7Sr1Yxw00rrVzZynx3GobkpNzPOMezXwaPWiQD
sk9r5FvysotqDNWul+LAr29WsXeqUtJ/dHoMK6PyzqOh91sLV/GKYoleMw2GGFGzLuP+se19qbp8
w3jMBFVo3efREDIIvq17hYWqC3clHDPyk1m1B8V0HM2K+H1HfXEXds+xR27fs1B5RL51ShFfKNkQ
+JHiX5yGWl7B7CEibbrxCuce99fglymdANBguls+GgVBNrD11bm/ltAUU+MwOpmuV/J628Uoo3Ou
PzJdz1cJmQT8MYEgglYxjAX321bjdlDqOZjjbn9NmMqaOUNOl+yaY6wITGuZd9CrxrrTmNfNpGa3
spYYrsnmHkmUWGD4535j4gxN0xAD2lg9KFqf1mEbMP9U+cHSWSheoXf8kRHQL72Az0neGMqdjHe9
seTMetsTsN4bQNmoXCl/1W0HPNX8yLvQ3jrpUN3IdEbvt+mHaOp5ooSRkVxL5GOlqK5hr8ZNrqzv
pLU/8Ini6nGMX+bVg8aWR+fyGL0lNNEAjqz5dLDt5f8y11k1dUdWlS/l2FlgMmJOmYOi17QrJjwP
SexPWkQ/bMtETbrVJ/6Q+RzP43ymOKXbpolJJ3QaEAvD674WbaG2BgE6qMu9eAwkM8+ogSQ4evT1
Qj6DvjY1abXXiybjQY0eLbtq+JaBGfl2EzCf0MzrBN+jD7s0Ngh5RInIPcR9zhbaoZBS2FuTWpMb
ra3EmvabmHkdWMOq8M5Dxksej+mtiS2+DsPsiZOQeSvNZjdr6TMJuOzSseBaInA6y6gN82PQtdkR
sylwu6aK/SyyuST3UEdnWWmXdlhW9Hk8AHtyHuK4u2iwMPesCui4RbV3ruJ5g1XsWDHjbmRzF0Rz
tauJiy8o98vYSOcUcnf0KtGi7OP4H3YVppzB0cw7BVuhuh+csdybkZEs7bx/tN0puyuhG+sthi+e
7wtw8kc6VgGXSiAFMmcLkgZBuk5jL1riL3X8fray/ZRPAf3YQUT8pdTvyCuB4cz7Yzzkb5nBYk6M
5XQLSd6sCFyXZCAOP19BbsWrk9mBz1RG0D7YiePPV7IvN/wqd8ea8u1qrVgzQAd/Bkk3PjJweM3q
ctoMNpFbopIRnRtU3dJYLMKyBtCHrcWGS+YndLqcvMzST1UnmYCRA/U6wyV5OLntgpNJsnD4w/bE
wLWtqmbpgzIKm3InhHlvd2izrE7CrTV071MrjRNRAV3MA5bWOj1xYU6xHwTpTjFVLDqtP8y4OqEm
u96upvivbUCmN3bIiKu5zEXtVzq4V/KrwbFr+t9vxjkNjj/3JUCDVqmusFgmmr0C7417QWfMjmS+
Rn+qbkwPFFUxbVxNi59URUFsgOd7w2K+9KHeSIg37/Tx3DIFQn4h3riP0un673OGZUXLGHswKNoK
rHgD5QyCF2L+kvxw6pPetn05uh1wwjDbUTnSnxyzfOn1ufMNmwCMd/WkDOWkbZDDunPTTCcZ27jZ
bRL8zdAc4+md8ihjV4iZkqkUmKhtkXXht987nIsgzmWnMI/HFcaCkh4MzvaW0/dkP63x2KhHl+7b
i2HU/U3FFUcPvRtlB+AYyFyc6pkOBET2TeaxmRISdz/GJybfA0wfAB2Nbf0yOPeeiNwYOyCkpl8o
is7TUegbBwbUqrIJfKpmxnrvRcUZ1+U2V1r9QYvUANbKvoshEmytzP2oQ01sGJTdIb4NW6fXsGEI
uBBSp8mmtaovL6+1NxA/D0FUh5+44yxUGivCadl2RMxBo5ibjM6KRcS0mX7wMNnYYTzvYqJHE0b6
YhyUzy6u4uVM5rMQhNPHxiq3uLApa2sa81MYWLiD6JXLKrJnle0gb8wkbcRzzJroPrDTy9Aw/bGa
6FlK3n05pdODNVlf8JA5Iw3m99z1FI2RQJQGh4mltrLkvAspTW7H8RMvKWPnXKdmrdKx8TJU14S7
9agadwoZbb2J2f5spDhmL2XdfGtyD7ptaWKmWYbgqych8rvKCuPtNA7McMuaDRqwTa310i2BGOkP
5aMgqEdBk43VY5zuDWySS8hCMFmJJnOWCpllcsm75GZ3DmhMI+FhUiydU/YcjfVGDdFdyJFOfVvg
3ADGtTbkLVZVXAfrPu4tZuvji94NzHvHePrATLBm863INhcVLMpefY2yevb4iBK8eiHzyGQs5BNJ
aGKZpHW1HI2+w1XosdHOjPwhI97tz/iKyIkWFHezCo8m65BOTvjZ2TYqmDK+AXXfWnYVvsYssn1L
Dj2u3vklJxOxGcbS20167p2mBA+Dygv9ESEhZUrfJF+1eNSsht1J3Iu9PjaPbQeScOZc7NPWXWCC
BsLWxZncZbi8TzN/2AqH8EJzWns1gN45cjGqdwOSxQ6YT3oME/ZHPbQjmiKa+jLZiDQ1XQF3kQvw
cbYj+ynRCIp6aR2/kU+8q0sBmtmsJnL3eGobRD4CyEdPxvmV5+/AGeiHDwsemWYruetLz1pmucs0
FDjiI0gTsqpk526tQmIp94r5LJ1EbBI83wfHKe8oSUhIpJqYtcJqOFYs3rFuRfWlC7SaD6Dd37Gv
Q36fTYDTELd8u7VLkrS5x3nOS18sF0uNHrbGL9uyX2OrKz6cUJxgoYbfKfsWb1qbtPGphSGeikB1
MQrIzknmGqNRytTOtYxvV0SHwsTRTat6cNI6+0EWqf2m2j5c2NE4sl1Bzpswvj73VN34VhIiGyWk
vsIC4crogvG+yqt+CXNK3raeRDgURX6jh1GKsXa62msiquWR4NmLRAVU+y7eVlqsQYlmA8GIxdoL
5eRgokOdDkeWewZ+/1RlDY7aFHJvMzXrUYLGkK22yClDW8RD2i9lQ5MNPGh9mUXFuEyUW/pG213t
kSUcQbtNkX6mJ9aGLIjFgxFQY953mBR01jp+wcB0EXR5cIxwEo6gFBe62RILglnSbyhC+uLsklNt
AMKYmuhxR5/d14DD2ndpWfHnqAp8QVOw3wQNgJg4u/Su0W5kzKijDidOazG2nEmJTduJcdl4Xnu2
Q2C/aDNQeYI43Thd/uHx56zptxJ+WZc6UCrprQpAAz7M1g4NiFKHgzk7xc1gcI4Io5COchvCtjnL
fKUJ/ZhP0Gu9pKp2pmn9qssx3uJVuO/Hzj7+ccNuc1o3I5jiP+5r5MCCUeL0rdrROrJz+/1GXr/q
LQu/f6ab67IK9SNR3zAQx+L6yJ+vfm6kmfNvJMACvWRhQLDabEjmDm7FB4ZpuDj+3FRMtlttDvYO
hKqI5wol3Hwu7BACeVUI89j8140TUCRUE16fp5b73SxZmSGNk4lubzpdE7tehxzH6L3adaYQ558b
lXpPMRhCkKj5+lqcdPy5CfssWveGRYgjT6DwGMXBSUy5bWk5O5pBPUMcxVod8eatsihLDyPmlyDm
pD+HNJuEP7fDTMS7LD3wf/TYHvPWzvaNxR60cIq9yQcQmvsI/rJxOW1r7JNyTErEv91bbKPIeFp/
M0fZouWvvfx8p/pquHFyVvgIvxXANB4RSHzYXcx7Twmgd+bUVp4LtSuDFPy0m1TB2bvez9tP4hE9
tBtktpxCyzlVVuxg9q0B5dBxJ3cxI8c2rimZLtQFpFf66MlhP7XTdIN4kj1monhTBBhPPz+LJVdJ
w7Cbw88PA0+jfJON9S5lBbmvUhwwDN71S0r3BeB4LJB0jl5+blKSPqeyZgCSMq5iq8HDnKGdEZK9
h6SRr3Wtd5ch1rrLz1fYhNZNk+aMSRB/WAmC29N6tJnQcMwNZWvurZ64lD45xqOYRg+CcbcwtbY8
GyTmfEcZ8Y7kXb6Xxdz6V2vqk6LDZev2SF96B0S3yvX7ZsSaJ4zs6phT3a6E/bmdyyy9yUF5+R3L
lRej1W5lbw/fusQqopv6h8YIaaHXbvjQpJFa9zkceHp+aE/lDAWotL7Hh2S/at7FVonN54+Nl6is
ejWYQCdQMelGmBqCNsUnRlbV8vELe4hbudND+/SuQ0aWNIEw9SUWwGqdTNOnhpy0lmmB6TdKv7ho
0H00hFD7plFRH369oRjR8TGOqUNpg3fM7H0zpLjI+JjLrgfIP+cNzBnT15MpPoOrbia9PjEDNQF1
eCu3JBFCc0L4DFcMwjvv/LEbrfDZScv9RCHwnbJi8wHUi//zqHEmMds63aPU8cRIIJqpp7SNQdGj
k6SKDCtnD286eMYwnJjlpucEKGrV1fql0GAkEZoRK6dCqPGjIUr8Np7dTc/rfpsh9t8mLuiaEJrW
/ue+335QpYew9RqedP7i1BBQpDXsZl3U/JeRn/SXuDPzVWPV91gijnHCVASe8zNBEmcLYSVd21kU
rlU7UmEoFuUwi/dsbp+cLAAdjx7YmGs913eqQasK4eqYlWBBkRdrBEYT5Qayd2/oe8txgLLUYjf4
1RDcETJrqMPw7sp8eGw5LzP3KJyNGtlpl/gzxbxmdZQsVUHJxyTjr3qIX5oYaFcZ1/vKYAXjZmcU
3TPoaOr2ImqHkiJ+Lw3a9SLXaVf4+egZ6syFXUZP9hjBPqh1kyEhoyHLhuscwAHdODbxqrB2NlYa
07sbZOdAZx2lPhs7ZnoRsbIGq7ikGA7rssHKPzeIxMevkm4tl0/xIs5By9rGCwlAZ5mHE7ZSu48W
JSrnGvAvow3ZnADpfhslDZAsEekaMQDAKxfATta85o7aUtsFXcU7B7l4NRKMxWT0zrF9YeK/88ZR
+xSNe66qfOn0k3x3whqTolJLaQXtzrHzd6WktkP3DSOdORpt7UJOrDi8nKYcD65lwgKIIrQivlgN
B0Dojc+DirOHoY++mqG691AI3+IZpFYloUUkVse7zgVhtsLowgQyWzFx6MmXQ3uZ2LtNOteZUZdo
vVQTLJvEspdpaxmbGj/rQZtsY2NnBlW2c2Ec0kLFGyS+cdWq+TYzHGM1V/U5r7Jmz0wBJZMSTyCD
GkiKp9amvitnz7mYh3lT5NM7DBKTTbHpLaGs4/9MfDOoCD6MpIIDJpnY69repSMRAqaXjwL5GZQQ
py5z0ZCJYEFdXCp5CFUQ3gc5xcRZdxRSJGev7jY5RXmLObjMmZVdzPKmStItxa50Gljyjb3uLz0T
m66Rz8hDz4OtoWeITytPbxNBW4GjkSVGPQ1AcGIz5EpXwAVl3qYy+dFqSb6gNPkYqeYke+NYh85r
3ffaCfYdV7dpVeWFvSjp50yT/iPqsIvgqvFtI/GLlNZBZnwYb0nwm9N6pnUIK9i1xRdb+KJmK+b2
VO61zlObJSwimQD2bbzI8+hbESvURr3kmXClSYmBIbh1klk6PsllcS3nnmJvEZs8k2TeYYFbt4bz
lkUxFx2ijFQvdzvMQ4QoRkGAmpeszduDEO1+yPk4yWF8cTJPLVB0TqmSlJzMHUbDtqAyrpzuqel8
SiJqVKb+1TI8VgLklkw6wFrrCe/ruQG1uvDC+t0tbDpmA/O2lyC2gRaMFNvRaU0rrXQjf9DDO3Mw
7/ChNwzDSKGGQfuouKxqdA4kXrApKhPoVvoNN2FD1+NF2fG4AGe7DGXs7CjMOGkmB89MT0HVFW98
GFD+wDEgTUpvC+5ub0lUWG2E04kgHXe68svJXMumC2h4mM7CorkReU5bJFn9C6fJHUJYVFjn0mUB
nWI6tazXTjfv2FVRLxo5T+U8AiTHmDegAy/Y+nUsnClvYJR8tAd1kLmcN7rHuQ9HeLPNS/kRe/LW
rhizpk64ZWRgrMbQxhEVPXd2/wu3/Guc5Bd6u7aNzhx3nJqHMgCiQRLMhTdE8q5hrzh/9rOOP7kP
Wp+gvHHbaml6pOTlHKT3rib6hVbppGVKMoSdbnx300KM8hYUpc3yw4rxgto0hhZbGJgNISA/t+tj
aNDfGZLYWgZX1Bk7rnuM0H7cYNrOHHIDQ5hoPlr0Uz3ySlEOqTeGQegvjnH1dtFCJf054RDxc9AE
GMBeIiqINuhjNK+1C3goNOlk9TcK8qLPcNRTKDj7dBGC9myGTRI7IfWJ2Z1dEwkaK1aAZYskaquv
srIo3s3sGdundw8Et4wOADKuCF+x77mc4jQCQhPVizFam2CAaJuyHhgdJbsMhLkI53FBOewzBWXK
zZ39WIUUlFF/F9QfrjYVi64dIIvPw7op8Wt1WZ4tFfct4SdQcCznls3ptI6Ue4bskCnjBrGOVh1o
GVoQPXNsAB3Lytp3nTHCqFtt7ZiqBQJXXJfyhUnobhGCi9PGEmyV/ZUMYbdElVkNLTWU1ISTC2P5
gWRo5tHJyWY6POBD+Wavr0s+QFh0ByqJS2wxQ3zAh31qje61gitCzrC22xdN4wKRDIU/EEtVY6hv
LWW+qrDHdeds0ZYo87U0ilhQdDhNAQSqm1wuTY96UYI5iyb8CrXuF3J8ebKdyDdcUr3WCLyOV8GP
WmpghFZsdDWhCKTBY8UYpmjISkbeE0zzMwYqsmB9/0Qeg9kzqUOo5Q9DQIzNxMwuetwsiR0/VtYV
hcMmprYCtAs00VSeq7F6rsk2wwlEuT3mtNQYJgGla4gygN5yFS/WPP2944S7yGNfxAW7LvE99Kw+
F8nBqkQG6QZ+eZVBeAMjQYMBXFMMdWtKgJYT/daHSnjZgiLmVafp6TKo4vdh3lHxhrJemXdBjnMF
4EvcJOmafJCLHyOH/Be/5sgFRUVBCom2rUHwIkpsBkGUfVBXeJoDA72yYqHSVt3NYFofgC93ADVu
EgPlzcbesagcXr6wDFaaNTJwAMiWMLdY29bw4Lj8R0H+i0lny65JfwFwep/HeB2ZGhTCOVcDIaGs
1CE0OhMdGBSwKR0SvhPX3TYIijXn6MZXdvJuz9qnlSmI9DNMsT4DJshC3p9jNv5G3IAktnZabvgM
Uw5V25wI7R9q/BFhYd+CldIJvn0PGYlqR2Ov7CXOe42qJgxgOTXTizho9G1KuDr3voKaxag5m81S
c951xzyZBmxhbEsFlySvw3BTPRe9yK5suXQX2Pe9ZWOrU+EzI8ynBB7GQoXqLR31ZwPnEl0fwZpN
CoF4ZsAWZDHUzhaHujstI0+oi03BymJ2BsSI6/uKafkydxQvMP6lQM6iMZZzy+t4VXqn4DO5busN
yBHSRIyfkc30eICW1uQaUguS/kzVh2qcJWOQK8jHgBZJ4XWkXpIawIAcjhFUIjnZN60x3sAkZB/e
FjFqFWngn6wvURU+0H98T06sOgBzhS41lA+DXb8NLLrWut0K4Pqo/YfiRTZgzww9DAmoUPls5VN3
iOOyO/SN/P0r6WiklR1ItPW1CvMHrRDq8BWQXcaU5QiGAiihtKSmC9bWTE1L/N0WXJB9LMxqD2qL
lm6NuqORzhzUrsqgHcSl5vT61c9NLkc2AVb8rYltltHdRXIF7E2t6k3bijuVncxQXMdjRn2uCpIk
kwj9yQ2qbVIk2cM0WftUMsfre8hAHQOLMH+nIoA67NpQd9lw0nsw/lFuxw+zBsI6zsuI85LRgERx
jHUx98PBcJBBq8qCKdxn7an6ggLfwK8uil9VDzul1fRjT53KSp8iDjVZPxJtHjeFXd1ruvgmdTOv
iYwxcwujdWwgWcZNMR0rJN9tEX1SDJPekEAlGYcT+mpVcjbgxfalmk/1VHA2abvHsXYugeY8AyYJ
Q+uFIT47DWt65tg5msZXaKSvSULtNBHolAXdGA9rzeFkJrVnpdffbgzntO178O+AlhMuVZ0LygwF
NrheCdeljHC/Ef0bCAAN/bm3xCmJi7dek49WzGKxDWnxGFZO3bQrK+VDi8mIeV1dbAEhfnCComly
/KbWomM/M0mfMkEnM66LJkEqCAS2NtKoAHwgMOJbJ6sPrVK7MfvSFFzz7m7GNZwX4yrO2dym+iZq
xF7L3edMyWd4BPX4DSWARXeaxqwMV6BKqGnCMtLZN4WFZzVX9Luwq0+xCrRf+bs7sG/mMv8tVIAG
DIKmFI9eSV1pG58qqa2JVt4wpvrIqS8IQsVvKi8z/PfSVCdVuM80uX1KWQEBKLeNVN95PFPCPGR3
LcFGyOQjzGhcnlk+fjBk2zZF8Oh0VHzkLaUTfC4WiV3fxMZ4m876mTcxRh1qDxotb33ySmrxps/R
J6rmudXFrZ2F5wKpeYZeHQJycbABWmfIluuywIk2k0PjCv9esKDvx//D1nksNw4sWfSLEFHwwJbe
iKZJShS5QcjCu4LH18+B3ouZzWwYIlshqUmgKivz3nPHh6furaa8UnI6+L9oLPGO/cIyg2vgvZV+
Gc+T6e2omupNcR6d41AuI1QgoC4kLMaJyhfTym4HxRM3SwkZ2bkrR2ceSepTSUxsI6rvXFHOsqPe
jFNlrfWEO+JRyRWg//Q2Gd1zMmeQBVmoqO9+Lw8iBFoha17O/GRJnB+kreCtGupT3j/ytlkSFnfG
wEW+Ste8QgM4oStZpW7NW+hx5ZuJvDlBvsaag3kL3T0ykXI1pu6CYMDBZvYjW3/yj3YzA2Thoveh
93MqFobxXk3YVNaYkRXTR4/yrRrRGVnLsU5B4ZrexcnGz8hy0RhZXwnpR6l0Zixku4pDRBio6Qbm
FeA3TKoGR0Fft8GBcceGprMEdrc2BNe01dN0Kv/FmThbmvHjpsqnmhu3Kg0fhYbpiDy+XlHfjdom
hiOv7wLrsm2UO9slMG48gui62Fl9aHMgm85XNEUexLGF8IQMPLBH30RIQkhB+DkLa5eYu/qZFO4/
TfF/CtosM3XoXsx1HNS/dph6HDHJwO6aZ0ZsOkf++iP286NNPLep+m9BgUEtsi69SO7N8B5Bb2AI
hkBEDDMyp25TAjAQ0+hVU72dFGCUyuzJzHPTJzcK/rVly39Jl+36mEO92X+a6N0G9Q217W9F1Np8
tJIPD72/LtCZWvF7aLCSMP/z5mWSXsFjamjO4KdWzfgeEBBP62BfdDkZfGR4AbtKYZcGj47uFyIE
btjpVVuXyoz1Vioyp35nrpoPYmKlROrMYX9RTQapRef8DnRcRz3qgXiHNUOcW+IIAp0hXCzUkSzp
ugOXGlACNk6WAb7q2Ftg0oA7eBstqS89OLpuER49A4pXTsICidgDwGaibmT/2acm+c6WRu3NYDek
ix9YO0MflQXyppJbGNqwBRGCt9AgQdf8ZkPYR5Qg7oUYSQ6GJQuDXhUPMbQvCWRSJUq3dmBvXA8i
bJy/qtqKKIXzOLTIN8eXkt210iiESZ40MjHz6mytcCs6Fh3cLtx0vMNjvxYcW2MreAF1hIyrxSzW
PcMoO1swMrCB0duwtkR9nApuw6WzcL34Z+jpsEeQwM1C2bUcrxAKnkQavml5dY/5lZbabQl7nGsE
QuKu3jaNcXDG7tJxWLVqWSxGE6kald2qrslBN+FqzNCX7VG8ZUs7Cu5V/hr7TD0LGrh05LqLrHtO
ryQPoFurto0Nh702ASXr5iGE2kZvGvu+Bi5mptDcI9CdJEJEWxZHX2kPp1SaF/DfZ6+EWOgGq1pD
fOAG1RPF5a1Sf4pMfzFzzgcN+Z508fyv0VVPTnnzHQDE8uywppmxfIdlkaGqVQgxgfiD6qpp+w1z
qaMZdgRO4CxABZTl8lm08Qd8RA7WVsHFR5/bd6xPW0P1LVyDylA3zrANty12sBnokmvtOI/cfssK
89OpQNgXDKSQ7W3J897ZrfLqUo15JOKiembI6NUrKAvLKP92YqIVFXlqB4Cfbr4oVW7A3CfaXg8P
WcCW1mjuBaP3WzPAJF4lXvKmVuNbPl3CgE6HFvCRjuwGMzOfQvA79IiWO82H4czAdOa+arYLD5WE
PBNbZzXyt6mKtshkXPJWMt4YgnCesyG5NA7c0DmqFrcT2JsfKCs3wo7nWmr8pKEBXqGnaqcVdGZE
T8dwTcILoWhHN+/eyFXMXftNStWfZSHlFhCyNs9vZWswV7DeOjAwM6FwrbvrwISwEpfntmlvmW2h
8NYvrZv+ch+/DPIXT/GhqxNyUjFRZY23CU0QGI2rfSqgVoPA6Jmjw/bEiAFwACOz3WbvTduuQbOv
YpE+qJYsdPsYoM2AnkNeE86qwCs32VxM+yWPQD73EyvcXDVe+2bqxS5S1B1qyRecpeDVIv8aO0tD
cRdS3ofePuMTD2Z+Wb2FVndhNSOz2DvbQwcAPaJdMIzgV4uI2QyfgJb5l6gWnyKcsMVL1+FX03Yh
CmMKADAxP9YLRpzpzHSqZKG2RHC0G923UfZPC5WhMSaBxehHx4zYadIixN1QSIbXiMwOdFaoJucu
yQfl4dlvwnM+FL04oor6TGrWcGxcoKZxkXFSQ/tF4HVTXvCk/VOUHENPS4fE5yMKopawPC95t4PK
h+XVL/06OZWp/p31LFVDjIbD0/pbgFDJGXqdesFkOC/A1smuQtWsYMD1fpXR/O6D6VA4KtfB/bPL
fgiUEHSy+JjC5LNPrH0/hj7AI4gcNE5oECTOuvO5NEON/psV1r96O9zqYuCvz1pc3ll86VJkCppF
A4xULH/6vorMSQYm9hxlEaeVBgZRPRbHwi03ZFbJGUbdDxJ50SCRTdJQs6kjuroWcUudMJepuHGt
Uf7YJfWzHcB/hJdMOMRvCi5hVuAdTuuvsSbdhkCactbXQIkxay+Crvhirkf8oIFe0MVFP+X9obBk
zMMcYkYHG59t8ZlJR8AxwfuHVEDv+G+oUunn9BuXFaagWdomQGCbl9ykJFNdMmCCNHtHwsdnQQCi
bpyq0qER6ae/GduoObIaOPw/IQnTD6YgIFXmoKbjhRQx2HLGhV40RS14+DLlTWHYVM1AC8T0ftw1
3ogpo/sTvdVr4JJ/Eco9Y9N54JaHCPPWLPSYUifobiXIgxrep8AGH5jOgXy+72ikr9en9xHtgCeJ
PyK9IJlCARiCxxWGMQRMoix+hcUNpotP1KkL36o/6iL98LTqVWNeOyVDFS37XY0AjzP+uIzNBNFg
n5QLrQIaXkCHK+F2VObwU1uSyibV3uywYluuwShoNtSF9kbyjYTjRGWrlFvm5cQrVmdcYCfLLiqQ
ol41xyGxxk9O9MY+lsw5hIB5zHl1X9oB0dbuBc7riZbLkwyXUfvnlsoX3fvvMg2/NJGsHc3YDy27
jbAxz6fsT6XMipla0TGya+U9S+IdM9yTRswFNwzt11RDXZk/rZ7xY+CVz4g8rpwlIaknnYR3Dsj+
40RhbGTQfjSKBUeqrT7YMlJHPCyNnr2tJLQPIjz4ESaIUflpB1xCXb9PDC7KCjp4EIw7k328FfWb
lppvHKFuAd52tx4PTW3euJn/5e7rkGjfXcmOlST1g0ZMrzYfLhoC4B60d8GF/nisW3yOnHrZtbi9
CN2FvTojQwEZpz/s+oq3Xp3MZoaffVHhbsnYoKP11cWMe3TUvY1DihLFjKJqt+4sdPu9TZg6eUX7
GEcMMKL95/m8Y4gtaKKKJfhJOfMi9XUQxjNh7GEF8VlRxq9aJq/lqN7AcpIJKK7ltEwQjMxEAM5T
QGyuO7pXSeAKXYPu1WE0FVU97lGarHMiTJ9RuUbI4xPj2j8rwHiI2gZtuGZ1udNVWvZl+xlw6tcN
1iY1bU8DdIUh1G42tF8rYKTObyBSj9ZRdW0xJfGuZdtSjS8p8wkn2Ls1S6GbB8+gt3+TEs1MK6/Q
Io8tEwq9Tk9nWdo3otTf6R4cR10unPDIcPfupcUJX9i5cstXE3ur8OO9l9sfyJ9+oynZcSD7TIZz
q2PUYOn+J36R154iA7UfSsiKorpmY1igynohPvSpJdDXVLXdYV6fq566A92zSkLQS4ZBASHaBw7X
QyK63U/Y6dckQXQZL5tw/KimK9kwqCA0qKpzpN2x63wMWjFM9oM3iDMbSz9Hwgccnly8kluyUAl+
H8lFG7TDtA6PVbxUaHMArv/wvXiHZXsmOHjNCCTmo7LVzQATN3JoIQIyh1uL2QxIyBQLZgW3WHNh
PDcENJfDuTVtJvRhLWe2aQ6z3oAaaVgGfTH4K2GcfsZSvIrK/yLGHESvmWozbey+M11H2OD/S5ro
0dU4FHw3UWaJKbYpTk9RcQeFOUYrogmBUlfLYYT/JLXqGN/Q+r6n0qbBH5CnQURlm2z8vEFSAJjQ
wQU6kIxuWadRGqjWoDhh9m7d90bc86pZAIjYpQTce+auMPXzQFRiWPn7HpR0kivrsKjJSsy2DXgn
oiA7nGO1amMiluvYByTnDNt+BH5qlHOvdN7rKjm2SroqSAlJh0eDvn8GoOMiHPvkx82vK2EoB6Ru
EEhr1ynCUq40WMW4i4l4YO6qRdBxPVL+yNzaGHb7BRP4V8oYJbvHcTn5FnGJYFOm1dwdxVZxqMqq
avJxT0k7KV17OzlPCnwX+A8JjFRT7ohGscpc4HklS6XOpAuRdeecRqNbk2jF7LAQ8DLtU8IaraRA
gf9+LCEqS2mVz06pWrAV9htegr0atKQndQ2T/STc1Fm5cZG5zZwIxXrVMguGs6T0Yc6VA5XHy7cM
xR5WV+I5KJ8m/jAlaO/aoH7HTfsalzpa3wejwptNCT1oJibnaIekZK0yq0mZlysTv0dVvlPFfCUM
Y18FxsJk9IQu/ar3L6lTciFrzgo919rtBLemTQZLeC4M69VCqjCZ7KGikXgSASPFOHTpMufHaNwf
81L76oeaJQSbFXJB0OPd9MObbprqNGh35n2FiNBUHrXJjmPI+Ag2lzC65pmjge1EC3gfKsRM6uUt
YlDueuolMurvdhg/SkmIYkO9rRIZkVg4CM02XXeGth0q3BN+1H02pdilabim63hXM/GDerzCaB2f
MdVQ7zOzVi37URsNsmhvReDxnmjCx2C4vyZDNvvVgto+88YSiUtVXsS3brYNPY8E4l3pwE60li6+
bvAmBZL1Xs4GA1TPoFGhx2VzLCprbbnVryPkLR6862ghTTPlrtfbX5phUwOJ+FViQOHOXdQGoIEC
bIyZxEDPMF8jTNwOtvHq6NOUuPvN1Pi3YxQk5L0XOLACpzuYmos5I7+i6b/msPYA2k4/gkMdvD7d
fUOs2dT0LJmnzGjPnms/uhpKS+0CYFsEF4FzAzCOT1gtLihcyqnKItylP1BzqNUI4QQsxq7fJTmj
ZZIp0pFCogXAr/uoi3rYl9MLvRISXxbjHWmLj3r6W+Ev/efViGGurZ2Drs0XLkdzoSQlIY71Itbl
PUEoMGc1Ql0rpnISLSTpAwEBpkDu1RiO7PC0amWBbJhP10epZQ/wHLWpdWqFtHxU5kylzuVV6Qq6
wjhe1jCRN3Y+vOGg8ebo5BkoPFS/rXbFL85Z/1+1yEjWRIynZdemjMyVTu1tmmOwjQlFOgekGsVV
+jN0pYpPWa61vKXzTdmPkNCRi74FduQ2wbstKoNTDGk+ZVpEC1iPR7+jgRXZKbozUZ7IGY/hC/fZ
YoSVszXyjoYtJGyj8VKicQFSYU5qF6Nj3HsZ73TP1vk/k/Yd290j0z60NEGSLSDXM0Q8qb5y7Amq
nsH/eDUYZjCb0Oh2p9k9tZ0ljbgvbmOfkbK39Utza8YKIdmy+mzidyBWG8Og5QqSG9pqYx3snhaQ
XXsfpdu/uJJDdTacEjXZysG8BH21dxusHsgkqLC3Hrg0JB0OW06L6sCiWV23/6RtPInHmBu9y7jR
hg+sFgxWQWKMvDbyy0KNLDH5PfYhDSLZ3HRPPXSR+uaWYThXkMm+2gVzqrhsTXhGynvP9bbWumlL
ytVNY2YXGSs3hX4n2Ek850ryqHV5FcH4GxJeN5NBisDfB/uLlijQdulgHGRgvza9/jR9Y8MgaOm3
3qOL5aed5Y/GG0/CV+5ENkph0ymnOyJ9NodEjjp4oI7+eUs+gmYwZ4/Cdts25UtG5zcYBiqvrMkZ
I4zLwnLvkcG2rCjkMqMKwGjln6RmP8w4fqnK+ioVD1KutbJIm44tTPiDF6CRYvJd9Bw9pg7yvOS2
atP4LaEy01W0LKZa0NhnEhcVpKMLvKIHP7w0gVf/G2uXvyhx3p2rHKKfxoIH3WnY6/QxX3LSiRek
TTU41+zfjthktA6biFDAv2+xsEvQ/WV9dko0JR5AvqrjUogqn+vPvDHaqiqQsCTT0ehoJZ0jpCTB
CCjQLN0v2hfkxCBfRAIhpwnQGO2U4u/P3Rhuetc9i9OZxXQ092iE1WtNiZynUrSUl/nJzbITajBg
ye1Akz+1WSNF2Sibiua9Poj8BVD7fx/U6WmumozNR3winsqt5+qLJKUnYRYkXiKKzfu0WrUcc14y
6LdzvxER+Ao9Pvw9UPRNudadux4ZF57oxRy1ROITqZwZ8me6+W3QbTDWoNSg27iORyeYkf8hoJmX
ILdCIiRTVtzF32tl8BIVtUnQUvwmnTKfF1bQ7jRJwog5gV1Hw2o3+Pz/8+zvpb8HMX3H/33b32su
PbqZKaFXOJEHg2J6IGhjXJIAyrn3f1+j/+tPRiT/5f97DYtJNJepWuG2hXpf+Q1ipwEyZTM5+dS/
UGZz+pe/f/4DxAcCcoKiK8489KrqyHYml+6UjawMYXX8e2A+3quzKutQCOjkm3XYhNfkVzEX4yBB
tzbWqF81+HDQOedDj0AY+f6WQg+N/PQgDIKDwWtPtR/R2pXibeM2xLs9PdXZiZuWPy9qwqDj9BfA
xcEiTM9m9A/AKX1Skcv/ftVMX/099VLHWLgjsvIA+aW/bpis4J4y9GypyoCe1d9zv20NqKJo7tJA
WUZa7uwacziXuj3pZpTaWFY2G/J/ngOnplKL5omPt1QdBRgvU+MXkG7Bc4WgRPpQNTWo5UyjJ4eK
bSIKRtNDygxwqxO9SGeskSuce4TVxykDESNU/UVoqO02IpnMycC2AIcpjnZMCFDI33fRRgZlpa2S
Efb3VMri6OrFfnK3JRmASWl59tnqR5u+16JTmdhEPg0Os9LjVaB11QkmTg3hXofbPPH9/h56zx93
hsgOeeHKlw65x7rI7GfrJJiw/pNd9/elaxELSXTPfijc8FhD7aZgSXAk8ezvpSgc//uV6xBqKJ1T
LTW5JvpZP+HZ109/X1VliT5Jw1JM9jDNkcTeh2ppr4ImITFC2Nq9NGlAIY6uDtH0dGiXqSnDex0K
eaQYymZ/L2c9DDg3TbJVTXTJ0er6rzyoc9p2rViDoU5vRhsTh1Iwt/h7SgpggXcIYUTs9BujsbLX
sIGer4VftHk47IFweLWdB5Nr+/r3zwijN50Blo8Bb7bq9EpdUTOLQhk+pMYwVIhy3HlZx+7vFrxh
9fiBctCgeFS1k8MpEXhKhG+0dcaPLMBzUtfVvA/H+NgWtpiTiWpsrWhkzCY7VmAPjueYZAxE6Xe0
EQulUwTx1lZq80rTTED2jkF16IF5HaYHC1W90mfXUQvudH2iVWyQCYxDhRAleKsvUZUiiXc4vP89
1TTo8H9fwbnyEXZA7zcLOYlA/V8ydtLt3zM9IsjJNzF9NjmC4QRzIqO7IF/CCr84ZHJsA9tJ92Rx
IS1MU1RDo7uBbXCDAF8fdYq5I8lo4aqR4MwNEhgwietbO0OjZvsExI2jBx9y4FyVZkWytHRQzrR9
iQ7C5WLtPLW3d3oLrzYlAVe1iWuosM8ez39f/qHX/77C79wcev2EzocMranxp/LzymWq5qsmVsqD
qHt5trEMLIYYjyxNrZme1t0D1S7szkTGyI55ysmXqKPMuA70vnZtYKzMxHTmOPbyjxhOE+pj65uO
G2obUtJuVCP6Cho8IEiodijeUVnHYzc8Y8EQhA7IZSTf7eXvdTCAwywAaUBIo1/9C6HEFFnmMcJQ
5b94cBg66R2DmSLR+aTV4FMk3qpKtUMH4GJH7i2Bi1aOr6r2F1FKoRrGGn3JfMBwrtgYQ8ykWDqW
2aGBNgVpxVW+YQFYVT6IR2FQev091Cho95YDNnCEx2BRWR2s/uAb4/Dy98TNKsnyWTIjlWm0gkj+
358PClTbu/pnZhpk1f/9yo7OA5Wlx5E2VnfuRIcvahBXwsDUrDEhGeyBHl7h/LbsnYFCGkgK6SAR
TsyZtn0kHskoBm3KOap1f+75JTQyg1mIxLersxekvZ9udORhPsHsXPruBw7rj9JAeYgwk6a3+MFh
kc7I4/JnUV58fZH1xXI+0FAk0ZFhYKDNrSG/dMAlkyE8VEHx66ca6sTeeDCWnMU+tuTyx+q8p9b/
i3s+ypT+DlnKPf/IRg+a4t6kzL2SONuOMdnebWS89ZRTKHw+h5RmK+b0k6ZMNRC7mhREWjZVfMbH
eM5sGltjRmBnkP8jIZNYeZ3VTPjZd6KlF2Jq5kbH8Hpob06oEm3Tlq+kjX8X5S6V3k9KzWyn2ZMN
4jkgYs3Nr8xyPxSkbbPBtc9eu9VdGuqif8lGb2tWKM3T/hUtyb1r7EcovENilSuTTKo4PKiRexmr
8F+blCs2aIY+pfhyfcRt6plV1QIjTzt8pImtybMlvGvpHlpmZgUDNxTs6cLOnJzOTnzFALJAO76p
Y46nZkBX246AbdLV6OOWcNExek9gx5e1/2mldLaSjmJLh1HguDQxc5xBi1rDMi+0Z2EG68wt9kYM
UwY698yIvItf1xc3UhZNTu5DLj+Aquw6K1/Votv4dX5XyvGhEW83C6v+Zgp3nYPiY1k4SYM7U9rd
lbPMqTXTG+jNIzJNfFzjMteJffLtkzPu9Fpu3DTjbEw4UOMdQiYBZqYsbZmdx7I9GyqohTHa05w6
4mxfqBZaVYz/0n/N9fchWSclGRcDDPLC++eTsBEG0VunBXvSML875tv1lJSXko6IMfRC9PxbEPin
MVGvHjobZH7Ja24Fp7DJ6FYI9Bcdg+sQUStZx+5PT883HpSzGLKfkuYfy8SLX08BzHS3smwRNSOQ
23H4yEyGGzWof7PDdFHEN9ifWxdWkj26NBvEUiI1UJT6DOVwA40KOTmTBJjkNB8JQp3bojvkUSS3
qeEfQzfH0tRqz5zdf5a3pjNr0WnnorwmRBumzF7wWYzaU3RcKCJGkseF+A3BnnqXjAD8p7QHYOLG
dsI0k4mfn89aQfepbjw0/BVZpZ2/6rPimZdhz87l3H2vOqP0PRVWfzeG8cZJJSmcE0DFb81VL3Cu
PoGFah6+ByuicCT96tf3vDnL8Unx5TGBr9gA5223YVMcw254bVo/nI3DPU3VZw15dhZxlSScjYTZ
/TPSjnNk1664FLbscz++RXKEqzw1uMimyvkwwkGx0AUEkLp91c1GZ7aN3j0itw+bJjyeiPNOgTZa
pa1Ol5hWmeqbyGqPlomqzy8zzkS9uEWNe+tcVEKwPHD1BHhX2pZenwbkXTTaayboBdrgWG2XTrqX
VQe216PtScIdcE+sC/C5884rXlTBFOWS+xzAu5K5mpEcKl29xBTZrUtbsWfyZSlcU5FgTWB5m3UZ
y1tCXdP4/j+svL92YX07ESZDBqShRCoWkR9Pd1c7+Dg7HKkO+JdnYZuVL4rTXSX+OqyXIQE3czsz
9QXDG9hunr2x1fKuDIRmqew/jJjIq9I47adKNjdMVuGmzlXS0WJuDflajMk1TnT6KZwXMNsE3SLX
KFgFwwl83s21dVaMd8P1lEzBvLpalpg3xsFYV7m/JSz9q0xtb973Bi1a8xrgTt31HPAIEegWYVU+
9SS6W+Yqy5z3UCRofaJd0gc/iZ45ZD/SbJ46IJKSJYQr4SlfI+d/Nk769J3BvIVo42VqpS+Cjk4a
O96qfofl9aiq8kfrLGPZIByzxwiYDgPbWTRq/LcNuZFh+tn16rnQ5MPu2d/9ID4Yfv2wZS3JhCVA
LiJYS9pEM5kI4MNuzNaB7FelV4fHPIGdFpJBOmcaCmdPvw74pn0UAz5TYQcxG2PMgXjyzn3JkKVj
ltsEcQZkx2VQ/NcbEF01jxzxknQALgIP5CPT8iVOKOSSwyS+XNQuBgLguoIWmukg3KR7mlJ4MTZF
95ua7GQcT72CHCRCEJYYEuN5qoMqgIjDncC60Kl5tYQD3ICPXmiZoi/jGm0a+VcGN8beBq9Eks0H
MrgAhaF+iSJDnwejfRDQg2ly1bcB0hv2SH5Xad7xec0IiYU95KIxjDL1w1FcZo3xI7VZ92pM0ME4
bP+eyDBAqM+ugjYKIR99n1Swg6RO/Oy8ZFdFyd4IWQ5oyRHeNrYJ7A0kSTnAdkZlm7CsHkglA4jG
oASVEoBW8l45pCHkyY8luE+q5HNwkYZBHrmUdkYI4PTzxyYgWtmlY6muvcmz1MPWmgdYUmZqMz4a
5TdsjZ8e1Eya4/Y2ybFQGDeOUrHoFnUEMpBpa00qsxSlpGIgOvSU/uIV3ZbTqbXl18PWQd8pjf7V
wWiGEvAcRJ27a6O63wA43cQyjncN/aAiLJVzxx6qycQ4EiW6TgiBU8xQfib0sr0pgjbRvDtmQJZL
uwOpoeCKahjdXB19SOdqCLNwer+ZO+VLLrlkhT9reEn6+qtsfG6AVhhLNUTYHaqpfIkT7hY6v6gF
jOhdMVVm74Wz6gUznxFzA8iOsd0QatCfPPVHBTnLxcRYQnGVtxgax77y2lMciuzFqDsFSseAuTz2
GDkjsQ1I9p7HjKYYInvWSTFXtXeMhBxw5DabIbDGBcKBg957wKEsTLhulEGZGlwLRYSVgKxPvrPY
/MesaXz1QIwvisp7rwIbL5ZddGsyKZyFJivmLXITNz0SaDOfRpgYwKJfzEz8WCWKZ07lGWtrxO9B
ohNoQcNlttME5XyIBN3z0caWNOAKGvT2ERYY5WlSJG+QgWbZdJvlOzPR34qiSUgfxuzUQ7WjoQX2
qLfTqVANMHbY8QaxtlgMDZnRKeG3vs6wnhwpxCpUj+g0PlJtEBfVLmZjdFeIMBQGMMsqEs9kHEuW
Bo7uej4uZF/tUFPO2E+Y0XD0xxKe7aHZ79ShGbdlmdIgH9JyVuS5i6qCLaOxCXvy4jvhyA3Huco/
m8NSYBwamHZs4Hv5axefXEy1hJn/pFIkM/RKhkUphndZ4iHSq89QNOY/axJRFb2fcMillklsUcwH
rA/MiqdYjM7ceZgMF7BQqW9fu0pnaYCljGQGtkLLmQYNh/5COphzwe2H5u4Qm1rzBDd0ShNlwwRY
ebiyc5fCpCQcExz2WanvdI3dGS/RvVDdL8PtxjnUj5UlAQ+Hdf3DFjL3Nf8QqCaiJxn08zGVcBFJ
hl0UHWV56cDI1dp/oUZTyPSf/kjGPXDlHvuuRx4docGBou8tjiCLBLwSOTXDTzfGz0Rrmr3nqgfN
MNVFPcBGyD1LXn1poBoCuBsYXGMqfE2Cl79D4V97AF5uZ3VLh+AtbGvV0u7CbqUO6Ar6cuVGEEVD
aW76vISPiSij6nnfMfXQ23319DxYlqUfrWM7es8q8d5WnrMgx4jVJTIvvg5siubYrTap89qGHFG6
js08cNqfOrH6FbYU3lUzxGdjb2237HZp6382hBXNu22UINxI7U9Tr/Zl22xCEfxi5t+BUvAWiDDp
eSfgn2Ukl5bH9ma6dkI2QhcB5EznWiMeZTOKC4jXtYt8pHW/dMmW32UxInTrX21YwRWVFYBfHH91
9WpWLkHG1TOsCFbE3Vt1hB9yxeUsufhoqsQYJhEhab8lvpkIu9GLYPjHN2thZJwl9FkrtcUWOWoy
r7LYXRDgd5fDaCAm0j8KOnx1wnken859RCm4AUN5M+vI5nYtgPgXHCVL8nKj+BpQVx9LBFRJonyT
kXU1TGXdRMWd1eoShLW2aP30HNbt0dEn02phfuUjrXe9qo9J9k0c2cF88kf6NABmuqZ1C9MN9b3C
m8N1aSdLBYP7IpJsxUTO6hhB7AyNA/qHOSPHYEmcCqmiXvaKMm6faPYPOvd2mRkG3yg9Oih+ALc/
N+4elm8mVG+pgBYT9x0/TwMZkxfYsPIyaOfu3WGXY//FB98rGaUfPIpRzPShDHddHfr7oEEAFVO/
eZqibJhaKpckZtPD8bWOTEvbSNLcVh3Fgq+MPXnBSHBTx8pPAcaTuUU861LH9jQLB86jBL6g7cwI
DktCTFk1coStbpRPKryR/IGi3wZZgskn7ajl9QynteNd+iHl4GRElBlQkd6dnKaVymCdFIlhrafE
ECnufoQz00TAIePiFmdKi33uaGpYmJ74jJ5VMOy7qojOeR/9Rmr5WRrOuun7lPYkkrauZdDWKeoA
w8swwHOcagYKN/Agzq4oVGRx43uhNhCuPHjsY19x8P4oR3AvNCEOSCLfPQszvWSUHacHnUPDzO3o
mWWgTOog/KgFQ06G/ECfBKwRP2czQcNlNbICOkI1ENQo5nVln1oyWAOxuui4V5fS63+rwoXByUBK
jKW5iB15rGsFkIpSXCgxGYAowb6PxRfaBERafj0RXWDq4Matco6izzbxH1qXcl6HGDfDkmY36smj
yWSGzncBZoYzA1NCv0wW7aCVqxpZLxnVRbPRus5kNlQ9LdpaG2luOaUMayPx1Pc2steDv8n8snxw
zLLnSpF4p9BWvE2JdyBVCBfJc7s8K4OWrVk3uPVMDPS+9RsWTrS0aWDMWof+RZdSxw1K7q4btwKT
oxKRGTWcZkgnZC3atDnnHD+ysfpVIcAocwsgmiEORT8xW+NA74iZl+7G5lE4zTpvED6zLbFuK2I1
agWLoBX+43TaobSStPnyk9W6wxKf2UmVyZ2QtGRrsQasIFPjMmVGA24s0rbp/zB1Zs2NKmsW/UVE
MEO+SmiWbFmWxxfC5bKZISGZf30v6t7o7pc6pyaXLaPMb9h77cKSWzY0b1HVQoWKeuvujOwPu7il
c6os3Eihc1fOOB2BM3+PUzUcBtVeKrULy+gj6dKnSKq7gxM3hVpLdsqRvLuPeI7e8QxjkHVS/rmh
uftOPywex9XgoovwayxzCh1iH1H3NIRqw28EBZ0YKAdx7AXI/jGtT0D6cN7SPE16usU4dgHdsost
QwvMKPmTC+2hhSFSAm8yw9gLADPDtvPbLd5wqJ7K37WWK6+qVGf2NxjjnZ7GoUF8sKzowxk0GgO+
etUupaUzrHUzTMD0z9NWGtZDbWEf9OK7M/mv/jgLdgiKm0f3d2HRXxp9J8XQwazmgY3mKdvMIRVK
Y+QAYwSJ1omPYMhwv6MqfC3d7JLpbG+rCpaB03rbbp6IUQvc1LumjB2xhmNKc8IyYM3Z8LYC7NCi
XCXv/uxgUGlDOgeVezuY4FzbxUjWc4wOf7azh1HhtsqEsZ8XNyCnOJjWb2hRDjgDdJGTVry2fF9D
E9iAjVsrIk5dhwyJMiewiFrCDQrfkOkLfEDtaKYj2tmkbndTXr+iVmNraBAYw1xUHg2/w6nq+oeE
U5UmqcRsMHclNf+tKCYYI26RBmOp+5t0ub4cL5Z70krKtd62FEfNptSHhdA2IV8qT6HdltfcN4/6
YnPIGq5/R6DJOUQI/HAYnxzdZ05QNxOzRnO5R7ozjOo1Jm098JWk2XTjJ7+AQ2wZc75GiBcQoVGe
S2HmKxbVJf2v99HVcdCIhVMai7WajOTUF88cIhwFETwctFu4khZ7jvAZ+eXRdrlFfBBVWgqEtrXo
LKXVnaqYxoF5OL7U6Io4am8V35iqZZQ3WzPTt83UXktlEOmdZYe29HEXl05geG7C8pAbr0uat1Ru
06JH+SVorzTiU102y2t/YESd1Zq5zDkZaszAOUfLbLY9O65V7LELsBy5N4RWbScGt1RTIeqWPptP
3ZAd4sJm5OGL5GyCSoiHMLDiZNE2sjweOuPS1Olz78V84u7cfuB+EmALd5FK4mDuHrlmxJF06b1N
CsTKffMzku5T9TbgE4CS9RpHxgaD3kueu4ogLNBGZe8di6ySe41Rq0+4MvdGF7HKxf1QlFu3gDnr
85flbNHthbChnGgUW3KCDcbDlgGUaALR407dFYdRepiqAjSt40BYxbOeVe4HKaK/si7ZWyc9rdFy
h/g34SQgBLymW3ky+U7nJ0XFBpXps8ptmk17eHWsNAn8GpFKOJK91sv4e7TNtyKX9KttsSVXmGo6
iPGErWwr+syqCX+1IZ3tZCaESyLTDHS1wHHa+mAnb8l8mFhmNp33DDnbJdMbjlZTpR6IQJdyi5l+
X4poR2gXOoCQAUGKoZ7bpzS2zPN4iODfJH7DqJDz0so1/Wbqw18tFSbQF1J9y5ZlrB1m0D6Tgz0N
96ny9R3KDpPtVfHCEwJXuVcuMuyyopIZ2LbEK703tIvALvhQjdJDWeyc3LK5YeTDXK/TfEzWmYDg
P6nLpVoqQuZ7aJ2cKUMZNEl38wQNemwksNM99ZJJ5Hwq+5wcildMYufS/iSh3kiqD0ar5dEo3B/P
K0BssAqk+OV5rPsNW+crM4I6cHm59Nnz175Bx5H7I8XDgH4PuYhVMFjLUeAsAnfWX7VG3jyVIAaC
g6+H6CwAXBBppeBMhpW9KabygfE6OqHW/atHzgOmCOOcSONSTvi+06gOg9i61MPMMgThwFbnwWiG
ZR5uPSsdi4sC5SemWR1ncWylNRyMbvgzDIV5VDgg0kgGZdhPyJONaYdPz0BVaIw4lmAEuSo1EGQ6
KuASfKvc4tV0iRlL8cgM5nh2Grwf4bB8i8MJ9tREGYgeTFn0Y27vfeaOxNvBopCg441v5E/aNF16
T8BLeaujHuFrWGd47z1kF8ux82x2BsVOiunFMpN9rupTq8X+gUUhmkAUer6/4xh4BXS40RoEeX3X
8L6PjZ1RM/AjKpAoUZ5/mfThJnLHa6xln9hI8X0N9Z9QtZQhnA17maWvWZSSwjtwyiWE98xQSzbR
qHAtjjjBgJtfxqg/NJ7jBh9NqmcHp3JI8PPRYesoPw3xhBbvXtYdmNcM7bcMDCqiADlosaV2R9nD
gTu6DdNH3vOhTji3BRETtyr4O2Pq93NUn03sFCtHcbOr2HU2tVdf0OSsNQ/nZO6wNMJDzrZDIEBi
Fvqn0HJxRuvzPVvJeaydL5nQ3gpHFIHZgZDpkrHFJpS/yHAZ9iCOZGYL0CU7GZiUIXDNHxwdBMjZ
GsV5LXc94zajRXLTptliYZxfEX7NW3aRh6Eez1HUWbtKwO6CNLanhHhotBuGynuP7+LFki0MZ8HT
54TGax5rBKDxMDFqYtmPMqfyrEvLVkMYcXGwlcdwBP6J33sRLZdzt1F1oetDv8fpiYN3cdmLvD3x
5mVOmcQ/8BxZiXQaJEsr3VJfPupxvJ1YVvNegZMydKhhPF4WyzO3cMD9fdP4T3MzfuDDfJ7Z29DT
opqH7qP5cnyobHLgu34IxMDwPsqc39bPbiL58dPma1Zp/xzK/YDAKyAVjq2Dp27M6T7wKp2mjGH7
SHp8aT9wYPU7jfUH1Ri7DoRwW2i84+ZfH4DtqhL1lwZvYQtB5ZRIL37U2AQT/IEOqbBfZeT8oDal
kzT9t8lIt3MEtqaBy3FQg2M/seqqGJx9Iw6D6B6i923sBx0e6NRXvwwxpmNslWD4wyqlLgCgOLTP
o0s0ZU2oxN4ZtTlwE0hNoYWHwS4N6NkGsaFxYxcc6rc2r6pN22lWMDk4CWy4GGTn1ZFfH+N5vqZx
o5HffBYdrOTBL54rDx1Tg/mx9qPHIQnx5rgeXGKMmsTH1ajc0rOo9PBMJMgjgzUGqRaML0cMG3wp
b6M2WIeRWKhLwgdYy2p8zUJHnDETK8lQaCrDCnmTz+KmHj1EXd3fySOIlWp7HXbpTcT+XcK9WY0D
hUlIYUou8drwMFLMo/VdReYunxliV425G0r7sSk4Ekm0XI9zkVANwySaSToRaf7r5lzGjvdAkV0F
g9u9SiYi0AkCOyIQfoohxbWqApsMJXjVKHHRXJ1watNj3TRzRerhT2gn9S2HlwfC+t21M2MDfBSv
jQZdCrYgKKjSA6Seikct7vCyqw3BYMXGTJHGpkRIcu2nDEbYL66F3bIlIew11DTywvV60+VGf+6h
3vCUGJsE0BJaWIxisn1oQ40quwVo32kUbUVPRqxKX3uq/bUofMyUkUNUrpyfq8GifQprAkvq7haV
3cmqPOJD2OzDpgv8jOUWL9gqHgruv7J+o1lfxgriIzLz/YDhnl7myyrGdAPrs4A3x6w+Lr58izF4
ztIViXNPcZcASwzhoPZo41nIccaticglxdoHcIy4pN1qIXMd2n4FkMX5ZoPnKnM+ucO8t6QUu9wt
h3VlQ8MqI5ZjgMffk1p0u+w7EUDqMevdWw91IE7is9lTXc3MH3RrD1aLRN5W4lC1nc+4gP0+z+c4
m8HKgztRA67c2RvPYVQdQLbH+8ma0djpsNAHvVnKUZ9zITprGtCPYWLBVOBsXHeodBL2FWsTetMq
9TCSxWPBu5tcHTjwSMQrNl+064gU8RWmE7VSmnU4IMth5+XNN8mZyOmx+4JcdWAZdM9eBihcryI0
1vFLa9bfMcSLoHSTI2vfFEkjhAP2u9pq9vNNNgw4llshyLZ4qyLs2Y5PpTS5lh4Q8PzbjNFNFfFb
7Sl/08/lpanEu0v28zpiMKukwkc28MwZZpXvpINPDBpqFnSNvsmn/DIxSV2juOfGFyxVEZAOkGp3
TW1DuhPDa9XJDyIv6lNmdtNGkJCaaJciB0czlTI71H3hr9H1UEFW/F9oyuxFZOrJRl+M9Iebd1yY
8ZjBrgnC1O1MW86saUJRUERB0yf1gal4WGrbwpjCpeNhoAp7bt0b9Te78+XQMGjflbFM5KF6JNkx
8tMjqR8dv3K1+azWVZM8DD1Mg4z1oOe0+7lLCVfvvN/INn3uTPuXvQAYoTgESSw2eKnoqRpNbGIC
jAJoyxyV9D8N2bFWbRIEjg/Fyv8Qas7Du+l7LYBi8yiXdQeK5Gfsck/jmF762DzAxlh7orjaRUPN
i3rVqM0vjRDoofOXWuDelvjA9K3NaaeITkrGYU9s1KOmXOjduRPY4IHXbEj35ZyxcqM1jrq3IYlh
3TpHveVLzbRtl99xkm+02N6V4CAKhA5wSo+kqp+YVh1TV+0JWziUftRuoEu62X3sEzIuq/sc+Vdv
8N7IAnqFKkhf0x3zdJNOEvoJy0IyIaid7aPvhw+5WT+Bpz/pkzz0o/qT0RSSh76nxvyGSmjvKr15
dnPmsiYWo/K8/LnlM2yL+Kw8SP54ajI9+euhhIu9HIG9jrhZZJ+dyz+kpvdaWnfAqGg4oER01nQf
cT0p5uxdRolSzq+OMO4EYterqax/yPbYl8b0jMLwSRfRC6kED/38nln12TfKR6V9NJY4u25x0/Py
1zINEqN63sb5WsfoFTJeZnecDvFV86aTK3HE2XqQoq5Gh/c0zuE7qJUWJ23SZf9exXxBnjmK8B73
1GBy17NtFsNHNZu7OcIsbJI9r8olxD9fYp7Qyjf0EAFHyiO0alCMN6hw+7IZjjYO+rDCuEQCkCn6
P5lXH5bPA2XTRWCBGMkHQaYGaL96V63DqKzex3n1PVos8/0KYVQLVgLX3sR6d64uRVGRG6yB+44f
/YoBmIsVtBz8O7DWp9G3Nr2RQCPHXazDuhui7zyms7bNtWc7p0i4ACO49h0+WZU5GZgF1AiaLm+i
IPmO75Aj2kfLRYSceeVTMZtn5HKxmz7nkXYebNckT5Bc9zS9FgTD4szpHkSSX0fThKCEL51wdZKD
jnXCWJtvUdzy5fWdAXB3eM5NXK0yte8LEmKwxpP2w6lwil3/OvCWwgiS0asJePDghKTl43vyh6Av
hwcumk9v1I6FLC8zs61kjlHEtB9zYT1I/8rrcspi98EoxVWZw3dPs1TO/WkAtdDiLPIXa3d3cxsG
vU7EyLdfu8igSpunJBpRJQU1HZTUO+Lq5IvZz1fbIzrNSbYKs0fcykN1z638PkRqP9vGa2cfrEL+
ZktZMVn7lKEpK08hWC1lziFGs6D8x7AcL7E1gSCwH0Kj0JeN45rSnIWnhNi4zNFZiOP2pdJOJg2w
ghzXNXPslVWGJSvIlmEAKtLMhE+tH+oUFed8kHOIMyGP17ViA1CE+dqsP+ac2VkpMvfQDj2nJG+t
w9hPxnEpQqwq+WjlV9f16MN8hM5AXqil9W+iOD6dBH0KK9Ass0nwo/aMPX3fLd7GIqxvTnWD0fxQ
peOWbv/aaPm5cAhpR0HapoFlpWxWo/4GbNZprJ3sgAibzmWyDNbp3ltim8fe76+jUz7BtfgMkaCh
RlkRx7GjJ93DMCeem3EpsYIr3cY0wx4spRlBXeIS+RJRniz/nO/JD4zypbAOzWzsvKm6Tlp9t4V1
WWSteBvEQfpiBQ5n8kEC6uq7s53nSBsulr/x+IIaS700JXNJu1+Pnbr2jWSNU6AdMkkpNYy33Kj3
LYriTj2xOgtwB32aLfdyWIa/cpmvjQVQ/GqmMqW9LK0nBv2roSkf2ty4Jlp50HhjTH17sbXkHPLG
g65Gj4DgIjdvRYwkKofdbCfbpDEumYHyGppKyXniFYKdf/Uds4Bk1B9C86TxjU9Sc15JsweF2+yh
JF3omZFmrf2WlyMcMJ2QqSGY0C4vQtpb+xxQ+cSyhdZ3jeiRm9yA7IUWgtcgGxDU8an51mkQGEib
ZMao7jEjcj9JtFZYupv0AxE8Mkb87MgL2RLwOrM1W4bPLxFfn56OuyH1Hjl2n03HOPiQugzTDcDn
oUYMnMnirMWOkVkXou0ORQ++VE8uTXmrdP/X7xSd/5itjViniKJudfNuR07LlJpXv5nOLekrB4Zv
xKrGzRNhQhiom6zcZclLykpwE4ue6Ho731rZ4vAwm2rnuBZlF2upXjTeqmOFtJ5F/e5HEjsPKWaB
Y1RvbsqyWqaInJiSDq+ycG/VqD1CxMsy2ooMLOGqmUaQpe8MPC69GIgy4gOp7sc04U3UBe9/BjbK
A1qjdTeCaLU1JEtudsMb1lA5Q+8wT4/Z0OobqTW4fDrzrZ3NR90AOUHxIrdh0dUrY6BbqDrI7Up1
z7Exf02S1C69x1RQhNTPY/Gw/DcFzDVU6PP0YovFiKtB6xzkKspfm0yidd/6VR5dAF+cBv6A96lj
CWfTJ9p7nME9c+z4ZLJhyJszKZiISPKnznVcnt8ZyvGsDwcES3wfzIS8mG7GxWvnrK+zL6PG4ILs
FfBC4tlYfcL+Zprqpo9WtyaR1IPCvbVU/8PY+kYiljZP1sXsngeekEBaGhP7Fmm3xRg8npIVxr3o
OFWMqSLvzwBydZXU8OHNGv64pxzc5GBmq2Q8dZWbvjFF2/V2+9IQGA7ge1jbFh2ISmaDxSdhH1Xq
f8V4mVZONy9S2ioCsNZc8wJ7M2G7wFeB5JslW3fI9Sv9zZPOZ+sZH/StoGGztD763TUnAHflyvo6
ZrHcSlU9WWLho/qQWwtDfPhW/3ehrT7pzkEnqo06kMkq6QM/Jq6xS9gWDzCHXlCj3cp6pv12w98J
SHw6S/Bxkl5yTP+S6oV3kKBT9P3UrsP7HLaAd2jZahhVS7+3C6UodyBYkQ623jmxr2O7eCM76FUy
8reWQRdYNxBVIQgQsGA06zFNqnOR9McwQSwwsKxZNViocGk1hIbxrd2Qk8RSMwbBkEZvXg1Z13Rh
V0OPgnsahAJhLiV8ZRS/jpH8tG4Y7Xy7BIPU9TflZNORVIXfgY+0TltSnpWdXqKZY8DWmYK75Jdw
L0SfRcUtxmD7xr6lXKtU/Y2qHP2w5n6bqVYhZ1MPxDs626Hm5m2UJPEkuyb0KfuWZmPdtJG90TAh
bXFfFzxQ7lEZXgaHPbthezgrmgi2m9YDu7boiBcUmnHy6xAKv/I/fc1Uh6VWx+8I5rj2Nj1167HG
g78aU6R+JbPrq55A5s+RXrGhuHX/hHMdOfYKnpt1DGfa0wjM4t5CoX82c+M+4CpjLoNHta05SvxO
IwGhsDfOpG/1Phw2seKFK6gflVNuEGl2RABE9I59cyBRgv65+stcbw055ku1bhS0SV5RRLIJw8qc
byc2GnFhgdVpik++8eMG9MOjnEVK4muI6RyLYIQUBb0gQnELwhw+N2LEOL8pha61CnceXFQw+S+E
OBu7pFg7ufE0GPAUWzlsYRfA3kF1tOEW564vZn/laJx5iZtdW/0y1vHCqjQhBK4du7oLtymJh/PU
DlJYBkVnxH/MgUxzWrpr0+CwsY1sa+V9+aS6r4ymZd3FTbPxapzZlcuayBq0V8T9R8sanb1too0v
s28SF+IvlHUnDqClBI90zN/EGkQdyxmmuuxZkcehJgLF7RguKmi+VJhYxSMgGRA7JWP60GWl5rrJ
tEm7cY1uMUDPVp9jyQFE+Pink7svfl+eifiUr6bTvWIj41kd/PSilwWhiGzju8k2A4Zp5arzoIwk
tvtosRfc2S3K664mZ3x6nFLyutPMjuCsD8z80A7h6heTgi2OeI/R/tnqlLUtoy+uXivoGSO863nx
busVeQRDsbdjkqMm0803RWZ+1nWL71tsML/153hnxS1bhth8d1v1VthsiKOpuEgNsFXXVyZLHFzy
iZmaO90w4kCT2baaeDv8s+SRmqynf8l/NNdDJvqNJ8OzXhLpMrWG9jp6LGaMTrbn7CBZRa8L6V27
xr4XMBynW9xzZSnNZx08yPqAfWvTdW62HzV7Fxk6mCCbjS2qZsfJYW+MziMf7ynC0EDH+wLS5U+9
ZHARXM9IofVRXbnTM2J0WAxRyLU7gcnKfe647B73/hMD8LZob7Vik2PP43uqTyj6qa29lggw2vVH
Duk7ZIGnMBdyU+Y8PNP0lEks4WosrkCK3pKCuCI4ogp33SoqPK51E45RiEbB7VH3zfYjPfF5tKut
9LWPSIh0bWY51JN2hPbj0ri68iILSdYVvO920bPXdvaBo+Bn6TbQWe08hJdJ5z+U6E9W45iQn9Fc
ctP/4xvjb66/e4Vi9zFsXcEMsb8MZcmV2IMv6MAmMa86dgPqxRHPRjQitskXqX/To6YigrEIHxwI
2ok1gfePr8hUmC9+eon10tAoMAfRnsslhDYpXlCgXZn4n3Onfmz6c5sxMhrS/ABay673/qC2JLw9
LNOLmk3i1N2M2rkUirM7JDkMredcVZflA9bhGMSeRrho88SY81yXLl5fzBBdq5/mPtqgmHpthPGb
uDfsV++JxiEuISJSNZrPve6/ITxj9yMTGAEh7LYefSGiJzjd+fzkuSfsY3dDF3+6ArajZV+AN1xS
a8Z88ikmnCNEEApP/9Lj9Ku2zK1dhi9hjAC2grBLCfmUOvIPIU6oj2T7g+rpWWv8QKGXmOrmKgnC
qpmgobthwVp1n/ZcXMbJfWgWfk6mg+/Bl5T8QL9f3AjLsCot/7SduhXCf8IIEq0CFG3fTNN4Eov8
Byx/EaTJt8+nZKoliGdEGT8Idvnj3wxHF3drfSvmfA8LYmU25RmpygH1G6w3M+gEvmHRLbgSns9W
z9KAeClQD6U8kLNxIwyNCPuh0p5YygK2cN8ioFsinQNQq88wIF7wW51Z77N8m+5y6hhZaGulIcV0
9TfdwDyhZ/On1vyg8VtPSbe3jfx1YhwWfhoRQ8bSoeeJzJQhIEg71224Fezmo4lhk7UJ506365c6
c3TPXpM/mjHDKY8rzFBkQH5Oun8t0+LHz5zvrsLqmiJhL9NTH/fNDsbS99AxSctj5+bEEWkAzktU
yDcvYe0nBfv+wr5VyvkpsuwFxcV7WR/8NnurcP6wftW/ylqu8z68o53zCcacfyqpHnKJnH+qol9Y
uvte2PBTgFI0/vxitS7pEfecG2NFu1GhwWR4yrDf53GuG4ONRv80Iv102uyGO7ALpiR+GUofj+aM
VmD6UdCyitIEp6wl+8g0H1W/4HwQacd0Iz1V+wpp5M7N45cqo6SWRfgSZ/aPBWvZ8MOdD8qv09FC
2z3WoSzprsIEWsCLPVaiIyjDwAnSiHcRlR+gvpJUbiaCwRA1vcUxSovlY8VQigV1dOVzgKS2O66H
kdVlIsKLE/0VJlsm5x/Mzh33E5yRDQAD8obMhZ4hjFX9Blr+uXMQ7Bkg/gum0i3yIFwANW841jUh
IkGp0++VBSdIRFua0CEsqi4aj+oNpPN5zGnjvQT1usY9ieWUDPjKeraj+KVApZInvNuK1u/WjVAs
1/ibUXan/TAwbyF66FKKIttGMGrU0TtvkNvYZRfLyW0eBV6B3BU3DRl6ouO7ipvq5FXZVoO029u8
B0HEPSR5uynUorR0AMbFKa871bPeMp0A5nprlmWKYXvb3ss+IRuv/Zh/0QrhmMzztOkdyHpdyio1
ar5KAjnXZAf+dp7YGan5MWXmu13VL3UWBz1f4NoaMDPl6Q7KxRmJsoGkKfmIGbfxuQ28Zpp5MCP2
gqkuznSVtzHukEZoJTQm52WMjk6afJRe+ePp8XebT0dDycfIG56DWi3qMSpanGS8NmWIvr9TiHFa
pBfAp1aDhz9QWUDXRJigvYr3XOZ4wjT5VIB9JwTKWRnSjllOcFcCIp1cDKyexQ0wtIwr3FfOlVdG
T9coYiErBAr+lIetH9S+KOsXMap14oEkNevFsSSoS4QGZcayHtJoH1femyaKj6QvPCajfKkDry5r
eaNGYNgZ2rueUbG3QAzt8kc0C7aCG55L7qWsJwyKaIG9Zu9qG8PQQICXlyHpPHIXEoYFoHVifXyb
S/PNG+unlNFiTbqCnroMW2pprDRnybu21twa7zIjzNad0L3kaLxMy/hFaEOzBF/NZldIhrp56pFx
9imjz6l6T8iBQXl/dSMH/1gT3WBdYGhgEyQG7zhJZCXJQGu66hN1rSLtTzzprFiMq+fMV+FkJ83d
2FXxmMr0MqrssR90sBnlVsKKmqzp1hqgQVr/z5wigIuT6JgNzWPj0GM3+Xy2I8gM3VA9RzpwPHMT
Ve7fOeoGUG7YJGOPHkzBtoJmgN7kBgvs0hfur7DNh6y0X82of/UH7YywcoP8aqNJeXdYlpv2cO9t
CF6MeHPZXmm2ELAN3dfgHeyheJr04aZr0Z7tNFcmT23NdUSGbGfyHZt44BOb1dgpm9nxChTOrEoz
rWB+N99VWh/0qkHz1O/N6shBfxM9BX+jWCZ0zVmm8rFeMFpJAsVfwYCuiOPAn5W/mML/bVPns0m0
u6j+ZDGSXzu/RVV/jZNwH47WE3P+bTHOAUqejWN1QawWTq6iqiPHIP8xmuQHPEIEadL5ZPO6s815
w6j7LgnUtk++LK4mLqHVABnJ6TFDNtUUkDaIdrj/iTWxOLXcd+l7p9Artz6yRESYx9ypdgN9U4xC
f1TyKZXTY11UEBeGmGtkHbJOr7WIdQdP83zJGPi7In2PiWhfFUrfzDjkeH5aMJasXW684+uVY4Li
dOxjUU1PluudhoypXksMgpr9uz3ZD7nh3lNX3/mx/UI0y5/UsjER9a8smijUbIiAvebsKat3Zlvf
Or74UXJ02r7+4NLFme1ieRaXBkoKvKWClD8te+8AqLQWIl3eWoUsLl5H7ITn0YPPLGbEFZUvWre2
5oTSXqbevtdV/BKmLFg9aYGN4Bs19gfGUaiDvSedIKcXFD2YJhobzC96RsgxjD/CloVeXj97cbuL
S2RdHG0ycJLuZ4ZovtdG9RpXlrmWPYIep4aD16Xazk2T+9xAD+xmn2wmd96pIXw0vag5kCm3r8uc
6X2YF1s2qrd0wkQ1srkiGie1Tg0iC1MOxh+7MvyVLeNDqLdhwArR5tPW6l3d7yzNToMkr+O7HXfx
Iyrty7+f+aAPnosr0+az5czOxZK/Qz9Gd1d5LZgisi/+/bQNcVorMEQcX3l091pcHKVHyCIwez0R
ZBnb2jOCTZ0OwmmP6aD4aa2mXRMDF27nDzfq6qP9vz8IzrTNVEAG1MR7WCDf+b/f+/dHsb6iFuuX
vGiYEv/9q9GU8Iv/9/N/v93F4G1GmPUpDgNmw408Oo7PDyz+iPz2XsOm5FbTJMhnlHIS3MsCf17+
XBu2NAo50o3aHKvjvx98AscOI8m6y8yEIWoMMeZILltzxGH/3x/+82vAjdGRDPt/v/7vl/7zN/79
nGogD0Ae84KMPvb8//9b/z6ulaClmyvg+lQjo00VN7Adfc5T8EoNqS+GYf1liL71qpIshcn09zog
BHidgmXsY9c3SM1rPHs9bdm6F2MPOgkbjNs2ZygySLFyFsz+t6LxOjVmKk852v41TGNQ5c/exDua
vWXKzbdMg6k9UohaTJfsA5PmNGhL7anwoykIY4H4j/yAwOvQ3KeqUtuOaeuNWIxvTU5HaxgyRCdM
qQTBaaeEWJVzEQtWzZq2QSmbngYyS09tKpHM8ZcT8viYN5LxMrtb3t8NjjDO1Xp6I8ewD6Zl0DSx
VtwlGNJ2caewfM6ckxHDGAUJTs40RCY7NzSwxBcZJ7NnuKAvTkOd6Lgc/ehODuxnpefWm8hbJKCd
lUCIQnPoRdB+MqfcTtJEgrdwV9E4TIe8G4eAEQ3KC4F5Y0yK50ThzmklIyhDeXlQc+icqahtnpjG
rM0H0LAYooz6PfMMefZIYTj7E5GEGj1FRLLQFbGe8TCyZ/WcyXtXNdMy520E73ulhtJ2Ak0dHXHl
X8rSpeFXMEyXwGcy1Gy1zUYW275lRA9jG/+FX8gW0h73PJfk+iUse/K21a/gvsRG4mLGTKUDlWGY
EbhmWt61d1UaSYzpEXUT3C6+IwkxSbwEG2XH/tpZaB7NRDbq4Hgnve3dnUa87FHaRngSkedv68HJ
jyxD9iA9klNqmUXgN2R9i8GPSD5ggzWlCMGQ9FPe5q7/lSLWmNoz37CzFIZ8JW+IDiWu0oMiWEIz
Ch6VhfbiFqw+UFKE0snPMAfRIw2TgbENa4yTzeXep4x4d82vgn1zT1zYrdEa965CGUyqim+d0py7
56EBbImgKnT9kaqsfYlCbaXLjZ4xNxkTttCVHUeYbrABNExxqAtVg3YGNGtouNU+NpziqsnqxfoL
U1+7GJUl5lWbWfxvYr+7dJUTI33HYilHKI7sV5Z03fMoEF6bIvN2+pCDkLOlj9501NaJmZXIEth0
hJXKtkXD0tmZIwo23U9vrvUvyST9LTybVGcf7AH9OpEmxug8h9XMfWQVBsKB/yHvzJbbxtIt/SoZ
vm7kAbABbODEqboQCc6kSM3yDULygHme8fT9Qc6qYznddve57YpIlWnJAolhD/+/1rd4OWHYXgfB
nBtEMvltayT6eZKd+/bNqAkfubf8Axzb5zCbzBdJZ57b2orozFISTTQC5jxaqhcq16+UV3iyiGA+
9n7k35NykC2supDbt5c0qBUMVYbljszJbD1yctfseNyXdn+yp5xQWsauK3xG48eAhTpjxnjT6dEj
Mn0ujT2MT30B9tEiGEv3Cbi1TcQv+DmqpLh4Xa7ue6EeqRd0+5jk5f3bn+iCM5Ihjy7CSNzX5OLc
R9ZjyhopnnTBGouIUZaun5OOJnOIbuMUSzMnEqc0CdYTclv1bOMqb1wYepLdvv2WCI7e2yulIBZM
YTvkKj0QHgXf1e3bn7I6T779SVEUYyklIvrRzK3VaKEQFTZdM/CuCVNx1j9I9ulO0F8UP40+z6LF
kRyMRzzZmC6Euum0XD92czt4zKeU4UQhhN2ccsQPCGZwZdwZMI0BS2naszKw+wOgaZKSoTsUcpwH
q9KqS2sEj1VulXvFhMkSzGCWKYq//VWhV+ayZwkPzgG18dKQo7Z/+2KKMdsb3dr2e9YBPhp7J2vL
a7Rx/UbxiRPuFb1YEIkl7jN95E++Gp6pQLc0l4CoUMnGBKTdB4GkFJ7IZKVFtIjMIVLdPsA5FFCX
djsFlYOZNBDOp6CcPQf0xrND7zTRnWd3wb6tsChV89WTks1z07J9E8huFkNiwH3DRvoJ84C3YMde
7p0umSfgixck8VE1ex6NRkaY6SpjI+oZPVxbbpsineiVDMGd1R1TWauXZI4in+3HnWrd5SScXSkd
NauYtFNTCSHasl3wnam+1nHqbHKTaxFSQEr98KIaurWuCOrYis46GYYynK1oG4bDWVaT/tSmrBD9
pu4WbQkgNTEcHzwLCdcGmo6V6tGf980u2YSFqT6oAt8WXZRpXw6Guq7J0CBYx1RXJJSqtCFVReGz
KxoLBmxKNuDbS1RWiWvaMSlNrBRhULbevk5buOSOTiHLd4JyhfsQQ7XjFeuANf6j0zerWIr2VrOJ
DC0G7Lxvf420mthiQZHQKJPHqh+j9ZSl/qqMJh67iLgg+g8XpU+GT1ltf/uD//3fZJZ+Sjuvu7TN
HO3g4QDBQ/fadYOFphfBylU6L35m8pdbZdmwQXk5bcpuUM5+w7xfpcX4inB2kU8oc9Chf21qpToZ
qdiZYWYcB5veYEca06LEHrHs8xIWHKFka2zYw7JSAZCH9M9xmKJcNsDF1BXtPlVYAhpMYu+8RCld
gwL1S87yoXeKVwXYMdvJue5kUam1qdHeWc1gkGJEGTiagVp5UVHuzF6wqKxSwrF2UhgT4g0Icwua
yoQodqmK/6tpNn5LoOr8qgsiwlOrnJLAbHcdkqpfebJDzlOU1UEL8Zya9qHFcwubV8APp+s9dSG5
rmkvlpNGhm6nrLCT6Fg27GkB7QPBz5wXN3U0AdAiLu08bT874fh5bJX0Kbep2WSKL25YpQuGxFg5
zjVnSrreKrMNxc08hQoJGyir8rvX1uzX46zC6jtcXaXo93RQ1GOqqXwxc+349nKUAueR5iOmnKJD
49Hm6PLq1qxxtI5U6d9eqRN6rTRWWBSbHiU6xCIqnQSibdN4VzRBtCiEdedZJWJPLAT43WA4v72E
YxG4dMaAs9FFqkn6wTGvFAB7qzlxkNHAiOV20D1vDbc+mYNperLI1DtoqjO6IK7AYSr1qnBwVOhF
GbheBORtAN10wHuarlhHFWLYAosiipqLsPA6zaZlyxKCtfWVY3ro8kjuWvadmW31qciWplXaHxGL
Q7SprTuplw2mGhWvkGNGm47fivphEw5R+8XTBYg/29APuK4eh77s9npmItCchPKI5n/OdkeSRfHR
fxqA8uoq95HwreKCzP8WUIL/ZHhpudEGmzXpHF1XM7UDCQxUTkOwIS6yvAnow91kxLmsasMLlm9/
9/YFgwvtFtVIdtH8Iz5Cgq2h2dT8Kc6Vs3uZHXtwqyOCQB+Em5o1d7n3a7ohbF/ZAtMFRYXiN/cW
pP1jZGC36ktnX/qA3L0sZUjUKRdkUzotE6MW5zYzR6qW2Fp4SmwmO8032JwOjwKkvSupjZ51YBHn
WFLKwzJ6ZfSG/ZlVWfPYqbnO5j+0jlY7LFUTiMAQFeKRoZRCJB/i5PVK+4C2cfTn3WjvvwSNTZtV
Z1FahbWyNQVOr8EHkzEiKXEjpUkOIzXvZS/JzSkcihc9vZpVQ67xCiqnPPvYIXm3tOtYXJRmloIg
sLW97Ceic9O2IsEcCDS9AFS4HQroCh3yKtLxKHvjpEJ44Lw5mQxXDYri11AP/GMzjl+1TCZHo2I3
ixpoZdqod6I8Gm+9GjWxMqYX0RJoPaZyi4OPMbiSncqIQ+E36FH2RYKCWQ9jxQqFsur8IT/ReJi2
VINuARM1Z2AIAoAMvYWpNZ4cloLPnjJeB14MeqfB3lT3bbN1GglZoRvHJfszgpNbmW20SRRr9s93
hHC2QI2zlB6yBn0GclF+ejsUTDQY2TIQq7eFp+60r1GLf4IlbrJvSnY9TV2GT7qR7lvRFRfpUViu
8d1uSuRMajmKs1Mzm8hU7OnVUGCxAGM2Qf9JlaO3QefwIrJ0OOIGIHE41Vd+QsBoIdQHpen9Tex5
x3igv0nG6qn4nEJe8uhl3wgWR+SkK+fAdCH9xl9a0EdthKmk7mFhjrKqr4UTbJtg6dmEAV6FarRW
GpsUOcJq/Byrk9GyUDKbyn7wWzJEaXvWa3OCRT721oGWUuoqpICue8102R3eS0Pmt8XQ5y4e12w7
JHNlhFb8yOJBFwmu8ghYS++n5sYuhw72hWK4WEnYj/aeOLKzJesKzt0icYjRBjO/UcICVmKrjce+
stZTVY7nVtsB0UVnTRFHb4kTTUq0XHky4uKZNyZQYqhQVcPdEPSInAIjWFVVs5qMjug3lRWypcaz
yzkfT3OXJVPFvT5LO4uOVmEAJB9SyLkwQoqNKGtwrCv1vqqQudZJZi+nsdc2LE8o4NvhdRVUDFHq
bOWN8bnIyglBACOGlNRqD0NFFE8mSEwL69rVHC1cgkinFAHqZVmOsXSHLBiOIo/BRpAxw1xiyosT
O8c0Z5msFwWh2RMK0WwY1jTBo4Pw+hrRwyzVB3/yKOCi6YWeHGVTJ+jG6EeVMpG72rQxCExi54TG
TQOc4/j2RUon3oMKN/YDW9O2ZQNhoGZcWA78eRXZzVLN8dM0qc2jSHhRKotDYYXVbcU91826n7xS
kDnAb1oyq0Zugh3khZmtS/NVn3Vs2xqMMk0W9Wg6khW+I83t7z4TNi9OXvtQx5SI3Nyog2eYkc8a
AIcFqKXQ7csguxMTSBU90qf1aJFoV9jlftSa187D/5bXTJjp/MVg6FC6mIujkMDhqwGW2tiq17Rk
QRQ4qfoQykYeafnaR0sm6aJJO2cJn7A6sAmpDopIbTewCBsj6yi7GRxaJyqziDmPqnmH6+Ptd759
MQr9Iz3ggtARhl4g1wRhJPskmhQE62xN+yG09uTgrCakBa6v1P2yamseuk4d9phXoZIUa6W34mOm
r4gteqhE+sCqJ7xTc2lfyRxDdo8yrnUE1fWpDS9OH+hrM9T7/ZjmO8zc0M1LTeIDTCa0dYKVtWZP
2ygavCMU0We/EwOEpabeUgKRj4E+HgnQmEWgExJRLTuUeCBYOU2Xty+F0VrUroNT0xvhJcePTXfp
HI5tehbmMvUtsRWt/7EbRXp8+4LICUsCmWJ4wFHHE7szrLKIXTQWy3RjNd4DZzE+sEoCCcsS5SpH
httPZXaKk3xYB5COFpNWBOfQUKetVXHXddZF4+5+iJAFLyDd0EPDp7OKMywN5QBY2UgbkO92yuFw
L63RoxgnLItoi8l69EdjH/roUfV8oL2IzPi6fM0pBB6rmnh1SwBAik3hrwupNdt2IM2CU0olPW5c
p1FvW5xsK+EN/VqQeLkqsuoplWmAE7RCIxlEJ7MpWVfGV54R+ye/Nx5UUohcbVAoXw1aeUIbFO+C
cR1rQt8aGRVZtBPVOgs73c2t+BP3WLozqBNTQ773FIJh2wFXr9pNjI5GvDMm1NF1IKwFOXBINGQZ
rXG4mjtd1SMXxEe6BOCm07x0xidRRfcQH7vtMCgzN6LH5olzoQX8cjST6Wkw4oI1zVgvPZkSg2kD
MED7XmKXbffU7bTLJE1n11fFjd8R8aqPg7V2fPuIi6Y/KINSbwnqwTQnPAViNoNnYXf+Bj1JvCjx
bCu50l/SurzXQwhdCdb6lRRMAaOOGBpvCTZLDSRFFond2MUFhDd1eGg656pjul42LGrcgTn1rBhF
uSgCh8aurL7gyOpvPGtEyRCGxXRdD+2qnVgxZYnBzhBXRUO8lqvb8tlCHnuNoYy0o9ZtI2gm1H92
4EXllay6ahVihfaLoN4hrJiccNtDJr1SlSOE933asxrT+xyiofGkeJhGEXnNkUwRvGKkLAu0AOql
dNI5D9Grr8Mqobwb55ByesJPuty+IR2F0CF637A1dERolnQOhLLTyaMXgTBOBIcJNW41nrIs0i6C
licEhuSgkfIjSkU7mGX+BFw0XPttvkYCRpBqpx1LteYUgSO94OW7Nuvr1geMXzcw7Me6u/at69RC
ADtEBi4ND+oJqsjGVaA07cHSKHuNalKeHt4GNadp9305gfOdVwhlNmcvsF/bgD25bdIxPUjnM5jH
aP/2YmgLEqhUY6UOUF3ZA+5D7udtaNZym6TiU+fhFittzW0t9NAR7YdFbyvBmjVreUTz61wlKar9
OQo3qLQGCRcABI0CyzZLkWT0aTRdhYMInxSDZZIScYfjz8huusxfspRWPhnqIpsyZ5eAVf5Wq1Oc
zNlaU3fUQXQhbIasiwqJ61TQ0ZqxN5PeWK8V1DK9FYdhhj+JWFzKrv9olVQW8sDwXUrBqF0ERYdo
m7ekDhTzyo0M9QVNw2lpd2W2TBFAY01YepECSykYgpXScwenBNa3fbagedhjQ3cQbdZbGY2hm+G8
jaJDSuXuwt4jAHAicxeJAjMb3Rgi70fn0OcFaYrNLNSLm92gTuledVDevc3PRGWveykEFYuKyTWM
h3XTFZAZx77fSpuGQO3JApWZlT0xcxwE/Wy6f8lenSd1QTd7YUkylUO9E3tURbSIYlQASmKimql0
c0th7qxFVXsSjYIzKyl8tmpkUGJ/rl3HasgxTaFqB3qHnUhZxpTfdnmagz27l5O/Bt9Vnpu2CSnJ
pjcD2yoIf4QXlzFVdC+LV2NaYIcNmhH9VgkjNfJyf9F28WMzxFQDK+BxIYDKJKd1k+Amo0aLu61P
UedRMdr6Feu7kD0oRnm6kgCDrh2lu9B/zrehHdz5Pmrs2vMo+5XGtvNCsFgj9QolSXNsSkEDbKrc
ox7WoKFrZ1sv7F2L0nHVJbZYllEWuQ0J7jvEJNgqusYAikmWQmuiJxmC6USRMDr3dE8Hnb3U4APb
A6ZznWdDu+3m+aMZup1dVBTYPQDKpa2SFDJfQjuarA3xSqsp8Zu9lr68LWF6eTf1wKT1IV2T6bNp
rVGuZJ+JNU145N9e+jkqgPWOqnMLoAOSncy3BYs7TY5YEyYc+rRQasZj8he9bAbib4bQJk4KN/4K
rHjgGqWDFhvBztLScufaZ+V7MEJ/VXV6cOghl2CYHE02CA5A2rngLR12Q72WeEel21oq2+0Wj+8S
pcK4Hw9DUDhndfzC8zHiwSiOtgysPeVFHGgmoaYNUAmXlh+mKwrQPgCWdhtVtP7f6oh+QaOmztpn
gVbY8obsGOjEcXz7oslhOTTohSZzPKWV024tx9aOvqO+pD3uDIPWOCSqRnJlcm+rVSDCdJoT1wU7
ceZbirYalncANoRcvy23WIE128hC0GL7RDKHPm0cGiPNVqGrc6WEhNbB3UZvJtkgz9O0kI9tWYwH
3RouukKaK9r4aiHLwjjReDVOrYALTsIrlQ/4LOt6ItzHSvrynM0Uoym9Qfc2HN7GNkx1ppDh1Yc/
/uOf//Ufn4b/9L/kEB/o62T1P/+L159yciZCP2h+ePnPjXvjvv2Lf//E+5//5/pLfnpJv9S//KHj
7eruxx+Y38a/fymH/ettLV+al3cv3AyW6nhpv1TjzZcaTe/bG+ADzD/5f/vNP768/Za7sfjyjw+f
8jZjo37zhYyM7MNf39p+/scHTb6doG/nZ/71f31v/oD/+HCF5v8l/Ns/+ILQ+h8fTPVPKq6GIVX+
T3NMoX34o//y13cEjSDDMaVtm9LQ9Q9/YPxugn980K0/hcC5YVuWqVm0UsWHP+q8ffuW+SdOYcty
TJOvhmrpH/71ud9duP++kH9krHPzkNUy74ZjFN+u7/y5pKD4SAsFDASFJ0uqGgcqPr3chJnPT2v/
Cw4xNeQWgYrWN8i9U7Ydzsto5ScqBahmTLgLBORdxfrAairsVsNTH0Wfospcl372mGR7O8AsB4wU
wl7KngmniNGB9tW6I4LonRxvh66kuMH+yhjkqQQHk/jpx2TM5zF1mfYhq80VvY0zePZLliE+Teuj
TvpgSomEvdC6lelGkluXGd2TMPDQTMq4z5oMxmf01UhGN/bNxcQGrK3rR0tDTWmq5vq76/nXaXt3
mn52lkxV6uCLDSFN9f1ZwljYg4hAXGfU8SUbsoOYEe9zhuKvjyPmX/Tj5dBZMGsI03QDKvv7A3UD
yV7eGFZMSc+Vr7t9cg6wGJbk6KIqYqNdUpqT1Vdq/mCNmaXK/pRXDraBEZeeSJ5979XjYijTRJoY
CSPKY1AneDTjg2G8Ere6goqbQ6CONe9Kat2lK37zETTu5799BMNAmGJrnGhVd95/hKrsQhj7gphv
PT/G9mLUnBuWwScDRSN8jxU5fncIeZZ06Q940/e/PoPGTw8vJS5Wm/+xMn9/eLxhli2zscRJ6a88
I/oqHcpx+SeEzLTDKfAVtMwWaGIC7me4T/DOr/gnM/1I29cxEWlVpO9wyZKyPWnRc20Vbo7Sqq5N
vGAawgIw30YdPhY8IwRlYCVwWEWsi7zVF1l3bZGU4GH7QM4yBCM5ACX5gmXfI1CK1E1ZtddIXQAS
lSlArjp1f/3xYY7+/fSTyC3nYcO0TR7p958f2DRdd8Bfy3TiKgtRo0vC7cFasFiUXXBjR4gfLQu0
SLqNZtKYU2C1SFBDUbhfAra+9g12MOjlXhCIs6aPH6ZRu638bE09ZZvmxdGJrr2xShaeGrH/tmzI
yd4Ch8b9BP4ui/11UhTX0kw3GcRbfC1ohp3rRrcfIlbheuGsiJKYkPWSiMpmtlO7axV14FVgQW8d
DLwzVXJonQAhYNfRVdcAfFQPpm8ec3yfhUIuwgyoTUNQFU2IKryDbXPjjBDxEgqvbgwWS1VyAAqo
gZn5rzrHczNFQ+J40xfeJlAaoq/0ayTioKkn4+KYxg2p06053baoKQfWFH3nb5VQdyngsE9yrvUx
R4JHXmMN31PJgg32gL1H7XVuSabloUNsjiyXgXNVT+224ahVGriZ2X0exVpNKWhhlblu8TslkoU7
oKU7I54Av1XXxIkupZExt9P59futUbLT1pSrqlKeA7M5YEu4dYxyxQxyqWz7FLb5CZHUbsy6Z20w
+KzBMRxLdqnZXVDO4JXha1dzUT3rmcAdmD+siIkiL3LoSy3xcHggyk5De0JUZSZJTlWo9juPABVO
Zt8sDFonQabumS9WFWYNp+F9dcW6jrGshDWr3ij5aJjoEQxf31WxfKoQChcLw9mRPrHFb+7as2aA
LeTWJoU78sVlDKJnpxZ70uZcfEVL7pB1g6up8s46RU/YlvjKzMMA4jU0uiPxtNkVqCp0UwMk9bF/
jFmgulQ4r42yW0SBThq84FsxCBz4jGdqqnsnMddYvTHrxK4IgPLT+dIJSC96c53x5xBPRGredplY
ysZa9crNoL+W1Q3rn31H0Zk2+NazAITgYZN4zvjdu6p90jweaIrIiIt14bhtmaGx7qg9Czxv5Beg
5nXONExXPi3qrtcvNKA/DvILkUbQtiIseey6QVoDYUE2meS3il5uGVmWPWjodew5VyYXF1darnS7
tnyQNWw0guRZTBYpXYLROIvK2owYdQF7nIdJzu0N6jy0mHVnpSvOWYNbOCtIdmSU0Xi3D4VRH0VV
n/VyvNR6v03i+l5yu/kWtFRqEyegbjc1a4Yru8NHY+rVpmRLmCjpczLKu36IkrUieQvejOBLmbAj
lf616lT7PFOfGichsNJXLVzt0lkoJW9lnoUVqYCr77eOMkMT+yRaCFxEdHYEnQ0lHwn5yVFnUy5L
UT66lZpUkJOQ/+fS283SGJ1WIvH05hGd/lGT7TLKuH5ps6Q4t06Y/jxFrXYcfas4+lUh+G/e5bAw
Qe+BibtQ7W3SEwJXz03FZiV1vCVpRvVTpTMY4pPC1q0zNZnmgSr6IrOMG20KH8DQ3NcEtJVDj2va
Thk20mfpmyDd6Bx1bCbYAF3TDGjMSwyQsy7zdYJbb/EWUGNk9afGwBQqxYPqROwMmXiL5BSFzW5E
ceto4z6iHk16/CFGEhf2AI+xDm86yBnz8sauqm0z5CR+WNvUaY9sngXSbJqBXb4R8WwQIbEmwQWj
yyc/YtgcnGUaYE93TKDjTbtzyOOauugONOAq6eFN+y7p0eyJqVSUoXEJsmmv9Cr67VtdIkEa7R0S
bcoSBnj7Yok46oXo07vONsmARA8cSygTwUWyziuKFlePsclUwh5TKILGjTRWSGcrQiAGygmyANuL
Bwn8TbEWvrG2SYkT0tqyyeCyWNucgJfMLJhueFosdt519AriWUTmCU/wMrJrxjtYeujHaU6z5kG8
GzKu9dpVi7nE4Zm07MEVeY1AsJizo3uqF8rZCWtS1yt5AGYAdgXoQECb5tHwowcadW4dlGRA5zAx
t2HDD4qHDD1y9qip2aZAexlhwk/FeE3cfU21BssLUuOcWlccGihn06dEz0hkzwGNKy7kUKJDtlbL
x/NY8VqBySKr2aElXtLKX+Gm3HuVyp3VuIX15Ni3uYB6ys6sU18bXC65YiwEYoOkbFZjX0C99lB6
UgZipGlx+tb6Y1Y3S2i/jgmzT8Au8wrSYIvnUKGL0Su3Rpit14LHPfBoQOkV18mkwUH1ZtVyCeYz
jEtp2ahoYjVrxboD+2C+iUqi2nrPzbs78CeP7Jjjq5CVolWZp7iN7nzCNKnlcN+fQkygGiO3IbWr
EZWPQnT8fIV8kT7Pr80pO+CQWsUoRpetHn5Jav1i+dmZTTcoxu5ad+QKY+ezAZ0AeifSIpzSxlYT
g6sDptMFD6s5HaPaJtS0TSAiJkh2mxZbfuMFnwMr30a5uO9bfz8PYyjkd5Owz0pIJ9yjPKATGhXE
S18LXoh0eM1nRjG+T8RI4TJIjI2tD27ASXYC+hBq1N+gEVpnj6y4cbRkt6ORuMmwzRPtczKYq7zS
bv2pYzYeriO/uRGRtSoGHsEyOeTyyHV4sXnGwUDf46taKoG5JIPA1Zt+UZfVLms+gYHYMDkw9M8W
z4WZf4X3fw0yeVtHXGYwikpZu+pm8J1uUQ8PeZRt01ZHwk8zuC5h2Oypxbt1kz4qwY3utVszD1b6
MLiQhzfmFBLK4LheP0BNDXDTmjnZV6TGkPvGPY2qBbOL9Ef1ymhSenDod0pF1d0C4+lVIKNgZWc+
GA9H3TQaKyw9rl5qO/waA2ZUsWVHhnxgoYRAfw6zt2nE6wYZ7NFNi9zQtVoK6p3DM9xOn+pUceMx
ZWTMkF8Qy0FcSKguDfwHaWwcIyyeQdGBgyeQx9YGHoLKePJH5YVm0WuTzp34QVO2UqSXgVSHXL23
9QnruvwYSv4QNf6cMeAstMoPEIvH9TJQqqsymMBqK8wxvsEtRHgjYDgqWu3YffYdbWUrJFbTwd3Q
vV/8ZiX94zracAzpqLjEhS4FFab362hoT5Hwq7patmH8Jc2ale6ba6Px9wbipF8fat7Uvdv0cShb
szXJlt9WTXPe0ny3B/dG6omxl1XLunplCsDDZC1p5W/Jb4Gmnf9mg2b/eDRTVXVDsEWwVUtY+g9b
zEAS5lXgq1vSVl/ZM6QZYGxDHDD9jgVmYMP3frN7tn5zxPkdfff5LEOoeuiD2CT15DQO+i6q08OI
FVuP0t98OP1v27+3T0chg+KJqjlv26PvjkXCSW4PiGtgDGjkrJFGbIPF06uzQC+axtZDro4uFfpV
DM0cw9+xpReOolWzh/vuvvARGoeqi39hqaftGjukW9Ft//X1Nn52PlgMaCgJNKk68/e/e4/SqTXS
KFhGOu2jQiwA2ai/OQ1/u6Pms2CpkhIR/xnUiN4dAXENQrZZo5uE01kXJMJp9k0k7vrpU3j76w/z
00NRsZg3nartiB+2++g6s1Yv25JAnVWerXvPXMTQNavYJStu8+tjzc/cuwdl/lj/fSzjh70tFTRE
1X1TLiFgrkmfoKg9YgUTvzl7PzuMoKjrcOIclQfz/dkbDU9WTaRi1vYbQDsITNuG5J3kN4f5yW1A
5c3RGWdUzWSgeX+YGDpoAvy1XHZdgkqbRT/dwV+fsLfy3Q9nTDNMoQrbdCyHisD7Y2jdmOnkKJdL
05AvlQeG2QyXBetrxbnC0bmJqdgH5J7qhExWsj9HXvER+s3uf/Q2LIJyuEmkqf/wUVWnxR9h8TZG
LTiWaUK+pbXo0IY640UVzUta5dt2VHdR8jnXmz0IBNhnv3sofjLwIRYXwqCm+lbtfH8uKNLLRm9S
HrtAu4Mac+oxzMdzLNbXdtPF3unXH1r8ZNh7d7wfzj16LhE4825RbTRSe0git9PPVF5WLEWWXJSP
AB4exjo89mZKEGy+rTCUzIMyPQ40jQBd5Sbwh1sVbwOdI8wowybonG2v6ytINhsrUV3Z9ATMklRW
afeJpj+YMGQ6hayqsEOuF2aXNPEeAVVtkzym21/+v4/sGv5px9KFpVHj/uG6FmGFsgwz2TIfQNqY
y7zeCsLlUG78Zjb+6bPy3YHmc/3dkGkLIFq9xYHkgAAPbyIo6uWvr9ffCmcmT6GpW8zERDvab6XZ
7w4BURoXC5F4S7iXrjdUJ1ACUMX8HbUZtEHTUyruQS/+rl7JG//xAbWQfOucPqaEHx/Q3DLRyZNW
R2jMZ2N41NL/ySjz/QF+GJ9NrVLho3w7ABRSGuC/Gcb0n12b745g/TAq23woaqccQTPUPYlegPJ8
oOlKgVJazw+WP935goCiWPHBvYHckge0qW6pvJaeeTIyI7oiO+auHsengRQJ2NJD/dSY6rUWaBus
LDYuzF9fas2eJ8AfT7vUNRwlTJEarJH395NemLVFHBnvWcDDrQDq5sV0IDytBZwKzyupG7SsBtUo
jW0aUjqFhBBcG0AEJWtgLcHuZK2kZh8sCXdGN09egVqmdVYiuGni7qaqcxqc0adpzo63+nCfBvJY
6bhu4uF2ZMs5OqjreZpJnzhrpn5dY8X2sV0SBxyWFeUmBLZTkPO0j5siUZG78fME0LROTmkj+0gu
+MmplQMarV1TUSgkpYYFeyactdfnW+K+cYvQZGGwNe0G+Sq+PX6dOUwuHvb2ShkePE0CDXFAEqpn
U+SHTlfv5hF54q01ZJTMFtXUgPkGhalC2gQA6SFlHGlyrm8ZjxsM4oY8WIN6XcfBUYBn01Bwlk6E
2pHGnaGvSi1dGYp23eTcCLW6xJlFzhExHYFxQkO8CDUwPJKdTF59TFL1zs6ctT3aa82Mjk0TuSrf
r9TPApm22cVrWPWrtrkMI67+GECpry1BzbilrF4q6FOtlSDTz7eT4WyNGNhTOp4bxD2Ouc/C7GOX
DJcIyZ7Se08jwQCohb46g/ck2d9epR3149aaUMRl/Yud2uuh9ih9gVQq4LAIFG3KWU+pJxHttECM
BK8wwBgYRGhJkvoLcVArrWSRwKMAmq3OT3FkHyiSfSZV/bFpsk0W58dkpjwr3nVrhPe91XxUQci+
/dIm570V66xI93Cwlg39soy4FLgL9HqbMfjkkM1Qmx/Hvln2rbWUKjgIv4AfYNUIt9q826QtkSBj
/2CJEgzHeMkTW/n2rP/VYT1/e0J+6PT+8PL/s8avqqmon5i66Y//H9q/hxdcCS/Ju37xv//Ztyaw
rf6pm7pKYIywTF3Qb/1XE1g6f0pVZ61p64au2fMM+lcPWGh/zot4i9lInfu08w70rx6wUP80TUnz
l7UU3zfZQfzr3b27hj/vARtve9n/Hg0V5h7JLA7X+v0o2AWe9AhL89ZRl31VZfipSKNuS+4mHa5Z
2CVLPFuJvO8LijfjODrLzvJvwWjAPs3uu7Z7LnSMKPjRyLcJbaUmftnek+x4m1vNGv8uES3acfLT
e2Okjqz3N3Rw1kSDIo8lYxm4pRWpJ4ya6wJyKrc5vOlU/aQqakkjSN85ufKaVdHe14trY0TXKdQb
+B5U2PtTx+rIgPRYWXg/bIg542MySwGbamlha78SkU+4QbOFabItPMSZMd0b2XUrtNXzCJ5SXGw7
/IZVcx+i86574pLmyMK6wnM9acuoEQtv7qE1s71PfqUyApCIETR3HlDtIK3pF5NJidvsV0acPRf+
sBrNgciq4OtkkXXqNNQ31DVpmgsRpls2/9ep7+3qyXK1uL1uS2XbKhMmkXY5hAU6OM1NTf1AWBgj
dbqZing32hgPixKNZ42sp/LK/03eeSxHjmzZ9lfuDyAfhENN3iAQmmRQBZNkTmAUSUiHhkN8/Vtg
lsibXbevVQ+edVtPyqySDDKIANyPn7P32odJuEHaP2UtEb4g2QXG6QZpsYDhliOs8arsKmaW51WM
3nzYxcy9drXdXGgNxzOJETef75POYE1ZspXsfLrWinndmeODZcxn+qSviJovtbjc9whCkWrvNfA0
xC4HRi2BFU3rpktuCsX8LoVEkDDP9RyArOVdaV7Ci0XaM5IjDLsYUI/vdgxAmRSqtNtkcrqU4LSK
dt6NjEQGL0Tvp7axFQFzKPYDmWCjMu4nFzlebzvPcQc1aJw2oSe+68rd0O3aGVi7Bjiyo0kQBhbD
K1XWt5Wf3qPTBNwEEAYbfxur+9GtX4Z0vB7i7sEsna+zM5EzEJ5b0SdAMip0acVlw5SvjN+bcn4Q
s/+k6cTyRjDHWoHinAzZG5sYPszStGNAXI89ErF7OTWnwQCCpVswbvAwe1DHxXgqdPq7qX7UJYbJ
JXfAk6Q/x8j9k46GpXWTKKAvVZ29x9JYV5KiMkxOU08Oowrd5wyEO1ZVuCcUB2iqDDTMLxkME0dP
XiOz/Zo5zcmDLlB35UuTx5sh1A5O6jDmHdZDurwP0VxMxXjA3LLXs/FoFuVLlAtrNWTAEuPsoXGJ
2YsNHNzRNY57YMtQLTsDilP2nDPigPi78wFihba5BsNImhKSdVvfqTI8JzEldwQSRDOel7OjWOJP
a3HbhM0uTOpo4xA5Dg6NgMAsJEUnSz8y/FVVZJ1nDR9bOzpHQhwPcYoOrHDto9OQ79nrH7SANl5X
YW3Q/GB0iGop9MdRWqSY0p0fsxvLKm+x4XerxpqOrlddqIRuqCsdA+MjD8Go0RIu753BOdtwBr12
umx9fDUaJnQvMviw6XoGyhouG/yJkUcGqg3JfURxQlLfRR+58N2jm1R7IvTklgCNi1R3v4KifItr
Wt56pb0A31vHvj7iyfGtbd7bRFzjlEDzjWCbNkuA1ZjwbZpFVFXRU4ad7RlhNUHKLorqKh1u9WL4
bk425u4OsH1iNg3W2DDbGn55P6cOdg5ohQhpy/ti8pF6xQOlT8vn4M9Ue/QGyUUlIi6KScCLYxPh
dxzbK72HxEvw2WFYahezsB+bvNyYIUOHTqiWnOBpuC46sD3SBetFk9EM5DTFu450j6BAwM0dm36N
sn68S4vsbAn/e+nD3pQt4QBKEubuzp2Lw4l5VWUmchP52hNAVu8A5/DR4wAvO/+ZhfGlnYsKfyWN
LLwlTjBF7cfsIjLwK0orYiOe0XHKlWtx7Lfn7JTIBkOr7SKydUmvGVCRhioedgVSdaIzmEtiA88O
Ghx9pveVR2gmfWXLh89c4Uuk4DZfP7fsv1XZXCVvWCzLj+5XRdrPgrS/rH+WX/PfTbL2owShXfev
K5f7lyL6i7KF1/woWyhOBF0wz/Hp7tFRNTg8/tCuud4X33AZ5+CFpXpZGjp/li3CNk3fX3rZvNrn
6PVn2eILH8kKaXyGYS4Vzd8oW3704f6qbPmlGYDPBtzI4HrAu2MFEgnViaHIrjKKgjWUHImgIWlk
PbMdncgQ8lbVINxNPuvtvsiZxRLm2zzoCo9fUXXDg2a0Yk9nEZgra/RbQVwizV9QFGadESaqjBwD
VrGYNNiIx1l5G0FMRtD7MDmQ0faHZGIbjGTBHNssFZmwJdWSUieS69DrWpIkwakjU1BHXGFQ6dwA
Cm8CyQOyskZd4TaAbqfV3gtplle54GELG7CrxPhe4SiJcXMwIcEm/Dq11YUzLImZKeJg1aDJJbyL
xRjHuoN6uCcruWsFHjtiuW+wIuxBlkFss2kGVQ7sQzNP2r2VpHsRRva1DAWmAJwaK7zGw8aRqjsa
NT4FP/WfdbAKW8DInDI6D/LzWF4ZMXoDzlqEh2gv5lRIxvLE+jq6QUfWis9hnNjIAJvH2RDRNvcm
6pMlGEKLsuFkNjmL/FI4NU7/XE75dW7DefK7cVcWlY+m2pQExetQzXLIVXY2XEUY8ZAwIdCy8gKP
Rb+IbD1jW1T9narBndWgcn1VsGD2sHzzTEJvbpneO5Er1mUM+9eJtfuuywFlzU59NY+GAtkPewtf
YAVXU0WFhhTdKQ6Enj5DO33zLWsL9w+xt253O9eBt9ybfcBY8JS1OHUyvUPCK+Rp6GvgjVJ7AZdH
bCesj6K+MQpj3DaScMSewoP2NPVPWgG6I1JK29Zk863w/cSkBCJ1SmJW7ayxi6vc15mFRaOz8UeA
O5PdaDuoK5/eo5DoTtdiLRcpRM/mEr9fsUsj0Rz7kHZCTsb8EVWlzWa3cDoKh4ypbMkcsqpx15k6
PP7Kzd5VmBLR1Q7TUysI37Y6htl4LOwgTUKi0b3sSGOd83nnWZRt3C/TaFk/mnj/e9dYnzOYbbMo
/usldl1m7+U//s8/zi/Z9zZO5MvP6+0fr/+x3Boc+bxlLLQMHjxmjyydP5bbz684iCAwHVuMJgQ9
uN/XW/cL0zzsTkvzEjXvcrT8fb3lS+gsoIoZugl+XXf+1nrLb/+5Z+ZZwhacUhkbuqZFZucvfT5T
pxjRUBzcRvIjFQ8jApCGOa3rLmiNYlMimCzjise3WcU0iArkfT9dud8Orj+rcH+dZvyHd/BL1y4O
8SFDHyxva4QTrBKrFv9N6SGlupoONp1Dr75N+m+SI2FHfehr7/8/i4Sfa4T/+z9E+O5yE/zrm3uT
/+P+JVcv72Xz8229vOjHHa157hfH1ykcaBALnwbHH40Pzde/UDdYlu2wpgLD+qn1YYgvNGZ1vmBY
Ojwvgx3+t3vasL7QDV2eEd0zBPfc37ulf2leo6EXJk+OgeCa9gyC4aW5/VPX34UXTeKWY29T6LKd
yF/LeDkAPnqacyI7KglYjIFBuOYJqjZWHgGwJEqhSkDb0WfyL5C9B4XMN34t4ZKO1gYAHSSdwYVw
iuCqRwCyUmkFpDOOtgUukJ3bxOD/yH0O8kaGq2ZO+8BP+uOAJ2qTkqUAQX+VGEvARzqustx+tw0g
aLrvguuC515Z/lnzwucC2KRYJKlNy/6g3PPyJ1il8VYwbkoS6NXErakyO3pGzTdU/MdABUfGXLua
C+uDxByoaL0Rv35+zayjh3HRlYBnIpoW00iWZVvAHwCM6Re7WNLZbRxorPDT63xEk1Hwk9je1kQO
rlXun70R2GcK+33bNbzHoT+aTvayvK2x41SbGfZhhqBISIwfOMSqI5DG3+edzTJ7TY15Xrk6uGI9
qt77Of4G6MAP5h7choGIpYbcuLIiYvpimiwiyV5jEosjgndWwG5hmjYg/2r5zXEa5glu/Cqrjr/a
wp1Tq7Pk4jdEPQSlPb8RiHNZjQB2fBx0604057qKHp0Bay4wKc6nMv2GAO3j818wLr1p5XOtMvgF
lv5Uc6/ISN1Fs3mcUIfteilwKWNWqPv8NDH74HB2snvX2mppIyjVCKFtuo44UWdaDRz6nFh/kr4E
A+3fkdF5Gl2cdnFvbO0mgrWJfb72HXtVNeH7FGqXUVtkG10nR6l84wYmZkaKszcjTJUYK0jtWqXp
8NBkw6JcfyZWlPDQ1qBm8odX1+dX9syxBg8SsinDdZXXTLX88S7KBz0gQD2nrcC1W8GhopDdG7Wn
7QwcXVSO44Gz/KFYAopDl4rXrhJS7Wtw2VPWSKgVXDA8EDfNfGEm4KJdjYyIRIvuBmGvBns2wY63
R3+ixNXb6jVf7vvMYQA1JMLblmXv0Hq4c9LUvSBCYS19scjhFtheT7cwblNiyyPIFVnkHww72oK9
+dBTeld5GTUbHDXPym5hWvjGc24YxUYWcEOoP0kdUNS/mOvv9ak4NBXkhCqd8fXPxo2tjzf00xtU
SpxP+8a/JIXTIbAdvknN8doG7o00C5gyj2jgDI+e7zxiCMvXo47Iu3pPtWS8Rm7pF3tTj99prhbr
UsyHrk2fxxhYvUV6zoJPdbVMHgwR3o2T/ybBWakq4xZOSPN1UdjHNBtDHiBzbpCZ5yYxFCm2OiI7
jHi4csNnmga3runF944x4H+vRMTbiapLPnfaByMcwDZCO90S6pmEfnJUcy0vCgUeKCnFMQyT+Kph
2s+nztm/yLNAqvHMiWc1VvoTPr5yj729gHEj34dkUFutJQOLSPp1HPnRA1LXVQO7cs0EKNorWxEG
KUjoxpG6czvV7st6KcztjIkLhWecls+dgo7SR+15xI12lDV3Q+bAUOYDwfvv3hd61S/NnwvaQgS4
q3tHldVaV8Njm4Xf3CW4Kb1GmhgFPq43zKco0xCVPhcZloORaOP82Wcgu64jPKckx3YkvA+apP9F
BGZACsYKPtUZUuZ2LIlx9UmAmdGdPVh1awPSUq8JtNq1rbGIeWlkbMk0DnRVHSigOHJ5sOTqeoQ7
mQiIC9W4t7zmjnqMxoOC3ge2zOZ1Po1R8oYGbfY2HglL2Jrq28IFDtMZ7kqY8l1XnVwVRn3uPGT/
Ik64lZV1FGHxkKpqoNjubr3kJuKAsVb4HNelJdWhj74rh8ZHmG/FlEOutk6ticZPmuJDa+d2ZXCC
EEOfbLOc9K12SWWT/HYPCbVB+JRwi69ObIaXdDnJka+T57awv7WdXaD3GOugq3qAn6UBITVPbisb
Qz59ciZZvuqXAWMZ9LR5gCZo4UqfchaJGFWmyQ611b7TOd7pLxlvRzMzaBa+z03kTSu87wnLAtbW
Wpj2uicvOkAqL8evri6i4zDRsS2X7zN7FSAhANlCN7Q1e0GHOrppIGNYmOyHmv7l7HgfrkICK4ib
PdqkbwWxh+3A5i6CojiJ6Z5zzhvnGwQQ9UrraE17hXP04gKOKrm9+dDNJ0E65arxIdDPXsYl8rNr
u/GngPKk37ZyuIyqIlynVXQRVxMp5wMDZ6DXkIOO+fBemXfdoHUHO870S3pRB2hc033Z+k/0Gb21
K1W862lwZ31i3oFMoeun6jJw8H3cZRFJLVXsrftQsht2JzjNDw7c8xU4ze1YcZwiZTAPnE6jGLDb
g4L0/5X548ZDxcqGtvKaGpEvHYREJ3OYlOD2Yuqzb/Rmin2jNx9wdMuDw6Zuy5Had54lb8bfmMoH
F+6N6S4ja5NSfBt6NRnQ7QVdBhXq93YFlxQB6HEA0dlqLHJ97+2UzUZJysnlGXLHqS0z+qHpFSB2
Rooyfu5cr4YCSb7VYBjHPk4ObaXdQnzZTZrzXnGyDT6LhFastREu6FgNCdZdgoj9eaRZfFYMJ0qS
JMnRPRUNmY06cxdcFOBFMAIYYqNC42gY9bXelusJ0mN8MxXedWY0J1sSgY7qXqHDsO5zAfyi9ZH+
8iCvxz46THZ/SYYzyJgm/pbFMGxUvVVp4u/9itwnkyN0GceXYVzg8IdkjKaVOW4p3sZ2MHa4MfTq
pGR1Zzp1xXbsEGeTdsjUZVCWmKCabS/xxCQJctewnXF7RBeRox4zEUNTNvynubHGVcWMv2YTHpN1
Dp+EqDwBSQ5WSlj4/oOdUcQptmJv5Ig0RJtOqYsal39gHD0d3FXq2jHSq2VCFWI31yKyol2sIWtl
lkPgtkJblxHsc08+m91IOHqn6eu40rNAbwhOnqAD7ka7pWtPglZXuh+FvnfauIOA2tY3gwN8iPl+
u07IDQc5N7UrSUDwJfHw+z588LQBkgSQc7crgaLFZKy7NUpsi/GY956CowYSy6pin8ZqOkeFQJmL
rztR+oeehGSAJQyPCkLCwiKmkTQapz6dDzxod30VfqSletRk+Tzjjm9T+24coKcxY6T1nZvv2JX3
GsXZOmwoOezmu5eEF2O/QFTysdwglFmjiELqTxmreoO5YJaWBCFMdwTrIoXCGpWwOQH9fvU9xcpu
JcOuFmqTdfVF6SaPQx7VVBw+i3rl3TV46MeGvx9qrRDDGiDRN5Hnb41+bny1D83hHa6hG3hhiRt7
AI+rLwBi+yaO5TmVYqdMJw68hM8gzqFJRYbcD+IhKsYusCR6HUM2CGcbgnJSjRli0nBDYNqelL+t
gKMRzvjdz77iDyhHd105poPyjjs/E97GXzDvIQFuaQwTKZJltClMIBtam5+wm36V6LsBAnGUjbzH
/rrqk2dXK2jf5N79PKavwssuh9Dd+/mpiqZrFxTTIf5mMyrSPHXdS/ekqtI7pB7THy8/5IwzQX6R
NBD1GDpC3nwUfrhhd4fPa19WlFZliyGprUmHkLkOgtxRp9HApo5KqToaXY1dw1CXRkxWZDQTCA8c
55jVzouRx/KKDxNbZ36r5NCcQwsZiW6zuNpO9eTfFG4TkpLrLjfOOPEjtJ1q2q9VGztXoyWQqzkl
7db4uY3acG2hLGcdN7OjppoLJ+5vFanpmtF765HPOEhaKqwqAe+ReecQ4iMVyOQHLecOfGbtimeM
aYy6GsIBqsK0730Jg4zzHA9aGuBIeiwJ5FnOCuYAZtqzpjcROdTnLDF2zCnLixCxe5H+akQxH5vk
YcgdQs/GwVtnGLfZGoFShDaZba7GqEqzzjVwzp3nEUYYjXogO+lveGgegKkXDGi7k1imglCrVjK1
FG093iY3fLsWnbtgOnHbDR1ByxX0xcQ5gtOmD91nr2Vo4vhx1HXcAmqrRTLyh8V7IRqf4go4YUNS
6XLgSg2T/K6Y0knv8Nj6NHaJ7lGBDqePKvW7d8IvM2mRWOtT/TLGXz+/V4583+eVUHVHpxIgnpa8
zmHzPJTDRRUzfow41jkVW7gb3uUtx8PP16hc43Pge6VjQzudJHtbTa5qBHtOh1yd+IZ+rAf7rSru
8sKF1YSWysaSekyMoAPVGsxaPl0YnQa4xjUJLzeyVzuhJ11Mirg81RpbgE7TRY/hIl6OBAzqurue
H6/0ydqEOonRaFxu8lHITV7FzU7rrxrJlKttgeXSEH0QhefdDlJcQmsudrpJ273TXoQm1fWs2WvT
7qyHSun42KpAJ4nxCkAA5siSH9UVxrqnstUj7Y3zwqLCyV8/z5sQlg7zcqjyzY8/rjtEn68kWi8k
q3g/oac/uEsCuuqbbtMYGIBcP76voARWUNGP7VRfVkWRcQ7d9XE/niaMVzrE7rQv70asq5MHrJLS
oQB0a+fNlTVwdE8LuSD8Qof8KuIbGtc8NCRAoO5e7GF146xtBbliGqzpVA4ZZwzoLbvZiaJ9FK5d
bBlLLt+TM+nh0XUuId5pNAgmSGnpfBxnFszFQOcnXJxoukXJDe0PXAykWuEcCODG1LoYbPL0NWlH
nt74LqdlUfo+xJPyqjTb9yF9N8AObqqldaJM89oe3G+l5Jbh8NauJ/cyJlVwgsMQsG+roNK5dVqH
txAOOlYbR1snc7QF2LhOygSaEJcafhf2IO5vT+8BudSqCVo+i3VMkOdllAm+08WiHV9TohHewVOB
V+acc/qg7XJiMLk4EAuLeFbeE1pA/pN6JzMlDb37WvQvoYEryY/7Gxtc94rjAYN9WhZ2v+zcywqR
GvyfCUhcJ1KQa9YTjOud08Q5EXsJvurq83HA45AGfZu/upgPzZodNKnh+hYsTf0IcDSa+DMogSyp
29ji3MNyrT2+V8bOm8bkfABFs8vIPkQnjDUNLPZbPKKLDt0Jq775qKd9ux6EOE0zZsLYtZFjHPIp
fcwpXJabc7kvdcB8qy7qbtIMFmCxXRZELZ1PUZZu6xLyS4QqeMnDWkF2ThHVLXh9fhRBZ1ea5BnT
9exVp8D58XbC2eEYsqxKtHcqhdd5KZJYYWlYwPjF4bTOO3Lzepsxk8spLBV0h6plQWhmlAZUHQ22
EtWzZPcyf51cjT2nneEkcuYuSjacGKQvIFpW8+lJGqX7eW00i6XOFE91Kt2AxFRv/flxiOU9F8kZ
fuNL7fG2lg+ibp2zMTDHyTBwluQElgZhFwQCrTrXffpsmaWSH/d5faelYzYPgsaVWGDP/Wm0mX4z
m8oltmvSh4v00a+zF2tubnPCvtemY857QD90mv3Z3dgDycHDgpYhhLwE6E42k661ENO16dIduYmd
sZm3ra+d5cS9tiyQnwv3GMF4CdUbKnRWhJGUM7VdPv7PLWB0OrKeInv7+a1gQ9jBPBJrSmMvTCBW
k0XWgYbx8ChaDkalnoYQ5DMg7KKI9iznLfsyfcnlMRnjcGuXjY3Yg5aZcKHHHaD5EUxhK+jDo3/W
Q/VSVe1DBuPp3wi1LXq9P00JloYqQiYBgMHRoT84y/j354Yqdsy2ikJhbwn0WCkmk0MvLxbvcRZu
0McFDra5hBtuoYHEwFkB7bK75FV4Xt6ZViCwzKKnZRFYPlvh5+9edyyn48h4rUZBUnMTJj13ZQW8
njXRr3QFWNw7A888pZaJi271U0/7L8YO/ywM/+0vYuph4tVw7E8x4M9/kdAYjyNHhmNLT1gOkvqd
zpidvJLsuivH/snJaCYOpnv4z3/vJynjz/n2j18MrNv1WVwwCi0QmJ9/sVmgAOUQxKVsSCoNI5YE
+7S0gbtUw/W7wMOdz1Wkmv2TsWz5C+Vb4hq0UZl0lf9sUT5M+oWTkOmC3Au44XexFDc9T3McJRiP
S3yc7gFGzutSM0w1m0zp/D0nxI8/xMULAZTCo2v/K2TGSlEyxlNCwoTJg7e882X9G7LxttU2jpe+
Vqq55p4/1AmPr5uxhNXUHeRA0dij9BCsDglvq6Wt647NNgW9wRKfsQL3Fr3fZZGbjLfZZs8sS2vl
TrzA+r0QEoLVdKljWsu7n4qZlix+Xj7LmEfz8yP7WxPO/1VgJN+1XaaOP93Y/4GOdP+9yF6y/h+H
Nn8p3tufB0V/vPq3+acpviBrNRzBlNHRsST9Mf80rS/8kyN8XH3LlPPP+adpf/FNF2zfH2LYP2ZF
fIlvRW/C7mibC+fo7wyL+OU/LWzaHyLZXyZEfumHULgT66qu5kfGPY9OCpSICoXTfnFjGCy0P12e
v1hvDGZif/mbfnne6zSWI6hd/Yr+bbgjp5mANKIFe6v8ShDQlajGB1QM9ap2wq+aVu915BYk4eUb
vMxMi7V1Pqu9Ifr7YVoSj/6daWKZrv65HP15AX5Z0X1gaDJMbRdWPnSnlkrV7JurQk8WEAdJLJZz
Q7P40krKG93sbpJC/y+MXf/tU/WYZEn1/T15+VW89d9Qm7UwwP71VPX0gl6uffntgfn5eVle99tg
1bVRh+s2+gNQPwtVjE/lh1ZAW75kutj9cC1bNs5CvvSbWMDwEHSZiAV4jDwPRBJ73e+DVe+LxZOC
G9Vll3NQdP0dbZbxzzcLSz57paEvpYCFYoHp7z/vXW1p1rYxGCGeGZp33Wvl0F84+eVtUVGHXMbt
taQuV9oRoKqYYFfYEEzpnujYh5wIVOApU6+OsfezS4SgJCnFdGf8JfW2uF0M70xeuuEUc6DllXpI
LUpUg+m+aOktHUcqYJLevrniqKY1DN/CPs4osq19/kGwWp186wSSy+s8uqr0nWV0wDZ2MBJBFLno
FZd/4+AAcAC4AMztCy/f6iX80j1NM814AjDScjYrmgdHXLf2wUo3nrxV3bVOdx3iVcY5w22+efNb
RIZEsm0ZeRXDnlpPQL9sHhrzYhjhc3wb5BUEqHL8bhWvbX9ySTHVn6yKp/ymFnLlr1vn6No3tbl3
6JSTp1IgSE22trqfE4vcVE7T/4UN7F8+Sf8TBQziP1XnBPD7mvKfWX/LK37bj5wvBpoFHi8fE4bn
LLqGH88YjxFqGgP3EX5BnX2J2//3R8z6ovN0ocfxHR4lKp4/H7EvmD+ILcHrofOgcWL8O8+Yg138
n1ZklEI8yyghFgkFsspPSuDPBaKOU3GsJxjmoI9JCtnK2s43LaMESBt0Lphz+5tx681AfaG9nMOM
nPZWEOJubjKBBBgXFu0t79WoywvH7NZhN4dkh8CkFZUkLz7LDzUSPGHi5s5n8BC1BcOtjM59mWhB
ibp9lfsGEw2zX4kmIeGKTZjha35fuv587NpmEw1Wshvi+olmjRtMji+DNrqXJo4NANjBLEV1siyy
2UOjrzdpRss0YtgeAa51w0ufGIC4EodqqO5opeHSE0RzZdr3nuACkiuJFC/dta4DvghnApmiXB7n
ZPpWZfVzNEAXgDLAkKQCVNHj6CMNkdYVB1dPJMTiyaeaTnqSlgMDIVpnioUj1BF2S2sMeq0g62vy
SKwesnzvS8DmnXPMpb9VDPzpQiGUN5hkLJG6pTFfJu5Tn83TqqzwvSU+EHwU1Ku5Bj41M1zyjMA1
7CwgKgcAdX0MzemlDOKIiJK8VVmgSYYCXuV1oNpUYMDDOMRDuU3MnoXHn2m/W6CCBxpdZXcPneZG
tGQj92UaBY2TXbgNwBPDuBnT+fuAnnKv5eG2YfRZnpmixmV5dOT8ipQaYWaZnvPEfUuG6Tx4KAGa
7quGoH/nVzNeNjfadcxDrXG4aDyjfBoHcHWw6zjQ9wgqcpuZDpAfLV1iwMxHNx8revY6OURxq8NP
YTxsqjPsnOTS1PVtaqg3MVkVeBJAMrIYV6rxoxtcChsiBm8lx9vbCIiO27lwwARcj7lerkbMoFZ7
kX6E00Yl1iVXCj9Pyz1INJ+TPHfJ5yeivfbCfUykA+S1scpgavWTXXybLBr+xdR+aBVzQQAXcz2v
gekMwWhNZpBkC3ln7U2leRzH4jEu8mSXD/z5KRTaKtZSVLwkuQhWc/IETmTVMVkLvQvDjqH212O8
9tz8AKudXlCq5xvTTA+hSUe/9zjN0jq+NEcmSWlzHiUjwVm5VzC63tPagO7BxDrnxwe5vtZ8ecck
dKtkwYm8IPhMu3DcTdEgMm6ZTMdD4JfNwxzNAosFRxenea267kL25aGz8j1TxTvRaOCFjslyvysX
KQ4NOoJgMRUwu+wygeQelsmGQER7EzZbJwKcYGUaUQuYzIEXu2vik207PYyhdl0n+dadyIlzrGKE
bW2IHTwyrklr7hNyCw4lO+zk4HMUTbHnQMZprMuMZcaWL5LmGnkKYB6RPjhhdHCMrltic051EVns
4qwTobgx5+iunapD7jIE9I0ZjZVerSyB5tl1T8nU4d4JqTS17Mj4enHi2MRRrWY+d6oBXJKK3Ze+
p77rs8TfhgwrBNOxXdwO/o7MdcZP54Ihu8t8+M52830qLQepy2AHo8lUblEt8gSZBxOB06dAumyG
NQaIcox2qVND+K7jY2yZFzEhzNsOSUVG5yJxze8VaQ64mRjHD7DC2IJ9FlD+Rqy+7sqBTy65O1UJ
rj6coNJI69Ubnr22vDEG96ojS/euNTFy0M19q0N1Y1aM5yX0hqNyCM0VHbFNoddCa37sDdYp5Onk
4uLeQgdzlZtM60t1rZlT/2FMCodQ4h79iq9wSAskTS8EZVdRA7dQTHqPNcUuN9hl0EciZ2dwBvCv
RKK2wpbCLoDi+t6wemjkmta9dGI4QhDAtRxX7QYNzpidjdq1n7qW62ZFGUtQH5cbmJtgMit/lVXi
Vs+I22ozvSYQ8ljWzQV5PM7FiDVug2YtgY7V3ulWjJC8NOzVaDTZ1qrq8iBVtk+0vGCda3B96QsZ
iBnjfshEf1WS900UzKRui/Z+RGEADIcn2PM57tg6aV/SHfRdOefXRshTlFRNtzKmzvqWLxHYykQ5
H5qX9Kn0kza9helbnJXZs9XUDyTcG8TO6ghF03IX4jE5GTMx9k1VvzISzG7DrHeuEeohO9ej7CZP
/a+gYQC4b9shdvbG4D1I1/lK6NQ3Zv4gkvSGPJLKW5NWF4NT6uSNAnWxqlUY7wtvTtZeZBnUhcW7
RmLR1DreWifiaGeRM4+25TYVIsJtGG+6erlzWrqijl4/WWD8ewRxbMa6QHF3Z3jXjocZbQQlRO4T
a0wxjPjJcbv5FaxE8NvNrvF3jIOY1tJjacVdNlpAdxs3ZWV0Huv4SjYPec8K2nvtVxW1ZLNAKZwJ
FXbCrZXD/tJy5jgt2gxt2eTSdtOOFlZjc9jDTdiGvq2vohSep5DRXTFgLE8BaWXO8oIPURl3MCHj
Xdk5H1MMhLrJMzwF40Oh4oM/JR+d5w0rnI6gAQFGDjxyYQuqmya2li9I1lkiUUrUPaqZO69uLbr8
BdkE5rWA2E5SxVsZ90ykc/nAbO+987/FVvyQMLVYj86IWsP5gN66dmiHNu/Z6D03Grz+DrDYIZT1
HbqHvWNPG5081ZVEfX2oyYIoj/DSd7akpbjmKbos+4RwRVe7MxmzBlVi6szatNes6oytJmeBIby8
dVVEi4kc2LrgYvhzAcLTIRsqHFYUR3fMo+/yiHhbgSEkNLdwToky5Pw8yujkuDeY2ECo5RGyrdQ4
1AhHqmMYD1DimiCPhDpq0nl1Y3+ba8A9pMmq7YxPeqqCJFWMUVUX6DjzmXHB25iPOBqfhjDfTFn7
5niKnbXEazLQlu4yYqRqLjr9cALoBmZcBSPIlJWZwUr0YXWIRPk6mwVWsiDL26NK8bpDvWeH8If7
uMZ/1TLgJysWo6x1DU7mGgk2Lr+4u6h9SLhZ+WKUtrWeGsLOmWxtNM+Qazus3mrSYpmnkgdu6N3R
7HJCsUuHDjV1JBOFhfhmYogU+Dwm/i8HIcB6inWiIz5wWypPBTYDwXQbyuIts6Z7IZNXK+XJ66oH
r+xLZKER5apxV2TOGwk/2q6+HQpd203ELHFWlNy1Zgpstj2SHPegrDYFT8is12+/+okBfCC2gDHG
BCeH3z0x2Jt0ap8kscyob4EbeOrK8Tik2p6MGSXURL337Waa7W/Kjt586gz7heitaC2sMGLVAIPL
+/EbkpDGOkwDAx4pcZuQOSFbdEtCQcuqYOMTLVBfnIq+3bY44GKizSiwysdZT56amr098mFYo70L
VCz/H0fnsdw4kkXRL0IEvNkSoKckyrO0QZRKrUQCCY+E+/o5nMV0jOmplkgg85l7z31HGxr4oX1k
cYXnpjuaft1v0SDPG9MzJsLZPn3YK1PZ8hfL/1oqfieb/WXlrlciU5PFefbq+carubVLhZ4MqqmH
1zaxBm/cUy4NG4bMSFrLp6Li4sry8GsiC2O8CSe9gEdu2XOaBKTk1XthRN+m2cS1DBjIW5ARPYqK
jeBU5suwvoeWJIwCPYrPed2Vfrg1m2CNW7HAoyR89a85DRWS3pKLOHyzPPWJFu+vJuhhEzTmd5/V
18Ls7E0E127nX/rFx35rmCsLliDpyh5xWTW/FL5K91AnPdRExrXL0+AiUSBTBq9/tNucisWbkCwv
145rNhYI5YjFPAMqpqRozNdVRUmHO2ajg/bJZ+e1mQQPtVo2FUqcuHERyLpISs4W/LeNFVIyuk1D
yLqdoi8Or4gbeE6ro5N5zSbqUC0T+ERT4/4jObRCfuP8N3vmaS4c47iG90O9+W6svNwPs/M8aeum
cYojDZLc4daF5FCEanvteDfFFYjmh9q7I+UvKIyL6lnwjSwQjbmp9tIuyNSpKOJb8gjDck/t9q61
+VwTFnHK0+ortxTBlBIzaj/RNszlUVnZvAUhojYyAIacUUhNJjhof5r2a02hESq9M+h+SYmfFLoV
k2SnmjpYAqTYRhPvjxEF/xW56Z4dPGy2I4ND54Y8Q0VW74bA/DeiH3ky1ksbdfNuUsi700EeHV/v
6iJC9hMofeqQJCnhPOFPJvCZ9RvBlha01dIHKQolNBcTIeJT8HT/l/ScaSuHOeSYS4uzEuK8EEK3
sSVnc6nEi1PnkJNDpK318LSM1Jx2uuBXNni1kKjE6z1DCXHdfyt8lKwgxXXWM2vc1Oz39hwq7Ni3
lMISV3cNv1QvNq0P/xcE5EsVyfPKEp/wqEPVCPQUXfM4v42dGPdTL0UMFcTYIGCZmFmNOyU9dp6s
EAkYGZNCwUOti3AH7x55qll/2QYHSIWyPDaehmGGxj7mD02knwmVeF265YOc5XkbCFnujCflB1zg
HjqxAuCYn/qX1uMOzu3gxWsgmHYEsJFvcyPQ6ItQXZd0E9i0hb72Jo1WxRQgaTIzXupQHwQ5rEM/
HNuZDsMG0vai7anYe/Q3cRath5nYtlPuI2pql6BKBKSzsKUxGOqmuvJnpH72JdFwHYRfdCR+dVdn
qJ+Kji8rtdosjoL6VpEjMkgiD8fmoLlsYlJ8o4Tst6RCZLnhWczRs3V5ySc+NAiCWQIrs88+nKYi
UtMbxS4wnWczPK81v3Va0vUv0NkpFCu9o354VVXEQ4YVjskA1uY6DcHcNql+TUcdncDyX9wlvdRq
Kt+JO7/PFSCI67x8J3+9Gy1aawAb4AiAVhdZp49rNxY7EJ2XPsx61B02gPyex2+iFbN6G1Lv9DY4
gmxcT74yNyJhTUeKdetyMEZrZVelvjwXdZlvSZ7OkYWzzbVVIpzluM4GwF4soe6qZIHG2PWTBojy
sUEaO40vUrYvLcyYh05NL0u/fFjzTFOErXTTMNWcw/IDQLsPNNzgkibtOjG6FfseSVkb2anP0SAw
CptXv22mJa61xbWxyvutuxy6DHXX3D8RyCzODdrMTPoZUDHhPUSLTXtaXyOnfYf7CM45JMthzcVD
VcxFPK7pH4jVsTWmH8QE7imB1dYnPq0WeXYwSWqrQsavqae+Grt+Qr4RF3ZIAqvxODACO/Srs51N
dHlemBr7dB6XJ6TI2MurDafNK6OUFCFCviZlU/jUyVhTqAX2BoeeS6wddxwhX3zQ6Maepqbg5ea5
wSYT81heqdCBcZSDRXfoPPXLesnd5YaV9CHt+oc29Ook8JyzlaYmINXhMENdJZJnK4pqtxBzDSS5
nRLJB+QrdY16bMCBUhGsuRbD4+jw6PLStDha28F4zAvxEzn/IUdJJtUcybxvDunccovBOR8F0YMu
Hz5j9eoeg4FGfcuWvTkPXnEpmuC3yIVORg9B1lxya8454aaldWUnyzrzhFoBUyl1YXKvXg2Lb9Zt
P2q+jybvnoV//2ERzJ67cgfkHW6+PZ6XZbpkI3ZkFSxDPLLuN+c/k9s+TQFG+hb7he3MT+Y04gr2
EC8SLswMa9wFIaJKFzz6Mnk3pI9/AwWde9U1jCVf0E4BdRXDtINFpfdwurHL5fPZqnAwIar6HhsN
paTbFW3+0xj5yzDiQ6oy81QMBYKSngoRNQb3R/XXjtmMZ3dk0VXP46GwOYdTWhEMpfaON5X/3fSK
vRXtTEf+F8wWOZvRVzfxzOuiGOiVu1uXhpc1pxQVa/PeA1aK7chj3jVTLpjXIaDpVDqzktRJxgGH
ch0EaLUn+bQ4tb91Gud+kMPgZVgIvIsrcZkp5UIUaJ7P0jsL7ZM9iT3c2Plo+2o91FAJYsOKs4VM
OFEE72o1/I11twFPJAyMsOUe2O/bz6DiiZoDBr3KDa3xEGvZfqn/81K7DliLU9893v81rX2Vijwr
Bp7eVut/LCXzrbA57tKmMM99KBKLhC5jrc1ngc33lLYuw9IF4PToDdQmbWAfchC2aD0BSK0RKGk5
voOg1YcQDWiy3m3Jc2es2xUVC48Wx4+w6r9NWSPkMbM04R6vEwbGgP5kcUAkcrDHYEYBpZ+5O70T
+jrM8EWbPlrt+qSCISGkNNtxjh4xXhMQ3nd/W40A1MBpc5BNzQ1q05CBfCaZaN1nk3sHZpRbk7jn
R26vYt8axGJQxFGuiCpRmBHabJkSCwhK3rqwnStmm+XEHt8j0o9VCvFi47nRfhnPgfwNu+jByded
2WYeIVvyBnkCB7hBoDOWlUdsJ8F+jZDFGy2FZKW8IU7T/5rRRSKM6pIrgndRFzAQ09qFA9Jul14Z
6G+xpRR3JdPoNEdHyGHLEfSSBYK2HNVAvIT2d2n1FaPSODAYE9ZpY8Zidg4zij9BvZ6XCx113hJP
sJ5LhTyyNGfi3pv2q/avqukJ/jUClFT9U72SZTYNPR4RZhog/oPTlGUI78QKyxyEZavvTIweBXtV
l5x/o0uhsvAjCg9EeGo/CGuSMQFmJMgXKbGsk3z0U/WUWnKL2PC4RPjH+ql5CqsdKNEKrHaaeE7z
Q3r5wWJ6lLfwOgqohdV8q2GftbKk69d8tS2iwzagqdkaNBGGAAFOPK7f2cdB9fI+T9Fb2Vif0dJu
01b9KGrZkwOsRVgExHh3w5AJ6iQfgsNEli3Z89arRx1li3DijW7lKdCYSNLaQrwnB0K//YUfpX9e
1h5huTu7z0NWUb/o2HUq/VQaNIQqpW7nn7ZeMFpkjLCMfbRczMyp4t7lk8ra54WIj32Y1XgRypOz
OAy6ign/i9fwDtTZe1+nmB+xhYQEIJZG2e7CVGcHTNUuIcfyKze6epc7E2GvPWlieLcShgMHMySj
Yp4vdVa+Tn0hk97M3+FjE3XuRO3zMA1nzrgNBeJ4kKJ9KsoCR1g7vJmVcQ/35T9Ni/+xeBblgeWT
B7IsGz/IXvuh//Z0+eu0Q3/MxSWwqtv/U5LdNBa0HftaimPkTIfR966K/1Pe1mCGnXuTpvGfkCNX
UJoSrUISQqTeZGp0u56obn6WOxy/ffYy2jVRvBiscmLCAc+W3z352Ro7nLQrbP68KERSGMYxjzqu
XmXy3OYLnbciHVo1l8Fzx71pSS/2zvDZfxhN0SO4wW4pSpehIi6e0CoGbkLnKXO7OUkjPaKIq75k
yw9OXHNMeCaevAhRtAdJLIGJ8zVHCLX9jBfLiRA8B1Ckto2DEa8vR7aXWWnEYizR8CJ9ZjaX6GZ8
8ET7Ry8y3BhR8105OYXxEHw1HiOJTraauNgFN5y9xOypN9T/6WnKOcc0M96GLLR/Eal3o9G+1AhZ
AUcMbH8il4pxzs8dPAl6I0gI67izRu5QLIjRLhuvuU3lb4yF8xpkIpa+XzAE6NCU1vpNu6g8hfrJ
CXnc8Zkx6bNHghMO+UghjywMoEcv/Fe/VM/uoB58opSPXmnUcZQqDIqmPW+8FubIvCB48/Etbdzw
Lhs2PoPJminw23PuiR8xfvP5d2etmrNNJwfsexGb0i3HvYdo9aMc1aNBhuUZPoRJe8jIwIdN2Xh4
OCpnCXEojs9aVtUxXKznENk7TSBFRCjurPXWiI26/+TRYYbeeXpD9gQgizrHHebgKBUN1ypZt7Fx
UI0nkmmlyelYHFGu07QOxfzfCC4IR675PswAj8vT0oT5iQ0QebUzKLQlmh6t4H3haCyC6TmsenND
Agv4QnyAyVowzO0joCnufJ9ekG0sqnbZ+yz18IePp2403ya7ULEkW2KTRuVrqgF/ZfxslAoOLpyK
t61ugsuSAX8yeMZnkT0O0Lbw48mL56UftJMQi1Cxxp45cdV3LlENFbj76Znx9N3JswSJrkg9thUj
x1QBh9FcqBFvO7qV+5U2MCsd23uPZP50lsI11Ixo+Ew8T7LT8ZIbF+rUn9KFkuTZ0X95mJ59vs02
7RgH1jXDHoEkp3fFsp1l96CGXm8DTdz5QuCEiwvQz3lxp6g7aq/ViZ3zgg9pzuZUWnsQYtHGJ56J
A1qnO1LhBPOrpOzvHrd1fk9h7G1mYwyAq/XjoV2wWXa8OnHxoWzYRybvH3YR99MP2Y/IHAYaqAa1
/7UnqP/KQM7tRwUq5INdBIzDLS9p0BI4nRlLpkUkJgP0m1f3S2pmCE6G6YIUeebQKQaXwGo2Jm5b
01n7sx8tf4KaDVfvZqeQ02yuXfOzveuDra1jYr8ZGZ8fOuOfgaiU5rfIDkoP1dZYfItfnfyJgGXu
atyJqCNzqgpSRYIaXyamJ50kXJuHHAcImU9/5l4l4P+aZKi4CkP8v4vH38e6948zo27HmaR2rTHy
yzClNAc1PiNhQUZC5DQtt4d0F/YDqaz155w2dVJP7Xa0QpTTpOUYIeKJRWJgXh8ziVYQzSiRlpQj
cVFPcJhRIzIvu+/lQlzurT+SJBHguvY4sOC5Nsm8G7xAvwboicdKEic8q63b8Yl4otpO5PcOPcW5
skqy8PLhTktjCiFzIikjslSzodwGpsTe5jLVCO35sxq8+miRlZn0tfsswwjzYYj9MVDMeNkkZcLY
5JGR7spyaJHPDOwtu99ajl9ZXvBpTEGTVK0lwePgxpH2LgsmIAAlIGujazJOn/lHmsV1GLCvGY3D
uC4NzmLmilS53ree8bqU0ZSM9617x5N8oBvaK9dCp1KZJOww6vYgcmEAi+DLAMXZzBHFQGjUp3Wd
YZo+MqN4JsYK5fhoXHwfUH7gEyhFrr1NLAwJF5m4t99HUi8uVEr9gW5vZiVm3Ebk6yJnUbnaq9wu
hlTxSlSd7RKnWReEJM0zwKCp9N+qyXrNVvoog+Kdzziu5qw4hFX9zjAX8XXK/KjVMwFG5CQ4HZs9
PJFrUX5wywT8s1D3h5rhpjlXP3UIozFLmzOLBnKpZiB3TUvWSCpOZeHhMqhgcxPMuIXW/2+tcOGz
UGsPrb9SxU4lKGAd3lN6xr0//Mkna1fa6Yhc/hjgx9030l+2IYFQhHGfC8PBntZnGcjGzIc/UFzH
fp0YhGoWAVZ2bCfrMIeS3qwsYedZywfRSku8Du6a1PXQJEHP2oj1+Yk8KnSqU4QBUY8H37r1wYwT
275X3PoMTVAlXT8XhyXSN7xmQ8NvNMrAjAfqzkwT3dNl0cfYqf/8sjJ2ltsEuAaqk8k0czIHk5O7
JuuWq5rZ4S3Xr2W9eodmadnCCnxn3C4b0TbHrCnZ77LuV+YVNRo0rGIggNjwaopexoeqkRKNiB/u
TSZzfLNk64w2iwbWXn+mBrsc49INikkkI9l0NTCUcsV3tBVfqRsQyoKXyZNHXCe1RZVSyV3T6MRa
IBz19olJemKEJxWwk6v445dx4pmgVCybqy+DL7ejoY12fnlitxbU07LRjAkkkIJmYvPJ2CfJHONW
pHchsb/e7Cr8rp36GPrNC3vnjKin6d1e3Vvm87QIKmkt/Id28bhT9D9QTt819RqTLPdNt1i+HOg3
M1Bl7dqX+5S118Gj2/y0aSjpjaZTFLF1YdTzyXQz7tHXR7XPoW2rR1KdQhaV65ndC+87lYYabyNO
KcwVz/cvpufsYfb/l6rmGd0IMe/D4b62lOXKa10uuHCjK8P4OFoISs5zLi0VXLp2uToYGQiAXk68
ER+W9dKhYvA/UGa0LLoRRDuYS835wcvGF1/U73IILpWcXpzwiO4Db2Xdv1DsbTMs34R8YYzNp185
DUasBvs1Hb5rEcWZ+Z9Y3phE2DFGpTrupftYtGcv8h5DDjHLRACyZ6tVkIKoaxqB7I35jI5t4qbN
NU04txlPqPQ1F/wb8m2nTZayWSlNfbe4jZdBRVsWBNeqsY895kaPCG86bg+QSfpaL8PeUgyWg9kg
aDqlAilel5ZzzPBS+CkTNU/GIMHo2naroWjd95BfoSOZSwenrmWD4mR0oMRROdGwBYXNrDPtCdQU
gPa9f9PivXQKDeHgAaEcaDl394Au6XHgO/bG9nnMcr+8Ogu2tQLzhhiiW1auH9IzDpk9f0nTOvU9
Q/aWoVBiOezRlglzaFF4u1aGmgySdmt25pF6lm9Tqy/+4C/S3W5oL6ish0cnGK7mwoy7dwGJVOUG
R9G3lZ0XRz+NRLYnCKNpuDUJLdMvs7U3Xj4Wb9qNx2g66jG9GaVxhWJgIbbnRGbamP72mWHGPRbK
lsT5zJcvtsvH0pVkvZe8EVmBqW/NKL3C4le65rFTLxlBxhz+JSJJP1ZjBlNEPXXCwcVDtrEBOiM3
p3VHtBIXHfW0Z3HRDDUIHM7VitkkCxH+W/QMg0Md3CCQrnM2X6LxLjaBF/x+E2BrtwOhQdXPJ+Ji
07HV355s9WiB492RWoPj1H7QI1KEIXIQzfBOmlbJirp8VpzwbOVMbgL7x6fmKPnzhO/s05bsJyYE
OZS1lPUq/Rg11tZmkodrOuq2RsRFYo2A6Hu9vPcqe7NqRuCVjcZUOmYcdtytK0G4EVMPO4+ulqPG
7bDoy1CXn7nf7VePiUS5GlfKcVLJTI8Thlh0PXA0zemfrF/fRwZ17F2xWo7Nb+cMR846oMgQNCaz
i5s0vRaQLze5RzWiBNdhUPHHG//ahzqodx0JFcxfArZ/vEsbux2IYzOqp3qxrG1PmHroNl+2NzQb
fw1/sG3tTdOIHdVwYgfYtvr77G71EAkAN++I2naLo9WCGzbubqXV+iA20mU2QvS5I9mocRclGOtJ
jCcBI6rLt9qv+icc7ces57aDZo6etbvylbD6IDyjZ3jI7H5h7uyPD1nf1/dt59lvuy+Iye0BiDOO
7Sr64NL1GaC8Cj0xPayJANOPlS/tC708W5GI3n+8J3Wv80PKLYKt8VYFNRfxZP6NpoX0vJa8vwKE
hlFL89DMxoFqEKvmTA64msS56yFLBCpUW8tC3ZvluzJM/T2zBDNWafUETaQ49A9lO1qs8ZBwqPAQ
3mfrc/vDdJUYuolUz7aT3/YsWGmTlV1O/VXx88ZwhuGkWMPNc+RnoBFHKTtDjfR3XUkfN+9xX0KG
cQAjWSia4IG7w3eYqtQzabsmBfSwfEcEv2/upGsRFaRi+QuBtIH/VpJ7iJ/VQhYWfS0ZHCQq537z
Nto5FuDq2AKTqZjYhF7xWq0yOxpt84Bap945NjAROyS1gC4wwgeONZJ0msp7CkqPdEdkIxvXH/46
PWUOYW+I5fiz0K51LTLNfgkfatH2e2a6bCYYIWrDBVLErnaWMtxaBEKyTHjwGBTH+J3tY4qOjcFO
GnJSALN5xvAwJ302sSA37H+Qb38K9jh5yA9ijrxONZ4zaf9tLYtA8rZ4k2b9Mhb+VhFNhoOy2ZXg
LDoJnbtco7+ECXF+aGdHWOmvgjhr+O2nSTKYDyV7Jg+exM5GXdATUKEZ4j3K61e3Mu4SIt5/180X
tpfO9yQEaCTnHbAOPXkNdtFAeBGmfOvSCfQuGuAf4HpHdCTYVDjYiakqOu/qxj1vI0elbfRJBJlB
BmRhyhwVaFHTLA5GBiQjYy/sor6+T5eMbNpmXvo84VIsuFpEqrudNTD/KvmCdYnDCoL6Fi0cExQE
V45pbNoVV6SQ5nE1zW82iN9ydekWLVOcPZl9VL6yjp0PisRjobAZotZ66K3+YIrh21pAZa8h1FBv
WA+WueYfkCQ2rMtjhaZuDlP4WKV+z80646YZJUDxASUGf4/ZtX+aJWNMqmvnVJvc5rRIjUoRyHgm
duwM9E1k/1RVYJ/KgQyJxsisrVll8I3yvevP0T4ESUMCabcxSw31wX90VhnsoLyhEMSapwQWZMw3
qNlUfi6biq95SrLQDB/YBJeJMt06aSJz7zsEDZUMjpgsE2wtw6uwQ0qt+1/qYK0wzS6IYvy3gflQ
zQRlB/GDG3ABOJ5r99qxYCboGmay2fqnrBTHwMhhjIZIDwvwEB0dMGAdG4SwffPD3jqwEgJaKh7W
cHEeIK6aOy8Ax+F1ENi7l6BlJWX4IJTiZlJ2jLhnIQEz/Mdm5d0SFGGEwMjMCB+qsokelm6NHsyu
fO6lQQK0Q4Ipd+ohC2fjZAzmUTeU92DDss0CXwxQFCr+HqWUq/rfLiR+Kz0LBlZB17y3zKwB+uCB
7N7HsHgO+h4KmLt81dYAJjkAZtE6vdjN07c9EHmBaxPClrJDHs3hAoOuEMHNk9E1zXXCeP7kOALY
1/AgybQtkYWiVboDZ+k/i39r5t/4FC6t6X8jJjw59N00h98hzkn2osSFr2aWRJPxu4Qkm+fIB6cZ
iaGY1mjbW4Rw2gTAZo3AARswzuUvmeH9Rqb1Y8gRowPMeR625k+RF7QQof/dwCGIpgbhUZ2+hzo9
OJFxFD4LjrAmj7FcC70dzeFYLM2noOYBs4qsViF46vfhTOgweockq3OSGVNSYoyPVPvOw/Po5M89
SnWhASxlYbZDL0dJ0bg/LcR/1v4V6Fu/f+vS9dnKsYizDOOeNahK1PjWivFnvTMvjFRIcgeYwHk2
/Lr8VQdIhXzGzDo/wkKXm5xfT0bTgxfW3Saogucsik6iDR6tcO9a2y6az25AMW8Z9nYQWIZFh/I1
zUZ0DcR1juNGV0R5EQwbICind3fSpBCkUdo4M8f07iO/jxRuqOmROB5Xv8CqnS3n1mND+NFW63vm
34esPevTxopemqB/yRGHaUc+ItR80mvY84Ckz2Kwb+a9TW3W0YrzlLinlA2sSpdzGnWfIjQe5mh4
TxUzNRpSmzFU+mz7+j0Ltd5Wabbx8UDe9WGnyfhOp36PWBKMOQqwQx/550F1X3Kcdy771QUFtZAc
fjlF5hBNvD40EEZrwa5IXz2/v6VSHQIKiLJObyq1t11jwHIrL2lBR57jUYgbxBSkDsdKBZslZW/j
BjT2GoHeVgLBsheEdQ5i5MDiTQ+UdWvn80iJpbv8Ju/y7HrdCv1sR5OZ+CY7/pa1IPi0Mp+eZIgz
Z7afPWG8M5fyT3MpH4tJxA7c33iFaLr1gJIWNWplLgijl/9CgBDQ2XigXQp55RpVbJIRHpdV9Eug
wgbn7A/Cf2BII0E8Cvo4id+bpuKM95cfUG0ciVl/kF13ck5aWnQQQNhi1ZRszhQUSD29+8U6xQwX
v0yD1bhzcuz0JqvhF0j8DsnAufbHkPm+c+gbH/jB2JFaEDYHYwFbD3Hij+zftLavQxTe9ehgmnnu
mRwxdzXBP0v6N8qO0iu/B+6qbVA5R3wb/tZgTnhnn1zdwsacPBXnccFzBHtijwb4caidNuZgqTRf
z0oNZwOy34IBabeiS/ejq85mCi8HJBbPIWifTWaSLBFhv9wTM8h8LEVXWLMSl4jtT8CG322ktwdd
shdKK0hq0Wdnwf5PvxbTXhLylfE4eOavl/3aymOXBCsAhB/Wk6D/MiE5gujpyMcYhqc1rBKZK0zv
P1jZ68vYPbZCt/vUW26RmWOPn91v02Y4Xvs19g33xRubl6htPuE1uuepJEiXbQsvBVurmAF6tJtk
C7olCHhwy5JuvHSjxLGZ+qUpjiwYXRunpf0da8YAXDLTdsntKgmlZ2+AV/9S8iFMI190lzZq5EYP
rtLxDkrhku41g5CpduJZ8JgJa8j3QfpplkgGnJ58nnsMRrkSk9qlCgFzBLvvPpYxB350nZ7sUNOV
9mHB454TnV6uR11XwS7UhnHOOjIFhmq4ZJZVb0WZegnBuW9Og0DJafNoE6Eg2+uFqa1dm3SsabAd
NMHIvJVfofD2vpcyKKVtFZBmttLOq4fKKj67nH/UKKffcLTSjbb8DV14vXGh+vDu49BfiQooWrSP
cyQ+1tIMMTDAkip7hmYDCjSADQnmjeFONSFL3ZWnirH/SHsRyz6aOFDyoxmOwcuEDjBix++G3X3E
mhkblLfZLHRsMR7Lcl0/+bPNLlJNyVAaGqUZYbjiGftDuV+D4Wec8jYZtPUl3Ol7Ah7IzGNAwmIz
+WPo4hjDN2r6J4IjLr5y/hbam7czEqDYROU3S9M/5WW4W+z8Jsbup/SdWxjUSbVYLrrHDrG5d4XP
lNAPQZsBlmnbFc6p9XMsmnLXIL3QXXirJKP8PKOvnooPz/XQBTbde+VpcCFYYXomfCdin15L8sPY
Aa3bQmd/+HxJZiAgmSaJvzEHwi6E2s/h3SbUAWACBULVCT8+SxhlHUorAMe6rCczXF/o0e2RgJKQ
Iu2iQztMQtN6RIpc8rl3x6mLmhOg+HMZpOVe+MtXXozI+8zwhERzo9rQ3Tbo8MA9hufchtHivSOS
1siH/gQFE+MGXPt0iYyivxRBgy6u6ax4sunhrCwKE0QM26x3/0XRuHdgOG7SlMeiNTQ/YRZ9zoD2
hnu8x5D6D8E0DPvOrrBYee+uHsTBy6wixvmWoK0VF9s3qKNh62+k5zE/ayN6SJSHskzZcXjGl9V4
TeIwm4+1057TOX8pQGddyBb7D+HIX3z8Nx35zPg2ODHEw5CqtxlL9I6xN9zQqr3MRGjAuHUnOLk7
m4uoEzrYj+D9VB0mpTF+TxUKx6BZPnGhYQDx0nrbmAwArAxbj7RYW0EiQhCUgY9B3WWOHl216y0J
sslm2w7jdU3VS2etzOoVBrE2ioy418gaptatN9hNmq2Dss2vVnGpq5EflvlDxx+qEJElUBUg3rfL
BVVlPBlyPXR8gpboiHcMkNtPiE/QX8Ee0yaZyw0jrD9+PZYXt2SH3xr86q5n/3Xt5WZJhtrhYCWV
vdBpBqyVmP2xmgJtWGsOAiRKTMFyZQKKCzY6EAHdU4BhwBvCWBQ9B+WQGEU+nZ1FEfmiiy2iu//y
XpzsLiiOfvUnw7326Fn1o65ycP2Tt49K+k2KAOto/YraekDRzvNrTtZzK4KOeVvDv4Js5/Vc7I7m
+pusDPH5fN9/dkV+HaqAASAKjLp5DrVCuVIPL2tdP2h/OvGO1Htm/sOxYqc/PEQi33ej8eH0zodc
W1iTItwa2bhtwrXa+rBPk3m98wdbioc+66640tLEGMNzVRpgiVACqhdU235MVmZlQDlrLHp4BjMd
ViqJCtHP30bZczcusarm99p1hh33xudy9oLyJ+gBUbEpr5LI9AluSF2yUcmR8HWZoaCjrwQDgLyH
NJbJIxk9Td0X33/o6gaUE+ZHjm76A8jFiTc7RFLUHbZB/rTSCXG2sWdHtJVuitHlIfOxEGRmuzAo
bJ24ZijZcDgijmDAzRuLFv+pg/tzrCL1kgd6y2X6ZWrC5MeRXZ5k5dbp9GGtp2u5jN+O53/4uf7y
mNKzNNdXMirWjsLxniUxBxgvrbl5CrS1FSJYN42RqqSsYGm47QFxZBA7po+4eQxvTjFTVFavltvO
eC7C17ZSuDQnQhnbgt+pyr6gfYpdqdyXKVPA2eqfagpfIW6mSLZOBlHtYEB5dRckaLlg5m4M52ma
5iQyGGnUDNiiinMalypfS/49Cu+uGjTvHVSzk4L616C5GKb+COq1pa+o8tM46SZpSesx/Nk6+mz1
N5nrXnPcnVxMwRs8Nixz6N3qiW+8YvZvRmyRKvCTVY6RhMEMgq9qdlGW/YXWgie2KcqkVUCkCi6a
oDP+azHS7wFN8FQF4851kB+TbvVoNynTRFROsWBNR7g86YL/Y+9MluMG2uz6Kg6vjQ4MCSCx8Kbm
iVWcRXGDIEUS8zwkkCu/hl/PT+ID/e3237bDEd57w6BCokhWAYlvuPfcSD6NBOVycvRf3sQgzU3t
jSyQXWN1cffFXDx3TryPmuaFtea4HZkulr2lN5iT0nUDSpkczJRgxNr7bSidsAX/sVT949tC79TT
IF1/P4eaTMJeHqwRLfBoxd7ar9IbkUw8u9leAcpVSu/DYLpTjthmzczQK1bxdqaKyHqkLrlvX5DD
w0dE8Kia9sMr5Ecdh+ijw/TF5t4ouJaZz1J49wUUc8e7mo7q1rK2UVVw+IQBD0WaxiyxFbFCuMvC
bzEUVz91aPSIMFx1xk0hOwgc2KNBOF+ZBuLdRHO8LQNc9waz3bLP2CCx0w9m6e8qNse6CPuD4daP
nu9X22Vttakr8eSPGCYNLT4Fd/purovr0KJZsrT5PqM134wIP1wEkvS97yXbfvJa4QpbSws5iVMy
WB+SSdRdhUpSOdHEqtDYEDNK1Fh9CYZEILsyp03c5HcI45JVP+TzOptNuvlFuZzKAbbtVGHcj+D6
2m9W3b/IhQwWsf5eRfoXhqdrPc587kHZ9DoeALrue/ixoV6LVN4KawTt3Hf1HgxA7doM5ORyA3Rl
vi8d1NpaMHBiro4pZNX3EmPjAjZ3ZstbK+mTDMoW2tBsr13E8SIgzAb1rH1vRCDLM+kQ0B42+yyZ
t6JTnwJlG1tfRg5xVx3SmvisSIGHAzqv9lPoPCeGSRVjrifVxNcsiRuED9B13Mh+tB7ShnME6fhn
GQ7boR8vsY+4HDUGopv4Mkq6kFJFFOxDv1/HMffQrKcPUck3mA5yq4wH2l04+ZWSbDv7EoqQ2HbQ
KnlVcXb7UXpWbG626Rg02I8YxndZeWUe+Dar0aSJ7e9qiZtLUxSv+35x5LanGUUkRqyGFiU1n7Lk
okOfDZBldIjYfCYOiOLWoYy+vay6TBJouaAk2dFssJ59IKXzXsgOc4cHnbXtrh3aXcQA9Fl+eoyD
OVg1yjxrV6mdqhYS4BTOW8edyVFjLxum3HBBEmQ0SvnWHZr5VpOamh7CyDfWTTK569rWwxWt/Z3b
mPXRBF51B1bd2VWD/a2b2TtFZFihoLW8jW78A9v0Lf49EgALEKwZ1m5cKeAdXHmWaHzWlhkGm7QI
KEiiCbDbnKP9cSgNsHb2eDKw7ZUH6u5k3w826uL012im3dr2J143JrRh8uaprFprnjNMzR57TNbF
xPA6KaMRcRBWfIdNH326lEfL7X+P5A+z6+1OReB/9J3/Si8eMJcufxpMEniuxbqAKonWQpB60/94
ZZMCBE/2pWceK8wlTF6F2Fttu+kmrpKZjJ6mxrQyZ+P9aGhCFGGVHooRE4k1DLfSCx0GwvTHPE2M
DbbZEGWMtel74ImG1WxbXgF0stfUbLD3Ku6czNYuDFIJHJn5b4+Ef8MwEN/PzHupTQSLvQLhnRUo
LhAKlGOarpLG4nTweqYb0UnM4pKyq2sJwYWz3tbgCsGi//3gqukYWm589FP3e4xrFMqIq3IDSbCK
dXymueV5Upg+SezOa5Wl7LE9nio66riDtXeBZQts3I+eQlH+eIySEVMWz7XzWyiqr6kxnV0kWO0X
TTeeGovKEKTyGqhRsS6s/Cuam11rLZ6Kvgt2lkZBpX2/2IpG+LDcPX5XzWLIDLmzs0CmGNlCcu88
G573PO3MSL0OIuans/PsSBQuUbRFhxKgd++90Zt3Yxr8MXCFb8GkTtQRqYsaNv+sWxxthl8xaAqt
XdxXzXlWyOSEFOZ+IYuHnj1soyY1NvjOx6c4rk8/xVjyDOdf+RVSIyRan42ot7J5tv0BEKKggaS3
f8/U/IPsnQFcjs/KoMe9ejNcPlMSr5Qneb4Wlvs7GvIvHWO+L0vrvalSkCwp4ECTp24yErCJVgc+
/52lrJspHktEnpuqz/QmquzdHCXuFjhmKAiyhC+EgTz+kE7zmRky2qoWVbr2ToNybgD24jUCL3eL
Zjxa2e7i5nK89zL3D1zk4Heb8uQKMg6MpMNpaUMMVtqjAXW67SARvPTuawALY+tVjbFVCCEIDcj2
iApqRMLhLUiME3A9b+uTviBTdjCZgYS5Rv3xq3cnJIaugW9fc7d1/iXoUURbUHrPXkLue9Q9Mg1G
j5LxvimmH5FZI7G6gGfeotCzz7WRPaN6fRuTCAFZG+HjrxgQVnQra4NTckjMetMZd6nCMsyrTeMN
wYKw33EfOyxoXN+5TjbfUyX1mznyaJ/yere8UD2HDc33izuN5zIC7MEXZStiu3wCTK0GNpqFNcFV
z+1gQ/voKLZxTJNqiIfD6pIW5OiKAg+zJnTUdSVttcbi4a25z4f91Ad/qqD58i00eY1DoAkpapvS
DR/L0Ato8cPn0i+Li9Jn3QcknkXDY2PlrygLmJda7rG0p/6UoijxM8s4+3byVIpiPfPkGqxipEeW
Z7gDa9ZHJ6+ZMyYrRGemvncXBscFB5xEc7TpouoMaLxhCIWM3sjKdzMKvroUxWvRwyqWA1qqOdJP
egIaW4WFhGiwa+uoPGl8TyuVvUfwScucp2DWpi+BAFrYIMSZB5S+WrKORVNB4UXsQGuZkDhoSja6
Le5MWp8JNZjV1ucyQ9UVS+TxAeqWtmBmLDsoWY3aK6PeVymeYYdEuvXUFrfGb77sElMDUZQVJ1m2
n33XPPhJ1a2bOOzWqcH1msy6POWxQ3mu52HNRCs/a7bvPdpFWTnwPNXdKHPF7rM+CGtyD7RXT3YO
2Hool5UXkwkV/Xgelt4OoiBFn/daEn5HwBfIanOhmTI0zIifHXApx9aOnBdjF3KFC2O+9zDhZADx
s8l7pXDFVua++kEtaGeZP47s+iHU8gI0AAcbqxHXocF/783OIUpaIiYDe1eUmtxN0+Z3xFS4GkLm
roFFXLmtjrL2XtM4f3AJM+PKKW3zkvsnThDMvfUpYpb0FPUtfssMM8YwNTefGN9VWFx4zXZtg0rA
TFLmgKS6jT5i+yU03Vo2ddE8vhNSezBDkfMSITiysxcHlTQqs70aFf5gcuBWOnc4pgrzNvSej0o6
eOHOTZ5E7xkoIDT+M8xI0RzXCKKtZ8Ium3UYxJ+dhZKneIkyjCamDDYqwgU65v7dGLifAbhoCDy+
P90XIv9EHbXKreYnKmKUHd70ZMFtUh38GzSTlOFQHsi2LNdTxmFbOFiqwwRLUpKgjkYNpnrgC9J1
SPeeUpTq6mAnPoNO1OiI69mLpVgAbBsisDe/9mHy45JuB4fm4qSVZPeta8JBvJ12qAxFNJ6NPttA
Mz6ac//BOEPdulpbh5KC3uQXuI+XBMWcqUnfRhJSjLPp/cAkCePBs1OmUZn5M03+odUGdFdSCldt
qt6aLqgPZt8+MC8gV6BK7iAM54fECTZAWunKzPnSh9WxCkn3K1v25p3UgPAna49fkRaA5wYU9Twg
UgZdgFGE07oqxM1POQmJUEZ5UJ1rM36PunGXeVN7NADxp7GV7NrCcTbC0jfZoujslpyPjLI1QYrR
oGIBmcGDYCg8lt8TJyfnXI/Jak0UN2O5huGk3cX2uXI/S4H+ZYlo8lElnLpGbOPQbU9JtAWXYu/n
KbstI9TC7dx9NrfijGxLzapOmUl03pk1DODQBTSMuiGqo+gJizGyIdPKfsdMiWrTIsMkZXiIsFII
m7Guqu/rQL7m1khBHx8nrZ4Y4gHMVd0pM159w3lp8gITwE9iT0h4KNjLnMjBxbpdebew8k8TYnij
s+95qz/mrGceD0ylGaHXNHBTS9kEoD7EsC+D9HOOAIiWyBmoOej1gg6DoqXkzqgnZNSNn57R/fCX
A0tI8O4fAUO73uAWAMi9D7RtbLyFqE++BNiVSYEOmYptIxi6o6lMj40t8VH2ZB72BrrQTMxfXvbe
9PXThKf/ETSQwzgeUgQpBFywzJ7DZu52SglMqab55rb5fd7SCpZU7zvTGDva1CLZCBIqVmRyGVtc
XcnWwmyiC0TaLPDXML1hOtnkcgFYRsgxPacxG3ft7pebr5+SjZ/BU8EihJDgoINoP8N9y8b5FFHv
cx/PErK4bNhQWYCAVKfvs5lOs1OMTXBIq5VddBz8xnDOh+hFEyK1IOhwmseceaUcWSmYy9rKHOPd
9kk5E7JhbozeiSdE552xNuclz7KmojRF915HyZvDyKXMAJubh+V0KHX8OBDGuc4L8SsIqAhh1nxh
+wQdkeLCSV2nhUXiTeyQcGwaCKQjMh0sim7eqUMVZqxwrTk8u8WwKyhNTKoeav/4sXBmZPJc/pZS
T5Sx5aohkJout7WIOABwU7IEBowVz3+6MNn7khQCbS+2eJ09R0Nco3xt36TlbzC+Xkl8IeQve0no
heMR/AguV83LipgWkAke630fi2d/4ttA219Not8NIYaautjzIDY2c+HhRhnKQ6xY/7uO4sJMvvyx
ekmF99NOxne6TMsnCuBzZZoch03aXSpdtCtSSVEpwffeWiai2my+Cwb6WE40ND9AG5rSuCET6LbK
fcVAcWwjJGwDgZpEWX75pBm0nYcjn2l15DNEsQb4VbH7Gv0u/XmXNPWbDqo91/ay43AMEsG6+j61
em9r5wECrSDZVa3VPTi13lu1nW59l2O3NcJLZHQ3bcX0kJoN7ECzv0J+ywhTb1272SJWYmKsoupg
0vm59Owr1zsL8WH79W/Sc9CzGgxvsnHfBPGvIkXa5JjZlvX36zgWiJqpE6cAUbd/ZpXyTmDRtoyd
15R3YUoEDR7jSPj/B+7w5jVlccgQAgd/QX2nItpyNbh4IKz4Gdvu1hpGQSk9NnvfQSs3zYiOTJLb
suaBFO7TYJjhbpTMHxwj7m8Bks84tDjxkA0pZoJHz2UxMOTcQAY87saM73SJ/XT0B0FZRfNodUTK
WA6DxcRT6SnLW248BvU9x2vulNw5WcfQ3RfWGpxUci/bBIkAFcjINITsDRrRAmUzCY5SLsldNoMs
/Bo+XbtfN/SMblsBpzLXlfA/HKxt38gXd7zFDbpXrv05mz5k71R7O4Hm5jjNXowpRvxly+Gz/9mr
JhMnu1CPk2Vgs6pAY1cD1tpwnC952jLfwCNEh+jBOkrQj/vY+T/tOXkUc8N4msQiKlZOmQAvQsda
kcw1vBa3pa5G1Po9xQhAPB6jVorFbIl3DcuyxWSHLB+pYv+SROLdNRLoBvmpUNkhnhN8cb3PssXB
jMtDFpTd7yUTiv08ywqRH8kXQjxgYToZ6F8oE9DyNyyqGACHT7VNVV4YwPlr3pdOgMbknNnNYTme
Mg91RSg0OqDlk1yJzbIRAFQwvUytTLEy0q/i/n0wl4UQb+LB18yj6jweTnUybe0g53WoKZO8JGpO
HUWf7yX7dqY8vuam/1oaSXUGM1auT/1AQZtlhtiaqXPry0Sv2M/ibhafjW/88cKG/69yX+F6IVNP
UZVhliosT16tme3UEN3Ic85Q/TbPC+36UHn8moEsGbynYbqv5vmhQZiwyTwn4RLv8UVWhNl5+tza
yJLbCiCcW7FzMVz/pxa0f7LGX6/LX95IPkISM+KQ/bhPxvQ+ClmpqQI3pCBfi0YWFg9aMCSlCJVR
nL/VsqaHDIyC3f1UIm9BesMzHjlUeixm9mRl9WP7lKqzQ9JbMco7CL1c/djk4SvYq7ae7gfxx4xp
7Hwl9mxc2R2F/SmvKMlG6PBFUwE1YVfOGNMd05tRMxAU+iLC6Snr2apMRXrphci3lXVfa0zjTcCp
Cmv91ZDAPycSY5JJvQTRuJ2M+DpN3kWTyrZjFYQWLX2Sc4zAEg/L1muQN8ASZto+8DBjpp6t6SHS
BKGa0TKYK7OsXL2YFkoSvCXmupbORwTFgJcnxVkWjGIzAdRe6AM8ioo24GyGqFKDTCjxlm1DbRE+
YSOEmRHkJ7rONgxjUHawZNOh2pvmpFZWxJJQTDOwfhek6liKg4tbZa9t/zoq2gK/IrUGO6s6tY54
kAayryF07gIktE9uK9wNI9VpUyctSj011ruuX1b7fs3W2AuZ8Wbs7A2R3Hqvc88NMsnERqRD2Mr4
7ORF96CdapvqKMVKRXS2NUHAZMTCjM2HutppAW+plpeU4+IByCw4ism479rpbZSY8CwDXNvASYmC
wD6HsrAus46R54eINWLNWBu0CxM3A3ijp0amPSPZfm7SkfM5t0hvkev+Dv0KWUNbdQvF3TvEwHvZ
MWl8EV1ztEAXFRt/iH9UNGZYexBxlgJY1VxblzpJnZd5zAGoYZBnqOUcdT+PlzkpXUJI4YHkurs6
1SQfmtp5jNU8vFrmtLK9RvyCy3vyIq+4M9IAMC6OD2o52JStNFeWFyKCU2m/LqsRf69V/CSmOhgV
xthhHtj9YapZaTHRYHdTku5zZoeT75OHEJv2iztbr6rJrWldej1VITCcpxTiwJExM5PK/hA447SN
DEbbXtjHd2nUUnNGMamNRv07DnnHtAN9t+dqEON436oh45P4twEpBHEsMmejDS9lE/SbrOuaz4qy
m+LW6kPzJqBCPEyeB51DdWpcUY6zbBDZCIuaNgvBAW+JVVErEZa05afhaMabQ2vISG4FYKe8L5XN
gV6U5XnUztmeM++Q9uRakcp0X8tKPpoi7K5JKrZ2aVssVhNm7E7ZneoYqbDCSnNy8uqjR271UKKF
wOHZ3BDA/rFyimTqQ/pwaTe3hOfPGgnVuAG8hk3K0VtmqNERI16w6REQHEng+BwMP7qPAQpuzKY0
dx2KxAswoG0SxRYDIj4syt65Tc8+Jqg1fXxwzf7+WnnAgr7Dg7uFN2jfeaNDqFShfDCnWAVJbnKf
sm7U7JsWUTGoMVL0PFv9QZSNzrRJXsN2MK51UoGRJHXdd0N5VQFGOM8uqqtt8hSdq0fpwTHqR0qN
JDlgusBZVPWHUrTi6ixgIJHUv0ynL/Z5OIirYZdoYPv6F2j0p76ibHKM7lFHMbQ9m/mmTKycXLbJ
+WV3zsM09xejSdvDlBvFvYYwXsjyascTESPLO1UrDAc6lf7ek1hy3PCbycN3P2fGyyRMWCgoZbeT
h+c+Dxv9iHbvkXptfhGAk8A3xVZ0cmTgngttcjqYyCSIHvJOZFDxXBgY4IhOtrfC1yxw3YSwo7a9
xcRKO2gwfqURLpVsTvWrm3D7hGSSPiUh0CAmJsGtHAiFGEV7lV6hzr4kTREJfvtuBv1hDPTwPbvt
3nd9Lssyv/bFSA5tzX3rGYY6CLqOLpqCW6iU/xAwgDHm5uHvHwYHHR484lsVFM9xl41PHPjjU+dg
ToO3dVRgY2SVzcgq/8cHK6UuSfNTlo0K5Fec3SIUOQdcaRObJEBF9hjdufzUx9jkvvt787ki2Tml
EGdUwc7VCGAH/+Ne6fzmWHIGYGr04PjMqe/fKZNVWpHM93ZUkZ4b673AyBltehYOuO5zdNDbGnsd
gLvFR1C69cUAUJdPsHx4WBYBDLb/5VNmyOe06jx+3prRAtDuie0Luc+/tUFPmjoTD8OUOtn38uFx
aOtsVT2NowHT0tPHPC0QiQ7lLZIIaguEsjIR9sZI1X3ageUrFk+7r/8E1KU20kqLhmLlu16DPpP9
cIFC3tBM/IQ8hpqFgSjjZwT015xZN6TfDekjDwYSa5gjPMRMBl8UH4W1NxPqtpEYsBUoo2UQ0235
zQjhLZv+UOtlAJVBR41EiADU/1QoIbkyoa44ETaqHkRgbAKIK0E9sC/grM0PuoQf4QpU6+ho4h17
ZnoDnLikLT+zNOUAyZJF1/URu482nTgxfMbLIDGzv2Lj2I00eabR//Ijin6gtkFNSAjEFlmGgu7o
R4VJ9KuEu55VzpZLoziEXYwcul/mi22YvAjiUrceul3bt7szD1WwdVFxYJ7KfQJWRA5kk1XDvP/7
FTLCzbmY7MrT3z/nAuRv5WYHSGtLAyFa8uksFW4YirknnA+opnxAN0TmEhRbIUIhZSxxM9CLXV9x
jJL2mQuP54ZrTZv/+Rd/P/vHh7/69jx89yBDHHUBXU2QHnyEn2kyf3AJ0zp1sd+c/n5mzQZHRz1y
beKyPQ0NYxwDlQRBCsunHEZMD9+x/CfXtoiATLLhUW4i997c7qmc6+M4Dj8b6Qpawlg65YlKojzZ
LE/2aWPv1eQPBw3xrnbZnSRt8z4Z2PszKitCubYITg6DMzzlHlXixIiQFyNbh1l9Js5xQPXe7FtD
kdWQYZJgtbsyXFZg2PabAQsP/Mtwhx5qD4Y+iLMj0WtPmQDQs3wd0+l9sUAX01r/tmwF/pYN09Qh
9YlM+qc4f4X0xYYBgbOfi3LXjDOQtNkmnq5Ac+DYaEmr+uATmE2NnjIVK77KIXoaLfktUDZkJPyy
WmSDFaVVArkru2OBZB271HtvveEh71omg1zIJY0u4y+ALNg4jQHfFp3qR5lPJ7zc2OCfQh6IyHn7
szBHBLW6/ykmfUfOZcMmG/aJlZHe6+DprWfCCAGjMC24zyT7BoPQtCrSr7NNlRdrsbMHStYqe7Rn
QUHiCfRBbyVyY2WSrjk1HsUX7Z1fuO9/PTsepMeSqJlRkiVY00Lq+GYxTdyrzAaTTN4Teo5paDeZ
3bs7k0Ss1v7F+FetgEjfycpCd2e+xk7/jfH+pvKOkCiYB3ZsvYOV5Whiu+v64z2UzSfLW4ycUXVK
c/8PjMyjH+MOsJwNsjFcu+xdVxrNvQN0sCIg462FazF28xY5y0AIGqrnVo+/G2N6ZL355sYtzt50
iRHFdkGFHt2VPgBoS5LpNlFq6riIYTkjP5Lp0R7uXQs6lkRGviKlQGHUoBM8SZk/sjd/oH1mWpW5
78LDhxPtzHjY+QsbxzVbOFT6F6/6nV9A1ILPmARr87HigYuyZqi7N1/Ue3oR6gaih9cluF0DVGsS
MACo2HdH+X0GT9tCOF3MtBBhWp/fdMaAW6X4+xQUA+kQiojR6YIBDvtXOgFi9L6RHdwbI719UhwX
t/kadZdrLeVE9RZEiIDmPYi2cSXmJQja33asdsqcD2PPFgymMwccCRGEMBVr5ap70YzP4FWhF4T1
5+Q5/T4nQc4r03M3A45OgtbZuIlxC8OLmROBh6mD+DKgRyxZkUmaBpu9kU4G0RTPA3ISf1RdM7lJ
X8gtdFB4A22u2IfB8v4KOLEqBR22o3SsKmScdmRecCtOkm06FA9fjvvQxHNj6ODEE5slid2x3P8a
2d7e6Oo/Z12Ne6T/FagvHPWcOnSYNmODurmWLipcrxxx2BkKIGHfPmJRh6Y/T0sshoPvJyX8uUrq
Je9PUqy4zp1rBNcBvwGbYqb1TVOdQAkS1ll5xHMOA90EChspB8wJ5EQLhrFoutduU7FEbvNjKB9G
33olOJdbjSnASjL9XfOwQrlNVHA7DuNGVej2Y30vx/wwz4TrxWG8Q7VpbLIUqAz7hJtfJS/Qq3B3
fWmN0iuueQDC+nqNqj9NLn+54zQd0LqQdJlLseuWB5YR5ReoiMoM7kwve6lzfr4QtN4qJv2Qn4AV
py+/QyuAo9DvmsGo10gCmaO5MPXx6yQq2AcRJHU/SJg3LwUVKCymBuXiZ73xP33mUn7YVnFjmf/g
qeGrPYJWoZLObj05VytWKWjvOhZS7gdFGsd52BzdbH4THKhSDxs9J/w4oOnMbP7dz7u4MfUWAiEB
czVXueewnbAMgBON+btu+R+9rnX2jXuu7ZjLcyL4spN344JhcvHClF4LWTd6n8eMyUGvTpODIqUt
3ptGbuZ5QUDM3mFU1iuJ7LflCDQ0HtLKfpzYTvqpiaX3r2y9fiuc+oSL+t5TiFY7Sh+ljQ8jOweu
92wG8pfV1UjtSKL2qcKs+T3OS/ym9fA0FMiKMxwJTKQ1DGbfQn/UyzsnoQny+u+s9+56rPZwizTa
gDbt762K5XdZjpfIG++8ARdD4f7p8bF1rXUt0aGaRTXyNAl2dert/SYD+O5Ej/hf9npIXpa0AnNw
QPAcCxgzKrnwmt+7RX3grrg0XfemFtZMal6mMmK9Kf4MVH2LJq102VZShZLfTE4xKDiiTyraVR+a
yDx3T440vh1FwT7Yr6H+bUblMexLUPnmNusVBNgeokHuYShhT7OiKbo3npU72ty7XDFIX/B5IAev
xnrf1f4f2w2edcIFmEkweR3+gC64pXFDRHX85Tk6WusIDoAx9g9BbLK5WLiKpba+UsF+R7IN4Thx
rJMwi+w4I01IiG8106w6tqlsKYJ8XJ/SIb7e8IprlxrTvmIutbVVzpDGsZvThPTpHx+i5Y/xPD6y
x3jCwL8M+8t+MxlUjeaAoa+RaH36EjLu3wJpWgopZECc1X8/dfGcTey1ySkvd348jZso7QEvwoZh
nxQk9UksH5IQs/no4HyKHKSFTXNWLIm4r7ElCIsfqzQH2gcEq6e/H3IbOUrPe8Vaj9KQzHWKlg6A
3CzDE05JVE8CzRQgzjWfNKe/H0wbnVjWBSNCI5fQH+OqcJRwK6XbNqve2m50VouVommcPejqE7lC
f2o92YfebOEDtq7YtCMjcJjLG7Ny0CragGV646Ff9lxRGD8PlqDbLmgF4+ZNmmgGKe6AILvOH41R
lirzzSn6p8ChKiBtwnhkM0M4Z8ZoLZyHmKDZwAEGly56ODxFNo6tNyPnOO0ixL1w9G1/B5PgF1Z4
ZoucRv6U3zpGV8wg41Paa2oZTz3WILgoZsHB1heptI+InF2gdF7sIakeTIk1uuTZnuLFDwzNjFu8
as10MJ1UvPb95OjlwW8E6IadEl1eZrh0OMAiRDo71DKIceFtUN1pEbQbnjx8DeRz0y6OXuBcJs24
WtAzc9SeJyXv3C54DhcXVgf8YlYp1YMczmlofHeRTVjAl4WyGDz/MSYcr0rXMZa9MoDTXLnJPu7F
nafmP5ZjvTLQ/XKpjvxBIU1pxB7D8t4wDm1C1qDRDk+6dGjdnPQw2fHMhAnoMFTcteBax3cG7I0h
Zzy1wc6Y+reZ5oq3mpOQh9BW5Jgh2yk5YgULtq2NK4TfZcCXU/RRc4jj8iWI2RcW3cT6r93DVWY/
NXFRhgajOU7WzRjy28yOeanJB4Tqj0hkwAxb2vlPZ5W//IqOi0cKnO+gi7jAOFzIfJkmSnFvUNkd
uKZnb350fd4Rk2pgkMCJra5hQfcqNLGa0hRQDE2H/4qC3i+NiZZf/fFyxEaTSNFP+92llq7cjGN1
NNI4OWFxKJmlUwoa48EdXAY5SiFFhiAFvZh99maY2ifVX9IgKV7aado3lvMKsRVbO1vB5E65Jbtc
voHIos9hph0EZjUAZESWaiXFZsQQw6MdwZgqt26k333GTkjaEQ9Z6HKqWrIPxLbGHGrtNKhi+nYk
LDt3UCuMT1UuKDHZ3uio9YjZMsD3Ua27QP1n3EpoeyQjJTa0qM/MrdGyfjvjCV9EFWhnLEZfjYEP
o0kAU1dmdKlTcXW7LysZHrVjImnP+4+hpX8wGu700Qy2luM+RsJ5cVO+HVO8zG/wGPfiErj+U4+b
ZN+XmAb7/osd9LOHlGpj2/xIUUs+cep8ziJiNOFdQ03xg/A6khkLGMHCTUBgbj4aRkcrXOHvU0Ff
FuYPQHv3ni43mcs/rAeALMrNXzVoRCz7NstLrkSXSi2eEfgKK1LXcRbQrLHi5FPDdK6q9qVFY4Tt
/qQNo9z4dUGzrsyj04ldGAbz82zkFpGg4V01qyec4Y9pAUqwab96w8pwY1MQ6JGfeYC5CN4Iu8Xw
BjwDMUNgfw9jzBjRYI9p2bxjbLe6vVVm19KJ1MlQ1XOYxL8m5afb1B3vGRu0BxfMWuc2uD8NB5jB
RNAL45mriG9tn1Gn2Q2Py7p8R1n9TtC5ZtzOj1A3YACHpVhfRllE/VgbaVOApHrusJAw3+x4ofVQ
k0lRJCDjMl4fx3JwTlLmtizzUEQY+4oYXxR1k0IZb1wT2W48jbsFxZU4i1kauzEhlsCIeUj7zQEM
BRPYugci4bojL7MsCcplHSwGphrIEMzqAxba26hp1VtL4Z918jsOXgIKkoKKVYWEhKe0hzSNMQWI
02CKSh26U+GK39LojqA8kR+PLLulaYMwBM+7SU1ykhiw3YziVY1dwLyOVjVDEO720wNoYjIH7ASc
UMLKTTX+dzXDskCi9d23w5mKvflHkuP/jwMln5uchsfvKPn32Wm+KT3gtv+3dMO7j/xj/vgPSM+T
/L/9l//aZcufHpOv6Pufkw7/7T/61yQ24f2LMKVrOy48Id90yFv7RxIbz/Z/keSvBZgFfCDQvvtv
SWzCIW/NdIlCdIVlYt8gvu1fww75K4dMQlP6EpawDOT/UzIoAXH/FIzpg131LJytge/Z5B1bpsnf
//l4RGbd/ef/aP2nOchaeF1mS+RRs0cbfi4W8jeDTYqHDV+8y4p6n1bz7Z9et/9TTqjgd/vfvnEQ
WJ4thQgc7ID//ht7gQUepndQPhsnxaSghSwk53Y3NfGOYg83MGHXplVAkfvv3J3JcuRWmqVfJa33
kAEXuBgWXWbt80jSOZMbGEfM08WMp+8PocyWFFmp7EyzWlQtJJMsyKDTHbj4h3O+UwPNyl0URKCX
gqpbRB276qJmaJCZPKwZ6fc5Jh+rPliDvaGBeeWEWIdRuctFR5YLvTnMgcGHgawTPTiEawdFR1+8
G5ncwrNd2oG8ZGlyX5TvoVtv7AobG7btGpRbPHZnTKInjbxk3RzXyVDgN7NXOmFwIU2UGdsvfa1e
neiWods9aDK6s4oxhQ/eKcjjU8g4Qq/TK+JlFqMVvXXhBJ6nMD6qlkwS5d4HSPYDUARR0ICFISGH
L5z4CRZnW56xCL7J9JCUL4bZSUFSirWy1XDb2T8k5HTysWLtkTr3pWTXMw7b+QfWjdpj0ES0p/X7
RLnXvYeH3xkp6ym395awCeS2VmxrnZqeP6k3rS1XQ6sdYmGtGmFbECK9pQeNJtf9j6xkK5PjHQHA
uM/7fMeW6pOxQ7MEOncD0v+apbu5cvoSeKy/hs/5msIUxS/jVoiQzHR41AdtI6ZuTWv9AFzjBi2U
U9LBOSbPSWBNVzz0j6U6RRpSMMWjGgaJYzLriyp7pR4wQO3L0qa1z04GIH27yHCcXSXe1oHDlNrt
6p9cnwY32M/XJ35P3ZbSBYwgvJ8DbesK1aKhqQfKnyVSXX2QR8BVG68C8hrJi9Un3/awNu3+WsTR
fWcHx9Cb6Yo5BjjnKoLRI9CE5Em+LRsHsY52KKzxCRPgc8D7kTa8z0W5BUuxozWB3DQPE79CA4dA
hKQhE5fYw+SPbCNCLDyiTgZSkF6Fzr6t+9NUSv7zPauRNIVcYLFN4EZ/oDDgnWtXJpibNhiOVU64
aE+zMDR4JrmZCgTs5BVc1xXORawrg9He6jzQmXDJE74NRL/+SkUkXoQdyAMWlyFXYpi+OvT48Crp
ensmspRQYVrselRkWUvOqOG0bAPKl5Qh9dQlV46Qu0YhaJzinWdnN5lwTgiIrwOQ72VV3XnMs9JU
O2KKuZm665ANpemJB5IqkAEAIfKzG4dbeAjBtAm1cazh3AUflsO1n2U3AaoGNWvAvGRVEdNaGs2G
bfnezdsDd8MpnPzDv3M5GKbHGW0Ky7TlT5dDlyiV5b1dPyjduy9t735OziOTrBlLYNnqecIjURAJ
Czb3Gr8NO8T43FCTl6q49cG0WkyG5HAdg6tUVXwCnbnW8SKWcbEQpTiXaF2IPrxBFHBvjS1uZudU
TtW+NXn7dXz9VnSnGQO0deY8g9xaTnfOhnw/ym7ZODBcqnbLobH2Ob1rn6PJtLasUFaxA1YjfE3c
a6xqW39WNgEWNFX8TrbTgMkK/xXYymc9jFdV3j8isKHmNHl9w7qIsrVdt6ukaTbeWGxJkt5AmwIR
RWonOY9VA9JsmD+O8qbr8l089ucIJttQ2qccNZjDUVmQmdOU9Tkwu2sEwivQsIvMAXKrpnUMgNcN
0av1Z9SQ25zF3LIBk1YxVvRbrtPCuwqrR8vu2DOWuyL59FzqUrYm2sAswf1Qgl9FaAc+G3CL5Y6c
rfOMugsZ6jT4UuGHbukab/78WphLgr87GQxpGnO+6o947j8+uZDvZ7aMyhrWU4ri55n4ECpUuQ1G
VLwWsV9avTFhgntk7c7bfDhj29Txb0rHW2skADZau9IG3tf5CgJsJmSyn73sWDcJmxq06cpSAutP
wUpuVj+rjbKsnW/jMvCsnaGeuuBSYl8eivapdhHjmKht/ehjvsEEh0HAI0zNYI6RsAin3Dvmk/K8
xZ+/Cz/Ft851gzB1yhZ6SGHaFCF/qBvQFVcOnJDmIRfWw3wemvxknEQzwimhT43/2YH8n/5Ai8Ew
t6CFH+TnG1BTplb21AvMSg8yKzbOwlmZCC6c4AgE4sF3+uPYyZMCdsw4jrCZJ68nMbKV5EFBjXH8
fP1P3oKfSxhTchK4louSkOQrNvF/fA9MCdLIRJD/0M8+i7jaa96sJPIPbHp2VW7jRbSXZUlNlVpb
5YA6J0ylzume8eNJuQE8soLYyjLzSTko3KBwMqE9zqQCErmC4JNTYB22JLsxHMLQchPnwXG2IIku
3xdeexZdceOytWoKoCZSPaGaO6LOoBERD1aseDJD7kAxxkL8KWvjq0x6h1BmKC9N0Jv2JoiDTzSX
W4zMK3ds8YPI1SSXsXTfaioTpEjXNZksFeVgCv+omIw1+vGOLIJRgRnMwAbmcOl84mBm2RK6opcg
My941BXGDJ42Qruvdfs0mOGxTBl4//kHMF9jv4W6O3N2sGAUAwyEdFjpGPON+rvatTRwuRNY0D/Y
mrlTKNbM1P/1M/6XuqBz9IG8qfhufk5n/0Om9G59u/7TLzjfbe5//oL5dXwU5ahQwzT1f/z44+Cr
WL01b3/4nzW4hWa8tF9z44JWtflbvvn8lf+/f/iXrx9/y/1Yfv3v//Xxj9oguhGDWvxPIt4L1YR/
Ob99fH0WefT2+87nr9/7a98jzF90k2Bnj85G2IZjcHv82vcI/Rd8LLbD4QkChP0EP++vCdSW+MV0
BIpsA/K9KWkMfut7dJol3fAIerdsfX4S/ysJ1IZw5w7jd5ePMFzPMmwdryMNCK/vp8unNWKzExb3
CHAsZBkBA8SeSbPjRgB6F3GqblokwV4f3+gWQynwKaPGYrZo2Wmhxxh0MsyL+WnUcOK5BYwrLXyV
4kpjBQf07rlzkoA5icZey79qBgeq+EKNAzoBZaEYMOxnd6pOVDsN+lfy7dC+jyHDL3+bZn69ScL0
DM5s5/Xo1jF0emvyn3rdntatM7qIu4crXy+afaeFbwrkUh/jhCLnotjwQOF3EWWPUC17bAYy6aXe
aFDGsaNkCXAt23szxxiVKmaHhdGaZPGSlqGVTCqmwbt3xjlgxvjQgTfSpH6XnnMpw3g4ZMMJuRXY
Ov/WNx2A3xN1uCcrSBsmI5VwHPlbWuhiUcS4P7PQljsvfZkBNp7mcQXZ2wt51w5DDRHJf4l68Isj
zHMGfNMFNFVf9tmiD9mxkT8fxHN84HCeaSM2lKNqQEugK81gOLfrG/FoEgWzNFR9nWjgpJv4khvw
OwPl3pgS6XQxuUeHEWrSTOc86m5iwuHWEfEwYJO1NR540plzhrKm2b7aTvemY1xknEh8adFuelYp
K2NIT75V3QNmOzZdcp1Cfmm8R8kYiCQF0hiiJ1Wq9yoKSAFhKUZkL+EK4crt8zspVqPEFxrrPItU
cN3V7UnTtRPcuGUWp99WKY+9GV51JNsimIIGYVJZyoot9mR/SL97jBz8YtLilNWGo25gXPB0C90A
Eqj508SVcZMB7IMm8QhG7tI36aXp0QnIOcxB79+g6LZAsuyV4WLV9xRUXlIjmBLm2UPZJXc2KdCW
NAitrLd4r29QG7MOL9my6TBQcAui08a+mRDzR0k4I5LXWZhhfoGZAel6x1w6aQXTuKRd1I3BHoSp
Wwa4+sjIGeuS3t3lRbTNIuM1NxOehPWBXTmWMObMq9G7MyaBzdkfUdRkCC2CUgFE6Z/M3gDWbzG1
bMFD2Fu/Ji0wI+wigvFY5Sfk+Tune6nZ+ywSO3jTQnSlBaVgLNx3TLqk3AbUWYONv667lwGag1Hv
D7LrtirgQcbp9usDLJgAMOY5Em7kxHZlfTDk5y3qcqjbMMJ7ZgsRforCQ0wW9A8//lQ2cFJILWX0
SLaaCUSHaCcTU1HG5JNIjTbXP9tx1t74xzAClol14lDq7rIU6Xvv1C8Msb9da3yPuP3NSKwSDwwp
Kjq1h0iZ29DzrISSuqtZ87nDNSsIZzzEjr+QGmMBxQJHghnBMT5zmAG5mISxYn/DREAi5eiNxGv6
pz4GSy/7i+XUZ2mGG4OYK9gKh9LK3php1ovHYkKaFYrkRPLHeQqCcxfC055DemtSkHzjcbTanowM
MA5WTo5bx8RSjCNb9oDteRFYiLGBVvbmE9SpepbqP7kWPt/c32XTfHeXjN99rYJQlwVrEKbxcggY
Ewyg5jyKUWsIyDHOWL85W89njcP/gP4pujUKTYhNsn8o0ZQgc8NJ4WsDXaICJgOVXmFiws5wKFjs
L7pWfyQ4t0MNTGplQ4ibN13VLVKmKU5bXLnOIRhJXPViBMfptxhsfTEMOD9rtjIZWGAAdOzJk4qx
UJ5jJLDIFYy/LWQtHNDVqS1dtOcZ289JJxQVky9zqoEbZvwqpl6sY1PdIssW1VXWMR1BNDbHRcfX
uWjUkiqN5fgcWFnn+bYr9W0ykcnO7v0pL8vXycJdKbBarSZwRQmAUt4iUjDKFzbdvMzqJfedrwEf
y0LdaQN8irru3oKaiYBVo28m0lC3pqvcpVbksDpSxNE3DfEXrChgkbgdINKwkjO5wYxIf4xj4zhN
Ao2B4evLPvYuY4XJDietQIO6mxSIt7R2kSQXOluLV59gS4RKY4wvPT5abadheRXMrRtkU7y7C1id
TcuQzu7rBkfPcKWX3PZRrn/hkiA5Ob1zpg4YYbQXY429oI95TE44Hhp+F8PhbHFF/ZhNNpkN7FOS
enhI+deiHvADaRGswCm69coaJ7w+4AMkcsjrD9YslyUyAEcz0zA/U8uuhZbJRway3ScEy4xfjApx
HeLl0ov6Ze08xxkpgAXOgcpHAQ1QEjWlWd65LHrZF+h4RAy8DOQFU3vAVjXfKcFyjBOWs6pt/yGt
yK5AG3+VV8nJdLliajxFVR+f5vg3t9HftKD6aMMDSMYvp7puTBNFkXODG23du4S0Wlb1CsSCT0Vm
EJn7eymSY22/NHJ6VGX2Ynhom7o08rn93GWVJeQhlfeln34KD9tBWMBoc1gno4yONpNQpzhhCGVk
EON7HFEND1DMBQzI8gcnEAgGFO8I0nf8yS1A14QnmlN/2kM1U0H0lZyBmR1n5pI7QCobUZuOlxif
zlVnM7NgUDQuHC9h36HZAF3ctxkNHlsY7ETR3NtWt/ENZncDgRjEjCYb12R13KXWuR0z8mbsns0w
Vva+Mo4py22ulMbeB777KaCXu9oCld4RMtcyk9jxScsWS9dj46in7ez7C+FGFEiaDIVDUoprp0YQ
2jm8Zk8Or42tH425cpnuc4EM0NPYODfmudOug8m7BAWrJJBH0Fy64dHLxFeuyDNGlnobhN2Z4247
BI9DrZNZJx/Nwri3bevQt9RKQcNobAm9/J78NghPobH1tPriW9ZD/FS46AfKEqtEbyusYSkRkLpz
cAccJI2rEynvtjmaiebaFOD1BnLMnYjacpRgH0L02lyp56AunqwEHaaToD4TOGoGXzv2M/bct/ZV
pvaeMW1d1IyBeP5RlDEN6epwHYupXfrI67FbbNKYjjCFDGh2t4MOJMm2SEzLhw+M2XfQXZ6HKvl0
I2TfCHbb+Lth87bshnBg/6mgMP2gp0P3VvJsZrWHiBNHuZ1+xzGfOCED85nvziZGE9YkY+M2MCRL
6erkiOq2ahNqSGxo67TuOGXJ2KDKe1Y9lPdW89dtrmb5Hwb6hlRRK7iL2uCm1+U5LVMPtnqLmA5D
gZQwBl3rBbPOtdEE3zz5YEMT/zOJ8n32q/djeT2XiVlk73ukQUPB2TNIKKhNVazsCNA1h/Q7mwk6
US7eJBsxhpRqTbb5gz7neimH+CQFsRrbtEFogv3ZRNlTZ00HtrcY6MLpy1XoAOw4wJzovgpMvkSI
DsUtowZQcZmCyEAaKLpLeTt11l4rmTm6qc4DqYyfHB7sRo6Eoku3wmt3dTJqW22qvgaSYdYhoq1N
Y5M/k1rBqegJtgZNZiwRpQwklQlyIgNyz0knfWFEBEpW+Rxkoe7srLq4Fuan4SA4jWukBenEkBt+
fiw6fAZ2s26p5pxg5vppyAxLyTKkyw3kuTi/N+WuzyedSBZ5BD+PMhetPuRODyW8j6MMeZSDRWNV
kRmx0tIBNm2PZXYY3IXpC6SK8KDKgJPdG8rbkSndYmgdtayN8VPD5Q8OCUjKpG8Bp5NF6YPLpuRm
na9IKvWznU0lsobP+xCE/pfjDksxBSVmPJignvGSzbO7pK9W7E95kFKhLBMP7UWJFW7KrDubNf+C
fhLIRTMHCZU7Jbph73kUgScypcXaFBfsaR2ulOm66y1ybVoqC8OgDAk4yxVwqnAgoiopJxgxHSK9
aSw+badWS8bUK2Xi00WLO26mvJxWCBO2SkcRbSQHEWkoG81ZYzpqB7DN5JUWBLPO5WmrCEkypzPM
pdkEPiytqQQ1MGDrZSfU1yhzkPNQeD3UcY75Wd7E2FYKB2Zg22wH5SK8RmxVt7mJcq3FbzsyGc3G
04guOeHGHonJctxJXzkyRBldyxdpTpxIinu2wdRdWiCL8TXreMHEg5h4Emhtf8iy2xH+B847uLZJ
we3WWs9T4V9yJ71EYWCi8BZra8zpVtRrE1XZisuKoqO+I23xbpaRTaRIk+XK5yIaMnszDlQelmr+
tVDgAlJJNKjLyLOY8et6Az+M1wvcn/Btw+uXiLglsmj486E2wscEEIIKOMBCxRS/85gUjZFDh2qf
TKJmqhYNA3kI3c7l1EwM60xWOqDsdIMs/Shz6Kp2r/CneLjewQUkPSc3nglaB1N7MKOBOAfFR2kt
bGjdephiGTeTZ81t7bXXsdqbl53bsYTRPFlfUzWrPiUGz7DxqS3R7+11EjKzft0iMj6HfRwgtBrK
vd95a4/5GcouZ9oDg7A2ptHtzaLzrlNXHvMmjo9N6G2trAi3UWI0uMehfXGh5V7br9E34/NnD49v
NnrI7eeSKG4kmBlmHNQfVmQG14qmKdfK8VjB47Y7hFt2s81yupSymXVrGVlqpatfhpjmt05bInLH
m9gxulO9GlTyYPSFIqldce2Gbbx1c1qVwKjjqx//mmJB8pFB6LHfiHXieySrNqS9dGnbbvKsfzY7
I9inFprmMn+qghg/NyRjjtB+SQQoj7aMhIJNa4DnQtd0RuFrv2bFuRPcUaVzBcB03yEaWaGlFGaT
PtZm/85Hq1gKDOUmD1LYomN1dhvcxV7QxgRuMl7s5K5PYRDyYJ7wZeCGxW6tDrTFuVkTDSLj6tOv
oHvn5YPoK2IzRu/kNPIrbD3MBQLAkvYAZAgROA9oRegM1lZjY2rAl6r6PlZz4ZNA2zTgmq7w8iIl
R5ja63q1xqhLNAWhnS0lXcuKe1EGT7WNXVS2RLyoqr0dcBhEnXxgEfFs2sVto6Os8jDcdVVwqavs
00Q/ZvXObeYCWDHleYjrS+t73SWz2o0wB5I/jOIOKt1DwdHLKGyX6PS0ZkHfV0VbWQqNaby2yRut
2WDGWwfueFGNi2USzT9MAH1Vm+y6Kd5AqnTlTRDaL2451sTCQAUdLec2ryK08U2sL+PU3uUuZZIi
Hos5CJ4pH4azxmMc3nnEJtqNSAwTz0PI+R3gM6fGi9/cpDcP+UWMRDq5uvlN9BXOIUPOUT2s3A2H
LGDayypI0zXQpnzdmNhyHIU7bjyzx7uOaAQrYR648gK4fUtTFi+WU/KUT1nX924ApGmfVopET+F9
NEn2CmaL8EPrY9SqF6NDr2jl7Xeg7Ru/fEjomUk9eAt7bZuLbVJPPGuSDMljT/VRzqehZ+f7euy/
egMrGc1JnEfXRcfJz/YHs5SJZL+4h52NHDr/7GhxPG+ol3NuAzO56CVgy2x4xDUBWaFdzad1zmCA
amBkIEWj0hV4rqOCyt8sTSzvSJsJrNPaa5l3r7SDFKN9ghmdoljTyEVbyTB0drXClkUYIkOekAGS
rvjomzuAIlhHAVhVbc8c0XWOYJumFfQl3tmWprPx8lVnjTVEjKza+b7zIOtY34j+pEjAwUFgXaWa
ieqcMcxYxBhhasokx2L7WoXk42U1kjgoUYiUHWvvS/vNj1N5yHTrJDCGrG3ef8RKIzp9bTrq5GAh
g1eHJPDuo0l/AnuxqLGYsOlPWbzZ1Vtgq2/cyzfM1TeGP1krL+HMhmg6O1d9Rl7EM1A1skNuHNJe
JZ3UmB3opVO3BdItiVAlbzZ0PooZWkW/5zPIxIHNyCnqy1tF9ddL49JmtbnGzn9vt86rUU/wowuw
UL6Jtr/TLTQJeDur8pb8hT3gNnBUjTkcEo/zB+MhEBTIXew+P50JgXLuq8fOCtfKnNJN4tpbCxku
GV4SNPeA/90d5cbpxIc/VkTtES4VhcNrJ/uMZbLJGzD4CsD28JwGcftv7Af+rcn/7wf///HfZDUA
+ouFH2P8f7wcuAujpGje8r/s6/Qt//z9cuD/ffdvsijygwwX36xlGZbO+P1vsij7F+lKSf/koE1i
sfbbesD8xWVqr7vGvPARwuabfpNFObrAIeCyW0BqZTn/ynrA/Dt9Ess9y+LvE5Zkz0T/+8flki38
tAgAQjyMZXWN6tEiZwbRwSVWxkes6U/E2H9AuDkyXN2wqjravHcLVmFPOKn54vEOKfS2KIx1y4PD
wONJNS9OnXaOANz4pPzOZvE+77cyjR6TYrI5nbE9GCFduR/vwCuwlChAi9RFQBroeIcj/+L1+SPs
TrxRLCYWTjW+ugX1ievfk72GA8/mkPNwW6FieoK7ASqk+OqSgN4qhqEmG+/ejI27jKi4yNZ2HZti
AhGUwdDzhbDRJ5hK0MRQZAtnDz3nvnC0exhh1z7PReJPd1Wb7loX/fSQvWRZ/J6Tp4Uu+COvue1D
wdgpS4qvsQeRKdPN2FzBc88Wpa3uk8HfWDn8KBk5FQYmiEUd0/xK3TaOcceeCR3LkLxkPe7reLgM
JEcREUDECGayLrNvAmO4sxy+VRkoHmRtrvqZ5GP32kO2IHWLiIvWxVwPaFZS1+CPu9VqbRcbmB0y
HJzR9I7lZ1db5aUNevQwFULwEA2E5e+8kr+3Vtgmequ/q2q1FXGLgUUcvNH/Fn1xmxq8hSWRIVmP
jyQdAX7O8KxuzNaZaKFNFOjcrfjV0isezCAkEw43fF0khLZFRXsWZxdBXbOoKlr+sXqEukJB7Tq7
0Xb4KfjSYOwdGtHsZcOfoEi6YjnFw6/meRjNbu+aHVOvUUWFxnWFcdDrqBjw05cDxInpnSABsehC
kFtIum9cIiiGgFVAikB0MdUwdoAA96a/HnXt2k4JaqZ2wHlk7FrJAKDXP2QBvtsdWEwZYm73a3Vr
tPa97rVXmrxPm/Jc4Diesbmle0N+2AtEMWK56vwrqPgNPXcTe3JcAJn4mjJEGKk1vSlIP7YDEBQE
Gvkl6VIwBFjKvtn2dOCbIR6fvNg8NZkFNEysJJMC3twFM0X0Epq3kKb23YaIJwqS2EC5L+qxLlcp
pqF1hWOTjA7iT3xkwqm7kr62rkhk6Aqso4a2Mzr9qUurxwRKo3SKx1RvLoABz6PIb43CnQH22SP4
Q/rXC+I1nC3wwsIu2zZuehPAjpsiWpiUrnnhlHcYbTrMIWi6Qis+kF24wpOGHQUOhZ5oaxkiBxfM
o/06p7fW1Ir+4SoxuIKUOGphciGiZe2OKDhMSnSurLZSX6Qo7RLXWEebcBQntPEYz3C1Rey3yvnD
6NTaqf215kI1ixXpvE61fWjy/hTCkV3Cv742YwC83PnMEJotr5cByfgtjHrbCW2nx+kOVg47jPiF
rc4rxk3EyeJEpXIxRqLe+p7YpKLNFgi/T1VvfZSdeaijYNN4cl82WK15oQGszrF3WBS530loHZzU
IWexJWk6eLZ642TNKDJd3mO3OBLO995F44MfooNjKpHqCSyN8rZOhju90nYyznajyyWmWeG71ruH
CokjGeSvkJi/O1BYfWUedCGOlnlum+medLd9IkfYYyH4nuwwlOIoXYBcRrh1EB/97kF18+vi9y+E
w9xAG2lmcevfywk48aVEkCp4yjnGTye+yfRWBv0wYU9nFytt89qvymfQweUSkPuK3/ijH/IT+p/N
5Ocnvw8P2O5WMaDPorc3/+TV/Kx3mZ8/0vOQDLMhNxiH//H5k3nV7DVR+oMeMw4fMq4/qcN38jWq
ZLmrOg3rdXqqi01Y+9cxJJ7MCI7l6B8KZV4yv2XqZpDEkv1XVDxPURKVX5/R28+Ch/+OZY+B3gC1
0T8ueo5t/laHkfpPip6/fu9vJY+EAeHZqA74dP+oBDcBq5o49cSsBefa/JsiwvqFKwDVk8Of/13J
gxDRoIRCKoGKWoh/peSR3k+CCDRdpjcrK2ZtuYMWHKH67/U0VeHamPlj9UDxcWvC2fTkcyNydxsG
DjGUcfphy/hdo9taeS4xzahvwGeDl510cGFlbxVbPaQcx9Ngxd4doAZ7AYh1G5ktniBAUsbYFTtG
Lsvecqd1Cr9iMfXjXUN8GFqk7k2m3is/Rl91PJR+xNtoOUqJqdJXzHeOQVidRJ3trflwsavpkaQD
sfYVcyGI3BRJYHdV0+40vLKL3hg/IAeM27FuHgyFy4RVG/0NWlyi2rilBSpjky0WCN5TziBOC7Ll
hL8RLxKy4sh8TXyVroLauowu2UO9kbzN/5TQmJGb40k10TKCd1tkNTOmjPJ3HQbsAfnazMYbN7Rk
d8XE1LnpU26Y7NgdPdnodXbqfBq6XpWEqsIi5S+CWhlXtxFtbe59hkbO2LIIjzy3GUKWT6huNnri
veUAQYL8taqRN7au4rliw6HgbymdCZSem74bo3lxp5eAB+gA1tEL/UM2Re/MaUzsxdnJ8zGGhSjo
tZqYkWJ6IeDxPSLFpk6qO3xHCBSoF6SK9HUbZizAkKozf3t1JlQJrSJ9oGh40b71qQoSNUTrEgdC
GsWidq0LuwRmCoR20qQ3eI2Tb4G1sh3mYKNG0YFSDWAf/9QyBvhYP98tE1GsZPZUh8VdgKB1KFH6
Uy9UC1dE15mlHXP0CkQsxu9+FqyMqH/jh73jhAKDUBq7tAx2jnJunQ61Y5s4u7y+GHCn18Iqra3O
81v1Ml5XTk++Rx91e0W/agVwxKMO1Ps0GXSLJqPXNP5OQ/2xjNehq27ssQMujEa9szoW5cU7uWdA
6KbxSRh5RjwcV1/VFQgt7MzahG607TyGxEnFtWYPN2X1yrydNWaavw7CfQXdcMYSiAQn+9AUcCf1
HONQ+fHndYcrsw72/aju8jE4+lNTQm3iu8NGfAbd7fjYaq1Ymp32YUSg4uWgbrvU4IJqznozuTj6
3R1OzE+SBo6ofmLZPxIrlC4IHb5vGV9pNsSWWqWvmigZftQTA+4ZkjyK+gptkr6u9WCFUp9lQ9N/
SjudiL6wHiPLZz4+moxeq31BmPe6U9q4DMgKdGpzlwBLYqlc2wtbJZ86l51VoQzJ8EtVAUamoGT5
OYPoKETpSR7FcFsqEibY8Hz7FordkStSavJOs689Dw4oJybqhvE504ubBGzgIhMv+FLajZ3O6SFp
uENc8j6MxInZRV/Tumxhkr0HxqGaTONEzmS8Kx+NoSsQMJodczDnutfEJWq1fDGY9ZknLXRVBx9/
VcJnFSV+USX4JCG/RAvPCgAo1rwIkbNTcUZ9r0kr5fdcNgFwFiXRLNd9SWZVFm/tvB93emUeB8Nr
11aND6+IIZvCnS5Z5YsIu8DkgZEmGR7K0aYEGLgIA2/DFnY1EKC+IqrdWgHpe619Pngs+XBYH8w4
v6t5g+IKSIie3SAfuZoky6m8W8+UJrZx6aktwngZi+zdnLJbIJzsqfwnT3SfUPfCVYTDbcFTZM8i
n6QKMbBl48XBZdsktc7I3OXgTKN3TBPHDONNqMq7zO5f0NCs5tkLeXgPQdRdmjz5FAVVnWNc/CL4
nPRLUSB4QnebMIGpbuCMr8sSs6WZCLJDZ4il6vdWJu4KPWPahfWBaCy2YkWfrjTMDZt0WrT0qGT/
jdrCmb2amXKIKBNRcdA3fqIVy2TKduD/F2y6dw1gGrBD+Z0aOVC1bO3iwsessoHedsHL+QLvaG12
7bXBXHph4fFxo/xbljafMo8kfstuawm0r0U90DBq8bsZ6SfLzPemw33izw05e+Vkhbn+jIr9mg4L
4RVQWS3Ii51jN9fV1N2CLCdHvDC2YkB65YEQaFF4Lf0i4Qthg4clIrUeyjzro6XX9ACHqjxeOgpy
Ujyy0pokYaVeinEIGwQ71ROjcMQdcr7+XQUhNaanCjL6yzT0z5HVGKc4A36QwypMFccPb2TV9dn2
hRMBmiFCL48YM/TDdbDOWI0T+guohIlzkUDw6w1XLv3ablb4ZILkvfaDTzYKBmosQt1rs77WuKly
9MT+AB2dQw/e6uMk7b1pXQLO41L3ayRX8evgRdWCzmpfNdCpHcV6Terka5m3vg4cjF4fujIUHS36
9l0LEY+EIFOeZicIu7Unc4j3a/Qg8fUE88ChbjAT1SECmMUQc6hbfovlP98miEEXcIRdzF0i4MXP
TyChg9jWtekxBUacwlFdWZ5+1okiWYjB2fKxEaSIZA7c6PBoKUzfksQavQ4/SbA7d11/E9L4JEaG
x8bmAdnxCSzJKgRfHYxrH3cU83nyDQVZZUukNOCd4EPDvYibfGukUq5QMud288iTAYmVUM8JY249
ITPi3tW7dOX4+oV3CpN40sRrI4t2yDhORmLbqxDruIHEbWEBr5uDZlmX2xhQ00Zfqcx5KXSA5240
ouxKCBqPkEMQ/aOvylFWB6v0nxq8TqtuyLKtqzOaAUd8JAoFvUn7IFPYt4nrpSuZ8/ITDnObdm+V
AFFcWYrTKlUdWaqOXBmGZu716B5reQvaF4FTumM5czJtVa9GGvH5LIalLObF8bSxg2XcBXyc00FW
BJcEo/Ohs14CbEUSjqf1mINYsNsWTb/R29/Sas8/SuZ/SWn9Tyep/6P6CoaLf9ZV3BUA0/7yf75V
9PEHkfWPb/u1oTDdX3TdpDdwEUbrjkUD8LcZKp5TKf8vW2e23LaSLt0nwglMheGW86xZonSDkC0b
81goFICn/xe5u//uE3H6gmGS3rabAgtV+WWuFEhIhM0d9+bo/td5wrDt/8GNzz6fcLF9c1Jz1viX
hmoQVSVDc0upmiZh8tsf+G+n+b9O0JjUOcPhUf8/TtSEQf53RAKNkLDULcHq+DfZyPFu7/+XRd9N
JUrvYBOLsEZ1iDINCCyKXvoSmWEKuxdaBHt4Mb04oUNpY3xwg6R6HXVXH28OvlXdUh6neN3T7biz
IpubmKGsx9kcu0PMkPL+TCdZtAOaSKVAVRi7tsn/qAQUnJalfZDgwyZrICCNZwJYuauJvnWl+dIH
XnyYihzd7/52G+tl5JLhiS3/c6i5QZRlNF9GkpxLt+K3mV3lvFE4sTEMdetBal5T10xeAK6w22es
tLUotnqpTMt4aENNqDO69rhCUYJuLpWY7fg+wD32msd9tLV0gteP+PkL9VM5W1ZtnmpJByI00fY7
GH2cWfnSbMsbqcN7NuNMPKgQ6hLZVrp8i6l6nHMyIUFBirMoyl3GXfbQDR8lzGvKfSZ9HEYyMbTd
t4fIxtiqRE5Dpc5PlaDMJ9QuhlLDgXtrTwXVZBFzZ4nW1yX9R0t/PHuPSbxm8HPZxiEId0bnvQb9
+BdIbHmmZrB8q2aGYuC3n6lKrd6QJ09RK8Sl666yxZbtJLZ8MLlXYJeSDqw/VaxAmHubVGr97JOc
o10T6Pitps9PB5CPNTG4YmpgjxWWrB7xBl69NquQy2qxgxzxHaKeHv3bg/bInRGg99tjksRi7VnD
S2K6Z1Kb6LS3h8C2HuymGS+dHzO+dGkzSYfi0dCd+xypPn3QMvtp5p9EFJA1dJcephmHXMH/5XVH
FxKz9CHZDkkUfKripQyHck052K0XKxegCgl1QFZL9dbBhnNWdfgAQAOgVNqH3D6MdGeP1fje1OZb
gKcIs5TSUHE6/IsvubJuIPdzbcrhMjcleENPZlcJIplWcCwKsd2+pxYQOX80Kci7PcXtRRzPIgXG
X3y2ugrMkM3Hd0AY9Q/SL/2dUbmZsWs46sB1nSWfgoeQGk8fKpbl0Y4dmDSO+gbaY29BwFXH+8OE
Mek4lUl1NDv7Rj606R1lbVgD1eTWgdWLvDTa8VIxpl7/13OSoM3a0ZSfCQ1KpR+7x/vDSAIp9XV+
CXC0PRbDmgoq79wZXrCDavg8RbamqfnfD4no9RH+zEi6ll/d3/jPa6rJ1MEIYE6U6b7QyS6N5uhI
a110bFq0gQnbzEZEkp7wwkMpJgO3zCqRbtykdB/JCjCOjIz8DFbvWzlWdM5wl6Cv109gvo3H8vYg
CkKMHbrZ7cngRhEQTst4nJxxL0t60FiQOTRleXuS0nmzEhfmCTvF0/2l+0Nr9u0/T7kKi60/d59z
kE0QdKYw2fg5u27SuCMIh9t3UDQYBKiJSL7SKc5ZtzSJLm0PK1+65YX5a3nJ/OxfvyJrALx0tEx8
khWmufvbwe33KI8/u2rq8J/Xij4ivZvNMHwwamLLF7h8Q8xQ68wwCm/lDINzdtuXGoagcCv9JDBD
8VOb202hOI2YE+1enHYyps//fnf8/+9OtREc6hIvVTNNl7wywrOd7nUaPhVGcIXdVdFhmtSXsonY
bDaFzS99KHrA+cFn+B1PxxlGFRPyPqtPlCgll9bz27WdV6zrvt5mIgl+sT0DapxYnyDqGNBPOn7l
07I2mQjpyTKn+KIIltDW86VJ5gULcw6KTYKPguKXsd169SB3fY85NhJOxh6opYNAgWF9JDW3SFow
LAG+qNXsk09MIifiaBlBJi44d9eMkWZKXWI85GHGvFgOr2knhlcUu31sNPnj/aXGxqYUO25yiGkl
3oUln/88h+lZ0Tx7Nga4TyaUvdX96X/eCOhHxC83XCJwv8dszNKjVfrgyf/rlyX5uqWIOa+7RSPh
d9X2XgX+RxAVIYFgy7lYqr94RGofc5wqb+QPl92UE0FwJ8s/ejAl+VgFbUi1/KxoiNaUeP8yTc7h
yE/9Ax0JEMxcQWuYbPrvoFnW0xpAY5MtU8uaqFGcHjGA8ZRwjYX3znQXbWLOq8lwfe44dMv0Q+/j
VM7c6OBC0BYQbvglW81nn2z0jkoq++yFAW27Y5weagYgCQVB0+r+mpeO9rnG7A+aAb71P6/dfnNe
YUn1Q25KmTZKjrREWjaGBUItQbU45wIivaxSbCRUT9ENBKxv7J8Hs+ifU8c08VlShtMnBREUwlB/
ta6K4/1dGZp4Ba2Io3MCosEqGGhhzXseMZpyPxWv95es3OQSTfNtcWML3u9c4nbnclu/Isjb18v7
a4FSPfd05W+EDzw3VbP5opl5balSIMjgpOWTayQwfuR8znNtni2/LZ7ckoNTUgBduD+9P5D7xANo
oxfdn6ZzeUgIGZyAPr83YyGupVUNm7Rp1Pb+dI6rczlZ+UuMQBFDH7xQdfhDvq24xi43Cfi41oay
4eKKPMGEzqYGI1VSv5pD+s/rVtnGh7bC+Hn/r8Khw3ddcbJoJVGfnAbgCwYXiMVNS7Gik3GVUQCC
JpdeUaUTjLFqBOsYptfeGj7xj6hHsND0QeXMmURHKU1TBisvoNGiMUv70udWcfCMpN7WQR88B9rg
BOr5w49iJGZ76hAH87iqDAkC0jb3+dSw9lh6phAanuz2vq2a+jS8aN4dnTp5Ea2Htz/maJaKBniA
WzvHMq7LR86LdHg5Q7AICq84xiE3Uf7JigreMXr10v4xcjPz2zNNosL1VF+60Q0uKWU5y+D2Rt6o
1zDGRp+ApLuA+Y/XckgZOFGr8trV86NvO1+iMp23gg9lbQF42liDZ7+V0KfWuurk5r4v/M9T+7ZN
vP/m+7stXtxn1olN1aIRTJ4tMN+wX219vK9AaONn0+T/QqEkIg5XakkvyjBZkJ8hma5ioSFNw619
Vg4bWT+1mu+pIHaVEx54oMbK2YMsP+VDTHtJMIurEXmPyurzv6PTYUOmQ1E6KLxpEOfPXaJbpqmW
PFRy15VedNCe6PegGfUBsJI8ODgA9/Fc9kevr2n16GJ9sjViqteG83mGyrzJm0JcbMcH61/OH5Fv
3DZAyLVRRLAtrWbx3ejseR7pAARbHewppi5XmdLyKRU3p6eZ2edRx+ZugjpMR5UYj0LiBKvZ8WZm
AFQ5EcNxaEjSiKBMn9nB55PtrOJWykNf9s47LhC2kW15hby8dKTj4Otyp6vpWdbKLEYwV/FNSZz9
ZQzb461WlI6U6KosRQJ33bvIovLb7MmD93LfVa3z1JOqJG4wOb/tuVz7pY5peoxvzT9jd/LLLL+k
EwW/rFruIrJrnM/erI+UabvLcWz7M5tFkMpOs6aohXBPOcp9yVC+aRIuzUjVb82E8dQ3YuOP4Sxp
Um6/Bl1/Wc7PnJGS4w8aXpog7lGQkml3fzpZTI6TEiD/ePst6Y2RFtjlSoOu2SR0Eyr+gtwGk+AI
ytvyoBOnoCj+5qYgOVHJ4YkrgpJIp/YfcpeLlIlncwnLRm4VM9xTlVOzV1EncqzsSGxSfO/LpvMf
GP+oy/1hvv3KzPk6cSG6aCjTl2MOzZ8Bk4N2LLJnsca4PqfdD8vgn8nIjI+4H8DokY59FmYQrTlJ
4SEkgLIPiInRZ01LfIC1e8/X3z8KBYl9iDAG21Dq1yONSc91U0VLM3VCOkJwr/v+EGPMZ0XEiPDj
BIQuxIBeO65GASl9oZxp41Fa+5MazgcUmGYvHVYH7tYJybrJvOSCNl9H19kmQv+hIdN8l7Sw/cgo
OQ8UI1zzTmPi8LOBsL6Vn5MBhTlgDfustN53bjv+tHb2S4xKvg1mNEJ1ph7VLpyBVaIdKD3F9ctk
o/7SmhUlq5zwXHeDfsKd9lOPSf1lFzcYPczvU0S45sViOJsbYf012B7AsU7YB1Zu803Gend/vc0Z
jSWh/tEJix3FDtGb9stDnTn5tyDVhfMgDVn6rPZmS/n553VJwzWWZHFxM5hqdOb4qI9F8W1TU8r0
PnnWPvVV0uHsF2FT6Sr7va/L9Dg1EFyq0rPeu7k3t33dYZy9vcu0DtHNYCm6vyvLjl2zZ9jU1fOb
Ewb+kUWB9v2Z18NjN30mf1Z3GqBv7dhYOccOCwGXaekfCsHdJ/GEsacSJjhwVRT7Vtju0U9cuTPN
FlNClFKRagvrXAtFnRPBnYt8l/OAgZes6VErmHH4crt2SbaHbsohq58RMkxKOygMbqmpOSlKAml0
8TmPRMrcjJNVvXUTQ3vp6x8nyvfCHtvPmvnnCihseY7GsD9NESW2+WBWVyaf5ynsxapjlHYaQ7Tj
OJacEeLePsYxvB7fyWikbYApyeiLHA8Ox4kSTq7b8HlsnD/3992wYLcPZPjZSyw2rZO9BFhqrJPM
VMekyvCD1Ja/MakMf2qxhi5zT0RXRklvUVBLYiunMqlZ6bs5/QCwMV8Th9R2MojuKbGxn8uohfc2
SJr/+IEyyIg/OkN0F8CZTCaAh57LXDrb3kRJdo1YkpVt6SVjELk3Ric9hp109pHvtoe0ZgEGWjjv
DZcyEQoZ8C8PTXxyJ3p+ZYeyXTqzpHWyL16cLiE5VRvuP0/vr8nJXkE5l49ZKYqXAN73hh0Xt+nv
SoTRC12PMz1F+hGMdvXqUBD4ak3ZBlp18Eh0lZfmEB50sLQ9K3ogptVudexZxxHK9qHXRb4z5kFc
lGTt7kx7ekH0AWjRxPknJrDPnE/iT6nVMvQB9C8a6NNWF3k/VVn+iqvWulIiwRZXluULo3OCpTMr
Y46de1sB6tmaI2di0dTU8wZTuzOnIb3MA7XJoSw9uizwMIkmvNAJxAkQZRuaJsdrvahHBbYlhGbu
56WznRvWtKoPQpb95FcxOhS6zYl+tcIebgMvKzodge7Qrjxy1/b6YvhqQvNTSLd7NjInOE03GHzv
JvmXfKbMpDy4MtxaNhr8FgfwsOOc9xSOQUgg2FOv0NzmrT3PCax6PlYQqTww8HvUTOKwG8kEQgwT
VHPIh4feEerBvv0KO2Oy9bARQDvltf+8wXpabIIpJq/1v99oKVlao/2zHDNTYtsePzraLJ+rqatX
E/+wzf3p/WFqJlxlLKnYp6tnMovzBUV+K0XNin57KbfYUenmyE+c+4Nsx+eC6tznjCMsEYrIONxf
q4xeXTB47+/PVJpOzw5tsGvquRvcAvwH9wes1EeD7sXL/Zlhw1qzKEkx/SA6kTU0uvA0Q2H554Ea
8KlbNYVjrAFRlkcpBVO9ol5ij6a2nh7f0HPwr1fZH/xu1prhSkCUm2LAsXe71b3gV4B6WMkJp5SF
Q/mQJ4axYC11l1Vo9hvXMPgiR685SLgNX3B3NcQkJc1JDYf7g42CSFzl9tzu+wBaC2ma4dZBMci0
OlgxaeqZT4aAPaPGoSxXyWAHuzC0nf2Ay6y36cAWNa2xYtZ4Hr283HbStQ5hP65nO2Y5Di16QEfz
iRFktyR2yHFK0y4uvZ+oBtemJWHvyCOa4TG2ZnrGZsIUdD6ICeEtfeXuBAEugz8bC0Qm6JohHbm4
3PXVNqnjo4TKdCjhgODJIqyH/IA8BzeOaFI7VjZnL5IZLDELkSO3mbBN6zl671A8zuXSTuo1hZ80
3MFyNQiJs2N/gE9Gzwfri5w2ruef3UE99X1V77NbL+s4VXBuJFqBeBJ1hduJpsEoLOdl1AC1CoLA
OclyoDXQpDYaEdhSLJgtN3IwfXuX9hX2XwMb1Mo7zhyhVyki5WI8OzOFSZUPMmpMX3BXQEAm0mdz
oDgWsvkVxn228Q254qvq70Z64iHKeA/tGJJ/zhisaMd3F8IXxZbz1IU6XxKQHmjSaFRPBIme7lcL
3yUS+jjGPuqsSph73oau9Ltw/BhqvRzotTkQSIsWATIsyfnq0cBzevjnwQy7QzUQRL0VB5g18SAH
d+XoTPl+zPNlb7sANJhIwx9ouk2GPpp0Gxqxp0Va0Ck1G0oexpYgTEk73ipXXrxpQ+cqTDUd3MD/
hU4vlzqItkHRPBDyuc02vyVzcBjNEONt4y9TrfgYG9EWtaLYewEa4DTr4clpYLSlyj7BCbIQx0mn
AD6i2XGRdP7esGMqjHuiF2Dyn5Ah410CLESMmHGdBmeiJeEGeTUWybzbgKRDGkNluj+k1iw2ogx/
I+2sjWSD+kerLGPCdYOehQROpSBzfY3otJsH5tpedhGpHYJYJaDR+4qSS6a1AcTYAuLuSycFXTGV
H3ABAPPnsLHwi8Dc9aaSK4qDrp1A/7PYIiqaEulnooEr7zHV0PZaHullXfjZlGxyP2uwkwwdycZp
eGhUwn7Q2oQFmlLYkJ8Np0lzV0lPrkA2rl28SLXHPdRQ1LrTZOlzYvUGagZTtONlHqW/aAuwdtWG
q8yECLSzrZG0dOIxty9Q2WcKwuF/1CcjZxRtxe0msqf+wRzTU1HLv6GQL3neBBTZ259uQNdZZJFO
iUe/XpltcRV5itbooQAb/opDQ7aeR+54Vd2OMAlIYTXc1JY9fSMeUvBC9yTOqOs5+wblJkRe0JrU
i0Ng+ODj/j1X/GAzgrVW0IWrwYl3bQ9oowI7e6ycx0q20SFIr7QvFez0wFpF7bBjhcXFfHsoUfPJ
dvSbPs05Zgz5MSoW/MTnxcy8foP/q6SqgpL7sopPjak1RVeJPsXSYo7fvpbS7xk4cLOYXBhoXWOg
yI8fLU1/q5Ez5kqSS2sl6gOOFaah4bxhgGI/WFb/twKJZjUFIeMhT3aYKvjBKja3Xsb2sKI83WLt
+/BHHE1B82xpQeh5HB067ONPp0d9V25gv5Q3THPt0+lRl8EHcZzYZLabjcdMjvkjXoN4UWbza8KG
B9zWd5jHpIVV6795MtiQuLa2tQeJeNMWcfAObXpe2H77N/Rp+axKHG4i87q103dc9M47hSNQgWQ6
LiPGsZmVOoepxI8uguCPdtJuN3QDhaUm4o7q3ypaGM9F9twmql25HtPbJjfidWBmkjz5HgUR4GLW
nGflP1otGSK/AJ2gFeE0Lo6icK7uQNC4drx9p3t3gck4/eksMvZD5X5nHSxV34/Hte5ngvNuxBGO
1tGiTu2lbtguja2/57zVPXRzsW4oU+QYxl4qsz1KSkyxint5VB6MsxpjEGUZzlNRi2lFrjCgYjH4
0C0xWljIFTjW7CBQEkJj9Na+05+bcH4jQvTTCU/gxp9fQukc8qGfL7WNLb8ch09aCeRmyPAuZMFW
VZIvSTy8tq7e0ie6474Ykb/jIOTA+5683uDej9hYWMT7BmxgYbUNOdWTMrDVvh478EfhlDHk84KT
yaGAZPpvid4fcFSG1VY+i8Bq1i1+yc0si/i2dC37TnufbpSSMRzlexqW3iFtgjdzoLQ0Drv2KtPi
j2cj43Cxn6cKZHWfmuPGp5gDIYjS5ewovEa9cEdbJLc/tYb+iX7soYzW67DRxSf36AUHsWY1yojy
XNSdYXxpJQMpJp6/bnSiBd4T66nhhmAWfrUq7HjeOpks9ukMj0PhGsOpnAOdYtgTRu2LF/Tfc0P+
0VBzveoxqFRpXj2i4KytnuFXbTJeMMQNGJgqlk1Xe6ydNe1ZdFhwrm5ppJvdlkQsZAc/fzfC7Evx
P+gyI3bJMNrE6AoRXxO24/GisVp10HGw9kLaNgc5jpsRYT4vXOznsTib0JtWIJesVW1VL7ayui2Y
gIOpAhgs6XgO3E7t0L3sY5oQXVBIwDbacy48IrNOlC50TA9YnGiL0EFjLdvWBdvt0NLIDAhmJSj8
oS0+HaTObRMaJM2XnA+pYGg/cwg069wlaGv0YOuMtPvEvfngw2lbtW38Ru3JfKh7g71F9NeL8NjX
hXl18uSUevz0xED1ljXnnB74cFgedjYeNfTk9JBUG+3ree8Y056r/2C1YpXU4XuA/rSsVV1R1SYp
LUr8dOvq5t2mXW3hj6Va6Uuokg60MKUVdU5Sv2tIryhmDS70GdeRJ+xWV46tcicgdgr0KhaZ1XTn
KXTzJoyDHUO6P1AL1mkJpr8v4K+Xs16OA6ULWWdupfKDbd0wdJZE4XvcKU44r/1Ux/zUqCOImxi8
fdk8+6M/refIIm9YbFuTkjwJymSZGS7fQc95SYfpF0KH3PgR6Jbc8PZEF7eIgOylihZ7GvZAqKPN
psiHcjcOcJqxVK6djCx9Jdy9y5ZkOUtm+amW617EJKik+YDySyWBmZ3aWdlHn8ISs+v6vVnVRF+k
T96prl9NEC4LRJhsrfUveO+MbRyAEr0T4hbzMa4QBr/hiC6Wz0AoS7chXJy9qx8yihT3Ft9QrKT1
Npf1W8vs+xKlgQcfqgO74ndHoxxych6JWDV+5J7gnrVUaLmPtWNuBkSvpSI5wcHPO0R98zciskpc
Izz1TflRpaq+FF2XEdFxz7Odrxju0hnm1+a1SWH8+56PiOZHlENx+SgrOfV8vud8jF+V4uMpancd
m4dsmCpmiVa4rkyXdUjawbGWTDpcGW2S+M0XprGwZ0p/OEtm23QKuKd6FIeMkZ0vhyF6jPppi3Ad
7klfLayI1Sn4NMraPVJtS9iWVvXAqj5HjCJ7nqAexuCURbAl7NZw+VqfugbjVtxOv2YWsQ3wmCY4
ah9Dr3kpyrw6KgniKqg9/yHL2k1sC++5RzRYWG3ukGIfgScBuF2NhhuvIo6rfm4fCPSXx/uDrH4r
g285ATl8YAIfU5qWZ516b202DxwPTlMFKHNWbQXHy772/dis8iLsN6nRXGsrmA9B5Mudzo30wszc
h54RX21s4Oukp13KuBXfz8qTxMMy+2C5/r5V9XQsKoAbfZZcmkGdWpKJ7JaqNRd8czRai6Qy2LeM
KkQwVMyo3L5Wa8JY8HkVm+f2Mohm3cAUWEjAamtBgBddqkTcv+WSuOfjmt55LD0GlttjOr3aDLWM
QpW7EtLMcnixyECuAIl1q5nA+yMXSDM5OFkAha7gMjGKlN7RiMBDSB/Ypq6cvWrDGybLnTkjBb9H
45cdarWuGnyJaRyce6F3JhloYivWwR0CRSFpoPiem18zXb94XNLjENpfKhxadr+SY/ygwL1NmbFK
E77nqnCe4LVZl8iduP+O4TFyurPTlsmmqYJmRWfm72b0OJ6PLZCcbPrNJnB86kI5PqUMi/Z1lPeL
qXfHp7os11QC09WWE7suOAnc4Cnjpnno4mTDmCl4QvgNnjIpu4VKclCnFigbBTwjbdJt0XTdsgzD
aOWJQEHpq9uj48zvxi+2HBnfQcZUoJHCeuXwQ11xP+ZzoE4eUz9tyAaVSX7e+LtwdNgNskFIIyx+
ZnL/N2XsM9CM0ybsz1ZQwv4ALsDIsFh5hP+QrRZBXpa7uk1xpujXsg+Nvedzm/HXqiUnj9fbWNrG
/EzJnvV4f6hBKCxKRAX+HNivKGxfAIi7VR9b/aKoPTBdZbC3sN45U33TVWe6VPuHWHtwgKotAxlM
j72iFFTKUzU/T1amnssI6uKI8lAUfnrwZExfqX4a556BU0/tlpq+VZbrZVBmz14wu+tIG/FysIWx
9GnDpAKCxkA6ARm9frXaqTYJ5Dd+SphZ9SNGq3A/T9zGEElcjt5sO3AGO+mTaauniv32iZHLryRr
h33qFXRp1Cdf+fzJSb4Ck7krzcpYEQz1lxNsLEQ2/NMuP2o7AnXUIMSqlmY/76omzVgaAnpMBJRg
Xbg3uIHF8PAa0T+FoqO6DobkiuklJqJar7SG1Uhs4oLK41FCq9dDZvyMhm5RnW6hCFJMBdyisu24
l1Gi1EYzX7mm2JoxhXCeDVUlaG6El6AwFvgo3vs225tFl667LlL0B+iTLgINwXHayczQh9zC6zmS
BlxJ3fpr3e1xq9INFLH/jMIlWwdUZtMr1nmFfwlcxCLPHK5w6oopcwObT3lRbEsu1UHyjW0FCXWF
9bYoNxRt45LvAf7pwVwWTrGkE5ItPxrm0pSf/mT3y6BlL+JhPl/cwjarLpjevam29lyjFhO4Odp1
Ho45/5YMsbBv9PTHORFXfTNgZ8EIuA0nSZxlGCEgNBzPK4adjGg2toEZ2+FsjjV/0xs+jQlVu55z
+RLa88U0O0bryOPcyBk2BFaMz7daNbO8ojhGBz88Kvicx4ralNm0421DX4sfCGuhjJpVNDUvNWwV
/DTpNh8+Mbb3q9SEceMG+tvJlLW2FU1rTbLJgoZK3rY/FgVLgYm7PY+yahUJfaxvZes+xVd2NiG8
0rpYhka+J8MzL13+nlNPIw2/ChaVRTVifdNCmM7QeeiEh6lu8uUYEtMwGw77YrQLDhwzUegwe4/v
hPoYQS8r5jfTL+DDl5ryUfDVbKJ4CPDo3aDmXLNACVF3HysL/Z2DJUe3qD5gSsODSFbE0GQahl4v
ResvzbE/1iAL0Pq9A0Nkqrzfa4U1AlAWglpuUr4ZbVPigsuE4SFoICg5fq0XI2Rm1G2j3uVi/Kmi
dJfP/KOmJJuWpL3eyoisUTQwXG6jFcvfeK7yA9PfdG8wEWBnS7a6cuwAkxylZQwXgxY/Tde8RIF5
bnAJLkyUg9DzPzsj3sYUVSzROt1V8QFk74ZZ67td+xZI829kuIQS7Gkxlw4XRpdeiPFQXhPVj45P
ubuKIevdTPTBFg8wGBxtvht+70DqhP3hA8XZubbYKo5siFbNtFQ3MMtM/RgaXLJxzHOaxfVHf8Pl
YGpdIpx8Ntm8DdP+XVvsUCESAp2Og830wpwjbWtv3U3iWo+soimg4t08MQk3OA9VPrLBekIjWOGP
4fMV4a7II76kRf6V1GBmqtAaNp74U0AqTCKikfyzze3IiZlz4CYWAxmOkp7TwgA/2tKMRoPdsPbM
6OjlMG5xmu2DUYBAYQxMF7S10370ZGJtAr/F0qynj1g6KexKGDoSxhAkxSx+vHkH2/RtFDdGtzDb
o+fVX13D1ejmONRBZMJoqZfKGXsgQHG3YS+1zVAOBjq2DiK3n22jPBdgVHfYrr7yZFuqYxnCwprc
Nx3AX9JeyZ0LGbsxcbo4SbzR7Vw/Kh+nOB1mj0FrIdjSprZPDCrI2wlZZMDLfQqAG1M5gRbsmuWf
wa9/aehN29FEPXbwfY6Na2yaTn8lcfIVzlXwMjdwV4PwJ8oCd9ViOmJYOa1CAJHLHpERCdte+Rqx
SBHpZ6lv9qJFROqs8iHzC7FH/bhQAEvdSF3xIcWNXMY+m9qmDIudNkG5OZxq11n8acfZd2GOJF9G
36ObYcG3yjw41ONiY4/bJfvqkM3csCJk+0c2Kl4iiYDCYgSIwspSTzIoNKmo4DbsC2t6dOsHiedo
icuDPZ5n6FVJtgPCU/cChZlMednJNb54IiM0ze+KoI5W8wBBGPvIKRjmccFp3SAHhSRiR1quZH9N
UkOtRTe9Dco4lnU7wCuvKco04XPmcQztOK+Y3IQYrXqUqmdsNPuQ5FsNNwi7f5aDnEKZYYj9LLsR
aF4f1FTW4vs0rfxComs15wdX2d+BiymiNPAakCC/qluksprIaJe/S33pLedXb8hkW5jqo4/pxmtT
BbeE3dBAl/pCoK0fknl6nUvP30+dSnHwi8MQD+FTNU2vWGyPpUUUitjTcuzUOw7o3dRy7Eqd17S0
f1W2Hx6clErzyKCOroz3PjwG8ivfMOyYAyiOJyY0HSFEsomhzQBXxUPm99fK8lgHua+vwQGGC8c3
oX/BVhuaSG7bUMWbzsb45Hntbz56dxPLHjhd0L3GmedeJvXkhmytbVPsRNoSIjpQsiiqsiPabl7r
7uzzM3clvdK+2QZr3Ie/o3jcoXKLFVS/XXO7oxXQNsaBfgn1xSSGWJNbP5N6wQnSpycbeWUlnPTU
mciMrO5vAQDJzeiYVyu1a7iL1TayicdgA2L3zY0/mI6YdbklqzPlPCGXR4izKO+v5s2tbLMJ0wBu
1y1J/KWOxh1W3mZR0XvNqSwiCUMYkKaRFz2an+NseYvM1BzIYlCn+Vceuz7q+ci9xwHVN3Qp20Bl
pss8R4RvYA926XidhHrCns/ZpfuRY/ouW5ODx9Uz6JNvHGdXtNw+ZFMf3Dk7N9js8G0A8nbccI9h
FX6gKT/q2GL2nTVfWnrZWgnGo7lvfrKR3LudqG8Whafe2jPLvBG3go9Rszq3cChMTyNHSawPjcBh
Dsp/36uZDlpE9KWEbpLcWjynW6lnHtXLzlXxWmG84q/HUNm0FB6KV2esKSNhpA9AIt0F8/AZi3zb
0nEUeMx6xoBsa5iAZxqMjwSmwK5269/CeJiLcSM7cmn/j63z2m0cW7vtExEgF7kYbkUqyzn7hnBk
zlxMT/8PVu9zaqOxgUahbcuWLDN8Yc4xZ037clOMeEY4oZ0o+Ekhjy0RCOxgaQc1plipZx8AO7Za
NTj7JPWuckPcDHr30LTR3aBORl30pH7232pYaOTnJgnMZgcbG04WIZN7Nk/EXTMkW7fxgd0u757g
bCYAk5P8ewCpezCWoURWt/jNER64ubMi82fkWka3biTEu7sPxKU+ZVb0ZQ58qy77hw4JFockG5M6
Dp3A6KIPK+2xPXvxhx6DcjRc6yvst1kcX8poeB/t5pHdDL7devj2+uJBOcgLSk19lPy2JOnqz0qq
eR2/gWKz1athFfskF48otz8W0FqMbCJf0/o3zZNf2ZDdokonKX7Rv/tKvpaR+nT6+T4RdOOjpYJm
cOjewlgxsPCTaLlpO+2MTGP56CTXQAEm3I9neYPdjNa6h0BcAHCT8Oq7sXQ3Vb5jd/taDzrCazx7
0e2k4MGZ4hVpwc2UtNTpec26vEGw6qibElbVJnaiW2C3eycm7HOI9WGrL/ir7Q4BqW185DFh2+kg
UE7GCN71qrw1awK1QtkN+1qrp8OgU+dhjXe2cwMRL6kfjS48pMlQbcaEWRHY8KOZFoCmgyZL1/Bk
6l9cjSyJHt3IPEA2VdRg8WNBtC5SAtYws/2QNnlxsdOnZEYi2BAf3JtleMe16gogJtrRhCTqZNpU
XpwT28dNvZDfMjFuPQXQeeyTkznPb7QwqESS8r527GerYR5hqO4u1Thl5vZIBAqBT5o4DO4rT3me
k90w24+60ljPJF1Q03/u0pqBfjtbBratGCW4Z7YBrNt3LRm48zF5dF39xCLpc8x7XI5FUjGnKRlB
lNELmbimDy3vU7PHS9J4UNll8pYyOFCGx3Wlz14Bw/qtN17MwgHQaEbJdhRth26Fu/E6QBPYC/2u
7rCdmY1vVL9IOhFfQIy5jTBFhi05sZrV7KdRf4hdlApIq0NG8PV1Brdks1RMI0BusyxoGSAZQPTT
qDX8NE5hSeoD+yroc3HP6ndx2BS3AmjNgmUZVx7Rowz83lNpgXPtwkf8DhQaXnalZ85HN4NZRWvN
r5Lre53p6LFV5nUh7NummCC+G+Z5vbaWK2Wtkt1qgcQXhAifeM6Mz2m1J7bIHCeek5cxOFw+7ZU8
CkG49oZTk+JdyazhTtTvTmRz8c2Id7bd+RdNlB+vR64XOyZLzodsYDETesBKWI6WA8MFiUHaDDEh
GinHllawCJ+If2CfdSkFu0WvLx9Smt3Aqt/w8xxorBp/FtN5jno2H9bBtsDeuAVBSYpzRe8QGDN5
0XyVD5i1W65tFj6OzkieFIIJdrC49ov6Ke8sseu6uy6Khj1kCJqP9qdpNQb0gOKg6T8tNpoXjru9
6LjWsuXaTTFYQ62z0eX9MR83j45EnQRS/33WibjlkDmj6mqCUEyMzJ1yr2eyvdfnvj4UhV5sWtWd
e7EHyqx/US8ymAHzKZEmczSQBsA/fbXNYSNkS6r2TOCHNZVBZO2T45pvU9L4YduRjYEfMwwbwNuz
qs/otoIuJbu8KRqEN6uGaLFPsJCYKXJyJQ1sgU2zFCii2uxcG/MLG7+9C20zGNfnDwsTpGSR9OYB
NclvPaFuA9SeTASKMpOeVt3iZOfGddI5+rXVTVdYGqjBuUf6Vk8RWtvjtk+da9LkfzIdfrdC5Q+h
yjwR+8FwM0E3xKRpQ0FNG9+YAUHYvyVcLjF0+R1p8IdBkPQ7GnJk2ZaGDPpJdDMKlqLAuJVO9Fy5
ZgHadbzRa1Da8cVBihe4h1TL0xObAP7sURnMtebti3qYDvPETrzsLk3fMwVS4rFNq2HvWesMrs0J
hG+qCXhv7YfhjHS8gtLKROSQcN/YNMCIKF7vlg65bD+j52kKbHRxWHm3IpW+oSPX9WU3k5jH9jq3
oCTgzuOe1pfBUqf63Tjspe74TLCWu2Vy3VPkYR5GLv4z9mnDehNxzlTn6XVOXWeS7KHiJn9q3dda
OunOFPVLZSA3z5bBuIJNe8gyEFCFXZLDnlVcSvkHzxLTv3rdYi7TSRM6OXatUmAg4NzbaXfT059G
o4m2rhpu5QDuTM9davG4fo0jAvPmkXAie8AeHkcFJihz8mXckpqFOOeJ0GSxn+bF++dDRAwJSiOY
rGBaLxCFSOelR1Gz6v7oYInfSrn32X34XFO043Tv/UmNF5St+Z4Tr0dLsLLy0Wq89vN7r6iF2bJ4
e20Bva7pyg4cpzqXiKxTkw9gImx7LVr7zhLsh0OoQa6N11lNbr0DBOFqae16n8RG6BeE7LWcluhD
UDjMtMNE6gFwnsf2PkE4vu9atzyHVQsmZbSzYLFBmpIkEcuz7YZYBLPkPh9wFnn1Le1cdEh6nQMt
HqA0zZdxEN2mDG2cLI3z09sIdsxO1y/OpJ6LsV0NcreLGRGZN9Mfo0dIEMmTJpOg86/IMOEsKVRc
BhrFYWs4qCE8cZtjB5wn9u4V6v44nMCKcuUlj7K8saCJwLv8iBQ0ZHtp3uqoINI+L14LJHPbBSpE
RsRIqXt39hC1mzlyGT2u+s/JgYJZtfl2LTDiTv8IS+e27SZrkxTShmC62jF604Gh5r1zFf+ZooUw
nAzTQFa0wwko/qMNi6UQQ7+pons023zX5H0q7ijIcWBtLsOyS7XS3k1CQl6vkmtzGnl/UdFUjSo3
VkqcszeKghvczK41i7OdSuKD4F3zHBTqY90/pFPPwxV/OLdtCV/7LGR5p8Xc0Y0SW13CIhukujsO
3i6KiemBX9AeYq83A6ZLzeIaRwe2g2mhGRiIs9GL6t7qRHaSwoMZ/i09MBr1wkP6Drd19j0KHE/8
nZkqgQ40mH8wMAwmg0Y6hvu3YFOHOqRt0Gw8V6y9TKO/H11nb3NdoAPhlTf9Zeiae9uOcUwWx4L5
uJUys6gnGn8dsrhfs8sJ0pA9uBcat5ql2e+L8dn1yWdcvpY6cocm9D7dldXsai3Nn34xET1tWkOi
SwpfB4OYDxi0WwIjrhFKAuxy5p9Z3uJd22defBVNbpDHCI6pFL/FGjGZZC88/T0Rd/c5V6lmFGUg
F/0SM3H1pUm4txenB1PqM8VBdhjj5B7dZrStIlKVVOgeQ2sk37VXR8xYHWP+FNdAbNG5UyoYjcZH
8zHrQ0qmuUMoxgEtsgyCKzej6qZReXxpe++lGxaX8bW6yFFzAfVEV9ydLo02PkHucvxxNt8tcqk5
Ob0dOtzMRwyPiaRY+/KBZmANlOsylIJOB5986C9t3txQUyNEuocRsZ2xpUBHYSS7FPWXO7BUtYfX
VGJcK6L2OlLN1SyZ2MiUfFmXYD8W6FLar1qOn5VisYWXiqyvYE0wJ/BO2ExO83trydsoMn7zCQhf
7H5HZc2bZhi4WfObHjTuTrBEcM1UAIN2XvCYgghoNL/yovNke58Vi6QJvzjO2LHaGsxGUvr/tPOw
cpba6pco1PVo6r+8XT6TMSyZHonXJrtDb/acoKXzBBHeJ0OGzup7TPLyUBjOA8XA6MO7d0bqlpgl
7opJYAcPJrcydoY1RBubBrwz830U/SLypzwTAuXRRLA414l0sSBiZDgzk/Y2bcxbRJHRlpCsLvmt
lfGQJcrvjGqCyIMCBgnaiCYdLf8mJv3SqvqJ906ciaiEYd5z3QO6TNWjfUasrliYQMEVFdGPtvY5
ty3AD2Z+llveZaxIgCwC3Z/zEPZLJ6+XcipP4a51OxwAHnGZc/yV6qRGFDFqsJDbbVsUt66avxs3
oj+X0b1A/NGKu9JkcIGnejeG7ASkkd+Shhnm0YNT1be523SgJVK/HpZT39rf1VoghqxEg1Ln3aW4
/kA5SslJ3klaXokOnXhZO59lfTNjnuom4zz33iveYLI7asGROtzHlU4Kb2Hs0d7v1CKf8OoyACvD
wNTwKiblMRbR74wam1oXrQWCBTQ9MR115+xrGLuS2PHK2WbYs7D5IITpcXi5DgKuWPsx46TcQRAA
Fh6y0J267DT06rbCUhMM5BZukklVSKZrg1XTY+6sd7IyXw5RQ1nAoPgHadlVr6bL4oh3SANByjdS
7+M3HDrkOAIPaHjyYgPoOPbduqRGZz4B7gQPfVQbwwGlO8NOKrDIYlrUUwoiS1O4Giu/Qfe3R///
PLuI/tdlh2VwUJkaWFNmmDKe5JXyMExNeKI3lTHQpDhv07hs2wRxGf3BW+vFj9qIcVDiEZoxRu3h
p66NqvPUC/VRWN5zM4UkWWjVWcD7JqGK06Rx1wwcA3TONET4Rmr3Ug15cRqZd+OQIfNQQ24jG/ZT
jmt9h7X+1iEW8KlZmkPEuk3TTCK0WFul0iTYt0FhMuGXrauFBmxpYO5DWuEVMadKfFXMjDYN2JMt
Kv8w+8kG3oA5jzj96mLLovQY2sm4q9exYaTCH9E+4SJ+KCb9sRiTF6KzNjaXTD0uYSRzk5AWkKK5
u5m1jHsD+NS8Cr8AE9xX6AWCLiNclfjUdNM/8/PnPcq+OwR53Yxie6WoouvdaylRzKS++t7SIKJM
2NNqpB6naF1QCScFCgdxIhezgXsIzL/BWI52TH+wI2WcZverq7UX07YcVFGwdxJTMt9PGTx5a3sO
CjqNh4eoHu8tDBOMYqF9NkV6U3CsMSHtNmmik31QMIp064ExLBxzYT+vCRp6O269HCOIl4Sf3Lw8
7LtzhPTS/WEjvK/dpd1nJKAEdd3uhxg5sT1ga7fpusqmf5to7QWBYHvLAUdrm+C383rA6kUwUVJp
L9YNpJYfWlfU4a3Y66G6je2I5LtI7QC21JTCqU2nawcj8DefdTcQrMGBwZ5nO9k+eXX0bhIHoM/J
1onzJ7SS1wIUgB/xZuzjhjmLxInVj6wpK4K6lxRsFzM9dC/ZtlMmYxsvKAaKqCibTL/H+BIIoQDe
lfIJICZX0RZpMFfMQXrYquPuscGMnuL21kOUbARe2Kd5InQv4ohEOlL8OvGhtLjAWE+Gjui6S45Z
M35ZTUekL4pkm1D6zQzdlRN/uo97nV6MVjoILZrR3nrQiHAGv+OLJvomVOKeAssQCGwsZbOegGqT
LMauMIo0GLldbgRSIoBzZDvY1mNupW+ThTZoYtEsymQ+2xiT0RxBxVFjdip72FkLoZ3CQGIbIzNn
ve5bbGIYsQln15jkiXDg0A+BKUWneY5R4I9m7u6yKXuFA42SaT6XZMD5Vajd1DpCI+rcVx0SCHVE
oTFMGssdc+EQ8eXXFJY0p04OMNZg54F4cdzYIUhXiD4I1vXoLJrsVe8MMt/Ti4cYoM5sAGQ6k3Zw
HhSDFEtzx7k29A9qUQRJjd6rG1gt54dp4y0BM75Y7cJW6XFOS+tkFO5jPVIjWRLMEHbDGheVABV/
NQ/6Hr0uZ+s0vHSlVe4KE5BIgXBhyO6FHt0bqUUhhhCxnK3wSoLHxVr/pgh0ZIfyNVbUzQVuQ+aW
VCl1XOyqjlF123KNVrp2lampI9OSSBxZnIiWFKcwqmhOKZrCbDS2FlB9RP4glE28eyotkbcUitB3
eceQSG1weR4r5m3LEr2QHHCN3BO1JeClTcrfsBJYQCqLFrgi3QoUhbOz6hGvo6PK3SDiyY9bemNU
NKhEEACkuMgSGbDisn29HLdlvl5JqgH5uY1pSaMBnRHnugvXOB6jTmafHJhUBnZhXCEj6RCRGWHg
KWc7sYkMRqIn0PrN+7Q3DpPVEj2vsn7bmPEp7jgHUzIpVB2TelSs0rLsI4u0h9jy7vB19FskuEXN
r48kP7+kmBmp+HJbspOgAjjTDbP2EfKxTKYgBkFHWlUHn6Rap9PmxbO0JRAMnfdl2wJ4ENGVbbOx
7mFo5AxRgLHWV+tT5YsbFDaFs9T7NdOLYDPNpZ+a2gU+XtjY+3n2qB3NJQxUqyUBGIMAgvHXwqDv
4oRVTdpXmwQgAgc/Ln7K1WMxO+TmsbcagrTmBQ+GudecIjs6TTsFMEvWZBRC0kWD0Cs36Dq00kt3
sow+5gJ+GbZyEJmUApGXdByV4M+Qal5SsmAQnW6EGTI1Tzll1XhuPKaGnVbfcWVB4xqRNNTp7oac
nDUUrZXbruQaRWLR2tZfwOK9lp0u8YkYl15nGCA/nIZ8i2qIOKflIyn1z5zf9FYtN9qCBWOKnqpN
5ulhsmtrk4LeYK2x5d5GDs17mcEdCI35LndgfWmeh+cgR4UaAv6GqQiHgG1JNpGLIEn5jBj7bxDc
3kTbPO+YDsKfo5wT/WkFiSHZyANX3tu4SdnLFj+k4X2aM4peY9ZgVxQPTlifmYB8Lov7Gy5O7lcc
yFu5Nd3SOGEDyXxyvrw9sgT8U8OXo3R1QoL54q2cx0IOaBHKfD2ywUZbxFA4yHUI4GKPfxs3xm8c
t7iuqzUSi4E8m4/XOakPoYJ2mSEPUASwM8pPrtz51ck157YzfhNPNdeujUHDCl34j6NmQXEkHqkn
iAt+cvKghVF5E9uod01jYda1Kqjz9oG/DNENmIJc61ZyKt+NodfetWmmTlaa3XdyRN+bknepHN74
4aOW+dmcbxgH7UmJ/poEwnYTL925YbPDcDv9wHeO8MbVps08aLovBIPKzAif9YJ5FJnc7jYunfcp
FgecSe8phdeuSHHAGGGjHww5vzTFSPGKsp0Dof8dvIcp0rI93Pz3rtXCG48xqY6ODjsRxdvA54gp
vVQ2+tRQALITrvHt1d9JQVIIk+D0DBAf15i+MhQAvG7t1nvOS+TmidYA2MRgYUt/BDyZFWK6NWlP
ibJFOSGsjkYM1V+MKCkYxs7ifh4eJkezjsJxTjWxR/dakrKdFeUfK88BJCedsKi/jAydS+wdFNSm
vZeH4xaeOMLrJHUDHCu2VKBoaA/wwcJ7rbKgSUYIsQV5Fbp4tYSJeU9ndzRH0YczGVciLU79HI5X
qdkWWNtxMfa98Yjlzt6Mkr8wpLhstxjerqaHMthhOQ6tk1niWZttpn5MdlH42l9No+77vtb9Sf/m
ptkRwYRXQemD5WuLxxjRNhhS91vdcvBHC2Ovq6zCM0KUCs6uXYf1jv0Lo9xE/sbW8jtawj5Npbel
Wl7OhUjZguWxG6SQM5k728wpnexisRPDGduKBBFDrj6B9zFTwbbps7hiAzd4zR3rcrQT2hhyk1+u
eCJjXYICD8R+q9V9v8vpa/y6NUmRHRcmv2IfZUwqDbg1G9bfbKS1AkE8Qv3NXPSXRCY3YDTsYGrc
K70hZJIFVGtTEUSW9FvmaWw1s13p1Q9TLdtzaj1DG/a1chhunNHNdvTCJDEuJ3QEH7MHHyFrH1W4
2H5ccv+fUdD2zVWZehyNFX4HNGaqImRt8YqgcnNilxy2WQ6uoXQufg1QiBPN3cYeGi7iQIUQLdG4
dUb/qA3edQg+VyzOMwv9ZV9pDOVZr+5m4KFROuVHnepBz5Jvsx+QLORHVgIvvXAZPtv2FjX5lUqZ
ZvQO+iW81O7WzJIxcLv4SqDI3+fh/B5Bk/JrSGO5zi2jsbEPxSaCqXHtMAuD4XS44YX0R+FyvqKr
8W0CVkdwSUd9qn6mviAiU0+OUlt22sovS9CONQOztKKeXyoXp2uU1IHjlhg2h/q3UE0XjBVKazmO
V/kQXcF6cDZxkTzaKYNW8ZTjJL1P2jsrlHhv8M9QG8sv5FqIt+R1Ou4lMYQRsU5I9g9Nzc5Nk+oa
7S927CzbQo1eA1DRus3VU9vD2V3QhBlc2rkBDxTChW6yUUwkUoHuliBiFK9j/FTK/OBpDbuhjmhP
vMVYVqIFNCiH2oxWGwwe47yBrUtPeH1WuucFV0CYbathRQKNhKX1U0l9qS7VIm69HIwtivfvmewB
Inc5TZZhHaxYh1kldCSm+8CSZtgpJxi4wflL671XjfOmRGZvhGGKhxYzc0J362OuTy6s4todUYhT
ULMjMpK33tFfMISfXZZ1eLd8p8xPCKtSkgUnJ8iKatq2fbJOUHrmJeuWgEs8SZr7MJvvqdsPbppc
JV11bbJPWLIsQsnUPA76zEQKoht3whCTF3/93A1/Bs/xlRxgolqEuaL3IQF29hepDmUUT9uy615I
EV4zQ/JDR+MZ4AH+1q7bBsfezDtXzcapRgl2HKerMIuvwzk1DmyQ2V8WC1mLJVeV0fU29dzgJA8P
asHCQB7btmiRa1v1PBCCPRIHvNJHvdmFBytv8zZ+s83henSfQxjCBIeQnAKWmkfY4t2upvss+aHa
QZ4qQHsrQNWHppR3SUseK7Dsn8iITCh9JxcjG/KnhDmiBlaM3JO+nV4TAro2xkUAR8TEPj13Jk2y
GwVR5wHKXG7KPrmicHrSCxCbCcLHaBmuy7S5BkWKl4u3JFUMAvN4a9oxBbTDtqNVxE5FSMcXErS6
mLSThdl8DKopNxgLzJP4GUf7kWkbJL58Nw6d5ucjWvFsLL/yNrugdsXizkQEgvHO6Eh9yICMloRz
1215EYPd+R1X90DYdGhI5nhTSgxUlpXvCESEycN1P+2eUgT0QVwuLYtLajVG/PZ+6unDRNFgg9T0
ZoMEMD651Rz0U/SRC1MFiDdGIEURyCWpzvkwzPuRdTZXY29ro2PbMP28UQ0C0iILd6FVndYNmlN9
rf+ZE9dG13vPHWZODeJ0YyJjvZtJhKkz/SW31CfKQ4Jh7R7UBRX9HAKUcTB2lQaI90GPfdLo0126
4roi2MWjbC3EJmKlh0gmvHO4cxP+Yt2oI14w5H0+ds1xokGc6lOCkPZ2bnVSdBA77ovxkA+YFGwA
ZBuHo9CV6e+iOLYUb9y26Ix7QfgI92W0OzHG+KU2JYB4Usg5ZzWqLXTS5Wq6HiV90dQ1F6vItV1v
ZRXZ9uFzXDBE+/O1GLQmtpP1YX/+8X4Sl4RfHGVc2HKBHsadEwCARrH+xIi0m9J5iFdTN2UIsaDr
//390Gmae2Eu92iElf/3Vfx5aDOcc2AQx7AC576k3k2XRvOuXV+S1fbVKcvd8vTnwy4k4CS2iNgd
q6u8Y1q0+fMTKqgGmxmhTsAEBgd5l//nnwgGhGmsQt96XI3kms0XdIGpGIzuWi/9593485b8fVl/
Pvz7uX9+578f//3yn9/y74f/6yF/Ptei/MeJur7x/3rMn9fwr2f+r0f/89T/+vqfH/H3qf/r4f/r
Gf7X59gr8Hpso7f3jWbt/v0QPMYFLHleLYoKZHV/vy5SF4/Un4//vCiLLSL5cv//F/vzf0Uxev/5
bfHOph0Izv/3Rv/X9//zrf/61f58qP95kn9+PnEkxeHP9//za87mFtLIJo9sQBrDeGCudqOPRguC
gva9SJOnCPbVvhAI0okSIqc+IfkgDm9dbVZ7XAvPbM5z+kz3QLa5BoTpXWGi8lsUQ6yoUVEYvxkT
UBp4VEcLmO5TSm+1WG7nxwwwYyPBVk42DpUGY9VhNfe6eMYx2bJhOTu6JA8UGOWGrncz0yseyJqm
aqkCr1fuPrN661CVrB6QKiMTmCYkdPykbvVHNQQsTMmvCQuG0b7zE/dTds0O4YWC+tpoE0qsMSb3
fIyCdsxeso6qoQBanxFacXFG+1hFS49qPTV20Xc39+aOaU0XmLDQtwJf897y3K0H3/0F8hTtv96e
uMuYV7MT/k7d2J8+ohU1k3sVrAHjizZVDeMn6j8Gc3N103pWd4yHMoV1DTuvzauvgX2wqeb4AFCS
FcwwNNfSGHcIYOQ24vyFNHaLo7qGB8ouKnPHaIdzi1ql7z7tlpO2x7Trm6YaIbL0V20NcM5tj8pG
CzmUq+xiiBT6d3kwulUVEY94gqVjbXvCQraGxBnGs29a2653TYqedujsaTXu42N0qLuyFv32uHgv
TNVmQBviM8pykKYVGwaYZxtPMH63p3SENf7u1SyolGCzwZqGySh1tW/gTSRIEU4vELQWHOvOzc2f
idjApHeqh0Xl13k8/rIPSJ5y5CnBDDaN4s/4Ck1U/WtOkdvoz+18E3l2T2AVVtDQGH3PrG+bKcaQ
lzGOZT1KVGJyq6CK+WnlDJdk0n3qnBiJDKtj8is2M0j0zWDQqZaXIcMzrOveOx7G78bSfsnbEAGQ
uXMDuT+A1c+KwBxlYIbG3sKhxRsxaMjwxa5BHq4ToHw0GsrhHv5QoGxSNBnu45UTOgKXKfnS2Tme
6hT4bZYFmoPaUkoG8mPGJhlBO6nKzrRJIoZ4HFfXk1YPmBvX7KP4uOjhJ8TbYVtbKLjj5NOopDi0
qeb5RlLz7bWir2fquihGuJ77oMWuG4woLLchU0np0AomOUDcZgHdiX/F9ecmW/WvjQianpa7Slui
2zxFf5l74qxl/NQ+bTtfLuvmRdEmatlBH4tnGuCXHhTW0QlfWGeCK0KZsQnH6LqrHbJcQwAnumYS
FUzhYi0l3ruJuAQHJ9lZFvsiZtFfTXAv6j71Llpd3HtjH+8guOHegTERte94xiZMY2pfKWXcSDv5
tjrZH7A4Asu1YZo4YYidZGahE/PmQgv6imyuvc7oPEaGVbG7XCCCkrdtFaXnTzLH4HdZbLqfhinT
tqjaZ2di1DXp4hlPEO98+4ULFhRHgk5EO4ANQENI7BiI+vlQx4QaDJ51WqhVSO8Kt1WNrl6DQ/Yi
jlnB8mGGULxN0IH1CiEAeyV1YGOwSTJO2Smyfg23P6BKUBvMNOWZPyfvh+bswg5dQN4zRmFfkTrG
q7KWLnDo2sm7Xa7mSC0ILrF25HjR0gXJm7DGY+cxRCH045E99Au373pjTFzdEMLyvQmb3+TbYzhX
ZA32WnO5tJ3eBy3GSH9m1iMzcsqgqdSM9ojB663qWCBl8g06ZF2fzlH1Jir9SSGK65vVLouwWYSU
4Fmi7YEi32Qq/h6A4EKv1dttpkicJllnbhiq67Z8Qkm+ZTzdIOqK+03rqptGtC9d57F0nwER6Gy+
9zDDKz9FpERe/d6chiMN4HQlp5mL+ZZrREi4NLhhD3DNuAM0K/eLKj60Pq8uNKRPti3v1VjTIjCE
3kTkLNNaRBMnvIzWYC2ywaDqyLuB2HmrnQ5mnLFe0fF/sB3yzsgnty1z472UFhFDH3oUnmTNeH4F
lprVAoNWSx7betzBApHbeqoihENMhnIitRndPwxe/izCnkAIEHf7JkO6UvSoQ3XnaWDEgaQLNdyo
ho+kEdFhMtqnMs8vtoXyVbITXabxw3JuU1ssiEHZxyzgGO2iINNPk/isFLOjfJ2P5a2xNRR5Immd
EgSkt0gDxkOrscbvdCbeJZoFWUy7pi2mU4PAhkMdlbbUtuRg47spxx/HsG9QiEezhz49YYnNH+K5
NsAtWamb+hzmNvJtNrrdERtjgbm07s70H3ehZ91yPEBGs7SHVlcHWezmqJuuE7upMFr3ie+y3pkN
Ugq1YtUE0yo3Ll75rsm4bVraVtNcx8/KZy1KXoA1jPvYIS0mcGbruRSjZE5DawDwhLm/lt5NtpSH
sJUESVgzmDicYAyygsag0b5viZo4a1F/Lkrtlx2WRMTFy6gc8/0tVnh67EKx33PrxXcHiwB6LETC
yI7os5trFrq3LBvJIKrfCBxyT45aOdZULL1YNdzTk+dwA8PSDuujfGVW8c3/O4E7cSMtEIfQM4YM
6fGJsLx1jvUc3ZSMtptKsPTIIRzkpYYAh22EsBUUxD6IWKWyviRjEZPxEB1DKPWbsEEQAuoLNfkY
23csyExpPo3CY12QLvKY9OR4uzWTDjtii1tjSmH2xxw21x15U+YIV3XtgERrZhic+44gYaNORhZV
k+Al5PcwEr9sk+u8HX9PLPQP1lg8IY2cNulC3FWWdI+zIeJtf2hn1z07wwhYVwMHYYWIZKzixyEM
q53te6yJBBrNRDGTzd1icr2yZozGepdku8hEdwA3adMtdc2iZNNMEhXcIrcpUhsZoWepwQqbQ7fh
2KK0MsVJljggRp3xxVfBVjsq5we2LSwWEvtzSRgJtQtTYMs04qDR57ssyS+59RjbSGdIutZsU/dH
VuZtsqZjQFjFOOJ+aJW64YB8gI2w3mTo8u0EO6NJauGEZVyb+svk5PlRySpnFWu8YF6UbcJ+yOoM
LD6sWDUtOyk53iBVMDdeyBJ4aqHlmzboFOYpJY8ikwgc8i/UoG5jGSGEUoMwDkp95ps5s7p6oP8E
5+GyWUCUueZn6hClhmibyrLZzdx/OaBZL3V1cqhsC30I+9ZIKnEg3fFVWM+DnT6LntQiyipnrG5j
KwPgJ1nqV4Z8C9v4IiJ07dHMBEhOlOqL2kYeKSxIuXIvGc+pRyEdofVJ5uYt9paLpkx42fMSw19D
wFcQ8RQiTmoSBo5TSULAqPnL6Lz3Qrw11fCmE4gc2DJHB51oB7bfqK8aKkwO8F3WMJiyamy4+orJ
EoEwZ2pIidAEbDe5MBV+zFJ7Wc2y9sRdWM9n0NhevgMg2O8dMd0xbJJ01TkQ8zx7zhdsklwPGZuy
+DZVCu8lIy8lqktiUNEUi05ilgJinyRkkXh3QwV5JHf9JRQhSQ+4rYbPMkIU00b2schn62TbA2Or
yW1uMlhG7H2V9bgA/MR008mTir14ix7kJzY6G/mC224HL0Eob03lWYQFdsGIRfFIibfjwP8/xs5s
uXUky7K/EhbPhSzH6EBZRT5wnkWKGq70AtOIGXDMw9f3oioyuyO7rLpfaOKVrgYScD9+zt5r75KS
fu/cp6fAtdvYu0oPSKNvEeghGwpZeAL/0laeu+8KgVzMS+q3VKvXnhtqT5ndr1Vjm6hc+u5aMya5
owbZKsPtrhhXo7NrRked7bbwI4rsouvRZ4j6S8FkZDpbvgQ3BloGdWZdG6m1IPTF3f880AIRG2Al
O+FY9MBJ/l4TRGE8WhGeIGk1GktBbD4WqvjzaRvq3R50H8127K+YzmJx1Byrey5dLhTHfVbDEBxz
Z+DklzCjD4SYtsiA1cUNPUbKnSRM/faUZpu6AEhSGFAioD+3f1O3B6QKxpwrw+Swy9Ofhwb13wLV
Ek3zf/4bKMsRu5o+Mu37x9dVWUmIbCHOOjfcqoPPe4upEmhcunedjgbmLXvcDlU53llaY19NJ5IL
IwrfKr3TZ6jmemRzor/7+cgb8hfeKkGI6F/+vVXOjoQFBLO2XE1g9J6gLljLkbnHygdj/FS1urXI
UU9u9Ntn66h3CUES9BsDWS5we3AyJl31VCCC2bc3h9vt2VBIZle+9mjQA2Q35ySJ111eVFq+Kivy
X3pk6MBkTXdHZRk85X2Df17zwWMQHRxUQ7L5+bIhWfZRVb5MjIg3XlA6GAYjb8XP8jlnl8nBVxZg
Jso4YnywB+qlPAa0L5caWI9rawnKLnIJXm+xCBVdgidg0A8kXI9z7fam2L5HDsHtIWpIdTcnCvgW
Z0fXy/pq52FwJTz954kj8uaqEHvhf0ky7JI3VRHZ8PuedLB9HyB8aRMlzqYWxos8rC+2HlmbUurl
Y1BaTzVguVN9exYleNMIQdIPP58ERAzwoKJ5xh5kbZosiOAADQzUB+Hu02ro1rlwk7uyIzxadpZz
X5FoBMuRSSC4IE6OEdPEJDLO0nOG+xz7Gqdb6eDhVw5HfhdVSjl9VjhtymH6Hhy5Vw1OP5OTJ/Td
8pVOf4Og1Szx9+CkHYHOsQNScEyl8i5NTFMZA2NHozKRiMdytOam02xYCbO96ZSoHHRZbn1tSA4E
gOUzreT46Pe9vGA1kRfgCAvLZhfsiPzDcCU7spdgxkStfAGHLlfSNcb1z9NcR8nNWrnLMPCggTLq
+zZhDEGqQbz7eYru1Vu3Y/dZhNVzkCbAp02T0UihcXZIB/0hDVPFqQOBZ03O1izhetFzwQqS3Rn0
7R8EUlN+4fob36y/nwKL6EBJspbDs6hq20XQYLNmuapO8vaQOWF1mtwe1rvE5fLzCadnb0Qzw2cg
UeytkFlt3w3rzlbjIgGzsfQDczh0nUk+zLBswKgcMn2ibOnyi5G62DBVVloge/gw6sO7SuHKJUbh
FBeluoRh91XYUEnBlLuUlqa2ByF5O4C5BTBf47E1b8PhskQDTvV1pMdlb4sqPqdQ9Zac7dW+KNR4
8gjdWXj4MqlpvZxxVOQvy8LKl0EbYVxgn0RsBwlllkbs35kuwvsi6zLeOk+9c1J+MyK9ORumx0qY
juyKhOKi0k3Ms+tdMnIo738eBjO2t77LULaOkX96kdr9PDBBUDvCgtTOZRhA22PFwdu5ZQ+Fp3o0
cxrDUXf0NZPDDdOxQ0yCj0wCfzuCDCRdl3QIF+GMA+rzaLiKQE0oDxG8LgLXgIbONNoDCw2D5aPP
/J0xGOeJcNlhOb4bUgIqSpNJpdN8OIh8n/SUUCGqKcYOlDUCuPNa9wLz0e5ynavT1lG+WhwPhmZa
a0UK4yoejIM1qF/JT6YHYY9P7oCsvsCReM64tlMHyBxkECQC0Uh5D1TpOGleuKE1Zex7SwhaLJW/
deDJ7X3LvM1ZcCW19bTWA9bBnGS2OW9k8a4nhKXVyv/ij7/mEXjsium46U/h3c8DVLoX7nhOma2j
XZCz2LPOz5zP/lmNw4CTEnFmCTDmMha4ESj053Sa5dby7OaIp4/TUTU4VwFtcGYOiQ6Qrin36vbA
f983g/Hslip4VJ7rrWxtRBAX9toDts+TpDaddbdF2QujlTJF+lR5yiK8UN9XY/5Rd1p8wkkdESEO
noligbIlmIaTJlR/YYE0NknZmFhdg/4lS8vLAL18wYANKFik1XuXhuiExf6IEV2sYCz3u6kzglPj
xVeR68FDXacke5rtHdQh0iT7zn4ao2LLEdPfGyFMCmPCxMV8mUO8I9EOZAxpYVNru6xwqgNrQbEC
fqLdUwXhko+QX9Rd8hKPqr1mJOHN0jhO91Ye9cTQOHBgtUp7yDXd3uDPgywmLO1BoVBJ6+CqD7zO
QY/NWHKlallw635B5rdrmtUODJ1J2HsYphzhM26qBuXtCUSiRb4BsW71tSqs4RTGDXrP24PozfGE
xf6aG/mw9dRrxvE7Q7OVZgpsKNTfTd07Hkwybi+0LGhUuXTveT1pGHQtXiKilUwsITMUh+6pskR2
QdP22ReRNsexGeALzjiCBXKX5AkWu9tDgWjIFSK+jH0GCoEmaq3pXGZjEN3RTy/2hYnF5fZPPw8Y
rOHsZ4mOVLt3Dj8P6cTaF+nOtPx5GgaVt8rQi6OcTMQu8NXjT4AUzfD8/PNghkg0+sIbNhWk6b0t
7Gl59bnJ76aK/h4dgHhdoDtfOzil5mOcboMqpCDHUkO0i9McTfAy8E7iAS8JBiSLlJylS5gTShGS
BH4+oqtDxRvghe7d4DiU3MCOZ3orsMYcKR2cRUszTdylbjrTvWQcOWocFo0pE/dZqdptOwCz+/nk
mKCScIYOUy4Tnb1hTLTkfz6cbqtR0cYNlHoL1LYlnFMvrWRbD6W5cSoH0xcivxr8qQdzOOwWiRur
pQ4n4JxOKQrGAMiYbaqeNnbuAns4UD1y6ya+vgey7z/rHcIbyA+Pskt8Wu4GMWFBVV1jKAAz8BL9
NvJVsh9R1c/SUmYkbjEmZ/MYfg2NrRbIeAEhmr9YyGFDts9DbGhQeNNmnljlKRjzTdz75rHoiCtM
SjJVwEFYx3oq/nxIapFRWBkjh4MpP2pNBkwA69KWyMNqqXGQiFDIbCqkR4sRj9aeYohzcUuBP3X1
o+e58Zc2jcuW5j8ydSa5FgdAVLPFYUgieRmsMl5FRCouks65g8ahwKoCSDYBi5/7Ev6LoSwLHMrY
62vZYdbrbk0LalZaklWxYjuC78Z6NCJFg14gRg7lpsV8PE+2FpZKXi7l7ZDJauseRdkpSIwNZdJ7
H2REL2PW6Gf/FlXNGNjkEMEypM/ehxS3KGZsToDBnuv4MzN19EVTvGF6/MZdVc1guxuLqvHpnWDc
ZDddy9GptvGIUb6vyRMD/8dBH1tZa7bHSdRb082qVe+Nzizv0KdSS+ooJk+0d5lo5A7DjHbt6tyZ
xVQfqoHTqYk8nuHYoq5Ycq3AJnbOixfYB0B7mkNGh4sr1HTGx9qY4gPn14+cIfzKSq3dMBbF1hWj
PIwGHpEc+vP6xvmtHQKsKFOvg64R/I3Fct4UVHV1wQcMk8wgd3a6rT64MF+zYnxOtAmsPGHSh6Jd
OMl7oir/armWty9ownLsrVZuf+sVm4bYDTQn21g9xHgf08ij626hWpvIv4m8bW437iwM3UOQZfGS
+Q1q5tz7CFsKvHS0P9q8BepAfEAXl9a+MLpTaLqPdaRYwkj7PU6m1PbcsOmyA+hpYihs/Bhfi2iI
vQvLq5aEu1QgaQGZxAScDKY26TaJBMaP5nOll765JtvlM+k34Wjel2mIkhgR8LwJHPAhNR2taUq0
ZSxleGyk4a6GAT1UrJvPk8wQILbERksH0EdoUP1W7sXIrXUTQBhqMpcpRBN/5k3/FnkHfKKAkRNm
W3lZLUvbWVcGmlJssGcsWzKUvypHlyjbPFYYC1EYreyDawc0rCQHoMLiwJ8EEIQyPZlbSp0sdN9r
HKyfTIfuEwepjwbKrqi8rWx450AOvQOe2fS9enCCeks5BAQioe8e7DWnfXRtl55onc3arHmLbHfJ
6+1AlotwNGCrpE2FtmgS1rYk8Qvr4l1/TAI4cEjKqjktzO5czmu4tHduWRRLDn2NOWJhdmgZD47L
5WOF4zbOh2Gb8/sf+mI6lLVgE6ZoDTXaJoWFzQW9yGAid5AMGWde3O4BZq+ovfOzW1AYxegAGwks
WtGesfVsfLBkqo6Glb+HWnlo+r7dI4CgzaYlD1Gf9vPcQddVR7KYlQEgld6btLXZagcvFmrlDVm/
jJJ0OsYW0m7aXGoZg8sgAvaoecYOpEQBTSe4M1PYHIGAACPzZRGCdco076sklnMGfBuTTGyTjWTo
ZG4BVZWuvkZkZp2HMH3vEK1PnQNxF/0fKotVPhbB1uiCX564x5XeZxQXQVNdWWVOMkcL2Bh0DZK7
SK9HcPfaS1E0H/gmUVtHFqFscPxL8/Z/ABc5tXxEnVHMjVYcrSF2IAq0uwLbPVCdSSTrbhi/uyE+
9lX26iJ+3bpV84J+KGRKEX0MvzhxM/wwumkdmEylfIfXKEFjRyebMZvO3CkT7zKCmFjaCYbzSnse
0M7MghrEYBa+Gtb4gHmC1q4OBxo+XOy+K80CIWLRsioa2rtyMK6tdh39RM48r2K/Vijv4xC18FTX
s1QNazRLuW5sekqmnjStpd2MZysyohUZGLhg4+BRzyrJtIFXqe8IOS4ZP+liOksB2txqbtCdnB0N
slMoymZFS/CF8i3gnmdtvw1mZINtwGOYvyJNL8aeglWm6+Ao1RjcOz9BxoWLWBPnztdPmR2+xjfu
dE0QwIJZ14KZJ6XI+KnqcWK5nS45qW15x7at+Va0HLz7VBbBMvML9NRKADwX6cmIcE45VGU/x2Ba
H/ItI6XNSw8EDb9MiINJTxteKTJ2Le4YcjeWBlTISH3lbZ3gZgdqx4a+727QtyzoX3090zdOB0Aj
Ql3mkJ92QldDWnHxLrrxE3nyRzzqrLNu+hauSOEGWOJyHxWjux+qzt33YfsZR9j1aFtHC7uxCdCI
rFlo5d+eIGOKVeMDwd1TY6Q6RmmqY6aeEiqnnicztjR0NElbz5uqWqYVFpySmZLwYIZnghNsqT0T
LfltCBxZRXOOe86NzS1xQ8/Va1AUF4r4Z6PHEWzGICJq/xAIdTBu3Ucd739Z2l8h3mXI8e3R90+D
FaNBVpup5xxHNO5iDEW9ZBKG+J6Brl0yfh+Tjz6z3wyXToRWiznhYTj4YtTppVb+aiLtTNvoKN2K
c5q7C2VMOsIlbj3E3pVxTz1ib6qhXMFy2yGcCykFm4faiw8uTR7qeD0MjmFpP4x+sGtCCL6xh3WE
NIRdVmVIQhvAxnDY+XuYt9TRJZIu1wm4arnK2Mm4/mO8XiM55eGYIQXrTpyJoGykRGfKby1k+Si9
3Fu4a1aobSRRLEc4YJHv2w4mYLRk+Y2XcCRV4F5H69i6SOWlzVYUDtq4jIzgLaj6bqP6hwQ2CoR+
C+5Rh3ORXkluWvuY7JsyBmGVIEpGxflodQxrC1ncxM9YVgFTbphWnlxuM0ageBLFvYdCl4iZficz
7xX9Ujl3/AEcJONrJnb4p/riYAI6AxEMbdwoPtPGSEgB9g+5FdBWH1ruxNBMN1ZcXqzae0nb8lrG
OKizhplLjkmyy9HbAoqeTUJt6il9ayOTdS/K0NQFzl1QzWv/ttVWEeM+CftMei1yYoLzApfhHydO
mxPc2q50LmcQGwL8WdVa39i29aXGpkSE7bLT02XgYqs3G5DpRArOc1Q+W2TYKnA69OY6lRZ5YNUU
IhCR6ScRxvNQGkvDh0VXNVvbRNLKjHddhdkLrl1EHFW5TaPXVvlvqerN5Rh0b4U2xvPc0JDYpXZO
aADBHW25xcUB8qr0Puui/7rVkm0zPoxO+qrspF1UCp1iHPt7XX/SEnQrtkvNJwTIpoa7dARWzR5j
DQlxhj3KhUlUX9Yo/EVtEJkYWR0e7PhAE2AvAqi5GlPfjDxEFlOtwApGGFFhZlvDBFaJnk+wdW2D
iTzknl4I26oA91sx4SN0p1gq3f1CSKkAMBhAqAvKlMYgE8Y1ngh4BEkZTDaaym4p88w8oPJLHMKK
ZFgtjZLBU/LemVa/Spg2Y4tDczEosdXM+LlGK+5Dz9LQDtz02rWGxaPWivOkTIvMgIeixy9m6P0V
kwWsbhCDYYRhICq1qzEajBDG4pfwrl6hKURA7twcWnw4sCtXNj83c6ZrNJWAIBsXlGeQLkFXtHBG
bGaBAy1PXeekKCwSdmiah+lHp+Bbh0Qzz8h8CE5+WQKUqxO8C49uph2VU+sM5OCccjkEQfrTfKxu
xRZk/1CdUi5f7VdpyFlR5B6k7/2U6+AgPRu6Tu29VSXLY+jgp/WU8VLhF1kUIYF+WvwRIaDZaa4W
0CIbmb5X+ftIidDDFOA1ffdCjtN28k6F0N2h6GV77pfAAhBZ07/WGnqDxRZRcUaIbdOuuzE5ZrVT
rJBQ1DPDMO+FFtaEhsAbnXrzMz06JSkbNjE+89xCptrX0YnNYuYkvMkNRSNAnm7phmm0MenszsGs
Zb8KIpRK1d3prXuRXfclWM+Yad7quwbzM3Ilq2mfnAFVkh/LtbA5jSmQN5EL+DQLmcg1NX5zKAtn
qeKKKtHVmOaMm4r21cLEgbEI2m5RE+Z9rk3vzMQKbje9RbYN8YkcZEWJTb5AMy0a3x0WQRhi4Y7o
/LpxezEKfTi4FugHGbjv+C1uqt9kW2D3w+eVbcwpKhZVoj/37nDBcoSQZ6C5NKXQIaQ8DLfCvVFW
s8Ydh2zKyOZ1TO4BuSwAAZJBrKGc4q23AGSRV7ywXe/L4czGElfupsnaE2G3p2w51IH24cfNHlvk
0iYTzC+6TzQNams50SsCHrEj8IKLJAnnGHjDLem5tLW7cjMJ7OFun65tJmRIhSk0EZcdCX56RsCD
pJgMLzWpWcxZhpACutANrKjKC7hlJ95looJRQEDNyO3VYF+DJHty8D6k4qoQPKzLOHvRIk5LpeVu
APvvGiDhm4EUmzp/DjKE47pfEaxggl9sQxOHeQVSzhrVGhpzTRwGluWKfIKs+cjJE+MggKBIdsYj
3bRqTtYmSRrgS9scI0ACfTatRmIKbHj0tTz1eknAyPiAw+uqmz0KTSo2WsRpQNbgE95AGTY7mRrh
TtP01zSR27S+MQ0NiaTH7cigZCIwj5rpaaTdmfXTfWnQOUwm5Mc2kKz8Ruzsm1uKqZvPWmdC6W7c
FA6pHi/JMX/US0bDumg+J3CxDPa3ImruxmpyFkIGG7CV4x4n+gvL4aoGXZto48R6xcjAjd2jZ7VY
xEa800VSrBxvZBBRg6o0im5lTuZDkdgvTsOF1EUD507f8xal6+0CHbX74AMXHWg0zM1RzCGA6mtj
ZLISkumTQyRICRUh7E6DolZx42r1KQ8gNDoSHN801Zzb9ODDK+kHhL7P+wqLyzGoYCoAALHqOShX
DGGAsXD4Ft+SDGoEZP5Wdc63mWiIXREIuCmOgYLuHpkrJziIz71fEV1CaJaIrISXdcQF4jAE7TuU
Gz13f3LLc4mMZomUf5+T/jN3TJeJcVRjCwFcMPnmuSSuj+8ackicRAPqveVXIJ+qyTCpC6CVIUEF
EEXcQ+83+xutvPYLAX/Q84FY6fScP6RehEckzNzoTwNpkeSZvjfK82BOIZYcfOvNUmz4dKQRz9ws
T7zJenzKKtvftegYuqSt9sYIGNVosI9FQLNx17ULAGbOwq7tZeKlyOhFLJig09XH1jYUrAe9YMot
Wx/RK4TIsb9SWhpQcxgw+EvDebfJoF0RiRrMq4FsLXQrxQaR5Qw/XL+ISxcBhl08Oow2t7W4YXm5
r7cAMZZpMwuTUK0rDqfYvTjTebzjy8BYREX+HOpNu6lc+DZhmAKRthgRjs++rcGyRK7CWHRhwhzt
Mu/i+Ul2SMCNZrpzHipaQzXHPLtvk0uCuZYx35bJ/n1HdI6qycEz/fOoFTf4UPUeBlOwc0h8NpRs
D3WXkv2DZbojpmtl8ieSKlWYM90mszYXr8xpwLQZhGm2HUJCXd1qBMOsF6FSnMxkxNh52o7KZ8zQ
VfcZaRMpnEnaLShy9RBJJ7VtScKewbUvQpgdrUdCL8MLLFjOqs79dIPj8hqaHolxqTkXGj/dyL2d
FkVkG0AHncsX5ggEd+ToE41mG7i0nric6SzVEw7FBvAQeoOaHUGDohD1M0uTJveIyFcql5IzwFjO
S9s6qgDSOLZOF6dX+6x7kN6qZNvFA3hodWtCFIyJWie+q7SO6HnTOPz84D6joK0ci/MpAhAGPWrL
uYU7EReui+hBAZMDksDiC0v8flSxtsoFRYtpWm9GSSxlS1XEguATbbgN7fiFtvAZFAYYRqMhAl5E
1SySBoSACeopEi++PKaN9vtv//73//wY/iP4Ks63cLAi/y1vs3MR5U39x++G/ftv6r/+efv5x++u
7ppCuAbHaGHhXTKkw+c/3qBOBXy1/m8oJvpEoqeYJ2FZ7j2AHKcYIKln0/pnxDscQ4CKPjCuZdjZ
B1+j8WZMOk1dk1g1s6KZ6QH8jXo0kH0FOxrprrklDe9ejpuhjau7LnHluXEs/sgqx2Nv3mQSnX/3
//g75F//DotfXzelbtmmLmyY/O6//B3u2Mcqy0G9A29ZCdXVG2zd3cwIs+4MuzYGRmsVC4Mp/KWM
k2cIEsiMs/roGVI7la7vbQZTvZfJoJ1Cd2VXRXBInegau+64I84gBxMhyiXGN6wnGEBdvdeu0sn9
kz7mMBDDRi7+5z/J9v7vP8nwPNMwDc5e0nSsv/5JPfsBVhAvWgI2i3lhmbRnnDCY4UT7wE/Fswis
dU/5ShxQaC5gf06cuOoLDMn0K+rLtd5JloYsOXEqMAfduvvfD6T+0haI4sdSplcnbbzDz8MEhuJA
u77GpZcOVncH8pAmMEr7h9vRaV4WyobMD6yp60gg6jM8ZkM91JtC1fOqzppzJcZgZlHB3+6m9BGZ
KscsKacdo7z0SUmuHxoQTKOjYdsYraLVHEenVqd2SkOypn6eypxFf7JThCBpdmdnprvNAuvh51lq
t8H255X+97/cBfXPXfFR8NdHQdj8y9O/b5b3y/+8/Y9/fsVfv/7v66/i9JZ91f/jFx2vq4d//YK/
fFN+7J+/1uKtefvLE7B07JqX9qsa779qxiD/uI1vX/n/+8nfvn6+y8Oovv74/QNienP7bgE7xe9/
fup227NOC26gfy4Ut5/w56dvf+Mfv+O7qlr127ZO3/LP/+Z/fr3VDd/Gcv/mcn/otmVbutBtFg9O
nT+fcf7m2p6FqNc2pGmZ3I454XvhH79b9t8AR0vyAjD46mhAuOxrYPC3T1l/w1VsSQ+ehe15jvB+
/8dr8OdS9l/v2n+/tOm68ddFge9jm5LfQArWONcyjNsd9n8sbmrM8qpAivxY2fonYVdHO7YfHIFE
PpWZtfAjPupL6izLxVHrxN9hmftboY2rAFRhm+70AQIuFl5IBmxA0RDsAgjeoplWBbTt2jGIBteL
JXkFoPMmBtRKXwfDbefu1AxS5oVOakyZ7bpbLWSAko1ApYC7z4XdhuuRpnFmYYfrUFatinza+PRF
SQQF5sxYdGusSzQEmzoEWmmq9RDU44G/96CS5MGaMrbpBA5rOgBMjNs7gh8I1fbPgecRcaPl+56G
dirMCwenkILFugh1n4V6wmQ7ebd9c8/EaG36N0KBdx51oKGD5lMyueqajcG2jt0XvTMvSJvvYVGR
EejUZKfrlCMZ5Z41hmf03GfuzkuQxu9AYV8nae66YjqPbnSzsYZbhqbsn7T6dB0/QRD7H6AIZn46
0cRAWdAnBN83AW5eY8GIYeY4+Ro/Fx2A4JGWEGvBryKArCCVuzUy7S3U0RG06Xdc/3Joa5KPfo2F
dYom7DSASbYajsGZvjWN+nmkFwKMG0Ozsghpgv1dFGh9szJ5j3T3oaallYXiFIfjVbAOsoo5hN9o
OxLJkD819gsxpxQ8ycFgVlZq9lsZ1K9UQ0AEzOjbG8JvdIWvyBzuZEFPfcqJDYH6oGGGJc2cLgyO
mdkwiKcI8ThYp9c08x9aB6CeDrDScuS3H7gvYWT+KvP02zeUWERu+nATe8fhaxEDNhy7muYWkhHY
J6FDFZ0peEgeTcreij+DCFBKlTymgldWlJG607lsB++O3ug7DB53UZEoSi1EkdjgT61ixv1WCei4
cE9xJ+BWMqANKA9mTVCui8AEQsFEBd26C3rJGatd7aj70j8R8oAKJgR34uZajV2drq3n0jCdmCWW
PgDUFnoWZunog1aYPW+N9MK4vccjbRBYbF2KAbuiO0WvdeeeSlNCctfCpddMFblTCEkA4YGunEXU
6ksd/jqkOt7HsSnC2yzzuUD0X8cQqqylVnPAbIR+49vKZNkZES3TfhNJzHiIawRkWiJSzPBaMv5c
OCL61FLr4kkNMf29daPoyFszSCvCb9Tf31UZfbWbSPVIIu2EyQSUqRFOBHUB88rAAFuYbwNJ8e36
t3cuxA7cDCU7VX6uIkLsxmaibYBDgjsHpJqu8/JE5cGN0m/pGRd7JZMcqq8I6TAJ767Xg+04VSZo
XHgK5VOhe+lu8Gl5a+GwyXR7xZIVcpLqjk2KmznMc+SkcFKRcsQx/TZjfCI2ltFCAclQqvFX+GAC
/VlWuSY2Ad4ANxfJyglyfy7Dew9zydDz5elo1Hhu09eskw+F4HWdRP/ka+k4bxbiBqJEtHWBtINl
fxYP+UPdFevCjj7TCIkdwoLOds1tWLubCZJkqELnLN03J+BqyDVyspRLgECgrEvvoGpWytgKqV+S
Iv7ssPg2/iUuA7Hpa+eeCBG50cSYsTwA5JRPBi8+LTZxiK16DQeX9AACnOYMIswpf0AkbCyrkUZA
DMZIOrecggi19bhnKnH8ad1y8Zxdxj6zSumwj3su9ZJgEyjoSzXqT56F+ToP/Ae/jN+TPlpIiHR5
yz2DfcrE3EzfhG1093PBCIzQMW1ytrqLBiMHb0SDu6oM932izqLvjuw4czPBeRPpRCcOSL0b58gs
GO9KDzzbM6pZkrPy1A1rgD3Yay+P781RJ1UB7orPQcrWWY1hWn7V9NBkldGEhMMj3OJsF/xWGjj0
Dicko1sXij0qo7A4lFb3C+H1iXYwJr9R/dqYxKLPtA7lhVnA079N1UdMVF1DQ3OYildytp6k4wHI
EqcRx5TfsFWMPRAjCWvY6SqPIzzxcjY/wYWIj6wXmTQbVTSPOdDFtCARWCw8C7m3qiEaAOusogLP
OZkKWobzUuUmQlRbILggRCl4rsHW75q8nruMfeeI8WnZpt7Mcm2wetUS9Ywxtex+jNY4q2HIptkO
UeyhNtRZJ3P0FnyfBe2n8OSpnHj1RA/YFLEUnGVGP8bNh2Fg3qCSzdGW2AvJMWmedPY8qYqzptpj
STjuwjSCbF4yzZzHwr8BZBDakcJzCiHpYcxkakptRHhYyqS3guW0KGpAD5jFyTNq3QVY9jvURww8
BXeYPrOqAnoPB9OIxut4S+jtqukRseu9U4ZqTrLtitn5qUyhnKPthT/Cm9qrlypzD3oPhhprzdC8
ZuHtMuskc0aSXTHS5RkjAjz2bdYvRETqi2NX50LXKo66Am6tWX1zbNsSYw3KuZIPZa8RWROFSPXJ
1doEBnGnpfC2Q3xtjGrYKhXuTKlYUfjfNaS/lfDpRjW73OeSycA6zGRZ/aLt9kvvESEaE6QsftfI
bLlp83FG0vZVVopR0YRaKaD0lyEXA7Y4bp/0GQ1Zje4SALftrGwm2ksNHfWi7mogrM0KHfAVdOzC
TZwHn2Y3ghW2P5lXv8qmJZXBOYUMNxBJffs2njM4fSRR6pewK96l6pplKG0P0IINYMNhiM1lLSZ7
27XywU+mYDnawC5r2jLJlLxjM0CNz7aVWbw4hvdWB0Q2G55cOxPfNuy5kJveXOfh+ORHYAGq8BU1
/aMtfymmXuTHj08eLhoMh3M91jq4May5fcJgNuhXRZgeuNQOZcY3pcI8Uczu6eZTJ5GxXnm0YHzj
idDF3Kp+AUrGQ9DAnVLZhsScJ6FNT6pGqKHIQ8JVUZP5PJ0SXTygBgcxZK18PajvnNY9sAOTlk3m
O8gxA4q64Fp0R5dIu1tGnRs38bKe6hV18sAVArgwE467gRW3UXGvb+ugpmlS03SwYbYwmt1w2gUI
gxJx9ELmUgHR2SZvgk40uoexaixoyDpIUg1mzJEYxaxn+5wPbMmmokiM7Q1wtJ0I1JX0pVfXtC6t
u6RLw1i3LmEK0nxOypvcvGXmht3vy6KxpRMCht8UyWiSOifh6zY22QayOX4FGjtz9hlzXdosJM64
NJpYzQ2GCMKgtiLa8VoGEMhoojPg+E7S5LtvFXK7aq1o+syQhBlzDx3CTIvGee8Y5k75TLq+zR5L
UWBYwzJS2qaIyExwynhhE7a90HFYzR3vkRkr8prJuiT2Jwf/cB0RnbBhcjVLUXGzRgQda1Wu8SN6
E+G/7zwk5pJ+6h1OnuUADhIdD1UhQn6Kx83Nckk6yHWyijNh2q+4pYDMRJsxwLtC4Os7cjZOwBx2
BaSquByfSJSlzOqO8VCOixhu3UBrysRMR5n3v6g7sx3HkSzbfhEDNM58dY2UfJ7DXwifgjNpnIev
78XKvFkeuqEQKtBodL8k0I3KlIsyHjM7Z++1aXAbcy6o/VZZz36KwHwieiaK2d4aR/lUy6pfmDD9
0sBm4pe+mH313MU3fVG/IWW5dzP33VfCDy49H4GO55/LfL0c6/S918goi+jo9zHcfKtApUrzjmHW
kF+jTn8ctWHTOvG6YUrSqCoHXHIgUU5iQ9ZzNGkm2F7gK8qnWcSe0+tX/hUdoQ9FVZp1mZGvl2bZ
Cy8v8A7AyPrczL3vw+ADxCuDVuRXvmK/mDKcwxnm1tVQPw+9jKF3PzeZ/yL47bG9k4AXwClS7PFx
SNLrmQK7LAoEJgKGqaPFz6Q7fDiME7G23CoJ6C3Et3ulZAszzOq9Y5VsLLO71qKG0YTqEjtIw9VM
PtIBBu4QrJsm+JiqjK+XEXYuELlTExBJ/chC4s/VijzhkKdSWqq58J4AlV3P7xWBDyhVHApChAGn
smll1vlUnm0L23/rmIcgVrGpBCWLNx13ss/f1KA3lt2n70YhOWPxj389bCXtvNqh/yh6jqUyWuSt
/dDiU7NU4ztZtzHq+ij1MoDlIH2V+9acj+cqAdJqvJ/M+WewOHa0MWVpbq0uggwGU88mkeMAxLAL
/TqQw30/5g+SErqsSrBS3ZwV1+oogdQRc3j+mGrGtJVtha2+JwFYxfBAj9cIOy6dIn4pz/sp6ZeF
wpErRst/Vg9MGDhuD+OcD0P5imyZbCJ2d5LYFH8BVX3a+CGdVLrtd8y93XoPDLskQGrZKOk1BwJj
qeIXrPQKZ0LMYZs080d4zpButWjf2uJS5szZKxfLd5rvnfAF++Us1ekuNE4xPBSG/gZQ0gsbE89U
2vqGI1PGTg4I1akdzBAcsE0juWlm2I5UMYfj1H6vy35czbv/oq2HRzNifWMYWRcOQpoikedVhylx
SuvnLC+f7ZCDsUNMYMyraFYcGcvyx0j4tMOVriXjiEMBT1ps2uCViZ6z5LhsnSWFe9+3RLNGBZZK
FDYx7FaUF8/0z1jIarDSZrdwOT2apInD+l7GXfESD/79CPhjQb9jkyQgeEiqBOgQfERJ/ZzPHnuH
VGyeE8Bd4hZKrSR/IuASnkfanHICLtQcq2Sl1TdRQBApewYeoUjCARrQflmc3qKOg40CoJBpEP8o
VdCZ3A0M9u0Y7R4WHZltFPdODi4ikhLJYGeqN2rMlNGynwez7zeRnbwgQ3o2mRHR0STWj3t918MV
GlWSXoAJ9q7zis9/gr+1yGp2lSic92g9egOS+Bwo+TnIUhRCjcl0FlnHBKLpzGkUtAACIQHE6DtQ
+j8yHA/CUL6PFYWgMVBxTfWHNp/YLD34KCQMklpcjI3+Wbng5sG4dQCkcDb2qX0DUv+l0RktFJlB
SBQzvSm9CHPMUT56O0Zdzv1kQwR3pfvIzBeQQKR75KVXC7PbTNC1l1VE5GxPPBsvGEMnfCXNymKr
IVAWIq891ggeM6CKfcMar5Nl6hucrOadPA+Yeo9F+BD42i4LzR+WGAhohiZYtUD6jBr4bjM+GmRr
cYLnQNkPnAzSNlkaDu4CZ1KMRYbCzAiq7wUb5IKbnLlA+fuEgYgrVs5hc5TgsRk+2C1bPFZ6tNZ3
3Id27mjfi1RckXy7NQQHucSHKmhB3tCgqRTgpUObQmAHw16vrwZzkYl2VbqchyL1xnGdHUMc56/e
9H9vx/QpIprp8yN6PeyI/tRl/b/SMhW/b5jW1etn+lOndP4X/uqT6uY3y8EIrbpCV2mLzt3Qv/qk
uvFNs2x6pxrJOBpIVO2fPqmuf9Nc1XFp/PMvGIw0/umTau43wxWgB1RXZWajO/p/0ie1hfrToMHW
bFVD8+vSxqVXS/r5waAhMxXYE8gdF4qw5ACovGvvw1HRSDcYh2dfUbvWy4TuFAvBmREB9djZ511A
1jGazWbY5IakX6L3Q0NigTGHUyrDpSHV4c3R8Sa3cEm3cGbJHEhT5BEIlOq1RO+LRBAskqcNotyp
UkA2bUZsQmsH5u13gws1y3uQ9Uqhk2At6Bf5P1QGt7BBC+KYN8DuIX/F7FlIEEht8RejZYPh7DOx
bqRCXAGCI0ZqKC9sEcVPblwoN1YgK48JWfyqG3H/muXIV1Z6pwR73IFMECvL3yVaxY4z6vCsF3qn
E1889v74PSpb45MBs81mgyXjbTCyiTtCl1fZ1uxM4Aot1EZ/Zl/gPtPjkX8WTV/oqCC5UC9DKB+8
naGVtOdcREptG0wZxTvLonSOQxHs/Mo4MnjOHAlYaRyauTJOJjGfIbsrFyIMQTNqe4xXIlCnC9Xp
CKhntnqL0SWhzlr1Ozm9QPt9stGLaqi2AJ4wNXUiRGGXSAfxQF4t3AFxGRJdrNSkpyw0y8X6W7Kl
TyE3OxJ8QySeaIb9JVlD7mNUFOpV6lYpjoi2Yb8aRZP+sOB4fCjJGLwEFYcE1LNC3roN5+FKWgE3
9IS/deja6rtMOrztqikoTmmSaARnxiplvtB2tkr2lugNklOYEHP4c+yHsZhgh4At4J9qDG1ZYtw5
r0LU3hH7BAfNAGp5Nw7bPNbxHIfmjhSrez3VPs3a/4GW4KrBzbEwUsJ51A5VmhhtQJqKdVtP4a1l
wC3PM/+JJfkZxBlgxSLedK6LYtlQ3tJ5pqVpKfdHi3MWCIFbWbRzMKQdolqoVjpoJbaMCKJVXxDG
hLuU+0S3CYTNEU2M46dat84tqjFlUzJq3GBjKW/MMLavQJQDnhGDo69RDGE+8JW8v2AuTatwCqKd
YUkyMBv13OKyeyedBuOMAatFj+Ob2gXrYOnWZ03u1ZnMCWWKhdac61EkIU5HxLuFHUFU8PKjFdsY
fE2c5/A+EEfyUr0nBULsMAHgMDLQZ3lysQva4CmPED1z2vhw8LAu4lSnIeGYNHaN5M0f5BMgSH2d
pACv+0acwYDOma72d1Wb36s5ve2xYQO0rPkWMgB5jwd9WIpONXcFbRfSUrhW09KFPlD3khdNoKHF
68n/ac/vjrY2M/tSrYcHv9HOY5tnn8bWO7r4na/wP1Pc6pUkMwIbE3JXsuLCarlOpON07eQ93MqA
4yiHg+SWJgZt8BRZkmHeaipGOxB+xdrBCIUAX4nBLEYEsA2RDuihgKYD4HOBTZMuUO5/70CvpgLB
u2kLhex06y1LzNd8HMQy8UmQV0kk54Q3qXfm3BHsXY6ZxECvYhFY5EON6VYzDGQVSWGsJg2pTl/H
ynnMRPPMBNu4UecaIfFportyCbg20IUZ+hBdqEMO5qn35a2uwp5uAt7ElEMQbzVZLq6upOtQh4Gq
RdYVusji0urH6qlriuGqoEu+hNz9HEZwu1KSus4cljUtdG14IX28Ai+J70I6EYILYGfjyslNaCd+
IN8BBXBSqmPW2dmspf6Ii5lnK8tyVcZEX0SB/Z2QJQgE6WReppwU4frThu39Qn/qtXxiXoeZLIuz
5CK0kXqFObgPfrH8PBs7QB1xVK4RcpFbUUcI0yO87AyATWBHNZCcUqudm7IsrU0+GTBug4iAAqXN
96ZVux+iUCEV+SZK2KktLKQn+QWh77x9OvOeMcEAb7eXGmYzFppj3ypK5XNKN4J5qsdpqDC+yxZN
iSJpuzsRXEtFw+jkAkbz8kmlZksrHhbJQAu1r9GHdkZtn6mN9g5igcePm+fMIk8djEYa3Q6hdeei
H/QsTR1uSN684t1k5dg2ie6t+kYmQSDFWdBo6z4Jtxn5GIJGAUbiHW7o6aIZCdy7alNEo/sCcKp7
MblzYDPivPtiemtoSac6JO53ALblKjBDqPqivhIcC0vjh9Rei+mylU9tMS5CkxQOrYJYrzXkpwG1
SWr69zU3QGR5MmkfJF3xNMpn4PzMbb1wqrsB61zfnk/uHe5fUT6ODTSDG73cZfz2QQFTh/SdzPjM
s+lSNYSnME8kShZclS/sBnlaKZ9I8lQXAdQkaxcG9z2drnPTIo0T2nUBS0xES6WBVSKbH+EgfgRm
/gDaC6iuqOC8olTy1RsLJoh818H+M2M3OcTamLC75t0R8/SajjTAO4YCBJwmFyk6EZ4JeWRnraSN
TgIyyGwkoZAj9xpm12Radv2wTfQEP1W5o0NHUwEnBd1L5FNksELDRvkBMa0orlqSTTuz3ZjuW1CO
5yopJiSFnxkIkAmH4N3WQatCbMMTNa0DgqAwlL2kJWRVhIQ2B5tWv4XDR1DxJTpvyfdSmvI6U51L
rbhxp2Jr6t1GEx+aSapOLfnHqCA475OlUJrrAek+QWAWVCtHFw1UP2NDlshWDi2bCAG1LYNOHyWu
2lN+1JHkRUyxZvKcmJ9lt42ddy2GLvOCvR+bjO9N/bOco16SlBEZitaz3vHi7kYZXhPlZRp5fvaT
6zK4hnimlEshUIev84ggushe0S7s/VuzvQI6tCAazakiWO6TFxWMeKPHprzsKmvTJBeDjoqvv6wK
Wq21ePFjAjXNF4PLvYVAKJXlEzpcCuvMddMMtF+XrnLpcEBU0gcUVEtVK86RMhH4cFc437lV0URD
E4L9h+DeOKDTYIbw04tp3xOGXoFfCx+lfj5xa7Tw+MaYAmhTwZJdoZwNEW4b2radOx0DuvJdTFZD
5xQrxQ48tXJgzhhXk8CZNCSstfw+F/4u7+sbczRqImTHBZkS5wEuF7TK9l6NGKSFyZXKmW+w7Tu6
ktccrO4dnR2JOd9D1aa3vUTdUxNjNRkXRGut9SDz8ZIhH1DiPqSgcePHf4ZbOsbWQvAgfseGp93n
C1Xn0TfuKrEj/hq06moVMLrwW+SA0XWWTC9EOwOe48xHhtZH0nYfmqqF4G4yG8qtkoHmugoSR7Hx
7UQcociKbZduQvs7NOmrInRiVI8/wb4xc4tU0TaacLGS3UzqA3BNTMsC6lgWtsRExPD3VclYATuG
cVM3arVLhQvLSK80z41Fp9wXrYSHyKThSSnxByzY+NsFnq8+2fuhDdzPrdpPUktDJhguDCrmtJnT
XBulhiWkl4U1LbhUoJ4nrwZVpJMqoBUVX6j+Ku/xDGzp74XsKWNVQBMyIuyrC+niBFkaYeHCN3R9
+xbxZL/ve+wgKxv6SfiYwYzD2d1VppOiO21BdyzqMO4gDvoWEc0yTdt79ubx0i6QqK8U7lLJ4n9Q
F/S/UPajC0uI38l+7mT12qTj37qf+ut19u9/92/hj7C+mZrQmMUJCwmP88+FljvuN1PVHMuxTA3d
j43e8G/hjxDfoDvwP9BdVTMdbOf/XGjtb8CHmWTYujBmBR8qxf9E+PPzfRY/JJ57xuti1jp+kfs4
Dir4qAxzz5H4jtGhsb6xR2ObzXmjEAT0w3VUQQztrOcvj+lv7dFXGeV8T+deNasrZz3Vvz/y4OrM
XSseVRVOdTG43uQyyRrDHQ3Y1yhprrL+qcYmnVGBSQhYm30J8aA8P/HR/IK//Gj952+LiSlShjyv
PGMmHgEEjBBpjmEFZLPE8MMhbnAArITQVz9a9a9X4yfF3NcvPCunfvV95+fw5RG3scAjqYVsV6BF
NaT4OsdAW0kvbSsHvEqotkEWjJDb339JgwX1y8+bv/yXzwuJbMRzmxvbuCHOFqSCe2GYcfl9oDgg
VekYMlT+YLzjJq/ChU6WyNY17Ks0JdGGhDr4Gmofv+R9MnitK1SkCmZN2lTXc0CIzRhzwpDGGOS5
xi6duKsfU5FoSzmG/oNVyXecxOEtUvDpFqi9tdKhkCz0wcYuOdprIoQYwmkpIEVhJgUhiJOOpGZK
jeY9jcMExxbTq53VQNFagsy6pCSOXiRCi0Fk6mdoYevxupEIfxeqylSuDILKG+kMnk+alWR/9eyO
/mT6sddi/v9/eYaoluu+1QNnm0ZOfu2qdCKKWP2eQetgJO5X7kWSQvw0B3ulcv58rNQqvxNaWt83
CjAMQai41kUmB9iML9n2PljGUSjtrmoZjDO3fJzYuDggTAmk0ny4Hxmh6fOFb04IKlHQ5elYXjSk
FN7M/8XqjA6oT6tF5t9/v0zMI+8CwsGfvmJqEUObRL6yzZ2ObnlOWkAjh62lEBKaOKhurNB908g+
WST4Iq6caZLnFu5EzNmJ1NZp5QSbruJIabpmvmpVg5NAkzQLoTfqnLdlbbIuidYTySarLouNvRIp
IFbznKyCKQ/LjyGqmBaVpv5dc3HPCHoEW6bps6c4GLb0iIxkbRAWd40bMPGy1p1WzLHJzm4NcvUm
a0N3LT2v2a5vUKO5q6iZ4HbPDOoZbVXV1T4cDTCiXINhKGjxeS0b97okgxg8bdmceN3mXeFXr5s6
v4ZflorATJxWXU7GdABgRXU7+6NUM2dXGdnwUtUJPQMOoVA+3JTYjsRSmhuNk8kaFyCzy9//mEde
+Vmo+vVvcEoCmzFHY8MK23t+t30bW+fQA8ixldj/43GPU+KUfHyWuf+inqkH8vfctQKhRFPoZdyC
ucboMUROkBb9WaUPDuvBfw0k+IIFKG7LXFlpG3433D7Qwb5m/H5F0GMR7kM68SSkopwAT5Mxhen0
4C4IC5uWRwaeFGpVvpBxTWRim2lkKsFzKjaTQUbU2nVxIeAfqDFCWUry+vuneGxnUg82Q+RiLsOq
1veqgKxguYMS5KUh5gXS0VstvOqZWWSkeQ4hZzYbQ7M8UW/mfvcvn+nBnpiIas7LaBWvBZNLzwMO
PMf5Nl+WgbWQxNTmucO5Xvd8M99UdbBCuQH3obc3SrjTXLnWbeXpxFM4tqAPNkkrGoYE8ECwQ927
MDVjPWX3QVC+BLGzde12JdEdZpm17+pyY1jKiSV80Fn/51igHmyTtA+LwI+YP/XQFjOiI9LxR2Pp
F1PtEx2K78cOkE4Qu2jX+xPf9EiVV+cn8OXVrbii5yWYT6/JZnKIsdZN+wqJNnIRcaYKkgAz7j1R
fpsrw/r3n3nkMKAebCz9NCpOTloR9UzZWarYktnMDwyTmyuSQ/IGGPfzGovo7z/uyJIW7kGVR8Fl
FomuOF4kuz3Uf/YiiBZoCQ2/93RiASC0rHXEYrXxNgKHszVt9fuP/vWSFu5BXSzzTOnIXHY90oAg
l9bLjjlu65AkLnFWBdqp+vvrH5Eez88/oup3XUKaA8Kg3NnmFelCQ79KNOB0hM2rhQ/hlElBQtoj
Ao7ff7UjNV+4ByWQvptfCWbynptHmzHVzhqcoQrNSFT7Zz6wD3OE+dO3q4ZEKd6XE4/012VeuAf1
qQpKn/n9hLAbCQXEs1urnlZ0lpEk9x/ulKwa3z1VkY491oOKpMcJ2Z34fLzWslcpEpBODMvezje5
TiAUFwOtAqutJzRL090fPtaDypOiNNdpWoa7xHgOSSRStJT0Luhf+ghPulxk0Ssi2WUH7KCmd//7
Tz32UA/qTtkMkFC7SfHMqb0sC3rBJHDMQ6LJx6zaED6qxX/6UA8KTgEuuwGFZnngIxZGAFxfQqGJ
gytHG+iaZ0tVpGtHkWthhicKztG1elBxigiQQp06lmcgCkqbFpSOsbJLohMhZiUD17AOyTPaNjSW
M/PhxFo9Us/FfHX9WlwJF4aHnjm25xNTldhUnEZsmNrt+ibdgC4klbnFT5lejXp66r08smjnO/ZP
n6njQGDZWh7Zhus8eFcC8AYBXS/ZL6o5ztQpmeIUq1zPL36/eo49Xuew/AQZvarYMbzELzecS27a
sFkNgbuL3BQFLpbOwF3labgANsRj+MPtUjgHJcjqbKMzkZR4GXTbSgXRIVE+WgYDUsagOGiCxiIm
AGOhLDd/+F0P6o/S43pp3Mrkvzls8Kot2aJHmZ2l7bDCZbCE3IMKqF8SqrXslPRPV9JBKepaFQrR
kNDILYadTZif1n+f8VM0uJjVJVd9I1E+c6q37OsT33SuOP//GRfH588LaSQwBG9t1HsDJwN7gLSm
Ni+KwMtjlmvA/gvZtmsMW3TI6b87egXa1T6fGvtUKZwf6a/+gIOqZBciGuoIlXLUEbxMhF9oxHNX
fOZnWHvyxT2J6aLWYzK9MfRstUJA9ED+k21GdfR+/xiOlEbnoFzJOleNfKwbT0h3nUYo5LrsvpKE
hWH0dUd+bKc41Zo59uoelKlkaoZB08zK85H70Zi8CIcfs+PDQWuQ2f1CL3E6kxiaFN0friv7oEIF
nZZHfjzVXpIzVVOaszlKtB18JOrtYlLizZQ2pGj3CztoT1WoXx+uhX1QocgsGru4ABeK4AOzdAY8
kpGD21mvbtLdR1IFYSwu3FphjN6sQBve/f6nFPPL8osFZR/UKWdwEzcfxx79dLuBoLPW0GswMKTj
l2aXNT441JtLgiy92fMrVGdTDfVDYoSboPP/9IkfFC3kEn7ZuL5OtxEvlQZAjxuM5ipeDIzR93dh
0V1YoUKoa3pq+zuyrubm6tctoWJUjXWca4XfYrEwB5jUIfnDyq2h+KtulOsqahdEPD01SX5qmz/2
Ix8UrKh0pcJN2PDsPl6HPrlMYtpP2A3Iq8SdRkS29QCsbmGU01ZP9D8sz/ZB0ar7MkJYY+oY8VWK
QbfrGKSRlLpvyQxBIbhMMNRUch4Utkt/zE5do+aa9KuldVCrYHxlcS0LATPyXZPpjegHchWyCzlP
7CO8ZLzR8A0ubQPi3JDCFkTS/YfL+qBERVAKmqqNhFe66bNMxIUw/ZuiKB5c0FEysW8ZB90NXKhl
TzMxzLn32OecwG7czDhVq4+9Wgelqy6AU/qtPXhTXm8sO/ayYSLb8i7G9iLy6QE4+k1BpYwkoMuy
Wys5mgRT2+dm9f3EYzjyE8wG4a+rXBm0Et7FNHrszksj639YnJF7m65olaA9CvXNiLnBF8O6M+BD
FNn12HUndoljR6BDjsAUps0I0Tbe2dq74o4YKYx1qvVbZvprZE8Lx2gWvQO53Kw9JxCnfvojb7Z1
UNFGR1fiVPrRTukTWqocMsEDqylZLtCNRFtupZxNVcZWtM6pzzzyZs8Cw6/PeR7gVBWZd56EvR0Q
rxazPTgQoHR3BnE4K9tNsTcPm6SLrgfj5Hc99vseVLHMVW1LyZxwR07O0nXesuKpLZNrM0e7gUki
QH1bo+UWoLQNUKt15lyeWFnHvvFBLQMyEHMAwzRquYOHUpGrbnDm2g5ybuM+xTgyGXLXymeZoe+p
hvcTH3vsCx/UMrwvpdS4VHBTclezQp845hdbGJ6VYZmzk089ARqHQq8NjV3adNtCbR9OfPb8Gb+o
Z9b8N31pC5lDP5ty7HCXqeNm0AQaKf9CaYezMlM45yGOgaW/cQZ/YxRyEYfOtYDtX6HpOvEHHFvZ
B0UNdONUt2GheIiAPHbMZSboCA1DjckcwkmmblvTR8phb4ssPPUWH6li1kEVayX4lCFDLlHad9DA
cZ6nNx0CfVW4H1nkQP/LVwpZCw0gzlD4Sxxwn7GjrCS02hPf+8if8C+6x5cHH1HHe5AZNn8CKGPZ
3qtFc5MyQIHgfe84QH2V6LwKUt7ochubzSMULJ67dll3+alz6LG/4eCAVodVaDmjBOKuTA+jqntW
YK019LAKVnhm8EyciJXtOAwnxML1LRU/HS7gGu7t1D+1Ao+8dOZBaRMZhuMCiI2XkcJtQFuE64YM
qDV2Rsn1p8g5mqY/okZusR56Tl3/4cqb6RRfl36OuzrTfTfkko5HoPpkdnJGwCF3C2jbIylyades
BQl5xhidukEfe+IHtc3xTWsiTs5B0GV67UTgZzVu8IxcVyK7pRX6HpP07Mz+BZmsMLuRYEMoFy9D
0J48wszf7xev/KGcO5rq3rWDXHoazhFRwjS1rzRix/wiWltGcSNhT2alvyiM7AbIw3IsQ/wCnF3x
IRtWgPdBz06dWOc9+1d/y0HpMxq7yVGf155RREurh081VZcdYlHVNl6J2lymqjh3AvomiqcPIwk2
6tIuGk57zlnFyMdXtGcdAZcWubvEMb7//uXUjhQl86AqAguKXLIIK0+vwivgdwuFtd8mEQpCAgzq
jzx8C4YWsN1wZcPaizIGFVxxLFxv5EkARwPpFSarACxjioXfr40TZePY8zqolnaIpzUHB+vFJU0l
QUiJH11oyKJsK8X+FC/VngeRuKfekWPr9aBQpr6U4BwiwpMIB2qK/FXw25gzsyB+NOfMeIVxaNAh
yffv6GKuEZYvhFuunTg+tUSO1AdjfhRfCqWmaU3ftUVLmkD5nPbRBuPABjXtZaQ7DCyc5yAMNsKp
1g228Uw9edo+9rkHxdFP0XBVJTmWZPpuUIcvIonsDInXiiQ/PF1IRgplqQVkJkgTBbRY/n7xHRtj
GAcFsSutdA46Gryyfst684YhJIRhZykFGX+25QkcSbwmgNEGLlvWJXElJ8rTkR6IcVARZ79J7Mdk
dOldtnW7ZqFM3UfU3XREGOBfQpg43J/4kkfOHcZBIZz6aHDVThs9RQm2BFNv0s7fxqmJOSAl1wY+
+sjOr1aoeovRE32FMrG/61rjxGRXHPsD5hX/ZVk1onS61DcFLnLKG9BGfLgrogt+JE1PBheqWBpj
hFebxJeAH7EjryyUcwUs5qnf+dgCO6h9pYV7Rqu02htATlsm5WQotkTIbbIAJjZ5tlFeLmUp9r5P
DHE2nviRxZH6bxwUtyCzjAwMVuslGuONqsOfOVb98ySQAqUl6EUTV+9Q34ROBgq1v1DTSEOKq18g
3JuWI9leZPHdpOH01zHkf8g09r9QT6fNr+5xiNbD9PZJPGfz+hN761//0l8yOlv/JnQN+5UjNNfB
28LK+csXZprf4F9ZXLTAvWICc1i9/+ZnYUsWaOhsW/0LkvX/+Fm6/U3gMwMah/qO4SY3uv9ARmeZ
/5oZ/3vXxnlm2TNAS2ia4/JRzsFLbAHLyya/yzZh1Z+RWdWzBzvXhYFSSIejSVgqLka8AsWidEqI
C8LtOVgFeBZAvHhGl2+LZAiw2gP+SOdsBYdI+LM5SmQLYIi4I+Cdl0wclRnkXESBQ6AsdmRsLE9p
FXJETwZyNaxsAdNVrgNRPoUEQG6wzsCu9seG26NKcIfhJJsmJ/9O015LFvJyjIn+ytt05feavjKz
QlmBiLlO8wZzt4KEFdPLjU5iX95O2pmwiO/Ssc0t0sYi583P5lc04SUR5HInJokoNrDkfNs02Lcr
eFkxs+ZUr20arTl5nS63iFyfmEgV/qcLHAUROwyuppi55c07ne/0NiiTBFgfEgPGYfKCANMXpxEB
qWNNi29zGfS9tTdg6W21vttFYK32FlB3eBTOE9Dvbg9nQZ1UdQfTeNj5O83MznPdDZjyAVdXzNra
BcwPiMd6w4qhP8gSIwGGs+ZMBTICu0UPNzVNhbPM0cjYq/QbuDz7mGzl84qI1ke7g/yDadYiZPBz
EkgHqFrvohmfbRYvAxiRXkoS4QdjgBkBlpybm7+1hobtcXJIwi4kcbwwEGLHLZ6dzui53s82sLwv
nrUK04st/GIvC905V7MU3kB1A/NEuSPGVMPpbKR7hlmERC70dgI0mWnxhdNp9UogFV5AYJHnqtHc
ukrqAyHwpRcjfUqaCjTPS5+6LckBWbNsusla1ZniLCIbKJiU/EHRGF5D5c7ue5LU9m0Dq1hTu/3E
pfy6HwgswHz7UmCO22Lng0MzauUKzxdISDj3/EWuQ2J8ZUKhoMN6K0mLWJetksLWJh9HluOdo6c/
dDmgL0u9OKhJnkSgDeJqoUsHKlMFfLUbpusqJ74IjSrOqngJMDe+awk2Ruverbik9zjAZuB4Ashc
iybU1EwSaX6J26bMltFoirU6c05CPB+LuqXBXxeBWExlu4/cWZYXEIcTzI4pOd3SBRe3ddHtoFia
eBo45MchCW0maUg1VtUbnxOeraak/Wa1uulqNHkkKFkrnuzW76vv0G/Ebsx9YhpQ4cvB3GnsZOvZ
wBTYDIj0kegOrEjBQnPCqzZrvYHMosugIWdkDG0ybSppPpJVwOExeJnyvHinq3YRJRDC8BY0Q/jW
DW5HhI3/EMeQwDut27YxBpWWDGeSuz5GK1pXNN22nE5x/0/lRida4EmzSMlpoLIG3GY2Dtm0a6vQ
861iRGelzoBwzPAUlDhKZIDa3MzUxwJCPgR5qByjeR8lBH+2Vjad+bnMXgMTX07RhXs8r/UaZaTf
oj/q9chaarVc6qFvbGzbWo+SQGS3M9bC9rvzNHnITNcj2z7ej10OytU2ro2NVpREetEkneMpHmj6
uB5Tr3qxThotIg/4Ke8tBSH/NO1U3/QQAi4S22mB0zBAJu/htqTnqCJexIDHwrCc86EMzOfJr6dl
9FCkYfGo1vB1fOjdbW9u+iJAO2A24SKwwledKL+1aMhQKwjHYdsX5Zbw6lfDTqatYxDiGUxXVJAa
hDuXK9UMQNyFxYVflBdVz9mvAg5lSOyVIGPHDRH19NtztdnQJRzXDuz0oWzXGcxD4G+NDZli2pN5
RP75VBCsaKCiFcQ4nWVxynxAj+F2pWSfQN95hnxA+o3p38XFhzEw38zLCHcRo3RVUy4sV+vPYKN0
Olzh7CYO7M/KMhVgT82TYrrjhphGIrjthdX61j40rWo5RMTslo66MnMSrsPQ1uc8KcndDEucphh3
eq1eGb3GUIS+w5SCAUtdhjQctPM+VYBgaDn/fXD1cYLP3kIEAhL7IXtpLEzJeq0DOgN0deYS275B
6vnC8D/e9sRgycIxFolUgN9FWsLrGsBDhwNcRgIjlEnwBpVgU7tlg58/bT1s1AghYvithQYMmyMh
bjJlb1i1/4ahQ03smLITp4sZG9/FGNLG9N5s1L0dK/U58uYL6eTGqte5LczRDJXiXzEMjxY6kWGr
2iZctS2Bebtp/aEm5Ewq7CMEYE0vdSOvm9B5ieZ4lUFlF8afu+8BuFz6WopKzLr2G13cBzrFyg3h
PNQyf9eSpHtmP2vXTYdpKLfldNdPLm5vbTO6mB1bsOGEExEHI0aCrcNMuQur7eDgODGTHvghI83e
RR0VS6UHvDyD/UvruZyzp6Xlki2kXE9ts7eG4D7WgPnHU9YtfL3jjaNRN2I0i6AFr0q/5hVoC8Ak
eUUSD4kfw1kY19wMCcZ0NeNR0fp6BUhCnnVScz08uu7KljU7k25I9mMLpqQM19V/cXRevXUbQRj9
RQTYy+slb9EtKlbXC2HZFsuyLcldll+fwwBB4ASOYumyzM58c45HdVsV1XnoBO9U1GVpyD7kRndT
NrvMbj7B4LPY6kxXglYujlG4Gpyxq+BcDNULVJKA/6Y2ydBQdfRO+Zy/hkVwrHjJ/RJ5Cw6En3uf
9R171unLpI3ggNY6mVBD874sfxbRY9QbTesp3ViQknvfaL+EUZSXMbX/ztC+wW/BEcFk/BItoXlX
GvUf3h2S7cVKJpWlrl7pNmdVbpu2RIe16cTQdXmZl7YPAN5Btp0b+SXgYZ6OSLaggFwb3xsxmK8N
IvH5WEybeTMNZbyk1U+UQ7DvguUp9+zihOoR8SG2hSTyiuzKRPcKu1szerPOQc8fo6x7gxIPPXrl
CDI3pJ4L2Zxhcf9pPbM99cMSN7oXvwZsn/bSZWgV7fWq3U5d/a/eH62bMvRxEqj3+NM+tUE97+eh
MhIFU9hW7x0fNIKeGTOQam4mPpg9cPluv5btFTJY1/TLozXD2Bmi+q4Pq+WuTGt1YK2TteOgMfeN
iWqmDQcHV67rnmuj+4C5FiAY92B6Gu5wqXtk1J0zncYCV4sz278Hh20t9vnvmrZhQYso9j7YiBo/
VVWFmEQwYuXLeqdBoh8ZuL7kXv9dlf19oXRw4Of612GJvJ+69NSoZ5QXVrJ27Q/AKzuptGIiZuRx
pUjMaKK3S8QWICsw58VJ5yQYAYI4oLIhKmNSYjWtJlrnYq2g/3YnhPwTyoaMd1rjg6D+yQ11FXK4
CYsxTHCwHOWdpoh9r6DMT5EPqF7YctgrWLgxncS7PDB88nrLzq6ohcCEFfsFopbV1dFLETwOjV3f
ooAHWOql8jS3ZASinHnI/18fmcgC1h6+ILg4lrfT4hFATVKxkmmzJfsRYmOMdRN8UtkEe/bEtheQ
sPa9iy0cIwXCYwbGRAZrtgtCpg7cj2z2s29dtynvxMp5qX/rlTU8HnRspqVsjDSeeViRuCfhnB3t
sJ2eaH4RyQvXxNScSIeg9g6No2xI7CmPKic1r7ABsKkEmj0LNNblAsl24WSQBCF5Y0OoYucu1kUj
WzZUiGjUkekdO9z3s/UNfRBwwIRjBHJWyx4eoMLCKnfRMLBDWpJRTqXxAW1PZZPxpuY6IbKTTE1d
XnramYlGqc1Ku4MGW/bRrum6k5QOXtHe/bM6yxinLN8k/YCnfvRAe8qWDogS3oceLNJTpW/FTbs5
OJdCHVqUs2ey9kczk3aSBnOxL+rqRG2+xMDg/Hgq4QKUuTq5a6jvTRZUtGv8ClhGYDmQpqmjRzBZ
7Nrt4MtithoQD9kLJUcQGPEsljyxeLwbJhB0o1wBAM1RjaFVrZcCIl1bQuKz8unob06mgbnc5ITL
vZtb4dXrqrhl+Z31Xf2w0BuNdK9POKLhpvu8e6DdN3vmB1szmXXspeM5MTRVTRLYH1+kFVzgD6jY
NsZtCXvZFluXYV+bnnNUzV9IPN79/38byRZYzXwJszQ4tu2fQvfzDUtbdvCa6aUto6fGseRDIPr+
4f9f9ZaVH/Ni3GgGHoCsvqVbh4V7aO/1aCHRnjNUVagdloYsFT+gXUclgrQNvIgCBRpzq1SncATg
3FqVx2TM/qeCqrzW6KOY+ToXbn/nstYtGCV7xto91K9yC0y1bgetxODhwBMIYziActk3D6Zs5JGj
8L2xdPZxbHF7urCz9ohkShvGX5hmd6H/NDirdR5cML5m5QMfih7mwj+Vctp7syMvFm3wcM7DY8OR
hhE0s5Ig6o4iBGubVilKZX89wAxYE27ldwuw/11jkhHoor+VSN39kK0Vh2VlXkoj2zcyzGPDJz1Y
GcYxZwjJddnS92mh9En5mbpVMqoOSJZac7YrOXGsdobBbQ0+wtG3HswFApTtJKUK+v2GZa0VtGZ/
2MrjXn+IOlXX1IfxLLW474wxo3QvSfOG/TFw03Ev5e/FT43Ea+q/pTI26ZPXU2Nv/lijuLciQVpT
VPteYjzIp/WUN7BbxGDNOJ6gCBgCb+McgM0yTuPciks/pXeeZ+i7lMKKGmLGW2Bav8An72i2aSYp
HIGj7gXD/YAMfQeIJtsBC8tY+V6tmNmnuDrC/YE4R3zDtM9VaaPj8WSEhGY5NWwRA43e1BHjcKHm
wwiC2oBFH254l5TTEXEz30AAuHtL8C5/Kj/TR1E4ADy5qfdjkHonUjpnjRQYyQPYY108m9vidMUG
4GjpKglqlODo+yS0svqj7DLvUi81KiwPo/BkcoSZ80vp+4c1Euy1uuUT75YXGKjTfZp5030B2xHM
iNMcIuu9rNiF5vIXh4WYUYrJXE07JRzGiNSWhwzUqHSbkhcnu08GUlqeXx9uIcFtpPm76knt1kBp
QnbcG9eCQLmqXz3BSGRglh+rVLBkHjGvbKjU5OhCBOsxDruR+Tur1gSTI1Wd1fWgSPyLlw0sLmEO
GP11vrc8aTNuo+KLitBi3mMttzX3S+5+FHYj7K24T+3H0kEgEjZvowm+FluZQWS452Iwu68R0kUY
vpMMBcs35J+1/9EO+DbaRr3UYLsw66S7aWbVLC00rRr9FKxO+NIgzvb86L7PhubBCI8Ehvhjydo7
dnXxalDdn0ZV9VcYopdgrt8UM9gN50aHh8fAYnwO1TOYtWzvZkOfNGrmBToGmPpq9DquAT9BROMv
U6KEaticlzSA5HwKhRWeED2ODm2uwa9kHHVYaS0tYkXecpdl/l9vjoYEhp+V9Ol2VQXSYBa4dq8f
k+7E2W+tE1tgj1lhXmtfFZfIBAxYGctjCXWZ9UUKBUv+cXm205fKf/d0TvYZy4jEsOlrjZUDQqHY
KOEYk++zHEauYGMtKUP7eXFgg4IKcBVQ3RwONZG84CfL2JmcMuNIk+YQ2BoyMDrOPXknUGX251Qa
My00SXPAprDzhoEVOF9PyZx99wVr2XMP+sHCfNHlXXR1N+2iZGzisBTRCMoR3iFJGnLaHCO4NwGc
UbgrQfor5J0ejzo7lnO30HfP7yI/DW5VvhD9gDNhSAVbZFnuaIUAy66oMOrI6p9DD4Wfv4GkvFk+
URUGh2WdIqp647ugIXUe5PIUltZ9MDj6sXTD2As55DmQXwK6Aw9rrp8LTNLBWJzo4bAma6Tj0SXc
pgJmPr1TP6i5ucxkyfuARCPHGn7AV391NubE8CA8dwHja67bY/EIX/kU6uZezCFMfWD+MdC3Ll6d
4aIKdxN1ZDxG74Ms+lCZb1wyMzykIg3PZWuF5/9/laIZsBa3SQKJ92bF4FYZ//rtY8ECByCuSb/F
GMjYLlVKZmJ5C1LcA3IOEnNkr3Kl28Azz/8DJzuLxeiUcbaku7x1uj1HxWPo4mnPsuHNBtk3bV7R
wVJmUuHUiX32Zg8Y3m56WF403Igcz3QGkSep0/XBymFFEub34zWqjiJzd9M02QnIlOkWnHOl1UeF
oMboWNKAkD/f1WxlQ6znal89K1mK+QJ5HPKS5x20aeTHIK/vKoQqcb5SoxoNDKZ+fl3desRCOCy7
znaHAzjpngNZDn/FbYCA29O7WB33EIAq8UdPJ5Mcmr1Dnc+z08Q0tTwYG82c1Y0OAgMbP0vjXYTW
rzVIvj1PUzvW3lxsJ73ujg7nYhfvjVcCCVwADURgK8zNjEu5usemznt5PehsnvcnM3iJovx70Kiq
K9+TCBGRUfbPkG6J1MKNTPTQvriQR5D4jVfJmldTTn+xB/aHTpjwbsFOdYZj7BE1LFfbeWjnDZfb
Wz4+W70+WcKZrqvffbS6OVNh6MMSGYAO5/XHdmBWU9izoUafVBif9kDY0IkYQHusPmSpi7/CDgpE
gAVYYCN7MGGgHbtju2J4Y7e3PGtBhLr7X18cPLc2xwggEc1hrUgbGI53M4dyPYw4qhK+9WMmDDR8
9WUel6/MsOhH5nl9cGa6+aQPx2sqAUHz7Gygsx3wlebs0BBDk6ilzo0xnXByk3YFhxQQnWRSrecn
ZRbi2C2Cp89m+WXlrr6PSoyPUmc/vhtaceln4jBFbGvxAKLwlC6XqhzX8wTaGGTw5oTk7TKV6p8e
AQchJBh3jQnb2BtoP4s8/EyFXi/CxCOvGu9W+MWfyCQpibP+rRNhcV3T4I7f292K340HVifQznuO
JeuyOeXnMvvTrRwSKODzw1TXv0Y713e5b3VomzoXqk8R7QojMxMxEBppcqM9GAONIw9yXNyxaV6s
VNRFpP7m9vpPehtY3YCw0nLIa8AVNfB59/C0cBUM+qHP05/ObifQmbSisi7gaGVNaudgsN9kjM6S
BzHynGRw6UNu7+CknO48ffM4fGW71Zh3ftc/oOYCtdHTRsZG/GN7zp+OWpOzpLpRM0xHuyAcUECx
piDRb0CKO8QNt8C6U5QridvPnG+scn1KHbSIEtdG5RXekVL2OC0AzvAfNvvGx1qYG7R1tLi1tmPe
16ZIgjT4jqLXCRj8KFG9N6OMnWx1kzbIPzK/You+7d+LcY5zhzi2zi4m+VE21aBVez2T/PKb5/7v
NdruNE/RoA0XEFVOdNQTm2VwcdPS4TqM3B3HNXXNvSczLD4g8NLzKSginf7zQnBv2puzTnwuyKtg
uLqQ8gpMCny2b+utB0tmUeTlYaHzNPVigYiKYQ3+BNpKLxhenKWdDmXgvqayhgBWeVdsXWyXTIC/
ZrIdDsT4ZA2nl3XKX93usFT073vPl8g1/FO4IjSxVvDRINQ5fUNA7H6vHUe5cqpn0kwuNcHAVRnM
T/nS4jiSUKactDgOLoCCKhuLJDNfZ5B4J0QAF0wnBXfML5Y37fuMAz1kbnny7dqmZzt9IaY/gOiD
eIXCIQalWkGQFbxtIi6fCKgKt/W/srNokkx/hwrqmbmetC7efWzCsWXk5V43Y3sKSzoqvaGhe5nN
UaaUCilxfauHl+UYoOWrJSTrEI3fBY+Kfl1upGs9h7sD/13ssUSb2Dne6G3CF9tNRi0IH7Whdc9z
mcoS8eRP0ZjrMYial7UrAniRS37EDkklOdTR3u9VTDH5w6KfnQx0ZsDViCXJI0jXDSectG/Gi5r6
r0D3Z6lthlH0eGNh92ti+D3XhjjPYf7qebV7KCx5XabxXODAgpv+PPC5ncoMcJr5XIv8gFmejr1x
TRlM0WIugyTwrWcHIBTFfc9rdeY17vJaGIqxpLfiTMdQ1HdhJMFld8FwMkfoxtSF7Ip4ctvramKa
E31CiEnhbmDueQqrAeFHDzg2yz7B2PTJmtN26M30E7P7cSqMD26xxIkIcFsudNgTAJ35EHJ4SVRq
xmhsys/STNJmdg4EpEzEhCHgepsjVxhwi0VfeAinPUHGXT0z2xy68p2JjMnaW8qjHSS0YVZlXI6e
hb6IMVed/q01f5ym8sn3seSY6fJOkG2L5xaYUT69h4tzUkJ+rQortK0AxXviOvfyXEa4kteAOVyI
HdKnyRPPmZO05TI/eEuCAOU5ZwhhGyv6BIaBOqTpunREpTawI9Q5yskignprQFwkwwQhzxhm0iV8
hMoR0dXamplVxz6pyqvHBu+is0zOwQxygBhR9ragRI8dqFzwQY8AgJpT50+/AARTYhQDltzM5Vyn
OaC45rbY2zf7uUSHDXny1QpHiTKTDPo6zss1l4zshn8VjKWlAt5h8l5xTGQViNba4zxoHCuFfS1Y
WATB/2BVQMz7npSzAQ4Pe4s4A+VvE0MpnjGhdZPbxNctVQfNYz7xf4fxKPhkV5YRDiDh72y/+lAS
yqKVj8U+c6sbWzAI0jjYX4bVf9UhusupVzZNxPLbFeegDr+CKPxpKo+Qz+gauy0E2Db2gx57m37L
nbsyTdeN/8Ky6INvTvkhU25SptiSzZT9UVxXSHJs+kwLy+u8mpx/02aFL3mpHmGQ/pkLvuHGkZg7
7X+kQHtOpt69YWe8BbEu+7QUgdYbh5U/x8Gq+cCAz3+tfq1fKtpFXV3TpSoqvc+y7frpje46m/aj
iWbjoj+03WOkbqHeqQHPVSBBhEeMBBlLvY4qaPdeyFVjrkwy3PHDMzlNzLa5xFVNfq6qmeA2Qf3C
g+OJp+4dFNcVRDOZzDSzf9P2LY9klb/MSreHMTXemFsVvPoYmzY9Q+vg5HcVlZyMIOvkLIELYVzS
MF0ePL/7DECThWhX3HJRO0a4xhmJkrPzi54ecZ6N+9q3z416sFmMt13EijIiaTUtHb0KjEY0Qst9
ZtGGlu3faJxS7L0ThEk/vzP6LsL94MVc8xAck3CwFaut0TtsDwdyLuhM+soMBdSvMKD5XsQW62YP
lc+m9ox9t6kCO1bNofFmniZTdx8NoAH83gQcOpT3ud3xYynUcNAT7iEVtpe2+TSyEIIgtVrntdbt
ziSMsceBuEA2Eu+kR9rzSseMDdHwu4F2hnq27g++nZ88c90HgfKulZt+o/4T+96Jypi/KpNqNYyS
vGlhwI758whKdGdKM2TcfVpdoLWzU19o0dmPzBUio7dYw+xvYaDnveOGTCqbNq7cj8aLbp20X3s3
PYw9mVK3jQ6IYdCuAPzXw9kFtlrp/tXfxvzEep0UxmQlaH65GVvB1cCiYbgCQpyND1olLS3UOw6w
1UlF/aMxM44I0vypHPAPIxqKsJjX4bZ5SrM7Dzjz8xNqS7YxUsHlXUoTnSjNp1FED04g3xXlZdh5
tyUPXb49GSQRTyOrHMU1YgJHFA5Ty2I1v5hrnKqc0a3d0q6FuIwYrB6fRECHMVuI8II2p5qhWBBd
LRIJsZee93iXBg6w89A9Vbp4YXXij0OHey2ukgH7TTb98zJDZeN5V8UEbJpEOMvJfDN9CaafnxnL
gOTOJBN7bbvuQ8ryVlTnB9YjOQL1C7Vuz51g+9LZOV10tsMGo1xj+3H+kE4Az9KF22PEuz5CFUqU
6X+Wvdeds7K/+UYYMlKDAztlo+JcWEJyrh0KGFDq+UgoLHcktzw8rnhM1+Lk900Uq0lHp0DJczAp
eUEJ8IUIwD06LiTZepsNh0bKMLSGQzlZP1yQdAT035lkBbU5A6A6W81HaE2/ppJIjwNyb+U4CRYF
W+U2lBzUy2ix32v1Il6z6FBMtXcPbb1tiON1PJZKjfqa87dAnDB7+Caq02jQJuqIT9Ep6BGRkMrc
tw7JEnt+Y310aouHcvYPYvFefbUyecTRiZJMbpYLSmnTCy6trlt6y5LZRXpPdICDlhw+6zHYjyGZ
5HoIBS+M6RGI5y1KmUXUK5+ym/Iy9mxJysFZbgEvjJJX81l7TYFAxKiYcLcxhGeCob14HGSd8tBr
bZijjFomWmKXdOgyvgyRmtxEqVQO8oFvEJTjGF0C7yXv/tm6/x5zoEkD6y+x6q71YPWJysoFqH8X
VwObZU2lZMx6GxjA1aA9OKzgbrOHvGpOE5vEFA0DLVBfv6EcOAqL/pLTusZJB81HgUtmg6AZkCM5
9XBpt9jCDWEoYk8DZ8baPAZCH+Hyvs5lt8S0U6Od8NKv1eZ3GyYRcVP+8p05vUiy2Tvxj0IQ/DT9
mI3MqNs2PACPIG0Sni0RfhLcac+doW/SleLY8q/3stagOgOeBRiWOB0N5p67AMrqziWKiCBoQTFY
3ZoCorKHhivubP3oVJN7JyM/KSNxoRHo7KZuxT+xBDA0GYP6hv/g9eZjFAxoCIfKPsDr3qM99M+d
NbCQKOJ8bsp3C7hOIb0jQSiOPTph/uPe5iigwEVGG23g1SJqDrJtnmavfSwqtmMyZcYlaS5+6F5L
rbX6Cz+gnBOBWVwc8KPocJlDa5v2xnLRy+AkXC7/BDkpowXAW/ZvUWn8DhFAAlWWrC6GxFcWX/3I
AWnxrNaXRmOAl5unrOX6okGM+ahDjm4E+svPvH0edd816gRabXR3vGlzPpnyZqTOu6ZFcK0GjzkB
aFuKBiJkSB0ci2hZFpxbd9wm8gJYp+rvFmv9rCKUQQWExqBmjbJkuTDxt8b7fLPoX7txtoW1uoDF
AHKAyNizhlfcIC+jwVXVGMXHIoJHq8h+G6k+Z54mkKxck9cXnVFY2jGTGaqXJZW7ZgpfG6SFK2LG
80i0uBoHpEE5+7cjxJvET0WUpLU+eYZPyU96JF65j11/j0MrTwJ6RTYBsVPm85OUIhlJNt0N2/bZ
OrK/E85bcYrSPmrsrzGyTv3UIKZ6YPF1IhSuxGnR81s+swhaKvMdOven2QEUsT/zuhj2TmP94/J6
sV11NUwsbP1GlA2pWxpz+NQNjMDRmR+JVSEcapkqjpFKMCr8WJP4bY7RqzfzMayQuwlSUZRmKDzT
Td9Rm4598xA2gct/FOVi7YfJq8GgYX8y3fp+Ceu/vf7JwnphKlrl5Mjbe1s6KL6wC+VRdfIUfHXa
P1mOBNPAeLHLGeUmWW0/s6xcvPUKq8dU1MWtW6GPjwOQQWXs+GLlgaP/uve35lErFeRsu7i1Vp8f
PUEL02y0TXElHsdCPebpyKTLdr9CMMY8wa5rw1JlN3kYlgwYhcLG1TH0JIIHInNzmg7nMLc5EVfR
0a/LZNxcK8XUjkfGHEeHUPzYw+VVegVhkg7PTSPU0d1bQ+8/4zbid7QMDcx7L0RY0UEUNmg2XXgx
nCyZhYdmWhiWztZELfYRcVza8oJ54fvER0XOvdwxdApV9DiGXyXx6D0MNpHUHEiQVSK0GshwJ5XP
XkRZT/LSzzS+KnbMbRIfj4Ez3I3hdGjq4JaOaC89SPtd82NWBqi3bHnl9KT2IbaUuDOKA5XxOZQp
RzRKUCBgzHXJCjwQD7qouusOM+Q+alYySvzCtLS8kzaLoXplT46mJXNkjgOXkElCzXxpJ9tN0JkL
58zY+3FyaMyi/XUvC9tHrKjvOkHeUZLjau3I4nxosVKCo3I8reyigHhexlP6yfSthMHG/dmAI9+m
LAC1/oS9YGA3VW91b/acyjiTMJSa94tJGeSmP5GRrvEsy0uXYdIsUsyldumrXe1PJg1q668DypZY
FuesCWa33QFZJ8VDd44M+rr8zD2SpXW9GMSbTHOtL5O5HrDq0qGaLYcTeXlzVA9o2U5ZhG3SP2A6
aPYkNncBEaCbrc07CIv9XB8DnebsyU5sloW5BU98witu5oRAmQvkiFN2jqk5Gg8RdxU5vG66p5Al
2VA046maoBBz4vnrRsurWlYe68Sjwrr8RD9kHY3wtQ6BATNa67+V2exG3vC82YuHLMgNJlQHjiVI
dWYrAle9dM/VcjBGfFgBxleacTQ6xm4lVkMPxvA5ixmEMQKIc1enVXo3+3iX7FGSrvFdxEzZ/Kfo
xtPIc3Rn9KM+RkV268fgr28SWGqjsDx5z5hn1MuCPydzohP+QBzanL60nnXMriG9l6KIuInEQ2nV
Aw2I6o+tmLR4vImUgaJJTEF0nAJHJqbaKs2G7Bqkc3OXCU4A9QDve8DWSS+HF47imtJqmVlgy/6G
Knul2DkIfwurprxWnDzrziQ1zY6E0NzJ9EBeg5Z/fjLa9Fh0hD0VnuIC7vIldaI/vQzFfnDPhd9P
V/AvZBbaqE2UXlTiwfNZQ0npWafPi3TnQ8Ak3y1vXcb8AVpUy3NuCzXX6pJ2EZ8+/6KIGOJqbKx2
4FCfErDaaXOGHd3M2FaDp27puliF3RtKA4jaCYaBhg+QIscM6ibpy/5smdnnWtQtrcZgINZbDuco
deNB1NvAafqrOKbGadlXXxq2Uj6Y1XEp0Ew2Fb2FJSMRqj0PTGWWZt+z6Vz4CnusBt79gtk0Kl1M
To7AbN68SVWbB6cM3gdEOyQhQZGLV4cFCoZMeYzlvD6ZNY7OnDBAaPD/ZMxcGNVLliNEqibKRKsj
t0dtvRdT+xlGZN2HNVx3Q/TmZV1GtbNwm5Yb9UmgmGAP4OyHJeg57ToMe1XLc8M8RkuurnWDmSAl
4HYUTA85O9AWqkaKEU/9RaiJLYrb9c4dyBRZBfVgVD5DgFZ3Y+F8EjS8YS9BTx3MydA+dEAZvjyd
fmiLdPScG9caKuEdK2yceNwr+97DznV5o/diknxm62O5Ku/XkPHUpy1OtpDEOd13+xREmKEHbGhl
pknORcvZrdLLFBrDu9X861Zv2k8oI4j3dZdaQHBeJUuEU/oTTN6j/VLhl4D2/q9MfaCgigq7lf1r
hwgSLRX3wmiZl4V7YK9Ib5WpJS5jNj+lWL0RZONqakKoNICN/0gjHPbw1VOmlM2La1bdsVZFkYxo
FLIR2xzy06MavDfNy5gv2X7Rc22ec8VxNQ+HVxv0N1dCu+YcfqOnbirPlWRQi4rDRou6fvrYNp6Q
U1P5a7RX6TKcdGd8k6z53azrE5rp5qLnf2WhHKCBDL2zbbK+1vkpamtcbuLD8KvXxaW9VxACFZlz
rzPxnLcFE19lm+cIW+BrmDLeCHV/ZAxXcgT1DqXsfumB6wZh5rLvIX/KbnnOmmVvmK48WosIeUdg
zDMFx1iV/g4r6+Zypt1P7Rwe+lH+iMU9hKSzXsQ64712eLao6dFOGTDYc7Glbceb0Nbz5BEJmVXE
iVGkRzOENFTPzoeYq2E/u92Lj/B8Z4Tta+ms+mxjyut0KU8b63uny5VjVZMf2CleSckinEG9sbxW
/g64+j+vK/zzaozfrkH+eFrm30wdh327Dv4xMq2vEUnfKsfqnFvRA/Vfda3o0TBiJT8tTL68Gz6m
0eg9hdvfUl/vi3bdfKQkrcMi3YcONdVCd8n2cvMwrd5LBu/mgIygp/rs8SSTslhqGqgsibwrxzhl
CyJCzzAg+QfVzjLG9Jh6BshA5Jvo19MpqFFEBvdzVsA9Kqv+DZsRrH7bKfbkMoimCSuI3dnA2SJb
eVyN9p8I6xsJA0K0NbO2mhGRNJpHx3eHxGKpmr7bN8PNYa8H0vwRQ9adIW3EBm5KHebWp3YIYLyX
fh6Hnn6LeEYn7PqgJWgwCy81q/GmXf+2c0UKnDpjR5eNpyfvnybgbWPOjHhNI01juuPlbjZJY1G0
Nachld8lg8pLxQF19ocnA94190kxn6a5zyCJNIh6CV6EcDsI2eTPyreurmaDoSWJErIQcvMIrwnu
LKupTbpcdXHp8wlAsuoecf95rLI05p3G25cxBCBpnu/ZfHkjVgbu3VzIGlJcrGHhfjrW8uJrrqhx
qOo7YRDRzahn+qK+jAKb2tgQeGa16FetWntHyhGArDWSPeGf1ny87wm+gMfkDQY+KF+YF3P47xMc
vZQ2wooHkziSXQV/pzHfl2n7WhNgOkoVdyjilDN4R2Pk2bxG3w5XDvEYk2hJ2KfnzPJ+hsF6M6N/
G6TOtvx2X5Pm2LkGU6fFrH+rxbjlqWHeZbb/aI9tgVbVe0FULQka0cdc8giUUsC+JI2dB1WYse/m
5t4Op/RIzcC7110ISpD1LP0gPSC829DBpJb97hnEfYLqpzsbRHiSzChvZsc36dk836q1c8GUFy9F
uCkJNW/cnoHZZOPikN2zNTCO53e3UJRKNmNT8LQFtH9ViMSbgp+6Fl+WWViUXJDSiKAxL9joxh0U
AkwXRJ1DukHrGiAl8V0r1lZBePaD3CRJJIsSP2gTqYtX7Y9/i5Kziuu0P+UYDWfPN3ct8t+D2X1O
mxle9JPY12kPmafgxDS6a9wMB8O1cwBL9Rz7OWHsOh2fq9o9pcuMHpGxahgivasym6GmWhv+e3Is
WUMUTbIGH/XyyUf6RIGWjHbkv5OUfK1WzKzwk3AoUZSxCWaxm0v6Fz/oCWvWSNRk/NrWHaqqmx/5
VJno9L/I/v1x5JKfGFDlD0RQaXYWbESF01nJ4FQHy6eCab+TjfvcNREa99H7DHlgpyPz5BDl9WMW
rNalIu9COg0DqUrZAzAFvdIIbckglhdDOyIe2ASJZ5OmtRrf177gQQVBbVpXVh7E+JkaMFS8mRZ5
ZZA5F2r4VRHKJQ8RBTtCWud1DqkTsgnRgW1fej+UyOSdD7tlMmqtorhz4YH467oeOMM/NhzymBAg
juUddQ1olDqesNHCi/c+VdwRJU7eye++HeZFx9n3aKELchPOtnTrhypxiprfXf6yBIsylU9IxFUO
qz1MacfCkCdvhICnusQfx/HADixs9ZLOkwWsn/YjW0pF9e6UWXusGTarnOSEzZibGPcvciz9zRmG
/8g6j+XWlW3ZfhEigEIBBXTpvSi7TKdiWXjv8fV3gHrn7B3ndRikSJEUBDNrzsyRvxhbm6s5TrZ2
eWka/08+uQi4RYzViEHONyfx+g1ZoKfGkubrWNXXpsPKlKQl48MIfejozGT+2k7JGcH9XVGnr5eI
sVWQYxQZfrfo8O+FcwHnTahk8ycZwqNnakyu7PBkU3gKw0odwuzu0JbIonCuSZ6+osjYlAYFKY1F
4LBZMu3aaEi3TibUSmY2gqKWmrkiKzU2UVla1YLU3rZtvtOTfY88+l4ZqoaklR5SuFOnsCOS7opU
ci7Pyai+4AhjYm1KolCmnJ3cD9+MApqOGnEXpJH16qS2uZk039FRCVrnLkwOTjmGa8S/1cmfh3s9
eN7V88ONbx+NPu2fhz6Qb+Ni2YLBWqENOjltnL8iwMApbLNOHdAqvcp8YgWoia2JW/cHcTX6+8TQ
EDMIvRHmgTWLqE3qpNM1MAGC6dErf5QVru96Sn/PvWSXQuXOwlP/7EAh3kynvytDymNtDLcJkx3p
ZkHPtgmoNPI4AsYExTntlk4kMb5rZSbOKlX539HiqiuU8Y7I03uKIb3s7ZC0snqU63lMs83sq03f
F/6RRga5pcpp3l3CoRpGOls/Ghi1hTk6ZrgtyAnTiIF/TAPKquAu2bg8wHiglJ+HTTbSDqf1Yb0c
FeL1yPkTkaOOV7OieXof/O4tqgP66zL52hbCvA3R76ihFv/OJIEqmkLX8cPiCdFyk7W3OMTkloX5
mag3UvCM6Ys3tqhWCrGvCXRDnrmvLMJyEJIadXhskvbmD9MF6Pd72/vn9JwYdsQcjv98UcCqMNOn
sqkDJC/+eoHur+gfbFDYf80FXtZ03qcGw4u0p/1pDvQbwr/WGL3UOIO2UPkZRdKtJbMKtxUL74vS
4wvCMuj1inar+zMR09/C6z8Y60DP1j+Kmlww+ow2Y2zauhTXapHcp1lRbtqpMs5spp/MzpN9L+lY
EZSDWU9R6o/57wjm7zmtwr+qTH+y6s32ZpydStvB7CMuHCA/vAFZn53Ewbqxkxcx+TSdhmOPtMEr
6FaXXf8C1sRf+0Py11uynKq4MZ/L8qbDAWOS5/ZX4z13+uqqs+hL07jqGUViQQsEA808Io+JRWUd
CHU84yQmaMwgoKweIu9gYanFWylONFXFKdQRqkEuj+I0h/Mjb5tswMw6EYJkUW7a/7m3/Ozx0GMr
7ECMfxSzj13WCTmrtMiCOFFku8JO0GWlpbgUDHhHWJx7LE6oLEe7ZDYuUTy1Nu2WeZRfzLm2dhmJ
9OcubdW5VLE6ExjsHpK8Odg04ocYMn6L37ip0Nc5OuQsZmlCnAkejs+0jCTJrvrdK319tqzMQHvb
kA5MEJPQfnx+3Ng6Sz7vPR56s/UWEZS2C4oqR4OeMYKllFqxyOBhtIQvPu7C4UC5QJTP2pRyOroG
WtsC1m47sBnHcJZbKjka1Z2oz0l9cSzSdezZPviDRzGYMeQEwYnpoMOQQ7b5pVRV1K5qQ1U78gCZ
FYSmJHmW1YHOObaWmzxgooY9oGTZWBydUBHL5YflBXdWiZItuqMRTg+N4VaXSqtTHkw0C0lkL/Ev
Yv9u44mTSAKaN9SJu6tR1p05a/VkMWztLtlbmescB1IjLzrIXUQm9iGPkB8LhQ54ZTt4NRqSgTZo
3YyzvWzNx3Z93Os11uGQGMntsPynHjfhCG69wl7hICdmEFSz60Xjliwyi59liDWVCA74n9bj0Pln
O2i+lyl2CLgJS5bouSTkiGJj2DSGYRyr/JeHDwL7ICUfIns627F5MrEpnPxd6SbzLhHWsyCH8uh2
v2SMpIyuwC+J/nfvVcNVtBZRzpSQ62Een/2GhhxLhgAfko19ZB6epOZ653fxsx8BU+8gkegZ1SPe
MLkeimEt86zaJj27ZkwP0SwCxnRMMocq3OPo1+uuzbN1rhtUotCOJmGdCBUsyWmYql1Y1sPWY3d8
9hVUm0RoYzsmtBpwNDUHBOaV1hFWSYIep9HaSoisBzNPhpNoArlxh4F/edHQlNG1yQJicU94AxNv
EbAkSTtcBI2l5+XoI8VPkdda9x9pyEKxsER1GuA/HQNGNU7Q+Yx9q2vYarq9Xj+ePu8tD0V2D01r
PjqlUZ3s5SZbfrkW4QC3nwAxb9btqczn5kQ1EJrJGcnsRyTNYGVnYboleSjZYhLqIzCNUAl68jmG
mbn+1LSIK0DmoIBzLTY9lZSIOJ0rs7Oe2wZnlNv4N6Kt3hSSiLMKHNYMPjVPz+zUKy9l3cu3eiyC
RX2oTqki1as7e6lGd9lYFWNux6Qb7GNUNGjnFX7svWo0Y1U20gospx2d4p3vBmOFzSn8ACT5RtHc
How+sV/VCETeKqrfpqTlXaIU57RHEyrsXPs+5ySZi/DLDHPo6hekgBFr0+18GyMHNZxCeyjxmKlE
xGvstPEGRQN7iu3Vh9hQxtfJ/3gYjD1ZYUl0Rw+8V6HpDhTxzbiFrNe/tV7QH2bUNbTAgpEglCk+
5DhGzCgfPmDekM85yhsd/XGDcLd6cZL5JdddgnFcZq/9oj4PKEP2ESne79M4f23hMm7ruIpORtzQ
TyfIe8M3zxkXaYQhDid+onnjp0ZLaFw2Z3+prgxi632WFVycUEvh3bS4IPQJrgJG75oFc58jAZ+t
mPOo8+QkrfENzbCzT01P7JJnwEDW0Ux6b8MI75ipsCRro8i2nJ4QfdKd8UbjaSklZ0UyfYgO7iVx
1+xf3smNq23Zlr8sITWXaKQGhN/IUzPP91zBhLKK4mfYEnzvWiRa6rE36WUT89qGhEnaqUEGW42Y
OuAbkDgDvMDXcIt+KzxubHTSD3LV7+toKtYchEQTw6DJAvS7porBRDghySPg/RsEXUXyHDWOPgdx
g9C4I3qXXWIdBv5+EkWcrGHJTwc7p3fvO7E6zISarrzIo82NUxDV5U4XU7VB64bJdNoK9yd9M/Gs
hJ1dpsB8KWbyBl2vj0+ONu2rF4idq/pfvOsW52iwmjrxw0HNr6yyPCtqDw7ssKOpcjX8pDhFDE8/
b6rJ06cSoLGH4xyKcX6xmRRtKrubVnZLcV6XBfNhGe5wsq16PdzSyO53fTbI0+eNFzqniGg75kkJ
GPP468Rs/WijRVoFQy4ogr9rhhRrM8PfXgoiX6R1YhnlUU4PbXpgVz8R8ccwONcGw2+UbC22SQrM
0FmJoIARG4nwTMszPDee+sXFn71ElyajP87LwuF6isadizXLAbkVvfP389otQhq0ZT+KdU3VcHbD
2j4/7sn/3gsD/RyCUd77WfKNAaHcxa6N22q5ac0fxpC6pzqkj1GYk4Gb01AMiTdWENqXlKUIuzUI
gLTEL+QMNYFWNomQ6sl2U+tcd914sa1wujzujY3G9s/euDYHJvmo15i7EsxMwGoKBXUykXNjsaZ7
nll6m1mEtTZERyGiGokMpSArCfu9uKXrft70YhSEe1qHKJ8cVCA+eIkYMVDfD96GTCpEAiPck9Zq
rqS6skdGKt+1EzFAj/eQyxsRYR9w5U+vBWues4MYQNOTYeVSeQdmsMzMQu/yz02t++IyVcd8ysNr
i9wpylS813b33FaUAKXtZYuCTF/+uWlTR1/kCBTGYl7piq+T2Z7jaPIvo8vqM3Wmn345o4fN4ZaQ
osQ5t0VTDQ66I2iBaLdgRpU1T7/wF618uzHYouJKm1Mf0lF7l3B5qwCrbpWP3qnve32OMMM0QZRc
pP1S6jm4kjZ+Q70XHsORiZe3/IVMTiMg3jwEVSlpmITh+NVNyTrHDVrsCWKDvCIY8PlWuk3HKrvg
2m1oOo3hB+u6cmPalXXHxGrs0hbhsinJLvALggtypFM3K2uLbZ+k7qvOCqYgNBMNlU7f5nb+8Mk7
+06v+iyZaVUA05fYSHks6j7+SbdyXI2FiN7NEcZHVRv21q2MaS3CyNwnOrLOkjbmoPsQXor293FG
qRFKKTZ03OsL0TCIXzzGRIsMEBn6j4xAAbBD62K2ut9x1W6RR6pfucEhXRml+TRWzVe/ttBxVVH8
bDW0ndn33yNN3nLLnDaeJ/6lA9c0Z5Gb9Y481GJMnrzWo2XmlAcUV9nZ9l5Kpb5HnehXCFTixvjm
dcmtMgzn71xyCol785exnKwbZ5zeshE9cjBma66y/GuqwqOXmJjHpAmQddbNtEEaAMuB+vDNqNJ6
hSyq+21TqbbTYn0IiTGtgv47oBbFxKVES2KyJG8KL3sqrQ5VJz6N3smQAc+2WiuBdNnw7Y8CVdIH
H5dwkWJlpSIlPxKbzn3Pdtyq3nI+THSGTO1Ja3k8ixyDlrYG2Pb4XVMXp34qwpdkaq33LL4/XgRk
Jbrb9vxWLe9v6RS/kCmxfCxvaGXBhOrLbrefrzXEvHFqZR4eb+jaGQuNzrIvj9+dpTgXKBCeo5gd
TRDQu7zjxED+znTq5fEOLmgKHE2xAbaa768qJfdFkPNvXj4umk3JyYCh8+NZhLD0cOiOXx4fp+by
KgddYw+u2w8mUo8XxYO0745n3f/fd2ApTHGjPp8M+jA41K0RfX7/GMrSJqANTAYaHzf3HmoexHSX
xzsNKnxy/SLEwMr3/vx+fhU9x4V3ezwq2jm7IItnCbe8Qo5mdogHi1Hu8rc4qoq31TAZ+8dD6hC1
miPfOz8+y1HOvVJCfG500BypNzQfoRe0zyrO0HTxDqAO+svUo9N5PBxdTNaPTfJ4yHC82PpzIz+3
q5AM4yOvxza4/K6umZaVRfP5/kaOW6cKPsostp8t/i+P14hxksS3YwZ+fP8si61DmiOl7ooOAYRq
7AtBe7BYEdywSEt+E08p18yjK1IH2UqEyH88HtmmupSewSrc63hB2D85zah2RUsbxiPG/N2tgntk
O/6T6Qf2O4SXYxD+TtpIPT2eJpHrOatr+fnIDczniK7nkx2a4p1J9IudzsTiLW9E9sXLMHvd5yPV
N69QWZrPV2azehVccz6fq4bxDaNE9vkonoj+JRvv8wsYIKgccww+n3PL5iMaJv/mZuiiMrsod2FA
/m8PXxMzQrCpdFlh4OShpBsP4qXdm8X4x0ja5h4n/jNa/FNql0tcjn+YW2HcSG1jSh/25qF2gvaJ
qWvLumOxlpnegk3MnO0Y1NVTh+P/7AbGkfQHloechtZ1VTeEGRYeHBjjKKwPWgHWU6S7dMPACxjw
wu6I3ZvKmZS3ro4OYYUpGlTapcj8dyNgLO+ZiY8MtEIyXjpxedL+/CKLvth6LI45TQOAXf4a5vHy
aOfqw5k6eUvzxDnMWfzz8ehxEw9uvHMq1MKpaY9nWYxUFj5rJcmoPigL82QEzgnXhXkLGpLb7LiP
rllOtCgiDxuTK0vfLfHkBgsCH+fOwB8fCWQoZanoYrrOMqSJYHY+rPaRI28W8s/BmsTFL1I86oGb
73uGrzMOXkYRXHVDv6UVSANnVXcy2gdxIm9zOBFRiC8UkjIP69mxb9J7Ymo0XMME8FBSBPYqx6BE
gYOdAgCbexOJdG91Yu19tJlEx1f+wQjd7/byVdyoc26Pe48bh02U0Q09tlSx9M8KSEwA/y8Fqp/H
dqrdnkQFCkdz+RsePwpaZr6NWbc7RW77PqmRYzUZQ8J0nAPE3ZFcm56f4qDGwr4qJKaCYsLR4gs3
3EUT2KS+i1oMy+aw7utmeCLXR+8aM0bHHrw0dHuu3vItH/vC417i0VoD8DsTKssTIhh+MbcSh9GK
1I15+KUYzO4wU9T6MkCmi8n8SWgTX2s3n2IiQo9DWzAHjXGl+ZA/fImZHREuhZvQt3GE95mped+m
wlurHOgoY22JgqP2LhOVvvVsJEV7tJX6ZvQVxKYZXVU418hBHzeL+YLCItmZ+KaoZro981dIaH2Z
IUn1/rg+JIquY7EbhxizUh+991CHl4yA0k0UGocSv8TUGuFWWAV55/3oXFnbspS+5FSw+9ZH+6FM
2DNUfaxnPB8SXAqpCI5NUBsrFmOvaVv96DN5C6c43fnZB/SJVda50F46f68D8xRnwYmuSLqCO3VW
8zOWjYjJsrwF9FuYyI23OWOYguTJ4ySvs5NpZfnJDL2JS8h/H8PsyknP+c/TgezGmUlz7hPhFY/j
v18qlt///OHjrRpYg+ghl99FG4YBrifB7j+/9j/v+/iFxxtwzaWs+p+n//2xn/dlnvJe/7zs358g
2EPq878/7Z+3f9yzkOfU53//FY+Pfjz3uPn8K/73+/z7kz+30z+/8fgzPz/y8cN//fGfn/P/bYfP
d/vfF3++owlOZOotxEAGyCsoEEfwZcEeCsNzRzeboM7/3oz+PVry6qL0z1BH17EyMejP2W9a0cR2
WF2CtQqzW1lZZ6ohzeLV+4COqE6TeHJdVZ5LOZXnrtyzrsGslCGyUkW2g9dfnvvlphjt4pyVwV9a
m/3OLZclZmr8jZaFWJNpRTCF+KJVBso8GeTZxxZo9R1l2mSnJwRXzBq+DyFXibLJItgY4sK61l83
FbbIIejwJC4zd/TTZ6hFiFBTn6QNFZznJAnPPtTkNS1cRLCmFW8L33BWnmOll8dNbmu4rmOVkggz
jed4sBn1UANt3GW5SaIwdpYcV0jpRR/J2ECcQIl/NWukI2hOdqKpgeg1Mt3GE5P5Od5PUxdjA+Rb
0wg4VSWj4nyq0Skammtlddaq/ILLGHnxSM6x4Rk0e6yfqWOo08B5/WmOxwP+2maXOMlulma+JhYH
x0+PTN5u35ooPoqxQJ+VTViRI7SKafu1kbZ5nMorEgD7gIFxm7TVKxbLBOHi2UEFuqLFl36EyVNN
q3QtZ++XN0f0KGuTtE+FKzdkMXf1I9RT8fJtvSkxtqGQH7mDViHvzL0Q4kUqUPh04N6rLM/2jsHQ
1/CrtWq8cpuYBq72ioyTAKSgpu4YnXBf0a66dML9wDzWnETn/yajF7pRucx0EobfVbwpa4gJ0rC9
dWFf+2U97xlI06r+wiwedrWC5TPTCWOPdKLI3grRwfGCnYZBJH2KAUxtJw9lPl0w/GxMNZj4dWvE
BOjz++5NzkWy82mUL0SRa92hOfOdX+bQD+RoyXePBdCp5QJeLdfJVOB2G8v2eo7JtL83PVIKZfnF
MUL+MlT+8+BayWujkHcP2Gc0K6NNjygHV599TDEhar9ZgpnNQ9NMXPGaIcdU+2eqZbOFuofer5+P
VKX2PZgV7eWZtpo29qAmX4MgJ/EYbts7Lm6MrMYa9I51RpdDAztov8nlR0NW7rCU3ySB1IjUorn/
AKjpo42t3L1Jf9QeoO5g5eivlh7OeVoHd4FdUg1htxdUTp6X3BHYjPu84DekwUKuHtm4ofOSLuAh
HKjf8zpmyIXc/gB1e/fPEa4zl/7oHNMJjseTgRE3kE/0srs3VbCwZqaE1Yu5j10uJMbEOcocymba
oU93J/6xMNzftNtxahZZvJ7jyOPSblgcaghE0zEnZs2djzg28JmPHPlJ43f4FxkaMjGw46zgSPPG
VZP7hyRgLGJMk9h7Y/Qny7HgaD0v3X38e1NS+JvEis6GKy9uaG2jBm90TCD5qUmb17LD6eKyxRDV
m6gwQRUsku81zvs1AZtMfurka16XmAt8Ztte22HDB5jaSvkSuR5Bwm5yDyvlrBoyxcG30VFEZ+hM
idi73abv6OTFuj3mciRTEbX6oGoXK7CDnl62Ryt0oifo9bRGsrX23HezohJuMYXToHMvzINwA7Y4
yoeaoLOyyK/44dFxptZbXRfzOS87DGGEDa5TO9zZfcqOWZh/+jr+HrfWF9BbaVp46xhmyNqCRmfi
vN+3xrMe/HvdoOVdvHA9RvUVBcfPNueTapBDxwGWh7f0Dhw21mxNyPYtForEP3hlcknCFJasWbwh
HkQGLIKffqAp0tzpVwWNfiwq6wVUQHUZG3mNArKeUBFhq8MZtk/d4i8WnPrWRAQK5KpJ9nVecipt
hURRzCe19MfZvRdxWeyCinHPdMgdEE0DBAZLP4Vx9TWx0ckrx+WkUtaHNpNgD5UDroR24rb33A+/
iV4TFzO9FILOoS9fchW2cK4EXcgRMWLcYN5AKDlloEmC3HcugMxEh4Of04q99sLawtpXrdomt1e1
VLCqyvmnKH/PBVZjMi+cqWjXeUKWUYPzDlO2uhJISIL01Kp1E/UnE0PBNuZgQHaGcWRUxrAbO1cu
8/ZLAlASfYKCUGiJdkuO672m33BgLLCFOrlmtKn2fjuKs+0wJxqm77mXHkRZIC3PlDg37NZ0loOQ
ji5JZY5+91MwKlM3X8LQ3+VpaZxb0LgrnRgshdOo3UdOfnXlvXfVyIVWnke4yJ6NQIHRcD+G1dU7
0p/OX2Z3xtEV9luvAP1H34rpnyT1PHHQT2hxHN04xE0y+Czex99mh1LY18pgu33p5rreREFEmR7R
mlYibTd9zFkQeeDwXMfN2vBhFc6x+QTgdy/CrL/DWiC7Uc3hzmv8Y1IH03F2uerUdu9su0TFqEEO
vUs1rmvEGQYEaP6pw2vhdsMhoWW38jTs/ca2r6rHYZ8MTYcKyrwAdY0PLqc5WVniMMw0aVUBkqmo
D2lQ3IOxLI+Z0z1BZmGqb5qbwXXDrav1V7fuRrCUJml4A9qRcYhWBfi5JGyaQ+mZF4gr2yJA9dGM
slkFIatEWdJnG1XDCRmniZ/9RLRYrKM8ttdd9gtPMtevruEZ5HBBwqomapjpRS99kL95CZHiXm+/
jTm01SBxNpUCJFxWabaLm+95OxRnuvwhpUC7Dqu4/hsoii3bNMn4QrFoSuQ4UaHK+8RyjwTZpmHS
bjEoNewUqWiGVK30khuHLjsWnID8T0vG3XaQ40iXaPzeKYVsq6ILG8s2pnhTAUzUAojd2KHRTvkH
5F3pbuPIPIoEooaZWB9YFr6DyAv2achR1A2n2tbxXgFDBzje4dVK0VHWhrv2I/cdhXd6Dma658Ec
1uva7zjYO1pirXDRODtZh4jwGVXMYhOZMdHH2AfjROxo+lSgTljngB+CeyqdTRuH0S712mtsL/pY
o5IrMIwnWwGxCow52prOFberHidjq4bcx9UNgtwO3GXWF7ygD/1qmnnw3PbFD7PAHpHY7xUmAZqq
BkQrhD6eToJ1FyEYlMgL1gQyMqt0i3JfMukYgfC9ETjx3jJjXjtpmaCMx82JefbVcpqItim4nsxJ
h23GFqj6NN+lS9VBPoWRA4Ar8eLuEyqWJJpRakzxugDBfEDQQ3e8xywaF7baybn/EQx2sxsh9eGi
9rOtjWPQiaO9nsrnqIL5oWR1J5w8P0/5iNSXXmDTM+EfaRn2GVT02ZgPrSw5CWa/p3oyDiJz9zMk
BjCbXgCyGw9MnMTMBrMD7T46XLrcys7sTm4ZlHt4MM+MzNzVPKff5qXmde0PNEQvsxiRifcKcmzN
GYJ87ZubNN97ZRUoZzGWuUwFJ8wDM7zw1/FCbuq0jSzvzbSKeq+N3oGI3hyx7VsHB1sRDHcKCayP
f/yiqbBk17dksrvXnmwNwPO7BO/qtwYOugWdVUw97ocBg2exiC0nnwiusm7Si/PmORXWRDcRK4zL
1YZ+Qx50w36UxIFIGuZR6tqbyEhyVHHIeBehquwxChmt8S4GH8E7qpKBPr4eOIc7jQCwF2VrX5bG
DrQefYPsl+7JWutc7y2t8t/tLP/Ei25JOaHB+JorQpSF26JlrptkYljNA85aVF2bweqCjeGhEqZd
cxvKEfkvbOFU5N5xHExjw6HeNlwuGHwKmxE6DLYRT9bW6+rkbE7t2TbHp6IpGROmS01gRAenck46
nl6XNfTOjIdqMzX49bIKRrZwLCps8i3z/AkF2IJh7pIN+NFLiFRmkgM+SXBL1D8EdhtZMW1NG0rk
pDlWYFhWG8MsvT34YSa7VrPMBvPFVzftUQ1k23LU+T7J6erlgNmFZSK1+jrIQm3DNHu1fIYqJkXR
pRDF2gZ8OoZcQBSminWVe8PVlv29WiT9YY3XV3by2JXzwQIpsg2t0DsP7vA6wqVa0W90z6XJJBr8
5WvUMs0VqKpNr38xCFKu0lRvUWSPCyofKqCbnajbr33boZYNO7xrfdWsXScoGGfiwur8rcjz6p2z
MiBX4CZSousw3fmu8/oKT9TeIGS6+jEFQF0ufnqJATiqEZCr/FfV0kTCgI/fc6ieuBQ1tf3DDQjE
bdvJYXWH6aZV8w5F2bc2MRcHwR+NXPJQBgHg75jYRQvuhz1wCew6edFD+KVPHONKXARTRdL1Nn05
1fCmPuZccGbrXWbotla3Qqrv5RRHW0fDP2e0t9CVZnFVGuhH/175JD0CCeu3nTscuWD/GSuWGpPO
+zXdVey7C+3NT7LyWCVWuPPH7BJnaMOdWRzLmeu3u6yUKgwGdRNolLODuTZNjMWza/8cLJWu/FkD
9BDtjiO4XUWyZQ9t0Z6pnmFkaf3AhOoDHPPRTDf+eWhxzkChTl9ywB9pacanKIlHzEte/9wiV2o0
kTEIVdgHufKwSNQvbbwfh5jJZod1KuMvp9VgwjgSO1pYNdAbflQE3R2BHday+rVXY3FkaulusQDZ
312uF03mOXfa2i+e7rKbbPRThQMzMKboLUcmsJIq1EcNTA6VsYCsiU3B+6DfZW57Yg0R34/zhUrp
S2zCdojs8T1pcncncezZsZcfXcQQ5zLZkSY+0e0QCHB1ku5Fnj2h6GtP4Zg99zU9DUv15Sm34Xg6
3ovoe7gmOukuA/2UVaRsewtxS52wuGQHppEHQ8seKEXO4j5Xw2VTQXs8k0/VOOCPAkw7hcasFdjG
ra2NFHdwt+37YDqI2du11niw1VgdBxu2Dyg2hziF+Ouox5HlS8/UQ7Ysj8XJismeZdLDfPGURJoW
RFRfU+VVOygfDNQSrNFIK/qiBLUToQOOWfyOCYJBoTXCI4rBitmtItcShTSd/BE5p8qxDytoPbzf
TOHD8QawLwYlQKGTGyzVB06IwgoPpvVOPKvejcDvVs3Z8ObvhmmV5ACo96Qvfo6L0qzWSDM9eJQD
mLa167UvhZq/ODkOT4cvipvoVmTmnwRSnAGJbWNEAYbxCfSTOVdPNDLxdw32GzonEGpLR3FOE4aU
EbxiWuYbGXLNoNDTW1iJQHjgtrKok1cODn9TTBLsA6gFHSfkOdngNdHu+pzxVwj2gFLluC6qimth
u8lByeyShDR3LYilribk06is6Hg0AvUHqrezCOcdh0R7tWArr0VC0yjPqVFmiIFihvzLxD7w52ob
1e3VAEu/MZzoT9Um5Rb0VYHRAwNMXgr4SgF0avh2u8JwfmRedSicsd3GopY0X3p/n2mUntYIu7nR
7tc4o2ZEj7OZZjfG6RDb56ZH1EC/dGtWnHFV+w138J30jPatrRasiqNjKp+IS8pgveRevp+S7Jbl
XnPBBj+vssaGHuu5T3MngC4jlkqaHl8O2tgk+D46QJmRpuYY2DaoPawV1eKtNbHOp8UyM8/Iu7B6
gxnmgDVtGLC2NCN9yFT/QZtRHDgonrNIv0Pctbd6nt+K0ukRMcJUt22Eg+aiqldVAYG6sFHLu8nG
7tIz2vNmHRjWj1rUx3n2R4I2yJbQAvxBmwRnrugSNBYp8Kz6of5wCA5Wtgd3GNXxM5aSaLdGZDRt
vK7RzwjVOTK7luF5Vm3yHsuLDtGXhEl2gjZnnrkIHyId6K2ai2PcudlmqvWzYds/qg7AwYzQGx8C
nNDwD0sXfTahKK3jUxLPFgLk7tjVnbETCKUDw+l3gE8JRy3np2HUaObreuEpGPamVQqabGN+D9Bt
7+a4+eYXBE0iN8pne0aqP6RHpNjWhhIW4AECin0fFO9UQKjxp+Y7F8Dy3gqOekgdV4fcml3DCOtg
BPDJbQIyx5prquTCe28Q7RK17YP0auNi3boXHwL0tutJJIhkQVGv3I80Ka927Ma3kv+66Y7W2cRq
Ahe73UONcJnMDEwEIC+2AFDXoQvcrVYYH3NmOxtFTGQ7g79SfqKRBS/ICy12oYtyoA+NlLO1fcdt
bezCcS7QJa4IKZA7vUCypIDI10ysNCZTQ/YaI3HHZMJIFI2QXHBih2bJHHFFjGBJS73pHZouiZBi
q5EBwSlD/d4XLpIATwGqr5+0ZO1TdAFkvAwSjoRoNShsZUVZvScRYybLKadTZuJ0QBe89WNq7WwC
yRb3Al2FQhdO4xRJ+0dAxfhBjXXovfEnEBZKYlce4n6Z53aVd2Y2NX9RGakDSTa8oY527rUNcdLr
5y8Mq0iaSVFUPF5Vllm4EbqMTiTCTF9MC7kpVMyX0jLS19QyD49fGgVyN5+R9vrxqubLnJIFMvwf
bWeyHDfSZelXKcs9yhyDA3Cz/msREYiREQzOEjcwUqIwzzOevj9Q2VYpVVVm96I3NAuRFIME4H79
3nO+U9kV++88PBcOTnTFWnc0lpc9AqNVB9TwPGvB+Gxq8qa1zPYmYzRPlRo/jwykVZC8BLOrXQwh
vgvaeC+lg94nTFlHPj/J6DH2Wt9M9p+ftTP0fE3VducWPfOTOZWrTrG/DRqtwq5XT340MPp0tQew
LOqJzTwNxAG+TXE/BfbAiIxbeyYTKrHnp6zt3YOPF5MDKuk4AXZLr27gyeLCAO0DxQvYL24IC5Ek
EgTxrgaHRSWOoY21zm2UEInq18ZzrCOabOIqp/lFnUHxlKzdIIG3lbJvmT3rUiR64oOyst02Eoi5
m3d8Scmjl7rwICcjKb9ZPkZ9drBX2n0ERXJPa0xInoXAFqDVK8Dkb1GKeFN2AzB5WtlxGJr3mdDe
2OHVKqzALWmdfWlsydpAt5diqTJ2JfvXVjo3Xd+IDe3KU2BXtTcWlngxFUeeIndYEmrgkJ81UJ9Q
e4BnJ6slIbSxbcoHqMxHIq/Ewc6woZqTCve5C7qsSSrtZYwvhd49o8HUrg1cw/u5YT/31YegvmTO
TEXIbVHh5sbEKzlzvEzylbKs8PJ8cPaBm6TbPirUjkYkerMG2W/H6XMeOVpRfEfsU3JEyueU/S6I
mKTnZnhAdIBeaWkDlxoLY6suanGu2v5VqIq5Q+QzOoBJGFaAdvuQ9qwx+Lc5pqUvph/ColA0Gm0T
2lTbGvgbO4fCBRxq3QABK8ohXNWxMR5re0H/6glU2wI72hhNu34IkeP2vdpa1AIvft7tdGMI9tYE
dyscEhwaIh49DRHHS+PqXyL67DFOl/0wWfZjgwZvW4N88xKtHjf42BCDSZSxKs9WBtL+Hban6bGT
sMV9e3bJfQkxFudORHjXqA48puUaFgfz9e6mimz03hvE02+p1fu38G4ZNbAwHkgweobfQNQH53mY
VvZ817n9W+kwncmr+oTgU9ygfBK0yDgl1v1s7TKAkDgXkFwh8ez3FfaD2Aqyc8PzzC0MD0nv92Yk
Pclm/m1OdLnKexRpZkq3UxsRPQltGrY2TZGnqM1+2KXufC9rSkSVq1fDhezuuDz5uQ2XJikBrAyh
C8qnn78OqMW0VNPfkSxs3Zrdth0WxVFouY9GdDtF5mbA5/ncWFp7jYXF4tvC6CXbCyhAFt3mVfwU
kOj2VM9je1ujPhnl9EEBEpxJpGof03U9dyct16rzpFpaFmZ5ktmo38DTqPJSv1VQ3DCKVdfPD31C
6gUG2QChRfFiZyI/DQbdHNJenU1sFMT0LP4lSMWb0TKtMyZ8aF2tn28t2yHkLslcyOAKtpQtoEaP
V8OkpNbdnpIs8s9F277ncJPH8gtmnlckRTDvZZofxuaoA1lfN2z3myCFLxkWzkFGu6mjVxcubenR
N6+17BjzxfKlD2iljrV5K+qOo1A7dNsO1dDQMUiXDceghA4DtWx0ZSaYEhNnPfZhujzw7nDslYVP
uPQC2bhwar2Sgmadl8WBYM0znVAUQhNBThNSCoOluMfqQM1FO6SkmdWyRozWlN2okBNgxV25R9DO
79rPRL4nUN78eSCmegaRpZTxvYwpBaQLXSXxjVtMPx1oqgEA49CJ41J46qGS9F7y8ayNPeF8xV0P
BJ0YCjkeTH3b7AVSjp09AN0tCR2PFK1JErNMz0LObQ9PQz+kuxQcAg1yhCduemflNuUcxYlULQ8V
/ZlMIUjK9GaTJM4PyZThbOn8RR0L9QeWLpb7GWERY08O8uiBXUcg+67l2WBKvcaJi8S8qtc9x8Q2
o6ARInkPqmBfEE5+rfALhj4b4BjjQ45BxpmcLty7wi2a745L3AgUHH+jmik/BFG/YkPxme9my7AH
S7CPaMZTk3qP6p6RtWBT07LeuiCbeh5iJnEXkGbuE9Nrcy6+Ygg07+ZSvo103t0pL6EBtYwOkMds
TbvlfDOD1VXlmn0oOjtdb5zt/hiWWED6yAmQRn7QroBFXSI0Hgp5QDaxtuTATVE8iMqGyCodBVbN
TK/62HlaAwkaGlZAzFTBedxWuzkiyMCHfXoc0jI70DvOb7Ix03eJ7LOL9HnE0ynjeXKCLRNHyjSb
a2P59srstH5dZ5yQhCo5EzXkKtiOc7KtGYtOiybFz636goYVCblTgeNB6u4gm1llrd+erUQ7ZIkR
rB16fSuVdaU39tN3WvRQqXuSsFCu/5iXvCbYdb5X5YuiPMbPCE11a5MutaoQ3nH6i1+o4+Ev48xc
ZQkkGA65bFQJ0/xy2tQ6HWHODmcedGOn+eAfGqPZqyXCpAJrukTDbGMXTJOaDZDbbDqz7D2md896
oTLADTS64lKGG6qXaB9R6WRzClq50L5Djy1LDI2NYISK8Pa2avWC2mPsaGIOk+eDtaFJVhW3tbUo
spFoA0eASuMS4rBOY+V6YdyvCvrix4wed8otzjGsB5bTCOPWop/JaFuig2oIxwOOlLT2VkzAqQFa
32KDY5LE7gH02yNSpGUQ0sEUccofHJnx0coMF6Dg0IBm6Npm9SHJZxtFDYFHJrQQMn0iqLQe3BSv
bpN7V5UDGQVbU4BQTKDPMXcgWqnKACWaCaSVZLwNl7kFbnNjj6XkK7jSnmsOhNnKsHegndd2f8lI
vf5MF/23vMuuBSif5l9/gKv8469Z4Y7pAh210CDrhrSkbti/BTOXtpGoTM9ZwWGBQgVZ/qKIpjfg
Ns5cxHtfGfJaiiRhnb9lgsc5MC55BBcacQdU3u60Z7j08RFC17OIjlZVsC7n+m0LDHeFWIuOgib3
fj2+pz6HcoZWmyZu7hw/PoORTFmXcJn2PplpSmtea/quVfuDq/FGQDZeRJk9Od1AhC7lvN7lt7nL
I5bFgNl8ce/Xw7iNNQJK/e4r6vkORpuWH3NhPaYyF6c0qF/M1pxgWzYny6Rlq1e39JArLg+dXges
wFpmAcRUlLTnRD5oOofAiFbXpg7kV5E990Gj4zWgzDHz6arymF5eLU1PN2jBGKV1bzMgG1LG+WrI
QK1l+ZdK644oy0g0wEbh4Qu5n4rccygvqpgY5qqmS5Cm12yeLVxyM+f+BVHeQDdxSJ2BAiMvSZ7T
Yx2B9iV4NJmHiD10VfKTo2fTnwsvwm6GxKOwKXgaz407noWSskHa2V4u9olAC199NHuEKjbfQFDd
po4zAvSpxbY3B8+XKaiXiv3Mnsw7ROwHK2io+jNkM6VUGzNTV2OyX3oUj9vUDA6hmUjmJnqypYh/
yBPrYIkWNq+fvDpMawCZAotb3LG4X+hYSRDWtl39oIXTY5HJN20uL7IYmcFYw009kq4+EAiRZDI5
jMtWBMJ9xRwl+Idgd+vXyHnubhftpG7ZSurCEBxmuPv/kkuNKNDXczdksXPxWTJv413U0z38rd3o
N+WhS6RzqFj1Utx+u5qYSygr3bZ2wnWZ1V8xzN73Qp00DXuzKPuLI4KbDikSQzy9XTuDD/EF2Awl
S7ayGKKudVqcWA9B8lkBKmimwfjh6GFNcxpdkscx0PVN2Ut70y1Wa1uzcHq6ZN6DuVpRA8UIcvz3
CofKPwW+/5rM/fmcm7quoxTXpbB087ec6iZcVkc/p61XEbE3OsxIWusGOFO6oYPibgEzTeuud/fW
gImfZtqWgmnpwQP3qN3+/0c69e6juLxlH83/+iWN+jNk+VtBVz0KwvY/zg/bx9+/4Jevb/7j89PB
R7F5a99+eeHlNK6nu+6DS/7R4Cv+PwHOy1f+337y3z4+/5fHqfz41x/f4Bq2y/8WRMUvQdQ2eeH/
c3i19617+17Uf/z5fx2+/+uP5Rt+BlfTbViSpqUrpYNLTgmba/czuRquxb/D9XcNyBBcYjKt+dSf
0dX6vy+3v6MURBvJ8k6odVN0bfivPzSLvGvX1RXfIEzTshzz/yW62vk1cl3q/BBd2LbrKql0XX0+
hH99yALRopZnkmuFzUOd5faJ30L+/IANKK9X//n6Pz9dwuvZ67MFsDOKimfU8PZaNEl3P/mwZSnY
NNztTAJVhBHRLkt1MKAJEG7Qg4fFhEu6WufcNqYeeHPQNQ9BTbiIGfblS7og1DjxTW+G5lyX3uyP
mk64E+LOgC7yPqX51yyU46aukUW2sZtd++UDO912timPmnn8EtLwp5Y26otD7CS5C0O380OnOP35
b02NbQlB1mpG3TG34Z+vnIRPZKawT22J6+PzWzvf2ft+O6wg6RSX2kWKQJ9T2HDtNj9ffX4iBKB0
UXbhnJde8PKlvevu/3Jb/Tf7vbEseD/LgOWm4lqxICp2eluZy/30+4IojRp5tDmZnoCmtkn85Mmx
YNTaVdgxJXBg1wyxuR+syXMI8AYeiE+Vr4/3sMmnm6BsHzNhAeRKRuI9/XBkDUcWkIgZWafWwCnJ
LE9jCaIOA4vhp6mxG+lq7ucSCFvREZdRlbbc+pww/v43M3k+fvvNdJNb0XaVLpmUGr/Fp9PK1PWy
4EwSDjLYQGLwGsnUgSn8ItQgpckynHDbZIjM8qZMme87Ac4CU3vBdLWzC7o9+pg8znr10bgER1RN
GsC7op0+AAnetbBE94PI1M61Ud8PKv4yuHr7yEO4cxefP10Ni0SPMYe/Fd24cfYa0Leoxlo+mBqt
RVU2HM8C8wf4mX71D7/8b48g7hrT1tnlXDoUprQly8Bf9znoPr10Bg2b1Zgy/grn41iHZCyF6Y3B
SRsVipCeaMLXlhnubnj9JBMghto1dlIdutZJj1iP6E3akHqaDD2CMTjrsJZ3bpGND9i2gH+Sia5r
4kFTjOj7EsFLTyR2nTQH5r7TciisD701PXRdZHt///sti99fL66Sts1iBi3VEOTs8fHX389pkALR
F7EJIsivtjvU2yzVzbNhFhfEre4pCmcPzmvppWJBT4b5Sw3W5zL0bnuTzu1rUvjy5PjuPdy0GbuZ
sgiumeiliJnlibpnPcZw5tzc5g9hReULtaCJHZ4xziIjlBElpMmAUpjudzl8d3HyHJ2y2nfRmF0z
B1MkmVrreCDqowvFeB3o8ngRvQrQuhqFn0VWhNuT9mIDHUYcMVfuJi/vtQmBgJX2GU6O2Rrul2xi
spvGK9pK5ybM6oCWLbxfsHAoh0FRmxR3HO/ogCZgieYCqlSly5MrgmnjE3Q349ayhrL62sXDB1jj
499fB8f5L9fBsR3dZhsyDcv9L1VEO6u6BxFhkElkQ2w2seAxpwND1MbiaFofRQxa3M364ZsNtS6O
3kaCKgMMcV9bYdPPzemiayb8aDto7gCvLDEo8Id9V2JcyJ+NFIJ3T1b3CV+BdZd109ldQNFEo3L5
otJCP5HVHNzKfQFIB/ZcYW6jsCm3lmSDaAO8N315hspAcG46okpDNLPDzUAdTrCd1fnFwR4zTMEZ
88ZcqfFaJJi+OXByNF0e7tkfVmmO0Ybjy4tbDjDeBnpcTszMLGxPOhrDrQThCibcvcAuiTZuW4M1
mmkEMl8+ak03nDpyxsyoYHEXXOs6ISqts78EnNtvVBv36FJCiBPTLMhzFJB9zPHFnOxxPdHN9jqC
IzYm04TD31+7pRT47RmiDSAMQ1ImYHT5fekf6K/Sn5C6BzVo5oTBpkdwRBCmnAksOomYRsLbYiY3
LYZhS1jP7J+cEp4HTtriHxcsyo/f3w1rlUFho0yHQ9BvT3SRDMyPfWl7eA9GkHdVdGgWq5g1cXT3
60on24zmU6aZ15To423oGOKdcT387iX7eOrwUwVANg/IIHBfx6RVRHR1QkeAMnXrk6xK7FdI2TAa
pSfIFUxp4zQ9VODkK4UEcOxi2PCVy2kSb85qOQCcARLNplucOvfS5ERE4BER70lE3oxSDlhJ1ps1
fgFD1ur284NpdyFCYG6TsCAR15rb1MsNN97B4FcHBTEEqQXxA5oc2t0ASPgwIC0Pyq7eBqMZ3DDA
/waktOAZ4RUkTtu3nI2mEU7WmbiKI8OnC27yxECZfiiAMeywUjGyvgpfsLmBFkxhi3ikUh2QaKMf
I3DZ3MeAS51OJzfFhIK5rifrgCxt9iZNaQ9BTFCVUzmEsrfSue3nb4E2TkgXsuw2aswH37DaZ7OH
zOUQV7WA+kYgwbL9MgNDAU0IBh4+wVMRBa+NKaD/VRkJoea2cGf1MFd8S6jy4rWYjmaJAKS1xgbX
AklVXYWlqTL7/Jo66isJYnO3UQGRO/FkkhDpDNyatf9iZdH2c38qpukYhW5yN/FyD+Z+21SNRgPH
kYeO9aMHgEUozSi8IWNCSerhuC81E6WDWZNpVvtL+Kz5AskL0Sa+a3WcZJGg5DC6QyC7LwVOgjzP
W6iHiI6Dkmutx4j+W4DAzA0U2VpDtNYyp98nc9DcMkykXHNvMxnk1LrWCGn2igQPPmxYzeem7Led
ycxzIiF0Z3Pb3A0jUDbkUvEcapcstF8y08oXnk7uFZj/gaj6YBi6njSmuWVN8YvkoFW947GehKc8
YGnUYkU5JiGgN7q5bzeIUctbmKB0kkb5kJcgKuOGcit3UVKKWPsp5VBIs9dhiBoHxdhjEUz9xS9l
wBB1ZnSDTyEXI6VsE99NKeJYI5IZ4BAexKnI7pAe1Xe+Zchj8rnKNyLDRjTnXxcyA6g6H7otCm6N
nsE6YvBzGNM2umfn3ds1Umme2fAwl8zTgkYhzrVieJ+i+ghQZO/7ah6O6VPZEkjUK5N491w/IUoJ
T8W20orK+/ku+tYj+K0/MA4C5ALimRmSXd3n9PED16eBqYXmU074OYwghp5+WVinTU9mwdeqGUmL
RregoaEgxYc7O+0msQTeoiqIcdhV9mj/uTFEwA6bAQavKOnWBT62CeGkLYHAxxYuuhU9BES+brOJ
ORWJCPmtT4TokD6X9ExDbnYWc56PGO7aPJDwZauovsNtwvaoN+pc+XG6J68wMxP9KpVBJ8BNGabV
WnH2m5qto7hlFLmYeFW1zSvdExgeKFpUvm6LLPIMxK+7MgEQOrCPHrrC7rErt99wRQ03mhG+FnYb
nEnJe0uyNt/TBCarhlAnwr2NaVdVxDx9rk1E0gRrt89IySQ1Az8pm+nQJw/1rP2YUcZtQgNicsxK
+QjM6rZcuszg6ZxdlLu2S+aWPW4/Tyd9Dq0yTpjVzDPQnb/foNxfWxSSIs9lLG5YQnKGtAz1exHr
6mAo58z02nSgC5mAV3bd+KYZl1MD4QneHElKLqtcdHJ1dQ17zWc5Ju0F8YLv5dG0aP/NfJfFsj7E
dRw99K2WegHGywpDZE7GXahjCo4La/tztexblwS5BoJsRdtrUjp5ymZKuzeunqSU1sFN2wJt0cwl
puS/jKiDG7OPbiBbYExNQCS6aeL5jQEtvQh3bmdETECmaw/u45m8UppOS4H2+WGKSDfsYZR8vhtQ
prwlJW4GEhcCXZ0DlKJHB5pFlHeXHLg+zxyOJsdN9gEeZ8JThMHWDPWQ1FamVXHKX2Spb0a/H/xt
iUTuaNCDoiAi4FlnYgfeo96RLzidiHzfgsuiRd0yl9bblm+1q/mYRkjgLTt88PW3Vlf3ataihzqe
q38oPn5rM39eW0saihwjF6aosn87nSHValMEz0jdltLX7RxuwbQlO2MpRGylPBkV267shkfd5PZP
arJ1dWk2qGVg10BMrY4R0UKhSJNHpJmvMWkGveKJRANDMlijvfvGGB4xV9xykJC3CH8I/dGQ7gKW
waE+9yfkQenWpkNyrCor3NQ9gxshAsRR9HBvG9FhqPEnSHHl15Qb8AQVUfeCjFBdVNCGJknlM6vg
pGgcd8KIvsS0xTZ//wjQlPylLLIR1nJ6dVzLMHTLEc7vp1hXmcPgCOKXAkvVWy3o6jMIVp/Dxedf
KuH4uh4z4lbzDuJ6qA8tmMDh3dLT8dToX0Eoh5e8tkd8xtPXuoqeGyO2URKycmCURe+5lA36tHWy
Ib8r5uDwWX4VIpyuOWKScU4LIhYyzPF9TL87BTXp5tGeaVi7lrJyTjXZiKu0lYizfAKQwjG9BPRz
66Yl7WiaHgszmm67uPFQTVrnIrnMoql2fgRbtULrUWddeELz+YSP7JxPFHGJqMK93oCmDRilYdIi
YKmXVg4Fnce5mFrhNRVST0ul35ChIaqbST30pbwjAxbEdLb4RSnfXdR7ul2eiH94d4JuO0rbJCzc
vkwx1NyMkA0SWdF1hCLMr/lISh5ocm02g7ODQpA691IN5COa6ZB54HOWt0MUohT+fKAWDOjmZ/qq
RcV1jxPqS4vzL8Z1ig0fP5CWpDWxJ1m2idsq9apI87dVqAsmKJLogyZHbMFM8e9vFuPXw9jnvcKt
YHDwR1anxGev5y99twwapxuhNPJqA5nOnIOLkzTjBzXgE2BmlZiImZqmjre6ylEC4zJbJRafK7JX
lWCxTEusk59LViBcUC+Ju5krzOzMPMBCmwm5iFCU0TyIPaGJZIoJrdracDSOuaETuRG66T+cC9xf
D/r8TlLYgkfcpE1Fl1pfPv+X3wnCpqGZGqFA/sji5dkESr4nabjroqo7TIndHooZW4KVfv2szXG2
9JBGh3fdDeZ9XdLAYv5beG02v+p1O10nMzYOcdg9FOQnCZK+7qOGuZRIspOeVfkVnMW2DgjgTStu
kGkEcqRFQBeahVtgZhD7IzdlJGd9uHbhPgzpdE+Y0LnBw3NLMpUBvy80PCaA+gUOXjN9YWxOfRua
HQW8L4FeJF7ZFdrls14fVej/bDjmojh/HjinXNcfI+mQEd2a7RFDz1c9CaarbzyHmZbswGTmCEOK
U16H4gTgSLZoweYY7egBhbt8sPHq20MXMlqN1K6NUwev/kvJMrJhfogwt0RVy0QiuTEspfZRp/pk
7yvndtb9G2PI+Aqd6b6PzHVXJOoxHJyjvmBN/Mx9+oc7lg7z7+sbm6ZUri2EsrATfnbx/nJ9kaPP
s5w78t7RaDSMhqOAtLCyhTGGy1S3PxWOakVGYL7KE73gBCNIwDa+uzHqrlIUDe6RplwbYriYeoQb
M045WJG3SHpIYFiI9JS9DzS7W09JYm9GtZTpPA0bzqFLQByaeDHrwZZf1VjZltgIyTyEa/UxT0Dr
Sh3cn59mt6PidNBGxg3teLR5k0TnB21x9oFnxs1wkdaE0wkhszfW9bUa38oMcFuLRQiLe4BEN99P
tSnX+Hbf8WXssHMWRzOP0Bx4g3+VscU80whwTOJ+FnZ+13dyXxa0iMrI/aD9IdcWEuI1CuxVTI4B
a4rXC7ZAPQq/khvW7GpjA/NF9yaz6uigOPz5RAnmb+b+HzSgHjr3N4gPBx782F074NCrPoqLLfJj
dz2o8s1EJs2Sv0Cge20gdasJDkjiDLZfCxKxj2i4Fs6mEvF3xn3AKSMYniChNzrQDIbscQ6yry5X
egwpFBjFugjtnZ4jDummdmu50t8WBvF03Lkrv404akaoe/C/QWreFaC+1p2p9xxxcO/nUdZsFe24
FacGRIDLh3rmmZI0H+aOApnU3fVkSnY+avXC6EhzXhTl4FfARbwmdvky+E2y1ovxuzmmx6Ex5r1l
PzjOnNxw4CTSTOu2xWCcY7o4qznPzLWNc8KciiO0CAdyDHz5gf6IpfEnQJtyiCKzQTVc7wyWihVZ
D2LfEoK4MsYndgjzqa16sZU0QzGQDq8z2TM0hw3ipPap5qr9VMxQP0vtAUWce1MLorkdJGJEkksc
Kgja1jxnMaNB+poo48r1IEEPsCDcVRL8mGbZNv9fjQwn9zjWkyPUgKHXdK6vhUtz7RB/7JsVmVRl
uCC7tA0ZUKb1YyBjCtR69j74ZgQgDyQilkjG3C9QzYxjOstnDAfdwYRuZgPVPsfhO0s+Wo4JwnKq
ATPMGg4fBuR2YYF+xRXUh4BmlGHq69LhGtGmPU5Vfy6Ic8bbltMkr/Sr3bSYCvKaOJaEvLJ4cg9J
qdeeNkbHqMT+qUXt+fNDM9WgUU01M++M132Y4Vjy+3XSNcMBcv9umiGKglMpiWMm7xI3HSHoAbW0
6TF0sQi0Xdpr4HRrmvSlO0P/oy9SVxMRJ1B/3aodNzqZCnlrGfssichsIAHAbPs3t50HLN8sBSXj
dbQ8mMOr6N0YtLdU43+OTHIl2xhGo6DUCvpiCbexH6CW+zNr0iCHK08NkQBueDI5WaQ61lR+L5rl
4cZqpAdrTGfS4zODsGBloVBlMhwyWuV6W/QH8I8RZqFn9cWtJhuoCwtOwns2BBLjiugw3OgwGSIz
0CHhpbGHmXia0nkvYvzPUao9ug7hCiJ5zB0Uo7nJz20orVYa/WkmvK+uM7wC872fWO31aBjXpZlx
T8ZGiXKPBZbOqhcx+2cXafobkuJ2JZ1uHP4E0gD03qpCcwnO4u6k6NsoDRu6b4JnCIwqXGtuikJ0
qte0WKtThioI74WvPdD7+caMkt5PjT5azai9Td3LjPEqusYhjbRJDlb50XZH0fn02CMsEjJOKgIB
FXw/I9okk7uxRDmfdXw1iJ/cvUsjlGPatObkRhlcNWdqdo4xCXx7hG8bUqoxBA83sADXjdYkN9nA
27TG5KkplnmF5YpLWzabqNnixuq/g9eKCW3FlueO/p2NbzWXlLtc4mtq9vicY87wAnN/WkTtxTfL
R26WmdDOHF+iHLP7sN6IYhEKUhMcFEM8pAAghIF4l5Z2LoBFrGiEodVIN3FNyQhlEzViyqJc1EZ/
l5PbiWxrrQxrvEFVuNxn9sXHOHxX5CzvyM9qFNHZ3sqdS+rE40E5sIWkTW2+hKQGUwD6SmvOn6+m
NBpR6YGCvwuj6OhKIz7DPyU5beHt0n6cEJuxtJd2uiUQq73M6KTvyKcc7lSBas7Q1l1SWhwv8OcC
7Wy8xgKCiRkYR596S/pKu3VLvfDiTD6PGTtPR6/iYqEBQWi26jKDbnEeiWsq2nWm9PK2siR3soZ4
L+zTTUfs151bQlYpzBxdOh4p3HZ6Pi4cF7GpZJzfEW+eoiELwrD0zPqLn8bluh2CGV1jI+5CfELn
YlKHz1dzneEPIL3zYJkR7hVGfRt/JiivBOewSWaD0lR0+p0zMsiaJzABny+xl3PrTvAMjMSEMAbx
YzMr3HGDdebYCjR1ARWXcGr3BjHYq2FNG/GcG9yD/ey85bEtvDF13atOIsU6D1OqRItAM5DUFYGE
oCFr8R7gmSi50WkANws1rMZDFIi9sFW817rKupc6b15vp+JiVaSIVHy9gk4TZv4dam3uFEzxKPzC
7RBb/W3GmRcocPCEK9MgV8KuaJiNb6E+1t+zsgFtUn+Tce+gOeTJLhxCjTh2nUIyB9ZdTLuI3Bbi
+SB1vJhRfx0mXXyHQIKy2SccTYXWLsnYc+xm/m6gUd5+MXzE8GQ4XchOpth15ooNISH2OeIHDhqa
xp7+E5JhhIdF/T2uc/Q9OgE7/ER3M9qG8tw8xVElm/E8YVPbxBLAWThfRRaXz4HepgQMUIRAKB62
wu/P1DPFTgv8o8ZcZauF85JhiS1zaiJK7lzUMBYQERmDSYh0kr+ikJs3Q+iX5xQeCS17bP8cC4dN
2xwmLbQ2RpWWR8jVvcg9VPjM6MiMX+GBqB4L2aa7jljZA9Nfz2gS3m1sE7yVsqdGlt7hI8rN+7JG
A23F3/QEJUwSE2TtO03J5lnmvMvG5rb3x4exvhsb3ihd9+FkFrpFV4o01eWQ6gevndN+i53huzW2
zdk07Bp6Bym6bTOrq9tkX0x4hm3r3E2MDJ6JFPzQ8tDAjMe61ZCvgR3rI+W04hW99a1o7XPkj4ek
J6rDsRFsZZXyNHTAg8aRZKzzx6rJlqYvc+cCzb3h6CQuPOEzu/mEL/V+sCY8rNwuzqvrBNz6yAwj
KV+Dof4Sxm53jLho1xLE7rUYs4NE9nijY4FdT3YEpSPMk6sRsNf5Rf8W+dB5ZBh19DZrWmJGPF/b
YIiu9uwtwKpDkgSQ/Zef1IEGumKf9VXN3o5Qfps2Ot9MTPY2JDbsOnDzrpKRyEXOpHLFfUro7Txc
2rTrLiTibKYxmC6hVeH5VoC6Z7g4cHnIf6lM/XWkH805tohZppIbEAGoT+G0aZvObum+Oqd5JJ6u
zL+xV58D/d3NsTuNFl4cCn9vRmlqpYK1P4lfYcc+DwZFC+hL1PwqmLGxXRPFUlRi0ZMzlF1nuJQb
rNRkondovYndvWvLChc1RcGU7sngArBifvHH+kHrp5tEdQ8Riwen5PukY5gzp2BbzTL/kiGDGPP+
FrVVvZ4dHAiCjyxEELeBJ63yKXSPtfUcklKVWEuJGLmMm6bwKw5Pf88Gt7ahDBwyRWKklt6l0/ce
NbZHtOYtmlyxdoKLY7a51wmaiTBb121d7jrRoPSqiH7EY78JpvjHJKpdSXgwqO+Xqs1eUWM2Hidf
HlyMMGkLwLF4GoYqO1YK67Jom2uaUjIYyRXJsLsyWv+bBE6WETHGuqajwE2I2ZkVD4UjyqVEWHf4
6+M5GHiB9DycwCQM411GqokZ2ui9ffsMIeOouynOW4ot3yKIWstc8iTJG4DBq4fN88jwfTW7+SVX
xjs6n6+AhfGOOgjWOFSgfb6JxyXyBzikjOpTZfN3CUIgQIi9VY9Jd7bOWCvOTU27lLzBj0Ix3QEh
spxqPvKShX3ID4100Cfq2ovbGvhZJy1YhXTZWCd1DoDakwgFZ51Ml1tppfspHq623d2wyG+chkfC
VkTABW53Tcz0IP3/zd2ZLMeNZFn0i1AGx4xNL2KOYERwHjcwkpIwD+4YHMDX9wEz27qqzNraetsb
lpRZUkoMwP0N954b/SkSQUBDTMZYAQvFzqhNUtBJCKBZ8b7Oo9q1zvIati27BDb6JDIw3Q9XTr6f
XLlJ8mZc7NEbzZh4pyvzjlF5TOBH+DmF4wrG2jtgaDLSs+o40RVFWnxrxyfN1lRrSw77oPLvUZ8c
gjIyt0b6njn5r6xO36rgMcRwSfI4RVgR+snKq4sP3yVdybHfpYn/r7H876nHu6JzewM1DcpbnN8W
vXgkzFlzxGNpMb/x84GJNdsXRbAR9/taTN5b6XXR2gKWsFKudSEEGVVFz7y8ai+dSSHfCVbjfIec
MMKnGG1mp3+oFazmUrD7h2zya2TfefUs67Vq4dlzqBU7Q5OvJqJg0wXZdLUXzEfHzHTtVsc0o+dg
UfJRSZpHyLMPnqdmBCrxsxc6cte2MS+SN5/8lvFHUcTEf8YKbGEqfrd2T8KngAFbPvei3ne9eO/L
GTu790dp+WjPJil2MdNDY/qasoT6oeH9CYeyXyH6hzCzo+PY40wnodZbsodstMQG6vi6eJ4V4Rdp
2/TbbOAutAcoZ7DSj3ilB+IVVmVj0z8LzBKd+T11PeOrvH623TFbW3V+cptq7xc8mVGa7lGNX42U
l7J0J5yT1XfCBYVKIP7IR7h2bM5YqQWHOYGIwK0SYzjH3hvwra/nQ64ImwHHbLIT0d1uTuqbwsRk
0A/NNxHzNJXqTfZkTNkRC3fffBtr4zgY3CEjSV1Wj3+0GcQpqpdXddwnvPGkCLw3BTrZFDRsmx6X
rBSjtq29E9Tc1bDlgjx2VnzeK7exG44O8YIqmKwtnIRSSGMtC3uPLI2WPUXozh+DJT7geh3+CgtX
EtxgfhDOJMlIhSlTzys5e98jHveA4ATcL3rPwJbtj82vYR/8NCfeTWsKdxMPPcpWj6hWJ/aeCQ/j
QiOmIZjJRpIKkR88+3XLjbMPk/dkML/qgGF520CYs/I33QL07yme4kyQM2brHQPVX2iO2g3Tc/JZ
6KpkRN0bJ9VBFZz+DHKOzNVmdtoDoBBruoQuVB9aUwiGKKIUCX2lZacbU6A2I6EoGxDWe8BnamqO
Zjkf8oLSraYd4I5nMU/Ym5gUCyK0+iu8gCc8xj59cBjvFHG7bFWPY7+jGPPOqiBsYq6fc4E1r227
3zq0wL27TGPz3EpgHrGbyxjfTzMIjygOBzo2qMux1cwPypav7IvSNeKUHIc3O9lMsJcBfc2yg+BC
/N7PScwMJ8bimSTVQhDjO8gEOr4j42s1TODTjTjvDq7qh23t+Y9GxxBLp2oHEBWGLtCXtPUx1YiJ
vp4KB36K0R+9wjzORX/fM+W5FbXkY8IETab9cWoJcqis/MtUzgl6YbGasor7D98glR7wqbQjIoVk
2iAjBzRMnnJSH6yqKVfo4ljaaHufknizmkYnYobAN52BQCZCJI1cnHVqP4YlSNW6I8pRkgSyKlkS
IrhqdjrH4K/E0Wv5DjrJeExK87XTPndzP4ZrVOOsuJfhrCJhThmmT4A6jPyIasbviB7mbo3ZWHIX
wsNNPie3cJiEaJsI+PlXZjHEqFuLvOPunObUVUzESGVtSK1KiJJdS8RMYLQKDnw/wuWdVNdSJSmk
kfloAMsmO4mZVDN1dxPI5f0wxkC6lPr942/ve+YXFcix9ZAvqrNMrRP6NTI2KQexy66WbVcAzCUr
ugNbFzoGLucgcx46Nv6M8vEqOgEO4KrcJIr8yoEnl8ovIX4G8lqj+0PylVstplUnSjeNnQLQUoF6
qKYBAx70iTgR87b3v6yhth/LudmaYZ7eNJb32yUiRw0esBefPyMewpzMeEv3MIPdPt1AXY935Rg9
8945s0c2VnEhbBpQmCBgtfcvdZWdYA7cjqnclHN8JyuOFZL1OhqdrN0kiX8NA5dRRgFJX3pvrc3b
KfEXVDfId2e6UKarqJbqHarQjY0rkBOARQJoU2Bc54KEhDF03xLgd6mavY2VGETiTSxDUyd8Y9R1
wnr+2/aLV5HVj9Gy/ukSkcFIwgbXRv42csI/Y+wnRCChTPC/Cid+coCXb1Ecr8oAbtFsDL/JVqaJ
eIyUA8snAT9eO03PlqLluZu5Gydv06b1verw+SMz2ZNui8mjd/8UFml+HFevgatOLUG7CBxeezJk
1qXRfBi1/9Ab031h8tvHXHeI4VA2Rumj36Arc6Zpn0zmWxaTnMRosnPHvT9HVGB1crbcFKtK437H
utiEWHh75ljjNH6Mtf8G2+CSG/RDbh5TjFu/605nR3McriOmtI2wIOKpst63Y/xWNqamX4ouD/BA
7gz7mADHNLEOrbIqg26a3PUM4wvzW0JJ2XGwJvs4mlYm/Tj3ZLvEacNcrkR9b+g0Y1HmDYdi1o+x
RhgtJjPZcBxGm4QuZO1jzEYRHh0sc/4ILOOYThHHIiNAeN3sAWZZbhS5yc7IENVOiUgtZt6eynkK
c/nk8rThC68z1J7FsCaHb6bWmdinboPRTrZ8ppPZTXAXKBM7UHP76Xmg3blFSz7tRhz3BDtxc3tl
Y+3SOtuzd7YPRTtjZio5JyeXcJxBxASz9pK8EjCX8K8lKaB2cYXEsXHNsDhHAiiVjL8coE4rZXkI
Pjj0N0FCTssw0OjwaFpQPA8efKxYdqcsMF7C4nc9+/lWJ3W7q3rifOIpqWBDG0SeEAzTkV0xm6jd
pUvozwjVZAVa5EmNtAtGRCJYxL9LOoA7cUzUD/ufdlNe8DQvApbZ38YW6JAUNbhwYPLNPm+4Yx7c
vvZ5Nmi6kXxPkKVWNHJ3MhwOZhdgkyIolPZmWxhDBKfWBz3dFFzVZfACFYcdvQuiLud/FylYlN0h
rUl2s2uKveNUHHolJiJfeStWd9wF3k6b1sEmWG2FR6XazDHsJAnMh5/cJnbMBzB9z0OWAEoyzpzs
uwzR3mo2+98uEntuWQQdZXNjqvJLiTZH6szbGg4hORo4MoWUp6l2J8arkBRTRsYQ2uGObSvZjDdV
/4LCBNJn0qEljp76RNzYjc3aQ5K60VKyUKiarKNK9gcYetCLBRWcWMboKOHU7SxhAdgtQtNqJh0B
2oCxm5IIlHiKR9eODoPGg8XOJUQUDm2PrOKN8KkNG8/y9ql2H0Kpyboqg20QAyPy7F+G8B8kIaaJ
mjdjWTXksjTzThhQUsLSvIxLREXUVKQ2mgT21CVcE6GptZQv3gzH90kvJ1epLVAAMlm5j5JiuJLW
dKV1I9nQKA/tDBXM9u/H0J8PXpwgmYUEIgKyNKrc5w1wCJHoK/ejRAq65e6nDbbMC6KuHQ4Uhcxa
vPRuj1+L7n9Pq7+nFmXSkiLuG2f/kgCIhJgcHbMG7bwwabVdAzpJmlrNFrsa43on35SUOWfOZwJu
s61p5ecpNAD9P/k5OE53pGLCR76Mu/3XgtnWqvTiWxlQynt5w7OJBMxeeC31ZPJWSZZmQcuSf4Si
CCB4hdIbJGdd8b7yd99p59EXGL+tiRuoiWpI8PNwLLRnHdJugddZ5UNUmOXZIz6o8HPjXhfcxPqe
SDP/MA32I73Qt2GIFnOrPPk9dlgUNfylVQwOEfbcNDmHwolI6+7bc2fGf8ZEdPAH5/Yw+f0Hv03F
S7wA2Djenw2kKtsIlPa+U4n7rAviZCawWXtISvt4UdtGk8Nog9EwSD4yzWFy0NHL4lg28poNHQig
EsSpT3mGcjyF8O9UIxbWuOL6aKaPrsgeVfwuaTbWlWe/DE4Ms0S1N7MLDKoMFyweoNNJ8GjxejV9
K79sWPVrmQG4UzG/QtuS0Ex73v9sqUuKGNOuwar4vcXc0nc26TyBVRIguUqCk3isg1dRvGZFLt9L
v8FR4f7SPdPSpIvFay7MUw9lh7iauXzoRXaZk7S5TVi5oKoxIGGK+T4DVLZjgV1v2iq1LgM8h790
lz/pDKgzo9k79ZCDmDSHwS0vwNdfogY6v5YRNpiC2cP9K8tOPxdtt8IJP7xWPKaXionryrKH5wos
7b2SbEzTpOlPhhMUb9zFJX/Bk0zJSN/EPulGwKkIBfbHx6kRwd4stbWh0p/3KAjKdd855rnKCY5I
+BOt68YQB46s+gRnIQDZ3Mh9baJKmxWhvroewwfEoKdcxvRdMQdNaJZPFQ+OQ45Y2CbJbTbW5VNR
6x2QGF5UZ8Zwy74xisKTXRgzU9DFWekBrGdma44PJY9eXleSPrucdwOnPq6j9Mto7kYVEaBpSUix
6aIlSy5Mfvw17FHE08sXUG/yfiLKoPMcZ11Qr1+jXH2OOdFscswf5djqE00Bm5CmTx56a1AQZm0m
EWnkMumt+GstqoOJVU/ElfqX6CB5NKovqxnHuy7M/Xs5J/7F56D02WKwIiJyrYv86vzzhbK8Pse2
nni0p0e7NfqbUlUhflaCdr3ZvR18q94qu3tHsvypFqFFt3wxSIS5Le9sLre1LUw8qQQeIVE2CMQJ
Uo+eVxZnWADMwQMK3ZiRbEMWAoZOFkVlzyDBQ0DcusYvDNjPhcdGOkvfUpMp89AV4nY0C/egwsLc
e4C3zcFkwWj6/YWJJmtSIjE4aCj4MuJa6HxYr/cllqYpBhwqhZFuYLDk61xL/wFab7ErPbwmsX1R
PusUB61B6RvVVet6RrscfDaFyk92nLPiHHvrYtfRTMCcoNaxS/tKKLjBjhUtYeix5Zmz/jVji2aW
XXudJXlhP9aFOWIg8eM9qhwUiY4jV4Xy5BakZ3GoLJdRXTaWTx7UeAqqgaYtQSOMpGc/UTO6Q4ke
qKmh8AQh+W5MZNInL6w/xCyWjbvB9MjLw8MwiQ/dO+3tyN/3iiTmUxfRSbRBchU6aB/cApMRiLjX
AAYyCWFIdISLPh4tQrhDWIrAmawW1C2V2Hp+Hl1d5Ohr0gvJKCAx/Tb1eTqG9BClRvBuko6FKZhT
mNf5oKvqohyNCAap3fZHQWOH3H+hgM0zuPHL3M6XbeI2EJId9Ja5Z7k3YS8PLW7n78Vx5zmQC2t/
KA9jYnc3fovmw+6TR6LRO/oVckxdzcbDjNkCq3ZCNBAMe91bj/GoxZM5PWJnz+hRtLxCSL71vTbc
o/ixaQeOhHh4R5QBN45r6IsfN9RpTkf3aWTJk9Dpe2FbJB+ZdvyUTr/bVAO+cIW49QokLZ7jUjzJ
bQl2/2FcWGRhXjivE9vxFTBy6wytyt/kC+ukbIrHpvOojq3urrZZt87ZdI+8jk0yUdsY0HhIK2dT
yDF5BLSSquY+6xFw/NhXBnsxhPniOy1cvbct00bTysVZ9Nm2Ffjg+JZzmnH5JsYc751KU0uNWUS2
DhK33EGlPuuqxgpZhJT2Yty1no3eD0J9ToQq/bedJNHh5x9WUxqdjfrTqIvyTx+SXzOKaaUDhiAs
GRPBGrS8r61WHpm5+xftVsm2KrZRFRN0vfzpWQcYf4vOk8xyj7FwBJ6yVJ+yYfIeA6B/s0VROkJC
IA6g7F04XywZTCuOzyjjkQVF9X2DxcPomp0Xd9ODI53xLoV7t7LK3H6NK9pwRCD7gcbiyWuneJuR
V7u2jeiahJO++7EaEZ8OV8+Jdz/6WrOJN+C2bowgmj6GRF57mV2g6UFxABmzjlD3ELLyylka4KHH
kwBn2yLfmQX+iPgUFKQCoe6PWzPtzxXT8nv+wiNDxUNP8AzhSOH0yDf6ZIGn3YQsaC6MonMGtVB5
BKmCcTkg0/d+RcxLPtmwwdIW0LgYw15BpE13pgYS2BbqNth2g8MDZDVqVY8YD8E45tsCWeQ2mLoT
Drr5swkTd82wcqJGQwVsZH7LHq5m5YnC7+8fWTe5m/W7tGhY75ilt9GNmT6NPtwbq+/wBw0ETibK
SUjVMPRT1KK5DxGq3U0+ZB2PrSfJCAG/LIjTm3CAfDbiJhn6Mtj7FsmYve3dsmU7FrYsvqyRIYSo
NRcjduWVEIt6sRimDyXQ/k9O/IfkHbHTeq5fzdFZN4sim1gv4kLzcTgnE49+PhN0bi+ftIKVtFIN
xKAgrb7H3sSv1yPrgkZGEsB4hDj4EXD935AmUN5q5X0Ek//ElTs8tZhXN1JFv1gGioMenPAqpOlt
auSHRd2Z9+OMYLlhCfuVDtlxsF9UYs2fOof06QClfdEN5LyuNM5DoL8HnsCDasWTobL4NsKpc7II
OSGAkc+GTdOTLBJgp258/PmZYU5vP7e0FYVA4xZdP6PO+EJfF2zsPCH/ylpFqc/20YwhyQVoebFQ
qaNkf32JArM8Iikm1xDqaLvhsu5WeRbUrwCmTejN8qqjZa/GLB4Ka8RYrabK9Il0yVbC0Go7j354
8TQsNwzQ3AvS68N9bOn2dmpeXc6mU6sb+1lqyCDBlHFYtMnRTM0C4iT341Cz2+syXR1k0xBBGZ5/
PBh/WRurEMOJJQOFbSRu1iYX9YuHOgRmA9ytQrcnx3XpaAsyHAQjQd+qwhcum13ffselM50Vw8fb
YEodusMGmHhXj/tYLjEw81b0JPyt0CAQQbKcwz9f2ji7BlxVh586WkhYkhjDMAVlyGIz0kX4nLsQ
poZmUFOm012N/PtSuy5IT49ntDAOJKR4N9FMADW+22YnyVtChOfuGx6ePdJUhkAK1gwy6OXbEtCs
MYD4cQ72k/OcMxa9BLi7dg4v789BTOAkYZM/h61Q4Qo4FPruGspV4GSH2lk0ba62rxwC1DJl9RnD
0PoVIF+xqiRLVliB8lJFz1moL1FHgCEpoi1SXmPcuDoRR5tIOEKfFTTK5VYmGtMHhAWSlstyq0pd
P4bRncMcfZd6Ijg72v4QenQ/82CSKzeVuFdUar+WUtICIgy+AI6znn0X8CKSceqsbrwzej5qrEV3
5oCmoTPZ+DdqevZYiG3KoLQ3ozWZL9OUbNESvcRNeen8sl9HBp4FyfMysZIjZCbWyL6acik+usex
S5iBsnFIZuMulEy057J9rr3oyw+ZaZDVuGdaVK9U13ZUYNUv9mxMKRBn2hWbs3y4a9yFtta9m1Zr
HPjWINKSoj3EuIDXhjRWiqnwKu6aBTJ2r+fqYxkksgO+DWzFp0sSM5wv71u6XLh963rMea+VkVzH
KfF3zP+aFTnkwDQz58Wta8qZct5XDskaPa2ZXX6Da7aPoZ7PTYxXpvF/h/FAlyUYAUVS3c+J4BsT
By/Osqwsp+qUx2mJqv7DssJoXYXJQ2C3b4jxrmFkw7CXATwRG+yTG2KCkL1xH0bupSv8Jw8xZlSa
ZGOjGQt9FJmwNnHJ0v478L6BkKDLYg5sUADjD6kOWcIP8l4+g+A6BSGa50mQ0tPF10Kr8dTkZJlj
q0XW5YSs06WjsAnpz7JKILbkHbat8ovwNdbuZ4NNthRLt+bfYjhJD37Jw2A3+o9nRvTRrnHJB3XW
AVpqzFAFowkeUqI4H33XOJVF5uG1W/Qa9kwjTkOBhwKJ2ew4+/hOJ+g85rS7nwke31Qzq+QskSd7
7Dax2cVLvM9tSD7boi7T23jwX1UNaWxKblEN/6ooeM8MHRcup6q2bUUwThjaL46xK9GA0dR24Fir
+Su5JrW3L1L5x5pgQ0XFbYtFYtPDrWCNvC0wfiPS2WG/AFkRUjV3VXVgBHseSrBNpfdbG122zfP+
Zl72ulHWrFzbJ2q+iZ8BqqDjc6a3yg7PSeeWW1wJ2RFwn4qaw1yUJ5FC4cOvg0hsAfVnQ3Vw8XsT
L/HKWcWCgxM+YGC3iWwwzGgGmQlwWWrJqQQZZj/V4ASi+dWMzTMAoOVNJBlBqqMFVLQNb1qXrNvU
Np76wn6fWGQwuMk+KH1s9EAfOR7HLZ8r4FqUI+VtviIb9sWsrXyTWny/A795AVulaqSRcgq/OZW+
wHEzoC7fQiZi4B0tBE660Dd1Ux0NmCMkYDEp6pk8kD18YEg07MHVsU4Z9l6y8Ub663GSekNCOppA
h8HyenT4LzM+2QZ+9UeY3UtaRDdu2AxonEX0wD7R9ZkEuknxx5gENtrY+o5D/TWJOxKrk42NwpM1
j9yghFYkkqFUTAPrYOFOQe1hsm3q5rWosscBChXLsm9m3l+TTp6HFkFKzu97MqHlkzaU2NSqLFsW
nn9/h1fu0Pj+rqX46JL8nlf0YhbNC2v7g6VQDlT1ZijRX9Y4y+vGObMoxJtZVN9DcB6x4ec+MSAJ
MUd+l2zkNDzOZmaiVRR/GFKefdjNnEPZjMu2/hWEy/eb9qyy0Q4wfdM0Dsj9NThKMkQGv7spsE2j
mJC3RsHiWJL54IVwkQ1av7DubprWeeGQu6utRW/KsjRoqiVAAblf2A0vZHEjOwRDmI3h04COGCh8
trXK6Khr+SQKpPWqutieigjWQRpfljNB5f1d7EQHGdgrkGglJX/MqrUkoDzXxYe08ucqJ4jNbFd+
TRSvrj4MfQ9l4dihQ8cIt7Ife9M7F3X8AODkrWrYFTpS8hSbyQORs8nK8jJ/FdQNKcqm+9Rpllw1
1bicQEaxI72fAbQSQ1jfRODtQZ+pz95F3ZVmhzZCHgf0cO/5jrVuB/3IiuWLjuwZPAAnXNreBO7Q
bIN2dE6tKbOV+6tmJRF85qr/DYlfRYU+k5qm6VY69tpHrVmgd3WPiKBc/lXMA9r/9kqMtiYUBzbB
+Xk2ILIHa+Dpr0mcnXybTWYYMd1sE9JjjBHzWTjcsRYaej7ZtMb2jxpo4y4bXtdMdlmRIJjIWLcE
fHZIbvb0f6uJaSvasfmVz2A1GuodshfT8+VINwjxow9FY5PN9e+QUhMNYrmsyOTe6Tw+zjpBZDH3
aw348uBZDO0tEaVM4/cxMoJT1tGs+la5HkE8r4diZ6n5V+o5vyJv6Ru5ewffE9zjwTnpQ6aMI6X0
kC4ShXDV10RdjfI+NpdiQJDQ0DNuxIoRU/97/REwFoV0kKPLjn7TUz/6WfqFZeCP0eoNSgJsYSYb
b6lKOqws3C3rxjmxEJS7m6rNPzRqDcVniA82DLNnx+APHnXVMzQE1GAFn4vlmb/8lKeucfobf2rZ
2kHUxm6uNs4ybAysY5/FTD9ql0c4dF/apV027YHZ08YdnQPDyRt4L6v+jy/QiMzs/QZXBBsMI0hM
5LElfHgrG+cdWOGbCoRaNbK75cPIr49GkoDyyzmj3Ubcd2OM3QL9XT5tayRzAXkPnMeqvWrbVau+
z5N14d2xJQm2nmixiS8TPa+QPJ4V7P4ufk29Wu0SaDWctN0eMER/ikp+WYraccOU8+oVSMcU059I
OfISLF8sld5jL7mqbkn36Ht8E8rrv/mWzbm7yxPSUjOxb0WWbTId3GZRuOGVdtZgSGCS1mSSKt9l
548uHwD8KrV6zROSM+GxX0L4brtAfGZuwkQJYsscGncNOO81OgHEz/260dwk6JYgEKJTb0t2/6qc
9AZLMQW3Nr+zmbAxP/FDMNEotk19l5v1vGG09QRl5n5kTSdxax88St2wk3rFVH5eW631YtSmQ6Ck
fs7paqDdo7QlE0F0zVs2dciAsQdwjXoc3gocazPlx9LzUA/OGaVIaW1bIyVRx2MXFTNoWVdK34W6
fkLQeosasOQgBOE284rPhLBRy/wYlxZOGFywu78ASYDC+Pn3f5HF/u2n/3HYPmz/HTT2z////9j/
P8KVWTbgqP+ZV/ZEgE35u0rb7vNfKGc/v+wvapnn/cMLMHEDI+KrF/g4fv+ClrnWPxx4scym7EAE
pGSDBvmbWeZY//BDHGI+3iDbFe5COvsbWmYDQXMEpdfiDfQ8x/T+L8wyEf6LD823XUcEnh8CwvL4
kfPvPjSpA61NNwq3k/LYwk9SrWYLJp6fJcZtlFU7EY0XC1Ma5ECkHcXYxGehEHNBRek3pKCzLmY7
7KsS8vRA+hpyeLku+uSXtCzj/0bt+utPi9EzgO/qBmb47/A+DC5A0DMdbj03CvYGvk8AuYQVsvDc
lNISnKnx++DSzRI5NuMAyKqzAMbsRcj7VFuqnRXAl3FNnR/UlD7LCeeiIcFoij6lHNLVUxY23jNa
QdroDqvTRrJMPpBccAee2VqZA7Oof3pi/n6l/hk9+sOb+W8UGX8pL4BIaBFhLCwRMoT6V6tnHphT
0DesoXRPiyF0NzCqpdQAF1Tsf5AgGdli68ReTEcWGQKDObL3c+P0dRRWtkvtISpWTWvp40gBiR8Z
xmeUf2Y26SJzXFpX1kvRuqlIRdZ5TyVv0WTjsgnvvNR4ZRncnyA2U2aN441L3WhAvN6FCYVBXA/M
wAVV2YGjD1toPVBzkQXRY1PbiHkMD4zFTiHgIz8V7hNGtWEzRHLcjI3f3AQtHMipv9LgvfuFU/8v
LnHXt/7VRoni3zd5QbBSwjlb/LILSuGfbJQ0zwNDBAtL84jiyGZzjpguNlgemuRv5HA2kjq+lroV
SIsa7P0KyPHkl8GbVdnvha6n34tCPx4KBbfN7c8BQjoF+l6URb9ZXEJa0Pg68VRuzUBDajZT5jLA
Y9oZTsl2cPJwE6KC2899eyCXzOmdlxaP/8YfsmwvQ3q10IhumGOmO3eaRrrQ+ATbqz3ZenjOeyRP
ZTghKaEMrmGR8IQ172mw/LcPdaDVuifoBoURZuwYy8axXP6ZC8O46jqmwe3JA8899pW+M3wC7gec
PESnxOYphE/jgQrbVnmP3UPql0niGHancSujpNrVNoldPTH1Q8F6JZAeTX/xxzdIpYBfZC1GH3YE
YF8xbizPUcecPHN/s0RREFMZl7kJph5zuriaUYCENi8fzGaBmaczuFa7/t3AU17HPbC5NJxN3HnD
xfPc9qFP9Ie0MaIQditIQrV98rk7IpogH3QBIR1GIAH8Exhct+5NlfR/6EvvXfw0dcjYoQqcvWWm
hFjxDgezdyRu9mHuFI4njuAt45p6Uwuys6zcIRHOnYmdmR3JKt8yd0SZsleJ9JlREdszSSmi2hPP
+m4eoITgpb5zTbRi1RC0q0BCmQ9r39yQjraPov7RnaCNGXExwMZ5ou2cVtgPIaNl67graMgsskZR
82fUwq6SyA/yCopHKt9jJldDkkdb2zNI7zBbZ+NA30DFLYjeUf5476eGe2zc8BSMuJsWL5SFBIkx
66QPwHwH1Ixwi9SMCJZFGQ+VmVKYuY9kDFMLFMYLOXWU64LBokvyENhwfeBUvksnhzDoaDxAh0Vr
kw4Pqo7hWREpwgmizgbK7063q1wDygB2olG4sqFxTaYVbZKdcN1Zo1LnFI3Qypyth7Zl+xcEQbUD
j4wXBrJxHNrIZzsSu9qJbMTQ8E4F0J215bPhQgYhTs1okMTb9x+Ra/Js4mo6aR8cLWbZY+x3/qUy
43ekc+NBdml2nesygrBALoaviDUYx3ZlTrm84v5sBBL2jHNZwcseI5SnQUx9D06JJ3KVQmpfWUTO
7LB4kvGZERZcIq4v+f3xzidrG3fqVrmRt2nC6FgHcX2TlWN+oqXjAXT6s2y0OCqTYFZUriupoB3G
6N5IjEpz51qPC2Bc+k+IWl4bZQdX7XI+zINfArMjscspsW92qQ0OLuDxEAvPy4rr7zmZx2vbeMOx
18Fjb7c9Izr7NdT2fGNVLxItxabomPox9mSVDjprZemGyS63xsYejPiAJ3XetWwirKF0mSq1ELGh
6IOioXUnytK0vAum+ztV2x995z0b6QhvO0mKQyr5I2auw3ByWOJZ7eCt6M3unMuI/KYzLo1s3w/o
meMp9zetmCAEUtZi4XN3nTHhcCDQ1miApNl1T3IrlBJgb1C9ma2uzGaKqaAJFox7SB0VSw9A45na
+1hfCTBDWwQexPXF+2SRCebVKZlywkEiOz7XI4JerBd8zLO7C2f5DfUVIxtTOP6bBKr5/vROaOon
+enBiuicCTU/AoaaP4/pMH/tReScyDAnjhofCSSV6Uy9pXbs82JWWe0fy4TlnzSoT6JKHKoIsAVE
OBzntZdenSqTiOCAfNsejuGKJRSBn5jc2Qd8jkOIC5X/g5W24sUYxKoOeyokJaZLM3Z/kC1zUiUL
QKNkodjkNRP9Jbou7zqGK5ZHB6vLZo+AhezR6NkbIn2EQYvAcXJJv4jVtkxmBiGIv1FFTxUMNL60
iX0209yGCKv1eTQdVqQ0dV0Qf3tCRBe7jdlM2C4uXK2Yy/f9IfMNj3wh6zkf1XxfF6MgYSP58hFX
0zLk0wlqDsn08NB2WWWw6nfl1g6cC0hc92607foWOl2/an+mMQpbz6CYIE1uPt+OHNrXuMPv6sT5
hJXDBbew9jBf3jl0pSBcxjOrw+DSh85b18fjwdX8lnV1+99fJrqnjFHkLnH4pCMhCtalzh90Ts6T
AMG0dVSSsUWbnafZV/lxVsAmDMR1x27kGejIlLjCAr/3XNU8LQyRFZclPinaTFtzSbC4FvupuknR
lGxmg+D3QoToN1m0bl2D57IN/HE/5rwmgMSLa4Dd+OR46hhTHl4U/l/yPL5jGy8kAskX12LZLgVa
Uqalm8HEpaPiT56z6gYJqMGblON0Wfum903XXW60bD96idDbsy/BRB47sPNdjib5FNuWPP386OfL
kFbJjmPw2XUD+EalwlBpEcY7mGZ2yJ3sP4k6j+W4kSyKfhEi4M22vK+iK4rcIOQa3gOZSHz9nNRm
NoqZ7pluiWQBme/de84aGE92mHMK8+3o8YQPUcVmDjwYJ2IhEdJbhMCYfVaW/RE1DVCkKD2VLSCY
tMye2CG+PMmmJ+SA4oWjf/r3S4VR8dSkSEuJKYF36DpSA+YQH3Isup/0Z/6Gxpjc61wMlCxJypRc
59MJZ4aonDNLornlUISecQRO127nidZYI+tuTea53pI3DYk2wJPBmYlS5ToiklgNLH52nQfyr5/b
9CIEZlDCXh2pPTqpxZk2vr3pKhxvMLzWFMzKS+RvF6HCM2KG8FxFc71uu9kEr6BtMoM6coiIz2KB
Mpzqz+XAXx6Xeng4BjaheVYXOCeXHNuRCRJz18s24mPonxfi7KvKMrjTMBXdzUn2lWo4OQZVteuD
PFi7nJdW46wW3XtI6a7nAE697kGrm2GQdjt4VHgNEV3sGKlNw5DxkFlFqs0RnIw8ZBx6TAOdcEPL
lkYvNp8842FGjpCwXunLbZMzEM8HvnoBM29u+CpayT7cNHB618bisQQwWYmL9p0G5pHUHhgTNhjn
qnMI8JVf3kBBu4VtVADN3QBwnSggEbfK0vjPgroikWSLBm2zoCL+Z84wtDhNGqBm8kkCm8lp4mZ5
rYGtYeXkRM7OuietznRRZcMtsGYCSBmN4KYsQ3BoKU9WFho1jflVEOVyLZlK2sSeV6O2cgQ0Zyql
PR3/jB2EZ271jMVDap/HrM0expCNJx5hxp6F4b7W/g+lTSDJ2KACIIra2/WDLyH8kW7kzLGYhEw8
iZSTmXkovSPjD/Yk2EaGnOQ4szrSvRAvuPfMHtAKlBTX3OYncHboRebyo0lL7nWso9dhOLe3KI/X
Igx+sh92X5as/3IHRPJz+PFNDjw5ANd7BjZ6XVqiJIxHt0Umnvyu0pAAX4KDl6h+t+ayTuYa7Uqs
/StKm1hC7WRpKUL8GcOXBVkLQXiPVBT+lix+9pPPDhCvS4rgxUL0Mmnji0T9EhGJWwfIYBxthYl7
7xppTwwZnelcz3CaxSzFynC8lLcSuBBJxB8DfHilM/5fkchhUwOJJp5JglmbaWoUNYiNX0Bcly+D
e6tavjezttnYaG14MoqAqiG3VVTclXYXYsAhJpHtx4Nr7cwBP47UphwzaWjSiz20Dm74KTadvB+v
StKrrbRpJ2+0cwf5jq8tPJ328eDAQLiGoYfHKkcTbe3BDEc4Vpt8eu30ibXdR2nPz8QUik47X1QU
QHJmCF/YvMgWWu4LliB+9y7PB3llIo54gEQF1ffUozFlASjVpqFWO4ektg/lqfveRn25r5P0EaL/
WvkDw7F56nFFoy/KtcfI0kajfMZtJIEjLsiOhn/WI/RH2WhrYzcfTx/mM2xBjpzzauCMxWOudtdI
O0wrqo6pQSHFmwBWq/ZHxHfC636pJrx6TReTPcSO0A6PxJIlAXVcTXaBtclj3sdOFpOTdB33qvQv
C5onLk0Gf2LMT7N2QM3aBoVYrz6bCKISA1OUpFXH5xuF1L9fYia4vTZL6UNSRYQzpy7CmLF9SRos
VDhGz+h+Y398r7WlirD9Xy6qrwNl9HuqTVYNSitp4rYqQ2a36T/fFeKrURuwZu3CWpBiObixUhxZ
k7ZlReQJSIZhkqkM69fMZcfVbq1RW7YQ3342PlIeoKwAfrWLi7l19N2h5wook/7JEXYF2txlaYdX
QhWNjrW+xAr2MTjWdZ0Z65eL/ssWB1fbwEbtBQO8VV17VGFBCCqYbFy+rrVHbNBGsVy7xcYEyxg5
fPPCJ+fcaQOZQEUWaydZEKEPSUFusB1fnqE2l3naYVZpm5lAa4awRDvOYm07y9lnafsZJ+HoSB00
O1vajWZoS5rQvrRRm9McE4dajEyN4PFMnw+/WqlNa6BHwc042Ndm5frvhTay5Un5dwytHwkjo89K
W9syGix7T2Fys7XTzUDu5mnLmxQgOliuqB29gj1Q3PENYkS2GrQfbtCmON7c6WrQ9jgkFJtZ++Sm
EbNcoB1zU8RVgBx1TuxdG+hQ0fFdmQG/YKcr54Cvl+dHh0E2P9TySJtmfMc0Gd06hwtkNSW73Js/
gjbhkGNnhxARnj9jxCM6QrkISZ4U2PIqtHmd9udROZGZ5o9os15T49ibtG1v8b59bd8rtYcv1Ea+
Wrv5LEdi6dO6vqG/jtrfR06WCTpKP5Xf+N4Yn412/bna+hdo/1+yhJgAEy7a49C+qY4oeqx9gXzt
LkbBM9Lp6Q+02ipIYQTkDO2Lz9THOVjogKOAVucHl45xxi5eOntfJHRBR+0sTIR/A4ZjP1ztM6wR
GxbacKhQHfrkxlgvYD/MOBgYJqcAi+7fgB8xQJQYwphe+dqdiHuKmSc2xSrEqxhRGWO2gGtx1NZF
UoeUrRj7vbvayVhoOyMCSpdVEBS/yiE1OmqLY0F6CKhgj9kRxeMy4HqckD7GEvtjigaSFwo+SBcz
ZKgdkYu2RQ682Y+pNkgq7ZI0tFWyHkm0Vdo0ac4nNdMXhYokb5a2UVZoKad8Xw9YKn3tqzR4R1eT
4L9pl6VAaulquaW2XI7adxlo86WlDZmTtmHG2ovJSKr4zNgWbroA0OG/v+sg0kzp99z+/U1F1E67
Nms++JOLfdNFw2lqHydw0PEqtaMT6b18xnyeT602eFr6v84d6zmyMMN2/OSKpz5j7f1UpNk4iyIQ
rZCCkhAu3xztCSXfdv33v3K0Q7Tj5bGR2j5aaMMoBBlK5Pr/NKAfLbWHFFKdfA/xB/z7XxFuDc+F
9pYKBKaTNplKlKY1alPaSu3TlcNT+hbXZworMseDWiNEbWss3fmII7VGlmp7rQL8aesmYvcxa6Nq
RC+NYxSn2hbdKi7rbJ3Zd06ZDP1SI1gXAmDDZJrzxvRjSgC1JUD6cFQItM2VERkdTgSvqTa95sHd
BCgzZ/hftQl21E5YT9thDe2JjROMsSJcjR4sbdxPxg4c1qOv82qdcetaSYSzo4d5lrIHLUJtow3R
0hLQ4pQZYKrNfJy1k7bXetpj2/IzbWuzLaeWvdkoHjVZgLJpiVa4CYpbG3bXCjFurg25Qrty41Zb
c/3LqC26g/bpjtqs62nHLuVTepjU8ZIU/y4s2YA+EQcauy+uk7b0cv9pHyXi3kWXVyWkhLTmeFjw
LV1J7fnlzFYegdPDg06wAMfNxcyHr1TbgW00wVPAj3b4zxzc6yiGtgkDyrkrhV+YSazYOYyZRa/J
1kChyhyYVHGydNcl0JZiP/0LcOKPqRPDvfYYJ67zc0FsXEw0gUKtOtbOY7KwB6UtyI72IcNHgSiC
IbnVruQcaXKq7cmR9iiDg1GbXaTtygx9Xuz5OEisywSOO8QsV2TtcpNMmJmTSTuaqSHlZChBV+Bv
Huyew4P1syIjD9uqPNOg53wQDc7ay0WzDtNoWuXAK8EileuWoNbKQBeda2/01CdP5iAvnjZKK9TS
waAd00zkQn7SeXcaUF4qTNQkFUnUwvigDFTcCgCqzC56f6O0w1p5NwD+32Obfg2lXLd81w1OmAxL
/XvNhmbNiRlGljZjo/a9NSGMw1Far/Rc1rW2aE/apw3uZHzPUGyH45eljdsF6u1Rl7xEio17IT2x
qZGyFNrUPaLstmeeI7W2eC++iPaFjdm71Y7vGtl3i/SbQaeE3mptmhYfeKPN4LN2hNPoRyTpZ3+T
En+4PnimjH+2NDZZWqi1q13jjZaOa/v47DAn5okzksWj9qYd5bj1sCEOeMspolA41C5zlM/UyrXf
3MQnQ3pwqfGeG9qA3tI85DbjwnxT6MpQjJHTsnfJaL+JLAoh71FQKEa+XdquvmjPesOkiY5rgQCN
dKXBOpfQml/Q1gN/mrXWexMGrOuZnoypnFe5AXcwJ9zASNw502j5y7TqZtTQmPAP7YHFsQfvXxsH
OkWrBv8s2vCsONWtAG3/ilDJJ2hbtFf9e+RgxkTL0855ywJjg4N+1jb6QnvpOTXyIpG46s1YW+u1
v74JLkmIOcwcmdE22nEvte2em8ea/ZaDxY3hKS+03E7JiLQX2bThqsSuvB4choeor9KO3yiUo2uZ
8c8L7TQ7UeC1c+dI4+6Uu1g7DD71ilHsuo2TH5FQHmHmmoVHMHNwseaDs4S7xXbng7+M/FQbJbI0
49bGpIJ1xg6VzEiCYdPzVD0Du50lxGiO1Lw+BGhYcRjdvjq0ymcbEDhoOhUOsnqgMT4BwoAOw9eO
eYQdiPYEn1bsLFm8SOjOJ3a0dy+Kin3mjsk5zhd1YkLZYWE+42Kpjx5PzHKo/R1Ijw+jK8y95xvP
kkHiBRMjHyeVm9x2wqdTE34zVXownLvHxOHYYJPiYaSy957RrjcQvouBy2G4ex1h9z6CFr0Zv9vv
lsfDVqI8O4r+bTYX9dEm08OoSKY2VtLvKs/e2RMU+lT/JTLlzNd4FfEyj5Igfv13BrJqvkNxLN8m
vlD8dIiXvMjZVrBdOOlyisza8nUefQLrhNxApftc3bgGkdL4aQUCJpc1Vnu+VSfLakYQGOMujdmH
EWZi2+c7vyxGtZhwcCMYVKiOHVBGCmNcmG2/ovJIqMQp+sdcN9T/WNoQW2uPfuczCHYkKI8RCiac
SQINUfi34uQCOV1u+4gTofwgQdwQuVzs66S4Afoxc6BO5dm2JXRkOHFwMwR/crO2s1U7kxBX/d2v
InOj8yRsJUlNGjL9FJNLIhfSgWOhgEOwCO+cvNpUq/7Qu9Xf2bBuidN8jUVm7rKauTLQr1MXazJt
7/wM600cyO4eOzHFGpKujux+p323l27uIlxi2hzyGF6T3r6KoSETXMO6gvrkEFunmVNF2yp3YLPV
3UcwRdspnn57XkKYLZgGEl+sIaZxctAnOFfP9Csq6XJfd2SyWvSo26BjeGLMrxmAnFU+LvukWN7Y
IfEybFr/rCreqbMv3zIrDc+MqeVWtMuBnuox6wkX9bx4z64rOASE8hp6bHK4qy1b12UNxE4KuUJw
sSPK2VlZvc0UqLei+iFsy7zLujyXtbXpZqqViKgqarRqP7Q0XC2LRGw1mx0mqjbc51VJlzcm+2c5
vOyTmnxNNy0F6GZBWM9lape5sPPS8dIGE0LinBnsEt7sCkKgYXsWk0veJMvA+jeX8ACnmdlZY77B
uj31cZUfpsRdo/YNNlAZ70MlOKaZBeeQ2d9WhHxWTeOdmEExoBu2NSt3sm6VXYfHgQji3M44Jiz/
lkQjAlxrSjZJjAnTlOajrACOt6PNY5ZLIph0jkY44dmewViaFvcvbNI/wg/fDcHQlw7A71FEt9aW
nCB8OueYxDaRHMFENAzpnVHtK9d47530mSSy3Q0zcy6DKkdWtQzkS9/ZeOALlNsYmybBv+a7N783
uk0IP2oVeUyK/HdELeWFE5C1awXzGUNiOMRPrXC+dZya6EtklfqKOkAHWbgplTO9JZjU4oayrQzq
v26wAHiwuPJwYrCY+Q9Hw2BYyye43+fg1j3Zq210ciIArh3EReW37OcoCeQLfsWgGL4zrLb8xsR+
ZldGAWiWZOWMV37/TzPMnkaRf6WMi1ahL164ELZ7bzLxcsaMIzEKHSKvOJD4oqtX9+tuDhJ2gF51
8mePVEVnHKTze3Jb+AmLOkhO8GuVIwYRbgPaZTwo1XYHFkv1GYzHI6cXuDJU+8K2Yu9CtQ3aCOYb
BZSVG8kB3Y/4WUDu2kkBRSyiMLFuuc8fXJWvy4zUeQk1uAPGsU+amnZ37m2rptj1oqx3NcIBZrVy
y4u/5+g+ZDT787c8KCvSZm1xmEKgMt2UfyhB2LMLAEn5DdQ6SQ1aBpazntgN7qO4wK9KEpgGBLrN
0csupfNB9NRZTaL5SVYkeeEM+0PCm3mlde8DEG93IebRqzEzzKIGALKIhli2dQNMf3YFz8noiB54
MPa9fLh6DsDsKVLeJg2x4QpcZGR8u40Rgci1yZJPyeKDc2eoW0wvyqsAZNv+RMgNf/DAZgRwMWWp
VPN9cqMvsbj7HwP+HlHyJbDLKWD8i8MX1EdO6IC5aQrLymMBmBjLd8Pk5elw0eABeaQC7W85LMLq
mScMxHPDiboNAKK7Y858GTCKCLh9exLshQusYCIcuG3+dllFJZG7j0/K8cYsOlgpzM6Eqy1jTZV7
2C9Lqo55E7QPy+X4X88wfwJukcc0QNbd5f1/QTcCkLTTA8fM5szPKXiqipk7O8xJxjA0Zh2Btd4H
lpP7KanfQ9w0BK1eOIphAWVWNw1AAuJpYrb/259jUtZO23AGqn5RVt70cwAQ162KVWO7z4HF5yrJ
sBnQN+foZl7ydBgOdbncohnA0twwWOSk8rNj2XtUMvzRFFYK/VCYG6cf4Z9O93SmsVMlzaPnjX0Q
EeS+cr5IMdoHSpp3mk35wXPMCz2dCYcZlyFaJdcoDvwj42XcZAwcDp4NuQPQDunVCISQH5vXEnBu
EeRXRvSo5/yeeGifqGMRIWoXY4qKBiQaybGJEGW3J+uy3POENyBTY9q6dO9LkhqOYLml6vi/zGIA
byNZZt/w5NTGgbAn+Gf005+Mut1e+jn839g+8k4FAlnz/khKfxs0hthnIoVBRUaLM0v9ikcFB/HV
HZbzAJ/8RGepr9zzREHv7LkPHho4x7JxHxVGQ0OyQIfOWf1Md3Y3TwuHtwrEkYv/KEUjhm/ixLke
kRxx6zP+wYTYJeXbUqpv29uH42yfodUFDGYzFrPptlNNenDs9tE6cgStijxg6AkoVUt6lZMPPSgw
JOVh2ExZ4zfXZSAg1WfiBAUoWIctdISoioPrNPBSx8LItIkXwmyV7YHw/OT/Zk77y0kAj8+W/olC
oRClvXXLM97/zoS02Dd3FHC8S0chat1WfsaxgJAtEuXt0trkOOpxU6XBa5NF6a70MSNhL3+Tof+c
/ESyQWHYOVUukty2pxzh87B3Zm+V5d2PyIr5Hkp/a9OyZzXMab/I/XVVsLeeVLAzqZ8cCj2VxqjA
ETEYiv2YLT1avaa/VX7zH2AEsU99vliwZgXyPFhyzQKxR9ue0dId3EL+5mXIz1Ye/wxxL8FuYVKS
llp1w07fXw8W1Zx//yZfFNfIAFQ0J/N+KA3jONXkV9UQ/pKenjMO9kQjnEupjB6DwVIhmvazMVzq
umIC1kNJnxS3uOWzDxKgmfNfV5QT8Kh0Z80d6zS7iejmGeqcG+p9WaCRjLK8zr3COT7qfxNPs3WW
+5fJcfDG8KZdx4v7MeeiWhfY6zAl3kEzwrelwsRrzN8ERLArxM87P4/H4zTZL95E9rkAsQYqbkUJ
nQVxvx0lm/DILx6pHw771LJfEbmn+zYcYZlG/p+qx1oo4vSHsZTGOa6gVPUZB2hLj39y2n2G3/HS
CPgKl8MbJIOMSBVfrc5YtnnhXIYsPSvmqpuyjcE9867dldRFV8Gc/YV1YeuBdb6ltX+YB6azQZBy
SCKI5GYwBXiYQ2gr2aYYJte8xl+ObV6x7OiaTVdA7aUCG+xgwUO8a+GfRXb7jroNRmLHXTIph/Io
LIc5hu3uiY8cioH+WciHYS/GenpP3XvCawHg13ySzPhOXDd2HQPAc+CTvctNgODC4kOdR8E2sLvv
lC/Niuj0qz8wf3LL/BYEmb8XZiz3xJgfnOTuKFPGfWyzha+S5OF14twEpbgGFOruw5Buid74ewl2
gpFVKZ7DBCxsg13s5qbNzkWsDHuo+7LZvEC4kNZZ/ftLOTRQmXxASeaja/tvVu0Y+4b1R0IlgyKE
8wh4IiZccFb+qGh1Wn/CGpxIOEyA3Ti88nbvt7PKj3K0j4FkrhID2d70CwubQlifidcWbxyI0cZx
d5qt5jjYMNOMdEgf+0CBiqadv/Jz4XAhDfcDDPKToUhMhMAmvO63UEAsiiG8zsy914jXQPM0w7tC
ysg/P8R478Tk1Ek4se4p4JkY6A7q/F5INpOWTXbHzTKHVEX+J2lFjCYx1x26PVw7cemIaJFHpW52
dcsFBGRpaG8U6Sbu4kw3SgfGFcvuKfrjp2o4jbb/bJfEvUgv3UdMsoMkIHXAoypnCrv2h7DdCgM0
umvws1LV1X72hw8nADs4LearAR5nX7G6wgLxLNoYIVRIKSbMSEaQUqNBx5XrkPcmDPAlIwqyhL8Z
vzLqK+5FWpdPl6Poqqb7nFXFOx6XNzvOtolsnAMYamjMFoUC8cMgrH/22M1YMyPIPsuPozO+K5aJ
e7ypq3qWjLpNMP4u5HrHEYfEc827F9rBiWX9r8BCqN6GRGIQ5lDxrj/Huj1H9D64attYAQpuEUt2
slFL7rMK+ACD+73jcSdaVLmtdP1ECUex9ys/iiwKriXQm1XHkTeomRlZNfHVoCrAEicDHFnppPSg
1HzukNWwx4+7Da50kgf6lzaiQzuaVr41orwHK6T7PcjFzlEZJGezjC5zkc37plbJWUray3My7cfO
r7kZxdE66+wLBGJ2izHbLmjG3/xWQ/3RtwX49rgrMWRJF70b79eksT9H3ly73HfMsyyN/4LWETsf
Cs6OnNl/LcmZs6TfiwqPX8Km2imdEGmzJjiKdv//T/hik7JhXGIwuqjjLN4BGrKwNvFWsabiKF1y
vfFS/QF5yBayz67K+pPTrFlzQH4IAiDn//+i5vwlDKdkz1fZP0bQyzqOqHwXm2dRYD5nQZGdWTJk
Z+Gn9kb5IMya0iWlkOX/tY4ytyJWDDUcdK+lO2wNGSyExPSL0+1OZkKqU2Bk2TQBGpLFmiEkY85N
86LfND3PFfw+6xHv9BbNqwDVSICbcNHRGpJTx88WWjJ4Nvj65IWH2KOe5o6uG2mKjlLrJrQ4QVHS
Yl6p4q+RZpkEm8t+Pst3sWliK7TQ/hTJLpvGNzOHfSRdRs5VDot9BtKbk8hZOwMh4jYocMgC56Lp
Sjt9+G8Qye9ucoztAlnV4pKDWqI9dSk+DrMlCzN13/z+Ie12KLlFvnx4qtfh0IRJZG699q6P1MWG
ZldlQ7sxVJpdg9Fub5KlIPOIlLKR4I2Y1819Xhgp72pHtL+6xgTbaPwMqsD7m4cE2ROUafFQBseG
QPMRIYC/yYX31vfT/Fq4vMGdN8viVKYG2wTOPvQrv/Wp5LKoqo01dt35r03TRmRfcEjvzFoZLzuO
PLjsMnZ9FOfUOqtP1gL9teutV8OAP1KDPP2kfnntSqwKrTCNi+ot/YUDdzmxLN9YAUqrvqzbHb3W
09Itr4aZ9DfHqe8LK+kHrvEuaE+mYkjfdgCF+7SSzEOLkkzT6LBqKL0N4/9llSUe6mBlZVfJZYg/
T0xiqXH2fc0VomRDYsfpZvAs/4qzjc1ZnThrRWDqnAGjWU2y4elNvryxop/eSB1pSP0jkYGLHRbp
gRX2PgGcvglhLVKT4j66WASB6SvJXZ2GmPEgwYGGSwpK/X11RYD40ku32hkLMhsDphAGzWbGa4xj
ImlkBFnTLkHfQRwSgCZYKnChYjD8c7alfTay7tFGTvzmwmNnp/hktO3cuhEdZIhYEwUGnDkGfQvj
9kO10O4uVXYLszx/9VSkXlOPTANR+ntXRD+6qCPXYOOjKFtLrkw5F7uZpeHWyu55Vsqb6RXfIX3e
j1RS1ha1+dsBi+fMlfOM0Rxu+MKv7XEs9kU9RYh20Vn58PI5Wy9qy9SeqKznANLybJAuKaBu6fJ3
aayYvDhYWrY5RajJZg0xwbff94lnbIRyvcMIOYLPnos5YshNYthheoFSg8hFlhXE1nyz0Kykp0nQ
JCh+hP4bOVb6U81Hb6r7EFryIBjm9thczmEQGCfEOr3A+dv26dobkgslX5uNB4N3K0no/jImcJKB
WNJMgCyi+hYjmzzhobRYkim1Tnh2npjiL2vOWnwADYbD3ONZdHXOtW3tZZUmnbEB7/7pxFa35yMC
RDYtgosr3nqXoXx9KHIC2YOYuIAlfUgIY+jwZobz2scQc6lmztX2MpxgibSXXP+iVLBPe49FxOJY
q8BhuspPyCXCjbPw4Tk2QKQ3c9jgpRZlB12GUnbo8fuuDPcyFM10SvmqXCfrKeqiPlZu/xnbub2j
vDCuRWXMDxANFT/i5nACqRUTtpG8jhntcsNy1zXolB3ioAwEXD/uvLFT9GKolpPKz2xB0xsfXdGW
2evSooqyiWFkduAwk5BInEpMsxZK1igyllNa2K/F3IEMd+b7v18C/Z9kcJz9iDo5z2c+kxxUyQdG
uwGYILbeQOyDMXhWqHXunnL7qxLAQcgy2V2ffmNPEetUdBULLc7FM8/KFTDY5Bs/95GUaUzEL4x3
mfCdSwdTD4Q7H/52cX5FU7xxYlFtyTmc2O3rR0xT7qBz5ngTknswyv45Qx+BeFWy4vlySKwTzZNi
u1jcWqbeAVsR2Q86IdmhRuq+dsHInwZWZNss+oA/AT63Da9NI/gBaf2vQJY1I9OMGbpMk83MSvvs
pvE6swjmW1jW17bNDWwwWp+pIJV/Qa51mtRnze8TpnXp3OKqV4+2jPQW/6w8BvpcigCFLFbx4JgT
0SKkEM7zY9lSFPuIUZndQEodCVmIN+Y52camz08UEdZDOfYg10kEpBIDhUdW+0aVZ0/cu70SJNmN
bP2m5VMLjG5ZGFYfzEh79otDdskR9Hwk7tRwhYIJ0rve0S6HmfFs/GEbA6MBmkQs/3nYpj3Gt2jA
u9z67nlQ1CR5dIqt5/Tuzu0SOvqjvbyP/JXcj04zq2J6j7hQXZOgZWwDbSe++7RC+Zws13zrg+r3
IslsdVNd3lMr+lFxZwtYBr8OPRF75tzejXl54vvjFw9WCNILFL9M5rCDpvRJ34dRbBuZKwrLzqtl
uNPaUp6xjWT4UtQJbc7YVrtBGPkt6U9jymm+S9iiLTNrpZBX0Z5XUUHOMJZXv4zZobANSy3erX0x
rYuGcSx4QA5p6jyxJd84Jv2IwUQ63HqJ/AoY8A5LUJ8tMdiXcmz7bUzAaGsNndhIQp8XF3PKJssS
+7AGcO2+NkbuvSbkHXe1gkLr2MYKbD6NWTJ2GuvQH3m2EYYRYXqkuUFOIUn2TWDR4hEJndre5qvh
eAsXS9YlLjiH2CRW3GeetxNDWF0z7zKx/M6p4v9kQ0GNtJPW3UxFdqocsHfQP7y2IXNiF2ydluk3
Hq6fMeDXd6/Jgn1LXjSSqYMswG/feZ+ecb+Fhza1wnaV5HRTuQBu2ow/KZeT8fHvF8vtqkO6ECIw
ZnC2dGL9LaZZ55w4Ld+a2WCenHMCN0c3+9FMhbWWxEHo+hxBvHxMeTlch7zbCyueTsBhyCJYEREK
1Sb3LB6+q2w0TlC8omvU2SdO7+VrpX8hgbUxbbv4bjmELrwr+bSJX4zG4pMMSoJH3J6GUPm3erSe
zVRzfrbUMRMs81VSWNusYGrf2B2fjrm170271BshDwM2l1vDgBkhQuseoWpQAVEhJ5c5/ZBgPrci
m59lMVfHYQ5xOZHPfDGKlgpRT7WknKNz5Cb2syvuCfaNwyLIvVhZjElIlveY2t6LpB7MDQbWZTqT
GBw7EzBpnFO+8udPTw5v/MOISmVvqWl+ApptNiFJuodBMXPVJB6Pr7o+WgwGuKYZtzSOxQvwa/HS
Nj8gLlkH36FbRiJCnUY/+Y9zaAZ21rT2JYptTlUBzrKIzUg2x+GlKjPjnLNpu6QVxMdYcfM1wuRF
WHPykoQwgIpllHeIhVT7lpDgDYg1cR2dF68BOJCQXgZNxMWO9NqJ4c+wLYzgHXABwlQCsdxbTpMz
wQy34QvYLOAe/34pXK4xE/fVla/kSZVe815PefFiNNABW/Cv4KZQ0XZds1UyCV/iko9UHLcXCHDm
a2SCgIg5et9MYbrPKZbIJCWwgSDnGz+a0HoHocv96kHAjDkjJcgzEMtVlvbmlg2uf/Bd6uEQErj3
xfVLa4M05h9DE8sx7XMHH3BjefxheuKAuzGZeW9Akz63jMnYqMLOryEGXGuNYg1vvj55FzxNwF1n
P72sPLeqWjhfWkw+FlaMRDvXFc2uZwUY3W7CD1+fizil1nQj7XnLJ9c+lqhTCXNGXyY6gLtwRp+I
K9tYozAEONXZXNEWc/amn8znoFueDkqfa66gzIcTZodR3RbpqJuyw5+DQjRqMyg/FooQmVz44FYN
FdXMqOSdbbS414sbMlcwrL2Zyeqaxua3Q3uR7l/h83Rx5BVqfNC13tlBX/KgFbBvFtFss6bnp4lo
Bsl/0z4W3GTPwmJTN2QZZNwhm5AGWTceq/V3ZwZX4NPTfZBdcMwpZa4m1Xm7znerTRUm0T3xaQum
Y3vuW67SwkcilWEijIHOo6wzakoydFMZAX5SnIelzwwo8zYhEOgzpVkoxzF3XAgTm6mhzLpMyKTd
MvmkvMqf0LCuTu2xD6yW5TGkeAdi1zG/wWAfmK+Jn1XpeSSwum1LxpAPus+nIZ7atTZNGSwDodzN
DkHvXEFCKCbv02/yQ6SazTzIdyEidbMtNC9qCj8mVTMT7yoMw23tnfzChV3BbePoInaDRjD7YMIM
/k2+JFAweO6O1Wx6yErTpNDFxcBT5vA6N/xmGQX/JoTw5nAMBA2cNppCHW4bJmGuM3FyAzd2sYu+
Q7TIozRW085tbPZedfVo21s+Ff/JxAhOc+lfXRtmV5Y7wHJFtu2nn0PCeNmuAZsNFu7aOG9ormHF
dHW216JtFfD+YaEIFQQLarJlkmetTJtzUhhRmS25XnyHdcrknTvz3UGrdLdDd1pxu/4EPBX9SijU
rjrfaN+ccCiO6SR1jqN+OqyHVw21tntom1tv9giMlmDAC3v07zp6gpG+eBtl8R8+t/TSjtOcb/79
xzE00ssMJ4QTFfKH2Cl3dTCOp4wiyzXRvwzO9OJ5xD4mF+1jEoprEy7mLVWOOi5KxxXQhZjl8moD
6LsSiKZdaYDEU3340jtMeN2pgHDu8b/0NYQtacYPPL7GRkmqS0V06RpGE2nzlZujf/sfe2fS3LiW
HtG/4ug9Oi5wMS684TyJpEiKErVBaMQ8z/j1PlBHuMMLL7z3ovlK9aqlehJxh/wyT1ptOfCYxs7O
BWG7lIW4JqUKwALs5/Pfi9eSmIM9kwTZm9Fq2apLdHfLqqE8wwcpcbyFyiegeNiqAxduhtFdrm25
jtjPieMKgrj6kwnX6KEmLQ1CWaNvEt+9tamfH6BGXuCm3SJNd6+ayICWTLyVinTW0qqa+rntcVXb
7LPQ1s4tGXaPFMKWpM3UP4mFmDkdbO6D10HJMt0wekHHBjFqhCXVpXz78lHoTzUXylldu1RXkDJB
KqN2ktY3yOjeKqJb8yTKUn/W65eeAgVo4or7bvoOT7EXhC9NwMamhWqyoLE7nZWAYw8YEVXazbS3
2GnOg66El7gto4unxO9pZOhrJLmTTGjNM1+ZSVYkakxaQbGx3ng2xYLvoroqNI92Ob3VXhoWxw0L
iQGlVTlOy+jKkyUzhkJLX7LquQ0ER1HfhU0nmoUJUnI7qMJ/40C3xUrcXH2s8ysrjqujbIyP0nKV
pyRt+5PZMylSndbcpfUkgVkZK4so3XfFORH+uJppvjEE6VxDq9rjGBbKHUcpjj+0aOSgnJMk7HGj
gkrbsFsA/yXy7o/BPeQOFPsKUmScwPGs8uQY9Kh/EypGERJoNdo25O1kL6rsMJKcP9O8i+ATXmx7
VRGCeThYsaCI/zijZUOyag6oHjFNTQqzXF5mUnPFUTiWcTQLA3+oXuBA5xKmmpQx5Cg0ddHRSF2O
3o5QRH5oFVNusUPUKxwCzvnvRbSJhgsaVPtMJ5N4qASaRCN8nxwJxrgBle0Ja+hIy4CHj3FMjnnl
wLqVyZNBvnfVlZG5EcFwH/DmrCsj9pYFt1IOqqzneaAxnCmKMxnzTZNb+pM/CcyjzrAs0LiPqYnu
rNUKbSfiJ7VsmzrYDdZ4+KMlGzyLu1gBisxquApd9aXhTrVVWi255ba1tnIo5LAdLaiVmUUjmMQK
KidhM62OdM5A62vatUM2YF1qwzinp9cCRfA7tqqxlSoOFHCdpCroUlIXlgONqOqgAmeSa6Mo6N6h
3QXnv5ca8xFSFWVrZv9ZwOotmFbJatR2tiXNTaJ3uFc8c4fzpgbLkhCAypgmGvbJK7uTFvnVlilQ
dtEtKpG5f+HAlflpcKiMTxFfZmBPa6zOmn9rvWTf4NecMzryV6TstYOM9Xqe8d7iJkug0dDrK5j+
huFmRj1C0NrHMlKLS2aaVyNt/HMohnvdC/OUFi1/wGaQkk7SpQt8bl4aWXKpwuRrwAnMHgJQsWxa
VGg8J3hFyqNSFG/k3uSGVqLoiGpwsn1jRLUg7SLMrr7Vte4v/YDWCV9T6DU1snJfhigADHLWtLsr
O/j4ys6cXgon5yQ3RcSxhEMcj9WDizhZB5q5o6KOi/WE5h0i5WjUrXvk39GCo8+pah/XsWvLI40O
xcbBa1ppfb3/e1G5F+7HCIeKyHm4KRekQyADoCWxGeVMJp56ZkZPXWsEJFNQPgu7ppepGLONkeHA
iNOmvtRhRUC6mwo6RldQwjaAKzGhmxsMJImY1jetCnjHKzKfMlP1LcETjf8IAGSuQoZu6XmZS2OI
F4wGixWlIhJx3JBbsI7nuEc4AWdLtjuzhn1p4mo3Cus6ZkoMDa27e64K5tbnrZWqxotgLHuwAvoW
/l606cNSaTYjPMNNllhsHn+hR8VHX7TT9FQx/geXME+qwX537Gad5ecWLh4qAhtJluevwlA3bo4n
t2Toh+pDPY8C9dNTmmzmeN43rcqQn5irWgm4dDdBG0IxQUR2yFpbtxS5PdID/lsHXaWpHReJCtkl
KKGI61oOIbAOXmtN23CvmfeR+zvymWkTpuqSy/ny74+gUmHOLJKf6F6MLqg/v2CGkzdsIJdo4jAr
BRNAgjbd3PcNSjamQGuf38IuuQ8MN7lN2RR/KvksA0jekzSf2Sk22UEzN65nrwrF/Zr8aHoUHdLE
fdiZdzKnmI7SJ/SUkL8EFvsaULtDeJL80jCUYBHGR9MUhwFL+DZAMUKujZe00DHCZug/a3nTHEFh
zVI2K7wp86r23wgBnqRWPDhJc9DxOEkWy7o2NlpgvreF89KU5hPC3q7q8kWIfstZcE0RNk5GS/31
7fpKsOqRMmVB0ZhwD8rNtfJLL7SN2+YKN1a3WccqpuxONZYt0yTspCASOSAnExtD3nVXffKH7oZe
i4QI6LSg6dIzgLnltPgyGA7ISWI/XOqpya/aFKe+/t60z1ZnfsgWLaQsPHqtmPzjbiPEFlCm0+sH
FThjNRiXRI23dTQN3lBAnP4A+/yzHXmixpSEYQndrkMEmBmFhkvlrSqrzziK22VnEL9W3S1PqDdz
zeALHO9S7/PXIXf6taHrHKx860X1OXn1tneSnnKCTAxp3c0xOmgfodU9fLRrrkSsAuwiu8HWX4OW
wTteDL7ApLaVaEarzB2+0t4Gks8IZ0GBQ8TYqeKs37fnDpF6xdINK7zBeh7lYtdGgw5OIHyDsgvn
MAw4H5ZdtmhCRkgGM1fSfuolivIfh8ayqEqds2paPgNtTjURV5VQBBlUQh9AzHIgY/vMhZEBFXPX
hwqUYCH7BhrpKO7MRL0NE9xoSfvCIoBBOSlzvKWChCt0YTQwEexD3BNXb8sqY3TtLYNUfc/rHezG
ZgJ08c1B/WbuoyLDp7TBtT4T8KB5VUDvCnYHWji43o4gSxpLPycprdNq/I3WQ6jYHH6lX30QGmQ7
4He5XzPGSifaQnsKfQ5/028I3cbaqWONcnmw4r9rdIvbBR7BTwKz0oCJQOpkz7twHgkHo6zGUa3E
AZUNL30UXwekgYJhTFNQZ8O1Sgu8V21AHCpjIsNyRqxjGxXZFaDGFbgCrdzdUycwPOGKfGVTZ36B
IDH8ikYe4Ee86Hq/xaq1NrCX/n0KP+euTcPqJcQ+P/DPYmKYEbr+9Wl1GsBO2aDhcXrfaAmk8sla
My3lBp4xoWmIZyYT7JGytXnuE/evpu4xkJUJ9SUzzWATHL/dqrgwY4nnhllRTfOmFsN7MGIc1qT1
0FRlH4NA9dNu2xfuIy80QCcpMAQnOWtki2fQPX6AIbxqdbhObJXg/vBpcs7kaKpt9TZZRyYDpkTt
tflYywVeuM8w1j6UpvvOA/3CaZgba3GzucwjptG9lyr2RhrNe2z3e1lGx8qgdSo2lEdXWVtHejQc
GQb5Gi+4kUjimpVD0knjVeWpH3y+xvnhvvcD3OYC5xN5wVo6xbREhx6sRt95gQxwZlde2p04Fp7F
smmvYpsnFRwDwv0V+hPkD31hudEe6uCLqSrfbp6+NxrNxqqG7KdCO4p2PdYsMzc+0yy9Sf+dQMEe
A+mLmwNK9NtX3VdWcVKT+ayOHhI7IuiWC+u2lDH3WA0Ib2X1j8g1f31gBVx4y83YhRvkbUE12RAy
Zav3Ru/c9XpKOHPRzEpgGFTHcK+3U6olIfPFzonH+jvwGMkOerduwfnZx1EScEhJ9s2oP3LmNjg7
JjakEPsIWwgPl27FZ6MvN82YH2xOjLO/TwssfytkgVfbpMwWn+T3mD/D8bYAwxS/WT98ZcHWiVXA
hQ6BZ3qNnxoALzDFvPlA4VLrpjvdvtYlVZyiLibb6i9R4xNHnYsb0kWRa+JR0+ocZStKiY6ghN6g
buBJoObSHhB8oF2a5bpRrVUfWFw3Bc5Zzt8pLUD1PskUsvbUUVXeniIonCHyrBi7tEgPXLjgdCCI
+W9l+VAoIMfJu6QH8Dk0zVNJeM2la72kmFiP20XI3DDXmPUPL7TQ0ksls7fqrnTN0RTMWUKTLI8V
7xlw+XO7bJHpGJPkmbbNbHYl2qnrGS2Jj9oNgI0yHSjGbxJ1CAYG/VJQf77sUXtBpfws6VqZ99Pd
OqYAAVMjOkFFGgCQCOYm5+zjVZ9FCYxM2/RvKRxwmYOQCOE8Mpu1hxg2lbsrLNgrOQFNm+pTJtNs
CA0cYD35CBOW9Tpejpq4GaX+hDCQqRPStwApgQ//EmBj4ruUCmUDgOhO3miYhY79MbYbtYQ9LHVg
pCVD8RkGug+gxDG1hn4nr99QGXdWD+YkHB6ekEdYMzX9tWAgOqaEuiD71ZOYoymuxqSYwwKP/yAO
c2qy1/RBb2Kjfpdp+RKU4ac5YFmQOLUqLbgq4G17p/p1LedDjDjvS2sh4vqFucHZSfJTGWavVnAc
wHWGWcQ/4zeJJ/mO8etUWsR/M+tYi/qakxypS5dlMHz3p/Zzy9/HASg3NbpMjRdNw+1Fr6urTWZm
YeQvht+dTdycZApvvbTIkrcnTSfY6tXywrHnUwOuktQFD/ZwzcNFKX1Mb/07AUqP6PC6iNP3MQGO
HeDBm1tpuQ1BBhRxa/OEOVfOTC/oZOwvEi67aXHndcW11gfyZOqtwmgDofXL8KNzBPobNs27E6ov
YDWhRMP3qrhSObCSZlK0z8PINcnoH6Vm8N6I3bfuOXT0W+EY3xIz1yxoJetrtO4L+WUaJ+mHW+ml
X8LDntlR+cnlbNhh3ickk6GRD/Q7EVDXoTDBsG5QOhRN+7GNHvgZ+trMSfsPQQ2DaB/IJBgEbf07
K+6jVz6zTt2MRH2qDR5EK701vXUf3faOVEOxm9hV6rDJUblnuolmmXFQrIJfQ9JTr/nxc2snHFim
J6iUD5CrQYDKyIlkJkeK6Olcc1rAMpnmPfseaBPB3zBSTpRsvQ8K+AihFO8uRQgSN5qrgfezaHtK
GB+YtfJGfpoeBUL/s5jGxdECFkq/PGkTTd+rIl7nSfBFQIAzofLFKPy5Xmt29d77Dukk55LzblHY
YMap/yws8RzjzmksqhoRJDuFHcewMJd6rXdy+upsUg9S9vnWEvZDSyw0K6e9+ZLOR204mFNTt59o
98rkW1/CFshNB+8mglaFv6IDnIPWwyPpiXGJPszQgkA/iJGQGInGsLt6QQD5UIz6oywI70vxOWIi
G4v8t/nD9I64xBl9rDFUTi16EZAIGOPQWl9TR/8KU+NbVcwnwWLSD92x5DrNm0Y5F6FBj6FORDPK
nwhAzss235MN2elN8dIV/adHWW4Tkq+zR2wNdcYPqObAbzCbTXTUFpwClzhtnxCML0FMeNmknD0d
IXkg7ehjTeUcdPbES37LwiYiKDFVcrmo2MnpHngTeEsxh5O5FFFziNt4XdYqR9+uZ2lW+jkyKvBA
dV6k6P5JaXMglfmnYaTrYhRyxgWEn3hUbjsHOlyBGZtRBpVMXf4VwWzqACvNBnRfMCRcaWqr/VKt
dVNR81Yqzm+MvWbqltpKYcEXan6cPOG5DJVT2KkUp0J0t0AszETz7QtMIm2QfTDtg+Ti0PxDsCtt
iDipmodz27RIfpFQV1R+8mbzrU4+dHQcBZRIdBlS/jMIcg/k4MVtsNtfX+PPtaSDIFTY676r+1ka
+vmsG/nOdLG59+NPr8BDM07LxPSVe6chVqtcqWgk5joa37X7a7esTSMGD/LixLzKhsaVgYiip3c7
DBK3PiJtmfRkrvOExr8qRoXslwo+tJksszcnGzJcZoyvwlHMQr3S+cRU+TXFBUN9zzecL9XhTUJt
j2pBDarUPl2ZH0fX/nCsOzOFR505PAPwvZDAu5lUYvjWgSCLHsK5DI4wlzdSE6eYTNFCo/Js3tDw
w7BKt3ENGkqDjs8HOD9cUP5+xjjatjH84BmyNXUf1OJTTb2LO5Q45rgpFH6yxUIQzlJftBNP6hne
L8XB3UXJq7tms0H2vYWl41UqDmajpRl6V7fop0Jz56CwM5H82WnZcAdRt+o41achmAeAlLrRvBQj
X1od2nuN80MYHTEPdcJhi+TRY1KvWzAPbfqWKxSScZehK02lnNfnx+Rq+R7/xqdvkOJMGhceGqcp
+r7eYyrKTOsnD/sDTUW/RS8vxMTfmqa9RVFx9gxy566zHpVNq2AdgnN7BzhzLoPkNnR4cdKcaN/A
m2Iw7lSRG259D3P/qHHC98w1odTCM88mvloiPjqiSaL/pCMu1qi9YSv5ESbEQDuwj3bj8qSRPyTO
kjsMGplskmhVNFy+6VTOEu7DMXjWLLyB+Zv0eWtmRkh6swaT5ABVx7g1I1kOuhsD8BwCI7ZXrkfV
eI/c+E5eefButJrca825gMUK8a8zHaWqIscriq960QwsB4NdM1tvGNZ9B8BbrLBdCfqrZ8mAdTjL
TqnhQ3hodvqwhQWIExx4HhlNztDWvbLtR69FVzJHuAeNZmtp5tmmfYaULk9u1zmfActOa9R47uEJ
gO1LPyy9fm/bjjcM7WFW/zR2zrGxho0qOgBo8plvJuD5EPTuUL9FfnEz4/rsRdtK3pB7TxwRvjQH
qDyJXPYRV6dP+9ccuY341bthu9mMoqMVfSGzgUFtDDEG7MOJZtOPLMYYiW1x5spyreo8JkZKd7Sv
kjWPpfFUGbR7WSYavFZtARpGqEe9i1mQJG5L00boWcGmzF4InNBCEaZTgmmva/wUqhr2UBJSAWoA
xzHqMl+0MqB7t7toqfnk5AQQim4NRHxOGycDTaonRPMKgfLuqsYpLLsZCbI9g4pD3xck7tzoB+uo
oHjZyWykDGtrgjkN8BYNfn4mEvuOffBgEGWs2vAgGnEt7GGtT3GkcCN6eRjhpblqtiYZNIsmbgpf
MrC51NfjQcBAggJx1rSVTQN9T1yTE8rG6qkcIzUO0faAuv+ICja8qmGtsi8B6P6qTfY2pxlo+DrO
uAgIaqXMGfYUM6DhCuxAc0frHlEhDLcuUfwuMa592X9ibtkbGiGE2qDKVMdIa+fB0WGFGsxSom5J
LCL+Io6woNbTW9iDC151ZDEFdvf5OK1UMINZ9axbbAX1fJCshb2Z7bLO/hWYsFiz2ZpEiIt7EDBj
KmD+hVJmgCJWpgSaVErEftRchmatD+LhweRcmf/9btaxy5ru3ivJ1QBWeJODQ2atZpqYkzpVpmgt
JkESr2b0polq6+DJGcz4o3TYSKsi+R0H9Y48BAbgs4vsY9SlO8Mqn2EjrLv45sfDRiumQTLUENXd
yTp8+SsUSAb91lgs4rEvt4GtHOvhrRPxq0zsC8a+g656d7BPdM9nxzCtPxKPwY7SNu+qS/rQLdy5
baIebP18OKgu1L5Ghj9+qTzrcfceCHeVtdNArJTFwg1wCLdYTQLkkEByIvAD+6vJNmZa45eoLiq5
MdNZTdblkVpGmiZe5eS36hT1LWrGTaa5yzIJHiLTb3aifBqa/hOm4mxmxXOdT9Qq5qcVFabmYC+Z
060UzVpxxF2Pdl/Pam66vq8mGzuoiJpXu+BPGgLNH+lfkp+qPXafumpf/FQ9u6ZB6bR/LqPvrPJO
oJ9GdDwe0VHX37ASdh72BUxMHVSDbla0nrfqgbjRDrYeEmeBVLXK7Z7toEAIJ57CML28USrIWgFb
ClwxyR8RnpqueSnJHHGxq85p2yxTju5DfepC4rF9sUu8eAmtLZiPiK7khAAF5PWriXOa5DiQlB7j
GGxJiQxxUPsI4F2irJlO+Wghypm2rW8MIfOBu0CVxjsntVem5V1DfbgtOeneqEI5BJ5YJdL7gBc6
a21769qPsqnukc+MM/fAFyiWew/hNOWx+KWHjebbhMmo0RRXR90TXnmkJvt9kn7qI9UHWebT39nB
ggCR1pk4aTwu2v05O0NfefJH9RnkyGtZiaNT6+cmerhKsveqet9nGboh0+ZA7Z9DdiTTZMusGXYP
Iz5ybsQvDgJ+nPZfEWOUmctnxXYiUWOSSxKOhHBF9Nt3+ca0ik3kcrQV7qtTh09t5e4TxutKiDSC
gKZJ/cvxlfNAZEmL4yceXY7R8iUgjRAaymEMw1+r69BTPxla/Iga0m8yfTtQsFkijXOqsIQ0UXEP
tOUQs6WBziKiXva/2YZ9/RXuzGsAIXVo1HVbtUjFw7I10CLMC4aZHcXmtK5ujaTcO2r4LJmw9lAd
dbc/pz25MG5NBrrqXM8BIWUZS1+V9b/TREXayRdFrxuQVxyqYr9cGWVVgwohnwtP8iDDr0axXsIw
+2h0+eR37fQz+CgIhWbArjocDqqpuKxvrCS4V9FA42xfte3CCkECeqL8NSzllebXZZz3qx7sEKCL
K0LDBWzyA1C1KJJDHamvgYdqqSjyzfGPcIdfu9I8aXXzAqgpm8WmgBPp7iytMdeNOXHYbN75Tl/G
5zT4zityw8ChhkNAkQR5Yn+VRrELM6Mg0y7kb2oUhMKGfu2UVvmCHe6ncfGuKwS6Dnlbr7Iiy95D
i9Ld/If9gClfQcWWME08+GPb7RWmQysO6xWsgjxAOIwizu1GeBtbAuBxBwdN9S9MD/KVknz6jads
wrZlqm1Z3INACGVRcuvpQtr0FGLlGb5LUarlUUUpn3ugMbn2t6VfrssAzFGcUEnsyk2o87ZxVGwB
vGF3fy9JEmv/+pVaO9SGuRinSrUrd+wGxa7zOHPW/FXmwimpJEt42jkx9hZRJazktAzpiq/stekF
b4O7r9gL53KIzDmWtGZf9lG7//sV+iaYOm0k1dTHbDFZbe30dx1Yzb7KJ4XP08JhRTDlQ9VYhoSj
rByqkchcWMXea/Ni78YxQfp/f1xAJ1rYPnSgSu3P5mCc/QAQeNwe7CY6dar7KkDtYOeetYzbMB5X
kJ3pip/JiL40sg9j2FEhO7JQmdiyRIjBSo3wB1vWd6d4hzDoH1KnnA1TIAUgDT3aylifDCjm5GRw
CTl4tZCsav/kQvoxZBTtERgJN5uYFuNe0iAaUXTuFIeoF6+e53+QlUWJLcW90Zy7VQOLcowrHqwY
6xBRXU2krwlIR4bOBCU1Z/J6++pTWH26ACbovQwi7nXmT67v8EqKDU7cCEkAZCo8MzsyPw3F6ucZ
tsRZWPySpxHLLpHPqT1eBZTUQIXz1MBBSdW5XuvbiBqVxRDqSxDr3dxSjNUw1gVxDx5afVS+sdR9
8sapOLpkKzwjzab2c+AdrYpk1E7H9hx2m8XsMZXmcWQr4WT3iQf+CmX+rZNQF6FbvZu0rNAafSN3
jUG7E1CnUjbC2MEghflW77mqhSr2eUaPyEeUStNoVRXN2a4ZIcmub+bL2rT3AiuCD3YVUshzoWfM
X4jzhkR+IZs/8orndmLXBBWgOv5KTqohJaXigq05IUm01aT3CYE7XpgKEuiI/4d8ubt3e2dhEtJe
/f1cVdGQubXjg5qn14zOzHm5g5lhQwiBUVL7375DXdxQK5sCn/4oy5WrcBOFIYrjVUNeZS/Qh+GQ
2xR0M4Tvi1dU9CO1NYprWCTk1UPB5kmuiLMNcU/8ldOA0LKXhuvd+qpvZ6rl7oTR3wEvFrOwQiQM
nHtambe86x5q7L4AbImXmkJVEtU/yOWcAWUP5Bs1F6GK8bSPIqK4zXvp/di0C+FxCV+LKrUWZo/V
tuNkOAuofV5UoI8YOW3JraLM+dojljonGGjVkZ5SSej7C6Us32LBf1xOaLh5xNEABjTc+1mOVlDV
v5nShQu1FataKzhEJmNOlM57yjPiI9rMgme37Byn46CqLNA264WV/4RwALlpEzjJE76XqPaBqy51
hHMua2yLRRFsGqSRuSBdQRDRI3xUc44WypPrj2czfQl98HNjv3JbDGdRnBNk57uwYINPFgI+Dv69
dlXXHZ7SGMZQ7pZfuUf1cOHRg413j1JhLq6vYddy/QXriwko2mLju6kYmeZdsOpDZqsRkW3YP5sw
Juilk/PITIYpwqVtSqNcyBrlMAOfjaSKK3ib+f6BQrg9qedrlUzVP3oNH1pwf7NiJnOBxfAVz5AN
0DJ1sgf2zSm77y44oH3lTv1l5w0CY5FCfOr3jAQVmE1IP7alb0It23bkssB0ModHF6+ZaE9TABZu
sjBYGchQyS+i9j2jPqBXvlJhcekdmtJqsUIwocbBcEhgVGmJFvCkDCkMGEyVD+wXc1OqwYtsHkS6
q804neCxQa3DHs6jH0PbQgNaAheOdpozflkZpW1hn45zPeGqpOPKaGfVQGORXZ0B5zCdDmN9nnHU
WFDPSjUYj5/RYJtwqE6ZY3SqVj1G3lmUFtoKd4J3RNvDkmV51CY4GeZuD7KhbMa1Fozh1lL8l2rM
9Kc4FGQ/hdxjUGP9TMx1Qs5k2RcUP+gTA6RHZFsOzZ94YQNlFNFC9YZPxY/ax5BRNJtCZmMsKyke
nUn6FzZKNPRTbuWuQj6bh6k+7KHfq/ssTd8HRrx7szG+wrDAEatwp2stXNfeZrSyat5o1A+rtuut
HdkU8A/YVNn15CIXOsOZoIk5davp1I+TPuWhlqCIJhhBpw9NCqoWZm0+/2PqF/r/Bibs+nU5XH68
IPsfVUrq1JfzvzcwHYLP4eMf//GDKaUett//+Y+/P/+v6iWNqiSpEivWHFs3VUelYOlf1UvOPyVg
KU2oqipsyb/9d/WSlP9UTUeoQjU1aUgihf9dvaQ6/zQEhQuOzvwe75cw/i/VS9IUfBW6UwYvS6e/
qcXfTVXxVjkWX00YJp/vf7TX2NhbQoi+AUj5scoo9FTHwRfXMdfwkk7j7+gnyup6pzgq7ljpPGm5
5cA33lYFoATbZTP2HCO5BtMLPjgEo6BbqD0BcWqLo9cQ+RmTDzfIPrsOuMyfKbg9JnIKMJY9lzUv
Nna2iiJbGyekmPikBibKW46a0hn2p5AM0pwsOugVTa6dyH80/tDNjJKpEjW69wbdnSUhlN2b20YM
kbT46ON1n9uJjp2uFuSjC/VmtKX6VJrNIytdcQu1CYXh8lC1Esweh/jNkPrFQgXBfVZC9aCboMS1
qPlwTEvdQcjF9eSzwtOWEO8rnTCEo06nWWdY5RJMWO6ApzMALC2bKTIxOhAjEoXrel6axlwzsVIr
pIqfGeh2z5inAGyOvVgLqp7h7mPNUErNmgHHy95GFdItBJ/xHVTrycK9eQxbNUZVpfFVJQG4YAev
triC8EQkrUlIMFmRKfTuqQNKxncSZgE0/8wMBJsFLnsIO/RqnfEQanOjtDcxLqujYhMa0Engf9aJ
WMJ6eh/CpHjTW4xalhsvhpzZLZC3aNvX6UfUud9dJNJzpLVYeCttGfSq+5WhCmA6YuAnBwVQYhYW
p5i11zP04hkmzKEm9IGv2iX81huLoIjyOd0cCofFBiyppEe1SPILDvx0VzNfZ3XzusXYxHQYqhZ1
MZH8SGMt2pAB/THcrL11uTcNZZxLrWenMAuapdKUSFj0PZF/sctVnPUKRPbyJwsgq/oxHj1OVTbX
MzAOcQvsUh8qnRYh4kNqlx7CDsu+6W2LzHu3O2OS4kBzJbWWbEKqiWm8jF5FXOZLzsckpTJTXiqi
8Meys4/pCUvZ8IrM16Sjf+oN49oQA78mFcXPtlU/OY2OA1zXoJfqnrXIS4V5TCSNQ2R55kEHkMpd
yz3bXck9i2Ps0kpwQjZdBQEZD9NS6+21T9PjQm9sZ5HruY1qyOmt9js0JrHpZFJj93bVjaolGPYV
YFoNDR6vimYuS5hJ794lwgEECTxLzyP/y9RUrLKBEhG/6wpMj/jqrT5uzqFvIfQk+Y+SZsDZUriS
veGLVec516z/sJSh3pq6zJ4q5UjsRV+7wkMWz2DPavalDvRqkxEoXjsNad1EXJoi8i925b+3do4I
QsT8aJlDe1T9BrNmph5BtH2b4OgvI/QdphDg+XqrqrYRFLONAPB2xumJs7b7aFl2L5quinMW/WgJ
F8A2c264Mcs1W2pFhbN4BtgSgk3x2luaEifE7AQWu2KE6SbWxpZ1tf97kZZW7dMauFqTjO3SCwCX
N/bdnyI9zIv6M0PuAZ0LK18RDRmXCBMrZhpyL+TFbXiBna6Aj0GSKFs32Ccmp46uMSQQEq064dKq
TsSB2h2w3FwK5rfkJJHLnUMed7q70jKv3qs+2Ofp9wjinDOJJc6UjX9NXYdhweCQ9Jg+LA1OrBn6
B/XRmBd6RU9xaky+w4BvBR7qW1aQtPd9ztqOTDAn0KZ5rDy8KuCRX2jgAoMLGMOlIyXlxlglzJ2n
D129lU+6w7TBcBKABPZ3A/ChwJ2ITG85pTpu6CHdy1yLn+y6ip/+fqVOH/79CnllHtr1IRsDi8XW
GigPDSs3qPfclDYaqLSDI9qClH4Uh5iqk+AjG+R31jD1l40ZrhkauHuf+iLsgeM1zPXqpMJKmpOi
Sw5SzTnADpO9R5bcYiC2b1uAFvPabeWLV2C5MsN7hqfnFgXM7gKcyJ+VjrIkmxf8eyVdQ050yNXA
2UoLKoxQ60U0NiQksZDBE6vlQVigIjsdt5ZpGu0RgzIVM4QXtiAD7n8f6VbWbEitYJac3hxKbQ8b
3WDCKVgTQQPV/cpus/IaT3p41vJ/xUFXXkk5jvtSwqCzG4H3iM9LQN8/N9MLMvZrV+vxLu4xPmKa
mdd09T63IoO9bpJcE72tP/+9dC3+oBh/2jZwUhfBUrhrQFDKOSlTfqoN01V4p97z3+8ZgWwWfV8P
S1V6qLLtkOxozBiutBxjEum8y99H4r/YOq8lx5Fly34RzKADeE1qTSaZ8gVWWV0FDQQ0Al9/F9j3
2JkZmxcYwWR1pyAjPNz3XhteIb8IE5eriY9Mah2b1GSa+5xEUvdF8AmlsXMTjnQRFvGfNBFTgtht
U6ZvKdyeIbY+K89bQfeVmOUU4UTdQGHsJe5WERTRItL69xOQQmPbkWb68DIRHTl4W8PaAzCx4LVM
Ld2AQYMJrTKtrFkeDI/qrDXATlVXvqo8qf73f2hPJXjYHokuPgqmBF5maKtSt5aBbRRrsszENRzT
aemadfrwOWWD/0+sj7jAlZKOtvrFwcmo3Y0vPP/6vJQZ6WpRedV7DZDq/LQpsYtPxfFpta/GHqiK
lL+G0eGEnA8B6BzXjZrrMCU+xYIlaMlCY5si+3eXtwJwqcVpyhuMHwt3LfLQOF2q1tDeQ5e0WsOO
h83ztgOySsvAj4/P28xUB/h8q9Dy/KPIWWRVkoFoyftp87wteSfvBfwiJBElRt3OhKdla682m+XC
ydxxH5TOA5jIeMl6LX33TX9Ltoh7e97VqkNO65IkidnnLXHWz2czuiaAIdSrPiSvOJCdn7hERtoA
Zrs1WZ7vYzQHKJ1E+jUbu7pktH/sjCQSk/nmxTDldGR575bPf1odsQyqn77XkbT0tJ7mhnFNMmeY
aBpn4pE2CYYDGina+ND7ACmH0IevzHQ+J2qtP643LjnC8kmJOYbFcTJuRd8MuyEbXu3Bbx4tJ+dd
WXcAayugjUa2R/jRf5cDaUNMhtyZuD4cGcAxy9fGpR3W6hM/cbszstRd1miEPxuDFdjzQjwhldG+
SUIOJZhRuy0nBh5jfiztQSDXmB8+L6Aei2NtaFQO4bTg7GnGK7esbaZWJPn+ez8ZKAJbLD2bNNCH
C+3RxEWOEP4p7BrkAWLdFejZ8HPCLd46nbqRCzG+woE+4tDTPup+zHa5DxQlIh3mM8FhRkYdaDry
CbJ3Ef2dzbAaXclrwHvwbtLMWIJG6NdJ047Y96g9JpVeLf7Yc/5M9kd0sNZkOjdEYh87pRx4jzJJ
rQJMUc9LHcv+WvXZ9EJeTbJ9Pmfl+KNQk6NA0Jn4hNl0IXW8wyvgv5h5an24EJcgOiMRf952RqZW
uDz8TWaO1sckp9+62/9//5FwAKcl3qdIZPDlhsZDoJz7bUvysjqfrrmycXfYcGdQ4QP17hiTUwBU
2UztoPcV+Qq5Bb3ZNYoWUOSMThGMg47MenGqPXb/IG3fkaB6m5a+z0aregcj9oiWr8t/UqJBkZY5
7tlXKfb7NnMXzy/QeSHZHdGDDHEVCWsfqYofldnVW8Ko/5iQr/jvbdmk4FFJtXh+0R+s+irT5Pi8
i4d0eE3bapkzKV7VE5TviGkUluvn1aVvRKQ5ig3eOemhM4PmKHCe/Xv59zX/x72B+s/FTf98HUT+
t0TRaNAN7Gatktkq1WW4gt7QLsEuOBc7YLDwfJTl6T95lTS7Oo7ci5wvEAqQYkw++UZ5Cikj69W3
b2bbmmbUu65I/HTCqliBblSgWootTRvtrWfyuIcpTV4ZxtPvtEm3CAz5mSrX3DrCIluxBnwqiSP6
BVS7q7NfWjt3dhzL33qGmMlM4+75ZU6CIK4wb9HRNIxbkaAbrOd/V6tcoZkpoisyg+lk+M4Va8V7
0sVqFoabixYAKxCqQX2mbyZ2o7u0wqNnjeV2hBmyTWXs3UfICC8t+s/fRqidbIMAm0ajQUaIzWoa
ANPwOeZ04BpzkFTZLpsu4mNooAiwBy+6lh5TuAjSxOJ5mwxFfH0+0vvy1Q8CD4ILL3te6lrXdk4a
f//3qUiPNm49gJc0GAyI3nDeXZMtv45KMHqydN5jw3BX5UDc6vOrOhv0wqRnt+ewfDWDvjz5JmhP
J0MHkyHHTvFW0jnLI8NYTTFRFEU0NpcqpwdWAmjRtTbatgX7Ex0yncpD65uXhHzGeqVXzsJlN2g0
o97j/maCVfuZRfsaRPu/95oBLzY2OhuL9ixhhSm+y5XkFGSkJxXnzYUfqLg+L0bKtA1CSEMbuQ4A
OAc7bfCYpHZyZFqIxglrK2w1RjaH51P/ff75SOOgOYS1JPKKYaKuybNll8j1Ei23dsq1vwGiios7
v3N7qK+41srma+BbQtIip4PfhxN6bx61vpoOSQDGlhAZqNj/9xeeL3leHKNCtZ6IcaVGD1hnnNbN
VkbTOyrg4WQX+Xh6PnLnR89bbBvN1qyNf1/xfH1dISHLYmskQ9eqF40WIw6eb83SyQ+cpWY8F66l
BUrAfU6PGFRQNd5xbSB7GRXe5VBupSizD73UIRg0WHScPoFehQbDjSlNQdqoW2yH5+ercMdlB1jk
FDYOeW+N95FWDMijABGtOc3v11qkN6HqlCndEJwMDkb08KnuaelGK0Vi8ifiNiLgtSY41o7RfgwR
6U08jaTUPYyWA8x5voVT0SzHOHB3whbFZxXHaxbIdCkpWTcTzt9H0343SZ+/x/qUEt0EiXC+IwzN
vLgSD8R813tue6rxSUD9AusZqdhccwLijJX1BMZhkF+7z3NCw7TVDIPpo1VCgocPPKziqDerFNWY
S7GFnjhILjVrfOIU6upw/qGx/tp3wIClaWc/dbCcZOb+PIEUDufRk8m+d1YuSsGwoLSvjH5B899a
Tm1CsyOoBNEpWNcTc+CNPF/AQOIatxrFpNtArTzfMj9qcGiXFlFOgW9vIUgy7SCRc3Km5EqYhfOq
uQDZlTY1O5nW7msRMiGebHP/vMPzxDgvTASn6jSFCGanJ2n1v0TvkK6H7fz03+cjIoxXDYrOFbow
p49BlsgwoVBV/Z9Oi+C1evKXZdOxDrVqol8MDspUFvYIHaklOpjPfDI/alXq12LgTVhh58snS/tI
C1Ps0FNUS9ju4WcztBhvyyTYdx28wygCZIwaXpzKpgZphqnxxQVAeeKjxE45X56Pns+pWuwHKVG8
C/dPBWd4z9/IeCU7mnjLqEUQo/TkiNXp9vy5nj+hw5liSw/6/vzp//v88xFoXf7yiNiOg07ywhgj
wTDI9dkW7FfJwrOiu1mAXknzkWnuqF5Vi8Qod8eD3Tvj6/MiAXuuhqBmrFIRqWR3yPN9FTJXKKRw
ASgIgF+4hc/PSzbrugh305BoOAwY54tmRdDbIiZ3mZEgCPGdbjFrQleG7+ripQ9WhBuzsNq+dxFG
6V+6stM2TcYoATIDrxB+Q5SaKmzMbWN3ck5ppOQpZU5yasuiO3lThWDk+dAMnV3BAGz/fKU0TNby
qt2Egu6CAON0AFAg/r08b/U8GRheBcWvYYqs9f/zkueLm44YOpuJ9dI2hugS22O8h+T5+rwbc5GD
1Zu/0DHQqSdbsfNxRwth2CQk2S1oarmLVkTt/hlUFLmAVzsTiZs5GK/E8tB4iScykFjFJrRfi+et
mQBY6wyFphS2W2t1+UOQfQMBS7MBxnMLTrk/eXH4GaciR4LJZZ5xTR3GcbOxtnYutIumI6HMK0/f
6YWBrFEbk+0YenjLejl3Xl1/2VNjKLQgtBt69cP6Nx1bMBQ+/4uRIflO1lgAzCBI3nv0Dtu6Jv7G
Cur0XTW5ttbnsIqh0cJdEdfa2mTM6rTkN3aTRb5mvldwiM+Fl1Injv6nEJ/eGKHMkR1++ML94vdV
rYUCHcSZl8m+66AXyE1gIV7ao1KEet23c4Yzgi4HfArmIAXTG0ArzWcQ3LmYqhdjxM2TNEOwS01G
gBPYrYlVkRhKa9ni6nhxfFnfvIIjTAo5fo/PGvp86Z6SbZs29qlCHToNuruxEvM9tx1EnEKKrWkR
xlQVVrHycarEo+YfJ8WMP58cY9HZ6lO3g79urQcLR2bfBE7RiobxEnrGtuqLhiShHNETbELp0icw
e4lYiqKOHCgIEQO2qkWTWYwIU1jq/Pk2bcBJnun/W5zIbCc4fGBcCY7wD7+k6eSfhkOi8RT40wl9
KMnV0ZsjQbA3+ecYNwgiUnAWouF8XQUg4FqbFHo0TcZGzJgzmefkuNH3S9IPwHct7r4UOQggw6FM
UGmjv4MQd6YQ/dsgd99MHd7LKeII2wwW/6j7cA37TTiKATE9UPyT7Tkq/4k9MzhHfguBrtH7NQ3U
DGFunl/DFpXWVOHIM9g8BJlIEojXJY715BV/B5B213wfDNNftXXNHJjcct/ysn1LK/IFDUpd9Iqu
rKpXMzp4jNtzWSBk8ENqlzmrrKqqoyztuwOtb5NjEsEgJtKV2WKLqQp515r23XeQENSOhXakEixP
wIjDOXiCTi4Y7TQ4FelEF3Z0j5Ns6AJ2hrfRq/GXESbOzbGTOZcgu8V8JLPc/6gyml9D2h9rr7Kv
ieb/DPHwrqelTnMsUPAEPQ4b+hjQM0j/ymrMjqhFaUUBAOoSUS2C3PIgGPiQGuwEEVg68qZ3r4OP
DzQO/liDGe90iBdBi6RKE53Ca8PJrmzYKAXuphxVmO/rOwMExg7FIyss0DabGSh0HtJ2KkAAZfVl
C3DWlpT7MktIckvHDZoJD9m1vwSJNqwDFP8vqnrghQWn6er5ecisW97As5v02Rlat+8pMmLXTEjg
crV46TYwtSaqjR3bA45k37powP/HxtsKu3yni/gySBv3BxsV53FMz70vvvK21a99CLNnKoNxieQx
O3NWseTCgim2ya2EGcui8yfj0thZeun1fezm+UtrTMOyVvEhof5AQRhla4ZckDh7K6eCKYqt20Yr
jpHN0sxmAaqHEcMD9dawFIBPv7RwzWjSYPHwYeHC7Rp+AghVL34yHRgzhEyE8KrFib5t/Kk9ThEY
YRW7XyHzcLJTQmhspLUYXQMMN8LWYeWC2LNBwyUFqrj0qHto+p7ovmzTAtFbEYKfcePoil5g3RbO
IS6b5WDOFmuYWjhycZIjVtrRVGDmEwKzBHSIcS29MevTUJLxifUdINy0JRawO/ZGQFDrkFQ/6NyI
lSqa6VEO0xvd8DnOy54eWlxDhCrspQlOjhiUYTzriXm10Y6zypRYjW80TzdWgxs8aOKbMZUE2hcM
0GzIkVSHeytoK5JjKv3q5I5zGf1jiQK1c1reWYw16Te02k4k5SkZmy+yh2Gy4SnBqoj8yRNXcA/L
woD00KFfiNE97ik0X9txp8tkm3dtua7riWrKntZIef6COuovuk5JJWwdzh1juB4l+Ivp8mGLh0WQ
VugOQwSmBsUs3DvKJiNdwBNo9siBYz7uDQLOyVozHyOy1u4PUef2r07SshnmotuR90dqWJN5oKPs
O2lc42Xy8aNFqe/tSj9fVi5psEFnmDR+w5st3rIodFc0DR81OZBLhoRrrQwM2KkqBPxHfIVJT4J6
8VcE4B5JU6XuOWHCPklS6xZF/wbVde9Y/c0KsFcklBcoHT588DMHzSV/ueqHnRuDS0sYgq450ASX
rvoCuGURJllZ99F+IFty9g6M+WXbh8bHTOGY0m0zO8pEakKhzQZja1XhGzJvbWNilFoOOJYXoGj0
fUok6arzSMnQzOCLsuglCKp/VNLyeVXYH+paOwytYHCK21Z3u1s55WAfs3zaaYi6pypEBNfr+c7y
jAO/1Ytu6+PG6yKfBC8sxmwpwSmAY58U9Xc2zTtG1/h7W0pjI5sK9d+6SwsX6ud0MR0G9jKjNI3j
YFERPL5Bpz8tqxHJneHoNxch5a7z3XKVPvQi/zHYdwmHYWUGLXLOW+droqGR10ROtKEMNvOeE2b6
iqS2HO5ATkJugVtLTBJoopHi8WGJtX1OPcFg/hkGFEE1uUKLsA4JPAnCLz9oaqJS+21RjzGENOMn
CGYWYTm8gaRFf6P+9m4r14S5i5cws/Dy2O7RNIAOOLBXHA99uN76qwqLM66auDoxPRzWPRHiV2UT
Ozsi3XiQrfBSN9o7QxVilKoLNiWFKzQ8xpqR/k1GNjdhd4e08t1lk0Xj2tVYxjOIPaZZfEKkDj/a
zvqps+DVj/40E3TpVI73Rrr7yrS8WbZbrQAl6JskFea70lCZmOOfIRUogLTEfCiAWS9ku4YMGId6
E+L7frcQU6K1KYftbAN/DzpCXlTlriq2dd4IxSUL4vyqhB6vVANzsxxE/+iTjt9JtY8a41BFPmb+
qcTegCtLRlH6XgO/e4Ht4zM8PzSRnrw79M4YvyX6CZapsymrkOIj7eSZTF0TO/s6pE3GiLYzzpLg
UlbYKSNJKAJ7+3xyyEhtMyo/3pbza4wgMc6OtHZogTAnslpqtnMrmrpbg4hjcy2NIw1W78ypqDrm
ZbEKhhHjHKb1UxyOiu2cNh38r3H/fBQIHsUM4lejDapwaMZiW4oIECbeZvSvCz+L757Ku30lINqr
nDmP2YE2b2W+UPWMuoFRoacNoKbOeU+Q5cGz0lmmd1DLF6mfHLLyziAR+klTehvZW++M3mPwgRIS
ZDgTbHjHXkqv/Vt76bSqSocJnykPLoI2kHWEPXZhjFyr7LWDjmBtPRoTOJ6lJ71PTItXM/WKjaUH
sDwUWBXdZmkECd/NXPju4DTYDRIL92M5ymaLOHwRJJp7UUfTMqfVEOLZUX4W7IvQ9/dlw5/XakYc
qoFQJ6+2UaOn6YUqgd6/pQ2XZ5f8+Yikdbpi41Ssgd2uXLexLsQ6RXdZTWcA53JRy6nDzx+0l9L6
0dIcW74CkjOl8+jd9N7oyKljmF3iuZVQ0rpi8GJFJAvtzKIzbzzTLGPDSTZb4aGN9NzyTkf2w7b7
fq18ssE6hT241xVdGWlvitwrsSS6GAHDgFAwPA1Lb6SEoVzrMA4lYMks8SdstBUw9eRciQ0Z2n9K
ep7MWhuxMDXDXtWZGa8D1Wza3vhuGmcDph/uS4p+IeuOTh4S2aPbS91yAibUANxMc07Xrqo7HtyD
UOWNmXy2Gz6lKJbFWBG7KklEbCMGY4AV6cWy54/y1tV+foAMfU7wok+zcyY2gXmT3UeqUoxuOvhJ
UqfbeJrIiZYKSDYTBD8h44Wb5v5O4jw/VR7D6z6qx0Wrtb+tQW8WQVid0lDcy7lvE0gKUwNIDwFR
3iJgvzi0WP2HQJk4BEhNsDV/R3rYOwBoAq/rkuRNa9LX46jxlP2Z60TWxkK7WVOHkCFKPhqDxMzY
OpZ4YhYAMMHYpuWpyru7leviPKXau4obDeuZgTQVfbIF2eEAAx9ROStLgGuMbYaAi1EY65FhNEtq
nJ/zXtvGDjA/GZIgGUayvqaju+5l8VUqPVslvfVwnDo/WxnpIp0Yd0xFl8QoFuwoYotDnNGbGN+U
NhBpMcuus4Dw6YGD4zKv2sPgQNJMTDtZ54P4M5pkXxsQyfWhX/YOlCQ7rabLAH/ARotLsLH5Ar4p
WeLMf1OpnsMHta5oeNxdU1KcvAxRhIGkpHMpwPe9uL6n8ONZW1f3mjUxIe2yDMQI/mo35CAPte6u
ZypZknMULsbQ1Jdl2omtM6r3Ie/7VxaRfzjAHXn/Wgd3oD4WRozMx0l+/Mw8OKVtvPrdK98AaXU+
CMsG4h9+O3ni6GvRpwblpE3qEFFNEBbmrF3Im68ZJoKF8DRn1arsoHubMnDU22QG4wov3h9heuA4
kU0vcLzfSrrmizh3jauV2L8NVTikBZMIZSQzg3reWul8b6HZ07avY4Y33lrkAw/iQXASEuKOnPx9
7DliTbn9uwlsjcgHok4DhAypLPeho+uv84hs4/nG0egqMpTz5iM1oCMWLiuop9piA4l2b5Y9QNSC
xG/eeLHj6eum0w9ja8zAnHTYJmruBFmdWOuZRt8rQjOVutSGc5AmRG7O9TBn/Zexnc4qLLIza7PG
+AylRRLhvkuKCohoWg67agjnwsZbe34D2lioX4SEdb+7qj2N0R+wJdrFBcMa92fNZs5Y2bMdyoS1
adlwhIXnbIKuJwgUleAbVM4v4KYtlToOIiJmjxoNrk8lGMbQxqyPhqHXJ4Eu+4VIlw+jdUChIf01
OcO9uHW7yCPdX0Wy6Heajio/NcL4TIfUR+niNqs2KMtPiqgDKOrokQvzu2oLnQYDSjZPirOpDWqP
ZVhfE8RpPVQCPCUsVPMODfnUxopsnu6mw0p8NWloQuwc35wRz8LgGX+mRg63rHH0F8oM/bdpTStF
StDDrayl2bcLMwQJJQvFUmgp487fiY5JlGb/9BOx0OTWHhtBuRHFWromw6zepdi7FlEekvQq7AsO
Zf3oBohfhN7+QSF9n/zEWw4zlTXuaWNjYLV3KgfPC2K7exk1+UmmPEArZh1l5X1VXUNThVN/XbC7
WdFRj8e9HIUPYzl87wWRA1aGvDfusSRiLJuGFiuTWXdLXzRLQhdeBpYePR0g06ig3FP5cfTPNKPc
Q38tIX4/oFhgVZXnuiDFyy/iO21XgY3bFe0uUNgePIilwDt7kid08i6pcO3/PKS3GVPEpjhMMGBV
Rti+Dgx7dHmQdGtqyI/moP+T9Co5TfihfJu0s8rZmL07ri0xqIem+nqjO4jMtIjAQgk8IsJTswpU
cGGLnV6k1Q2b0u6Xjao0NDb/ubQiJOvEFPqisRN/gSGJhbtcOVoY7oy48qj3iv42N/C+XMCVV2lk
3aapwbhNecUQrxoYYmTtPawGbVHWRPnRHa4WkxLje0sUKC766ttwHH/VuIW/LUETyy4pr4OmnUsO
NQ7jOkwXaNMMiiKviBnA4inlWI8PAv4zzRqXriSdTWzIwUfkmtMuEQFzq96FBQOFqddWjKnkCkmf
efNSh1KJmolMXneAN+N0yLrtkgOFcPvx5mmWWvDZICpTMJINJhZ4x0/W7WD94yt9K2pH3PxE2ceI
P3lG02sX1IZ3VaDu2GskSRxJQT6JzYdmqsb01WOc9spKg4OECdCmC+xqARkVXCMO+Qscmoh2LQDk
LseSZgAOuz4vZd4/EIOidHD8q62p1wbZ/KKPx1cXScPOz91j4zCGi1PE6fG216sD4iWKG86aiyZC
jaoPhHfRMixacl78AilJ1eIIQfNwIOISEhqK9VEOJ0IqFmZavTmdNtyKPkOmx4GKUGJ+cmIVLl6V
3hFi8uOSOjht6fIjU2CUENMAXRqFpu8TL/0OCr0+28TCcuInssuy4GDDzaDtmm16X7ffcoOpWCOj
X1rSM+wp2kukgLrHhm4iBXS+y3KWfNlWRs9D0tRq4WVoAzKcnySBSAmSf9ooeFPdwFCmCGnXe6X4
a6U+8KM6olcDN0pKr156HLWiGNtF1FaHXtUQIEKDrbshnYPueMJUNsH13oqNoQXaXZ+MX1NQevB7
lHafaBKsUK/iZ7Y8UDodpgWngIQSivG7DzDrL/o/0YSZSI6fqZtacKpQ5w8jgaZIE5ZVwEKbcsy1
bX79Ne1MH/osn174v5MLSKGytsWY0xmThLQmAxRDvJugvPLw25zibkEyobPI8+ommrb4aDFOYNBb
2no1nEJVkG1rydf6lOjzh9UsOBHK2TXTWVDwv40Mg1CNTZReL2bH0aIUgec4bGxiwJa64Vrb3rb/
xNDcDqC0jhKbwJuW2WywHiTpEsscyE1gUJ2/is3ZUqQcTh0c1NHNsD/oupOu3Jw4hLHrgI/baXfS
yRp+savqh7k2E89G+y0ndzxzTHvBhhqEnF9o6H8xA++2Zj4cfLijDG/x0U4SYqZFbqAmWVSKBtBG
QYeDD35Fz4YlsgacrhXuA3ywO5vrV3T0yb/ITczgsjoXsV6dDS0DdAn2m4g5vQ5bjMWj+xlZHQOA
KTTOqcX8RzgzWwkA/EsE4frCWsDAGuC2rxnUJaLFqJy3Z4ZO7VnL61PDYXAfxsR6pGHXLwojsTlV
bulYUuVHpQ7ZhbWg6tRJ5GrpA/BbuNiblnbGfmKM2ldsQa6OPWmdY1fzAUimJhAmJ3TXXfc+sn02
4wTGsYPJXgwLtLc/GPMJ55IkuyqwNBlr2Nk1ICZ36PpfZok9J41A/xVj3N32Zo3315y+e1a4f+8A
N6iTLu+VLjG3ZMA25inwYEYgSaHOfSgzhhDuTvZ5qgL7DEvdPo8dRwQ9jQZiYnDlDh7K6txJ7hyn
6HAPT5zOIPdaIG6t5lLO5SSz0DekJ+CSgNy3AtGq8rudbtkfRpmnZ9GM8liw2JDYpG9g/AHeIm0U
AkWJ3g/gS1B1X2HU/NVzSUikZTYvad12O+R3rMu10a1Q5Awr29oVGoNzaaf1iiMA5jGHWMCJxSRt
3jL0lFvUn+27Bx+GeqH6dALUr7XiO6saRr70xshWl/ibuqYqbhoBJ/sGrLdNOh6SFVgeCVXJoauy
+kUQ9fiHotRucmPjEXu9iDQAbnEbf6daWt0tVkSBTzUvnH5P5uyI3RGhDMdy70160HgmJ5F/B6Yp
muQ/wijeN5m8trH7V9RV/d61GtbXzAfzEuLhMUD741kCoZ6bt1a32g1lWscoaDw3xGYpp8u/M8Ok
B4xczG6RxLD0/YosSsgQkPwZ+6qECJx0pxIGslXr9gZavrtzmmQ6l6gHlq2p2R9aMG5bylTdBp6Z
EWl9cD0IspPUlym50wMhDA4d8r3mRf9oik6YVc+onzCEeQOnKGKfmAUgQ7NY2kWQPKzYLJa+zQKM
krh54SNYkAk3Jo/R8cd1BBUdt7NJs9enpTchwV7mnSH3U++9plV2xYhI35c5Kr61kFhIQhyxbixR
oNo3KTrjQRJS9lIOqliBEf4OOGTEeFbP7qi2oexwgKqE6qCz2juBzVIvjV3gMFFyrG+juumdVHen
TYxbBNjbjLPxgRCGUKWGHqpMPeLA3KtJd8eq2+Tc2rG4k+7RLy1YnBtOgvE+5nfB8N21Dl1OOYgx
DTmlFlxlEQ+3METKZHqQ2SNxLmkML6sw31T6cGW1sZkyvvSKRCc5FKvEivOD1pjaneKEdy3yt4UT
osmZao8DYhZuBN3c1Qge/8WjIFc6MNoJ41iSJdlrWJYAfcOTS5bxHZUKydBy+FZFg+jEZSJmx+lR
uM3a6LtzCh/lysjhKPXsC4PfbZh/eQCnxKP1MBB3hYfFs6/FwyeNdm/aYqVr2acyCICiBL84mo6u
G23e0DgP5Wv2w+mi44ivGcFNtha1rdaBP9SLcgRgWDdRtckgB0qkpXfLUz6RXIzgTeo3QiUj3nN3
wLr5oUFVRYCz+qoS01pCiiDcNWlB/dVrXJrDggaovn2+nLZt9VLMb7bc46iZsZ3sfSfW1oTBGEvb
+WQ+iHhDd5slRerSrV3rnMfiTQwHOdAK8WQSbKkMyxOBfuijObNOAeZhRUX+aBvGeHkQ0WbRZP1w
ZS4Pdk2BV070l1l7OToxkYez3O5qGwgbqCqB/rpdhLrGGas3adUVWyf3AHqEDRGcznEy8cWapYB2
zxmuRCuq7DWQHdr0tuoXiS+nh+qS4jzJBG0gd0ghmW1b9L+DlR/E+uN5mWjhcEwZzgohd+MbDAzB
uWRE2WxMzWGLFRBv0g6+lp7a6S4tG6yUjn8vfDVg1yOkTWXphkXolDqRWlU4ZdeCQuje4oim6fMK
holhgbCSneorPuHvU618wqRl9qDjkC3Zef5mpWcxVPrV0LN/kOBMrFA1ijXY/OkRp7a7HTlNLcj4
WoKddwgs5HsCPBdyRltPur2vmeEVwgTER3E36DEE33Zs7xNEn6HgtyGqdj04srk1JCycY1JM7ehi
orBgioSFOxoRWZPV/eAs51B78EusAiN7eOEsf0+JsjcqYAqRT7OVXQNSQngyOpBwRRA5u1yfNBSg
OLJnB8W2xUp9Uln/T+hW8c3R4x0IvOmqafm2Ncpw2cO9Rnw8nRE35o9eaFsgKUC/QU7WzvDF3iFO
UdzvLcvyr+4wqbe6vciaHxI97mVoCaxNK6oA9M6cd7ypexQEM7MIY9iyfXMZz/4RJ+PwzF9zadic
uTTC59zEmF4Ls1nmpaVtHUX7BwdWfw2KaZsPZYNv2rhjaRgfBkoLAF3yL2Qo7NFoXZoqry/0doHF
RUzfVcqqjfvEFE2+ldB83+Isv6JM6C6uYDyvs4e8lKln4xbhizW0sa516N94KtiNjnIehkVOnhli
d/DynKQC21NbFaG6cKEJL1nm2I2NasQhjJx2mv8F2O3XbCh+Sg2jLPMhiTEs0R7O2LiXhn0XQeg6
MT3toYWpdo9wkCCxeTwvCPtXGqEGt9AhqyFBU0OMFjVRTLxQUMnwLWPzZEDFnyUs4YehiJ/eiJDA
yO+WLSX+tHk+NVkNddXI2Mpop0/bHLxj48YuaxY8gpYhOIrw/M12o36pD6ymDugPoEc8lxYOvZUy
/hO50b2NIpqjhcle4Al29r6L2c29M8J/HSQDXeAm1O+294URJnx7foNuMS1TzDqvz5/QdrMbdHby
71JW6zzFX2zCmak7I97U7RAv0gnrBKVk+DZKTHneNI6bKQtt4MwThGYjDJZwwqgfR2qt/2HvTJbk
NrYt+yvP3rggA+CAAyirqkF0iD4jWzYTGJMi0Tr6/utrIXitHinpSlbzN0lTKpkZEWgcx8/Ze227
YytUN0O41ztXrIp8OBHkqL9Y1GT04tkC1hMUsDkKHSjrfXWa9JJoEWSB4DF3bUmIItA67zERFRNx
LMNeaZln9OzyoTLNBzi6U5dOL0VO76UAHu7BfXyuqDQ3cBY6Pwb3QmpI/JT0c/PaRN1ZaGPNVRmS
M9IHr1lqiKsTtu1rtIR8whNQl/s/7ZRL4FY1Wid0K+2rRDi2TiynPd5/mtqhta7IuYOFze+GyycN
XFvz73+4Ih9+S3vO291/SkO92ImJDf/9d/uhKP2uUqTaL385ybF5M9fPMQjwFrOpmg8qKxnKLj+N
jdY9NiMREvdvXTyIZ01GcF2Xf1zxmLg4rvn1x5synPJBkkFw/84ru+CWkS//4y0pdp2jF23u3+G8
HF4Y0Gi4uMd1nSDpKJuX+49abmHAMdPT/buIxk4U5fJ2/5MqSJ6t0cke7t+JSvwedJH+43hhjSCS
vWuz8/0XrRqwBN54+3g/BJh3EUiUgJ3vvxoYip44fcb9/RD0cZZslZAE+i2fCu1QuMNQQLblcgiG
xNEWnnexvf9lsibjvV7C67r/ZbMt6WaQwrNGQwLSX4FC8kS4ryFCAAFRA26BEp5Bp0CYDk3/NjIu
W+fuZB/Qf0KpJh4VJz3MwAC+I3KpuXuFhmisM8hGdL/NXYv8+60eKfNlPM/H+7cjO+wVehr3FATo
PSN9ZEbAe8f1GaqzrjX9q8FTdNVVAU3i5VtRedSndpIfy3HaTmgOn4pB+wJI7gSIIzn+WMoMD+WC
U4T7cbmvW8oaDCYvedIwwCr7l6JU2UOpoWMMQE3S8s8t4oWSjmg5rq46zLUnfKGbWdD3IHMq3FlW
WDySRkR4Qx1tjbY+kQ4d0C0g3TCaU8QGLeLCSDWFr9eoaYfM1I8ura1t3mqJn1bSeEXo2zBYivyZ
TjudWu+DWJ4KEWS+LZKPckWpY9K1mrI3W9JqC8Na8+/f8u+tNY/cpT+VPOa0wh6SjPvZpXPqzUjD
f1wMAzePgVjMj5azT8YVzxYdxp5GE6MyRmtr9NM3TXI4EeuyralHJmoWVF3L6b/pIw9MNM9rvY/U
0Yx085V4Q5g9lA3HORtoVLf4trt0+JYTWkYbgrNkG4omSZnDkRomDAFOEq3n1qpOXk6TjpbMF22B
dLte2viDAyIsbvSDyhPscBX/vq8+u6pGRQjzdUX/xDtNGt3L1sJnR0MaNaNVEBwT2a8VYNbShbMe
DxqjHi5gUC1TcO1OhknGkkoh6JTuS24La5v2FkvtUCP6duhqZTyC09Y4mLOzV26HKJN4WPC11hux
4fZ1mu2vrjua/hQCxhiz6QjvJ77EDa+vTOhsbWkRsZB77cEDJrhuqzJ4jSX71CljW1PbFwROl3QS
4ac4yrfjkt5GXw8QRIxcPyJT+lDOJsQ4CHFpR7EE2SvcOssNReU4bnvQRDstY8zaLLl9DqpPY4Qs
YqM2yyWx3OWUfHdzYjHHlv1oNzYeWUWs+akm4jfDgu4UBDzioj757vVc9nMv0TRoXofBW3Rsok2I
8zjrCnv46NYhsow6OE/6/FLyWhNaDeAPx4GXeuWG8q6NSVLtSF/UIPRKS/InB4nsIUFFgXgM2V4c
tackJaE57yxI9a7o/THt9xAA9VeJbuWR3EO/zJ2tNsr+OYuJIMok0W3uMOwNb4pvGlDyzSxh7EHV
xUBuf8dpkr6BJigOmEACBiVW+ubKKtlGqXFKBYyVSsuyN1nq9W4CE70Tyz1SQ2zZduTe+ill6QXD
aEgGMIoQlw7lIYpa9cYkuluZ9YeZK7rFQLt3SCR+VHa7LzsYxFOniouy9cGvZxAkozv+juXWiXV3
rRnul6AeGSIur8wu91LVk7zdXxiQAKxHrCQRelS/CUP1VrQAV+CgYQDWN7kDowz2vrMfZMCpYN7t
XuvaKN8K5SaYw+JzwmUG96p6qxqLyLtIvEvL2Oqe9yHC3nqBg5Ke7GRpXM8rHYrk2zASfJuCOUY8
k2zM5X+1ljnv2o7neoNQEWiPDrUwm+Zt3Y7UaznajnhZwBG+ya3nunIXMth/02KvRfKUzvucOLA3
4dWf3AEvREP79s5zm9XwKsbx69wY8lLHM7DxZNKgGoJqb6KjDAje80JteJm4QpgYSKS4b1I4zMjb
4KFfHg0KTcYlqQASxK3WvQULMG/Gj74IOgWtG7t/mYfEuqGh8ie7aVb/TQwpv/3v//z674ghpgFH
498TQ57jPPxSFvW3n6kh99/5QQ0xdOs33SM93pWehNSjAwD5QQ0xdPGb7SFskh6TTN1xjf/8j7yo
2wjqyG8WBZHreVRsTBlcHdRHU3Q/fkRokTD4EV+pJYXx/0MNseQfoCEu4BFveXHPdTBIW4b5KzRE
pbFd0cHN/WGer4Gw12juVl4TTahVcOg6abb2aq/ayZrewJhZTArd8tkt5lPjWthTCrg79r5idD8i
jCzwGuMMPDehvRCktU2bWTs3GHI/rOVeFtl3glj4EzifkDeidqAxbzHt59FbrnuZnQvH2s9Gti1j
sg4gn6y50hkQZ7bvoQNF0b5e8KMjctsVLLmmRjo4pESA4AicnYOqn1OkJOjBPrsjdiaHFCsFwgy4
kb33lHto6nfHlddJo1AudXOlEIHm4ddEuojHbCYGbEamuJQrlWKf9eSutZ5q5lMCUUme23CdnJ3p
dJvlrS5vpqrIwgy07czepgeA1WAKqmy1dTmQdrix53YdxO5uUjgZIS30ufVo2+VH7DT0DmYeZgS3
WCkm1CG/LX9LW5jWTfa5L+W+0r+4jtrmGKVTj41b0F/k9N5WaquRE4eWb5PHVxtWce68IrgOxRNK
ECStpAm1T6RK2JNcj7hOdKnWpK3uR+tpEa5k0b4y5pNJYKCeCtDiNWuo1lvZgc3nCqPI2vNcJO2W
hRMEbnp3a8MEAYG1V4G7SRSqwLpzNxAvrFVuth/jGucWkRPRMkCahvJT070X+nvKkdKM7KynPeKh
J53CUiq0d+Jpeed6CVMZgJ/GQ9/SrL3NaLFv89s0PS3/azk1yy9OveWHtFONJiOlAF2/WEZp8tBW
4e/QQh8R8H1c/n2vhZfK0j6mmlrTib4sOGc4kPhoOadgK7duYq5o+tLahrk5BRl9y3dpWvuJhZey
fx3rT1n3lBdPaEu3y4mYRizt/LJecB042jrHlG77Qjd9CcgwYVqy3Cem1SG2dHYoc3YU7+uBCZ1j
MdW2D8sV02kGAb5cw2rd4sNjJdhVJUTpxNxKNm62d5D178vL17ntaya64j7bysZk/M09yPUe1vk6
J6FwqLnCYJnUGHUcC5WtidD5KeygxKf2vhjVrTWIMU76C0HZny2cm02Aq3p0Xow4Ok0VFYdzokF9
vybIYNoVA9cEVWSFGn25PiaVXchFoC2w61q17VrCQOuAPjj0s4wzH/ErZB2upkI70rP0lZrXuS13
slXnmcchkVzjhYVrF1v9ql1kJjwSq5xgitSmjuOs8CnRmWw7kuSWs7ac0ZjMPxSM/kAYzcDiUaHO
msz+stwxZUcwKefB82CZZ/qmp5hj0eiBNWea3BWGOiNnY0wd7abQ2guDeztkJ8N7N5frZwG+5s89
bcQu9za13l2kVFvD0r4qwo9WcUmkm8UEGkxbwa0tmQNz7fAtAlhQcE9i6lCkk3cRy10UXifyX5lS
nuvaPSSYUZiPCoT3nb6OpVNwM8iB/O6JQTyDrS4lyVglzmeyYjt/VMiSmj0r8+9N0GNVccRZeuoc
qmLyVVFkmy6Az8zo+JjzO14dSvz1EVMxBt30BuONklHOVVrvjChAEYDLKSu6aGcQv5MMMOYIbDbX
xM6STh2yQ4fOphlsQVDmIcAIaMsuCWTVQFCXOKADkBiz+Lf463BIkBkU5+ktIgTNB9cZ7cxhutCp
fcqVAQzBrWxYSCg8GLxdCqOmw+qCHpqmHIZHyFLfIBYaGeH15E3lrE3QBM1936gJYjwVaOk4W8Wu
ceMQSLaqYlw9y4e8v8/WPlKyKD4n1L8MrYOh2OoOff4dwyeAcs1kCD7Ee82OLqEefBIMODZEWE0r
POFMi2weN113dGVZ7ryZ2KcWFZFJCbaJ6+gT5hpM8QT+VUPwfehnUoQJU/fjHPJ81oiVksN71uhi
RwjyiA8y2CRND/d8YgXWuvmrMROvzLDyw4TeaBMuaBg7B5bk5tVW2LzaSO+qYrgdWYhTcwwR8a5I
s6+qNg5KIEvPg48l8ZaFGhGtOBuHzbuhn4IqOWjm/KMo+zr+z/BbcfvB+PqPvFO3IkYXQH2wPKV/
Qn/9eIqbrs2WhBYkZcGvT3ENOYIVWkNBpJ2zmwj+WVYQB/a2w2oyA7/MJjQ4/Tvdxk3AHBwE2D+8
Becv3oE0JDRag49vW96v76DHBZYpOqo+CkNMf8xXiz4quT2yrWMdmd+9/1Rl/dVH/qvCxdFZkWzL
NWzH1n99QR3NzyJtLHxJ/k0XNyc4nysCZfeDln4mreDRmg0e6vWGYZW/LCV5SlwSiwM1xw+K3r89
/Pby4f54+B3ddYUDtMO0XGq88uuXJ0rD5WT9D68JGR+yb/WZIuEmYPHmuT6l5W1owVR34a6KWWBc
1lx51OJngl6Pc3rWRfsGv+WckPtiSRcWyCPIH0RdB6/4HRne2h7IbGCxMrBJR1/xKPlkRDPUS/1g
oBfjXPErHEbDuga0h1zxoTUsFLTyUC0seNMVl1Ay67LeNXjhkkdUw51mThayUbUV0sY8ycUxrGvC
WXKy32QenizrXYzVc+kdl1IkRKjS8xGW2uUfTp/9V+dPcJ0IE3ulbi/V78/HTCjJUKtLC9/wLF95
5bEMhn7dlS7jhSWZi/KNcicLvqTl70vZNTbObk7Iopxq85KK5ItlG28JE1ttSdnRovFtyB7LgZaX
bWPIxtayqrzimwmiSM9opgiyMIG08zxnlXeS6uYgQZD4B9UMZYM02uVFoMmtGcL1OvofikvCk6hE
lmdoOGvHnrphnrLt8uRf7it4t1ujsXwd7mvauy8caVVWa/1Dm7kEW+dYznMUPfKQO2R6hQenzz8P
i+efDrxDN4rh3Lo05W5uHfoSIZqx8JQMsODZj8ax3LsZw2m+d9IQDeeX5TJIeGQm4xNCZc5WjjAJ
EOrkHPrsfZj7Td29h4JqCWZOwWIiIeNhHh2WGp3qwUE9db+UOPNBgNnXNZYo3GfPTb9rKBTulaWh
HWtxDEegG81wrVjkMETbpNUAZtmPtRwxhHvX3KNmUdoWbu73Qd+S8LRvJ5ijEyX76FN4HugwTWy1
g1Vn20vu9rzBxPyC6/kxc5PvcZi3aFksLjDPt+b5bam7K/geS/EzwovSYrUN7WC7fJSaYhIjaMDj
fjlSNtsFVpTebTZEHL03CnJ3g1YYqgsXbzEvQDx7F8Lf/fsrVvzVTe7ZJqxr26GUMcSvF2xumGYE
4Knwl7IuCzhXUYntZFxZHkF9wN/19yF7n6GaLkc28Lvwo84YxBqpIgMOb/3OmXM8tR1lcC/nxsTa
L+syoG4KVKo809qN7hr4gN98ZC636TA2jtF8HZphDe96s7xwqqH4FGqtuRY4on7zDx/yr5Zxj42N
FLbhCbHQMn++K5EbMOHseJBwMS87Drjh4Aq7TUEkbFVxvQ457idY0WzNulxtYRSeTPvdTdmkRO80
I/NbAqRrCJ70OjtnVNDpyLljObwvOuXTssgsO6gsbbYu6TZTcBx79Lz2xbSaw+gSH8dPI3p5cKj+
YdExFwLmH9dpTwp6Paw7hmMsn/6ndVqUREUO9sg6nWTvDfDhyTq4to6EqQMmHslDYUFoZvfjsNHi
guaC6uxvIjUeLMW+IOEenbQtmuiN2eFfFNm5Ykld7sJiXJZSBwiv2v39Kbk/yP78piXibUs6uu7+
AespskrIOqT5veyAli3eqOFchEVJavx+edDC2t2Aj9zMxibQ4FQ6KeQ1AlQ85yoc7orsOlgxVhmS
a5OPXcwjo5MX96Ee3+NX7GCs7qys7LQSzCtG89Slars8r5a9/JBGF3R8bwXLIPh3tCQ8P/OtbHkM
STagCN8jhy00/1SP7HUaOzs64mRY8f8K2OBF83F5fvz9ETGXR8OfjogjLN1BgylJRvr1NGZyDlKh
ssJfjsKyHVjKcobcrPL0+HnewTmDV01BPwz2uiabisjE9bIjXT6iXnwaktfl+br4rK1erjv2bP/w
FpfF4M9vUbqWEGQ5G+4f7iO7LNt6IoXAJ630vh2hjllzxJdt4bIHLTmKyx6IIEBMC/mPOo09p7BP
4/i54hTe2wE2D26WYG2i6UycG2MQEse2f/9e71f9r+/VwrngONIxbKHb+h8O58yR6wMi5X3y/Ugk
fSpwhC7QOKdmo8XqPYQwJXSYfmgzXW0r2rs7/bIUBWl7tQaA+UgR/uFN/bk84E1xdoVn8N5My/z1
HA+VCSWdBHJ/eYjywdfLkVOOtq1oH9AWXoZlWC+floUTZ3ZxY0x70gZ5/fv3Yf35Wvv1ffxh1a/M
cFSVQWmX0oKeF9Iq2v9Q0YRxnzifA6imIvm6lAS55KHM82u5EF1N7pvHtAfXXaerlAnTcr11zAPr
+TMEXNWQpiMf4vHCtXx0mvdxQA9BRKF8X+4lF8V8VTZ+1UbrqXGuQa1gkBBByoftuaTBxH3u7O7t
/ln/Gwb9b1u7JpuGv2nt9l+y9y/17790dpdf+dHZFfpvAPQW3jPBTKbEEPBfnd3fLIvZnufqknvf
tlmy/9XZdXV+xBouebjannD4yb8au471G99iJDIN/f6D//O/ftmANH/4/uf94L14/q9bmj9u8aK8
M+Hib0Xq+cfNUWAbRVBU/W5gyEEmq368fzHsEY+iHqp8O7lRh6BqbzAyToB8EGB7VWhgHlKVGgfp
QVRjfmX5cBwaCK/ZB1hk+9IujEsXuB+jqCz2SgQ6NJBpSVnqpH0g7eJxbgT51TkxUaIKjobO1R2C
6qXrIYvNKIeX1HJAxPVefLOZo22zecAAClWH7Qdt6EOlfXZMVVyNfHJOWi12umF7ZPQRk9IRJmuo
0MFoIvOXPLWPbXEDrNXuC6u90AzDU6JwrZOcKdbQlSoAJAl4PVY+JBN3m83oHQKLMWoKliqdDfMQ
FVV+KsivXNcm0XRwKMVROs2/vhQhNOe8iw5GgJXTDPTk1JlEL9YJNoJYlA4AhpbNncPIGlB9fXL6
NNvoCcNrz3TDp58uvtuPs/fzSSUo8JeHivTYK3DpWKYlbAGF7P7zn8oXt4Yp3Nst9Yo7QhIdjeLg
OvrW6VzjdVwhfDwWgXQ/ovSmCPdoAY2eTktgLE7B3K8gYkavTTkPFwRgzeopKZT+CHxVf7RTtMkU
k0hoI4MWhRXCAGfQKfMxOvaC1t0UBdc758dNGu0w5yOnq2Ee2gK9YaQ33lBoKCH69wC7dK0XE9In
6wgveAC4KOZVojqEColbAr/pBooEHSfsOEFsDBoZgJ0TqJO0tei95Gw4dXFVTm8DMwv09cB49jFo
HpKus27pMG0Z9Qe3fqQZ4ymqMTqHhOCJOL/ZBqoIWVsP3qj8iEBT3P1pDcUoC0uG0tbnikhIwL/D
GRkRRUovzOcu3RoGbqTcLbqtbk3KNxsbRXUt9LMxUS1IiWIKJl3WnSpdYc4eXtvI6Y54t/J9KYzN
6HTWJrNa59GoMgJepJ0/V2H8XmZW4oMYNtZyQkHFdc+AeQYsKsUQnEwc6FqLzcsoALwNdr32FKrN
Cb/yUcAvR5Fg2xujFBZ7Ig70nfDWYENeSThP2xbNG7zmIJCXfhyjW12Q9Bh2545JMC9QfhSLMiga
U7pmA+a5gLz7QZ+IUmZvfL2QPp7Em0oh+akgqa+AdA7+vBz3MSGcKSTLfFM71SetNMYD3Q21ae3G
RWQT02OpTZLA2I13pxIefDY1V6dLtJUMI5MJPSFygbhWmtmeJ2LpdC+tTou8d5fZ/Zc7jxevNaRS
TSs39dhfALI4MJdWqnf1U2n232eluXiqSDYbxqDfIUGExOXFwQ64uvL11v2GlllcgV/tjTJ6GhGH
fUIqhJyszYtHciG2LH7JtgR5fx1ahkwZXLBtiov4IUrrlbmwx7M6uMRp1G0xC87nku1Xm+C708zw
Kay6cW8O5AbHHVhDp0CZHifBY5WS93T/o6ZuYPlBoOmnBjp5PWZazTt9DHEinwfAabdAGB8rT7xJ
NAnM5UPx6gBL26BonyRqHEvPgstoMPCvoFr1Y6E/3L/IbunKG0g/oLIVqEgJcsaKvfZaVPwIh17K
KFOEx0QdSBGXpL06A4iB0+TazzOJ9IFTr9yo3hJ5NnxqWm0dl96pHOv2yVYjBhs3jq+R1H07FMHZ
HIZvMgAWPDg1TWoK47OdL4r2voqP6UjrI6e6/iCAf4FCHARJqbWmGSzwgQ4Z0RKgABJyzoUWZSe3
pHObFh2soWiL/uesRYScesuXtEgIvQh0G2+dhxkQdCCEoWBFamNv2RgThdY81T1H07QZ1s2kdQdN
Vlycsi8uI4ry9YzsYxtNUXHVlysU8cWRZvJmsFDX1ZWlnjAkPc1ZD0TP7J75SMbejPH8EvSbbYoy
M3Ziwcjh9hm3Huy8dRufbKZGl9SNEJgs/1Xt+7AfTuOAOaIfB/lselzohFQWF709tLX2HXseD6qi
QSBjjRx2jvW8odcdsBOEQtcXs3l0sau0qDdO9fIlqHWyqZrsC8Ba++R2zARod+FDbwp8xlVT7e4H
ZESd0pGhcGrF0P/D1pHG47Kj/bkQsOjFCsvTqUUw65niD51JgagynOYyQOqPj00TzqUn/WqLwL5c
k6OoDsOovSZo4B5F4yWkw5MtV7dQfKew2UD41S9eVU6X6ACgiOU3m+1tTmjZJhbp9ypP3D1upeBq
28mw6Wc32YzQLwGCWPRmhLemS1BS+RLVAg9Mu0gwTCtBKs8Wi1+3K5u0OdIf+ohcQdu5XdIfTSKo
iR+rza0dGaMfWOXZEaZ5CcCHHtM+Yi8lGLFOXf3RRYh6h24fIpXV+yzkjqhFHD1zP6W+RrrrSrfq
o5aCBAUM4R7HzDmwqTAfkjbSzxp5K6taIUujSJB+UuX1RnzVSpg9E/T207K1lMbEKXTDlmCGeUnQ
wTEd4rx8kaFsnuJBrTL7KxLogPVOxDceO681fZUDiMNPXuvFH0e9cOBBJGz9QgELtLLY8Vl5ygy5
z14WMVAaJQ9B0sSrZoosbGEyuYVasA7s4buDSPZiLHIhw7X0A3g7WkW5WZKvMMDxJub9YiN00toq
OWFwI/drAWnlKuv2TP9eTRf4llXRVLEz/mIiQ5qDjELnNIlPWohdwYySU67lI+zkGmIDkyLmJeZJ
Svdm1jnBgR0JERrkD8wUaQR4mqKtlxgqM5PwYxlP0wYA3JuZlIfOqexzEMcga80JZJ9hNfsxKLKd
Rk2Xd0NyZGKP+tEqyCWs4XA1ixdCd+LU17HVtuIlBLztR7Se4PHK4Nz3w+8947JrpvUPKm9TKJ4l
ohal3E0wAb+O1aQfw1BcZq9VzGeK/FVq6WMFVdhJq5jgZnEYYcBIc7QvuRe6T4YTM9Mlk42wEYem
aq4dwrEI/ChJX8RChiRUcR1NExIs9A5A4qZDpZrwzK+Z8E8ZlDKIODnDbJw05fpcb9V+bnXvOIXm
uDKwRu80AsEeQuJZUHhx/7gKe1TlJczxMJFf7OXLXB2SFvtquPgwWzsSL23nWyAEgeE50Ei6Mlr1
9tBsM0r3h6ks0yNrDSqn7JmsyAX7oghWtMBkq7o1tnbTx4zKHPL8AGFeicN21qktx5vpDvVqjiZ4
J3NQLzEKH6Ii8w6oAVkMVE7mWIaJP20zG7Nl+RTVSXNMMkwJCCdf6oLJ82IM8mWAajSGXvAAk7ql
1vVWjoWaFVq+++LhuOzq8eoYyUlB+brKJF73c/9BTubwGWpXt8ryFPIhldetIuIwrmx8LMlttMf6
9wxodH0e8HxeJKQ0/AIzkAM5EE+h9yVJXQGZIAYbljxP1QlEq/ALG5H4ZMzuVrN0SilgiiJ3kytW
KB7vMU7lIBijJQ/AZGJamdtWZM0mTEfibxLISgjtNb/sVXNJmyxl7o5nhGyH9Ey9x66cFUSv8Gnm
vEAjE5xsYQc6e07j81wRPl2iVdnOOPjOum0wiFRBiQPdcNVpxo95Gr022AyktHLVsYcBFswkVivP
jStfsbebR2WGIVj36kAzXNsUcUFgGYF65AaM3s1hKLSk15Widt5T6X7QCkec7NSwVn1NkAI5hPOl
yMZtOqrm0UziSzUxD27CTnvpFRWu9FiZyKVeV10VkzsYNQ8YJ99az5sYJblE+6KuYyrvxgg30grj
n968BjEmjL78bpYJeVeQ49YQPuvdqOXpGtoqXd4g/d6pTCdnXmWnbFKPRdBFj2Ub+LZRNkxGDnXd
EsENIJHuWxbjQ1LZwO7RtM4e18GqmqevoK8AnJWfJT3Oozd5MJ7cREBHZmZeD0FBQ3O29xINklvB
ornfV0P+hkPMOJsRt7A5QW4yWuJL2aywbmXNexTrjIUEyRIdK8+5T3rIbkWG2LNEPOCG8qiH0bBL
k+ZzaJaP49QRwbeghRNsDiheiZwB/dKe7l8adgU8SG5BwCQMeB29Lga+29mI2rOhqTcjHAgKHE1x
CUKg9GDA9HfWkFU64KJpvffC6ZbyR99WreHbuFrIHbEZn9wvrHbHmNg+GpyF40Te/erHwSoztQ9E
qJ886qvTpGBNBjSgVdf1J1DoD5jwnXPh9c9tbnhkmI3aAVtW7yFwLO0Q/OHypQ9Ey0vh5rSmvDzL
MG73ws3PQedZR28xBqm6QhvdWUTyNR74P2NGLU9AD7KD0XKY0SQR9xz9De+ca0mzS3s2/1Xdmw+d
Mra9rL+JSGHvHCcgzWFRj1x4EgefES/gW+gbGjCoTY/l78T2cwMSxbjMDTrjbpJw/WRCEtw8nuPl
S40YqxPwGXMERjtEEubGS0hUHngwlGwsLr3yPnobY/Z0H/pldOpa5pVsvNgodNBvSO7bEfFJ3Ihu
3GoNNWk2EHdZuM6TlkUzfti2uRWA8HfpWLZraA2lZAk3p/jsjnm+Mz2L2Zk2NNMhyoR7un8hWIl9
XjQ85GN86ocqvSS5e2SWKOkPw7j0Rxmyc01DXNhAEwimTtVeT1omcK1sqBPcDuNA4prn+5ch99yd
JasbSVDYoeSIzkKV3roqZLnOxsmkBRPXOeu6n2ED61HRZdfS6Q0fP5mGdt95m+g77cMa93Sf9Re9
N9RDPk1+0NvsGwHtkXpYahtRe7WfT7K5mN2bbIeG1Lj0ZWracR/hAdNc1zoIzdPpJcbtts8LBvMR
qhcDWXPfzDyQYF1orvahbKJi3wlLjNARkLqWTUPHOW0BUg3jpSVnaWMYPWr8/1eFB1Pk50Uxr/W5
kHuhCfWcl8251qpdgg7jWjhoXtqyMZ/CkUdsVCWvqhge6jrVTlU9lJv7jmOyWS9TntQgfVyAFOV1
7txo7/Zf9VR118h3i1h+qqJPGUCMLdh+VEDgy17ldLWhuzilkz8OUV5dRFF8yjR9ly2PM9F56pkI
ldCAoaApBrHzsgeL0o4yaJq+pKZbYq5AEZBMKHxkymVAyhKhR+5bGLU3bLnipvv3UtYojBGHXwHi
pCbMBxv2WbfodhuUDvvaMOJHOiYMX4bDILBplchXngtSOPc6/TUkRuFOD8Pp4Iglt8gVjJScdI85
ILvoSaYu+tS+p2U1+ekI7dE2ZwIVtFI/CbiN26pG/BQXtmatsmqq1m0SxTiZ6w9u2ga7+wKHKDM+
9CyfqMVcIutpO9sRDyvSJDZEncmVZRewnpwGAE5Mf6FmW7gCr9xds4RpXgdYYisTxzqPMaT3biym
Hwvn/Y/DUl1nd8FNuWSFuS0uY2+gSo8nevYoXiosUbotrhFB0mEUPmimPNMaspC7Ue2mcZiCrS7T
C2X578zjh11rtj21Zwu91aRwgjHc7T0IlnXFXq8Li0tORbf58ecbqdiDL1giXTcJpG4hHWEfF/ss
Zd5a6DkPlEQV8znQneaUqRiUTgRBJ+HODebwklfOcLYhdtEsf7x/IbeCva8740Ir1EZ2pB9Q6VUb
/kF7VuUAfjqXjW+V8VOP0OJktWTdxiNuyPuSZpqIvNoW+3sg+YiCRWAXTSCtQT+vOvwcz5nGbKKd
6shXifGlH+GRI7Por+zR4AgFObsHltfSmNlqgFhjXJDixNSwjpGLbS0QRO9zaySzzwcJgbY3xUZq
Acj+QrC0LF/u/9V7fbKNQSRxdgNrh70QZgUihUvuhOa2a/iB7coUrHPqHNx8iGj3xBcBCuUZ9F38
gCYrHRtu1iJBQkKe5TWX8YP+Eb9z9bGddZ2MLA8CgvkSYq25gZ3UH9k36SutBQ8LBPUD7IDoOSjN
+CHt7f1sNS4zrqo/AB8tL00dy5XwEKdRlT3oTZ0/UJaemno81pYYLrnd1I+kmDLwiOA1wxi8eW5i
+KQrvXdR3n9Dmloi66q+xpXam27m+SQKveTtaNxCI7hpyio3mqmlYD1072KREyPZwR6znD8OZ8P1
kUe8qpB6q9I1c4lpNw+h/T71ATuowmb9Fhl3KQEGNLl68SEjYIjgd8EUn+T5tb2UG8b/5eq8ltxG
tiz6RYiAN6/0JMgiWZRKar0gZOFNAki4r5+VUM90xLxkkLo3pGoWmJnnnL3XBmR/WzRvPDRE3VIW
tON1zuB51kv7HFojf5SjQIMzGU9JDs+JJ9HYYcHX7pMFJjvvbwwM6HDVASdUMOoHv+bvF/wo5lbP
XcKrUDRtXQSLiDNy5KQigQUQ85nuJD5jBoR6ijl+GaDr6nN8RLj1B/6md7VG3Ne077StPUv7zVQL
EkSY0JxMmwgyUqrFgDLMhoLMbOawqZvNlGUurT2WIsqG00Q2jag1sa0E7SKikRBucLQjpBqvydzZ
1/XuthTyLS1L47SYpL5cikJCs1oIljC/yNninJpTGpxj/VFETR2ui+YEHjQcEEscfcdltNvrukRR
/gDY0PKLxFSytXR5xWrSnYUKaUXiYt34Tpx0+BraSPhsCnDkliywqUGDLIdR8xaueLU4wsyDl4N3
9+AlFJG+PmgzzOBoxrRa5c3O0TW04f3XqQ/KYxSgrVIX/o0h9QTVaZo9lNf8kDPFQAyHFmCTdGAP
ZmsWe6Mds7s++n/GyNAvsoMzUlgL8FRv9t+71jtDNGzCasmIa1rMUDYeJNs5ftI0G+j8FFim6yT9
x7e+q992npf+R6DLby7fKTyAkQLg5IOB64mZfRNRThjWrYLFZq48pKq1bubyAEU4OVujRZweU71j
BO7fYHssgIIEmti6NTDwdVxBs7ndpVkxHNffFHSlr+rydzL8qT7gEV02pop4iwba3ATwZruoAJnu
aIt5nrT506ybJEFTQL2c1rp6IMXPciReLQ1MdctLYF/O/3iTZMjYQ29DjqsXCKSogPKwbr5EhYA/
aN/qqCPAZQqCYyKnL41pWJdKLeAHjQMT3U+aSnfXZnLGqgxMPyVydaEguqVA6d90OsikY7xP4ACu
FFPimvq1uBLBnYeEfgLqhzi+5C44EGsYCGJyQERxxU/AkRNeZ6dvUfWWk6L3wBPJV0JD37u+7TvC
vNLgC8XYcI3ierwSNoPDh67rZqirY9PLHLN2Ej+nAwkSt6Rvx18a+YHc66b+qHGj3cCfFJ/61B/f
zbZHFG+FXgHWLgWtcs0iSdc2wbkQ6737lqpF4yIggiW5GK1A9cBHuFZL0xDwHzPBLifDsoYbwwjL
rLPhmrYBuCp/DMclHkNfq88dMSN3MwuwICTDpZowGKwL3L3yKiaLm+yY1If1P2oc0TyAbfmdB8F3
kjXzowllhAhCsD7QXsShlbX1NO2RiTXCVwxwIPaDpH34pSAzEF7xZyce715cvHoavA/LzLtDZELU
jpMsAF4jftqI/u/Cq70zKIzPYxnHD6eNl2PtYhbk3k3UlsW2RNsF6knFbxKjt7wtxlVEsK0TtFqd
UBFyScL0oR29I/UHwak6z9KQ9NaHhh6+c+ILQfbTL6tIv+e4A95nTLBJbBNMj0Dpw+oJSTb1M3eW
6d1JG5p8Bs8yJ9ZdT0X27nH1x5WWBkwZuN9lRpWdO8v6vpS++Vkfqmhr5DaPNqLPjUuJ5qWluHVw
kqqRLgNmAhGcdOi226m5+wZ5WP5cBHAd7N+emKqrToSiU1Hmek2cfGV2+co1Roeu0Rx9J8j3mcD5
YNVWd86c/kB+ZhQudYoH1udB65zMeAi1FN58gSX7pe69FEKKU78W20DFN7fDtq4yC5OWeAiKzXBd
Kklp5cJ5Au21tNe0sUn4prO4F4ErNovLmAqcjgjXwcrfZTwOZVT+PezWYw8lAnWhfumrRoZV0+bX
qRqYAUpyRiPth9bV1gH6JICxcgJIqXocE5RitvfJ29QI5e8TyY/3EcHT1Q6mY0yMFYe59/3sMkq7
+jRbjqildnYtta824QqHzCI33Hepr1WEkpFPb8z18ufsEkQUkBQ26M5wtSWghK7YWTzi2wAeY0hX
10TrCc33WLeAS31fXkergbVqJ9rONqlYtVHr3tK03QVuyq9R5vLElosExYjir8DZkssaumTDr9nO
i9segM7Ed8cH/+eYMG8Guilbv2yWG0EPJ8DpwW1dQA4dUjLrwtImbWSIQPfZ+gx2PsDo2zbsE1rs
jG+l5BNKypzLWZN7odACngnff2aRz1i8H/AMEg4XkNYEcUVax8qz41unrm9E7/7JaswFMaSyzfqB
JsVY3ml2ypCBzUVkXDbbGkhg4RWGR0amjxGZftHOTGywSWjvs03X6USqVJTWBqUvoEO/Dj04aIV6
7gA2wQRKY3YmMxvU6BEZZ+v3X5y51A+Qg8bQU0tU99DnyVEdJWdmaxPYqbM1qv1xfRWoTTJP5bQb
G0JFddXUHMY2uPhyoYnoJON+0GR7nd2JcdosGH+pt6bbfo/9Co2TKn11FzQfTE3aNIjc0x1cn+Aa
G5QltspHXV8lqSvOws3DNNvNDGfUPb1APnnjo/vW404KqxaottQKFevQgJYS2on5bqtCnGijZrSR
rmYGnssngBFCiPVb72iF0v8JXvAc77E25N+segojwo820+TqBK60xamPZHppqqC4VVofgvN6TzTv
iqt+Cnt6wFzEKBswoXqXNNfF1nCaF4kUxbmogk/EXpP9EHPz4AB39znG/3eXyWDXOLT48rDJ4Si2
Noq50QaZRhhj99JHbHIJtg5iL3+M5sHvZvr8tt8T/zGhf+CrtV9HupWrmfu6qLSNGdf05esAg0sy
QnNKnNtSBTZOGlqu9GTTm2OeufPBQ20LPVxfJWgdQ9uo/3QmMVzGEjnhopZUjZzaIbsbSV0ewZhZ
F0wa1oVMu/kyvcOb1qxt72b5bonp9ZjazNQXobY42pOnU8y0ZFfArXKWgJYK4XA5DW2uFhO5pSdp
cycMRhcyfJIGT+7I8wmYRLehC0CA0eD8LpIer5R659Fz7ZLMA4hBaEBa5NUpMOflAczjGnh4IQCk
lAziWAKvSU52mnzltO5ulVr6DpwG8QxbjUiqva4QKH0uTVR8Xb3ndM5uTevoV9rdLydx2DUGPqmp
z/8xl5ObU8zUecCMpiw+YsfN3wqLm3+it9fI5t36R1zIP6GjcFA7El6zj2o9upZepV2rID14btde
kjSKrrZNYoEeY6CjdcXwuonncF0cCSwqk0ZwYKPoumOVpQ9Xk82pOcUZ3DU7ywUxmrzqk/ZOthlp
EF2dXH0Vprq+KpakOM6u+WPS3PYsbeMTs+jpbd186EMTopgQ6FObRXADqRBwHNvX9Z1BL2Lr9U66
A0xnXnrddPHStJweNW6EHfZmGZL3AMS7Vy8x+Pgbofb7WbXPivUmrxa3CaKwNOTNtqOPcbaSw2ho
Q7If25GTG7JCt8Sh0ZbBy5wUrJS6YVd6eOdlOqCDlzjAChHYKDmc0j2bM5MLt/fDSi3O4hBfkmY/
shL5oqxSO7Qi2wrHYNjSZ7PO0DP5AT1MsduiB/+V9TGdS3Vx14qAXPGGwcY6Jl2XaF70az7/mFs6
d+u+sS5NMMpzLtsXbCLuetX8nKau+ADoTU0FLSMDNBF4OekyqJzeeMo3PXEax/UjIA+g2eOvB63g
Gr67aSqAd3OCnRp0DBHBruuRzzR2dxSd3jWP48k4pHqs7/0hDv52D9cWIjum1w1myAGPOph9EoYC
ZIZ9BNjaMxowDGrhtsce3hCXmwz5n7qLRfjf0g0qnsEd3gUYyR3ovvF9XSyAPlBpvI3hjcbT0fZk
EwxAe6Gw9oyRCZsImh8VcLlUpMauKxoLxyJsWWJ4tgV9wHffTrdAbPGQuGO1k1427COt73AQ9N4F
faJ38QKN1Iyp+aorYqBvT9nfpZ3KozS0b3qbfLO1qP3et4xBPSg2lVPA7DUzZv9mYeMz9SExawRx
w+G3n8Kj4IEBpD0h8O1iFzHHAjTxHwdgAlLXOLkWmrXXMxcyT1yl/GiWcC6UprB4WzyvjWzAJyhN
wrqgDFNAGfy+lnNmh9SZWiOa6ItWXWgMgjDGudynOnKRTkbNpzmyu4ud2s+09w4MvY1LsTTmZX21
LiPWUGynURgFl3Rip4mNjiB4k9lgMMz9odOYeS9z8pYk4/iu+3p0yHymuI3XqygEph1kBaXPglDg
41S3FtqT+d/mbxXF5LmVvmIJ69WZ7M/zf4eLQGF3KiACpJ/Xi1JcQK0hYO/hxJA6pHSm0zoissvf
lS/co2ZY5jGex4QhUx9fOKTa0E7kmV5I9DbACgfWjELKBz2ZKm5t3mrZOcqANajAXjDdbnVcB0y1
U5cnL2OUqw9CuwPW36Sq/itT4k+QQTMUA8aLjbvtMNkUO1R97a9U/ugd0gGCgoF/RT9ui13aCi2w
JmEt8i8pHjtw0XP6WEfDDfzOuPpuYRp6kT5Hf915eX6hk02gursm4eSOWIiQKgGtLpRSTzNA2ST1
4AnBbrlkTqxUZdyaJus2uJ4ftlPM/YPwQn2LR8re/Z3yudnLcIcOkCGSHqIPcJrpC8mKqRSXqbWy
S+8pylaCVZj8GoRFRNF5CpaWqu71qnLKYcRu/Z7ogvW+ti5kt1N1g3pa+CF3fgJajk00ols7R6+0
1HOQcWOCizlJdKA2Ma4bs/8xZH75sAc1tg6AFmpMPB2SAVVDUJxLsiKfbRn9cLueFsfILKqWAac/
9WQjVNOJSfb3bBB0uVADy34latCHyGWMQt/48t+Twwc/X3QSc/SNM2blV7oO3EinMNHJMyLQd/gi
S8BJRHFFbwXzvCPKmXcCG0GEWVHJQeia++rXOjmEwBJBeFfhTdgaw6p0GG0kdXeeJibpvTkP59ZN
zK3dd93NE3SNC0+LgFQ1DO2AZH3SG7KIFtfmu85HMRmT8+rm+sespwTXM3I7JrlW/70NmMYcnQyG
LrsS2X07TsPeUdS0LPG6q6VoTOSzTfcpmQiblPmTfN+f5A/KC72l/BlIQXuqIlg1JzSev95/B91X
fQ4axEomwp4c1MoGOUR8D0xPeyuB3oUTerYOhHbOhRSmwFSBWin1P4bRd7tGgChmGG/CoQ2G36M0
v1gpHmepGvlOgYK8dJmA05C66HTgL+srpDswEGIt2AaKU4WIaV1i7kFhhsfViAOMezr4NJt51xda
HftlycfQ5lq/azU/2wJDGMNaekM4eNRv9pDB4NHM5rb4RDYYavFkBbKzqs4CgnpoROYYop39CIYR
a/LAXr+P1Em7Lm7bVjtb41YGesSKjrXftsSg61iq7IYkadN+722yxsqkkqe/mj2B/PcS0Wy8ZjkB
Nf3ivrmWTF6dxOim27k49q3ePBtQ8ntcC91J5ANfuipS4qQUD/LoUkFETk45k2s6Xi3FtCuSIYS4
PuN8obWCiOG8XqHXp7Yp+q0fzO6yB1CinRaJmHcb+/mupsVwiY387DhRdIZ91IS9wD29qkG5xxNf
mzNvQbwFiog0WVdVD21kBtdA8B2hA4PvqbSYABcOSlSEikqk4Ro604m6BYaDqtE7Uqixv2hIv4x8
VwgtPcW91X1UHwO7Q5Ua87MzJqZaTZ7+lYctUQfBcW7o3prUYWnf+/siGuYHkifjEOPBAXZTn6xm
ltwmE/pinjXt24FRUuIZ/jYumYXrrTk3RIihvatzUk8boVvX3hy07Rw1VHQQ8i9mQ6G0BxUKpasc
7b8PWgYFdt9FZP6AsbOQGrPFijE1Gfwk79JzoGo4nnyhhWzeJRxFDOeXWQl5spjGbRf7/o2Qovyu
6HwFQUgzaMl/strXrrAeLjJqm1dllstuKqJyCzevf48M7xyYxPP0rZ3c3NzWj+3ccL9EqvI28xTu
jOxnIO3gYdsmwRtcEc76wuW7Xzhe4CiKcy8z51hIX5JiAeKnh/ChEyvEPpbCwfdBMlVacUKkam9c
vepfzdChIsLSDpGrNZA20e6FmnzHKZSRqzVKpaoc0KWo4XkpmFQ4kMBl7Pj3ok7Y5kxOz3UE6fXg
gDmbrL+6wEB+GufR+BrZtC9Mdkc4rsM20oIvzOr6R5mRopijtH2NRINssmlbDG38K+JMxPuq6w9i
K8Z9g8pnJXPFcJxsnMfPUQzynXnk0Unbrez18VOy+EfXbI2THHqfbhYM21aW5Q4Co9g2lb3g66NI
yRkb2BTDf/9LKMHFm6O+bagin04y9LdA86ytJci0lr0peIRl9dsx+1+0RzbreKRLPf8BEoErAYnw
8Yg2ZS7/fQXNO9tMzHaOY2H9smRdcRJFxn1dciCj27Ia5Fboya9lro1PaWO57w08IX7TBOctnfNy
TbvncwCXnJLnvNNb49L2wjwhMO++GAL8IyrUz3BkQwBJGCqtJtTAmCJzk9570dOZFtO0g8DpY8gH
ZpaiLwVx0X2bXb08MRxqPuPcfh+jYvkxBtqj1v1fUzmz86gftLUkfwmMQD0yEUYvPLMxv5h3GqMn
K6DviBLU3FNikPs9ZhXR1e19TQKWOppQEZvbRmMmA0vJ3K1CNaRLFWOHuUVcYX4eKjM55Lot3zxg
VNOMGnBNKI8M+UImau+sCUV7TY+BCha+355/1QDcB8xs/qYx4/ESG2xAy/nftCV6HQ3teoCkCvLx
3p3L/ovVONXZCDB3CitzaakDI6Me1vbNZAYgb3JytArH22nj6D1NnXyfgZRE3UetJ3wyAUdzfO+Z
oV18bcqB2hwWvjaPSv1jpHxSYHnEKvn9ZeoztKlxkqBTmcSzMZtfA83pFrzmy/K0YjtGgukGdlCY
cD2XFiRpZ0En9izd8h8DZe/WAZl8QCLlP8kJL8Oi1743qe1eIhJcGOZW1SetLP+YnTWyT9nJpeLG
s3U13BLp4NoXd+yCD3oEH4WdR9De0ds7OQushC9exNx4Nqr6BZQYraeHdDfVQSgOc5J8mgyRPjU/
2s3Sq+9VYJymgg9+AzbePjYjcNScuMq9Z0oOV3CYAt+7iRxqrQl4KhG0y4KuRGKMX5MKpwOCa/lw
RMdMSCzNaZb9S7d6Eu/UXum4aDMgXp/tHDWADhpjKxKn+GZFKZysPNMOTgxHyEYs/T4ny5NWSfPq
NHn4b/QMfBB5RJERTYvw8O/XsDYd90j2c7pBREdKku98mZGuDRuzTvxrNed0Cc30V5XOpAlEbnAZ
8yKD9pOfUzl2u/WrXDfaPZsc75wooVuSyC/qywN8Nkq57M9/ql6P7qLVojtjqWI7yMI6rH/WMCBE
uGHezMZ37w3kpQx1AeOEIvjkMXviUluXnxkAgUFzC++fTHz44jnLB4cSgYSWrHYktDRX6KTvhCh8
C4jWQ2tVmh9okXdpvxQXCMc5mQPa3fer/GRm43zV1TIkQG3n1Hrxj0FzmHNf4jCl9ovJOFMp4+zo
akNzc4/Ya87e7TR5zsMJ6s2oLDTr4igfjcBie7Tb9lrRVWFAzcKkU7sV5MUFHPPw6ppjpj6ZqWw0
JT2KgYGgESdyD9d7MF0CdE8Xiz77ITaJE6BLpL/ViZVD5a7Lg8VIYM8tECf2QuaRjV3oMYDfZnCk
X/AAOY91IRnkVpHDcHJJ4+kHkgB9WhBBX6RfpAWZZM5lGrqyIZKQKK4w8GZIp0sSQcOGeroB+tyG
spyOXZ6257WpAxG1hIZMllNRtC6GqUmcE7+/ronaPSN4QZDY2VNXSbEOxXJRnWz+iqIIzBChpRmu
r7RRJzO+oJuG7dtp9VYyO9fn67pwapIaVSCXWctWBib/VrHWRH889nsq8c6noTtwabkBn1hutPNI
c0ZHFdlPixbLce1TLQOTYNrArznozTNcvPIqYUb1nuneE3g4luDaxY36pqTgG1IHfhbAo8N1yTPr
31elelUJj76oNew9DYXfFrUvQXT5rcjNgyT9E1oUR1dvWEjYFv8VAFgwe6ZHA0qOpzdkMzxAesyI
R3Ya6ZJX/sfsvk6baHYB8mn0f2x3ZpADaWhwp+WaK43Huqxv9fpnN85d2GA76jdF3Q5Xy56fEDZB
itnilwu6MBwmbwwNmUwnb2hOMN4XngUKqLkzu3Kzvm+MFxKD7tL4esKAPB4y5rrFJqkrkHmITdKr
O1WlGnhwhHjLJk6nOgcdATilL3ovHNSCyskjYI8StASyfmgsoV1I1rsHWW7eIxSf95jm8c51ESSS
e2Eei0BQnajJmG7l1pvlnnrLnxmzdyYCjbvbzPNbkm4mUdkfSwZjnc+4PznO8IHR0Dm5puc8NZsu
T8A25aa7vunzrxABoyN01O9FaxAh48XNlypg8tsD9bxWNh6VdIyRNis6i90xHF7nEOucp7PbJ/Un
YBEpGDkk48SHmI+XDs0NAELo7UwugfGkgrGmGufralm7/2lUecd5SjHnAXaMh/9dQEEiopuLFKOE
TlGjRg2jg7oWFtv6xnyhCdHCeRXGuZXKtkqiY7WqEHozbvZ2ExdbSVKjwJ5zxLGiX9alRhR4kWZ1
RCnNVLGv9kU8MoSx9eu6TLbUr72SgpoTzRwLrmTvV2+2YSRb0818pJm8LRrbhreGMDSwehsKRwwc
vONxDQbhn/2MPvH/tUXXV1hGkEf0pDH/v6+uRLVJQjXVUa5mGKvqaF1U7mgMsAGxNSlDAROyk2nx
BVvI6jAKX34fC5QCNJVf6K8+IGs015T0gSZv3Xet04ZTM6jfr+hn2r86VZIZWLv1AvjffTDJlhNV
O+hVdRQVFnbHKCVep23tHwDZ07dVWGBq7g/ogrdhDPKLrLxl10Jm343KIuFLplrrvXSgCttYbdKc
nbFtdqmBvbkvneQ46VlyiUEVn/LIs5BH9fiw3d4+xGOFgs0Ha5FOjr6zW+KdaIk86SmR1iLd7IAI
Id5GcvbeXMeLN5qPE++Iskv+gl+zBa/fv2tZDWjPxyBd8gE+ukkG1zn6UxMxu0F6k3w2Y2fiO0KH
nxN4PXDSBjMSeo94l3jW50WX5o/1RZ7qu6KKoNL6GR8as9ZxNw3gr03NrKnyoH3jsJ6cTTFdaTm7
EzM6O9ist0qbkaRuBTmxKDD3RTXHeHe89jS584VpcU6GHkHGk88+Xfhz/lcR4sdtsiO2vjgufum/
96W3pw1bn2ZvJlo3Jx7lb+luGXq/WRv9VbRUlxrVFwojOV4zJRtYF7yQdLOn+WAxTTEqdziTh8Yv
qed6i29V6XICit+CE0pr+A7laOiwUVFTqn+mmITOtCjTboQ+jZ+sBIxrtl1dX6u1yu4xSja0gnt8
x1vf0RhGdiVc4meWLfl5/eKs35kKHOnehWsMN6qJSR5kWV+NIlYUOFEcugUNPAEUMYwc0q0WEej4
t7LmZmQebjwrmS91/XMVME5szgoEQmdw/pbTKAAxx5UlsGs4AokboAFhmWIr3tlNHuzqqeoOtU/g
KdoT/200Iv+TP+Wfb2dSr7P3dWnTGK0x+e1FRK6PWTNzpqe9iIu1wD1SSu51iWssHLkXvDURlcY2
7+wqHMmWfpv/bymMIhxhkhBJ8hN9RUnZyM9zj0gH38Ir1tiCWudu16V2CaBYnnI6qdecNtIZc84p
6YFiZigx0BrRpVoXM2mirTRQJxcFiHaS4mgBJvr0kMIIbqLOf9G/hgngiOiJD0974q0+PYVoUGfi
h7mN0rEI7wSuW6JBO6/96PQaGUF0M0XAY+nniN4x0Wym1M4Jh+58GrUC41tkm0drBNuIjJ7+99q8
UAOLXJAnEOuiOjgYRZhtJVVwAXxWcGVCC0DzOzXY/qTo+PT1wNh7GID/th8wGlDF8N9tK8H6uuj0
KKdfXNT0V7uIZo8M0n6bm6E41TCi/NH3rvy5fmt7+mNa9VnwjJ8jKUgvmBL4d8y81iVSb+Huj9gL
CTig9CdSs9bG01gtBblCltoGnJ9W7DwaO6BE6QrxqdHqN2GNzbvnZcFmRL6AfNfyGea5xr6lK6e5
s3epqYY22dr10+yEYzmxTo1ufR+F5qggI8JRg+y6vsv5yUIyAP5UCmkni8HCfdhbn0Ve8tYLrKNn
YZdh/lCqef4qruzzZdMmhMkiy+RDnKcfU/M28080raoF/RfjHuPsSfaKuE4O9lzTgSbEZq9AvBPD
oU+VTkQaeP77+k4IUObD0mKec739+rsEllg/+oXgEvqmR6vCpQDzhXTalozmC35iJFTq7jou3Xxm
Cz0lyMePUVv/IINpnglF74ETN6iGrTGZyfZ1C7Zm9EOR+rN5Vvle6oax3jnqtGVUiN48zpwp9Dln
ToUXsNvMbMNLC0dOg42yWSYSKfgfaKuPjqAESr09vh7mJ3QyNrKwoydVAMbWub9PxkiCSW2RPlgN
6S8/xsCpvgflkJ6cws35GxuLiD/8J9QM6Ua9mmWCHt+InZfm1O+ejAD9ob7go+43Bq7Mx7rQlg2w
IsWfpZ+e2rW5rwVgX30bo6jdvmWq6SH+aDUBI6u6rNe+lWavvaMoUSSvqHxZgfmV1CiG2APGALvF
co1Hftwv/sJksNEI6q0HApB0oOoX2mfJbUHctE/q30sm3bDurfh9rId4Y+dD+72rvedQ5B9OAh4z
n5fpvaKcpUhSx6SSApGw3EJv45Zb8Mw61P1PamnnZGjpvXeq6pRkUbBzGmv+CoBzV1t/8E+4/wx4
Hw9uMRinzCovdmcsT2zNP+24r85UMkuoST1/6MqFV5YuOeKIlx/rn3l+Hk5cOk41OHWIt45VXKYO
7b8W6zvSJ2riJdvoVdRRe61T77e+9MxDaRNKht5MlUC59w4VuUlY781k3nLrp4lky94ky0Z0zZXa
u7kuZHlAUxjIr0yYFtR+HFPht92t9F+5wHshlVo4tehlNbPF7Tqu9g45Oyr16l/znDDtdFPXHK17
nl9xXsR8g0o+P5JKBbINPJZIXvOL8EwfNfWincwckt9/Q3c/gTzcG0QXBUQnGXU6X9et1iDC54o9
74roXBIB07f79c9zucVWo99kbikjakkK9sz9gOtxBB14JpgHxVaILJscns4UyK35/Rkl/kPS6P4O
Javc4GSQ82/0vFAplSCi6NQUoQJeQPeVLHWXRkZe0/KvGSrkLnJuvFDGvqO5DaGXXST/K9HmlW4D
JAi8Ai2bKg3XIrHUx3dm2MZBG4MH40e4hkNNtJ0xzu32L8LAn9vmsI4GUjVQSDpFodBKZa2P8mPC
E4xHrOuPJPt5J+AdKF0phA5LWhWn0uXgJTEH3aVFiJ89w1lf38qhFcdRtu0myfoZbx2ZdATjMcKF
kVFltF1Byw5kUgf8HKZgspSIojyWSYutzx/8K+WPe5Vb0zPpf6tl9TrUZIVsFzN7xiX/R/rANNus
FOlLgekcc2//ydDEcCMT3Dh4fZbtoIEI4vkIwz5WTf9RSjovgYbmp11wGAyj7nBhZXuC35XXfCB1
siPb3j7jrDmXNT2yTRd8jru0pHVvkcusMnhyJPMMf2pUq3S59ggdst3g53Nop3IOvaQft5YFr2RW
2phEqWRIvSdjqCv+Ccg6P6w1Hqg8RFa1vVAWH0d0DtNkVK+UfOoXmnFy7MuCu1pvmq85twBzZXq6
76T4rcnBfh/0TAejTHd0xvDyPuvMuEzrW2qY6TkhMbMmieoYB/IX5ig3PRocLaLB9ST0XlyzOfht
GDwSjlKRrEvpPgt4KhdfN1EvYwsydqOngdxVd7RCSu1iltXdWTvo8ERjoIbVYWpn/aPNggfKluJc
80A9PTv43aJjPuiK0OLzJTsT44TDiUBUuu+ID9Ws1DOo6dHJaXPavZnrkYJQAEEWoMasKXAtAOIq
tpp2bQfD3FmYCw4r07/sIoQq/fws2fMe8TScp6L7kD5TW2v0EZyqxS7s4SJwzTUmt+rIMDFCoah9
pAHNUNcU39m4skvVRZ81GxfxrCSJVK4snnnuh2IOQY1+RrM8HIOsQd8YaSRW6LBYqwxXx+rVGZSY
kESYn24iXzXVRzhU3tXher01reatUXdLhE1s3I1mH1DY/iznlCFZL9qQHNItbjf7KwNvdI3DtLMq
/GZjZ0SE8XHmeR1QNmNB/lgnLsJzLE9nE57GrcWj0wvpejsfC6hpDsEepAZy/hIoDwAP8vJA7Fkk
ms5/onqOnL2dltGWA5/ye0kzwBC2cXRtj8gzpQMr8gxNmg2DtnSR+rQ6roZGLZVQqHKa0BA+Ogt9
nDI9YCMuGExR0PSJY18cUTPqNfQBwXHgHLD9OBda3Q7pJLoFnJdsbGMtmrzMQfbn/0bOa14KBA2X
9ZVBgXyeV+rN5L4PJFwcGHbqu75VgG491em2oLhfAveJafy30WJhFVo0n2sV0JD0cHAaVAFOZz1M
ECGbCCYNMXZIfNaF2ajYOpmekAY8b8luWK5d2kDHHG3N33qwPHbYAM1bf4DT2V8t58dqo+bGmt8G
vHkXgr0eVDroWFH68Tx38VvkZtQ7lizAqk6nzO69ZzSSpUMXueWWcRgaYR26xv0cSBxihJ4JaMut
XoYCdSU48a5zfphG3BzHuBTDRvfmz3opmWsrHSaGMsIY11fRobeEddXVAHdWSxBkWMyQhIKQnhp3
bxUTYYYGPwc/KddkFDybgMHMIUWfgWqkZjvRBv+DPsHJ6Bk5gUUxnjT3CHR1nT9MWcWGHN3mFUBZ
uwvfOftN/BDaKN9KdZjrCQ48WyV/zyXROk7K9if97ui1dM7/ttKtpp3ONEhLMEfT0SNk+XPgEWC/
KRsnu2qy/up53vgeqKXLnEu6wHWJ3VCYXnofxsXG+8IcsqS8glr2v0viStyw7YBEyyvt8L+lQDG1
ETFyHC1Yytu6DJj2r/9D2Hk0x42sWfS/zB4R8GYxm/K+ikakqA1CpgXvgQSQv35Ogv1aM28iZjYI
ki21SFYhkfnde8+Nk2a6w8V6jUYtIhmYWk+2z1tCI4fXTdjSWjWLFAzDT3igHlOMQTwwde0Z5yBT
kBCtjhTKtV+mPWrGQ+O6wVk+/6Vhaj/iPyqfW1egQ3vutI1IYZ0ttuYo7vZ8HPCIL998HYIybdUl
lbPc6YVBbXBAOAmh9lxNsUODFZE4g/jGpcHMwNCCRP5zLzKM+R386V5F1eDjj9uxodG4y7zuaeit
S9Y7dFS6bnD43HrrE3uRvtHXPLPkeaGCxDFy1JzHJ2Qvnt7qEe6UJH8q0+VmoczjWFEvtanQSjmO
8imJ4/4kjcFj4ejAvJuJvC9UAMMWzwRwtDHtrqllv7mzNE5/Ln3nG6ciVVKiV14pCyjwPBjjF3Bl
Ee1e4o10/YyDR/+KFXfE8O7nlwQswK01OoE2Wv+FFOSfcVG1aHl+uBOIfx8zh0U9GLwTect8w9uP
+WyGkyTD0/vF+BaqCPNycYfZPxLpXk9xAr41BxO2x5a/0ulYveVCFbOougCcd7s8qVDZ7SGBep9a
LyNnVDYp6fyVGeTKlHCH8h4nvNMFmb/S0jq5jXW8ZhK6jxPPPWfQdhik5hhm1Edoh7QataHHcmpo
+0yFaanv0k5GMfkKs6qIgSm6zOIaNKoALS2by/hqu5si8TucguwDhjiG/g55rI4ILOmUiDtWMLLh
rAgg8vbu2DxJCoZRfwnjOPHNV5flI6N67ejhu1PscWX95NAwO/2j4vs4sFlUbbHwKgZTYFpjxrp8
VmameUVDItUEFNpdcsrqQhofFxMb+3WThb9GEmGvKhb2CvHIjXAOaXFsnSytL19FP69nf3DeqAN6
0OfMnV1Wt9lNIqJfjtwkugEHfr8MnaNkaG8VVRNqh8sk6ogCkh1cq2GqRevo3q7QNBerpbfAejLG
EzayTIsWtEpQlZ9IQiYbRj6Q21wMnplIa3jqeAZV+ni5TBT0ZgKqjVnp49ZrqEtcMxyHuD7R12rl
0gI8EFjvQYeT1k+kdv1bKKMwLmalsuE2l4ylqS0EkWMVk+oh+1JpNuUMdlHfmsQjXkbck1oTZllR
GB1Ex/uwjfD4O13ZnCh6AB1j2oxESmc+FGn53U3D4rvdHumnyPajmTorDnwJDyQvOLSuTZaZkT11
RrzSh9aeb/lMYcgwWHTLdh4MY7KrZCxYst2iyQ+TWRUccSlVWaFU/hAzaWn2DljK1GQnHUxwUehk
3PA4viLMYNgNsLDPmtcfc2oql6FrY4Dnm93+4Tf1z88jLUqMOErDfCyGaGEnJXiiobj27QR+lUHV
KtUcSWo0Ku++ulS6bl274pfs8Z+WVYFXryb6DnKpeGo9ozqDIlAH/iKG/5yV5Hc4h843lMDpNrVd
xLaEXDHmBZ5DcLjiTeORZPe7ienDnL2XU2TOmyyJZwrQW1j3BQ0CPXNIqU58KauMlvnTcaRR4nP6
7USGfZ6DX4Y6B1BLR+ZZBZ+noFEMkDra9tpYgxtjJbj8y90wftQaNuQ/JofF3/A5KO1cfNd9NXcT
QaCwuYKFnkmhyleoX9wDvWPTeMzzZ7kgVvWMPDjfbv2kZ0ysMlTAAItLoskvxSCGPbX3+rpyEGzu
Zu8IZVDqXgZpJmeW6ZLnjaGdnammy45Aw59AvxQEEAELYuWyVWOCTJhOpuI7lIKJskhe4ByMwq1Q
rsxespkVqYtdt6Deyehj48fQl99+S1deCgVUWi5pQZLMC85RyFPyz6XtTLlxORtlWNcWa0g8cpDy
Y7IZBTbaS2uX4B58KmoZDOC64R1dUMPeTy4eGeIixtSeElE+D0qFWy68T+njoT6RbYr7cJRAqsVu
9pjsnZXHk+qBgzALK/JWzm0IYLrzeMrlzXERhydbe7PYJ8IUMyh3G4abwMjuLy5nLy0ZWkfVr8/8
AAFz4xhxercVEqzV7OzsaqUEhh/nb27E7iNWodRK0+wLaHLsrB79OiVIqAZv9UZHfibwXY3vY5nq
n+dcXp9hz5vukZiDTTdDNRF0n740IFh29ihycOkwSfCpJGSXyhblNISRLHJ/C8HcPwCK+zs3MzJR
OAKigvxIetBWIJ6oTUYCqGz7CYkxJs7b6IXT9HH2bXx11kTQXIj5WjRU+GY0IhouVIuanZcblXgQ
Yqs+AQYUtiBrDEoqiItbpQm0Q9zo7I2MMXpk+94zoMHlzJ6xoGGcpJ3NFUEHqxH624CC+uI4Uw/t
MLraSbMlKJdeM60Y73wD410S0N71GvmP5WsTPphPOx+DILz+//ArFi86DhoY1ipnybu/XS1ntoyJ
9o2jQXdr5TVnvnvSwEmzFFTiw+icARYPamlD9v084gKYhHHPDNhDMfFIoLNZvdeLpLkO0r1XdpC9
8tRnpikTJI2Ubb4M6uI2UHm3ZicS7bQUasMqoSd2yx6gX7eN2byIQv6y9YHiwYnToaXESX9KbiQX
9aeB09mWohGw+h6pd9MZK1i5k3YxagKii63RqikZb/1x69cWr1kisrMR5TszwZPpeB76Av5t9iUF
5J8xeB/NSW4HjqWrP8c/sEVEd1ICaiIgOFfzgF9T504njYIOBSoRBiFl11SNS7d1L24k1q0Na5S/
lqCxCZCos1AjCK1RMRdtMwU4hAe+a2PSbRZzwfVgFs02Unm95ZLXQXtx9fAn7CkLiG+S3pxcBVab
BGtoBNjSAVIUEPx/Wi556hxTMUznTZEBE2OpEhSm0vuufNMtquOZs6R/rtiabVOT7GU6Yf1rxg7/
n/poufiKQiWtUW4MZaa31CXgfXLIsgwKOH2le+LlPHMdTOjHzy8Ka/rcDC3boCTKp7NQ4yqlqs9G
TEYMEtPnRwg+8Vbj5Xc9oj6pEjz/JDBk0NnAib1cvvklUvbyY+jdsJ6FE14WRBwJLLoqcR4clidX
7ucNpOSQYGg2pbwo1rkvw/G2XOxa6EccBM9JUNKcYIC+nzD5XpaLPjH8FhlvHKXU4ReJzq7Sqmx1
af12OGXmIVKicRB19IR6IItWHtaRDfMj8m8ikuepdzw07XbeWKisfCNixjWBV9OtfZqi3JaFjZWP
9BFgJgI0DOKOaeNtgnmKz566gCYjud9plFLEYfJq9dArYcJjxnbUhzh5DCUom2sXf9s6V+dyLNgm
xDKE56r1XxJXNzcgs/Aw/PMfl4+83i12n9vYeDIP/K0eiw5BzonQxjnosnvWt/2eiQdjLqoL8zMT
TW9lj2GxsVSMzVGXscpgczWMpO0at0RfQ5rWyXkLuCW3zCLpUrQxOJyoAfNqxbAdGoKwLvOzL8gO
dFBjKXrR2sik7QvtX3rBsP2U/YtQOxucLpURILbs79iR2p1JtJmfn4sxJMT7RJTt3DL+mY7GFBJC
xg6dgrkjQNBUKHco1i6UZEJRBWYqOWXvI/W6B1tliEs2xDTQdsd+yRanUXz+fKhPSfyYVVh8ueQE
ai6xSow38M721JE9SQqeBZExrR7kuUpzCa0qevK0OtkvaUZPkaWWj5aEI7Dw7EBo6YBQ5J58EMaf
F5vIMpGpEC8AP6pl6X9f8CYA05XGqwoZfj7flofc8rjToIMTrXdPhpdAU0nb7lRxty6fJQqpICMT
XisbwEytJouTp1ShFBdnkVM342FxZ+uOq+4uzf09Adw4CM10dobJTHpmf/4ABSCYkvfzPQruGMWa
tQm9ZmsbaXwRzsCMxoGXdYLosfo3Q0QzW7xFELY2f3TSpgIaGsTuNwH08Bg483u8TCVopAx2pI3t
vQkPedu44KFHz7IeVkKtJCTgGAmlYqLpQY9GATz2WBOYuRtyV/OS2yroVE1W9XkRKvKEF6A+84Zl
BWUvu4FvPF+WS9tKeZj69sa6Rb0wFvZ2rLxzUSVoJkxnNsunYzNoW52T98q3yUFax8zgIVENRYvb
m4Lrk4YTTIE/65Wd1v0Zdyh3CqClk5mC1IoALmEv5wrX9gf7eY061L09jhlDTS6GCj1VRqymlV30
3CWdgqSN18hPJjhYc72TMwbHJmiyXYoU/Crs1mWfRDGocBj4Y6K3KJXj7sw5ptQM0rlbWavhuEu2
LX9m/MtHeouhTM5kij6K3EUKs7LpzMNtOo/KteQ6pXEkHE38gtqaTOvuKbADbBaUSnHqDZ86QBV7
ECoTShpFT1MCXqiFI0hahvgZv6/D8lnkWU9TVFvItql9HZTGHNdWd4ZQuFliaJU9/51KS8vyzmrb
45G2vkXRc5TUgJkD5oGHrIlx7sEt27SZb+5FJ0gf+ye89+5zkzIPzPPqJ4/sZtPU6bes4he/qRo0
MMtncWUjNzw3FaaM+QVmgLjmiTW9VCLV1yUjo4M+MDvVDOxtRPmbh2F4/apkvYReFRbXgvnpInQs
kodUQ5MgJShB6sVMwgrcJL6Z2XsrBwQQW5Vf9GssrONqLAwKTMAV2kfgT0c6gO2TVEd7dYg5Ed3R
18HAClqEoMcV2ZoukvAWetFMgiNpdouHp7fj+eK328jjxCXNpttFndnfuh4eFOxBbVcOs3HBBxMf
5vehn/qtx6H3HqiLwaSO0DYls50XPnhepu9l20yHyoeqUyfxjmJeeR/DrgWfiPgGOTi+M6HhUoMi
q02Kbp2gu1fK+N3Cw+bhBiLC4xF1CxB2N/QQfKkdzeD/PTjhSubTuoICmrs1IXoIxtu6tuUlsXuH
Cuf3MUMLNtTbYHEZLH6DqRt+x0nSHDXdNXDsSsCAPTxnmJDuNRsx5njGThC7RQnpX7vZK5+DOAH0
GetkM7r+1KUG/Hj2ggD7KNMMPM351FYWgUVUGt5JF5kMFQDuoVrpFlrdsq0qOPVzGiaXFy/AdnXp
LWs4TD6zdOnCA6kRr8LSZoPOZ43RecdSo7VGlQBTTK1c5I6GoqmnXyrR2h946b3VyGnxhq+1P/QC
r0mS5wKd0XJ/DckHcPRXaagcOj7oB/0+NWIddp9ZxaV5u2mEbDA9xw3BaeqHf+L91Pd1E1Xw6aR+
D1q7goTYdetl0oTtL/mcOeVOVK/oe/R30dTu09jOT1IGCY4Yl8XJJs8K9lkh4hYzl6c7JU49+aqr
H375hdTK01m2Rnaa52Mn6Wld2xm0tso0CL0v3Dlwpc15yOpd5vX3z40bAIt0BxeF6bQXYVFCk8Ma
q9Cky8UeZg7c0VQiaDXNwcHGvEN6eAK/MR1JIQDji/L6iJ3wW4xufmeQ22zZuekHw2as1WaSfSKE
E2M9obyvF50vqhqcNo2/N3rtd5LgXhdh0D45M23qotCnjQNVN3KN4T1kO7KQ7HI1gVs+KtQYrvFA
XNZoopxWxWGBVJgxLa4jFdvrJcTMzUFV2pifl4PLcoRB+nSOrZk95aPHJDKmXUZavmatYo0BcaZz
5GTaRCOJAyirpnGK/tYeY9Ak7BHLo4cr3mAg3UVPBWyFh+ey8WfO6rGjjJ1TLCUthOB9lDUNppkM
yTTDWrGosntlbTv7IFDWnJf9lzm20yetG1Uvvf8SMT4g++h5a0flpxcw0nJJvI8kSlD2MvEOB9g/
QLkeUUB5M97c4lhVapCf2R+NT6pgEe4jTvjUMXT5KnJTwLdtvB00mWwTwHRvtet+OHknt6lH/VdD
TfUnTQzlyr8oNclqsYp1vsTMxvT4MLFfd22h3ZeLXVNoHrRNuiO96W1Gy+YtbkPzg7uItX40oWKg
uV2Xj6qsgflHu4iuGTxNpCePRJ+gnA56OTJM78hEw+PbDw402g6ZS++L+q7rwaNPK0KeCMufz822
LgnIRlLuXNs3t7pHBCtgsvZ4G0f6hlbVWJ+mBTxZW+2HkjxucjSMm+hFsKnpRYVOtvbUAJIcdse6
inl1wTMtF38axgPnp3ilDfGvWo9ozV2e97FbnP7vxgVXtfRUbAqJzPz6z/+gcAEym2PaxD8c0+DI
oEpq/lvhQmrh9x1nI9jO9HkTsY3yOyn91yKU1INyxiAg7oEkX8RSWjXwn+Av4dDin9hOO9vAbH4V
sHBOgZ73PO3iZxMzyG0yYGaOVN+sYhfHfMASfu068zYPvoMbrKxPw0AAT1UWBaOxXpKIc0scEXUE
0ciDCI0RszovFw0I+8ar2ni9lF/IrjBgLbOgGrexDMV1KelAHerYw9FwsbAIOrYtiFGzRkkT6AKr
0r92Sk6UYINOHuzJ/SRx/eet99DtY+9q+gmqM0nLKdGQ/1kizbH5bnLqZaLmupeG/O2Jl6pfw/Pa
8KJTT6yL4rjcEIbx8n+/Ks7/Yprj7fIsTve24dger8//fFWkL2zNBBK9tWrM6rkntjj+e7R2LmUz
Uv4WoogCZPj7awZkUG6dMTwtf4Ry6+Gu/laeA6qj6DlZ953mvOZ9B89UTPlOqE97lplDKjTj879a
3ujT2ZpHK11FvOxZ06+w7Z8TC/11sziLozDFaYNfCTq6+uJSZLJ8Ecv8P18kmrYyHdCMVthyw3HW
xpRdd0+LLv/na8vi2qsVdvma1YqW5DnS/fKH//y55WvLH16+Futu/f9UMdmqYOy/3wX01JiubVlo
aDpOY+PfGPJR2OPwbpt8XzMmoUo1OnjAGai6BSYw190jt/VfZdS+9m4rIGAqaqrEQrKJfbqm/aY5
k4WaT11Fqm8QLiu8wAqW64qCzj4zzuz1OOEo6Jks7BzW8VVvl0BkYjbyQqxcKiiskQQ+tE+YBazu
jOkJaSVTudF80iloxEzuI5GfsvRQqY10FujDSo9dmKeQB0+TNxF74wSCwNdtAx1gQAB19P9ZLEzW
rf/1i6LP3TIY4gaG7pvmv5V+2WYysI22or0G13ifqZ96ufgNZ4/Y0aLtst9JpwlfEVyx2Cc6bZFo
WlJseviedOP4rL4QWxEYCt+kEiU0W7gRCb7EpMs2mKrkw8BZBXoZ1ueg42WnPPfqzuSuyyL+KdVC
0WLmOI5UA38OsPjF/SUle6s/mLWRcc6qdZmjdpy+pxYOlevI4lja+U9G9vOzqSfd2ieUeeG2iIE+
iOeAdwIsT1t7jgnRAN1cRguRRi9CY1anZStVKv3XSgoYN7EO4KnN8J2D3DJxOUyrul5cPdbXqrA5
rXYDjNTBMdHuFUoOFEiw0WfmbmPYT7eiOjGpgukzowPiJ/KpvpjfkyjO7+3gAVaFSrplMyUZGlcN
ZDL04AwG+YJE1KOSlD6RspWuFjV2/uUxcU16NdmxwgDytv6Y0KCSmPJkqEsELACInMNCSstKefDH
ati3AdgMt5DuKXVBykQZnXekd2vQd1shdY+UMiFFQ3Ptu+Eb2U2w5+M9Ju7MZhKs7bl54B8Vd0kq
8+jrxm9JkHXP7aDh7E7mu8kWZImJJIB2gHvp075oGOMxdR33Nbk19OikhhqIJa92WEOCAhwwvdrD
1SsTbQf2K1tZLuDmQeZABQc9OEKJ3uNYjM59H29SNfu1lCk/yYy9D+lmPzXhtJOlaK9G0G5Nw5hv
jdcU+zL+UWoNXSuV092htKSrkInLvYuvlBGtrbQb/gL2+NMqa6r1gLweLScZ7hCcUMaxxXa2AbDX
MppH6IbEuqz3udbTva/Gq7DGmNTWRhOsRWZ+r6qqB36Dl6BuAADXGW0eQ4tCa9mVfqrq3nmOKrnI
6SHwSe0a83phnW+qOwS3uwM8++hanXYZML5d0mDMmYNwKojpTSX9S/krWDAo6CPe+bnvGFaTQ0Au
CjnJjXop96PRwnDLkCq6KEEFdIZjH/XjyxAr40bovWGT2DVeGV2YV0k4+NwAAevS0mShBfa8YStp
bHSFbm+7cNgPdfVLFoxa/X/RjLLfnzscyI9Qt+OZfo1yavH7JSh3qEZgZ4IzVoHpME/dqVVYr+Wy
uEsI638E0qZefcrTS2MF3NGmuwpVUtC6G7w2D2phSVNWb20T/kZVfritK5FlaoY2Lr+GeEpe3YBQ
slb69HX3kbX3+dFXPB4LQOL5R6ZsQAW+qb00guYnE7BxvTCnepeek4Qo6hbvZkVVC9BsXODpCpnS
vrnMN3ZUbWlYGlHUO6u5LBuM5eK5YjpWyD4Qw6jR/OfSQGGJq4oSQTUgzL1M7A2806ayZ9DkQrIu
ZS6vuR8K+Dcw3ehzs7nDpZg2UdLOe4O58jokmbAmuBDvhJqFhwM4ai9WOWCno4/HLBJw/TaBoFM8
/hqzyny2xSsV1GzV6e2+GrHxYtNtRINu0/DuIbwIMTPfBCMlMXhKbl4VimdhAPnBsXjlYc+lIsY3
FlZPn0Vq0xOi/e5bapD+XJrY+FLp1rxzhUF+8J8L7ngLSqJfkvoKa2srff8j1cm/HwJbCza+CReF
GBpNNlk7WgcdMVqiBePVn/wcgzeY27c07oadienutFykw8NgTDkuTTVx7EQZkBLfizmI62jfHZns
lmWFoz4IOPUplefhyiaVugFeUFaksSaCutWM7zDx73NjHYiUNJeqq4JVxyjiMLih/wxxbTWnRQAW
JD2zKjGWV9YYtHnrrPCHJdDfYwcm5SRqS5wG9VHj468i5n/Q8ZSwBIMOJ9Z/i9P4vbCDYS8U98lW
Md0BsZZjq/kxDsGbXUCkqmOm2Bg2acFmOruHZqK/Dkn9ZKXz1pm1H/GsN9twfo1o1N5HNH3hM0jO
jjNbR5P1u1VGNk2R7t14NfI+PwcGbQxpXNsMbWS4MQj1QVWa+oQHHcXCFGokjI1lsmtVDw8dsdRk
YLlxSTHmUKnrdr54rBGgVLvrH5ZarttYd4xyL+M9PdWvbWIT5ul4rAtda49+axoXqlTwW2bEnsrR
+Job4c8ZwY8EAbVMWmmluPgZmGm5f/WzYl6H/QiUorX7c1WBLdRZwLel1vmrHryolCNcfhZe+tJa
iK6ld+/btH+4w4BhwD3kSQySHFTzLkHUegCOJkKAMW0D8XFEvcx90pWJ8zTYRG1d2zjbDQT/3iAN
HZUfeOfmbE37ytsiqLf2mO4Wfd0Zmvc6xi4ks7K99PyyNsxk/1aqzD5hEUZfrau7PQ7GR1QZ35qS
0gB0i0tfMIcMMrknFL2h2CCmy5en21T34MIjblg9Ch6hZFwKaAv4XUvopjcK0kojiwitXOtlvVku
IuvfQiuow01VvS6xQ81zvV1VGT8xrHlHt6Aas+b52ZSFdUlym228kYHQG0lg+AkggzmcACOOVIQ0
MOrW5IunjYcqsUY3dE/sqZKNo7n5fuzMGXKJk59tQPcB1Yf3MbGh2iMw7iIFhRoNNTnXyWP0HTS2
1LTST8hjrZq2ojQ/OsrPKbE+rEf1iF4w1IwFJ9Ri/z0pcbgvMbPcM9mUspazx+r9vWQ5WYuoaYFO
V/kxRONyoq54zDMZPd2E5TbK/EfTE1tcEF0BA/VmwqhozbHz8EfvV9ej1DXm/C3QrVtKfhu6jzhR
W8KNILIH+PHwUIoI4mwud0yy6kOFULBOAYw/VUUsT1lf3otJTkdpmtF5UpeY47mpy/KyRLL1xn92
A9fYG/RGHokFbv7gRTvR/AScTYrZI2XR0hOMe5Vo2UDHCEekcOVpJveoKk6sADvsqtH/5rrZdAnV
+KkxS0wJxsYjdRv0xpVRX3uThAs2VU6sYPF8F/D6Dsgeim+/twN4KfWQpTAgsXIPJftKKx01srLg
RZaTs58DBsvSarVIP5ae/GoZFu+iHnPB0BCqbJ2UMkTHeRIDWyMHFvcOE3C81jTSi76soouvz/uC
1oJ3zfKwmidV9qWLy1+gPFWxerluSy8kU9SVW2J6SCPKQ1S7BEtxlb0XjJFX/hCdNGcejyZOCHIW
gAHYtnsbd7L0pzk0tA3T9n3SxQpmRu0XTbGgxL2+eNJyWEpFNGG4qrLDgvPCqwFC0jRXZDYTHPij
frP1D/IZ6CVm5WAkvKWQJ5THucPyQyJkAogrUaE0YUGtR1Ne16GB1IlacMgY9+wc8Kh0ESaC6R0y
UefQwAQKQ7EjkNzzOvqp4W5at+zM2SFhMcpcQOt2o5Mkoh0lT33nLTHC57gIj51SppNSyhZB2roG
ZZQdgqj8ivXY2qX0Zu5rS74ATqEeII0pjkblyhvG951iHJWutZsDDisLzVCvfF3RjCSAiCIDgMP7
xoYqDVbA2dVK3kDbhHVfat8tMEB4QueD7mbOpXDbh1M45kFXY9cRC/rJI5tom4aYVpP21eKO3QWt
82MpftR7DJcJaFBN1a5kqmoB42/EqaNLVxwMc8Bf7ZNkCHfp0yLFFknh29RMzl7M+j5wJv+aVhak
XMYzW2ztS7lfB+5lNDOIcXRAbXJaeAZR/oYSl4HQfYo9kXztmuGErphstcwWh6HTpnVZSJAsk6vz
SCuTnTObm8obDCYL2C4dKpjD2jD2xVCcWcG8q101f6HDcGTBl7EuWgIyhbB/p6VlXxqRMc0wxQtx
buZ1HHG2zVhbX3xsazOnw4tdBPo2tYafyaRFawM6HU8rcKJmxXCVON2uq/TqGjk8ME0NKk0SBYdK
IZ4qPSIPMMFwDWBW4RNM1gUDgHM5j+nGyofyYoHXxzMKR2K5kFPcDLFhcxOgA+cZHUuKqgrCiDSU
oDSdvKKEEFTdLRcvVujQ2Yj0uO+RdZ5B5u+E1Q67Bm/PVvO7ZjvU/EOBNOZ1Ac4ICb8Ql1phglML
Q7seRkdaphKIH18INkM0Y7DOPwayXYIsM1IhD61e6idmx/JErVguvls4Lg+jC7Gtqab0Bceb+AuJ
k+4O6psOpFyodVL0AieYvgjcwC/FyHCCeF9ROl9j+5X45ANSyWaxgdCGSLLJSrGnIFaKsv7uYBTB
tJ3Iq8bEeGMLHyJ7KKQqvccOH1mvCUSaKxVNM0yhTBz6wh3QysN8y5wXLw45jsIVL87MyK6CNQcL
e/jRQr5Z+y1MizGJ85e0IUCm0/u+XiM+ptdBXbKOTsE07TpCA3pEk3uqHfJAQGuaGudHKm2+L7SM
i+jMYb9M3z0BmdzVoKbaKmHSq2KTOLWSXehLDK96JbeZtJ2bUM0B3sToJqASbMf5YdPWbnfpHFZc
9TZZ5DsK6dIzBoq75X00wox5P4FZdVTeipwKuZKI0GWvLhHRvD1N5D9Q/pExJhLKUmTdOpqTzFvN
9DRitDHRVbIo4ymFxpHhCNj4RA6AmxZoU6lTnvSOUi+naJoX20t+mlQEHgohrIsziC+ZRskS32PP
XwoCxHr3x1gF5lMSlbs2x/SsQ+Z9CgloUO37cJwg3Y0Wmrbu0LnBCl29WjLyN0ltPmuK7pX2FMV1
vX0lq2Oc+zj1VL3dfogZIxVK4WLv/sYvONh1Sr9Gf0k3spfT+jM57Kn4cIzhcMqbfjPwFy7MOdoL
nVw2QchNZTQsj+ZBc9kIa37RXQS+SxWaXS40tMy7Jo5wXCnj5XKJLFrIImvNW1gTPUKbNMdH1JPD
XvYePK0iFFLMcLIpwE1zqVFIeHpS4eEHJ2D4+NiTqr42Pj4X4SXBlrES9UJJZobHQhUpqHMGyAC2
xa7dfp/cXoEhNYOmYTgRJ10dTZaP8uDBD1g/tLIgD07iItKycV2yMUDXJqNYsKFfEd+xdoOJlYE+
Paa2foIVsMyfdMoEDhzuQDS0VN9BZ/jVqFn0stPQFKa4kfJs23FzGgr97ABjuOdDQH9BYL5Kj+ya
Us0X/dywKUdLawtchTLXi4Qovmb5r7qP57bBcbQRLtVIXpbqRzjiGHKJcEtX5c697CPz6m9xNWWX
ymqTd9tPTn/hU+9vtd9wWGihgvs2Gy1LS3ayCIFTON378kwpNSDM7Kz8Zxv9VPrdGehndgI7UT/j
/PKIAdN7WZ5Fm/VX33sjheMc41a2Bbfj9KCImzqLnDAYD7jwZJiiXI8GWbg/ZFizynpskO4jth0O
h44cPz0fWYr1TlMVasumE+gm6uNynLfTkBYSNP8wtacj8Mv7ckDrq/ojkzFMzXYa9nRLXXs2FoWy
q+nq9OlTkjxD51yYe84AcnPuiFRkhhBsWKMvC7K6zfBMCvDYtJhRhjN2nBAYS5XblkLjnTFk/qOq
KLp0qTvd4OTINxjAGJUF8A8SHgihauR0DHeAe80RYw+ks9tKNU8E8hbw43XTMfC/0BCKbJWjgiyb
ASiWmG7a+jrggyJk4VcMjFt9YwYR5mXSDuT7utJJtjWOacoTefsnlqscMtAAhWW311BjnNbXI7/s
fnr4kC23Md8Yr9a3ZJx+NEY/cyiEIsBA+XvfUUTEWzilfJC/27mmfpt8cpCRn2nbuO+IIAKMrrXp
q5sUxzqevGPym6FNeHbAmgIRBScKbOxnGtA15PsMtoZR5weC6YITRV69QPxsrOEYK3NQabgrCAj1
Kc2sfBfZv4FDtJepKktt2xRa/NTr2Y92ZBEdeSKtpGdEN4f8UwNjK/Pd5GzLlLXNEjQkzPfSQi4n
EmXANSpn7rUWQonuxE9dqaKK6OW7LM+ObqhRrwJZt6mpNu4LUW16l19bQ31lW8p2z8lfbKSWnobZ
oaczmX7wrZg7zqbbwJ6oihnj7qq3lU+vdbGnaLWCataTBdd76juS3l7FR1fdr7YedHvqPthiLcNY
poOnDCYaDq2Oisxz2jClSLIZPLcOVyTt7j7UOHZHQ36Z2PNc9JaxRBIWCUdh/u4YA1gcbcRXTtvi
XFY2R7rDknaxOQ4f2TzLdeMA+iOBIrb+p2UTNe8KgvqL00Xz1TLHr2EQM6VppLn1VQlwNQwvmtnn
B1MOybGJwvNyCKK8+ldQjdrRaHV9gzREuTv95vmcaR8xTjnI+/ymbAykOv87GeO7SzrmZV1PiK30
a4mDt/P3FJg9mlCE+ybDVgvC7UtnMhsh9Pp79rXu3amGdyaqDEMcR+6kGi2GlrxXeGuOZsZewFKM
Y/Jo8hRUBrHuGIsDynGwT7BY3JZLySsogaBQrlGs47Sx7lOnm1CFIHflOsL7aMx/gQJKT1reWDfO
5WsCVNUV2o+xrSZutQKPxSqqR8Homy2F3ui7WczJY9SIDgWI5+s2VhZ8F1wlUs18yczo6mv6dIBj
Xl3y2La242xj41XErBazxN7Xg7fM6serJstDYrKzoienP2AxLcBQGNlzUdgcFKOYZh+dKHhO0GjH
pNXlJP3sdTDdNGumKmNqnZcDRYjPUUimlF8/rVUFE+4ZyjTRIFpCXUMRBVIsVXxUmufJG8bbUs+M
IeAIIsHAUyj0PQeF/2LszJbcRrYr+is3+h3XQGJ2+PqB81QsFmvWC6JaA+Z5xtd7JUpuSWVb7ZcM
AqSoIgECmefsvTa9B8GBjrv0AWckggfcpFFE18kOCmncRihSasWeBOgHYHj+utpQTgtQOEpxY3b2
3BSZXpYWl8TKbxxie6TyipRWYYPBUjV95cWCFV4e9Xe+kz46cAM22cSBHaQCtmrat1mgh1xs66k0
ZmQ2EWx5ApcUsM6UPJqDQGC6dCPgEdL/sHaE+6B2gbENgXngpcHbQHMH45aHxzCHCk/eOvrWw8xa
ppVGxYUUsa06sgIxkT2N0GhR6uVL2zUMY+krNqJaCw4Hom3uWD0io3lAOFTtYsgwP8ox8yPVqkiq
8rACVDbpkj1NrF1STQRCRtfEVc2XkTMnYnm56vrvsj2446SBp/Q7Ud4ah8hxaDyQiaSSKXKg975v
MaMs+5xprNuALpuHMiK1tejQaM/yD+EmxPL4Nq1lNWKOXikxdqmq3yTDYa5kmJM27PDzNwts5APU
o45FrpVhxqBLM+NX0YyTlFFH2zGjBcWF9WYI0/qWqqS5NQztgmESjLLjnAt9cM+2Eyoc0VfVgQJt
UkLCtWAYN6Yi/lRi/DxZmnpQuRTjnhS2ZQYHe4U6BUtGKTmecmEbyyVuN3gPeqeO5tJInGIzqr1/
dklj2GQZIO7Wv0eTzcTKVO5iEwVS6k9PEri41f2YDyL1lFH0iDMDqIerxKea+f/GHb3s5Hg9zAqj
u4sjaJ5dyk9jcmNoJjGz/yTNPxXSBmTI+cT8aOiO6qzikC0SIGkD13bcVSA69zUzklsyZhNoolN5
JOinu6coz7ec0aZDMdUTh0uw9+CFSPJbLJB1AjJBb0R/6vntHYrIXpvohDvDVbetLbyKeFDPpjOn
vlRjkB6bv4YJKyy/4aTArBZjIXt31uoZShFlVFwKdvoTYVz6hYxa61pFyaJGAjrpeXV2aq88z48a
zVy0OSZyF0xliVbNCBZoRsyNZxkFgJMhtteVSwHcgP7FSt6rtyTyePyoaKD85fyccNmTdJteXGjJ
O0HO2yAMIDZA5tt9rhPR6WgWequR2lwY9PF2CPuHHpfkYR7qnmCU2BieMnguG1+aMOYhsKjblkmC
jEfuc2U+QMTUNIgi6trywjFfPTTZA3HN9Oxk1JSRnpjIxAw/2hgewQSY+VkIMMFbzgryWUs+grFi
RYt3GVu9iTCmcxBJGfcK8EW+YbWlhNim8SpmOU4KkBeFu9nOWsrCPco94pD1OF+BNv7uW26axNky
RT0z4TT434MyvQmS5q1K+hpvVmlCIs7c8+giG2zN/tCouskJjeMKUU+w5ETolzON0zdybWP14FTm
zZYzsKqn7pAVDjm189KnWwIjMA+xdjK6OD2EhacbyIjotTYhAhghp30/Bm2ImyNBdlB26FEN8jvv
ZhOphimzN4W9VQx7bDnoVN4Nl1mkmex6twmuBs4ZmniTw/KueTOIotgONcGocBntFe0VQIWSH0CJ
Kj1X7SuHeq2RkH0bZU15pXn+LatjY1txHznQMFjnfoNba+DTJgT9rCI3yaDgNA6ZMixyVhhaxoNb
QxRsy57gg1ChiTBnGVVaiAE/wd4WB8NqoKK55u7VHbSgTraz2ybA+M9kO94PzIioMtAxzkOVJIzO
PQxzzyyJFH6CWk3SlROecjlYbbG2AF7uTalv9iXhqtVIA2Z6j62JWrMaGcjfdMBNgXSaej7yxZyU
yAIJUE0owg1V6qUatf3x3UiX6hoV8Jj7qkw7YZHP/123+0FFWN1mjovz0qgIzhumi92H+jEU6m3t
hM4Kyitpeyqs6UpK2SbQISs0xc5yRkrNJBXiyOmkJEi3ApGaDrlEdnGE06nsB9F36U62ceYVaSsv
DyxuuW8HvA31vv4wD1Fq9Qdr6q8lNKyfmmBMHN0lzjnETnJ+oUhhZKRTmdPy4KVPq4YIEGEuEctM
OJ4V49y56bDxUMWvCxPeG0hIuimceRu/wLNVS6o4UguayHJIhN2tDNwz/OyLrS3nhFMGiN/SqdUt
Cr1/wpvsbQCNHiwt8S+OHMD5wSjxJ3WXTZTwEmzCK8KGnNsotuolvW1MrINu37ZAj3WbcgGU+WAd
NigfZle4A4mXrufsEvftfhtb49USmXGK0slEIdMFC3vA45oq4uqzIju6cc9gDzY94ec5EWU27Jpw
uwlELd21id53x9phEdh+dCKjS98mgX4/guHvFqM8wL0cvAENEsiKdE2ABRVjOmazeUmTVZaqFz3t
Iqj4iAQO8RQpey+BBi3RwR2Nh9u69Fw66na2yXR+i3Q/siuayGCXpX2Gdsd67kR1B/S/IsrhJOiX
HWcDPkH3YEZawj+d3HsJFUfbTCV6UdvHvI+j03PgoEIUNGUvdR40g781yx3aKxMyWyFdpTNnJtSR
kLzfUipB1EpRYo7kCuo069EvyVjuQiyB/eRpW0/rLzOW7kfatuGMXxLZXaFg1sLFgz5u+vwM5gHB
DNevocfA3HKnWNNawGCUkBgf20jzsZ4QGK3oOv4O3T32dDOPOmFc9LDXczj1D02o70SU2LwpXHqz
P4E5lrXycuq4AT8QbuDWBA3CSF5gLdGRMZEMsQaSctQGyLiH+iz2qk8e94ZNIW168JZ6ijL5bqh1
kvG4alAdczCGkqeitIm1FgK1qV0WzY2PO4kQE4KErc4gwcPhUgPAhyqg7ZBgSVX5kWBNe5MWwEmW
RotfoQHrlBFAmQSfE2QsEEpC69znoXhX/QUl0r+4xttd9rq/06QfRFG2oR5eE3vqbnvDpCDVi0fB
kvLUWZwYuSf8W07bx8YrXyrf0K6WKTLAQqoFoRmkQIM2Yun4ob41p+zLOHK2dgQSI1gvkVyPpbS8
Vf5WU7g2zP7ypFUJK1T5lc4TkTDwh5MfOPjLe2GsJrfFAU9rej0VmLYmqG4ome0CH303AIxSM8pD
Rl5NO88ON4WBB2IeLHmNMqvsSWtROKR1ID9kysumsF7ThXNPNZyfvRcG+3mLg3QXGVDZdC+pb0Mh
gXtUSpoJZ0iT8KNPlLa4aErr3TokYyHmRHlOubwgsHLJBGqgrItzR0TUBWTxFmpsuiNw9G4G8jRi
RESn5msbwse5bNET+0UEgx0Ye9WRAwB0MoBZQ+dikvMJA9XE0S71o0/9fzeTgnRZ0R204fh78aXh
ftC4WRAPKM2aLgAzR3M/ii+jRgVVbbLmUEkgWsACXXVSfzYPqdl9fzRvMn8ayeU7cL0gi1CW4efB
ykXDb627ixpZiK2D4tbsDGNHxYLLlhridaLYzZWvkG2sLIHHbRR8z6gpaEiTzxChFilTKOc1mB8/
QxGVKn0FWYq7EB269mZUUV+5JHKs56VPLQ0gp0hToteGyUCnHOo6OtKEMR/gPOO+pX7LcXGpTHHn
beaarmJ7y99/c0L9KA+0VF1TTfnlCYvL1Ec1scHCSZhR2m0N9Kho58azJYeCVdB5svgtYCtQN/MT
uW2/ujXzIEux68M8NFrcvD+aN42/nkiciYU7xdeVhtX7PVccVSmWCtJZ5l3GX3njPzbnR6iozNWQ
p/Vy3pyHSb5JHe1Uer4Hk7wUaxn6Q3ich8SgMQDklXuF9MQPEtD8Y/ixT7utBfbR+SktSjAGaGgq
dLW+ov1UbiFZ2CtNUl/mzRAGpY0YOjmkOojGed88uE3q7Aet+AR9Z2FFFIKTWkHbSftJO7U1Mg8K
MjgfSCso14ob+tTLT14NFMGsMA/pOB/niOF515wzPA9VBQncjrXnD/sDaN3vccRCI+QQkidChb/2
zf90/hdTVDFBojS6npHEAcrxg+EmqMtatPWDlGDP++Znf2xix8K2PW+/P/zw/Lw5D+kE6Xh+9P4+
ZZ/vEzVZssCJbhwyQOWyvZpWKn6AJZ0zOkByGAWVldX80BdS9pLQFO7kv/nxGqHE8U+buDL3nUm9
0K9kWo3kI7T0bk6AvWhWeiqAULlpI+qtmdMlyOo8rLRJPg0nigzDSUMGv4RnBxBP7vvxxI/NSD4R
mKKDGSmSQ6Q4wVkk1VnkGXeTKrjNULtw00qYtWkNCy7T6GT5Wy3fs0l9OY9RwmlHfGa4nySb+z2z
VD6aN5kVZ4ALHVL3rC9ImcvLSCUIgR7LosyFGoAqtkZGOUbgT+QwNglzbK8JNoAqjyDljZ0PAOM4
d29Ml9moJBQawcrbWecSmdza8yN9lZB/eEllTgMpkRBmpIx73keRp7v9/fXC+ii7tjSXTHbTNjWb
ualpi19l7hr8Js1MWZVoSXVJATd9U24nwIL3zNz89+Y31maPpSw/etkKnwfYnIAjU+zmZB8Jb0Wo
3Pdniq7EEEVGYrShyUuxJrayHSs1Wu6jql36utAuIPmnW1XczxsCf/5NnwdrTVZt56GWrRlf1mD/
z80e5/Ai1PmBl/HD4FjJ10BH7YYzXyrLaB8GjWudCej6PhQBEtYGFuC8C+b59/06ei3KmTQr0sK6
tSSxb7aWUfcQmD+oJvlMls1jApUlzU3EDJNc8LllwkNuysPf6Lv1/+V4GAbKG8c2dAch/IfjMRpN
RNvBNLchs6hz6jjizu8xDsZwVBLEJHfzrgA40DEzq+cfu6Lc03bhgCQwlv+oVm3AE0xp0bDTf+tk
631ux3mccfthqg8iS+OBrGqeKFNjaFcR3OtFbTAP+ukp7tD1hiiGYWumfbQuwTXRlAZOuQgysuDc
yl3//ow0pLHiZyMAZ6QFukVoumvprqN9+AbcmBuX6lTGNgPWWSVf1A6O1DyURhLLyMTx+/a8044D
wiIQHS0cps0bitsBai81eUS9Z28RXMOPmzfDXNmDQycWjImi6tFFlsmEuR/So0vn0Zl3WEOPWdvf
yKUOauGK5ML5iZ9eM+/86XkvdT3gd5mzbvQs3JZIsbZG2vSvSRpjfAn0x8QQ5tG+/M1XJb+KD18V
vDLN0BCmqcKYnUU/OYc8c4w1t7PMLXfIaM+SJrkHJUFCtJp88YNKy0Fo88W0JhbWKKvo/Wf03eCr
MJkFAMAtzlaYydlwXvHTvOF2wLqQ0Xt0Ex3jr1UQozz4q2EgHIHfhnl25KCPkcmkIjqLgYVUPaBQ
b8xcqnvks9pdEDrTT6+U7+CSqG0yF73NkugxCCJrH6R9QoAyu+ZBox+/+P2340jHyM/fji00lYW0
sF2VVFniVX+9tBUNAtzO9xA4N1m0/nFjnm+2I9vLQKGSzHHzJ/LKuZ/PrwmCIKWM3r2qkYme2sbw
64+fCI9DxhFN3QOhtJBlw6g+zZsmiqeVERTpdt4stMoBhoE8dd7UinE6yzfCpNg9zLsa/21+M4wQ
//ubJVH/85uBkPv+ZsSCTWfahXfz+wxkBMs+pNfsBc3J0AnrhxBY/rZ38cwMZVc/qGqL6q3UnuPS
6lEBjOfctKr7+aVt7cSLuCpJ5ZYv9SOMxKPw0XrKN0qxbKFWk0Jg+azRARkve7F9f6NMuDtLuNll
fq1TIDsNkkHbz5vTMJIbr7beat7UlA6EA/6n93fSFVvc09qdn1Nppm5/f9Tdj5cPrhy2remGautY
6VT9w1GX/509DH5JHFMGF9lBSTEPkVQF10r42rA0oPiCmBYVYoxqlXT4a4G+85zX+AE4meArWU3+
2AUea8YqenEIFztgfrWWmTLtXLjAlgDsjiqXvPG5Oz8/6qyadiUJFSJCZhZ7yT1CgO52HmD+9Lf0
6YxlpiUQ8OUTTDu720oOTV18Du1yFeJK3Zcy/qritDr3pXFwqWuBoGZXIfKQybcRbW25j5ik7CZU
XIgmdn+KVVqlhlQ+/tgs0cOt2qgolqW0/7779RQswfOmJh+p9WszlVu+sQinVVk8jZ2J7leri1VT
TPcEtuSnLi+NM4IaVhONVz1je6pQBVHsSgYiv0qje0Ytu5Uo9leqGM6mpe+xrSvSzLoMPZ4N+Pnk
ysHJAqovTgnkOOzJSQwRpyxCQer85GYNK2GwOgfSfb4PWYhyez45/u3z8O/+1/zy/uOv//M/2P6c
FyOofnrkv27+5259Xf+H/Bd/veLDC57DOCy+fgnffvuqm/vNw8cX/PKu/L/f/67VW/P2y8Y6oy89
3rVfq/H6tW6TZv4L+ATylf/fJ//xdX6Xh7H4+q8/Pudt1sh388M8++P7U9JdOq8P/+3n9//+5Pkt
5d9dYCyRzhRmX+v/8a++vtXNv/7QhPVPS3VcxMfCMDVuzH/8o/86P6NZ/3RNS1ctQ04fXVP/4x+s
+JpA/q//ZPlOh83U6I+rpopHrc7Ru/7rD+Ofhq7iw7WY3+CtNDTjj//+6345fj+O5z9ACF/yMGtq
3vjXazzsO126Zy3T0PlTqIPxN/zsnU2GrjZ78rVPXlK1R/9a5EpGjlbpbEjUbr4wtyVlga7NEIkI
gWad4dBx/M8Za4TdHPeQ2964rIVIKYCo+ZnShthPg462wznYyqS+pk2XblyjSdauBugzaAJwg4lc
Qevu5vfXLv3Xa5f8NHzDAHd1lVHnZ/zrp4l1j7A/LgInYbJKMcLBAzbtEezWx+JLaJNaOBXohw3f
hy1VauinpyVMk4K8+crd4Qc1t0jzmvs27b/B3DJuoKURSz/AgZpxE7EEKvnMDpOxFYS+9NZLpn7K
NVFgzlPtI3U8Qu8bz3opA8qtjpveNoHeXFAOc4nR44Ndidfff2bt11LP989sG7YGFwbGgCHrGT/N
YfzIyJyqqLtTI4tPUaJQM+u9B1klXqdp/ZorEyFUyeDfiHwqTs0QHOxCWNtSsCoNXedt7MovtKyS
G2aNiyIVw3HiU9/oWiv+rrjyqyeYv9UQnGIWZzUnt+l8tF6aUPf6BPo6MdHXCm/mo5vVNEY7cJZu
hlikV3LUj621bNTPKGOiSx1P7oNpxAUa6D48+S3E0S4oo4WC2+gWLYCxg1pBRoHcnAenTt29onCe
Zq0S3mQsirbjpCE6jgJ9m/nffv/1f1hvvH8kSzgm3z/fPobSX7/+EZVCTEs0P2FUip9VzqHlRILF
SiP5b5dbGYpIKLrtqXATwvrU7WzfmgctEkCjsV+8D0I8+3WBYGYJpiy7ZCjEsNha2SqZM5es2i0O
1OnipT+Qhmh3eYUqtogvFiaz0decRc/EM8PZW9W7Ak7pXaDAqcww7SxUMOv+st79/qOLXytl80d3
XFa9uLwFg/XB4Y2jqmprGVRAoBfx8Sa9zbh8FROakDRPzpGIs8sAzIy1r4vEjbCtoDDhE1pWvLKH
NFvnRpMTu6tWGz/wzQ0xF+lNTl99pwQFKX0ASA6Aw5K/+bv1X2f98u9mTiuvyAbsYpMly6+HjDnw
ZAmrS9AZkwNrBgJ6z4TFsY6Apc8E1ok6yzLWQG8BsjfOSUPLlBP0bkBE15PSU8lsR8dojaUnbBjg
0qiG+rbYZyaeCnBj/oMos/xEKp2/ECb5T02ajNCyGy/HY5VOh8wL9SUtlccub4isDsgtLkm/6hd1
RGbM7w+UIS/iPyby8wc2LcOA+srlwbXkjebnS0TKl0gmqpKdPNPaYwQAq87U5q0Yh42CKuis+0qx
JtGAuZsJAF3EuzJNAM33KDjceky/Jrl6RW2wAEGvLwH3wOhUouAB7B/xl/FEhon2ok3NdUQqgPpf
74lLNl0Isj7pyWnxCLQUFA6woa2K/GM3KB5sYjKfTqVPVdQag+cc/L+fNtrJ9BV/5Xd5f5lSGpSd
Iaxnrs6AaLAe2h3o5d9/Of/z+skZAE9Txz7POYyi8dcvp60Nzwp6LTi6jUHjth2eLHRipxr72UKX
m6lDXHvPmoJ8jirZkCvQrl0YYduSf7V2reTqdX2EHqROCIEUCVV2R9DEkQ+9xvub5T3csF+PpqvZ
Ng5/mcSBzItU+w+n79TnDas9esuirhDLGoG6MzRIu7MlmFweRDMKt7pYM/pDXp6BgOkPvdLXO3/I
BrBuJd6QEbBOOVYPQa0tqcUkD7VU9YbV9NTbz0lQ5DfzEHtjDvLSHrBQUNX9db+KwGdR2BqYfE9s
YiY5JNa3OyOIQ1rFHPZFaTfFVsRlDjRkhPY5+njdJa/CT9ZNkes3RuluS6y5N+4YbGyRtRfSCZqL
7jcbYgece03x31T6chdFZPFVd1xC5XL1viBX4D4h4LrTudxiVG43yqT7N3aVjCcLeyqrOiYlGNXX
6jTqaxfH14Er7QUZIyoeObiEhza9br45HLd4ndXuCybMHOVCLiBH4cT0e0u5YkmTK/RuuiVAQjlZ
oH5QfFfhnzJPzZZ28cB98nMqCFVqencJub2nXBBAlQjtCq9KvZbfTAMpmAM93Kq06q4FKXKyS+uk
90m91608XCYEilxcTUNpHPfhp2ZYKJqmEFegVksj4+tKemFfIiQLdSO2zEuQqUutOqoZLle4ocdR
ORlT1kP5dFCPZzQnlXLVJWb0Goewqfg8XxvduB1MO/ybTpP14doiz0YupYYsfaqa5tofri2135DF
lijdkYzdV2FW7u2U+OWhVyB3CoJpanND5i4gXG7C9wW6x0XZDPlx3tegw9i1VYoUSL4EE9+OuqQ4
9Z1L0cRO+7VXpjD08sG9nR+5PuGeaaOeBAzsZaAifwWOgEFUa60vsY+mIAr8BYFTw23L2XSij4vQ
RzWUByZm6cl1Pe7Babi0hla90Edy9l5cU99w/PYxKJpX2f3lzo30Fp/Xp44q7Ve9pwk+5eNG5vps
TLuuTvZQjovcGesnBzDuvqa+uXSoL621hPDuXLKwwjl39B2LVZLa4tp4V+fNXkKDf38J0+Uc46fr
uzwGruqYOm/CTES11F8vYVOdW3buJu1x/vX3EYhJrYtu5guC06v+IaI4D6kdsXNBh+fomA0p1QXx
ck3l7Ry7JdqnIjzWsc3kgFXpzPwvevFE1q1ChElGDDC3jjX1qvmBdg3Vfj8YhfMadn2w8O2EcFmy
htakm+DenagkZ+r9ACDnjTUAakSkH5esDUP6qP4m9O3BWhgVtC4Um+bf3NqpuX+8OgrOQeaXzC1N
9LC4lH/9LojoiPB1BMZBS9Ria/hdu0i8on71NE0SeGhmtFLraptSNMT+DBH6bqy6YJMrdvUaZ8OF
2PNgXdrkVCAoqohSRSoJzrp84weMKKgbn6n8omjC3gvDwRKvg/I2P0+E/LAGz6jsaYmqD0ZMvd4L
qrdK6YYlFHhcPc1+UNLqTP23OltdlG1w/hDwVQ7VeX4iHPRGQxWTitU4hv5qfoY11hesvOLAwbul
BS5u2nLwrmbnlPtChwInikK5zvuAmb5MtlOfFIBX17B1m4OCW2rhapaVLfPJCRdTsSIw2DyCcdMe
XK+tScMp9O282XuKuu27vAW8xbOZ36E0b4AI6HAK9hG1LJLLVAPin1GuxdAnd/PArU9Zu4GSruZN
fM7J3aQTWYT6DkdUZmQb39eHzWgo0VVPhYsWzrk6+HrPBaYEJOSD9qeI1YsJUO1O1zO0bWp057hT
uRtTrJXz5vu+NNEOfUTuTGF7B7Ps+4VmMKEq7SjYMWmBPmE5ziryM+uhhv/AfbkgKTDED1DIBao2
hN1GywmDnTeHVJxzUdiPPrdGQym+star6VQy2anEgL8mZBp68AzzBTqMeMrKtkKJg9YDbdlxhgFO
JXkw2JlVwnHgV7RWyV3EjfPjPLSDEa67TvkkKgzLZe7AIJkqZ09pKt6Wgy3OmdEes7ax4kUIbvxG
6b1q68tHWQvGKBaj86y1mNXJWwWLa9zHUae9JnqZgkfMqtWQYbk3TaW/yS2Jj63gqAqzwA3UdN5Z
UUzvPD+ylFGc/XThqC1J5n32aRCqC+SrcZ8m+Yh4ne+P5n2+yXRwSDQ0apDgKS896gRKs5JIxK2T
+Ar23ZDuKsLLuyrwPfTK7WLAoLNRSXrbEprlvI7AGA19/NQmHSjo5lqGNcthlza2TvLI5x5PZdsS
etOhxDiMUkpvked2tDzxOotf3Tb5TOaNtrPH2FzrIJRuXJMYTT0M80dAe8Amyl4erxd6WZ9Z6HQE
m3vNmkAKSo5dDOsYJg13CdtaKri27+b7b4DyXFFs9zbwcZn5VZNu+1BgmQ3ST2HkhssoLvL7gBC4
tZdZzU1Yxuo+qokQbEnR26XtGK9UpclvUJ3nN+MkfCStSUTuiRfTh5MRp+RhVddxfgTajfNIxgJK
9LzOZZkzHySeNdX2QVN94JXyUdxiuOEHcio0sMi4DZhpON6R40jEmagplxsFJOux0I4I8AWtEW6j
qmId2hqFWdHn9sFuPL4Rw063OdLaLg+nRy4Z4TlMEEmxrq5eAC006wAX8642OxIMwsRetooNf89p
Qiy/Q3DPpN48JymRdqUb3M+7mP/DemvyHH2OMyzsVCu3NALRtfvK9NCY/YOXZeXZw6+BJ7AJtphA
GgxtAYIXS/PO/YCTWi5NDhM5wQctQgexCHM7gOriBpuk0WhKu6MRU7PBR5ZFPUeLBBBhlJek9Y33
wSMzl2BY52ZwWuWMHXUF5Eu2Pa1w3VpO/Bymw5OdByPznGndFVb3hhCsR4bbDxTZOZcNS9P3Xm+M
F88dy5u4CrYjsXIXzflskdxJgRdH3FR0z4GXfvaUob2dGslIyEpnkZihuDP7sV8VBlEokdyEJqvd
2YPhL4mI9xf4vrQT6TIB8Z/5saflu44T7TZCBHqN4a4v1DCJDgZBDNfQzMwTJwqWSmTeeV3fTcbY
r6NMGKi8bGTEpt+fRliDd3q8iTNRnMjlWv1QocyPGplIDeQ+xudHgyXIyge9iYFHDVa1dkG2PlSY
I09DgEh7frYmd3pl9dzoyq5CkCH0xz7pnKvcmmsxSUMhpUixnNmDmy0pNpV/KqLc64qfP4/S4lDX
45M24aemJUKGLlIEPVDFYyDKaziol4Dv/RBADMZp5KNVVDrkjSKIUswm5DiqKnrCCEv81nPQFrl6
V6+NoRQskkbwPV1qcvdg0xbKwO9seNSRPJB8UIS4wnyCLTo17ZbvOxVUhIAVn6KpUrY5oMlTIB9F
qfj+aN7nx03LRI0KCKXg8gmGL8Y1mtgw+djsdOdbzjr8nKotcXghkPXM8cZFXZnJlpqsvfB0kTzi
278xXOHhzWOrNO1vQ5vQOag7C16i6a6CrKZAmtswSNMMmUJXlDcIkwmb8lOvBSbEaS3CoGViWay7
MLyDmxDdmWllH1TBIiZ2bI9rsHhs0kz82SvGY1wa2vwA/NaDEw9Xg2v5peZStEK+Pz64bfgWpXFw
CZMuuMyPhmq6hLW7jDtBeqVupLe5UGxjUUQ9vaUsrTdOHWW3Q1qLJWmfxkr3hVOsrDF5IaF8ICIM
2lmA0+Y4Dzhj1fUYxeEiAeNLJK0rtZXM9P3jGHOSW+nJaMgwh3g8oCQXLDmiIX2oezd9iGHdozgL
1gERWZiC3XGtJuT/CWH6LwSpERpqJp8quIebxC60rVpM2Zmu34uPKHEJH6fdz2cn9QKxbJyICWpi
3mdTuaQRPL5Ek2LuiZBwgBDn38wob3ZGnviPoK3RiQiqYebgQZDtkxeSqbj7xaV39lVKvmjg6828
SXKrvXUQc26a9oLuVzy7UdcevdThUOl199QTnVaGEHDqQP2WAA/rBq5vVPevnueUlwnyabyu1Rgd
rFc3NxkLCBDWPCp1UOmDwg+RyLvmJh9RqEHYs7hzGupta++qeHzK6T1dnGYoHzq9XhdUNZ4zfNzH
SsVZ6eGuGEvvSHMf58ukX/z0zfLc9pnVo7kXbQax2RnGF6AGzFGm3NoiOrmhk6OdPCfAjl2p7qaa
a/HCf2YZjc/ECr5V/RDsStNUb2hnqO+zg3liQAdwS3eEmGe1V5YRRfV7f9AU6nLIqeO2t3dBV5fb
DiEXmP6KSUStVpzqtbjYoVWTzo3QSGc+zxy2uTqRZRxMxwsXmq7UV24h3KlCjhjE5e6iTzeFlZrr
xILZhMv781glpM71zD+gT7tnvVHVPeb6NWA4LoFy0Bq3O6WkZOZau1J1BysYTbstvetqR6pJf58i
eF9AfRk/O0F0KHvgmf/ttAtqEgJ6AgWXY0+zPmgL94xZ5w3KzRfN68t1yrE++IOBf5hbYKBEqD5Z
n9xpibGcwCgkt3ru3xGbeBx1rb7Mg2n5FPTh0i0EVv79j30OIpydNmnTYt6nRiW4VyuxV6k3JhvE
+w6W0CG7JnWl3no0zlvadtdaDtQgPZS1ZbEEcqLEy8hHbkvyfLGb/wWG2vyqh/nSsqVQ3ymIuIoq
7vR2/SamHI2XZSPqykaEXsKkxJDn20ZCEciN0sltid19a9r4JpM2PZAehn3RPSJKdg/MR90DLv5m
q1XhzWxssBIYUXrc0K7pyBXKQ3PTK3pObj00KKXPd8QfTW8eOUErgbniVLoUxZCRJ4vWG3Wmfq5Y
i6DYceSZcqPjWhckBpCSodMpJpiwXKil8VjTGN6rHnPtijim3RxcI3wxHifS/RY26k+0ltGbksGP
pL/sHfuQ4OEqir7gGsEigGB8KbKwQW3k4coBuPRYhvnXJKyTr7QLVpyk6Snx6nZL72qKik9myTrV
NwPYFXKTj7xAbpe++FoX7AvUJev5ZQE5Wn7fLdLQWHTV1F8yi4uP401bO869Z8dQk4MvIpA9sYop
wlFPLkl6llYqG4LsgPvZjodof7ob/LHYAQOAdig7TfRqn4Be0yBTs2Nvld4Vb0Gy5V3ide97xtUc
LUFeKxLonvnJJYJA4BWxuCZpttGtqHgCI0z2eTre2yQvP2ED7Q+q+y2QmuaZXFQUCSGtNT+sSO4r
e3SbtNiMdSGy4BCFsQclra8eqkyxLwEwlIZ2JfEaQ4fmOZ5AjZDH4im4kz2uAbjn4UG25ljdKkqL
pq4B1JJ5JTRkJIOc4XlwPw+AUl8go3UnJzdHqFFlt1fy5ML91Hmk5oqaQsFvoHVtuYyskT+uHNuT
o+fAcILOaha6zip3rHxOeiU45x1pNUS+pMkid03MjoXX3nctMPM0pm7RE1YtsIFubazU2DaU9BgG
LJUzr8neWp+LRAGwQI3JqcRrmaz/i7MzbW5TS7fwL6IK2GyGr5onS5YtO3a+UHGcwzzP/Pr7QE7f
k/h0xXVvdRUtQN2RJdjs/b5rPUskibX0YtsBXUUq2OQcGMJ6IpBML3FMmgcofvlW6s03zwT4kVqk
qxNJGT0nFmY7pInOz93GpYgvRSmW81m/yJZMcymy9UVxgiGAeMAxmnWPYeE5luqLRkn9h0JkuKYM
8TdHhj+Mejh5+VDcLKeWS3yexS3TJudhB86xKvSbhxfpVnnLukuc27wx4nrhiNG5GGTl3BPl6t5r
UbZoDJhzJb6K9Vha4bHFFbFtcDfyjoDsQxv4jz/C3M3tvnxnZF/SHJjg9IO5zDupnn9uXNKHRZ3i
O5w6IQWopYpshA7ZNwTWDM/TtPtzk6YVS9Lgu9uIdFk1vbWj6dU+4h+BGmuPuABVhZ/NbZw7SG5Q
LKezULr6TTR4ckXaQXnps+olb9p4aZVe+5a1Av5EOnwhmdtHqucbOzqw7YX1pb8gmsg6I5Cwz/Mr
y1NJecv6Q2JSliE0zoFag1ctAGY1JTY7HVhT0wh4eEn8dZbsToovvsZKLQ5G0mkPhdm/67jCjl5j
qA+JiCN8/T3SpPY2pj2Sqv4pJHudaXjBU8wGnK2nWfTaVwoJCSUT/qHOAAEy8CwiWes7O/D9ex9P
9b0dj3sIOj+yXtWfa9rdKxGbZOfYjXh2TGK9U7uoT/PZhBAdB+TZgPXA4SG4HQgCtRaY8OUliglD
HHEzh7Sst1qF5a7xEQypEaTeKHDObaL09/MhoU9sDn7KTRNRRsk8wnINPwt3UWqSFT31VMfOC3dW
r6CnxRV+qYPoMC8k45gAt58boPEAGKNFSnqR4xY/6CQ8BzqCFUPve+YYer92WrtfR2GXH1sjOdhJ
rX9Tk0wA8hqzmyWVkgpZ56PKJ/Jcty2PDtcAT8BUs70N24GFmggPWKl2857IHLPjqRPwhNPgxzKy
CqhaU8ukJixZVc+pHKsLcGpWajKDnNHFa7cxnVdkVf6adVN8aommORe5/iha/9zjOzszZyIhb3o1
b4xi37u1dVdNEUVJZi8LzYNQSZLtLlMdEEnDqFxZayjX1PAxsqEFITzhP8eQa7+nzkhe5nSomdp9
hrWvlXjbD0pxmpf7YUsaOBTIZk3THdx2PtKhKoT/KNU4XqopwfR50lVb207GvYa8d68X4pqqNIu0
vBh2bdMEN0UP3wgAdN9qj1WqW3EfppCAyjRxVl3QipVpB3d+7aXXIup6eDUHu2wysivHqz7E9ll2
47CBVW4BsbWsc0l4+9mvEmOlZWm+tBWKNllOWSxWRPViSfwfnhbXL2oBtF2NAmNbFY6xiFirnGtY
4WeilZS1ECH5ZdOxf074kwQ81f30kJf49E0WPKmdPitGY6+8PpfX+ZUCgSfuEQMq+ACe+k7RthSM
1ZXvsquFRAwzSW2WgZ+6x4k7jLVDpyqMLmXfKU1IQs3YHIaie9D7rN8OXce9P23mP86rCKUvKBa0
0Xue9clKaf1eIhxzq0udY/mfD9L79A6tQXd9aH7QgwbuaEkZXVXtGx0i68KPE1+jhlTv3LWp4/hf
KjvDg4nzYtZy6hopIj+1nQOc5CAqnaUSCmCGjm2LE7V3SrJCySaWPagFXWgPTq3DwjG15luUGTtM
LUR3xMAPq+Dd74YIJSSb+ZWhZtEdSVZ7k6bOtSwxGpEa1J5ZlPc3x6k24pRMdyb4VjJG+gznpGXv
HS1q7iXTmnutcwNaKfU6Huv6MdXLt1FBSx5Jb58kAEmLSHGPQd2hOvZ8c2dEzbsi7HALdsXf00z3
HnV4any8pnvCLYLlxplqyPlLk1cxWUoaxe3Ebl69qPtLy+iLNB6u6zLJTr4Wi7tuCvsmjKW+j2X+
ltgo4gSLFrumhZAVXnxqlJwlV+5ZN9+nLGUpnvJjBTPX/SFH8iy5DORNYVaE5xtZptU2gEwt8sj1
MhVPEGhwLuver7uNAV/Dwm2Iwq6yGQUcVHyjaoCHBn1I+hzMYPh1tkg3TWG1tzhxsgv6qpMZdysY
A98dzW12SVYOZ0vtgZNB+6OMa43HeZMiAsWOyvQtT0p3jZdJ5QNhv+4hmki1BeVupgx9uYifm94k
CjA3lPuwjMO91WMCnXd9oRu7VKcPhCIkfOiaIl0ZUQVAscyiBzcq7DtRdPuRqIGnmr7+EQsfoWyq
5j/posvPiYy+zCddQ7ev7lis8XOqK7creaAkdbXIQba/m8SXV1UgnsoyeocmdgKjI54qkHP3hpKd
pA0GO/TjYJuYJiV1qXWvhgVytNYLniVxrF29IlrSzkhvcqSGytTNpvIUyQOd5Wo5mNJ5DCZggxJQ
AinrvFg5fe3sFMd56kozJCYzigglZDPvjvFEj0iGc6URKO5krbJ188EjqzZnJDW5diw0/tR4JD5G
TCSULDDpRfUPMC0AHzPPvBlGa67zwW2YpaUAmVqt2kxaqrCEPo4X8antgFT0znAufc3YyTFmwdOl
6c3O7DfihLc9E2hcZO5EVFDQreVBhTA3QSuOG88g/lYl68ax3AUuanD97iPE4SBYkDm9sjU7uCqa
9VLXhnqiI6WdnA7YQ2206wjU6PTb24FVXs1RMxbcE+EaR6u3SO86MpCiBY4BQ+G/uyN2/l/++5fz
mVk9mg3hVYEeeF+SZ8Wnwi/56bbNVBqpQ+29rDr9hJhmIhUpL1YjPXoGTf6kQZLadIA19kngrgon
o0FSumd9tO0X1Q+97UCEIwJcsCC1Tw8Hskw0LFzSr4+4kUE35zttSIMHTWeMLscvZTPaN3ok402n
tz8f1cXVFKafLdDtmHvDK0uSXyMVTJWbvwTRmnRu+0VGIt/YA2WimiTKmU5hTpwKcBzczjo8BERG
E72inkBYYRjAuDYaDVBmk8BjG/sjKkHitWhR3+D6AAAWYBT56YgHSQ2659GjG5Xho96bxPF0cbeu
PH1KEikVhji9Ps0bIhyan68AiY4rmjLUhB3FgqZ81SM9eSvc5gHtvv+UBQVtY7zFG70w05dgdCFU
RukblSaqSdIUdzVTjbH3urVNefAmZG1toyYpkNsDJwuk7596wZcyny39Mb529biZT1aIRiYWNQ/O
xPSYMqDP3fldC71NU04FUcySxkvoabtROneF1snjvEnhU9Q00Nb0I4ga6eI3i9zPYx/60SrQxDGm
4YXSULV3RS3KB7rWDSwBR35v4JyNYHFfqXUH61BztI3ahTTy9ACkpao+sRRfB0JZGm1ClZHFTkv0
99UYO5erVkl2vQCVOh8rRf1ewmNeuklq8daqgZFJHP0WP0pF2ZmwTTv7QosAnEkdAsucdqnykO4a
6NUBtn961fxw35cOKesEE5xyK//7lVfs3CRpDrqhfp+FD15syl3gF+myJ/8KJmusn3zfcpCRmHdB
LDGX95axqkbkPqJuTXDAHJtfOQ3I7JI7eElT0cBczWZ+RS7K368aJ1AJWxxflcYrxaol7McrJC2I
sM5Bxhk8CTvRQnixswtueLFjYUeiWNaMZ/B45kpJzejZTOIQLoReUh+4ydJz/sp7uEFcisjsMvds
W1jHykCx+D1r91Bhk9k4ZpiQAlVMoAQCq7LQh/Qqe/XatcGiI//33tHN8ZpqanTv9bD4wU5cgZNQ
uPO6YsogstCiiJHkHD+5F/SCF1HrDF//OZEEhXYJgosa+V/ckdCreMhtG2s4ChSUEeHKn3AfdurV
T1riD5taIo13p10anOPW9UxjNZ/tg97Y9SGFO3Ca1dOYKd4hsl1vETgQXKOGhtfkN1KnV72NXJF6
6XE+NG8Cu/aPEObu/3nrfDzRSQLUEGSs5hOOHdRL0zeDrYwsc2uTBbeumjz/omeNhC+iE7cr9fxL
2FnYrlTYy3VJRaMK4qsfDeKMDG7V5RYTNOmJ6Jo9QBJU7gtL9bbM2mP0AXrUbCSThHVVQKGx8YBf
5k1IIijMNE0uowmY7z62rjluksxQvtovlNz1r2mOalnr6mhHPzN7qZtyWTcmSo0QnpcQbbBWmzxZ
2riyt1Mxqpzi1SUxP4epTJQHoXjytcI8DqU9LKJBrbbW0JpbM+a6CRBuM7QAViUqWdzAAZcrPY60
ZVFV+qojZBuHG1k6VhA3pO3xNt2bsgx8ayfivCIJktVN3eTa0u47jfVMzkKqInMgM9D6j5bx6BXc
dENRNXeJU4q1VUwY7ExSh64QIn2iCNS0D7IdAspUzdTUyeDsOFJ81H0DMKozNUQL0vVGCPy419dA
J91raPnBqo6s4UnGPARhbA2vbddTHeGJrwRttdKnCY9t++2yKMWwzacJz3xMp2+IoVW5S1AAch/j
YLRV8hEWZCKGi0wwT54j4cDXgQ4ca7ko3f5NpnTv0IK3K19zo00qyV2cxa1xOqFA1LDaz7to4qsj
PQvQ0nHp440EKA2EWHvAPrtwajO8doGFQkWLw6XUyHGnMJOuvEZoNyzy1Skgi40ONaKGEpMyFVD6
pXcOZeMFTaL4udKrZtFoJuzAPMwof5FXQLWEJB/CQSXRD2Q9kB9BCWrIjvMr5kz6Fsn+HbC0but2
tb4ExaPtwyYYXirsXym8wCdYJM1d35UYZ+uGKS196G0iJA3IzsMCGIwq948KjDvMNZcYw9pYqjFV
RRZ66olJMCSw1lOZTw8qHVeWfT0hlsyQH/CeN/C2nfCA+LckVqNWV6o7KOvayfOtVwGIkD5hd2Jq
Oc4bBShaZwuaihxpG2EselAcu4E2DVpLWqGt6x0kEu3bQB99X1H14NFst6c/q5U+6he59NCJoc+X
FpMN1fkoG256in+6pWgEItOQFqWlXFHJfI/Gbvg6EUJJKbSMI9miyV61RuMWlu6po4/6dYA0snKt
hs65l4bM3WKxzrHZH2k4xVWRHs0ot4/zkXlDFEDxicDoQ6oVUjdb2Jq0LZ1xVpOWMUmxflHb8/Uz
YStok4VmbeNyCEfmJXngLiVknvtqRISCH/cbt3q2p+YgnrgmNqZXgVizgBnXpGhGiZl9cTCPn0xf
Zgu3vaZc0pAIjeE4WFXLDAWuMvLxEdlKQEpKqr2y+H9x2sa66qNOBJuMvwXCXuqdbRJYkHGxaYUX
bJErCVL4GLS6sJ4Qf1l7wqtkHvH5xZshdEuY1/xTObPuH3AXLeBzm6Bw8mOfhfXSAqvIkz4bnhmP
lzWz9BcUMP7eLlxY7pGnvIxNQYs4b+xLhADvwS/Eo8YIfPfnK0T7YBNwJg2Xg0dXmg7ftfbxS2ax
V1tEBolDyKLi5Nh9zIAfW3cldz8x6MGjHfFV9YKUFVEcyDzbu3npP7Jui1hvOs46rNuvVjI2q8ar
ynUcxconLrmPquGfH9FxMOlwNWum/kFylyVJ26RMlQ+GhL01PwDIM7OXJhOzFWt359KFKtMGqIgo
SVOgJa26zIyk/xIKJNZWXRlXGYRgWYILdrH0fk68dICO3ve6iBZ//kblv0witomXiMqvoxKQaNgf
NMMxKpXB9QJkIkmzypqyXhmGzI8OhZFba1gXx0/Gr0qSAPyyggJ1JnOk6bgedHQtW7x89IsxEfPY
1Hu9WGmtkwEdxVFRUVciyIbnvULVBpZQ8AZDeT0LA/quR8Kpgfuywjjd+GlmrWupe8D6oISbVjfc
NEIpj4mCk3/epVCu7GMPCJVe2OWpst9FqDbPdDTKrRIHw8buhPmS1/UtUg3zGvRZSf9WvIMiQbnn
gHjBc8DDhE1I08CM0/N8yNdkch82TCvAR4HKmN42b2rpfaLGnAXjv6ox1Smo0zINy0DzqWOk/H2I
YJmUVU5R9Uc3FCXseEvCOwHmp4RtdQWQwNqCToFnDd2BtYh4KnoHNG5MwJ2btdfG9O2p4KcgfW9h
9CjRJ5cuH4EP8PsHFBjkTcQJjF+aY08Xyy9jmJmYFM/Hpj3qvsCJI1yISGx86z+v/jnW6xAesh+F
PaT72c8RTF8kqg1nP9rmt2L6pufj8wZNDuWlnPmVFab7Ygi0NxziiW2q30I/9del7/ZHbqnqXs8S
Hv8Nqj8vGI6AM9xnt0mSLdEC2s7JGaj8WH8JCdhaoR+JmGVAcwDbi12rps2VTISHdDrmZHTuaqXP
YF6P8D9TITaeToGysnLzHKhMisnTqsHotu6d4+hoYwq/pYecqvj8nfytlM62NbrSW3QUMrV60kOV
lfNQVo+EIdvvzdAA3mYQvQUMA2tD6M0+zs1vKolQ3NBVdmMiEd27UkE+FOe3MZbZrfNbvDpU9udD
ZcD/KZ4zazefTIbYhcaE7WM+S5p6f46Yv8wno1Y6+9BxoEyFbnxxxjG8JKuoHpPLfMA3sr9f9amz
9y23PaJjRMxoa+02Mxty0To/3GIRSu5nH1Hna/XJD7T9EKl/H5pP+tL9po5S3FlTYhQAB2ruuf9q
e8bwGHUYdzQZnuc9RyFavrRqb/1z1xHniOo+wYzM2kkoKQ+D3jrLoLe+14mv7qnQYtzy7fCeNEIs
sm11++eQ4Sfhva9SbNYrI9sWcedtSjqe66jxRzpbofFqWs5bNqbRdytjeQu3/y8d7BeRFoybjkAn
N/AQggy/5hYffzSezxStCN6MEJ0c0UviZWjR7sBl1Z7c0AT9C8zxgezER72g2kxZSD/YXm1ccXTw
y3LPvbmiflbR9naFrZ/sVvoU29lQ4KIjSQUxieP+qFaAHpzCWykNOjgvbMJbHLjDowDIJfzw5lEU
u3WSmX3rVe3x5zGUuBvHNZBMDsQc9l5+ADLbn90krFeAyqwXcAtnNHj9DyGgR4WD/hopgDdBT6GV
lD3RykE7bFlxFQ9d2mfUsVi4Z1n8Yvp9vuq7StnPu1YcbRyslrRm+vriuSz85uOEZ2obUlNtpOta
/OJiYpAeCyO4li8dzkCgHpFyczISSoKuG69uHZprM5TDOWxsbVtjtvvkWfRRrD6xlSzJIwhvOePQ
R/dVBba0tTSzO0qu5Uezp0uoy9GnwmL5q6Tt84cQkdqaveKzkfmjNpx/GrctEzgcP5qQH0fmHm92
EjrhcIzh4lHENH6EKH4e7SoZdlr3V+i5/b5vivIgA6e7TNh0UHrhVW3abv/nB/K8vvplDGYeafFp
6H8LHect1sHfx2Bd9lzdBukwOvHbGyrE+bOs0N/p4yiZ53T5M4L/S1g4zX1XZslD1LKchSanreZm
/7whaSlGWxzCAG8b0o1xOa4L0SBBn6QdCUtTuQTBRpY0+UO7clrgUmmH7wKZ5YRCiFlIXW5mMk42
jaXScRAlKjE/wzy0up/5cz/89NMfrWl4FJhG67qJPv/3P9qoSB4k1cY62FFb7rD3AXLUO5h5tY06
J9e6c2GAV3cjVAt//r4nE9eHr1sTFrV0w+aJp6sTNeaXR14UDcipSJo45APYPrj7CHTbepMWuC3N
0frk1+Vv+i//njXBM2xMGTqX3e//nvQT+Ncmujm3Lcx9j0/1AJoXe+b8khA7AnWmDdk9BIxWFaHk
UZGsi1zTDni+o8eoUb6SIKh+8xTSMRtNGfcxNO1TbHqCydW0oDWEd8oJYl37ba/cLLDx6Gor+YOe
iVp6/g+NYQgqT2Y8hmU4buKiyPbIk/Kn3nuh1pm/ak5Edm5J7U8isNpKjdI8lTYXGXUZ39e2Xx5j
YjTXJaCcr6kZLJsh9b6bYwKJkTiDs6X7DTYmAQfSCgJW8vv5DUDNlGU+GOautrtHmAfWXYOmkgju
TnsD/05s2RB/dXzgZaUmXgeVVOq+ap4p2n/Ls6rf5VbzpS570nRoqLCIQZoVSPOpFqQB+z05RnUW
mkfLAnVNJQmFTgDmd8BFMMni1MwND0SwlHieo+HFKdGqB7V00Jx0zULQW1oVIvAfiwBVSxDhPZWT
e9N14c7KPq6v8BBR6SQOgRBJ4FwL1RkQumkW1vaB9gAl40xLhhti3hjPzHLUvPtYGcLLfKqNemcR
0I787Ir6MHRNt46B7GZ2ttCy/GhraUyDFjdrvoOBKms5JM51KHvvjM3mCNHg1c1csQmkVt8HOSYW
5gG0SGxxrsrk9c930r+JAXwSGB78R9XodH4cRIGxhkJzCScp7QTOrGstLSHDl1K6rwE4xbWaamTA
Tr4tH8drjFJzW9O02IcFVOqMwXmVewYP0LH/1khTvQQxCQdQrpo3FNCHCOabphAFJrmi8JIvRewE
r3RkSS0Pc/WTufCH6PBpOc/k02QocljIqdYEZ/h1XMgFmFnHbqpj1EaphSRdt3dzI3be0GP9AvrY
3GXjJBZUE/9sBEa5n49pSBjOtRUSxkT63lPCmLLQ7H1WPo0ice8KMryfxejuRefa14GEgGdcEMrU
zBsfwpqV0FwoEqRKLSpzHC+1G6aPuqccQzULz4rWfDfnLM9eFKcAJUojXEVftHobHyJ/MIE2ElIR
BrH6jVIRgqbphi4xZRF8tel8NE5aZ1cPTCmQ12upwv2PwJ9Ck6ShOOky/cegtylF+h4r5Gl33rg8
FUZdripVeneNGxlY8IyMFAHukXmj1StHQaOv41va953vfwLw0qah+PehGpsZvXDKQ7rFQ+7DTxIq
7qC2oJOOKcITfL8yydf0352oru5dP/h7QxcZYXPdKgr97IoELtEq99G00SLhryvt6c+XvTY9mz58
LMR9sGmExtLuX4WfNorQZLoZcQlBq+9If2QSVYTJtcEmQHm4srGQkDCVVuCEfItJFErCtP3kMQbc
49+fwuIjMF3VCb7/OHmijsviRGuLI7B03Od+qf+ok9E3NoD/gTsrCt1UN735kKUvtJD750BEyyx3
41uM2eyW9ywyg0ou/m9fDlUa1pOqKQEHTS8+/mam2fepFkKWyCX+sl495KMpyGyjw+v1QMBGPSYK
qLOJv9Qq7IW+/tkX8+HnmT6BxWBE5Dwmbsc2P1w1nRZ1LBWkspcE8/QTa7snW9LrXXAJywwx0MMg
DXfvZiqofuv2yd//cUU9/+s62lrHtA265h885Dwp1SrMPWVvILs8RbVzpdC8LYS69kQebwOlL8iT
CS1ID3m0Jo8qX2cRaO/prjL7xPp//B6WMDRuJL4W0/443TFJ+h4MESv7CtziIpMYerRmuCQlDoKx
c4yHVo/oTqECw1Mtj0Q9BZ99hI81PL4SZwLYSEgwBt7gD3M9RyFfpI+EudfyqFmx5I1Omp+ki6z2
TUjADU8AaT2GdM2+4x+797AMUQU66cnFTFxzTfXeuU63EH5nBj80ks2nPZDf76XpkqEMrQtKucR+
U4vm/C9zQuSHtHNJud+b6uDvY9urqMUa4QYZyVVXErFmqqggiPC1rRKi6lZatT8qhtl88lXpH0Y8
PgjdflAUjC/c1tpHPEPv9qQCDmZwIJhQ2ROXNnv0uyILLl520psc60sSE6ZR2cUj5rD0kst8bxbm
rTBJp8DxpJIXXmAkDyEz0FBcFVZsPFQYJ5+mvRzp/irEpLLFPICRq/MV/1h1JFv9+Tb4Lz5k/NEq
o6NgguD8a4zE+KXQwZLFMambZZu37toFmHk/VLF+PwaWsxsRC5FdYALJMOjr36fVOiprA93x9D5c
+jCyrB4tHPyNkxxo4IcDuDfYGZvOwYxtxuZTO36XVUuafV/bd3Ylg7MZYJ0fp5rrnMfJk8I++DAp
VzKwCa6zhf/k9GgiIRHkq3k3DDL9wPoPovl01k8+eYjZ/1rpOCpzI5uZBbVA+IL679eWYsRm6BEF
eoz0wltriXcx+qx4ShvD3ye1U28gN0df7eor8ZPim0+63LrqJuZJF6gPCOp/VOogvukmQgqCbWfZ
TyH0fBtPiZY/q4bTLrZTdicPVlt3y7C0a1ythfNiZJ3HQB+T7udgpEowX8/Hw6oZdm6PsnOWlTh1
96MGqnZfq7V+VXXtKZeN/aL5VrGpWzunWJtn+SprG/+gJyJFYVVkp6iwUGxH6QhFhGNlbNCPFcor
/g/5WNbqsow0Cp1T+EolQm9Vy9HYCnKIHn2iaA+esqxDMCKI27QnO68AP/q4zTubLntQCfVr7+mE
FofFd6ct78g5jv6yg3SNtZdBKtYpWmbuLkYFuIul/954vfJowCHZWVahb73eip/KunrmfPL9T2+g
vaKv/nz9A0b8fUixHYdFPaMdaCPqDNzLv//sRqSMWCAJWBxx1t0ZbeGd7M7/6jNDeRBWbe60uHoX
eon04X83ribTnWGj+Y36Urk3mjpff3gVoVH/5VieqkRv2Ea2CyeRTeqRzOeUOFVryl6YaRb5GE4N
bWu49Awl5mI01Cc0JuFBx0T7n2PVra72aaioX60WC0/WON0paOvoXIxAQmWgsNSD1O2aw/cEXexS
tKQjwT3/XhkVGa/WoCaL0LLRt0Vi1RPN+pdUhovMhuyV+HVrmZdSWaHiqfH+5uEp9cADzxtN7yxo
liGQ5Qj3qvG/Z+f39QPTE3TmxT4y/WpFHqS9BzGRvvS+s26Rl98MU8QXV4fLmZzBcx4Cd6weZrfR
iHErHLR+yci3tDVv7SogilZYg6uFXzjDtrJbe6fD5vo5+e78siZ6wCaGXajaNgWDCX1YtZcJBvFr
MWr6xlLD7NSHGUm8RhjuAsQDF9Mz7ZWOve6WIr9aaNHkNu2qU81dQNnNP9AkRKVSF9WmoS9FWovd
eSeBCRQBiHaYU+/mzXycKUVydAi9MzVF3XRq4j2oOpHAOgz31ypPHofKn7xn46pF0fnq1fH3OVV7
FFWO9aQp9p0xOse/d3PytpG7ZSXKZ1koBygv1kEYtVgBBfNJ6jb6s2/Vf28QPyC0s/MnXfrFvh3a
REemx1siTYlPgBZX83tRWfTnf/6nnec5a9/To6XVac4GNzTeOp2uUU/iHcqJLy4QdO5VO19Wwsr/
Avd2L3xtwByQ9DsU4gmUK6RapQNjSLVT+dZ2xjEuI8NbxNkDbSVGnx4RUKQi1B18+LPecJ8Bw8Mn
oTAmFL7z0PCNdjCXl7qFIBipsrtvhS+pN5jGLjBRlBlKLR/n98bimKtjvme24W1qfJz+xs0tysD4
E8P4XLmteKoLlAKWPM9PTfIg9FvV/jzjSUQDnJkVIv85M1fTfvvftKZHBqNTRZuhyNWj6Ie/N6M3
IP8LzMf50D8nB90YiEeY3ofdbTvEPEYWsg1OcWhZV3xk2i4yVUKSfSZsWQwmwVPj9n2UcmFjdsUb
RefNIvX6MLM5Yr3UTzTLbq0J6amJkSO1VKeWOVmXd9JB4dRZfPP5mCVvuA7AWnj6c9TWxjZLsQAm
WByfQ5ox8xs0xYwAWjr+BQqg3PiItbUQ1jZrXTmsi2aDOJqxbcI0VTrxV35j+W9oR5+5aZKbM1g3
WeNF9AJnpblD+G0AybHW6TodGGLCW1KMD/PxqtbHJW2ZfvfJUPxfRmITV7mgtM3i3pEfJndl3ZlN
UdUhl5V4CXPrrVVc871sgi1Opuwr8c842mquHr9c+m6pH0Lod+fWg0IHLCX+BuVi5SaleCeQCvGK
WlS3rkN/GUbTE9SMhzO7zqpKawTCXHwXaXUW+g6sgiVh7Mf52LypYE1/MtEy/8tf59g60BiDx4yg
hPH7c2Yw3VrtXFgmRoG/9B+bfA6Qd1XZCaZ4rfzbOt/5o7aPswG+02Snn090GLbuaafMR2gumGu3
HAhf8i3rHGXUJV0F5+VkNhDTJq1x7y1crfyq5rG/d8POPs/vnd8Ci0Lb9IPFCDaY3V03RuPCJ33g
pz8sCeDKJFV5T9yW95imo7ctsBSsfIlQMap86Z9aXBFHb8gunmd23sKBxGyY3JoqZCspi2itJBJT
+sSziDw32uux9qr4UXMW0Tb20mYPdJVM16mG4aLFOaGJe5irX73TQ141436RlI11McPmWtOQ+OpG
RA/SFkyepmrJKgk/UzD8mwroILmaF18Tdk3/uCBmiqRldhSFR02SsWsV11Y3KINOnsx2JJYA7XO7
qhzlproYhBJ7rK8+1Pxy9PNbmdx+Eo+i0D939Kc1v83OsvBrOhV9sWla2yPG0taf3Gm3x4i0EYw7
K6W3rI2nluElRNsX1xgX501fui9UYnOzDhdzFLoYovrkFuNnpcEPi/Bp+mNP8x7+dE2bijcfLksK
lI2KeRmzpjdYK5lk3sJ/7CJm7hb4a9RkvvpoBKq9icxeboGIisVskfzpkyyF+tMsaZK1nRrEAftD
7L/m7essmlTy6vufR4mPrfrpA9OCYZpO5c/8d6s+9zx1gItC6rKAATrgf0aGkX9RpzhuuOjDezwa
qPCM69SZn8q9t4kt07tlts2RKjzMm6TqT5316WpK/vvbJFoALivLQ4211MdryNLpaNJHKI+SOYtU
lV1XeSYe3lrsvZYGqmqlkggAjunpug+j7BGIIVp+2BMXbJNI0KXxZmCIXNZBq9zhWhrv8DaBwJpO
mMlbnvkOtUxgbAMZLc2qiz1Mg/rgbR0uvX7BtWdsC/K8l4Y1aKiXUTnqmpLug0ZZS3O8G+sLok7v
tTQow9VaTSisPimyPWOjR5o8FESVIHei1+kxqN6RAmUdTT8Y1mMv2i91Ed33gdq+e0736KRF+fw/
lJ3ZcqPYtkW/iAj65lW9LMlq3PuFsDOd9N0GNs3X3wGZp7Iq741TcV8IQHKVUzKw11pzjvkv3+4f
RZinodBCPQQVy6J3PpN3/17gR2XNXFpp+TemZMMTbOwujcEm+mNuD00bWUKjkcBTV3bsq0chkzee
aYLkHlU8SFIqmoNYWPSGj860gU25/5ff8X+1SZBhohZhIjk1IVCN/POSoXtC4G3Ue3vwRfE27N0T
daDxhIddWyM96LZ1k2W7sQgvEBnkQ2dF13a6lXg94fYKvZctbYnlwDo7nBoUy26Q8e2//47GH5zP
6XO0bcitNGTxQbv2H1WNbAMnKY3a3zcY4fap42trrYvFg5HltGB1bUUjqLdxAURLMdWArWuFKyNh
bVOPLrF7nnNyBf8yJcvd01izgMhRDex6bGknCVvzwJN6mZZhekJTcwvM9MMKXeXZNACn9bVsTlrU
gNwS/v4nJwnhs7KalNb//d9Jo5AP+2893vkfyoBSV8mNcAh5+OOxSgwdAkpwq3vhmd22D21v03qj
sWEN4S480HprRY+whzDvWWVeND5EVFbLkUikJ7/CB24q7kUzpPZIHsQOr03+g9z6u5HpxbstJGpm
v3OJF85betbuuNV80zgYDolLZvLDmA+mTUh83koadXBS/GTR6Hr/3PejhFcXXnMiSK9Fpd2KTh+2
QdIXp4CewcIqrfHSZx1mFqVKtkB8jRfdTj5qA3ZR5W8yz8yWCEmbC/6Z5uK7VrUNpYbISGTkYBdC
r7Z+Wwash8A0OGChL4UekeyitB+mYae7tqYi09MGFbPaJzj/oXnlGSNLje93NWYjzOVCOjhlQHsO
HaHgaGGNnVIrZz9VsVLSAbySqXzxMIG+WvHY7bAVFWgi3JQ0DVdZ1X6MCDKw5DkjPuhSluEX6jPt
LRS2XPnCH+4Q/6YvUZtObhLtLQ9d4kyzlnw4bGeFIQWumzZR7t3qXgEU5bD8jTB+mDoxzKqXnKoC
A92qVbQbtONuh7A9Pc0vqFU3dosI1tSuG4nwQAi9dkVJPHb6114Q9r/OTXtO3YhLXqoYIvc96qWv
Vsce75h28ZCJPCbsGSH8JNW/R0Vb4XmJxzW3eSJpBXC4YCpsTemJVzw6CNJbKzvqSp68lo+5LcVr
7DLZUdQ8W4RC6GuZJ2CsneYbFSQtsHJkQSHrzwDNwBJ/UXh18/ElLGDW2TFEOqPPohe4CQcj7KzP
fLCoaQ1Pv5iFp+N/aMOD74TyoRnHpZoIaIYKumR6yNhlmT7tpBpixrPgOFZu5S1Hp+zWHavlq6W2
xoPftRuiXOQL65dor1kYu7XcF4TRIGhvU/q4ZudfMi06St3zd/MUzZmMjfNerE9wcJ/g6dUcYzuv
h0hF85dCAoLppzscWBT7aOliF9XO0mXeg0qWzdiZ4m+b3+fy0k7guWHOTJikMatKrkZJfgEEqXBR
BrZ+/nnolf1dqPThqV7rILH2CSicqze5vZzBziDo2V/Am+vVDE2cOYpGYdXnXHOuOPvJeMSs2xm9
/TFUyyHOqs/erhzMIL7KoMpT7/0GzHjm8V/HbrcnFLB6E2hlZaChqWLO3iSZhlrZyE+JJ4rwxOIe
HDkd6sdSVOUG9ly/7kspN44ZtnsFVyYxlMq7FHnCil5v73UVsJTTRMFG1kzL68x5El4Tn8I8cGCF
tOqDN3w3HLvtlrKzF5Lu3wPWUHvrSUhseZ8M2zAVYpO73Z1i00OLsfgs20zKR9GRcWhAAFm0XRNv
6xhneWV6Ls4L9MEoWRY1U/iDUXdP2pi4uNRId3S7TzKrwrMhmuEyo7Qo+NTOKC+ZM4RLF9TBVF0h
XyPRpav7AEyCFp+NaZMO3LxEU1wjjDErTKktyTv9+bfIdFaa/j6sykYntN0jLW3ydkvkL/c63YXJ
/+27fUxA4XS+yKsfvrA2OMa0VRJbcheXlvrcOngFGoeOgU0QUN6O/SpPsSQjvx5XyYR0hx2n47uF
/jPUirKsNFe5oF9XaBNY6ARVFvFTp6dOff1BzCvv/xzJiaNFBtCCikWeBtZJ1dqqLGXhTDKC0ozt
nSvVYqPCQysWOpfYIS+V4NB08kavE9v1m1vV4nHe+OKUA8h/sFylehw0a2ULRBtLqbPu6FU0PV4b
YsSb9hA2spFSXY80iGewgcbj4s6IshoAiGrdmQHjSHrNMelEqolPtJYfLUW7jHXzCQtBuK9duNZh
pDf7ulHw3TPHd5Yd1dga30i9G4IWnxVP4nM3UYAGXSWOkTbtRQ0MGvMyNdGrVMHWKgHF56npkeUb
lQ9Ia4mHd5LbfISD9sqHgCIdOuIDHq4tT0rjJeLb2ABUffZDj/zIXtPeatwIi6zvvTvsJ/ZqpvRC
iMChAtPHsUlYgWh/VPgDX6OQDtcxj6pTooTqauxTNIi28SOZAMU4zotTKBF/S41frOm4YS88nbxJ
0xq0Vacmtywb2k+1MLDh6/W7EmFOdWD90ScYJ8sLjRAUstXSiDXjMdeoCkY6cA+g2fRVQqXp5Wq3
CWQ33Pstm9FIlIVKAuWi1nl+c1GbcPQHse3kHYRSRu5OkYsTgZoP6ViNu3h0gN4EJ30S/1rBZBgz
gJRO5atZVYRMiuAxAYJwVSG6PxFAsUweOgheH2ljKetMg9DQ0I8kH7o+qhPpy7a/JHCeUzkTv7iY
sjOppfei94w7v/SfO0fGd7lVi2tPqgR5Spm+rCZFsmFKgm7da1SWwa6p6MKgme9vqveWjp53s1nx
7BwS57ZwsGGtdfLABxdtSOy2SEgP+5WF4oTgXkJvFXfUb6a8ZkGpXd3pjGWm2rYECLGsVMhTsfkU
NclW6KV/n7KOuwlRiwNF73elNXHwoPubf8Wmbps7oJc3CpGtUhv2m8ggsRZZiq8r05VzYES3TBrW
c6JG1tRwI4rQTGJGz11+Z8YKtA5NeebqU/ZqBRLSaYyTlvEF1BFMAsM4KSpra1kVwW4WWPhj/0Lu
YX5nT277iSSEhoa6vC5pxIUE34akdmrTZt5LR0n0HdR7qAp1ARqw7260L8VexqGzKf3IWjGPC5aq
VoYXoa5sqxrOw3RAggbjRKhfa7B92pLADnujhD6SXRd5M+Hh66IU2g2dGL2Wtpbfs3pnVqL98lRZ
0pZN0kcIAsMGmRApOFK4G5nWAOy7sMIP5WQrOcRyyfrVoexX+1VqDsVVqQJ7LYvEuY/6tNyWpTdi
GTVgiLDUWnQFBt3G6eQJe7i9jpwyfMgmtGgZjOqbA23Ut7Mngsj7116/ckepT9LiVol4WdsoTpvj
1wutZ5hP3hJl11qjvPq0vbaGrRTzXwaTvtZbJfuoSwJWu+C96Uo+M0f70RlZc/OjLFxmjup/8PDh
ThRNsHHdWTUD7+JrpOmccns1WKcqpXgt4s4417mQVxclWB2GQLEQqBLB5n+znQTU27SpK1pdhpc2
m3AgVCrP5UhqttmdrLAjKafyg2cfAt5CraP2XNeTe8zsw6MybZK6+LXRvPRCznh5TYQ9LmzfZLQh
x+HeckplAVPHe2ctHBAnPuhXEMDaUaaGtaxjgIVYpEnHnaggSmLVaB8a3LSzPyUUzr72CIBECWCX
hrMOR9tFjskhRhHnpIUR0dKoQrlLqU8Bszf6P631mIciWo4WXsskFsa+K6/cP9r7UooaqaqewlLk
b6awwuRdId6KLqRTwVIbi6vXq1+oQZN3r0IJnSFD0NyyoYOndq/3eiCG14j7BYFLuDSDkZKjtyoY
7aXGZIHY+L2cOlZV032OBSu8OIbxrzGkW4xV436Pb4OpJl+Y5mj4keV+A71DloFVk9Yxyn6lWLr+
qCX9eIBnWC9sERuPKnG1l0IRu/nFeWMbaAGQDGN35w1K6l0qQggronF50GOBoD3wKZRpMDU9eaej
UgVFm/Q455Hx82ibnGOtr7wOOU3y/14UzoqaP2pCqnLMM6hbcHX86ZxxSNz2SqNy9nwcwQ7h1tHz
uVdFJKw/9EG6d/RoeKmyllh4/CkQlit15QWenx/DnttAqakKa2Hn5Bh9Ei894RR7PrQUkGq+lGTt
3SkMTWir1y+SzsgpqIzsUWAfXMWeCYpsOuxS8jixjNvk8nBo1U1wSwFmsQTol9ANxMa14KqHhoKM
1LQQLnpKUtzPm9+vlHD1jk4UP4cOeaO0sOx/6bnPQ+0/PypU+FTQuEtdNEr/7GVEUia2YSnAS5De
KFFi3mu1+mbUEOQg4iofvYqyYVErJ3uY4ngk1Vlgif+3Eki1TI80JbogyLyhlP7zt8iUcVIbFdY+
0tULq5KAeRHp8rpzkPRZdwGO/YVZykueyI9MgSXx3/9gjKlj849PwbGYlOu0DxBCoMCZOj5/k5Vk
LoiuctSGg4SosrIrxbw45jfu18nNBHyyE2MW7qLOq1cxM5pNbDbONZ02fetXCy3GQmoMzFamidYM
0gpHheTfBCiqrnjqXjHSfJtkY7nO4jI9Cd23Fkocp8uBdgm12OSC+GtPMatf537v8Z6pVaT/i+bh
T20aDTbLNADKTcr2ySH5RysrFpJZnVTlIc5II2ac50EdROnRkSP8CCHzjAzUmiiMDZXISIekjIHt
zBc1UwxctTzUF+bQqv/yF+H92WNDhkTpjQwbOZSJ4H7S3/ztG5EwrUTqhYSi9yHRc2DqJn3Uu1Jk
NtHwdYY+O81f5IoJ+Mo2tegd/SG8f69VtvAKovciA9Ordm/VWA47T8njTamKkNDAGBoMmDFS3cHZ
zXtJOjBTMsNmNZ9ThTSan+/JJu5d3Knxqolj4wDz9TF1lObCAgD4uATcEpQvtjnEwL4GKn9XT1cW
6uVDnakKWQ7TVDNs3Bdsote8xDRqubiUmtS+m0/7gOORWqVi5YxpfPC7gWqzxSEvVLsHFBj59yFt
WyzKafBBghAtWLt78lPtE9+6cdALGk9YiJRq8ftYIVYEVbjxVndte48Csr3HNdjcxwZpIwkU/e3v
F9zSIRCjzXMCUcoblrb0RyK4/TVFGC0IDEWNKsQPVIJXvfNWRt5DqgWEEAfpK+N5lo6suwi08LH3
T+dTzqd/nW+D2F6KVP58v7R8418uWg3n5h+XLaJFBGuGjYRQszxjzvn92x8J05UwLVkrgLZ9AWKi
nX0z0852WL0kY6jwIHTU8+/zrfaeREXPWDkExFbDX51WlmkYmT83VtQni17F4ZRXmTIQP8wr8xub
aFjBym5uoeE7+8gM7FUww2wyN9s0rXsqcUR/Rn7NzbEFAY0tpr9rKB/XWR/3b6yaVxjReEdqC8bo
fbR2IcEshGXgKOpqc6tag/U4SCPdeg1DmK52IZVI9wv/sfbokISpqNljNR3QBX1U8Vv68KZ+/ygo
kXSL4sJZyVqxHkG9GXdEEoPDnA6rMkvOVVxc5v8NfSW5Gj0juEQQTPKi979axXhn4Wk+Jwz4AP8q
Lyw58ZBqWb9QtcS9i0UVb12PG9YcwUZvVT3O9FodKwQ8sHxvQEp06QWmDtLaDrrgvMMZV6/W3NWD
dt+lcGUHK31JHN9gNoaFzdRHMoZBgkIW75xsl+rgghfz67QCin33n3fPhjdGG/7GDyuJ5agut5VU
jf20ortAR+qWDICUFWttsXTp29wXdn+gYavfkoA/1TCsxxW57tVmPpxfqKJvtuiq63wGjqCyHXDs
LOfDhrnJTXryg64wTP1eI+qJFLQzTff812b0cGwLHyPkP84jm39h/D7sf59HzwM2ubBe3FTmU+Kw
cnDDgCsuiL77jkw+fGSoC7PTjXuCitJziSwX0u4XIb3hhSWVeVODAm9XNLw2lTS2WSJo1abd8No6
w9/elUVI5WQX3oxRl5i8AyDyPEfv/BjWNWNy/X4s9Y3SCRbbw/iej6b5Q/PETQ7eU4Kyct/ahHma
HYkIqWrnaxJkyfaEZUNYVhClx5q2lgHDZhHioP9Wt0RCw/1+pkNrbEaNhJEI/PhtfoddeMugcF6i
xg1uI0umm1NPcVlKa2+SWoXZ2yvl0wCr5mihzN8UqDx2o7SpGQPnR1AiX6Ammnf+OjPvzO9hqv0V
jztYckT39netpP5rJtxiOo71Mk88oHz2FHhahsBPA0EPztO996hzbG7swBKE7Mq1akV7ZYzKbZNN
ost2crcqkTj8PixoueM7A+4bSr9FWwpMSUXPwdrY8x88p3E2TQ3chmQR/yGA4EZagDwRdtocmA9q
mIl1D8t0Fh15Dvd7JDmAlY3oHWuK9ZgYmXYLBW0ILbQf/SJpdqRWjUtlCF4zSw1hA1NxlzhP71W7
uTM6S15ixSOQvGC1YMnylqJJvpnTigUfRIYpjMP5hVr2p5CImJPWB/lZ1eTG4EN5bK0WfwxFzmE+
9PuhWZUyt7e97NON2roSPqvMcJaOfKipYrNijg5NiRS5pm+OCdG3j00Kml3IqtvUeXTK6/wo3Wb8
EKq3VBv+JP0srbZJQhtl/u9VGel/Ac/ypc2i8obHJNuSO6ffqYpZnny3AIjq591TnDuga+3a/KpR
Hrdx/YMv6ntipdl9r/vJ0nXz6zhENUNxptDGUPvrMc8FhER0pLLw4G0yHHhMe4IypvNG4bd7LJL9
otaSfSOqgegA0jhylIoDA4VRX5IQgEMjFEgfXEVYp96pD0Aqwil1yjrNp+a9vHypu1x9iDoCRvRE
Gq8Ek0VMYVrnQ1HTG7Gn2ZdFcS1cn/61X/HQaIsdriwMPUMUH/peRdMy7Zm9+LVpAmXTG0m+aHqY
wJGbnyjB6mttWP3FrBm7B0dgxKRfTTFSlhm6F6Ig3lkAyLvER53fDIa5iiHkLsPKKb+p7XJmUTEd
b5cMP/19P0uTlCBCUjSU0QFNa/ac1XKdB6b5hpiExofRdFvbK01koP5iUAm6RRCP3dVBYON5UxSC
71nnKgs/IyztcQcIQ88xvttm4ZwaFEOnqk6RYmvZqSN1fdkZeftayebL6mLnmy2rraOW9lTs7xpD
I84IgenR9fvoU5oGBafi2c9qh80sa8PsZoe6vW494P7DaDc7VjZoLtJ2P2tlk0K7E8w0rrOu1k2G
n0dSI0YrgrtznINC8MDycICruZ4Po1h8lU3mr4hvsa+FkI+Jo9mvg273mxjvz1aEhf3q1MkJT2D2
4Mo+Oo853jOPORKCvf57IV6IG09/FBLjfKZbzyx+cPBo8DMGIyvulEqF4+sC+RChS1ik1ViHOG6i
cJEVodgig3fOQUotBeHyYSi66qGOgAbgFIz287kG7CCuWucrGmOkYbqpvZFkPRzn96atIndU0WD/
ph+dfyBMitUQB/rFNmWwLUXCoNBexnWDLm+IB0w10BQZlnxv6QS+at507aie8mCUqrtSs9g5576a
bL2+yo61zmdDgBxZ7yI8jSYsTz+d7Pp9O/XhSvim/2EgxIFxpQi4wc9yYy4da4dZILnHx1dtSxKD
1nMjEHxOSxqiE+7nw3r6cd/qiV83vjMwsbUoerPGb2PaGu9AD8XGaRvCpeOa+8Go5HD8rROzv+ar
caojk8f8LSkEE03I7cvIboZJ9jUtv9kQUY7z1k3EPkyj9oL65mHQsnHbhcD1rNBLoNFk6c89vSCJ
Yiysdg1h3LgvtI6eOdC3T6t5xfgKkTc7kYJY3/0EefHtWzu6s8j6MWPmTfKpWz7e/jqHyVfsyOWa
Yn1K81oAcH53S4BhHeXKY01XYF2O3zxcZtvak9WtqQAtEc6nO9VtPiGhme/1piDpdDo3v6D4o4D7
M7rb+TCRubjpnblAocQ/09sA0HZfbfdo9I3+2iPB3jvkka3pJJlvkNPAJyUkWY5teypbQEo60S4X
k+cp0S4kVeDS7LGnRuVLP0QXEoxK+AvAqn1g3GnFB59Rky9sdbSRUljHbBqxzXM2xU26vSZfZubi
vEHeuGFeRFPTuqY8j65xXaTr3mtIBf3rnF/y94FEfJrrmoeMYBqSAMDLC1F5T7CXvxWG034Rzbjk
WdtSyRjFcjT66Bq2DJTpgabr37wmH9AfzVKuTS8OsoOhh6wZVXfbjL7K1Za4WKFFzNSA7OlbmPrV
XdvZUzSnGu1xD/j3DajEFc1W+zlzze+1W8ofxmtG+MKPILM+UNmVLz63TMIQwupsxpq1c1MCXfXa
C7D9Mtrsg4S4wxb69zz4nEeg5NyXdhA9zAfqhObP7IpO5xivxyQHwzBtqrBVz72ymc+Uo6PeT1Rv
qAj9NgffBMSVrq5H+2/DND59wMetcM+w4g/wHIeShgHfnwt+ph6C71WY/ihpZyKF0ewdDFLxlFjo
v6tO77fzYVG11rrwGBr6tGWfiOtzN73iVmvZRfVTOTkpogZSzPyq2+vu1ugkNwB6Kfs489K9CE39
REHIfCjNggfwg8WSh2/25gfpC75O8q4gaKwKFpTczouKJ7nbsaTPWPp59O5j8nnmiKjGrKmwMSLc
WkgFnZbrNFcj72jAgMDuK033KKcNjTdlxXVdAjKDPO6SWzBdcyzfYJ+e6MI+eZWenFwSKRa+01nP
qp74uyrUm5U6ZMRIepF3KAL6kIRXMoYkSQDyhqHi5CW/6vcLWdAUZ5tQ60UwvZD29v/6id8vuLLt
zrFu/PqJGtHoTq3gRxfwaM9JzxCC8qBbpsBFzr004cXZDKEOsU68XpkEZ8vQfRLTEPUIRnNHPexI
UYh8nhsQj3YSH94qjVjtEMCx0yZaju8wEZr35k3cvaJ3P6c96xU3n1TSuN/ypRiH6mzkLIrQCF9I
NXBWqj5E60zHbDRvBm38z15iUwYkI+qFlokLOmKE5S+Wx4PCMekw+q1+TkQ03Hka10xpaWd3ivnF
FePf+zaaTHzhJ21ak0KwHZdIs6FJTQvWLrbCTTJKZz0fQkVDfj6Kdjm/WfM1FZ9qJbZOHUXb1qZf
yhK+su7sKd5McbC6E9ttdivLxReGCJ2EODtnODBtCrSrSdhLMPber1NZwHgsIzKm6bV0EaJQ3VQe
4UR5bVpr3YjdA3KFjpIzFGznE4U5mnsTHDhaW/uiOW0EP3wQ34VcIOTQdyb++EPqxKRNWsMPpYqe
TC2tXr2psKnMwT4XZtXv4G8W+4QF3bbs2mOetf6xbpJfG0iZWxVa+13613m3aZ1VpQ7l3n8btML/
igYdXQE9V9JDR77wqVo2YtRWQB7lYq6gS2/IDtaoKVspXOWE8z8oVcJBzMY6/bEXk4d86lVww4qj
S7KayAFhKvdrk8WGd0giA0N+ShjUMlQIGlEKTVvGqvDwJddipdHZeRkb85vvOcWPMF8jqwwmd0Lz
PE0HXivVcZeow9SLW+X6ljyJ5q4iO6kculM/+uG94quYeRTZLPvCKae5eRHdz69EppLuyZp6cLza
2We19vTT9zQNwmsPD9HMU6v+OpxfdRC5rDy8Advfh/Obf//s/Oq88PvjZ5lZ+izpnQPjxHSbeOX4
aBRDswt0z13Oh6qDLrQo88/5qGKc89C4j6ULz9CkFjvbo23eub4oVy3RJm9MbfKFVanqOYX+emVR
+z6fj1s9Xvt9JrmwvfrNpXWIYBJ6d7SrCpL6+nI4kSobnhvQDyuh1SViOpVaDTIqOaO+x3TYlSgA
GThaaezxYEGgZaeiW/I7DWQvMUQXMu3us9Yo7kfFEcvCjt0PPywJErPbqzCyuwQHyNHtYTPHoUjf
i7Yk0Cg91WPmEYymKafKauXRTB251EbfOqSWyMUCAyEG0WkzTifxvuzytEE66ZQ9s54CYunYo8P2
+AupmFretQ1iucpKvvVawjwkCLJtlFUE6wUoGRGS6MqeO49xzZJAu6J5ARb/YnoYD8AoYd2dDtt2
tNcJK0dWYG6zdJMsPNqJcVF0naFam7inAUn/orTy7s1xSRbpSCY4+iHqGVP0zcquPOC42ri3G8vf
a71kKqelmQ6m3KmXcxZgSvTggrklosZRLjxbTVdEfNhHJai5BvreXRdN2z1RivxIy68wgECkOV20
n+0hvqZ7yyatjGXTOM8aSW1LZtEwy6StP1GfNkt6Ry+xAwuzzGR8CGLvcbBt45KErrsxdT/fFSWW
TK2Jv4cQ0BdZLMWp7TOTCU93I/KtvzVRNJDfaXe0+3wQKZaVY5vxFJodALpjEiF9v4bFz2r2/9pT
Yqv5+aoiTTrUafE8/wYkT322JC3fgSjBIAB9hzK0zbfalNKcOQpRAnbVrbQqTuDK9s4CWSr97spL
0cGYA3kALCy2SkBRE02HZt8tYtfPT/RaznBrirvQgpUxb0qnIsJDaOQBjQV4QfLdkOSudZ+EUyLY
O7nyQlmf2jitiYUq1Z0y7uy+Men5+azAp/WMSgDrsXHIxvJ6w0X67qQ3Az1H2gHVt3LfY/Ko2goM
zvxoMoptO32dAeHYzKiqGhLvVE3erCwCGpt37hs1OeEaMkX55MMg6o2hocpW4RtOh0yCO8iOOY39
+bgcdSSobohxbxTZHb5qazFznkRv2bdeefYpYdGuDkRQ5aFPnwUUpYL4/TjD5WiPsvQrNOqKCZs2
nyt6x9x7VOWNBhe0eKMA9z41pf0qK7t7YLGr7LRJxlcyyH0eKutodab7SW3cAy8xKhbLCNmsTAWx
F6v3EByNdfzJuBs3xLRRec783MuE2nCjGR4cTCF48VWUooW4FoRVrue9sRS/9uZzReC8dVYoNjMk
tRR0qgAqW/skr8dHbWFSXd5FwnmrulhiGG3lZd4bRHksNDc5/j5PABzSNox/ncsjSI27YN/VgO3r
wgxP5VgXNE73Qf9SVqW/9cpIexx1u9mWbTmu5sO2z42D4roVqXr0qZt2gO5q8cyOSNzhAdXu4tbR
TvMmU1J3jbzHXnTMSX+ek7Wv0ctAzWfM3FQ71X4CVeO+JlI3gypYJ9dOYaieD3jkpodqXARqu4in
wKbZjZD59UjyKe9p00hfGL5uXqHzEC+eafd2EXQPgclfn9Ll5aOREQLaGYG4NwLXffCy+g7oofs6
IIDeDhMMAtlXGZEiMibdiY66dxlT31QW+dQuQrnb+iRKOX60oaSyd3XBf8n282qdJ0FycHHZ/g1O
by0LTSmu/iRdzOkArCxBAETXk+OLEGIE5SqcDSoFcRzw+W2UwvOvfq1c3dqnRRxGzyPuMdyk/rBL
rHy4BLJZ965tnuaQiGD8CLyrgG36XgeRS2XIGBJFQ3EjxwWFq0d2uWJef240pGMTdGbx+5xMqaOE
UaRIhCvr5/tiD02dwTJlM5+LDGfcslKDQ5roIJFm4nelFo27npHfnulEK1P47YbwWwEYt2kISAvT
vSbMdIvJZUQN2z4Fvt59U6L0XTEy5zEFobKNXKFhsdUBGo9+uux12a261jG2mtcHT1yf6oagn2Y9
5wX6ZZYjfAsfPZ4lp8TpuzNK3LLgIXwPB8YmJrFQDk6tto+sio/YfpU3qEADwrMg2weuI/bK9L1L
tQULWNf5bgYOERZ3VzYI5KqUzA7GRs/pYEZY9KDAyWI0z3E9uKvc5jKlxY23cazdDfMdalBuNOsK
UMy57EVzC1JD3damgigOLznujKXsVZpm1sBby0Z865Ka0AYnDs6Gy+C/7+QDX61PBWyqPw8ZOdrH
mETotMrJZ6JZ9xpEyYvUaGoFveed7EKp0c9ZCTm/uVZt/I6TNREl27LHN2z3ubWN8naqDjElGBIl
dm6qOyruYK0oSnfNW+ztUSf6a2fIvW/04ijs2nssUvPFKWV8Px/5bURgMHDyjQ2N8CVNmgUdEwaD
eUIwDG7aL7PUHlw151pkXLlJmDsKk0pdtWHiiCbdFk6RvjgRsRG1EpvcFjgci7rY4pB01hKBBLU3
DW87WNSYjw0yIAfxEqWPapBEn6jIzFVVauOhycvsqg0g1UmeDD9HGX8ADJvGe3aH4gWFdu6R2lOZ
kf2KSmJeYYSq6u0aOSL7VszhsYiMa+2by9pkoj/frkyXLnrTyv4ofE8ihCpxV7lbO66Mj7IjtCoP
vfbQxeZ4SSWJ1I0mh8+AiBCHJsJzXhfjFvtkttNtv2Q9RMJV49u7GXlsDdjfwqRKSOxgNhkbaMo8
StSCf2gESE+unbjbIcNBfu/CBUL/qNlZtW2s8qca8rckct6bN2O/8IcKMYspBbMcF9t4ApPvTHqY
WGZBV29i3XbO87l545MHhfiLCILpPODiMr7BAEI6TStJozP0HCcWU8asaRbzYWQyqHSUOxOBT7UY
EX3RX27bVdDRRuOiGYtFL2mrueEY7AAsPbpSs56tpCf71yi8fVkW6Ps8IIZV0pzMTvP3rWvXh6LU
ELwBikfTrmbNdpBDfyW7bOFP+qp5o1SmSWshwSfnMVRAKBKusCmeh6HQHuF4aI/cWDB9RQ8VUDiy
yXVgkQF31DUJ3SbrIOt/CDuv5UixLIp+ERHAvbjX9F4pWyq9ECrTeO/5+llQHdMtqUN6GCYhs1pJ
4u49Z++11X3nU+MYu1i7jraqL9XQM76HAqQMXmSti2/aCht5NsHB50U60NvUQ9J1G8ySdFSNlQUj
aVUHMo3WLtZhO+zlLSpP/35U+q2pJsWupeC3yPHG0vERxqZV4/ouaXpisiktOpXfUPCJ2JEuPlhO
6i8VUjWewTHLVSn6bD+v5pbCmGlUd0NvR0sZYDHJkTZQaWMcGqvjsCRgTvvXauX4+n4O3pk/PL87
rw7ToNU51tCf/VXfB+bRUbulhnv64KaGcUxGInrrNnv2JmOnijC4iSsSZ6c10l9sYlXxOaQEGGTc
6e2lonh/vyvKwN4wwSpW84dbI4p2XuGEy0Yfqms9ptXVUF1ct0zk1ja0Qoe0g6Y4qYp9mN8NyTBy
SM4kx9iIKXVHMqXE5HhEjEzGf2nhvCN5sTnMq45wQxJx++UwxY8OUVbd6UQKbon8xMkXmreoToML
ihH/hsfqM9FpMSEtrnLK4pIzK9AI/ZFjcMzhii7nd6vMLvZV6eGzjQMqLVUYrIqs68/UoKoDsNtd
gaT+PC9sozP4j0TNGYDcIhj5vYmAI3R4fhWwjfIV26Z3h7rzF1GdR49dF/30Ym6MfpsgNUmK8FoX
mrv1Qzs5dLmMSe8YJH1+17wnzJyOajSE207p4FvbiuOvFL7jkXusdXQLnVs7DznEx7nYGOPQv4h2
3U4xq7S8ww0mx3jvMeZaAWGI9jhA7P2QohtVpzgmfVrtptX5rHC4wzJG0W/nfPlSdr+JehjAzBI0
P2+yZD9uhoGE8EZ41qXzOmstgjYnb1UrGGdPG6tpMQUIOmjSRKKbl3LQFxHj+d2ooeVVkJBi1aHv
Rx2nYpAbG9cp5evU0/nBq5dWj1bVMAkwXxtVMQ5WqZW3Hkj1WzWTr00Xil2pWSvLc9ptPzJew2nE
0KrRKogEwfiQ0li/1lQabNI1DwXVMs61IHhpcdQuIhE4V8cvjQskII3JDm+gu1Tg1kW/4GxxopED
R403Woqy8HdiClopMeztYs7SVdtrxSWo+TWz3Ne/YdN47KeqjT1y6apG/8NnLLn0RBLd+YSvgrAW
0SEUw6sBbPjYSaPiYGFKckZadfOiIQvvRLMOvV+fbFofasEQ2goxfXb+C6jBWLfFi0A2m3YY5xDP
59S0GZof6cSYzIMJwUZvgO02yf1bC0o596PMXGQwhl7IG9QXWlPIS1YE4jrYHdEnkZe8NHU2LN1R
+dWhUSaIvC7udIrC54QOo0OFdhKYpsAsyOsj7Zp3q8Yv7ihSA/sCsHQgwta5bfyQ/O7y9Z9kF1G3
5skvQhARTk/t0naCG9uydrPUfV5ALFGXtlVrSzqJiHxDlVMlU9rNP69Sk2IYIECiGDVtINZvivUy
veGiFe3vPG6yLSXy8VTlLg8ZdL7MrJQ6PtJo35EayDSrHcRB4+q/b+s62xHrqeHYYxUvRHunlM+5
IAoW39f3elTzo047+jQEcbyBpPHLSqL+6tOk7pgOfu/zTt3GuEE2Wl9Z31svWXOtV084e4xDmDr1
Skzbu8p8jSBl7p3ca74JN67AkpPI6s0LtegfMERNkJIw0c4lTpwDcEdSbqdqRqJFyUJxFPtGl5FF
pkz+2wMpQ6D7NDKdYgWXlEWqGybV0BXoLMCtdcQhR2q6MQtSKq2ImZQZy2BKNCbAi87WZV51bSVd
pXqYT9arfNlqZXKxDKDObT+5mzA4P5io61urz4hHrwbc/HHxU8o82s/hJXNuSTRIGDDm+OAEmnws
jTDclm2f7uk/5Xcl8vCF52jdT+LZ9n6hlXCImPv0HtjKVHf8a2v5ES7EuP+Jv2IhUy965UhoNIK/
Qv0a71WYyLkEQlAbHJ0p0f29s6J3ZRQEbhf0R8AZzTpO+/7SZA1GIaMgyUh1tEVkJv2FOl33r0Xp
JXJjQ44nAJqesoWidUnILET/SU2RBOFAZStxjtTWshuqmTAAuyL5mUljobkVwifH85mMqgEPXtjv
SW6RG2pr/RMEPoZAfoz/UqrjKqtc9OhiLPYe+p5NL9PwW9elJ4E29CfFlnbRNs1AG6tOD9S5A05G
vX/ujGQ7f4IUUht1mFteCT+Lj1OFZ01V13+JY9igqvB+RkpHVWxyglPM/4pu9T48xgF0Z+kwy3Sp
Cmh779lu6RCaTkZ8GMHianyO05Y5c45lzB2Ga+456q5m1OFVDBD7zj6onjPQHpbypkm8Ytmjnv1K
4Tkpi99obnVTxZpMrggYX0O+dyhLTWPeFInyEPuUj8qE/FgRSfPChV4vq5KiEDlXf2+b34C+ZB8M
+FzzZ0EO8bSa34hRdi7gqWwLQhm5d7r1xo5GBldxXt0wJtAO2DOe/CIe74IxWNcWETpUD5O14sv+
BP7A3nLGPRRN05/0OVZysLZ+h5OEkbZzMAxDUEZgCgFW7jVzTUYa05pfK6/SKD2yZXEuoU9Wv9vQ
PLFaebc2xWe8P0yzgygpTn4s3FVvP8wV7Rw7xkMfPsyl8TYjXrfxGySkDhGKnHcOOZWpxgCFUnwQ
a/2+U3Ca2N2oYd9jYVULBDGY4KbsL3IK/aXbfhuCmsJGjbr6nPjbBq3+LDu3KMVu9dJBj5B70bgz
TKO9WCl50XXl/zQ0QyJTrNlP1VO4Ybp2TsSeOdy6kYAqoHmEopRcPxEEiqvhetoZJAb43DItjp8r
sN/LfTXGQAb8NU0DREeX/x36xQ96VxpGi9JwGPUjlTpvR8pTeyRs3D33rkLRS/avn//N93hQrOOW
rXNZCEMwpTDea4zRTFbCjxTz4DlFR/4YGm0R6ltjYhCNmYbkoPRWI8Dj5ZwwiP3qKwTmnIry5iLg
K0B9BEIp6QdCtn0rc+56U0uMEvhm4ZXkAsb5ve2MwwoHoL7hK2f3ea9XN0bd7IpGmnsmHBBDY6Fx
ztGrxnUSXAdoYcs2GpXvLZ1jJyPKU/XGAwrO6p54b++IxC2hiEWCxuBnF8xtDOnIwFkKbvJbLcMq
55BStvdzoT7hpaGM6lEgGCkeQszHgFWORrXv9UF9SgRgrDGMw3N+URA/bmbDad2hRVUJQ1v62ODJ
bLUxb+Xqn44Bd26B+Z54ic8P3gdOhIZbgVAhYajkzhjvfzgfAatbu6TQkvVsbBhahucWXPDO1Ojl
ORXaZaRkbW9GXwAHPhomcEroOs4SQ6jYJd4TPipFpQJXRvVh9Lzp+mS62XkPtajCRVU3zobqskpd
dUHl1bIyfYUpSX5rk3Lz+f5rkwD+zZmDFR9widSxLTh8nXe0citGPKmLwjnoalQtiLVx9oZsSXhw
TOebY5ASzZxd3YzT4e6E+wSeod0NBq7XAIPWDQCEmBKb5BaXGv3l8y83u0befTkDR4XJDYTy4geS
k9L3mUcgu00Gl7MWhfINjkZySYcoeKScRuGKzKjjvBr1ub8qGeMO9Q0IruZB1sWWgMnhWZXeRXZm
BztDCVZ9K/KbRJ1uhwbOVJc6za3Etr+E4aD+sO0OFzA1Eru272efudGpchMqJoPnKdEpoXt3GAL/
8fMdfQ/WpocreAhqRK/C1+b/312/glwovS7N4mgbKSUhUIMG9T8YdJGXD99Aae1bfHw/hik6RSW0
/FoPYcpAty7WCbjLl5xG0jB4zm7QQntjA+zYuRkNo3YyUc2rIqZcTBZftyIDpd/xi2xaJQl/JRQq
FlCr3OvnuySsCQ3y9uABfzUFwqdpKCbe87WDwg9dPyUntCKDNEoq0i1Vtd5SKh+eSwa4rRVkkHnV
7qoPuACnzalEeTJ/KpNyeGYicu3GhqRAwwuo3HIn0aOYMfSwzusmeox9LXw0CN7uNTO+464SPfrS
u+8UX7lwzGDig43YeZVSnedFL8wfbROKbRcJDnIYlCr2s+ltrOjEeGVqtrLzsf7z6X/+HSPc+gxj
jfs6gGkAV2uVJGfKMkX/p2GXBYa15RprwO3QupubeIwdAfLgI2aPi8McMBtPoijdNC4jnc7T/DCw
Mkb0JP+u5oNBqfra9yL+lrdEmTbI+ruwz3EZD6RmT3YUEtubZZzQrOzsOEHJp97NrhUwS3gJmNUv
E+mHR/piUFHjGlgmDbYr4bvlNaOxsvNmWIPTlFfPi51LDrs3OCdJFG07c7I0umN8Smn93CedN4m0
DGfFiNa5d+zWujA/OM9vzouS3hpFi+AyrylVUq3DHCuhphNCXpST7EGo2ZPn8VgxZTPua7PJn/Qg
IA4Ps9gRPUj+lGjh79Lpge47w0+e7eZZr8M9xYDyNadTtxrNNDs1adPdRr67rlVjm+vdE9Naj9mc
9M7zgmqxs/MV0a/yzlAv88ILWrgMkf5kkhSznzdhtDLPWng3Ezkx/OGqoNawVhnYIYxn4dDSIDaT
od+0RopncrBthvKEN/So1WR017b1cxdX1gO/ib0lYy/ZpXmYHC09Nquda5lno06nKbaSn3167MME
IeumRdWp8akvy/SkNHl3AknoLBPOule7RW+EkPuBoUt+UOw2WUfTduHjrghjpKtdaaE35HcggDNc
KmYbPIdycFYY892db7HqMa3BqzPc+aNe3AJFgIQowmXCr7HA9t0/6lg48qRPT1rWJHg1mEfTxjW3
WKO4pKa5taPH+ibzh2alpYwkvWIKl9Ft5SHICVQqAxje8+pY22D0mkRZEvO08U3/MkyRngwlb2wT
6E1GFEDVyfzZtKie8ot3t31VGJuxRy6TyNLgByujE/Ez+hFiHC5k4Z50lVjJHgXxDRX7ddOm32lb
Roce9MihL2xAlGp74jHNNUM5+dBUxosYxN0MeFDSNDhFOUrIokm0p9ZSul1h9QLs24CmjTHEvDCD
VJ4HexDnHjXSRmwDOqbKQitRreObO/uJYV0VSzAndgum5oDn5wyrKh5QDdiFcQk63T2VtZsi0hDl
lh4VLpbJgaKpcXbOLKZ8s+tk3jYvUEUyJUOfsC5F8UAMuv9U1sHVQzf5mrdFvyiUzHwUqpKsnCII
b2Po05vG48/wlat9mCHRbJzGOemQQ83SJR8Sd2N7thrjoLRBdNcYenhH7AfOT408US9DdFMK5Slo
BDZydLGnOo//6pKwWmlZEl10qo08C1m4UeutzYFMrcrv8WbOG+fPcN6VW3hLycJyZL4BKcuUrkGa
mqpp9+BH5gYIbyPOjYV0JK/GtSlqK155SVic3JgFFnKAEWN8GLhUB2wZuOki81AZObzqzo3c9dQL
XjCNNKFVGGaC7rr/e+FPq/O20BeYfAY7WnUpUCIzV16gRzJzj5sWe9Y4XoqU4ze/oY71XwgFrVsy
G5B/jbGzzI2+fArIDxe2Qj1HiVNvE+YuKFiNZrzeKmLb6J3OA4IwuIY5+DYcBBnJg4foInMhclnW
CTovKdvc1idHP4KUxNWoxvhygCCAw7u25I9IaPpN3PT2orSC/i70sSWgh2sOfRYh7Y6dLyzJ/zFs
lDpdCXL8NMEM+/2wETIQPUAd3wMZU/ZmJuNYAO4F4NRV1XKYKC/nEBL1bdzlm6ACyoplpDyJjFbE
50/4Oe3j7QN+mnfrtgrMyIT+98702SQ4E8bE1g9GLtsjz1KM46T5nP04ix8Hz13H4PeeowYtHFYs
WmgtQrq+cHD5J3oIOJqK1ItM7zI3hbXh4c2N2nogjoOFKLwCGRA6wrIoAU9NC9sChpHfThjHo27k
7tGyx2GhUOXYUYrJl4kbqaTwIjHUCoMTEzIuQrz9qPbIK2NFfCsJf9koGDi3qSOCA2RP7Sv2PWWQ
D8MeGIhMJwB02pLlu6HcABAADFjjHTW9ge6fm+VkNIUhrGv2M4I+p0nGZ8ZsNrc2olpcYsuerV5a
sEO0+hzahf8YhQ3tWLZDSMt3YYwmd4To8ZxXE74VsEUTuPkGOit20CFTzx0DDLfN/XCZ5bp/SHqJ
brAK5K2n8BEMVsF2qAKNCf70GSTXUOJdXazrMA9JzEvp6LRhfAPfNL7B+HZgF6rjvGlemFICXa4x
drcRz4uYU3ATxHlzHh0CnDpi6m7jEXUGAoPs0TJLtJ91Yn0nV+rZdAv3lzWma/jOoImFeq089PK2
HCe6wd7PIv/kTLLReQEozDzHmg99heEucPPS2UGM8hf2JDZ1pwXWIfQ6Mnkx+7FIVjQt+gNZ37jq
msTeAycx9rYH4gPkzlH1AXcoRFn/eTVv+2d1fhdh7b8/NwxJtCHDFfL6/8lGhDW4OzPqoFJMQblu
J4erqdvWosGTtPHQknULB239eV4osK0PTYbVLaJHvZq3oUO59blvnWSVdofCV6nmNFl+Py+sJLyt
Ugyk89p0o1rJ1HAOfqOZJzmRwucFxe5oMZCs9D0l83ZKzHGAd63SHoSobosbc1DqvQFW8WRaY0Tl
3fn7FSSQdusvFsIcoz+Ga8OSgGb+vxqWyqVCP7iH9qqekkTvuMeFGiLbASoit7G1S/gNmd2Ke+tj
ZDtUFqRJrxrd23kRCF1Zt4HWr2qR/r2tw0O56JKq2M3/bH7DiLzTmLjN2aUcvXJ7tV6PWjilYu6z
rubEmEwejbCivdKNevIg3TRaYmNVv0ey+J6UnrzV41gyCi3J9Z7YWmPotssSrfXJ6avuQco1kj97
q4n0ft6Xf8KU8xxfA4Wo2tn6bYDwM7gTAMyYahOmbGd/XlDGerflk8/8/61Iq9tFyDWwLcIG0BBT
nvBoeT7peglN3JkbE/np1nCzX0rX9lvVbNRbqzTVW0fqKTME+MppZA3Bkk7KtdGa6uRM79oR8bFg
9RhYQnyutknXEc8Taegr+qmRTavXB7jlNxF17dY4c/cIT5qebIyocC+ITJ0vSiViZiC+veFT+KWs
BlRZGh+LJYz405JMLk5Oawibq0POEfWhjCyDlul1gEC+UigiUAHuvgMwgjaadu0Rk1eMEMb50+VQ
cp6koazMzfwx10qRs3PPI3qvYHjXdcskr3cauSBLJhbipNbK9DTNYJmBFbgaoZquNEMNvzH4/sto
xASMqzz+UQVkVNLHa9U624SqLLcYXVtOyrDfgqXyb7J0KpV7+nhnB2QQaH04PtGBA5bKTWFRayWh
OjzNsrUW6CjuIxUyrE6uRB3KdeBHPFrTTBxKalOH+dU/i3fb5lWRFQTeClktPby5ex8r70aRrflt
0L397OJOfXSsgwjKqyOd6qgYKKp9O7JfujaG8q38RoItD4JuAuA0FkraiUUu6nI7i9vnbbPoPfSZ
iyh+fZo3yZQcTsgEzJ6RdUJX+AWAJZ4CMGCSNWp26ZsWTIgR2v9+QwaPgN3sU4IUcdmSHEnEKsCu
qki6g0ZxGjznaKz7Sij3ao+OhanT8CNOs03VqgHidmNcQmWOb0pChxYkP2TkZhWEyM8PEB03+zLL
ymzdVbLYFGburkbdp54t4UlKxS1frbHeZ05ZPWVJ4YE2LMuzWjfNoeiGeEV2xPCcRy7p7kLrIblJ
71uS/pg3K6FoyIqu41XgI/ANmLJuhG9yi0WusA8CNbwrKjJ3DdyVa7TPwx1BKMqWrB6OjJohrK0s
Hmo18Z8H2yHAmdQRsfIn3ti8SHLn71do0xx6bBpNhf3g5+O6Bjv5YPkGgLYCCcW8mrVQ/uoq+/Vn
DQ38Lc0dslDsul0KxIR9N6RrmbYkthYYuhd2Rp61oWf4YeaXdr3nqa0c4mkU9GfL9Ik/r6JXwKnu
uazxk9hugqyy9Fs6HXg4+8YTT1Xr/RJj3v1llFi2E+13FNf7+RbE4a6pIUyPuz+LtJabOYWz8gtv
YRa6dQsCiklfQHwYWG/rFmSVeQt4T1l7VY+Ib+qCzIu5J+gkuBUqAXTin20BteIb08qBRPEg21ei
laR8KDtzyJRpzrrSvPJlZoH7k3iksfVuodp1cIj4jyEF0VceBumVJm3/LNR8WEFfNDcB8icGlkpA
nbFTL16FB6oiOvqSjCaibcdbyt7JD3/m4AhGngK10w9aWlnPl2YadNFJVymzavGKYrPzTMuMBqRt
Lg1uumstH91DHdmjgeSFl2g53AMJCr99SD4L2/TDW4bav4bGUL8TLQDZiPTydUmtYtHrMTAd2x1e
aNUsTQLgn3snELt5+wwm0tlObDoQ5SjXTiD4sw1JYdY+hyx/J9CjLRglGD8c1XzgCRI+6mEQ7SLc
43SByMa2ZbCiR9ze2dOC+Dl1E1kpre4QpXjeDPSwdeV7jvCU84NPMFeXZ6V0TvOa3nr6hkpXtAz8
1jjiyntpmlyJ8Q3oSE2AD2+IrPeSZVCZS3Dd4RUATXvnGYOzl8h3Jx5NC6qN1Fs/SLcdbpSHJs/o
LETVqxxpMuqe8C5tV3/RUPkQUq0ZlORtCq4GZy5UmXcYHzDEeuRrg9znIjUfmqJDKJp1/jbR3ZcZ
uycqc225hoW0md3zPYxC5dQgcOIeoXmoDWurwWYQFGl0KOkC5UszQtdUtUp4GUkr+7NQPGKwAzs/
ZEhuTp9Pjj7ghNkF9kDTVV1HoPA+xt4a1SZQtVDubdG6S0JI5CLKfe1GKs1wyoOq+mpi+HFmaOgS
+IcKqJHmrPW+3OpV1VA6xEfsi2pIr3VgU1txcA2XgXE7qHlx0t1kQ6ltRYkY/cy0aMfAvtgNwtIw
6ZA8EZ40r1oYUzxNZeAdIa0OM/sv3YlXRT9JnkfjG4xPfV8GAIDp5ijfG9W46alKgkf0FhIS629i
DwJ6PqQraYG69Sx/q6Y9DoYK99ngBqiTmWyv0ioffkRIDVN/Z7V+echbeef5sgSYJO9qO9oinCUO
BK3GkiYtQ8s20mggldYyCoFygXij05znGFN8y9nqYAXORk4Bueizal/oY7mqEozSdu7uJZLTG563
/s38yhIW4RiGk6xL2u9wlLRX9sxa/oOxtUfV2GPNuM+H3HzS9JIWV6hx/elSZ3qNRjUxO1QQCDOZ
hlHLm7aPkZNQUtLcm5C64TUFhIfZoaiemN0wOx/MdcIwZ9P1Y/koWx5UJjW/dWwk+DADNdo1kB5X
87tMNVpI7/5AfDx4N+5i1bEf4gDcgYPJd6wBTQSO/2c1Q/0jI1md00ZrH7oqyfH8WoB9JmFHDMpz
+fm5/Z+nmmPTN2KgpVmA9N92G63GRF8C3w+4up9tFDV8yIusppYPB3vOeHPzXoPFTLiJBKCZNMmx
njJdyW69+fyryPdaD412K8UHYdtIEVSY52+/ShETF1bYNA69rmo2dvsmv7tExsKzLKgX1OKNjSGg
j/qGvkNSpP1gB70lihVxU9dhdKJNqCPdNPtXL1/O07ZorBha643ctEZcLOcph19yNBieF3S/3eSu
GJOnEmXOKg7NSXc0GCt83jyLvMiiCkfwn1OSaBG08MGb0D6Y06IcTOvPK5THya7ManENgR7te5tC
mgyb/sloav2Lg/ahM84P5YD4BNIGo4Rb69sfCrci1oxYeoe/jxmadYeU73XZqM4a8Ot6rJPhixv5
f/xNUwpb18j7JqjkPVNdS3R7nDSTh7ZJmms2IMmyTUjfjtEArUn1o1P73tPnZ8TcbX87SeHGq0uT
C44HBTPxtzs6jpI80LxxsWsFknYOMZADFerDmIp8U/qWcswEIC67pNGN6cTCe3wPuzGl8ZcaK9f2
AJ36cEojeMFhjqjCdVd2DOUgtU3nD4kqr6qn0Mk5T+w6XdWNwVw708cvwFQfWtOQejVCNdkXRxD/
++7U7mF5mXlWGvumUECkNy2689BcofXMF3+5FIxQnJtfzPE+HDH+piV57Or0Iy16429/vKCOw7bM
GmPvpHm1jcpkz3hj4yfaKi7iausDsPsiBeG/9tJmNxH/WQaVineKDcaAYWjSD9pX1aNPgQuSjJYt
o6J2wQxH6oNpVfsBkNrnZ8nHvzr/QdNmF60pKujtfjpZaRuj4SUHX208wI1WsCxM0R5hLP+V8vxc
24XZbF09jL+QK31UavCMRpSmGdyBVUnj/+1fFlkuEyKfvKMD/VqLdMLa7aFZt7WvvoDdXOhWpv3Q
ksClk6cO51wzvmfucO+XmFON2CxWs/Zn7In+ltbvQa/0m1xBFoWM33wyBOrReRudqrV0zCsWEX3l
TwlNkf8awY17iUvN21gEF+4zwLGbtFSx2gE/XZSj1e3nKoyRZd6pGdDIckdB+l64NBxM39kU8Inv
zUQTC7Iw9Z89hMGACMffJJUAnxo07OlNsB7DsvxC1/PxePGIo97N2akLdADvjldhG5VKFpd3aKNU
26BNtdYDstal12BYtiIudGdsXRTWbvTFAfuo7tEpuE9hSxTbVclv9vaAmV1Ucuci6xiy/AqIXMBf
pjnL+MQ8tUOc7JvEtSjjdMWT6UT+wiRO/fOT9aM6gK/AU1azedxqpvZec8dwUUCm8KODZjbaKuwx
Gv6zINDeA77CIGRLGLq/rXIQS/MC3MMmBRWvmjbG0mag628T15bC0t10ZFBSXUIej9K9vOQeyQkm
YNODT4sJMsIGOkm/9jm9Nj49+t3ne/RxBMGoGG0AjyITkTDXwtsftSjRvEfMuw8QyzjJvbpfV17Z
7nUJwq3P4vQSxfK1lL5O1YWW5eyemhdAPaovDvGsCnvzyEC9RQOD2FJQs7Q03h1iW/dr8u766DAY
2OOadki/KTCEIrJSX2VQKqsGI/whU/QS6I1TEysswdcjbMK0Fua33vQqUOzwrEIgIWROj3B6OeHK
tqheZnZ8hDg9/EbaS5uxc541ZABUKwrgOENB/FZBXvq8aEuPNlU1qMs0N4JNZfYUKmDZXUarQKAe
DN1mll0Vzl9q7vtXwAPZmHZYCNXxVlU6GEu0yMhqVG/raWFWWM/DLtl6AyE4DAzsh0I2FqkKCVK9
3GVg2Q8aGQ995SwDIlBOURJZmziKxy+mQ/91wJFp2jrjRbQg5vuhQNowf85yER5kCarDy8kANieY
DO6VReSNC8frs60XZOVUGYZRShFvMYum89J9/OLk+9Ch0VEU0T6zDS4rXr67mfgIzQpqHSEg/bC5
FeF4V018Sc8yIVOioL8rByNdQtaK9vgD28k4Vn8FTP0gjuFX4PYvKLLq88Pv7QWgO0SnOKFMD9pG
eF356vjtKelcCsCN7yxofKQ3fsSsISmrbunMpHDvixHhfxwTU0hLt2lWGCb6wXenfW+oTCaHKD7I
3jZAFnfudp4WQnICH0e2Ew8IbTv2oYTurmpHBls/aWM4R2OoqFx/cVQ+jOSn84JZv83PYaLlfTep
MA0OPqYmzhBZIcrPoFu2Xja8GLRREofjsetrQ7ktpuwtX1vm6ElxkLubJichjTniF08c+XEoRLGb
mp4kEUjTOVneHqGuxbwbhXFyCCGRXZ2ysyhCgRL3g2h8cHVyW8vK/44uGaXnyKyOTuHe9EW2n22P
qEdIxIBT9ccTOYSRvcwHT9vN7yLtCjZWybBGyOwMkz3+Dnbg6Ne1vO8aso0VNZeLIY6T7x3DpqVo
/e6IjRPSuiqydZEixxyiyD/OrwLQ9mtBJWQdKraP1j1Z+u3UV59M+m7dBkudDsy2bfqQqvfY3lUa
/qBybLvjYBfZFwdyOmve3ky5pZsm9GVLEyrKwre/m43kaSxLIz3MlY8UdOtiVBBMuFD30Ypypn1+
4ujT5fruD3LL5kqy+GPSEe8VjLlUHBkUCMA9sl5dFwnMwG+7EAgvf4Z2vxLhkL6UJ5oGgsSmJPFv
qnicgFzppSsKoKlts1KzYIquTtpjH8Xx0vZ6MBeqNdz3XH5RGt93A8a0z7/5R2oyWi/JmaUhntM5
1d5dgHTNq9BOyuwQ593P+XRSpwgiYta+hVCaF54lwa3je4rxbj5miWqvtUxzTn2sJJyRNblJuv3F
YOM/BP6zJhVNrMp4g17P2+OHvsExmGfkB63DRChzosbioljbgAC3aVXke+ZB9gbHg3ubG544Isa6
o406fotJuVjCHfxqrK59GPxN5UA51Rq4FrlFTO//C89rRMrftbTazsWxFa56KVXazS3Io3mtrkDX
wTSRBy9iVJONU/lpfqXn647uA8EcXlSeomFMwWT1+BSnYvbYpF8d0o95aQwSqRzYNmJiNGTvpzMG
1Rdc4Im+V/rwGYoRqgUtPspB7BuZefxY/vSLsYjyiXGAhJDQr4qFVqk3aCiNQ6Da/bWrKxKdnGaV
5K11BCKUHwtkOsIU97kZQvlXgPFuR5Fs4N4PBxLDk7PW2cl5fqW0SnwIWiSk0/bUgs/7+Zn7cTc5
c01u1OytRn3z/aBYd21iof0iP4wRU2S3fZzViaqhdNuyN70/7Gwr5NkeZeG6J71kmYWVsYtG+wVx
wKiTyhLIo2z4X1u3D4E/3vMPDRKWSNLNsDHfhK27m8fXenPt0Ktvqt7sqXoZ34BbuFzYWDx1aiVI
cSoiB0lv+XwfP9z/Oes0y1YJwHMoYLw/kokFijvSWrl3pyKFb5U99XiSskIrT7eyUsczp9NX2bWW
9eFk51nMjUnqNkN9kx/47ckOJIjMX7upjmG9NMeBhJBG85Q1ECBoXP+3Pxql6a4HeCDQyauKdjK+
yH+2zQ7JFLT0taQAZlvhrQmR/9sgu2Sf+/1zBK193wpPP5pFKQ9m8uSnKQK/rkFZEminMK/krtH0
szU7UkYb685QoiMIpwaPaMeNqY8VuCAuonlB8ls1cZ7+bBe5IFK8lrDAfPMOBQvtW/CFojbvQkp1
G4/fdkUQJVxY5EwbfmexqbFFYUYo+12XheHSzUflIkrcoRmUw9vAkOM5EB15SFjzXuxm/PsNrYUO
3oQJzf1W1e/wnV1moLGj9DoIyyjahI4zPMsi+E36R3AlMqQnomGE/yOhmQ95Naw1vyyWSd3WF/E/
5s6ju21s3bZ/5Yzqoy5yeOOe00BiVKYkSx0MWbaRc8avfxO0T9lSeZRe83VoBtEEQQB77+9bay5M
WpfnF84PkR7yQipOnqBI/aGsCz9gqX0cqlE9nu8Fkx6jxgnJaSiSeGv2YNrQ7MxuIA2XA35NwUbk
b1xX3aPVABcth/KgCEl0KqYebqvZSS625/AUtD3trLEjUM1ENTlaj+Kqt+9TQ/bzWJjsal0FRKvv
4vzC+Z5lRoqvSNEhGuPEHUNd47QbqvtGEBQPMWXnt2u8t6kv0QZ+Mtj39VUlU0cQKnAyzg/LeUj3
clTlSNzWVtDqUEslM2CBiFY1lKAPDJWAT0SuiBGNoyc5I18K72/CjuKGROn0cmnCTTHG2eH8lBya
CRJabhD+WGBmzWtEEskXo6SObwz5i4Z6ydUJy5oU45rsUiZzUi6tHjItuCpUN7ZKvHL6fJdO4OzP
N/JYxYxDSNumFFSLpFUwkqmb063a5QVSSsmql4McifI9/h/JDpWIh1qn3JfDLH1/9SzgP7+q9mB/
u8qC2Ilw5dJiVejGfYxYWa5jm7bE+LXSruYuNL91VX1ftvr4SWjgPsmU5a9RvZubtpESSorzBHVm
7rxZFYxTvAC3IEnNfI3gs5/f3mak9zJ/uIP9AEa6HIJDs94gQkk389QhADAzAbzlEgBEsDI/5ch3
q358DbHWv5hq9/0OCuhXKxylq1RnC5cimW+GQT2N5jR/soQq3IiypmLSXR8ubj41F4nYCk9N3Zb0
pZXxthn6yhEr7Rlc2rjrxSE69U33KK2IjErGoZs3DR6UBF50rJgjdVMQGapW251icNYOugPEnXFn
jYQ+xz+fb1hc8hCdGd/nYhbp3LNnNe/sD4eHcEfxRCbGWcDwuN4UULdHV6iDu3EKVU/TCbFWG8Ef
xOaV4nd/jPPY6IAucXdYb0iw74/NnO2bQEtu+rxVvVJs5I2ewLpA3+4aa6LkrE+7pcWm1FbyfB1G
y6MeZUAyQGqBD5qJckznG8Kn6+exLgN7EdXgTphBn6JWmS57Zn1eB0TI6xvjrp/DcBus3pvzTTx2
8g7wYe7VgZpc4bpIr4haSq+qsHAz/BzH8/OrzM0WpqW4SLXLsqxWn1wbHmDBWy/LZI62nBvNPe02
yY2FULkyplneTGDcnSGqC28QTRyinC0vnQRJpe/yB8lQYnLfgsw/P98Qad8H8nNdCqKvpsq4beY+
fSyV4fvrAjA6W2605rI2U5I4hZDyMIvup7RGgdJh9z4CUTC5TE1bvQj7pzyUgI53S7PhPG/vDIK+
zgfm1E5IFMcy8IJF/XGwnl/QzSw4/PNz5/dSNw08FRVJQ+xDyKlKnYENiEqvypvqFk1BgsAtN055
QgxAi/v8UUyS1q7UZnhWo+mplpL5FW7tIVYrMvkM5hdnJYKUZ9aWj5DAbSBMOEsU0iSAoVHdT1Ve
XZECdCevJp0wi/SLES6VV7MS8REaaid4HOSZaYhbzg9jJSxsq2sYyXKmLvRmY2uvnu/m612C8Yqt
TCwozSHF4aK1fMJoL+3qLJTcs1UFZzZu06LaqnqROZIay9e50MnXbUtkcxL0NRIZHp5fYDhPr43K
//nM+V6XA9cFLpl7FkkDToPY7ijribYPag4PI5zD61FXW1dsrPphYFZpE3msvQ50AyJyD0OSk6CX
l2Pz2lcTKMG+FB2rFUq/BGB6woPrK0OScqEI1VPdEpoQ1E1yPL8oF4jOq3oMt+eH5NYojqwY2yAr
lDWHSKS9vox3QF85pYW5e7Y09cqcGKtIu3O54BCilXJpFPS0fEryAYVDv15llCbzgdiYxyZf4r0w
BfU2kYv4ijL/lb7aJI/EpX3uptDcCDi7HCDsoLVW6O+EcMjLKbxQjeK5sUCQgbE/9EZTG5yuMGFl
rPeodmY39My4fksllPjFVrI8e0gbfnNCCgg8COLqk6zQ0WKh0Gx1nBOf4OlczuEy3Cr9KFz3dHTP
74Yp3kHhzEq/FrLqFGbieFXknX5jAlrXBkl5WELwIBlOTvv8sMKst5tjvXHPD8dJ0bwWFvvGlGL1
QYymzilnRdyfX9WT7HOVCcWmEIjpmfTqsQwX/XYp1Oo41URyUQGdnjFGPaYpCVhkT9fHepLW7vai
HWrYTahDwvYK1ofddoZ2cRZBn5/66/nMqmHUxh4D+HwN2nj0yn6ar1F1jLhxeK4M29GjGzl9v/fz
78ALFBdZWNS4IrrPeZkIj0IrTRvk9oKHIlJ4rBXU710TTxdjntLrX7DBz4FClFho6YcIoskpE+Gk
xj1guKyN/EkKmVrkpvGkfG41dXpS88jYhgPCzFgfzS0RQK2tTqUy+npc39WhNG/AWQwuZVLq5kNe
IKkp0kdsfLEtECd0Wa5+Hqgu0uX54ThPlwUXp/35KdmMb82hyNwBvqhV9PKxWrE85xvMHxc10MZN
YEV6QjQpkho5mfITf9v5RpSRSjFa+UlXEuXYSsOX84uA4fMTpl0hI4+RSz9pu8wQ/aywhkuIV4Bo
MQKSKsfD83OqPg+XKhXYy175rLV6ddGMqzju/BdCykkRFmhp8q49nG+aRqhzf1oTVM+PwU+RAwZR
rCGkXbBpqR/iqZCOGV3K6/PN2AW1beXpqe8QgzYhaWvAHdmVU3uapp4M01iWtlOkvKoKfylgw/jS
65LXjlryPKud7Ha6El2oah5exHOikNZsDJdNWn6dsOc5Ux5HlzEltetgJsM2Wcb5mTuAtyn/XQpT
qV8naNtwFCNyOr8DLyhG8SWvHI3wMfQW3JhF++Oe1WrZZhHzO30gUKBYJVJxdwETB/24rqZX3Soz
TyfzUx3N7W5YH3H05pcJqUcFRXJP70P1QkRYui9IA/BBMqKK1cDUZEvhoCiNsPsV2nHpiSPAlRPf
rx6E6ygajxZmvqvAkjf0OPT9RIlqP6w354e/e06Q+i8Gau5DF1jQrJDlQ1hGVcs4P0TOz8foWnwO
hfgka0uIMUoIjr0YacwzG/fM/Z+Jcdgu5N5454cYwZETUi4huCl8SlaDCbSjBilEeI03IScLkqfO
NzmwUzuti2BzfogaQN1MxPpYt7oER6y0kQiu4jLEl+jCJKOqLZsJIpYAoYSBnWZ4JGJV3eHHGo91
sdR4KmsY8kJ6qzerFTAwb8KkT07KyI8tge6BzCDFpxJ310ZNEPWdX83jyYcUnXn4NfULzlLaQ+Jg
XSVolj0TtPEtGZV4lIR6OXE9KxGMpfljU8qD3WqL9TQO/j8vvVlhv6/pGWhL0DPRlEGJR/317Sq4
N+Opn+Sa8M1YQu+mZtNdJ8ozyJkJDLPyUFOs/qriLQDVnz4YEgWqse4qLyiJmqus+DLOS3ldijU+
Z1RyGQNsuPz+wnrPQgfpiSiDnapPnKGViS7IuOZACNo3elVB8Olk+InQStqwrw+LBWWn/+teiCvT
UeRW8SsYUvckGDmILodHI8SYyfVQtnXZGh4nXxpGAshH+HniQCr31GEbzWnyRhKzVRgw417RUAAV
pWh+gi7kyJMaRbawYzlPRoBOtRnlbHVl1Wng1nn1QET98EhIfbFTZWFwpWweHmHYV+6YoxCnNnwv
9dJuxm5yOt8IQs74FIWHqJqUqzkhH3LCgHmHGoSKMWG5tp6qhtMJTyF869P5RpJI5pV77aIJhebE
Fyhci7nORmqG17LNhSs8yM9hOCsvLN++31m4E7WJ8rLkYMflS2Vucgo0FSiSMDk1lMRIn+C/gFFJ
EZ1yko37lOgHjn9hHyd81RQu3xb+bs/6z7TPTehz8oMuVhazSfE2lwlsa4Uxv7BaKdrryZKBLRiW
q3oeBrCexfDQIGzDpUbcepMjeBYMC9yaMIbuDCHsziQQjdwUxDwGiOVxGAKcfgRcZi1dPdjou1BR
SeKl7HoMairwDZcXu+oIiCVst9jQzIfEsj4cmNXYmOaLo6mk8aUgZZfdkAp7OrLHKlNYdKRSHwFD
1xoipI3iqop6Z6AQfK3G2XwdGxQmKdW1t6wL29tjZ7X7MSImtY4DwpvKOL6rprjwTTXsjrRqBXCi
QbmptUgkWBhnGexx3c/p5O8o7hgX/3zmKX8/8ajq0QLVjNWT/reSdFKl3VjMRnYYrQwn1jz7nYrp
gpXF7JdzSRyqTtgc0VPBZV0Wxi7MhrtlnOZDmRZPsOPVg6Iz1lB0AYtCHtVj2+oPRUGhY8TCsUMJ
LK7tgHpvppp6tzR9xwzNnB2Z5Dea6EyvCOZxqcMPp/ONNUp72rb0UhjhT1MQeWNH0S8ilHcvsbQH
mI6Qp5qDe2tajO8Ot/95nf5P+LW8/t5EaP/zvzx+LUll5kTt3j38z8Wdf/rf9R1//cXbv//P1rv1
/vEPNl/Ly5f8a/v+j978p3zsj81yX7qXNw+8gtSJ+ab/2sy3pBZl3XkD+ALrX/6/vvivr+f/5TRX
X//9x2vZF936v9FQLf748dLuy7//oMb+y/Gy/v8/Xly/wL//8JuvxWskXLxgUy3iuv/6t/d+fWm7
f/8h6OKfyAIlCU8gWB6kG1Q5x6/fX5L+lAnIhFFiMPwSkclLGI67iE9X/zSpt2qotxA9mZpCy62l
UPj9JSR+lNZhnCD/IGzyj//uhTc/48+f9V/IAq5LgpRb/uO3HWCNnFIOKpqMGkoxUFHWO/mBpXWZ
0GdYeWWc3c/GNg5YVZIGPEzP5QzFSRRt6kYfFJTXzf+lUfX9U6klEZUJqAjhw7t2T4pTXBIEs3Ah
a/TzvSHfSkWNYja2Ce+Nhu3Y+1KYOUpxX2XHtYRUCl8ukrzaiAnwCy9gzoMtBfb21za/l8guju9I
llODLQjS2tjO7anHlqbV9zWhgEvz1YyeSMr5oGv8TnH541tIkoQoHVQW7JK3Q3OjiHM0WgZAsRK6
afVpxiAQmURCi/RX2EpEsj1ZeibxJ9Voetry0OqzM8EFJA+0KwEoRjCBrCeCd7a6iXy0IAOrp7am
Vl6EICstfGwRtf5ZTqgUxp6STrvaAEmvxF5dCb7QRW7UrDD8lzkaAEHepp+TEuRR8FianavCt2WV
5/1ynP84gn49Yt5eFn98aZPekwz1SgPd8vZLxy0EirzWC7fvFDuOC6e0khsGQS83vo3wlpAAOUKo
fTAPkt/2IM4fyx5mEqSsrTjdfHfERNrEarZfEdBgMJmgoMRxKmurBuWas+uFXezjjsoxXHc1fMca
7lwteYLM0tkS3CohXtz6Mvanoo+36tGISNwW4A9fysZiZ+2Ltpi2VX3Uyf/dcc5Wc3ZbJmcysqm3
O6uhdb6gYipcAX9kG3odU7hglbcGrIK/tZZlwxKEB3fTTvu8yNeEbUJ8HpUSZpxgN+LLUAS2pN9R
a43VbdPPttXed6GrKF4kpc4iscomPVAgsHTWc7dtToZC8dVag8IPShN8cMRLv/nxJST1GgpFbiT9
Xf8Rad40GZlUuFEsgwhq/Lnu3JBC9TgvwBQ0G7LqxoRt2sn6Lk6GY6+6rfBlKh4lArU72W8QUC3V
5JTTuP3n4/J3V7I32/buwBxLYNJiu3BgyqclGnyrEbxFlHxA5yzTIi9vYHsT2EVU+gef/FbB8uPY
/LlXjHd6jZbNioKQX5kBH8uOAt8JEjLeakwAZmo37BslH+mkKw5gjA+0se+0K3//9HXrfukJEwIO
tRYqhkvlDmQuzQNs/cWdCBLfSl/SgaUJrOgmDjy0Pl4uRR9twO9OTVyQKjpSJqz0Cd9ugAJcbQzn
gg3g1w5SncktcQ1BcxkN0a5ajqQ4XTdRemdp5QVS8aMQ7bFxMvMfXTGINhIkp8qMXj/4UdZT66cW
4vtusVZZE5o+YE7nQ/mX3VILRVqNhES7OXjRLhp3DLw7uWp8WhwXekOWhFQe5Fm3A36ssahv1ET/
QDgj/e7A+GUb3ku9wmFsG2Ngz8hyuK9APcjslTRNH9sQr+fcXyk6fs2cBVV6EorhgzPinVjyx5Gh
0LEFUMV18xz2+8su6No2ysWKM0LpwIu0MvSOgZhdwqTqBvQsGKHcTZvOLtrMrYLcVQR5da4DvXsu
hcxluW8PVxKXLQ4c14gBe8afqEchVHQao/NjdXHlMfzobPrN3EDC7GSaUKcM9GnvDqehJ95b0NZY
V1KiOrCp5OxukAEBVm6p8ZNuhzPbw3e7zU2iKdtnA0PqHIx7VIUfHdrrCP7+IFJWrQEOD1bf6rqt
v+xBFF5yZs4o2+Na8ek3QZq5LwbbaJi66xAcqIgln4SC0E9Cgcj3maKPrrjyWfrybhuYISHPYxyR
zb+pr4LagGZF1qxbTZZLarnH+oMilj2TNiZMCpYfyR/gGZZqtyHa1A1TWspL6IeTcqznbtPnCqmy
2VM8SuTd38UThUrC+/gwRyb0pbwJKdD0If06Jk+69TXoZ083gBzWoa/0+fklLWmQ1OZuBxA1XaQj
bOTNsOSuOSM35rIvKcLWXG6nkbRuUi0qCSJ3nW9pB7sG0zynUXNXNGoEpRRvzGwL8MouRo0ZmrnD
qoN1XdmrS3RNVtCOtpw7geBZP6seqCwRD7Cy/OIyOE59vq1QQ6SK6McVB7YaeI0cQC5K7LIV/VmS
nU7Mty2qTt28W9XJ8yg5BkEYBE9spU6zyc9zseO6IgCuoYUvxpxLlXzLqm9j+PgVNd/OkA9a3Hg6
zJVZ+DqojcM79pKUb5MaQgwscTNkDUjig6a4676KoiPgajH9UmFHzUdUBnSQ0TRt6EbhxxF9ESdo
auaOLOROMDI3lJ8n2ilEmBIaxe8iP0sicRR96eXCkYadNBI7yM6nKeaZYQHRBn3oRRM9L5BxEWP4
1Am3hnzfh40Dzs8NkueahCriuvxYFLw86+zOsjyplpwRHH04y06r5LiJGbbTxkumwiO48RAuoWtG
ow/JbqdrFO8ZyvOyBzdDTB2lZJGJRA4pznCs5HEmvDCsL9NSdVkZO8hWiEsgHqGq6drIFLIbT54J
Cwlo4KzbwiWk1ynLsVcHyrvoeO0cM8+kyUTb2PGQw1gsnJqPK/IvaVJt453xUCGaiuTyIlW0p7Fs
T5JMoUYO/SmdDhfw8I8gGNCBtI5FrOYkVvuAmciSGS5Lci/XP4EAtslN2qRt4yiv2m2fGV4UfZIQ
4yfTbRDH+MN6QvvIwREbBx6vneGK1yRandKwz3sJjgUZZ0wFZXP0TPOS+pNDsYnw1IMxGFu4CCAU
fSPv3UriwBYmvy6vrfRaB99PMHdY3dF4c+U2d/KCK25MxyJFvDq4cdLhXjuUhegKCrwP5XzNRThl
l/N1sSz2WLXsuFNd587EodIwxya9hSiBfIcuexvWpyq3HIFCqYxU2NBvm/ETJgF4fZEnwdfRKNam
DWuGDPl/NXrUodzJQkQBxwLhrqcwS+yiBP+35HdhaSdwqOqusAdwP0bxqZ5vYnh7Qm9jJ/RSdNCN
JgN0fTGIy5vm0q0U0zHMe9L0fLNT9tkU+LTcbHF4aZTM1tFmOEBXPLUxHdz+dkMRqYig1mQvrH+p
7o9OaTANrwc7na+1bIVpQATgfMj2FWdhXBFnp7Eo4veRMSFF9ehoeeEYS+mJCfkDFpb8iT1vuFav
IklXIMOEvgTAAAyOreLdroVdm35pYEUuvCGTI0cyv1QaAsjlC9Plmb0amLTClWeOB5rW9x1Ms3LJ
nRoqWEEbUZEIOmoMt48Qv4dXIo3NdV8HG+panpwMftEx5IDY7oNXCYZixvwykpSNtmau4gIf2LBJ
H/d5JLlhyOMUMHeSuBppP/XQ+9YAWNw03GYw3Fhn/037EftSAOtBA9qm4WmANOoo8zcxlWnZp04g
Uz3niiZ0i28W6VbrXjKx3ZOuuwkX2WNqh0GndMEkcYCJ7qz1brTGf3T0uglBzWiXlyZhfcxDgTXa
ESJuUxqdDrYogEu7Ib4YpbuNkANE/0VUGjs6/k5GHrIQXw696ErGqQ1hlDa39PW04M6QG0eKoHto
EPjNwo4m0YX9tSG8ySPIelc21v0ikwarfLY0N2wsP87NbSEZR1AwDUzzJr6mgeZrhE6nWGEXRPll
T656VG56zhqzKS9iY/SKaeT/qnYVUbchrtKZ5s4i+/SRdmoluRSmazP2itbEema4etVA7opZh/QH
5Mdbra48AgxcmGPHkUWqVWcbZOwemMBtlikO5KNtD6xZ5JvQdtMwACiQGeqJQJ1HX0+3Y8W392ri
0dp6tvUFilNE4Ha+68bSHWDG9jB+iThyavkkypshRn8ok7Ot4oSI0VM08aa2ArsnqbhsJ5+lCeLZ
G6UKGZDIUAg3Xa24hSA9goYh4AiHlRBsw0LYyoQGLXGziUNz10C3koOA2C1XbWc3GWS/ko81l6JW
YIDuEYcn4l1FsbflINaX6U6ICNRerqtBB0ZASzxijM4kKIjBLlYOWmPseoZJINFANhAVjlA8GvWi
NZEnjtlmvXIt+InxXfjrMEzxCfqCApfiEZ2wpzCgraNyK6gHqei51jGNTLWDaWn7opQOA2WWghDV
vlGp26fbOlb3o9FsBImNyqntiMo+R2eBDXVT0bDhrAN/xYYzs5CYEazPhXViryOGyJav18jSVMhi
h2JPZZTdwPrBbVlbnt/eh0By16ZlSmudVB0GokJEydeLfjPT1GfAKQ3pIHKVyDII+99kVt+16a2z
JSZRGJCxkJHvtqnrx1xpnHEdparlbjCFraoxPMnCdp3djENIW/xIGtRFQYZW/dxBcphzye9LrvAI
uqeu8bq6cFCBO2In+uYseNUouzrcRrIpPNO6oEDjl5W2iyzSlzSLaETrqidtpu+EK6kJvDB+RpNk
rxMtJESb0QVcuZNl6biic8o+3ZoVO11Nb5DcbLtR3yGEvtFH5bA+jiXFHUeRKAXrBG77CCRVq7Nt
Mmv7qGntXhYPYHiYOCoX6CMdTqt9OnlJL3jajHtOo/c+tp4kqJd5GO0GMbiapi8hccx1AXARHHe7
0l6UAwjPYzB0m3PZh21aJ0mSiW4c8WqQzY/dYOzkSeCsvBPkBR8t2uPygaq5qwvaLosIHbIkR9fg
1kgtSgEY/Ry3oBoPgVV5tLgvh9Y8gSE6hVp2hD5y0QTmibS7LbNKX67V/XpIYFl2IqvxjDlABcNU
iNN1xn8HDuBIRdVh/XCE9noXNtIjRQwSpgVjRqDSMC1cLlWqEzXzUzEITmRJb9eJHxULYlVA+XHg
xUg+nTKwzgOwToUrBPHStezz+hFU22yjGLSz4etqtJMSsCzqAvJ5jnZKFW9HOW/sSMmGDfWzi25M
hO2Uj4abaTpzp08BKb5gPpSDaTa3+iBdFCEf7qtLidY5+KZUzEEF8ZFFB30F3ZtriFMWOMkk+8oy
79Dr4muH6F0OCVunjJg202UbT8+S3t626XRHQIdL/jhwk0n9JJQpfMKrZBG9eBZfC2F5HqPmVlWF
T5bBMc3lgK4irrjxSEPgrityhl/m5QwZDrJUUBdksjrtrB6pBL4qNIhcRLoPXVMeGO2OlaE4ojw9
z3y4HUXDcy1KdwH7cjLwevffEiW8NvANq90BNt2znIiPmaRfDnF1K9b1KkxCWKccS1gzRvIZIoqz
4O1URNYuhrxSle6koOO6FqkPagNyJU9voqB4EEV+SaP/pDTLnd7kCiv39AlrmVqNoFZjtbUFiQtU
pl6UGssNzk/6m1tpILBU8Nivbs1qP2pYfTSir2vpzZJyuEoCgzsrKQ6oTlb2INv2Yij5oFufMyZc
1inh1wG4fNTKeCWoEvk7RzYyQT8Kl8dJVHGPUPPVOY4V5ZAL4oUZK04rihc1MnBSR5jLY3Dhy5UI
D3K0ndbQeOWg7wbO2H6d+0mpr7LS1jhYLDaJgo6jz64e0eWRWnvKJ3fW7w12JNQxM3YMibhO4VEP
WNCTd10/q1gyUfq5kdIcgiTbbPssv9G7/GlqRBT4myUuCO2hSBcwM8PMIGCZiD7TBvJUkJGAEeiV
UzIj6Tv0qFOxixhqZq6PlT9r8c1YkVfEJSQgFISmZMuQzek/u6EZucMkUwxm1+bPywRRnQugUPab
9ZN0gAMya8P1IhURVE4aIhx8RyJBvAr97lOPzX9RlD26QpqwCiwA0c/zwYk4ZSKZzD9tVyWsERJt
N6TU1VhWrCuodRBaCxZz0bHMY5HGvzJXlhTxLl8ek5Tkr+NoI8gXMBc2fSJ463CY1IsDZXijcAWy
yFWWF/UCpt2pI16uG2mDSuEOsQqEMpE2XOVRSfU1wYuVxa9E62oik8tgjt8KrLIYni3lRiGqpZS1
S0VJtzqTVlNNtnWHX1wHCYvuWGu5XlX51jREvyCnKhDVS6WV3f1Qy/uxB3mxMDXWRD+k5m8qoc/Y
aiM1JtDqciy/rQvXdQQNyYZpSPoqkcTACPPMhh9a80aDh7y5YXUKTfu4LvFh7W3WZV4cK24Grryq
hJMcN7eE0/VjCSU3OFlLcUO/HBlN3m0F81YnUnpZNFqu3aYYuFMX+U42BvQ2QblaFGMOsuCoF1tT
zZlC3q+bpHFAGQ0DMyOIKqVPeaLbeUzVl9nWJJMuo/Avy/i+4oqPlDWjNLGUtQepmlTebLsY7CXV
D+vYr/G68zN4cZCdKwxrQYIMBbsyJAemhRdn31eYGkfTuqQnithJ1mtdE2wt9fvfhLFuWwqZwoQA
jrKx0w3lQkgF9E44xdTGW+ceYUehmgrB2pwJGUgkFgmowjbrXpZS6TAXrGB78tTyg1qZLkmq+7gN
rtJMOVYyQ7cubHtwv11xT31lh3Ps0NSybwbMcjSF3GBKZganriVfFqG+Gz9zhDFF8kLZPIm6cpFj
BkgbZgqcK1AHDkZq7oD3utla0+E/0gPpwHBIeIbL6W4kwjWOxJtEw/jHUSQNOT+ettM02V23yBAC
b0K0F9eujAeg+1aZCWtaEhJVsIGQwtp4XU0Gi+JaeeClSI6qxV53Yczybj2bEn4p0nZZqLfr6LiJ
KBwJAjnrOcUD6kHrcCICSVrPwFzjbKhFf521GlbIYp+yISe4hNgWRTIKSNZykbKfu5wKkHz+P84z
WeoeA2u8LLislvyokj25nohNGW0KjJP5oO1maX5en+P08IRW3Rt6crOq4WOgNZHGKk7zIGyxLGPL
+KR1C9f90IaNJwbyfj2WWLYzfFgeYVGOqhMmqHFsrWVVwa2ZCHZzuDlXl3/0nX90wd71v989/M9F
/IqjpPzWve9mv+mQf9gT/11Xfd2Ov5rs/5/0w9fG9f/8t9P8t3749Uvz8vo1+9euzV6KL+2bbvj6
zu/dcBygf54zOehdE5orrfbz781wuqh/SiYTD1MRCfAgWudnL9z4E/0Fb6PBuhqtDF5qf/TCtT9p
RIkECOsmdscVDPLfLXzzG/6+F37mofystAoUWA3VFNHvvq3yVhnSqpha/d5SSb/re0VFEiaw5rKq
npmpyDELi92D28yJughX8AD3kqFetmX7FCekME7UyzwLo7xtYFdj/dMS9zgYw9ZQOYiDUmKRubC+
Ha37TA3Ibca+iviGbCIOMJwgCclmg1p+UDs+w8F+933WqvYvVWsV2QqXvBI1zQK+qoG7a8/o6zy9
0z5lIJWxJurVNhvwzdN6Fjm9Js2vQmV5rElfIEqCBeXU5CUODvl6zlrm/prLhl+svnZ3afg6CsmG
9Anmz4koqKcEVdxBtQrUrUMeekzoJ19TygerVxCp0IaMRjIj26VnelZDobGs9hVt4UNcpXe6ND3X
gzbYitkDmI/m4oPd8K5B9vNnfdd8HY1RzMNiaPfSLB3Vcvk8KSR7KZKvytJFRGT53Mf4uOiXR+J+
iLjQfdiEWrvSv/sF3vXkgkEIDEMwmn0gasD1Bq8JxwczrO2wam+CMHXqXCUV6gts51003GMxeSyy
hYknGYJhU97JefrBXljlK7/dlHftlN6cLdzPZrkvtfJrzoHs1CJrgmjKHwRxQIyUpazQUmE76AW2
bbUbPTDwyoPRU1BrZvrIIqFeDnKoemP2Yujiv8qOTNRiv5lKoOBRggJBzHvfoGq0ScEb2BB6DC8k
KMztlvClNrVvc1GGroS03MW2Yb0IUqWvE/4egIT+lNf9pyobNAdxtu5lMyluRR8okPjy0JX7QX1V
evVV6kosJCXrCpYc1SZEJc2saandtq1v0qQ50vEcKK6X5e6XK9mP68Sviod3wTB/HUDqu45yUonD
YFEKxHPTHPFiXJKQ+CCUkeggEd3T1t+LtS+L0WvYT/WpFoxNUS9HxapBgU6UCOVv/7wh72iAPzeE
C+qvJ7S+KK2pzU2zb6X2MppMb5qrZIeQ8Ra6aWgXqPRs8t8tOwc2VmcWcZslBlJT+lqZ+lMXaafK
kndo9LzK0J8aiSERt08tb3VLLfGeFZ8Nbfqo+fm2LfxzY9fnf7n6AGmT2ga58l6zgutanZxmSAM7
WX0EJgu6Ut8OwS6l6k/MqtOaL8oSkFVDzCIz0Rn2J5i2jTJX8QfbI79txv7cnnfKEZLlhyWD9Lov
Unx0AXlcJouRULmua+oEJCU4KSkqS1FHQO/qoyqiPxf1cisE8oUyEtQr1hQpC4owZAWby6bL9ft5
jvzC+vBKtV6Yf3O5eN9m1BrwF4JW93uzQ3ptKM8tKt7KNH1CGx5yow8xH7zqxIL2JPJWVuEOcryT
6g9xIG/lHT930bsBMFoJD2OaVnstMr4IopbbrW4Y6MB6A7Y6AamVOgKOzAE5sHUEoFdBQdQfqXB4
iVCIL1KKxEFPX2aFfD4jvpTnivigOY/QMQF3+uA0eNva/7/MndeS5EaapZ8IbdDiFggtMlKrG1hl
VRYAh0MLB/D084E9tttDazZt9mpvaG1skpWRAbj/4pzv/N8f80/3GrqTpOyCojm1JWGavTGE7cTS
wHOQhNO61vu+j2+GUZ5Ku6E+zjb5POdR1WtxxN08hziNL1rik2tIvga03LemiN90RLk8cxNdCsqh
rTvLvzl5/+oatv98/+gkZy3xNJ76dGyPGQbmcE6ccAm0nTFPpH7b7C/NbTvF+4TEmSFXjOFH8FLF
HfkKh0Jfw0R0aGtdC6PBpGkxVX+aGuskkHUDxX4aRrxksBuS2pSHyaE+HzELwJSu7WjRAMvgrWQX
YUNSIBU6LInvXtHtNNAl4Ffeiy+RNDc0wh+tGMBs+cz0//N39VdP1J8uQE+1AjnKQNrPhNKC3D0Y
a7u8mjdp3J16Vxxter6umbb/+Y8z/+rP+9MtV8U9aqSME7InFSZMXQKl3W6mqLBW8U06GreyDsDI
ZqPc9nzO7eya0OMlA4+qxOHnODcx2GtqQ8Z2H4uMYtiokV/fN2l578fSfjKnuWSemQzbAn/OWaaD
S7Jua25Fq3ZgReVVDePPdPKe/uYzrSKDf3Mq/CFQ/peDFGh04o0OUFZkTVtGHBf2oD+72f/obOds
Le4D+IYfQZU3KP/uzYRvOckd6GeS7KY2l9clyVglBXzxqe3ciE88lhaR49WI+pB5DssfLTj7TM6j
SZHZBAHxb37wvzhxrT9dV01LtEle682pUtad2TaP5CGeK70D/qSzb8umuwfNYYSSTduKlFEb19Di
6ydt8MgwHg94R5Yw9f0p8kkQjBIcjSGn+KV3y5e/+Qn/oiiy/nRH9W5KZQPj+iR0tnwTMLUyA6KD
PAFIJreV5dlL2ClMzDiCsm0SEz3eMO0IJ78b9qZ07iYpH/BvfSU+MWhpq9iQJT6J8hLPm4625fj/
+JP++fby7BJ+QIXvd46fkHp5zGebzTDAstOFewMwcBuT9nHOJnjVLqwwJmisWP1wIkh8bMgbq0Xz
SKwAQn/jqXTUB16wo0zsvzmU/6R1+j+H8h8SyH95SoOkae1GcTAV6bINljd9cA+6PpIy3hD5MQWH
vv+C6vNCdPinlzmP//n38gd74t+9HH+6sqy565lRBM0JKBmjBwEvaiEL51oFSj4yOn635/q1aUtG
j68sVqKqqUMnmaOVyp86igwz00BWnJtfcZN8j0NaY7ovdtLz7uWAPEFo6pXhl8eyZNi7Q/eOLw2l
SIANtqljFoKdv4l11TNwr8ROJsPNtsdbNmZoPSVS6mIp7v/zRzXXj/TvPuqfrr0RzaAQDkYBIdWz
2/gnf8JDWzmb0V6ehYE0q+qB1dkn4frHnHowSZ1rPGbHRY03c9H3zZoxGbTvbdrubeOn3VUnT5JH
6Tm/NYGJabT+eer/r8Yjfzv4eMvyrP7+lf348/zk/8fpx6rN/+vpx9030bP/Y+ax/vP/nHn4/j8Q
/kO3dFYfFxBv/p9/zjx8/R86/EbPtg2Yiv8y8bD0f6w8NKDZUHMCuK3ccv898TDdf9Cce/CITHcl
tzHD+F9MPKBv/8/LBeGFzhLXMKBJQnZk9PGni5oQgngqoI0cWlgH0WTV+5LnIpoWZMW+v6lV1l+0
xeAU4WRO3OJWxcaj044EECzqKzcAlJWq6B+mZNx1Rs9FPwPLbkqLFYs7XBLCrUJ2LrcSIPFuSKbf
NlHrJ906ytaOd1OGwQodubDGCw7aKlpEqQ4ZwWO8pEjarcX/OaSOBh60rxjIZv6+1vxD7SVR24zv
S9fYBNx4P9sZR1znGmQTs+8sdJsLXCGANXr9pXdEtib1XBg4PkKSYxmfDTch0u90Yv1OENuGFPmr
5Rwt49dS5v0eGsPVc9hIYdNeSRpDlCkEHJj7WNqWsd9tVQZn2hQMixptikjN/BzH+ZINbWSqYH41
KraZnXyvRPNmaNPveMY1XKfWvUWPWKcTXW3QDVdbc36lJpcMqZZ4CuecuBl88FOKhr9PZbEvlroO
jUTf260+bwIRf+CHP/A9krwAwHhbruNW4s8fBNAPiL5VpKeDhW6ENOHeyL68GhfZkuUwveaY3UR8
tTGkgQod7rWKXYHdn4ysHc+ZSv3tMtQ3fa5h+RTVmZCP4rlzc4yxzGHbeTZOIrFxLcD7DTqHsbxl
bJiMVRsM2BsXSy4L+3WjT0p7QXYiq4X1jx3cx25xJ/Y6BaKmIB8PRdYwmx6XI9SJO2Vc6wVfPYnN
7wLO6zghU8l759M2HdR4br23l8GJCitDtZu2V/5Tw84C6LgjT47xv7cQXNHom2KRzxmTNBhF+tYw
xo/KkdcuJzdNBJKiu1t2vdHakaxtbApTG7kTuhh/0T4xj4VilihA6qy8yC57sXE3RLCXUL60KDRa
Tzt5zY1dKIs3Je/AymfXth0fIKhHCy1ZME0WSgHWFLIb2lszTA/eLNm5zRkm3kUQVEKIA9W+9z4a
FpMzcu+wC9ykLtoz6XSXTHTEkXZTwE5S4uX1kJUgfmhiklbt5HeVFfDgJew4PpC+wz0AMVDDUsyI
KKhNjOj9TcvUd+pP3Qnt7AUBDcoMGytA26GVCKZLU4kXcBfpaaJtYxpfb/JRj0YiS08+8CLW2KAN
lvTWNjm/nwG6lkLTzSMml4NRvidp9tPM4v4OONRezUa5j1P/3h1mfZM701fmBsm+UKZBB/ijLAZ0
HGOehIFOthFjrmk3tSM7V3+6+KPataV3rwGT3tVj+rtZPX0sxckGQgDm5X0c2m4mEPmgAhH44wJN
mGcQnbfKa+aNx4o9HEbIQqLpg53Z10fl58bFN6o97N1pF7CzPvRNdmo8GiqyxbsDkCUt65Du0AqF
6LnwljOLDElPnBDNeIiqbHuFk4+hTVjG2TQLcxXqv9iDwXOv7jXfQ4MkCVwpJ+87YJy464VVRzi2
N5OWFuHcwhSzuhk8keyOfcvLTT4LIwSZ3VhgeVsZxyXKAzc0jJjcIvdLlKzeRo0arVP1qwbNkZEz
8oOAE2cwSzRT3XWYTf3boGxuVf8O4yc7iv6YJU0D1Y+laGN0Khx5P0gIPOWlcDaoSak8kLMhHCt2
ColASCIKfgwjvc4aiIXBhGRUkUOWpemumcST45UBMgDCWBRK+LmbkQV1UWxpObMu7b7szXfentdc
95cHNamtMY/PYNrJ1xji1xmYbinRmJXikE0m42F/Wc7DtCfLZjlZSkMZVPhrbd2+ug7L63garomb
n01+/Rdvq2qk6JjbgQ/hY83zJMphXexMgPIbe0SanvhJqA0Yotjn10dNtDczTcWmK1D6ltVrUwA4
DNKWNOgeSR54Ff3FNsQnT59nqfauLV39oUsKVMExh3JLoHTMHMdBXBnGyASichQsumfFtcFJia+3
fq0zb+N1Tr41nNGHd2AnOw4sJ0UYZcHqYPHJtaPZCopjKoIQJOZtYmgSOerHMLOkT/LhzivyZNv0
RE/58TVzDfcKuBcVKGoi9B5pBEaEZf8M/ENlcwTqYF9b5vOsxIssiNTpfYdNKDcC1umoLwbeAImK
yahZ+ZMkcSZvbA1nsdaSNGBL12A2KQrtGC/IMqQXSBb38JZEbx9KQqXCJZcEkBtImZw2qsfh3kh6
bY+dF/4/OAbPR9KGo5Sf7KFzSH4sBy4D+3HSi5sag+V5Iv68SYc7U5A96+/dPMmvcQAla3Aegho8
cuc2AgMQ7dH6v3ZmUjxV5WiExKmKTV2JjbfcC2V/iqU/ZUH+GadQjf1CO7gN6s+593YjpM5Ldhxn
hFm8SzkDp7qJPJz7HL72XpeeeW1nzgMrW7pDy7gOhgBy387WQwfkN7aNKczTQexnat0IQQLH18wj
l6Mzte5g10e8MfNRs6szpCr7OK8XkEKYygDJ2OpsMpkHuc5GsY41Kt6gvoKihREfGeTo1KjWxB2x
dJhIclTlht2R3enKJEzXxbFZR4DSyUdvpL1dEmZjaTtt4gL9pNNW+t4J6hfYdf1tzQzFuRt7V7Oz
g7BS+aMlmheVZA276Ubs65lGHsr9GBrDGucXPLL5dU9N5eibMU4+dQ7oLO6+11ygA/lf+aYnGvug
N0BytWY/cyaHXLPODpknBPMg4PJDO3bArrdzsLvvF1c1m97B1MnzGXm99qvu1NXuEErbeUtUEEia
ILi3ZPpYOqfWll3IIFDXpymCcOKzw/HGi2h5MA1dXfUETEtW7ybZLGELDyJccLljYUAXsyz+xUfq
xJ46I3g7H4iz5C2w+uZ7zspgP9dsfMgOIwiRXQPdVJZYwZVEpBDwW3WcysmGEEuh49OPG7Pwdsk4
hhNRktvaWPLIdvjbACU37etgqO44ielBolnaSnMsdzijk2gioYV4TX9NYyU0NyjJLUNbibN8b9aQ
daTO9hkgKXJM8tSb5iNOTG9XLAIprFn/rCZ0NVPgn6HNaRF3DLVwxh8qAKjk8suE1L+d+6Od0uzN
kodl7okKQxxB4ilnewvnqiOlKS4X/aBxLjucslLn4C37/pWD7FBPPji0xqLsqhGzdwzwuzlD2t/U
3Yak55oG9MWbPfYzUKD2tfRkqCAuZkl77Bg3hEO83rHmsNWHlC+YzJTIh/ASZRXawLL0q1A5JuoY
sydCwNC3ttk9GmN7yya3+WFkdLvpKUBlxHfUZxvAA/GZk2iMkoSSkpSQNofIYBhnNTLdKvrsu89I
0ipcivI+0Hnk8tzdorCDzQwNazT8+uiL+ZBMR0mptQtWV1WXud+90AveF8InE42kGNAiWm0+xMIs
rpWLXc50u/ir9PE0bByPAWnQouew8+ekJT9msVga+dgTEN2UUmdnWfgfsreMwxCD1nS84KvkTTg2
bT5tDFO4COZdFMy2+Uprzli3JdbK8eI2NAnbPMfrT1imxWVuazJwmng3YsHc2ZWhX5ZgLXvKLN04
FWUlOrhCWmkEnR0KUc5zOLC+RqlfcS2R38ZhgAwwHp07v1b5duQU2heZ9SAA5x+1LIDQks8HbiZp
OP42IFwXQUwgLgmp4tyo8aaEYxKatqaizNQPOju1fZKWPw1ybsai+z1W9WdqR8LluisAFR4NpFxy
TKLZBIWKYLTfxsl8MO3EeWrUSHpWkcHuEkFx0/mET0KN21p+4FjQTny8Bw3m2b40lo84z9ujVho/
MhvYk+jLzyTXlnOeilOeHmYdnppcsO8WQZzshc5CVqZn8kzwQ2TtLofvjmrb/Fa2f6xSl/ni0I0c
tf5PkeHD7u2hvqIHQxZtmxfP/kH55OxE1asNmE75kOFn3cyM2vIZKhuy2UhjJas5ZOKV8znTGEIP
Y6KFJLAb+0LG+W1w+HClNf3uUY9C2JRbpyAAOZ8OSyIf20X+hvtubBeVOZtgplRL64e+lfdsyDZY
hknwmykSahKNioWyi8XkvVMztlPts280Vy8OIMEk3MXS9Z5NgJ43VYvHUabv/mLJN7vQXr1MC56b
vS1nfNxu7NKVcq6KNoXMQ2lKCNrJzBIcKYvT7BBeu7rrHQIk7EthP3nG3B2UMN2NBzwrnEi3ZulV
iAPDTvKEE7JBXXdf2TaLCm2pEUXK9k524pjqiuJyar8DC/OygD6pWVnUaWLZO8AMtj6d5ID4xy67
nqcsOMaNgzEpRiaql+yzPZ5dq7i05X1FrFiIqpJAWZWTqapXxVmlpzHoAA9lzesSrDtwr/pd10jT
ycWir3Rm9HuYMRLQ3/tslsTVDBmaMDsgvB6xWAn6v6No9n1k8H+kqDs9JXkW6MfOJt7RTy8T45Ar
czqKq5goO7Npq/tpKveWPlTRQL4tcb64T7oONxNrJ3tNVTXpmsNsmMuTaVb6Nh4R8nFXn9sB4mKP
qWZH8OteNgM+s8wEPiKWNz/litHo6WibI8i6fgSFASAgeYdg4XyXml7oUTeB0Kt7ewr9zvFCxn+/
wVtbmMaTExtL2LLC566Ch4AzMidVguUWEKLskJXCZHLYWaFcOaDgKSmcMhTi6QSBgPjCKdJYqyxl
2UR6rHWAAMrP3CP7MZ1ifzOvjrG+nt3d7L9YU3Ksa/61ofKTO1ia1N6pbm/n0d6lr026NL84ZCUj
hE850St6im2cqTZ5x9XgmmV5NVoYPPGYr9VkdiYSks3QLOP90q/yfZMFa7vodzqhYttEVkHkOTU5
OW64VE57JjEUhTl8TbZzFuLxrIe0yT8ETDu3mRAbeU5DDXYHvU2xX2/5UtUeEXplfrGW+izMSkVq
1uUuWUrnmtjuObEyeeDu/AF/kLZEfPYKMEGMPWxoFY9a/UkyYUlnaR9zz0MRIqKk73ciibETkIQa
ghTeEBv/1tTZy2hBddIX7WM5B05ycZcTo8qXUdT4jor2I3Yoq131o3BI+hV901Nz+sxeO2ZHFOuU
mkSpxd1nWnQI1FwOpxicCCGw6QtFDZRfVW+6qli43tygWk64H5qwI7wOf1cNjm1NMyxLwJTGuJym
DuWbnaDCltZLbhQpujrvrc3UeIQHcp/GmMOM7NgWJL1xSGfh1CcdFS9WQTI9b2aPAshrupPvXzPM
IEcfbSRRMXl5hNdEV8ORvqChjYQQdxWR5eGcG7TRvhR3aTD7ESFZF28hbbjQRKR7wXLFO/LdWeLV
HF1/Q+g0YsIkpWlO+1D3xvypiXUe7qRFD5AR6l7E6jODaARAkfOPTg6apoTOkN0mMFOPTVB9dZw3
8Vpd4EE5EAr5DqqL7nciHpKI6h5bVYtVLskVOsf6k7cc31O2vBFiMm5Sc2Jb5qLS0HLUuPZEXW/m
9UXEs4HG19lnra8d7WCpVzXIxFm4vAA0QvCxDPgiOvehH7D2UUGQhlf52K5yRxITwDfi+vO2JoQ0
LOefMxDOhzQwyDMsLx0UL1SHhnWoVspu/lWk0ryU8XQfOMHZxXmu2thEpwjZtDw4xjifrMH4XlQ7
hm0+wqZQBbJpjBXxqiwBB6ztssU7l7WNvFihVqFp7B1JEOog2kjY4yFGCX8wE8ibSoz+ixz8jYq1
5TARF7DVpOBbFop9c+kQfoMwwyG5EyVX6Ompfrbd4aTc8n4IYp8mP++vRKmYKM/33tjdgdK8OcHC
L5cEyRB7hxd2FispLPyUTtMsMRI1VQSABgQEC+4yDS7jWHySbO1EjFQf0jWWUNmae/ieRzXuiYmO
0H4FERXlcogF8Sy2Np0cqpQNIC+WaFb1bHuyjORSyLsmzUmxVefaddVdpgZe7TZtNtQ3iU2pPPs3
rXGaKEYZomrVICa/1c7Eu19gJujN+6Fj5eQyGFSpzbFVPJQ50tRUuT8KP+3PtQ5mcwqgcY4s6JEG
Gwnq1gfTMWfyXnXSPB1Jd4OJ1BNr5cCiOMzLKtiTDpCGmcx3FkuPTZkmZuRhHYkEO0ptyq59id3L
NB5VvVhbZxpetbGyLxV7VzF69XZmBh/1XQ17t0lU1BAoaAvGlFymLuadUePaqDurOUxfuP+KHWoo
dATNUD8Q/bS14/RDU+A/IfqErWuoE1wN/tWiymCPTfi5qvtxwJGVF8mRgOvgtE+ULLBodFsvF+mT
k1HPFGjJOrc6jlJ/s7tJsJG/+TWOPh60ynSrvZ3YQyS4enrel03TWUlUmz8atcIOF/g1TatF4GPE
qQm8iaW0pcFinlRojW0cAt0mao3e9MRJcp/UXhPSd8OXbU2XJkCvz2NHA4vTCL+1iAYLEIZIMIqC
7qNX0/0ZTKK312ojQIBQwZIp7E0rARmOjfEk83oiQ50XUcmUF2kqQDlSxC2z7z0WC/3pkH5bixGf
Hct9t2bbOYAfIHiH6OD0qU5hPgcYpRrMasfOl9So6mEZ/eIAirmH+7yQx6uSz7jp1pzglBp6kVEW
KwYcw0TjGotuo5kWusW+dPfQ2R5zlOLSXqZLPm6Fjb4hTdG8e0v2CA5WPwrVdSBcmt9WPhAG3lJD
sRdkk1AwyuZILFob2V0AVz0e4YaxmrQ6YzPWJz1t5mP9xSdXe7+urdBD0DyXGM1qjFvbzJneGLXj
YU0YW5e8TUYm1U7a9iH2U5hePF44g5b32GcWmc39htYQu+rIkK4YkvqQmj9axmKok1lsME98hfQ4
nerUre/LwN00WuMRN7ZOoTAQF4JU8A7e+2TFARbzZDVXq2Vba/W6usUUivKNRId0qY4+dOsQceMu
T/rqMkrt0lWrS8lyBJJ8m1yspnjIl7hniNVlu8zS1K3XjfFcZeZtmIfn2nLbfQmPgk0HPSe56u6o
NqadYcYvgeOUWIGADu772MEibkvOvOKrTyg9lmTd1sROw04g2CflMu1Gi9urMjRy3Nr0jpQeiy5X
vkymyu9sYuDtNrl3yiE/sXZ4xwZ44VbRDjKnGyKt+DuDxbhXXR9cyHJC2FOjaHd5I4NGYPcfj0vp
Gpc//uL4VXVoSuMFWDCtGEaFnRMrwVQTs2dna+nRxKGMhd2OLP+jmlLnmBTz1WkqyjwPvUMwL8E2
7Rt0ltl97emfmJQ+9fY9DRb3oAI7YsBcblsyuFApmoc+nswttfNuKQL7lDkj0HY5aGGieQOGiGTT
MsW5iULixOorFIkmkn5WXjKGNdq13gWNxe9VJQgcXUUEd/6YcrbQc9r9cmoiOqegDY6oG3eunq7E
/XwzZsySM9f6xElp72SAS70qrTlMhkLs+iKRW5I/Qdg0XXMKSNiKYj04V0tykIkO7ynznqY2fagD
cQoGHP3KrfSn1ovfK+Lf8Yw0dxxT1aHU0juCMH6ao/4Ih7i4DWzJAFx98b1++/nUHbFh2zzf/Ydj
kVHpxZ5PNfjjj9FtmjLl8OumOXgGOuC29OuwB8px1EnL3hkugdud9coiUj/UTLXsLK5YXE0etdSX
gLrkkk37PTAAZR2IH7FBNtABcrLdjc/IdBPb3aOw+K54CNudDxUDk2w6HFSX3BeJCjb54LfbJlsd
D23mImP1HuOOEWaBH81UmrUhMB1zT6E1Jyu/KLKcD65LPgz+walIn3SZkg07TgeAx3sjr5BbxeIJ
DbMelmxJiVgrg7PuM8zv426njcNPX5vnLXpVSgjpFNeUO2VeTLzKBVoMMKxGiOgt2UoyKenP6zvy
l1Oww4MHN7GPD0KFhj/1dAUs5quj1xtjpCtTHNCfYNzCXKQjKHfRss2e4+7yrB/wploHs27GfWGU
6XaZJ+KpF/2pW7djbAKqnkCcIUmuhnQz0NWMfhboc7Slzo82ZDXLcHjo7wUCbJdLAMSVBvA6TSnC
jDjYEAWwKx3jd8VAbHJBaS2Nrh0aC6BwjG2/QPnO4Ip2dmU5QL685cv4qBEqok/mJbBrlowmA3R/
Zl5XWe62Lp3xMaiKzwGbzeCL1eSGo02r/CVaau8575TNGsY4jC2G9Cn339JeMhHs/eBi5MOX3TDb
8p2Mabuj9EPilFbkd+YvyXUW6tAXJC00zfXqUesW1hpppm+bWX+cAgIAPLV2YUu5bWpnYWS+Bx+2
YCV16TiD9nEUWL/iwQNTPbMSqoaFKqPLslvvdq+F0261QT15POWb2k6YyrRPadD3B/Sij/FIUAvv
WDPPv1Onwc0bCIwuELwGhh7hpA/xnZJx1E7mo+DXB9202WUGeBjmxySnNvfkH++hHbST8bvbpEb/
kLU0SJ35WNU8MT1EaBTGFJCw4Z1k8KLFUYw+lu63WTBw6r3sGCOlRb4G7EWnhqoKoPYzT2nq41eF
hQnBHABHga0zLw+r00kzy6MVZBVjtQW1VfqwiPG3rWm/lCyf9Q7Q/SjrB000z9W6FXcdTMuL5lwL
9Dk1GAgM4r8blV70YloOmGaRZeW7buIm1/2r7/ZnkQ8fGg1OyPj1rR3NaE7kRhRHfWGplpvyw08b
GQXF+Gko72xVgO2Jo7hYZXds63UHVhkjfpx1jjpEldn8rFeSb1y48bnE78h8KAixnA4SEINLZJht
boKuZgHfzxdmp1AmSFnwmdtkLMqtvDsVsX3o8kTbVYD3Oi8Hw2n8bEYGBBP5V+EIOrSHye4Hxas1
BE99iiiQgIu3tux5SfkPpoqfJ/BPnc1y0VRIZYYpOAO3+emTGJOMjbOtIXeA2sS4PYx7q5SfMcAS
jac1TPoj96zJXNZibp+RxxF0fDU1puLQ07ovYyRojIfHC20rl1uZtAoXxoKdmeEEI0wGFG570FPC
UXL51hfykNTWd2XZ48Zu87NHnRpplVmwCFZ+OPRvRTkjjUi1R3pnNA6zATdj7COAotRAULV2U/dr
NnCm8PKatnUvzYGoCglvrsrFfaYR8Jcvl2RyHi0T6CNAjhvzzmcGPzs7EFAI4o2V+yAL44fWkMlu
ScxX6Xt3owVXbiypR6r5l8Vju9W95JKS01IIedSCgnSZ1t0uv3sfp0cdN3vq/A2UirfB9hAC2M0D
RhAqRGS2sa5xG5CQpVAxMyJ3gDL/AlbLLxCrp/2KsOtNGxgEMaAy2ASiWezLfLPUy9XN43PV6RRP
eUz/zrAmkQKoGE8KmGRc16U3RHprSlbd7oeeWgcvyNL9oohZEo6kdJ+ReVUkiHXlj1qlV9Fa4K1M
fzxYMSvVOnasH0Ugfw5WXD348cOSmsVFn7v//kvh9OgFTKki+LnHOG++fGV/GHFh72qZM6w3O8nx
jiKiIy3GofrUh1w7VnWt72OA3iduuuZCDiJtNqCfUfTupXeIT9Z6nSSuHB8ojutQJ2XnpGYa+7ko
4J7mf4Sfv2VFc0xi/9FXIga544st1mryfoIJIovhFiQgaMjq+5ZVlAjembMWIeLJkyHyrSc7B6aA
wTs+929s2TvEJvOeMYfJ4F5bwTXarmgkHWXdT6fWB+TiC2gXuEAmy//ELCj58nOWUWnTbBqP/L5+
UOfY+6jHFis5LIfUGb3zUF6Ljn228FRYIpc8LEN15tVtuU31UK8ImGmdMdjlPe1/n8ffwLfeh4D3
BxY3tBubNzDhYtsSrQBJsnUj+DnJudSXR0JxzI3mfXY2/M/FlESOaFq2yxuiW9O6fY35Go1lXu70
eLqJjOlGZek553K17ef8ZmdlvreEuTMyUaGURq+ThgORubBp3N9z1l3jVH3Ltr+3+EE85b/Zdflg
AdbfuEb+yxyGb7cNzpTcvO0uAqX2jenZJYNG0hXmzwEyt8UhvGZLkFKESkiHCkhrSXc7tDmLdAD+
YHkYp7UHkwZ8zudbkg3dRuBGQt6R6N7WjPWTOVnFhmn5r5TjHDlvukV5w2KxYgk2ZArUI2Fd3GL9
PWfWGfjfvmja57on5XRkz2ziLY0Idji7yn2rqv7d914CB7S1jvRH1L8N4xrgWSMikIKl4G8V/kNi
kPaKon5H7EHiD4+9pyH5Cs89R3o4FPbV7g2Mo0iEOyyuFBO0EM2upHoauaB61zjaAqWT+9W6Q7IH
bwo8yNX3+qrD1BjatPG7HLqj07ZnrfC/XV371RjDhx2wLTNNDA0GjynXy7QQahIX+nNql6/r01Qq
4DUliRihqXH/z/bzlNU08f7VmNOWVT5Mo6SRfqSK5Ka8Aeq3V7NqWXY66z8cDCfab1QO/F7Kdf4D
qiuHvaI5bP86kUKSRe1rQ4mlKfRk5Bn2zdHgxbf5JUZS5rK3a81E7hGP42stPwbn4FSpFVVsQ6FE
uHxWVsCmxObneTWTcFZaKdHUDMuuXVxgguL3I7L8mbXxj94u6HLL8Z5NwUYHBBIU/QA/KXSb9ExM
NtqUdApJ1fx2p3qPAUuGzcgmo3vEJw/BQ1ohkR+HGPkd6piBxU71M4/ns+1QWJceRIh40b9aDcgO
XqABsEiJw2oI5EElF2HJC6l0j/zeH52lORt+hSbe26VYEFZRMwlb746sr6qqBatA/4Sn1svbeJfj
90MQRRxjMGbs1dZ95yL5iINBDpu0z6qE0etlVJ1ztR87GumxQbym3HqHsiQqC1QQGiPKaGrd58L1
g4huKaw07MiJ2QLU0LjbYr3ziFXJ050jqW08LkqdHsiT5mtTZssGeygzCKNnWYtUKKkpu/Op2RBx
30d6M1jH3kGGpdayIN2Oc0q13U7iRc8Z1DbrJhdS77bV7PJ7GOwPKAYiHKDEoVguX6x6lHBBPO9E
+N6u6NJ1F7dcKRGeEv6ZgxRoGJ7jNhfnRGOTVwwckxZEhZA/8OLBKSf4ZLj2fokPTZHXQdVIgLu/
9URGWgZu/vX+aeb/Yu7MluRU0mz9RJQxD7cxzxE5SqkbTCMzuOOAA0/fH7mr7dRuqz5tbXYuzkWp
JG1JmREBjvu/1voWSpmrZwOZLhyepIrGQxkOD+nI59Jsu69ZINEVK2s6tLqI4QRbcoMWkYOY+YI7
brrXRfNIgCPCRFKcEy0hj5g6D0yAu0sRmN+TFn4JxfTF1gksoFMyn2+RVjHGYKpw5t403yx7+h4W
Qj37NbA6dm3AHlgip7r4idr8ElouA0FCZHDJ0aKdePHolMdK/zEqOAqVy8msiv1iFUywtSY+gGpA
0PIM+Vb4cIe5o+rAxsjHadLBJ7SSZXyVwtqFieUcbQhVZwIxfECj8VTbeqYXuhyI80BJGtvm2aXR
eh+L8B2kYsD49GRbbn3zakA9EbvzAa/5i2i5LUCA/Gm1fKkCziUhL5Y4huItjoGYUFp6UPiw1lbd
HsG/1HtDyXBdMRMThXmULiSj2YQflYYwpXDRLeWB5CRSIk02iwRHf2Cd5ORkp62vU2eCDMVoHYLB
h9w+G5cgqn4mFKjkVtw8C3QsweX4ZE/PfjWa68oq47tqMIvPzNDPeQRnkduXib5jORezkI8RjwAS
TXb1DXUNsZLS82OCHKPndpC4MRjoPA2kgNZBW1rbQSzcf4mw4KSgEvjL9LXWNTTBGXBYYLX3Nmt2
LioJYYZHXWB3iq3K3pLALZqLG0gwxwXeorR5ZWNC98kwIj/wRNnVqcszd+gZw4SvI4wQO6n5QNtt
7Y/cwzkEetjpYCzKq9lHm6AX87oVcG/YpyJpERl2qqukd8Fv57PTmaRFZQHZJ/R43vlboxg2eBCK
lS5aybMDrB7vOIULzgeWAc7vtINwigSGIEj+R9Gf2Ereq1TAdQ55K9KxpbuIQqpkAqeimDp0RnDi
Q//SLsDEWBTrYqBTtMyGTT/M0LwgUdYsn2ime0deUs9x7o3/B0EHU/zAA491PZfuVyrQvGNmU+vY
0mJlFT/Mdo5XpoPPVI4epq2aJ14CRYU2CTJvVMrn1Ryd59zrT0Gv1hWlJasxUTWdUjid4rYbNtjl
XFmdPHv8kmW+orN5+X5zO9pbi09jtDvcdazAu8Abfsaxh7QLFNzuvGTtmgDtSp8jRuUOchskgp1u
cSiiLDjkTQG9omxAJws7vYro9xg5QJNSnjd92Ew7DICEt1deDPwwIHa94cuRHpO4XxBtOcDi3MCh
SH2PNQi6I/XIrTmzEnvDbmr9J8MysKskcbvvwxKCWqRvtt09cdPn6yxMX/2IGZv0LjjpEILKm0C4
WyHH8JL86FTja2B/4+M+mIcX0aNP57Tz9e3PEEW01AHy//Bm9vPvuHYPZstAYDCS3zl44ITNrT/k
CNqLh6+KVLBibzSeG/JLv0ls+vsF72nlHOhtg1U6Ke6ygGsN9MQgf+vYQXxwaM5YsVpfxyA8DSBh
k/R7FOYIDobtYlfSTFHyGQmWXRk+JtvVuJI+Rj9uTvnApnSWQ3KYfO/B1tVlO0E3hVBvgJJZtH17
a/W5+7DzHuxMPvg7yGohRSU826tyZA4gOYebhhreiJGOF1GbxOUNbjgSFS9DC26ymH52VVuuCeMw
JxvHnQJqtTWrkB29MR2jNt/lOhSXwla/Smt4DQKXs7Yqog0aydYCUb5p5jFacwFtndFHYsYPtm19
mLNcdqW1HP2qbiuVWxD38hF8oB1x59C6QenaVpvRsEYrzHfjtOD1FMaFjuEDBBUGjWnwNODAnDTP
39ZzxW4YiewEjURO1dugS/ahyeaXvcDKzaPpHPT6g436oeNLBwwb94wym+VCNBb8HuYssxyuCt8P
z+VQYCeWA7vvFkiAtrs7Yxsm664X0ZKDTOFNJwpjcT0hcU+TCyoFZz9UISbgujj2/Wlyuq/IHXAS
q4lNWFrjg6QEcMLQVAw2Zu0i8laZ5igfBvK1qvzs1E2+gLikuOuK5mAG2RtzwJ2JLxLBWTwazowQ
hW4mlPBt13LPGBamhi5AlFl8HRVDoV2D49NsFlJTUrnrmjaCQPkdvYYwYOA8QDF9HyjG2TqAH9ZJ
JA8WZULQs7ZBxPTDrFu575zyFHtTfvQKtfdVIC5N9YtpQLx2CjlBnjH2+BL6kxWH17ic4puBVRCV
ft1FV6fqb67N8Bnz1MNN+4eBk+ZgM8kKFkq9Amez7RrXu/SaR3ZFHHbrDeUldzP6SIPWXnGuRK5O
h1OJs4QAQqVvTvM80RZIy8yQXnvtqfM4sUGeRKW/VOCCKElz2u1IcUHTR1AfAvFnaPnostp7m3OZ
r8vIlkynuud0cFf56CPhpGwgae7EnPSSF+h3dRwwXlV4ZxeJNQgBLmLkrqfpTWC3VjknVDM7BOao
DkZlPZy8u0SqQxZZSGUYluC1PZWteMpH8yVb/LFd5H215nWfMQlsiv4bVeDrrMeRDhoBO70O3voR
0JFrMJgNiXM4+isjERqS7Nh49irnpZUxAz0JbNYRnXzu/U0c8WiIPAfZC/pVL7Hdd5h8kYwWTRs2
RUsNAzSEuYw/ctFclNMtsZA+Bxb4NcJTgVHWeqgoHcAwYxYwsW7vA8GeqHTYk06GYmXNkbHTLkye
SdS/DczrMXbkdzsqH2Vc0qnenikTmbaTGG9DyR5xaPGYGgHHOlrdrzOqPW2/oDM9g2SMwHHTFWvD
x1BOrUECrpNgm22/lXp84xkExcrfDk1RnAqOZ43LBm+4jgrLVl7hocOOPRwo8eiqaF5nc3f0+w5X
hNf/ihsbA2naPimQ8OWY3Kwe8qndkIhglPuRZ99GwdEnj5XBMda7lbSPQlryEC7SPXj3jGlzwsOr
GjhcsYxrZjUn0YB+Cj12+y2AWADPJNR3DXKj0fygUXHbYmLbutpp1t/78BBSg3PSFU8PTQ2SGXQQ
mzvZb8NM589EdJmIhSY3H6UZbZteKsfxT15QxgBSbeZcEAYje6iOszlcBkp5TiXs4hW8D6aKPr5X
WeNV7lPpsXdh3psIzvltUZ/NSniUzmq2JDFz77TUd7bB3KsdTFEjwKxR+XsDiOFhiRxhm2aSpzkR
Z/YMpNdXN+okeDBPv2TE1Iiu3QM6IK4f4jvryLVh9L1LNXTbtO/zWzS84GkR2JYp+80cG31WjGeP
RLxb4iAyGABmbLpWSeN9cRTZSMP/1Zki3Ya142xogNt5EX72wBUbQ5szA//21SxSRuWkWWpoX8dc
JmDLgIxEZexcnPS9+JJ1yfCq+uB58rr0WkXeI8RWAKnAwvmG5u3rhzQR1GtdVxuyWS8ODUec2Zz3
dlDgaO1q27Rtsfecms/GGcOzW5X3IRjJko7xt5EzPb74iR0o39GcgviajLPMp0eSBFh+8s7YYd3L
9k1jWLgMsoBxdn5f1KwD1Lpo3ZgpvFlTn1oH/qOszkga+8JltyDi5qUNM3B7/KXMPfbMYjZhnnwE
BngqX7dvTRsTJc9phvHNbZ0Gi7JoL2xS3tpqaD5sS8SQUzHi20hoK7e/+FJze/IGDIX5zG79S2Nx
CMw4gVlm4sB9zfmosDtNscXRPxkPrssweFyMoEVwq6UEvqfHD7xInAwKxpp1cm2EiU+eQ2Daa8Ys
mf89Lcm/BJmUa1pUm3PCOI5n5pQRs2ooWOyb/MG8nwmuV1CyA0thRPdt8dC8qX7808oB/mjobzwC
NL7wwoPET8CkQqRcU6Hc5XJksZddeShdBtlOg4nHCm8Mx52HILsmOoecLQ23O1tgSRUBFrACHcXt
aoBZfi73CYOnLDS/y1b0xyEBppKHp0RiUmitNFqzk/mNd+WPSshiV4NT7ORgJ3tXu+JQM6f4gZaY
PLc5hxMW3LRGro9YbfdBYRl0kNbrMaiyVyHrCcQMn0UiX0LiLnt/6E7Gq/CrZkuxWQ5ajDJuzLAw
b7j0dPbRl9UtWGZV/D9OJ4GDpzbOk8fOXPIQFqPyOZjOd2yV+Y7NUfvcY5En45Lc0j1bNzavmnN2
Oe8ZjX0AodVkyyfoYNo6BS2o957NL9ZAzeVTm1uNXGOWr1ZpuVuCTmpbtjVmOx9PXOXE6cYfl48L
9X4TOiKCdu3067qLYQgjgE+D3z1CMzvPBhv1LCa5boDSSUqADmxSOWMJrSEzhh+JFbWnesQm43+V
Qhi8/VazS1VqAmA+ZnVfrUUClI3WNEEU4ILnbRNSAHq0a8TfwIREnM4FzQokIFbJPDG5n9Ln1G4v
EgRhTVf7qZNqrS2TLf8Mw1xFkJ3ivL+kiWUdSt29GjoY11VewzSe1EdIpHJrJb4JpT8Pz57TvcbM
kg7OUFxZRn0GA6kHvR8EEwk9vRaLT2+IPXR64BHd0kkk4bCBVzg7ZVQfcpWhqxc/MoLxYRkkZ5dm
JSsKvvQ+LA5yJUTMkg+UsYHRj3exjKLa45NdupTJ3XkNGOdogi4qIFC2JU7GPMmu2m1iTE2cmlyX
jiQj/p0Wtvgro/7/Npb833WU/SuS7d9Wof3/GFv2ARv897Hl63eKoVT2/W/J5eWv/CetLfqHTQKZ
Hg7Lty0zIpD+V3I5iv5BZ5cV+qEd+ksImdTwP5vLgn84PjBLjlOB63ugYUmr/zO7bP4j9FjFiCea
tmUH9Kz8r3Bt3t/z8EEYEI+2bM8J+Z/noSD/HTQUxHjogfir/UygopH0gzo2NMjIm+2L2bXts1np
b6lnzU/CMz7I8dpv4ByPdheWT8VAmzRTOW9vDo1HeJWah2Rsbp0qOeCMsk43RAaexeLSV+UwfSNf
WFB5is3bDbU6K4G10oy5zxunuCaLF9944/AdnMyifUz2YH0vnHfTnb7Ns67ggCvvo0UzvWdYjeHH
xZdQCvfmW8aDQl7/2PZM71urfRIhzO06isZHN7gMkeqJmnNdtf3aCwzx4RYTabRSKBKpuf8/VB7+
F1LNX++oHcHYYx8ZuFa4vOP/wnKoTClznQMQbUNM6cbUczot+x84WpgNSBE8FRzqN3PtBvuoDIja
TjOuqJLjZYMVtQHx1eiUDVcBF2t2dLTP5qVpw615cL8Yc/2NGgIMMHRtskuAc92S81iSLZbV+798
1tOgbcPvbtsC71f9dFcELHd8jZvOoeNnWdZfvIoTxzTjD4NZJD6GmlUCpLx9SngI/cvN8G+4X+7f
YTK8HVEQcFl5HtaT0Las/0IJEYlNgXZhwT0jyxzl7Y+hryGWEhDa+JNpbv3GN1YOznkW8UI98iAh
rVEzIsPDs6tcd8JQy3SDRKV8CRgMe77hLpM66h6kNW6p+QXdGrhsHEj8HqVD/8pnnXWAsyPBNF37
1PYAA7hGEhtB2RAp6ABcr8hRjldGnNW2mCVDSVTiK60v7jZipN6408iTCkNOd5yxS1/jmdRLlyCr
jUVdPwRZuXvh3i1g72++AQY6K4cf//d3Dsrn8t78H1hFENIFBc6RYb7rBgu90f77pUQfmxfRNdXs
iy5PToGj64OWPsIGjGMv6j/CMQPYbCbHroqNvZmQNgvC5XobFuBw/gFGgOfiwGZLzBwvW42YYAwn
BxQLcz/CI0uaozXw+iQFrShjfhUx57dm9J8ZgeC5psEjEfLPIKmf8ZeQWrLsjuicYAZxwp6HSagN
v+EzrUjvigR0miRYE2PhLUBrzBGn9YapFfnbCi3Tf+i+ZIBC9n2lGAm6E5xCPMrr2iKxyqjiNLo+
zX2+q86yTc7OkDz6cejPEVWnaD7Fg1PCa2RliiQ433Rq0PQ22+AVk3Rv+j6tOHFHA524xzQhrpcc
zPItfv5ZmSIXGwnJoHSUN5RMmpIr43eUg0632FZEjITssKo3rUVDkWUQesUZtOq9XKDp/Smiyj91
bHDKBiSyUTbTvjBGhgFdtARTfmkuCi7RP60XLkE04W24ski3ThE2HFqnzboGF5/YQEOwnJxKQZE3
aSnxweobrko3Sq6Ct/tUWza0fAPUZZBpYHNscJqR1HbZefuEgtRLY9f61NjWc4Pljy6bOthPBZaJ
AUxuFYmPuaDugaxmtXVV5q0hhyGNeTNGkcRP1BOLzRvg5nJdjdO80U7qvTTukB4CXf5upH6iw7h6
xUEz8ha2Zwq7swulBd/JDKl7Hs3qDpzv3jrZg/FMfA6dOLyJjmS4VQ7zd+WNr4MLV52hB6YBT35R
se2daWadLTqAtIOtpoIglvXBR1qjF8huTK6l16sXuzQfQZ3jSel9i+GolqiWxDj6pUJ9DMbppda7
gIeZWg/4S1aOreJVgtsE3a6JVqNyaQaAuNjj/8n7jew5qa+KZXSWpBDY0wAHYqM685YvP0vjzLwt
ZpBKKb2L+jkmHF1MtzZAkpPF3mSecIPga3GhEC/4fHFNED0nDStxMITuau6omqSUxF6FY1XdhmDo
LolDoFUt33BYTzuf2u9Dp2hpaOJQPox+JDih5/4dvwmzXn11xknfPcdu3/EVkg1IvjRKO1cn51m2
CqN2YSElWK/L8TuXGn1diftHKPbplet/t1okVxNT0nMfpQVBuflmZ3X6UWQc33gyvQ2tsLCoEAz4
/H2VNfu8GQ3oDTUpquUh+fmDrYXa+gYUgj6taOkhU0H6G3XDP8e1553Hz58t6nzvclDtopTmHK0D
Mu50Lm9bMyGUGLk4b5JuZxCNefGqKb7Y2vlIC37FtkOerMHhJNIrQk4wGE4M5dunStWY7Y0FX8Jg
iyhpT0JkYQa1VkHWKyYzUimG7HEUFgTCrfZmuNXrvFREC2CfTUPBwOfPUpOWFgZwL5JWjLtt98Xe
1w3tN7NINhIlZNu3Y3DVrV7CrIq7nOjWVSwLfFb7gQtaKVt0WpGfyEy/Mqccj5mRhvsqcJNrghyC
wUe3+zwhq5n5y8llir47ru8O+yYPcdchSWzpWif+2kdPuT9Y5EcL43tnySVEAK1R2frmddlwg/b3
0VTi5rhT9Jxh5d3VU+bu5RjIm7LCGZXekiFRfvjeFLl2v3oOvDz6zB/SGeqH2VuKyb1DHk8MDTUP
xYWSt/Fukh+6k9J8i/vq+NcdL3uKO6Pp9+eNaxPm+Oe/H3HVnSa3sXcRY5dNFvXe9a9Hrgrmr91Y
GE/mjO0rlNZr0jvWa44rpy/d7KnsXgqait756Ece1F/TYLTpYcIfPRpN+9WDhrBBie5OiWW3X8ee
mH5eGm8YTNwrEhwWBcyOj8HvP1QXdAcMO8E6dbLhteRF0qDuvvVLS3NqB8OrE+3avvJfUFTH51KT
+SnSd2w66aNJYuPd+cF00XmfipyZAZWVeOYIziRcpR9qVEhYeopOin659wleuh2Kw1j5zq/md+Lh
JMIfsPrrJ0wtZrQJDFX/+Tv/7o/kKHsX13OYpZZefHahcHt+q78yJ92YmZn+sLT3UrbmF2tK/Cd/
bMtdVTbqWo3M4SPbNI/sj9wLjl76eTkI+suetaTt51ZWgb3LORqsYOgxyXLS+a2ckCMSrHfXsuZV
eBDLdjWF8s8ecjbEgXj4EWc+J2V//DFGGriC3GMs93HW1D+YNpoQYX3rQN2AfcCpFiJc5CESXv6F
fonn2QYaPPInlndheAau32y5KMW+VUqcjQ4htx4c771JrX6famR/O1b1uWJjx/Q75F1to1+B9IJ8
HY95h1/Lrkg9WL/QN5q7acKV53QrD6k/BE9pYN6MxnmuZ84KnR6tlyZW+8q2b3YRdjff6dMXlSOm
9KEidKmYdsVdOMSAHRfYTm6+VgUm8JgNXo11mQAr3XVNrHeu8n/iQiffA16Z9igkSTP5IoevRElX
ZrwIpZ7vbLzqPSiL7rXz569mRV+TUbITUk19Y+hv5zEc/5gXkimuVbuohoNJI5GR4f6dzQCgDU9y
Zo+0A5vTqxADrAPwEIwmCapGN5bjdDXOw3lOaY+rwo6kMMS9xHKRn5pw2V6xNat8SjxDHMesMdt8
ki6jPEAZQxIccAihuZaKbAtkNd+sfpTlEagjcoxFRg+685ZN7lEX3jv6P4pb8VY3S7NHpi4M/b9J
ajryXnxpeBvXzqh+ktCw3PGLJ9ur2dJMVaPybBPFRI4gPo3O2YTXnuSTod1V1lK75lqP1Cq7Za66
iguWLWZLH7YgJVm4jd4WVHaE4GOkGRLw4fP3QZWgxANlCLGbhtNumHm+ZkV/thQ7kFa337wSPMiE
v0FUsPhxA62VCJc7AVdgSaOTneDzVB3Y/JTA58VjqI0f/eTk/Xe/d9FIkKKQ03v23t4h6PrXSrjn
AoJHNtXvYsI9Q/ySDoEiXRm2lmsWIp8nPGVaorUPk6PeIT38IatjMzPvE4gk8QwQuX4rsewTzGrW
sCwXGZ8fRvhY7uz/FBDgVlhmSToK9aXDj2NYBHcmO+hw0v8SI+a4MvgR5zEQCsrLcvPq1gFTskDs
8qxsiPlbm6z93uQaSgAr2j5PLaAwKPhDVHGN+HRmqOFHY+RvehCXRYnDAoDUFGFDLdK523QJdpwC
KzZRAASixD1nQU3mryWtZBEhr9iDrU1/aKDqNPOmOmEPwbxE3Q+YF45Q0MCHLsNDbFfnYcrioyMB
OY0tZ0ER3ZOHZZ/MbH747uTs55KwAdjbcetBddmxvV5bzUOSpby3XnSYK5FcRobgfr6k+H+RKsR6
YY8nrD93v1K/sqFZ6C/JIywxnPiq57PkSycgntlRM2Q0JtqCIK2ySdPzuG3xTF5sWRkLCRfh2cjS
bWcZ59gYOJi5wX0YeBq41bfBrX/lXkGgCaJF6lsB3o/4PtllyTX/yAf5hcAp5wwTEgY20Xwt+uqZ
h2R+DTtETklofM6GYKdMKhhm0y2BUDC2dkqe0eyufjPUM49lk72kaUDX6YxWW2j2JEXR1XszMLGj
AslgjgOA3aU4w7H8r6rU75bMl4EalzA8t23nAjFJgAISC1TLHQ7dpgEBn3LRq7A42iL+g4Phfeh9
GFQJVxwCy0uAEbdj5nPieqlWmRxPVUsBWrzp1CKJug2WF9iuIBhyuqGSV+l2Ytf72e8UP75v6xhb
DJPhepywDSJa1OB2EdSqLTrGDTPPk5RAzxtHf0yBQUyPQFLXzO+xA+SizOQu8iz+czG+F7I9WaJ8
MHj9XizWaaP9iZEyL7wt3NNtnpr1Jg6DehsxW2cGWYYrYde7tuFNbxpekt/2R6ptw8H2MWGW35Le
w4VCpSjRC/ttLp1HW1Pj5hnlB2lqrouw9zZGNf4o+/xJopisOxYYyyBTF2fdcKBx8Is2CJXVPgWi
OSgfo/ypanEeU+M+O7xbwfKpW/n0NUv9lbZgD5kal3FgdbgVrt5EUaHitSoxvdsdPhXDo2o38LY4
3ol6DT8ZsK18eKkfnXpawGPMTbAS9MtYKCo+iD9YG0dgj2ZVY0ylWz6PyvooHfuFQjsyZ8OyhxaE
xZb3D6c1wjrwm4oqGNJb0KbS/sUIWMLtbgTJwV+fTKwSiCeWhZbmQY6BFEE3S6XM63NUs0zjMd87
FnXCnF1PcaHeySY6+6KfsWrNGp/nPdcMr+MZw52FmpTk4sZQ6VIS7NpUKuiYKi/DbFopy+6XphLQ
rEUIM8A5xBpJrM9OFtUFEGmXFOdIp0wvx/fPuyc28Mik1JHitPRPwTDtPr8RLVwyW86I8Su2Umrz
mksS4gOYljUH+km4rSz11ueackw28/veY51WBZiG5cMB/430xQczcYZfcaKVR7Jq9xCH/2q5F8ia
aCgDxaEuo25fht45xsJLvP8bUW2Lhbj75TXxHTLXV9MK731RUT3jgeIhLM2FHEZ3LkumBMDniDG9
lWPzywHys24dSnlN+TzZgiWJ0kaP9/+ckxPzTBnczHTec0zI1y5jJDaK8y7nJp87MGCzSm+WLWvu
n4j9r4o3BYWcZZqDgwkVDJz5Dx5o2EWK2mJtg+kKoFt83mTTkH2wdiUnZhLniWt8JQwwoLrstpx1
5Aa0YrjAmf7Q7oAU1FwIexVHzLcbK51dOgyHg117HaIMgEJWKawTn182gSOH+tP79sNKK363KO1t
M72YZLgYuwT6nWptXEPFNs8keTIDTlVbTu+m1c+bsgQFz4HtGqbiriv+0Ux5D0wNCZ7Q8Fsc2i+M
v54L08GoC8IewTT7WNBTRd9Z+2AaU1wQqtpHVkADE8+xOqjx8GXfVWb8ifjFRppnZYdkqEKSmfmI
dbvJE7rXsEVI+oiNkZQzGcl6XSfp0Qzxa0k8iLjBOOxGmjBbNH3UsggOJMT2/lKephwkP1N6mA16
gA/SAIZRzSse2T+imDIh4q5I//HbXMGMEWNrbp14PpWdCA5g704gY7Ef2xUz3bI19nUz/IqScoFI
pcMB8NGFAW92YP9NQ3M7e/tokP6h9LG7OFUTAfouyoWlx9qErm+W1nMWp1snpctpns6hGBTbRRjP
QDEeASbcaCJAUrh1svUHgCMiwwxe6BFPrU7OYoYJiHGBepOlcnQuiWYN9nhnWTEPeN7ifQHZ0pNZ
s+Z8s87hDh6KRF47SixaQ6zIvBi3XrCoudG4SSGIrayar6cdms5o37hXGitDkFdbrozx7A8RuQ0y
zyr1SAX1IN9G/GOR317dBD7BVIQhfU+tx86v4JBNKqTkpoFzl2GwsMx2P5SNPKJK0Hvce7jqnmbJ
4G5awtk+O+NjxXuKf3isn+O8qp+LEOpVmMtu9/nLzx/6ObzFdn7GIiVfICfTi6xfE5PKM/wauDE/
fyd3k/caIZP8TS3vXdSfRaqGc+8QquAozbTAKq5TYk7HonUoEtAhivYYHN2p/oY6kpBLLWb7uvT/
Kh+1OfOADMxTdYxGj8In4SePFHKzs1EEPNXnrL/Lh+IyUvRw0X0VnQo7B50++3s2eNGlQ3xYt3gw
LVbX9F4AoKJjDsP5Mai6Ve/o4Wa2ds2KS15Veu/JOFX31s5+M4QFtEafousZ+uqfMcfVd6PA4GuF
hsLu/1z5+URXku8clxdg1OqhQ8eh7ZB/rtX+u65ow/qUH3rXpoPcNixiubZNy7JLMCfv2pmnOLml
XkzfGJkRDkwnKj8JiK+KsH+Lw3j65rnIxaLDMN3XATQdg92DMYrp5BrtHoeoZpE05V5kufMmG1zz
oZ/dNP7QW7ZIpEzU1sbchvsSHvbzbNkQ3Rk6ZMn8zoyeHm9qay9hZPbboaxr2kEYkWdz+FUGxkxy
H+VcI4YCr4MHkdfywpa+pUsqy0516EcEd8Xz5/sDjjLcj26AZvN5GPL0jD16HMRv13vGz92/WujV
bGH5vdOwDCGBpx5NpnSbvz7EWacImwmivTs13aEde3WfAvgupuK0gWvupqvAOIJquckQO5Pqsv7c
aU9fi9YTazjk5Bxg8Z5UX+7yWaMgSVdzoAqm42wAHP3rGmhDRSEqpWXZbDtfaI00jl08f5tifZN1
qK+TbgowSwkNYUqVONVTWrgKnSherycB6iwXkkJjpaIssPZmrt6ZHHKqoM/PtSx6ioroQFlqtY5U
urdFazL5TfRGlA42NktaF1f1tFAXjNKqNNuXagY1aEMTqClvPiXIh2826EwAPhnMMzyC7QULWXtw
SBwRSiAgs3LiUt0/f+Aw+S0EaeQlV5t86psp66+e//h8+TpN/8S5Pz1FRtJeq4A5RCEhjXZ5fvoU
Mfp8yZUin2zKzPJ2vMdE+GeFMtCx9IhgyH8AXN35QBz/MIPeNZD4/DiccF4W9aO0OIeZWSg5eZiM
xxlEk40M94Tpiq1glySroPyuiLAKK/0x2mSNdVI9GdqoyHPqcqsLs3riaQr1OE9MfNN8UFMzW+/L
B4iD4zJ5NRnzGIsSZj/xJsYBQYm8Xrtc6vSTG3svhK3UVYy7TX1L50Rjjq0d4yib9ACfbalB9e6q
hV7bD3K69mxgOxgfj8YvjimeoLukTnG1WEbXRbS08zjDG0ecX6gmzpumkW+bEY/EucfD26Db3jC9
V867LgS+hIZ0HlLWcmzIxQiMYmy9F9W7+6Fv3V1sgjzIfImdsAKxkyu0Tw8D3NpQk/9SE1ROk0Ku
eeKPj8Ga5VH8Fn3ige1S02HOwCCmdR7dqwjPFlNx0kUU9RpGmn1Eufu9IhmqLOe9ycrpBgibkwYJ
ff5z/GEY45nFTb0kovhZJsAiMlsm56RmbiD66JKaQ3QAwsazXk/tk5Ysrzj7S7zWbriPICasP/8D
w6pg53y+t3GcYdjameztm7XQQ71tOsrl6nQ8+oPL/F1mqXk18eN7pWXsoO7H7z7W8M9rgkvl+NcN
zn6OlQ9ghX2rogztg08Rf5lXVhsTWCjdTqqh0Aak3jFtskvctHzeZdFe8oJRnzvBaFqeyI/Kl+0R
QCLRITqpEDOn9zHszxDUsi3nfWzeXpTe//rWicGsO2Y47BKmr0IDPnEHjCHLK0dX8GhRZAKFflFd
a58p9fLPWziNL7Ke974oTm2m6i+RCRIpm1hMgzA9p2X94/OzsfDHHVo/AQnIv0mOILvJZrIITUn7
YDqGeo6WQJNCVWPR3Aylnr66LfYxkj67udThRpkIGm1U34O+eyV6PT3V4K1QZv+DrzNbjlNps+gT
EcGUJNzWPEmq0izdELJsM88JCTx9L+SOju7/ok/EUdjHPraqCshv2HttTACVj739f34Ezpf/Fo0v
vZvHe4JJ5IuNWLHk/JGUHx/EDX5VptG+5WXY4eJvcEn3ziGDt4X0NZs29s/DNwcr8XOdQkdAI9SG
8ljP/V8bM8PNIbM9YVv/B1XZhyfufvahiGWLlyZ4zpdNxGzol6AjlkboUm0Qvg+M+EtF/YbNjrzr
j7iyvDfHRUZkFz4m//Q6prXzZrSQJXwnM2lDQbQSy+Pc+/LWTzJ+p6vQJzj7BcOq5vqjNejRwux/
1oM/T6mgw1XUiYrsBQQ4pJ/F6zg6cAfpY6kthKPh3D0qi2dx1FtwJdMcz6NT/1l+YAxZgf6zs5Ei
8sjSNrHzQbwcYBPhz30MSjXLKvyfYjThoRcw+JSBoZo1G7NX+6Cn7PcU86iypgkvOT8qPSIsV5of
GfhMn6pZ3aiH+xO5Xv/9xYBqsPn/18LOklTwf5fCpPS5oLccYZm+I/5zoV4IWROfNOx5sXgZ6UTI
S09OE9oNHv44hMwWC3Pf/SRZdsk2zKkpx2wGklgM7U7GHW+y673mokRyCML3PDnOU2L649UwPiLR
X0hiJkscEfce33FzcMwx2P67bQMwGlMX7Ioqn5+nZX8JuoJqyBX2vqSlxkVsHP7/18u5uGhQ/vcr
DkzTZ8DuClO4xBT+Z9BIwXBd54mMD24B+NMKDonAuzMzeitytzm5Y4Quyh94AAMlPswgPmdEsBDF
2mkziJIcTY4Nt+nO2QwmNCAaYGWR2U0cPItQw4ObyDxtY019up6HJXo2nhc21IOs5nRTTfljRdfD
5463CZDuhhkmV31Mn61GACPegScg/C1f/CkbT+9/eu7kZSwY3ALxtGecLnOZ4HhbTsRJ6wO7Eveo
bLSV2uOhZzZrRwsPNnaGwmFnVdmT24OJH8IJN1YP/uA+c6az7XExD1odezqo2HK6UwVqxzMg5MdE
myon4RNOx1sKDmnrsYYlXtja9zyVCfCJXzy65NVQDTtJ8it1vHPHVeNuba+G+rfFnMFmNTbj3WAA
TTP84louiL944Awwq+gQ0lkAFiU3x2AcVlb6F0B5vJINDnor9o/TwKLThPoVergNhiQIn8O8f5Yt
F2p17nVY7orIIs+58k+qNcRhyPlwMmYYTWe8+O1l0uh8A83UHDa2sfUgDK6RoHINMjdwyIE3uval
QcW8iTzNbBQQSq32rTt9zUnnbYwE4qUETQaIIP522hyVpsM7m+YsGGiD5L71Yqx+HdWMt8R7JIO3
RShogJoLv5t2cK91xCgr8EAwWSiMNXZlEFg9zMF04PKJ7Uej6cPNiPSHlt3EBdwBmAVLsLEa9ZeX
Bgj3bTLDuz5GHGssOvaJGepUw+cOlgGP411lg9Xaden+kWisU38M77La3U0dm97IwwQruu5X1Tns
58NpazUL53pBE5ile8V4lm1Cjtd1D3EnJj1pdoFUhP38FQXYeU3/kpVkNrRNbOwtTDX7Hjrg+Icm
dMNajI6UEG788VQnhQGbqAsB0Bpxg7Cj+paSzIAwJKHdYyjd489L3XQnWlQ6k7IfHCY7oE0diuXo
xJt5SJ35dyOay1x7hybw/3Zz327GAjJHc7RDLpUBfTumkPgStl0GzXPi/OnORed9GalglmiQN8AI
joOLrlfV6xwD8lbXNh+66D7sHPt8HBXbAsXPMMf8HrHMV/xxb/X4b2fZHmDNkeP7BxaOvUexgu9i
HomFdq4gvMWhy3n+EX1ExIR6mes4RGTtoEpLvA9kpB8YvwF2Y/THsAxCG9zHyhrCV8rDozGIVygg
I/7eTTCwu2HTk+/yFoiMKfcoMuqDh2Mnnytvw7hPrHL7zUwpOoCo7IeMZtec6NTBxeRpPmOQcnsG
fa3aWXqP5xpELyhIoEOyOWdSPeTuRFxx03NGoVGbbeM0+tbGzcdV6aPQabu/CQHja5xcpD272H4D
xrbGML1DA68Bqwd/MoMlTlOMhMGbHdtawYLTrBzEEyRQNy4K2KTW9rEkTEdYyV9cE7D6Q7Fz4gZW
IiOBLskWpBMvlfHFYuQFjGlkd1ZAFjdYbhN19TpFKLy1On/dBu0FbFr0MBEokWakqs0Zn6Gfvqqk
srcZgX6tVDcEsB+lTj5Bqbc7rJusmCz31uaJyR8JaSaDvR3XTFznrhjXXE56WzU81XFz5Kz7Tv7Q
Buu8z3joTLO/ik1yLmymO16W3Ju9x/lefSivnXZNmL/LwjmMhkjOmGd/M/YLD0LrcF+MiqsaqS1t
sPHSd8ZXmeafcVyRd1JFMBrxJgI0C1aqIB0rQqTn6f4hin25qb25ueCo3Ws5qxc2bALL334C+bfy
k5uR+5TxoeLTiPBRZUjp2YmS9xzpU187w4kK+yX38Y/nVgQW1hxvdQJfos70EQ/Us1HwuoIMfyDL
6oAhEuK+ckt7WK9Gk2ltMnLW9dmLVUNY5H4mq5C/A5vc3MA4mObw23fQVOoxZFKB/zeDOIU2OFmg
mE6LfFMWBm4gzFyBzxJIs6mSlGUXnLlQ7Bv0UQySJwJVVrswMuEMm1TvZIgLH+lyid9wm6Z+t2kM
nJUOHjPusNIT7S3Q49c4LkVA7BRr38vfWzPbT6ZnMhamnu/wkG88Nw15GeNTnFfGdqoQldRGj8G6
2ijN6NGcFBEEFDbrAGo4j5lPtybpABs9n4Y993Bdze/IQrih52DvaPgfkPO5bEIwPVnAqNbrrkL2
TzhDv+xCe9vS8R8s0Kz2gCG6ZPLuxJpSf0g2jYt1NjCshySLzK0ox2th2CTKiGMZoQdhmTkDWkrv
J8vZJGP95ILyY89BKoConPoSzuTJ174+F+DTpjFL9kUqueCJevAda2Z230Y4uC5cJLgquyHY5NpI
kS8N37Q3CVwf8+KI3luj7JGbwLFYGLFFXZF5MUH2svdEGc67IXtUo6+YzES/8SooQO5kh+Bz94da
cJl034PF6Mobn9mcsoVSKWsYDQSWPI+To9CBe6b35RNwORqWuU4417ep8NGSjjzn58H421UChT1v
cupYEawidEANrH9cxB1DdOtXX9jAp5ijuJV8CS0+PyvimSOY+Q+lse9QGcbCemZQz+HDO43WUj/U
EOv0MPNABkmYmd4CPY2+8hYIYcn4fQvW64TcSz20dXeBVG2q2jlwlKp1nGXb0M6+5358mZBXbNAh
svZMBTuvYHqcIrDnbTXO65H925oYPMiKDtZQkkZ4es4sGu1YtkfmY9EanX150jasXK8w/xg4m0AC
BDt2UPPaBjG9Kph+rXRaawj0EQTn4ZPu2dmqsCfOpt9L7reFdJgOOFacrOBZnZvZZhKUlZCoI8d+
7rDaQAKgEVhwB42zw+/5lNgLy8NRjP8jr9xIwwl5joqVHKEOxAEgwqx/BeGL2kn8oQFcFkkayIfC
JJMCrOhHNmrLnx4DJudOrm+BHZ6JUZv2iRdZW5QAaDkjUrOVuEQZKZSuA5ertT7DHCMMau2HNGyq
TRwwBHHjYtyCF3dBagQdTEb2zs1k8PTxu7M1lX9hGiRPaU5ySGbdYoMrcoim/Czn/r4PMA6Bj35X
knW9o/QLWRjPYUdtKaOlKnD821D4P+u93oe0Y6bhhlKWg1o6bwo6C+vQdF95jEW82LshFdkmtfpm
Z8y9EVqsZq2/s1U463TEmDWnOExd/E7R/Kt1ZuassdypyeHIQvNOPqD6rjVnCOoo+v/Kt6+G3WwS
t2ZFHXfbpswfg1q/Vab0j/hGC2f4aw1xtasyfzqFZbTD0yb2gNBACNlabpn6xxv+0osZtPmJT/vK
O5ZsEKl9N0H7lwIISl4qtw7T6JUG+05ADDDgGd0wIBALKQ+q1zxkTqgZyeysaPwSMBWCyf3bV/Fi
ZreDI9PmfhGMMCT3DBhWJjBRudxFHvyPNMx3I+CxkVlXuyhWO017JZRFzgE34TBppCpIwEO4ZSFB
EpvOHs52bAAJcjH3FUn8CSqD42pCeZHVCn1I/ebkjYcfmirB1wQOTCREovfy4mPEo4bZGmhxJzQ+
JOQse4zVTWea77Dwvw1JL1Rb1XiktX6qCrwjyuc57ywEk5gRVZvQJhfmqquzfZdN3asmkyYY6NXB
ELJOh7ZyUqQNOWTvbOXIgm6OX0luGUniMpo18a+bmUu78ckRZcX/aNfT+ESYI9t8YmandmTVi/cZ
JcnvPEZm26P8LHP+LJ7U2Sw/chsYWa2GK1jyZx32PVVklx8jZIG02nBPa5YrgSrGy+BbBka+fK16
z31yBxC/pfe7wzr2rikCVtCSr9pFXTAlNtPkmsVVoZr3ULj9on4jbWsSN+aRPG0z0a/B9pc4ZSFI
1jUTyECHWygUsJLL/pCHhoe3uot3PAKDrap5XHcjyvI4NltqyDrcxj7L1xTpUdbdR71xhlu+68kw
oaSHkxPMhLJUE7da5cFrLYz5rjPhWPZQd3Vd1Lus7kZw7CmxWSp8bOv0s51RGBXJAMQ2yl8KtnL7
tBjWvjm8i8r4KJroFTEnD+QYa3wdnvqiq7fCG/11E7hXj1EYY8j0I5V9sXP8Rp7KonKO5EMkK9dc
dAEOzAWv0Di3+vhd6+GssUhuEgFG0eMuWqN0DrZjmkgGB/GzyVXXDJSkkD1hErKkHltv13RheiZm
fNNNzXdRT+LsC/oj9tHZ2iQWhuuAxwLVfs5E+jGulHcs7eV1lc205XcdU0PhJm3Mq9vcu0WGhoQc
rq2fzpRTTrykNOafbO+KG58m3mUeG6A97Is9dDY5EBphUhwcJgm5b55/uzEKq9w0U4Q7HmOuxZRS
y2DfO5Q7WsLlb4OXcUdZWfAIw1Qg7CuPe+bb3EPMgm1WYM9mmfh3qa0I0eEJsbID5xfU/lr3mEkx
d+nXRgLCYCwOnKQOz7opmfTi+5VRfqrbtjpFWb1rfRSPs7j1wnwCr4LIOV6RdUvIDv2baEqSzX6j
7/PhOpugs3zxy9Si3JgmMo62G/Dc1s0dixK4kphaWulvPau6M3T8228D4751addZtp8jWlnWz2Ic
obv0C3neppUBO7IZzM7aiw72x1iSZ+5m9zHGsV1k1Nj/VuQ6o7e5h27GuYhGG+mfBQ65qwBH/cFk
KM9W3v02K7IRTKP6zXxmCbdiVcHylIxncc5ZjYruPpOsIe0c8RR6KJIDau+NIO6llaYunE2QMFVA
sGdh752w37umwV4031Vz814Z0cvcmWu03eXKL6kp2B0Pd+BWxcHuoI+3XfCScDsMTvFm4f8c+gCU
T0GoiCpgLbCtIoxixVlC4nPgEkQBkcVD9k99yiqvJ3aYcddGVexY8362MI7gdyGy6S52jyOpvw8T
jJpVErNGV4UDWaHhoWfzIRQlZLRKJK++/2fsePLWFUuINgTFH3VvQyJR+iyCkcxCtYUCmLEL/JXR
YBwSWeJu6iqG04UKVoIkINwt6WYiX3gtftU1qjvdQQo0vaeq6wZmUcwQvLqJLqBK/kRYly9zl5wI
FfscJxyzsURWMDXdZQzn16xDgjrilTY8Hl5WROCeKljO+WYO3rNAd+KoB0ujiWytZudicDx24Poq
xDyTqY+aHQ5L9+EMHPnWOjXghop2wCPHKF2O88JBkja66FvcMUS1GO8UjDkODa5SSre/PoQkeub4
YtC+YPty2Z9sZOaYzy4D+FWShN8dzAHgpQH8BKo1J3a2GaOJlREWe9l1MDWk36/wgJHWVHTPLpuW
BtFgX9HYgb2DPVtVv1I+yI293MjsLeMNpoidX5rhxq/x2s4SakqneOdSST/a+z19Kzl4yqvgt6ZO
gBADJCeqqGmVN9XJ82KXKLgMFZPR5fdjRxWpysg/TCNL8dKcKLLt/rUeQdKnY3eldCZbShNg5IX6
nbLqWJp0BBQqw6E1AFb5XXpCGZNTL8Kb01vd8Ba6jnlzU07ugfmHc6k8SiYXy8zKnoiCqz6M3roT
BDoBcuJqijtcztpAQqSZ2DYRlamD6XTrOIj8AsOjNHLhnaKJPSWOXWGV+sjL+ToylyZRFFSbKkvi
ORcxgd8lT0WZ/SUNCNQVJArwxerWg6o8dKxNNc+a1MDrHPh5uPV7r9rApiBZYJweu/aqw4CxpQOI
wa44SM1J3sssvJGp+lxmeDpojCTSKONDVTn5EhVhcR3ad7QPOaYQymY6gVWS2mRMeWCGy/r+58as
Wvs0JCMGdEVinl8QvnSZbJLopEDhiXwyp9O3z2X5WdXSu5OzD681ZDvbc3FxG6IQMrv41ZS4mEH5
MNjd98PwlZMTFfJN3rmFuAJn+f4MR12AvRKvAyAqAs3caxJYj11qfINGhqnT1famEl10NpeheD3l
d/hHzI3p3ARrmX1QM6EaMu+aE/MjnOax9WYyrzryL1gisuhrJGgnk29ssqPHxSBjBC60XTNHxQfW
tbCEvQuTtZt0tKIteYkz6IZZmBEkdpSZvf7wF46phu5EtgbDrmEwIHxqBjxRuhUxjr8hD3Hb8Aji
vYzY26Urq6aRh6/4Xmnj2asC7gCVPDWcPhsBYmFrj198WgMbSP89W5i+dYZStutvOXDZDsQ+GCSF
FAI1c97dzDS7Bb76W0CooVxB9ihA7mGpcLaQOHj/YaXGXIpCM3ZlfsJRlTxMAzXacoLvhsnYuaGl
1j1Lj01KK0tyIjtZYhxAuN/JQCN8p+80AOWir0nZimgeolT0nMHwXMVh5uTYR6mjyZRjZtKaRDz2
NogTszCQ53qjx/Z7JhvGhYWQtJhXpIBUBSlpTrxxo+ZhXgPZRdKg4g93Bk2eZ96HdOmDfZl+mCKb
t7YujuDf7VsdBdbNZRro6fiWWIfE2YPnx2Q/FF9dNI84p5eQx8LvT4Zi1q6euobp98Cmb9uYcDKb
6M7J7eoVzX4wS2y/V0k2C9Am84+pNa7ujMKhtRhpW0C+GS7pOTFfutfE9VDgiuJeyKGDnN+9M/B/
kHJst24SgP9nKFAFIWI7VZ4HG8UPIb6ISsG9mc2SHcPIZc0ob9v2tGFWdulKzm6hQeHUAw6BEY9O
jHgCDR0iq+YBpOX70AoTGrd7t/zrGTQhxS5E539fWelvZUT2emYBN1jta5bkzMsKj2kUvZrpEWfn
lS+R4aE+ZXEqeh+nWgLwusqp5SbnJSmmFu2qKfnwR6ZjWSy5+EgZXha5cy4+PEkKVd0+RGJvdBy0
CQ/WzazSN9CwHDZsSAcT41hWKrLp8wiwDWPCZAlh9HFcIcKF1NGjMsspazg7V3E2T2tsUQ/oK16p
UE6hWZlwVrJ0o02prulIRJPvfuGZPnJycQQ05K9i5/pdl/bv1iFmmVG7u7FEA5BFlysPCUBgiPDe
0u3VbuZ6bbXJ305TLVkemD8jIEIFJqgFNkZNpbWBbn7qXLemjPfOEKz6E8JGQm58x1i1NbA8y2Gr
INk3asnYbJDJLRKJ3ttt/0cn7gWP7vvSBpcxyux+BOxHOsG3a92Qdk3AV9ko2ZSFvsjfC2cqMZ4m
j6ZgImO3w0OfiOjgjjaRrMypY7P/lDZZOUmFgIc5n8/kyNjaLWx9UhbAWer5o5ENIfG4VTOBUxbj
31NmMW5BvM8ochjPoEgPVpN/M43BfLiIZu04ZwbjM2JLxKVy0g8DdjpKeNYjGkD1SraOhFUJj0OH
3kswoxTsU/MSoBZxkuUwZp8xqDbeKIyJg1SrsZXJ/aJ+pc4P15oIPiIUgUu1IHHWbbzPK5Gth54D
u22Uc67vEmFbx7yurpCNN60CkzePzLJH23otaovNRPJk6NLYIX1jZeN4dC0Q6kMU6RsCo55xP0Hu
A8Abtu1TPMhf2uYT12m5Nrk3MLie0G9RL8LSaxvmYMZMW1sN05ECM7ofQ2R6lPtcDHDMcm5myXZj
G2BgazuBcSMJrpGo36I0/Y4neW1FhGFzsjlzBbCOtpDtrkonmqWf70l/JSS+ra2G6VONyBNHKC+c
kUnr3Ud28ln67akfaUuCcFw5GGBWojRWamiwaXCx4CppY/09KvU0SpOrLrKeSdAbdlZa3ukiuBmZ
zyAgaPUxFx2h3Ra8RbVQrhS2TWgu9B6pxg8U9k/Mvd60BxpOfoqQTkuEgNq1QwNFchvAEWUmm8qV
F6sc1y1RY7uoRJb6mX6WbOVWCNVob0qNW3Z6DsKEK72xKVIGiVKblQFwKedGEjlhLHU57V16PmQe
45Fx7amZHHsXB/1FtZa/7wrzyV/MJQ3wcgJazFWIUoBNT8bAgSYNK+WmZMULDrv8nbSKJ7/LmLDL
2Q+NjXHzRfw+ArJeNrIujDRQMT4Lq24kDyexn2SRIQakDZ8Z3V0YmCKURHiKw91FwZTZ1D/olhIW
9XPc3by0zXbE/EkyfR8C2nvMFCmfBO+XpQg/SM0SLaYbwIkieCQhq2vRxTYrBDUbhtgLWRlasB5j
gmKsU5Xw9zpGgOFLIysEDGjr/hoO3rQdrCqhfuuPbUW8X1M0Zw9Gz0ZLtHLd/NjYnccjo8b1Uk03
fCE82qsnNClbU2YHCH/VYxw8yghYHaSqiQnkLybaaO1qtO5kLECTMoKD71AqVy05BbUHuZyk4Kwo
rp45u2uiPHltxtaAFoz27KEa2P4MXpTsRhwkfevgx8ZpE7pl+cCUFFNET/riZHhUj16GhweM21uZ
obA2pvfZ43rPDfWe6sa6UnXCrJqmbyNEiNd7ZXio2Sdi5xeMK3iU2lkwnn6+xB05siPOUX8cF44Z
PuefL6oAZJsDFN1oPxYnhr7WDuCX3uM/WXlpdbUXA70SffBAgszVIldkxxtPuFFZdbtumOojnVqH
PZZfGEm/+jHc1SWOoBhtvioB2sVpjZpeYgVYEGjVmJ7Hk4i84RElCWFWMF/csiYtSEXJlruceRJC
2r3ysn7tY/q9mBIsqI4n/WjlcNNTiQVSMAyUBYq/BB7ZzcKdt0dyUCPcQ00EWyjC6tIl+yl3LXvl
HJtgknfd8qWukQ/J/g5r6szijKQnlMvqcTLEmWQn1iEO7hygrcOJISdyrN7npPj56fILE5o4PRrG
1gQkdTFg5uyyKlaPrJAVSYTYi1KVEBFmSPv0I/lLbN09aAuTU8dQ+5B4dvvArm/vFgV7zASvJrjb
i9MT+OgN1nkwc4VQ1R/XSTt7qA7UZ9GP6rFhgLILp4VeGZkoHuMq7/CzgUTVLJ+eK4pC7YfWuG7q
7M+E++lU1Mm8o8mfrgF9CUw3ZxdwlF26f3iOlgE+/+yzqYzvaIXOYqFkc3XQglb0HWg9reE0u2AB
qENm/Cnw7W2qQzaEFo8g1e17ohu/bOXwwu3kjSIZLtcCZY585ymd2TiaGfAQHRfXzBqZTgwNxIix
P6NhKK8SeRIx4r4+EOMGW8nFyD+Lc+T65V01KOc6Zt7vipaC+BRqdYmh7AL/lECN1n36+cx7RH2u
COSdUPLRQ94PEVbO14yYuU0jHcnx/xaNPv47H6NXxbVFp9c+LaDinTtBTZRdg5gx64G5mwjdfcN4
agPmqgh2hpcIdGikOXrH0bffUq/iwGN2cG/UQcJRWuwMfEZv4dTKHYCR+iOqp9PP35bakbca84GD
SlM9RrWzBxTCGMn2Ib67RLFnrpviZtBwiHN1UzMy26xMyocBOe5SPwhGxcVnYJJQ28eT/5bqdegX
1iVkXHPJA03w6kD7amn9aEYVxGyvijdlTqLKv6sdrc/fH80cs4yhZdutqpZZLLKd5TsJl9hoXGTk
MB9Tuj9UKZfBBdxK0f/HLoZ5h8/4q5vRxbSl80LYEeFo8Ot2FczWfdrDD/5R3hYTqplizsi6lxO3
fscvDLIk1rZq1MahnyCCnXC4rti2k59cjCRz7+04jrbKwQHVGe6Xamb74kz9SHE3gxvr8TTK5ZoO
JmN49maYcFZfSeyGVEf/7ozlXhiRIS/4m3yP+8g8Jcn8G2dq/FCKuju7Ojj+/OznyxQDeG+Zx+0b
AOC7qiLIrywHikRDBzaPbhuVD/AVBwzoWyJdQG9Uu3s1BjEgXeUeC39I7rl8uXhGkGNTHQCNxhiw
GpjEXuYqmm/M2nY/Tv0oU2pb1ISxQs+q7n6+IA+rCJF+jro4u/78LjH3S27S2m3G8sFc/DrmVJav
SWQeQTmyhJjr9s5hFss6nBvm56fYB6GFons5kp0J1o2RLQuUIb6aock9w3LFRIXLkJz2CCw3VQ/L
5G1gqAv54S6KazPch3FFjC2G4UPdo6JUTl88E9a0Nh3TOqOV/0NCESNqMkypcR1xR6X25+fZj7G3
gWMVmxu8Zrcsk8VzbsLwhHPyynWXtcOn6+b93nKrdg8mg8yqPrSOCPOhx6WyeJ07CA3Rkpw415K0
D1FY+3HA4eGLAuKa4FGvKPf7iWBKaxFiOlb92zRmRlILdV6JJPmF5Ik80AMqjvotDmpMi1qY576s
oCI6wZsyWB38vGkM54hs83el6cGZ9tX8pQPrg6qnebK8NtrpQX05GZN8qevmI4jp5VEckmVuKw4K
Fk35xbGkOqPfW3MwiKeUoHNSCibWBQ2a6TEHfzL5DgNwpnvDv2fu8rTJxoISI2rfwrLZ5giD1gYi
pTXmW7zegODWeTrYqKHC6C30ymNg4DICS/mqCQxZ+cBYLtoMuwd0XX+70s9ALTxCiPAIGVHuhaYC
Clvo90QHEJY1DNat1eMfL3WaY+WhGoWKLDBODfWxhExa20m3pdqbeaYsnu02Dr44oOnmeiC60upP
nYV1rWG+R/zdgGwgTctLH9QsEe0xx1pHxpCQ7tmXqtnW0EEYZqbxswKVtW3i5An8oI0VPBB7uv8f
P8TCcc4TRv7+1J6G7rXP++CJFVjIetf/BOARvDYBUxyG6Yzec44apHklC+wqeGjIJH2IX+OxTHbo
/KJN7Jrxk5m45rEnjQlCKIIGP2Qwv3KUYGJMCvxu4jHwWFuShXxIY7CMLEuzDq8M6Q9hDtdxxM39
QcnJPVRxrw50g6wr05dZ6+aK8+Tg+gFi/GqIdlbtjJjIdm0ZtA9l1P+VKuZUzKMBAmeJyUk1yZmt
JQEbZaq+TPs8NmRqlYPL64jc6cMQ+DBSqljUA/2jnRIZAWhxWglo8yc/UGKN3/tPJpP4a/n+5GT5
px8rR51UbwRcetkdmrrulGop7+LlS7oQDQfPvaLqyQ5CsejMls63rOZwPeOzrmQufxcvdU4ths5i
mdpiMxCNuld2NJxxA3LIgqquEudYFal6HojvRBby1CxKboKGRpCIBnDfagCjWYpL5qGqrcO0YVkj
PoTKomeWhumx70nSAqckd/8+gqgceXqVxXhH8sCD0c6wC1DgMkphUKP7ZN/zOe6rqAFRyMFzl7f+
2UDMeSybt9Cqif4x3CefmTZFUrAulv8XGxfpinZyV83edAJw8llnVXvOKoL5QGwS6DyzQu9y5wSR
0d6YCAhPxRjewyaXI9/58vsg8qTKIv3bYR1WN5V6zMfgnjENV03qqexVOi9mD2L/36vo8rE+/LwV
S3SmESAuEcU3iaD/frmFD2mQxPYib+Rid4cgiNtNNcjgYPgW8TWZcZWcQMwrNT7Z0qcXoipsAZ7U
/q0IYm+VI4m8S2vxHsUgxMKFqJIMmQ+kXT/0pC3YaF/fGcCPDBSxBsIgcLYk7iD3mKG6DIld3QXW
vp1VQPGqqkPVmi8Zq8Eduul5O5QyQ7hgpFgehojMsrq8d0ecFT6miPdOvc/G/KStUdB8DjYg8KVI
DolAIYfAYeT6gJOBtwXReQf4aCNN39j0OEAOgQt21Nams3OCX3Mn3FthoJxUNVtU7NQ5/1npJyJu
YbLyCtb/3uC6d8w7kUKZgJB8IakLCa5wHjHM3Tgjh3tqd3UkQ6UnnDPs7j07wjwl7fGUuzReJii7
QzcR2pN6yacx9vIWuhvh09IaoeqeiNcdmIba9X3IEPKge9Cs8HT++l5j01k5yYPRSRREE5JiLCds
RMwgPheO7h4jh8hdVmJrj4XuUv7whkRsUci/W4+RFT8HLcNYo8MpUOeIIn3tR1zXlbmB8WOv2yEQ
ZzSumx/EmK00UG4Jn05pIiyb2hA72Av2S6+MZG0Spsk+kiioOD7P7ZQjfUBUMsTGIkAcnbehRvAB
LPgzCEiVSeMGcspyphHWtTKEW7yL09APyIvHZt5YGO0eVRlcdWr2d5nX3AGhGNd1hLjNf6jVPL4p
1gj3UiTslpef2ktETuuw28lkNL0ZZcLkWxkbl5HPM+LAhzxKH1Qnxb0DkY4jKpCMDQqKGhfxSi6G
5CBmCduDGJkNmiUMedKwIPvH7QEMIg5BF1c1yZDjfWpVnM3DfCwxzqAzCNsvuyZcbyqH13m0nYMP
p8MagvxkGujYtIgactKXWeFAQKqV+Z/m4ubPo9tILPlADrgYiSdvBN6TNgADn7Y8JriTcqJaTgUk
K9YAzutPteNXbnxl3UMzrXG9/rwMc8SH988LF/XvP/8nUuJ87RTslwA6IGLe2k0v74vn0kr1PoPm
8plddSLPQVyNjyQqPVptYZ0jjfpqGp1s37A/sOfEeTP14DB570Z0ZpoesZnl1pidaAlr+PwR2Mci
2QUuaA0YSDScPi7J/rvpA3IBoKpXKn4gozTdNAtOhG6C1bPCSN777de/Z0SDl9gYHBMUIcHOFxTg
0PQddAasi2vGs/Ajaput2U+ptq0G5uZUTt1WBf/F2pksR45kWfZXSnLdSFEoZpHKWtg8k2YknU5u
IE46HfOgmIGvrwOLqMyKKKnoXvTGguYMp5MgoKrvvXvP7Xgcbe1g1tVnpwyWdgJ2LA6w6IvsDht/
kn0WPj1w8hCZbI3ZU+ebj8wVn7m7isvo2OKQwIkm9qY6MK2Sr7WXvnmJU7zgSnwlofhXUmOnRxTo
LJIWLS7LSPYY6cGHSsqYDYls1fhe8LZozQ5Fn/a7cLR+FFOLS6hyI4BT1oj9dy4tMw5ymKKrcMOF
cK5pmu+AfLwhaqPQ0/tdUVAPEm8UavkaE1bxrILgYQJU9vvfnxwoVnfkE/6cZEVb1N0K0fKEZRBp
lBvfhlTLHh3W5R1lGQ2ArrV3k60wkTrVOtViQHB0LlDvoHooimk6Izw1Ccr2u9eZK8jw0z4Q/uY+
ECs3IvVAuzcbGTXPvqVGRAa2HtdXoiQYsgewAVBmO1dhuzezHnYJWJI3wQoymWDvDF89e6PxqkZc
2VZFkTujqkajcrb3m9iLaQ6BhXmiA/ztXqyyDcplAdBwh3cPkSnY8R1E23EZZHl4QkKxbYkgJHui
eiK1id9EQSq2w8lvGFAltSoZNmaQgzMut6VfvjvxtPdN/OuZiOJdkE07TFoPaLDjxVSUZ9/fTrNy
j6qEk1fvfqJ0RVusOOhxRNT2uenD2iIBoH8UCaQaa85I5ga5uGxTp0SLz+j7fkyW0eHULx9EG93o
fS7RpFzMDq94KtPvbbX28MAuLR+5Soj3wrfLrW+Y60zPMNjrT9ghHrU6LOedE/l4H30YiHVdL3wl
/yhZ1hbzjwJCXqeYs+lhvaERGxPy052IuoiQdaQRZwgebbv4HrTqZ17VI0rT8tVJGS77qeh3Yxrt
haJKqUeiKgN6vc4TVRYyP85yPSYGNhvw9Zq/CkhiZewWk8PabehaFRtbZxiKAEHt0rGl1wdSam2P
FS270SNWaqxPuk+Lcu78Q0l9wrwgHw1bf6OZsk6Z+V46QqIBmrHnAZlHvEw0AQHGbEW2ZIwiL4Sn
s3Qr+7uFanJhzfNavBD8xhyGEt4EEdS9IdhHQdHi9LSVZ60bp2dWlnzqQ+NvlVkponqaG11xgMg5
Yq7yZ0UTciMq4wC/B5dRtxJ5DNu5s58bkPGj6bUrWgZWaTx2gw3CrIw+wMqjv6w4QPkZA8iS2dzG
bc66KPWzS/iSb6JUbZKGPaO9qDh/K2FRLuMpchEMal9p/hVSeCDmst8dqFarLuf4OeBylKpqTxn7
GMSGJ2iwYEC6dOFrbrhiIJQudc25ZZb3PaZ7thxrVirfSC+x4Z77JNRW0ghePRt5DEZvSGS1/TgE
8cVxkCvTqbN3iNcfswA/Ar20ZolefgnCl+UbfR3DuGhncNw+xflzwA2l4vQlKIe9U6pua3cczaO6
vvakQi3hyRAzkz0aTdOge4FZgKvoNobe3sUTsApEy+NYVM+hDuKOCRkS/U+wv/1KzzFT2mm+ySXt
AsKTv1orBxJmM7WufuUIFOlp8UONoU1yAWKAOM1+Vqn8UAEq8IZ4rH1lqc8C6rwyzWsKMkB1nGK6
hTMTs3ok7Ng/ko/aRptCrtBT3dUUaAM01sq0ngcVuj8NaP05oEWNf3QZHZKJwHWJfDyNBmBTPllr
TTBr6dwWNRtntkn07/MDsBlerKRidJLsAgKTC9f+2cGNig2NOQ02CwI5dbzqVZG8Fa3nH8mzzks1
LF3NIASgcohivwlGcyJwJBMyw8MLztTPmEdk/G4BfZhh+c1tPKYo1GJuh1U5aWCiIO3bekWkIxrW
GPPVLT3x8iWNmZzFdGimAniPPu38aJo2KHwCviVsLgba8b4T41LUsDbQPH73R5yVLN8kCc1JvVSK
afFmkA/rT+oQ2gXzsBpnnxjTp2zGK3CcKsBHleEDCr9W9ulq6ri+fV6zjZGS5iZEQmjhKdHRz3SZ
cXFDEpK6kJl0rpX1plDlu1W47YY76aca4QyUuHD9Yk9yUn8DUkSFNkMUHAItmvwdmjPmHD37OcGQ
3PEU7eykfg80EkoZW/3Qa5aqJnJOdE+3JXg9ZE8oBbD07EeARVBF8BUFuED8JjA2powIg56q8nFK
kCainT/0PM1LzavUMVCMF3uN4xQ/C+Exdv/a1PyCStxrBcEWO2u8oIbcoeB+000xsISXmDPdlTO6
12ouPZTtPFRDToUEMeAyqemz7SM6Ocy0o7pTlB9oO9sLpBXzqnEkhBPITg4sFBMB8OjRn1cOQ69e
orK7TjZojAppuoZSmognF9YeAkbZdqyFNKKZdZT9yo6sl1rXipXd+dEJD3dwRLHw6MH4ZBOJ15Pk
fOIxh12zwcer1lH7LFpz5vFMjDsNxNRVqaLd6KfGig40M1+9wfyTFHuk7l8axbLw0yNxm9be8HFp
c6fbg0fhTqC9Cn61ynllxlTc5z5rJNQcZOBrliR/wZSd7ZnxLs2+A9Vl6zOJJ0EWegq1DxtuNpRc
hCBRUYJI4wEfmk2blQdZ9oxLhvQ7D8n32iR4hxXKY3RlgEBxNOwaKdHK84S/GZH8y9RCIsvteMJN
gwq5wJyAaOfRM9C8pyAe0X0QgtjnKPf0h1I6e0gme7f17WNFaC7kJW/b9+mD5c7WmnoPJmUxqOop
NvCKWA3qpNKbKN8w+lW1/0Aj95bGcb3GhYUxr5i+O3CIuwDUpkb1nxrXFjn+EhZCvWo9stbrzGJs
dIFhaTOeDPcO9SaP3eiuJuyB20BJFBUwZabRXQ6yG+DljavRdSNSQQlOnPVrhYaM2WHaLGMIgZ5z
8SsXd0hA+8prGS809gvqLfMxS4+ycdYimBg+zg+1iROiYEZ88mj9OH79lCXTDz2OxVmTsbo52dmM
811JGlAyIms13Qx7hZFnx9qF95jTs1Xxr7JlF7azkT5fpq4GKwBOQY2ZLri9TRBr2Uayb+sMT1ZS
gpkVjMGIva9PTWLAikNTRjNbVwsVcGBxYhSghkR0Hk4uUYPkO3MpFgXC2QDPS4ILD5YH0QSoPx40
K2C4OeNb73+knLN+N3OX8jw1HG2VL2g/+3EKHUKKow0Xakn4Ko4SsqYUAn0gy42eIevN7I0sapf7
UmhnW6fPEJrG+F5ZFloA0dFeCZJgj1fUXMUIDonb5qP0nx8lTe3uzNJ7by0Z3xxaVAuoRjWnhCi5
ZU6ZIiMQ+VKHDccx3c2v8L/UamBXfQHb6S6YBKk3XcQfGEuDTxVs6w5pjCWnN0zy8SpUdYKWkSeM
lDGAB3FX39zGIqfbU86nLt8AHQ1fno7YlVIxeinAZDPvtY0jUxX3VHP380sX237ymlsUspwluV8e
aE5OhzAxFe79cmnarfWpSQ6QBi3Qm3J4tim97i9TrZ4tkpOZdk1HwMLaN1eN1LaqvKaOqV3KlMzI
yfyl12558ykDj1NP2lGITPmHAirtphqJXDMBxROavy+t7ntWA9nqC70+hDkCkbCK6xuEtWArS+kd
+loLzi0RSGvMmtUD/dz1vS3gwifcW98kckoEm0H6rQ0NF1uzWV8iZoNLD6Tq0uwZ2PVBMb57Mfgu
Xz7ea0eKWR7Rzm2fO2z9K2fQu630i+7ZReq90Ab2IUgzT7mWWWupFdN6mGLE/Zn3WKO73FFyNivZ
2fLFtNzit7cc3SVZ82e8ZsY5KjSfaLEW7RTyxn5VlK5JGiVxHyJKYWhqbR2sIyqlFZMp6CZMJzs/
754mvTxomYwfxhg4nuFDOIih6kj7GFQNQjpfePR7NO98/+j+EtF1RiJZdcv7WyHsYB9LkJ9WXV3N
YXaaoZle1blZXf/1ZyhDgC1Q325zrSXLJIfs0oliuAy5QGTtaCSqsQlf/vWJZv6sr9OzsETjb/70
ifvfTfonu9GH8/2NGpg+wa1AohGHp3+90GTWjkAC//mnqsyQxcVo39Ok9i/ZGPqXABL3WaIUDuQw
EQ9Mk3E0gl3r5tRDkywuzLaPDfS8tc5c9EwcnM6MOB52eZBEe0uIEE6U3hGj44Qf2hjsNbuueZjx
nhKjQP6PXgGWQIb9hvHuV2TF380pi4HD9t7N/043gi1Gj61vtPfrfYNacXV/W/YxeiM2nQ1p4PdW
0TRz2UhUBM9TMJJUrkeWlDZR+4XwqMpC7qqil6e4Io2s6ysdE6UlOGLUH+NMugCp/63i+35Lxe7e
i2L0SiINXH1n/GFKTW3lHS7C1AX8YNX0q3s6QxcmxqYtDcsk/7o8pqiAjtJCc28zjT5W0sL+Xtqz
Er02kouoIFHyjVtB6x3uUwP+SWN5fxCGLAEECcM8mBnmQ0Y+Z5KV+HtDH28nexurcrYczFg/WSPx
RqPh+09eh6qBJS4nHYYOeDfk1TXzs/2dRGEpAu9+QxypiEZ4rrvhB5ZNk4ybd3uT2HH9QK7H99Yy
xn3oRfEmdZNszSyg3EfNfmgZjt0v7T9bcQw70TfT/8IrYnxr2pNHT2TtNLQfMKhlz4E+bEJbGI9F
y1F1LBQg3CY3L/VksHUELuWvwmGjCcNeCRuNyh2qktew8Yay4YQcu862drr2GicIVWWMnU1NDcoh
q0z9nUbY0v27vr+Ycxd3iLHmWV5wspDMUyHJwx29FODQWDA6iQ91R9VKXPJLkqDlYPGqdq0X4FHp
GIXfX2Yrl4rs5Kqq2tnqddSuqgp1oTNZ/jkbDftW6cFmCJKCM+rQb+6dDJGZfOk5uAPV3kg6WbRx
nRe726PLdW5537Rn+ulw/YbaeZsyxPtZlnWXgsLr9FurqxgVnnA17gHd4tTRIZV2eAaqGepkDNPB
bUqMOW7aroSTW08eYlycy2xQGUpmRpL2E9FQuCsCsA2AQtWp8KFWDpXQD4NicAzVBZiXwfCjN9x3
RO2jUYRPTCe9ZclmsY7GEERVxFGHq3+fA7Q1j3L+ABCU1jYM5BdH8N9VYlgsmxx0v0s8AZVFX9eQ
/LJIXWpuem7+6H19Oha+fM9LovYoEGdelf7Y4wy1mMXmG2vw9W09TQ9012LO4S4sUhDBMZgrKJzW
j5QIVtwavLjI0TXclId+8L5EbI/6KsmTXZtKZQAI0TauzRSVm4GfxGn0JYgOfUljTwdj7qSYmpxs
4boF9j4isdcERnZPqNvCxzSbNpXrTOhtsUn6Zi0uI5S0hTXPQG2FcwzlwAoAyfguomQ9lbgEkdId
7ShzDwYiLaA7nMz0xuBAOrfErKrcjdOc+CLo+aCp47gDknLYlRMOy75BlrPGmdzh57QropIMw4B+
J01UICfwrOrJT9qOOUH53oH52RsyNXawildT4aMFou/DCAUXRStTdDBkUTArJGBFd78gonwbS4M7
yzWuPCQHoF/gp2LvyynBUdicpi9GZG8nLuXWyD2goWIqsEeRYaEUg1bbgSfrrwoxPEQKuSWs0hAz
a6HGR4Uzg6iB5uY1JmY+frOIsM65cj/s6SOoXcblBNlCbt0bVY2NrLBvnk9OZpJB+082ds9puxZk
nwxZ88zJpd54Fepy9jFOGNAa0b62W628EM4QnCM8VInn/KxHi3RQrbK2ScYhvs29GCwGonkM2aUm
1h74zD1js6eyacqt0rWAGr7ifmuJRYYSRXtNo8xqnvReQDhNMBhlyHCl8Ut3ih+2of0w8XqSYV8u
naFBey4z9ShGLd/0vfdmdJQxMLx3fW2ggCE2qJQq3tUNY/F8Nh+0rfvid7pLjqgES57kK1bcpqS+
HABmsBPwPw4TacM94ZWkJv6IhfPDop2LV8A9lBOiFOiHZ03nQjTRdHTieh6OCNIcBDP0CddPwgDD
jWncVD6VbFiEP9NeTpuwxz0SNyE+7okTZDM95Ea90Sd+EGxSgnMEOtQUaEfb4IExDXl0sxJnLpY9
EmaQHoTEemJpX4RZAOEs73KsNebSATV6jhKSSC3U7RViUPK87vloW5+h5DauYO/F3c5PQmrG3D02
pYmAvZjMhRhhN2sGAJYcEzJCsMy2YIbaj7rbjKuQ+Dg6RyNqeHjFoAHVFpb8J3mA76iUOAAY1CNs
YZ2XvGBIPrvEDi2REzr5FivEmAVA1Ppq09XGDwZU32PwrW1svmgkQK9indCIEgORHPjx6g7lDbO9
moulv4ZmBfuF+iaZ3PDFdDd9+zUYULrcSMINgFC4ovtGM6RYRKIZgH/P+lQhnkjMilttXDVB6S/K
AktWrsS78uYIlfLFbiNAPPhrWfXZ9ga6rpHXiFUDK4/KdPzFWf81Hwd30bdCrkUTPIBarO21rFsT
+sxtbC8hQXycr4MNUkR0AFb+PjlEGdbKu7CEMvOcEb965H2mCvTdOGKd4Hbil0PvXofqSum9bzwE
QLCA0AR2n0R+TkcxOS8COw4GeYI3LWTPJ997U0K+i87f1zyRKKmLbJOIc9AgHKIHbW6QMOx023/O
A3trOVm20hgcrxOk4K7wrV1floBoJV/O0DY0sT4B5f0wK/ZCu7lMpvuZCVwduEtxK1LfOwc/HajU
PYuAhdFf+zhJC0XT0JpbA9IiHThAmihq7DdTTqw0K8xYCQZHdnWwZJ6fdeXl2yKRzqI1YvxrYefv
itdBH7/+L2ymOYDov5GZPJ3AZwMbm26bhmMJ0+bznz9uUR7U//ib/n84EQEKZSrJmajwH1Ecmxy1
a10k+8CeBKoKU1x/Uw5OXU0/T6/Ni5ZGJjPabENzftxlU3bwXG/mcfrmWpQuEALiNFfemGI/aDr7
FKeWfcpGuz1isF448zqWAFnjtnWmp2j2VHYRbtWmC7B1hEWy0SNmhx7jjWWQV+iAWiPDG9k5eOXL
g+hG/UKPK35skn3t6q+pjrB1YXQ4Q/764th/wlbNF8eSrnCQskjLsR3xx4uDRSqxPDql+wLQBTee
1tADG45NUBAXhR52JYo23phISkkAycvXGiSKlRok5UoCzfzCQmlUkRBsfQ7zqD3xjIa0m27HYdY7
anRDdKAih8KYQ3MRo/Q6SA1h99MxcrPDwBn/QWdezUBBxqfkENltcWid0XuK9R+A94BJZcysNYyM
CH2uuHOmbeV0xmsl26/70Kj8FrSJ5OgVGs99URxC19jSQA0/fGoQ2uaNx79ScnqD1GLGoiB/MhqR
oSEIuE/tvEqvL6Jrt7Ey9UuAQEgN4VMeQFb76yttzVfyj7ehybxEWBZ1KIFZ3p9uQ4H4MWByauzv
kUqebzIvmGO6yFbqN6MGbNNMuuloO9ozO8kH3iNsL4pnjFO6ubGHzl1pBAdcXFgKpIapZdClw8F1
cxJrKoAFDcIO6UZoMCVtp4ICZTuagYv0CRlNmIWAhlR0siz9V2iSWZMq8di4mEsN6CuQ24snl2ae
66Sfedu2L4Hog1Vb+2AEOSWWISF6SdzmK9xF6aYTbrGAhOAvfTBssMpplpK2fqQFBYeuEzFwLWDj
f30BjT8x5TzdEJL7lbA2kw9N408XsIXEUdqcv/ai8NWXsLwPOj3xK8eECH68ORwiX492edWb21jo
HZrFnnjVlI2udTDs6a3L1BhrPEZeYHMQdMxlNldrZABhOerxczQaCb6Z1277ItC2ZGSWB64VCMqM
KWMyWTvbR9jQVX59sANE7oLaqeus5sE0WhT8bupc/vpnNv/H2mXptm4Jl/94KMvcP+X0GWkMIKKQ
0z5Vjtyj8F0Hpeg/6ggiUqvQZIbSZPrFAb4A/g8ym4+CsE4W94cjNJAJujI3yMgA5gQe3vZjmHxz
fdk19jHu5a0s+upCOC5GAiv7EtiFt1kJPskRBHDn1oiuLiLPh9Fp2CsaNT0HCd9/TULLOYZzsk5Z
Z/I02dxpPWCwBTz69hhhyn2OGiJMorQZNg2Cod/uhv+/CZ/np83zv/8hrfM//v0P6Z7/WwToH/5O
/R/3rxF8FasfzY8/vFnnlDjjtf2qxtsX+tLm/vV//z//Xz/5b1/3r/I8ll//+Ntn0ebN/NWCqMj/
ENdp8bv/i4TPIkfo/KeEz/mv/Cvhk+ICDoClu8K2TfaB3xI+XefvjunZjPgcR6JsmrM/f0/4tOTf
dWvOn4CZzl+0TCiOddE24T/+Zup/h0BoG3zCkbpNfuLf/utHf/xt0eOqcam5FL+//zfybh+LKG/Y
dF1D/imB0fGwufDvOy6DPWkK40/ASFKNbc+L/OwcFyZgwx5YRRFVWz0P1YuB8C6tRflTkZO+iKtp
L4kkflDeECzp1FEbGb+YD8Gii3TjjVVipYIm/PR7gDuk2hKCOMXasehxlbsN5v66bH4U2muFqPmx
rkm9t01iZwBBoZLxTIAaSY+PtO4eJju6jmYI8sREUewMOH20RqPK1IabkytF/8lxNpFfFLQy62tT
giYge0yd8P+ZtxmMIjhrP2d2CkKgdPxdh+2hdHQmYA7a7ZCT7kY2KlnX/uAvMHh244CCdubgKKfd
a7hHwWSjoBok6T+m0h6G0FxUxBhd81lupxznaZpfIki3nO2R7xheiJfMMsmdt/yD2xuMqbRoukHZ
vcB4p903+syzsAKTzWLWjz498sf7R5pMTgaN8VOICPwQNv5boEkM2FGBZBg4+TJJ825Tjx3UKl9M
UERdaxvn4ynPAW5lVfNUclg0iynaN2r4clz7AyEeuUxaH90CzoVkii5SDBu3+59ELTLYyEZU0WfA
PvRDydGPMC1hXJuGjBkFN6hVjDC0OBRM4YRYWWHkXan6WcuwaNGOk+51LJv8bATjJUzSg99N8NZz
c4BxkERXpAhzgo/mb5Gf+Y11lanmXDVGm2RTeA8+ApINaBBuF6On2jczHeB9YHEheRsnqX3NYGWu
iV70VrEHO7Yqwxa4Ht9Uhk5sYWHnPhvzC1BGfqfEpa7rqTDPOrsYcYiuvfF6zTlE6Llb2z75tTDO
XqmgOwSCDJqC4KJCeMlZzS9ONRtgYrFiboXgwSuTM3dCSlVVQMLK8euABmvP94+KjqFs4AIEu7+d
HPUIkhkskD09lY6rtnTGV0Eh9R3UgHDZYKP2DfVN8+L+IQv9D8ZLtF7Qb+EOxegHNn60ay5PsKlV
W12aaKSQNryCZlhnrHWUXMC+plPQD83Vr9sWozBON5fQ7I3Ti2dZjvVRYb6HLo2nuPO6E/lA1sM4
6mJhC5OB68DjM8qDBrUkkXNmBDjUkJq3RM+0QGUASbEbkVYbRGHEeRAdKLnMY3bMmgjzos/ELS47
1ItdBtYeedYiJN2nD0R4iDJU637DAyRS7d1I02aVcOJeTX2ZrX0PwJo0q/ahpjDdVZ76IKYjPYWM
p+pF5DHu1qDyMXMeRg+tjJ+csrJKeIDF7y91leK7NKIb1r+ZUNRdMoOVSGIYtCe0E2Y19scOWX+2
h/TXH/GMVcL+iMyJfgisvaM7v6AMILvGrw4kVqL4NfZtxkG69YS8QOUmhoUjFJ5HC8VrYrdoIYEI
cXhjItbjrMwlQDebHiRyF/usU8GdvU4gqZjf0nsBZ5mqF3pvCxw87mdfZI9taA4PZu7Hz0HnPDdk
t565Q5Jn3RitVQzLedM0vrO0UV/tbA4LB0TCiLUTwmNZMeXeMlBJGd4j6t5voenaW3xKewAexhZf
dXcwjVCu8OFS71qY+sTghAh/x+7oww86NnrxK3PDadPaBtltWoqxuhmrY2N4FV1zjT6CQzWMG3Hr
C2igMf0x2xhtqmScAL4XncqEiYU5pPGJmCN7hXUyWqK4z8+lEoegSBymnCmzyTBxKMrFO95Ipkao
JDFmGvk65R47h1ooz100ludGX3V9OtuOwrPLV6U9xz3Dr/Ap7vxyjzdgXE+GRJDc4LMqKCV0liDb
kBZnRTDNaEd2Zd+lr6lmcb5qZgZdXJ8Kov9ex4axsLWp+8ndhXiYl02vNnonkwd3Mi7mxJqZNk63
sYy65iAJed9qx+SbHK11K5NqSxcDv7c3livHa2fSHYZ0ZHg6ks35ZZA2wgVpIZpOiyOZ0NcGxu+K
jtoViFlAbV+CcrxDHe8vOA7bDd8rRKzkyjj/MTJS51DY2VKPB+/WVPsIWsZz2Hib0gxpWc7vvCH9
tOA2nTvTpCfhhQKkNPxPA6niQfcIrckqq9kjsd+3Y3CIm7FZmqhNoBelybdqYHLbuAOlYCO+0YKJ
Hkw6+wQX7eUUWI9p3L/pRDaMUls6ilRfXEr5EQ6dhmtOvdECqdaZxsaG8JjWHhOAo+iaT8so/Bvx
LrAkDTuhhBT+zcuExUUUL4ycy10Jymlp01hhC57ZEAWSnZFok3Iw1GPu65cyUYSi+H2yxiU10gI1
4zM37bpm/E5Un/mLmmlm8QA2kwGaBDQzrEq9HM4y8rZ5F+hv0ms00AHagT18wP7NQ0ILu36OYDr0
xJJR8Zhvo9TBvozxJRFSO0qE1QDq7S1iRw/KOzsz2Ur7nJMZPA/lHDGL7zrJMcf3JK3cfjhVkyMY
e8TuuSV1L0Pms6ponyF78KF8Wf1PL/dRt0fx09Bq/lJygrpOFeRTyDbdVnnoOqdxU0jLes4S60De
VXxCSQjiJyzhWGJm2hhpl18jC5QjcndzWTYe/cYG3OM2QrDTG81H2zjAbSSFDGFpG8/oEnqfkm9p
fsEz+EFgg7kOKufSy2ditNvtKGkptnPV6pFjOaCY3fhaus3YwBEQkGbVy5JWMp5g2zWCtcrgS5md
2kgTot0dPJsJefYmKi5Xed6hJfgWA3v81ueWuqQkFDbBOotYnQZDP3VJiFBQubs89IeN7K1oKxhz
LSrNe6bMcE9MNliKjGteo2HsvOK7bysyYbOVwUJ57fuKitYkTLEoVXYBWbkUaI1DWiPPnj7AdhtJ
4Rm7cMPxuaOzjqI27MpV6EyrigPp0q4IsbE87EMl6lm9bwZAI+mIwg1FEs+AQEHYc7cyGl8EeQxy
zSppq4q0vNQJ0gNzSMS2UA7Z892YLSvaLhvi1YCfRekuBNaPguioqcg9YTxlwMN6Hyuq8Cyu65Xd
o00zBDnM8Ziv7aZLn2ImOlkstvrEHARXCMdEK52ZinGNaANJmD3ZQNKKgm7dzEmVG+kxL6968nhc
jmoJhZ0dmxpctlBe+nHAx0584QMT54wZal/TGLRa+uJNcAlICSHvVzKKHs322EHcb9DdL6j4z3TK
O+brIaACx05fAPV/L0a3XU0K8KilwuDSJ4Z2lg5d0UZA+s+d2DmW80sR0Ly25IeeYSu3A/I5yJ2Q
75ONpsHwmeRp7qrglLIDLUUEIMHQj1KFsGQMJIKx7DUclkO8RiBAVZ/5E5Q2uOP0l9Gm0ZBstHBY
KTSqLGf2uHQ67w0J7JYnsV9kvoIY7dy0wo9BFo3e2en0Jzuc0GCPPQb/JK5OkmhWJ6oh7mAWRAZE
oF9bM2EiTUa7mn72k0CcbecSLVh4CZHNHkb6MJ5IBwuws/shyTu9NJFixuLgk020EJZTboeEQPcR
DfOaGJW17/TTzeiGH04HaNxuY/25ajMsa2ZrPDs54k/IHNjT2uSY0qB91aZh47vldFZW86JGL8I/
Wz65aIsIzIIkEVVxcO6n+mjFKbTJA/atI19vvGpMVrB/mfmOkI6cJvL4VmJHX+oyUkcm/81mqqfk
kAxduMaxFq4CtLArmlpIPiz3tSrpISGY6n/qGxPdzs9B0TsuYcmpVKPDO79UMXmUHvXO0keEgqkp
ehWTazxw+UFoxPXZcE3MgyXMJwT36thr8lzrzYvJwvs2krLXcRC9lQ46e5rCh0bru1eVNau+hL6F
fBF/80AlRp5K9c1uorWJ6nGYiThuzXk+p6VhFxRjJlmEEejQVjoRkFIjP8ZmuEfSFewHLlMZhxKd
aFicrKgqTr0Fw08ymQ80MqvuLxhqSO6V+VaLBmhnGX6Dqppl4gxYI0wdmygYomOi8LSnCnjx/a3y
EZ3FXT+sPE1UB1fW7rqYV0jaJl3Xaoeistw1HAF6+0UE108MB5GFB1towUnHcf1YjMkHh8BmaTt1
sbb9jlM4ekXACM5Jm0ommNQn+8DRvxCOT1/4ZQzhNgdEFc7Ob/tlzPTONzNxbVoAr3phErpFM5uJ
6QHzkryQqNmeyP5mFxc/nYDUF7uKdayydrSzRcXaRUL0LiR/d5UoYn3Ak4bAC7I8fYk7HUWdAwtD
aMauCO1gHWviBuPq6mFXWGbokEjfCrC0kB607vpuU2mZcQyH7AX7XLRFevYoy0zQbrNNEuQY4Ojh
YC+hYKldxwa5iBUBLqrGeYqy1SA60oihGzIyGJkPrBLA7PAjnoAnDGRtDtTpZoxlRu+ftEr7NTlj
Bv6A5gqyYnJhtGl6TFMzO6KNYmtV/SlSzXQgNZcEoZBTpqj6g9EOv79EhOAeiDl5GaUgM535UKg3
+s7pKxBIpCSIQyNyAVGgxe5hBljF57Cosmcc5kUHW2+/6XRc37wShvCE9XRBLjjtRYKbgDZAXGSg
RLLnhkUS1rd1/M2enYYwwtg84X7CvUJfhL4N7xBoAy0B2tE35tGHjAN8mSL/I06hsZaA/GISB4+e
BpGwhsB+1FC1rKNhEoD0l2UVJA9FJpJNBOUBOOwY7qts/M6CxGI94KMFhRUjsC+xyejet9GjkBw1
oJxs+jnapc49Qu8JHMxF5JHWO1K5CYJpQMAGCHEKYP8brVVnYWMGiSNOyhndhbVTYY4arJoQoFbP
3u0M1CTM8CfRJ+m+Qxx97jymBIJHOez74Y0Mc4gy43eLaeAUxBbDWcTOIJDaG7oe1E/9T6boxU3/
T5LOa7ltZQuiXzRVSIPwShIkwahsSS8oR+Q8g/T1d/HcF1X5HNuSSRDYs7t7tWUE5ymDCedmHhZF
noIhgV/+ULMZqhpHfZDhU19B7WKVgoQwbAyWvjoru8+1XahMz+H1egGyQYHtB47tD/yD+7mUXYLi
Wu+tlBosG9btUz13ez8hWj6iqT2JZG03depOb9WIWiNMxjbl/CNYBKTXmv51MFfXGbpAEVM49jBa
tEVrXPOa1F4N1j1selq2jAm0ls0honExmFMR0Tk5a57KOgFYeIhO9EzMZfL7v18BAhYQp3OBM8We
7z4Cc5wFznUouNS4v9FKbeb9tXOtr7RtXsjm+7u4QfUkmIVONcZAPh7urMRMnK304vFazyVMRsO+
g2oErjV3L5KGoo7mgRv5YSpVmpixMcMHXaZ0/NX5dOE4RtNAT1Yr91PMFnMzf1dV+pl9CCPPDq5N
mbKmkR6TZA+NpqmyyH/YtxLn0RW9nvWQ8aOMHsYWOypt2V3dATf0xIXKcUeN58mDZU09FMS9mpEQ
4oviNKisy39fPDZ6xH7jI1VcxAZK1d0MXDhH1bULnhgINoGrn7u8+Q1spGLOFYpcPnT5cSmN60iI
hBDu3q0oQhJm/KT0gM5KoEYO4tLIsbsubnNWBRswa7K9i5xv3cgduO/Ypg0zMOQ1DvKzoXBSGens
cWSvdMia7CHLJhTRu5em0lDFCextQUS+l+Tkd90E7hgH1dNoTT9KgC6bwK7WiC2du5sUhxtvAt4X
0P+Ljyl7bXp7n2rOJGOu5DEL2jfXHkoeorINO/dBI/VsQhumuZsd0LhF0TOxerQOEHG2qOOI3bcA
zL/vdDxvG2r9kv7QgoR/6UVS3evu6k3uazIW6qPxR47IbimjwF73vlX8c7HPhoaxnSq6F+O6jka4
a2d3YfapjGhq+h1TO65Y2Q1AhCfKQYLWuab+oMMKtwUeoOKatdMnwumflJGDePNQRAYBoo47GQJv
al8Bk04wjgnpk1pqYeXRZTrr8pS20C41nSpjQwtnDWvJk/g29EKVsY0buUXxCuPiAwTGkzIIFC7T
8sG99reykE8zQU1Uxkk0xhG17afql18YhJi4KrFpJAl4GKq6GCUMWzgnqt7YEGHLP7Ruu4YGjDBL
IuQYwXj0yONh2JPPtJT1R3dJX3zDIGtl9pJlA8mSoNZE9foPSyYimh/e+5kbIT7vv2SoiY4Ww09+
Q+EAsy4Dq9kOaNzgKgp6AFqXvsTJOGFSKMIUVWWrC1dFOXHe1uUgyLm4ecst9Vp1Hwa+9t/4orji
ayyyVdnIaJy934vLT+PEyPcUILxkD7zW7CgcbEV/rdeCzCcovdGs734S/xwneyL77rDNwE6+A4FV
nyd2X1gOTzb4IC45Hnj1bInLyh4ZYD5EpDJlt1KFeUBGtqsP2CIACFSvwp8pTGUgzLHmQlsoQ6aW
/KC7j2UGoGvmuEDEUO3NtiUt5A9EcRdnOPWL+NePCUU+XvEKbG+dvPHsF315bqpzbuX9KX18iYPl
q6EEaT8znp/HR5EKppFjiRUv0mSGSrgZVyeIqSOTMWjX0Sg4KPOG1zKwCU9kxRkEnEXGPzF2HsvA
c2Bb0WJIk7ylS1eHwnNA/NG9ZA03FxBLx0Srw8L2goQSVQtSo7gOOAVpJyZUOOMqPNmQjGWlhjOK
/UE0YIMZc6p9I24mMDNy2N4ungyiZYtyIs9H2i6sYUeBb39aYex4+KpPc+tll1VXOcdan064qnzJ
ykocipUBlAw47lVb7haw9aOZnUvRvKZ5ipXcmgweY6ZmpHXTczcNGVvCLISLDWq9bIgT0/OFHyVy
xj6nmMDoOOfomZ25VhtgrLCvC0CvRQqb1dHOjY4erG+lOYeT5TqHTNi/4LsHeyBpP5ERTRaxesLc
xZNLmWKb27BsF8tKzoSiHdYbiCZZ9tT07sEvaHhaK48tsVExuPflq5021iEmB7LpU1dEhO1PTj+X
1woSOZHQbaMGfdekTolX3pQP6XPsLzw4HvvM+bT6iT7QtPTDBrwQGva67GYuQnL8kjj4YIMYzd9a
rYf3kiA0NOKDO83GNYsZMjpp3kcPiTcwtXehcZ6seqtlxM1j36FF5EwXEcYIvfEwLuy9qj+VhR/T
yis/1xEMICk0GpOarjhQTPLdyLYIpy0JTXNTpalgMP7nr+KDVRxF8RBqqRFNDpIOxA3kFlrvJ4lj
hNNv6PYjKS7Xa8/0MKUcAcXC7Sr2T47Rg6nKgPmvyghOEjtXUJ5jy5YHr7rI+1Soy+Qk/T2V+ZHy
NmM7xK4CCYROMTnFnnWCtXMQaDbuMgBJ0p+j20lweLPz2HotG5jPPZGQS4sc71KOcaszaH8rH50w
TprpMjgAx93M8AmyNV+VHh7gMde79otm9LR4ZtXFueIldOoUYEuLS457UEJH+PyklqXnmenBYfeh
uK+usqJ+6l9coscY/woyWFgnDtL/qePEOyC8sZDCHLcrPZKigrIhMsD9nqO+u5VkmzDuc8SYeCxT
0UllJITBIODPOQ7bEhMk85KGs0E2XtNzZ9t+KHOKe9aGtImovPtgLMHeBZQGqS2V23otY2SyKwHa
q6b2nELqeOa5iNnWWMFoy8HJMPtxvwhWqpkrcESNDhN7uDtufw84aExjxUMmYd9EGgvfVfmxWhyg
tWH+jQfHPeLmdjeDj9fayiC+6qIz+WkUlnIe+tOaHJ3B+mgfby6gSe+gsdEGJJr23Onh24LJ3wnf
4tDD6ncrJKn8CbxHCTCl1O6b/SRsoODzAt+uLgUQMKIcOghNI5URbpp/pmCdRBEpZUZuR0KirHC0
JTRsF/ygZpr2e2UNv7IixqZJrnCbBERQjSBnOhRM2EkyEEIpGVnto0GudY9ffGH+OvgJ2RqmoCJ8
eJYNt37OP7qaQS0xxw+AvXYoHMrb+j5BsRrZfQXpp1lNp8VUDmtSLMcaEqAA7HqscvZMLsjYUwb0
zJJc2nZbvFlu93MGVMPcsh45mI971+Bns316BkVjM00W7OLi/uw1psUhGTXKBzq7GBuPjAvWQXcH
aPuXIOCnM/cTafLf2un1NV1vkojaXoOt2TB+Ecki5HySpCfTTn5MlXgPXIgNNTx3aHM3xcfkSiXB
M82i1II3/2L1KIleoVbnj4mrGqqIemac9TzROL+Vb0HejyeeE78e5yLDbMQ1sZw/ujbEsbS9+6Pb
j/SD/OC+aUQ+Kwd6z1rsj0xmlSSP4yOp5qBN31MHPHvjgD4xq1szx3/iwqB2M6Csec0gIwUge/Ja
+PfZf7foiT2abX0oTXbnQTGqc+bNjAco4lGRAeDoMxGWBvqiYnQG9Sc/uzz47fUAS0QF0IFxuCue
xngMzi35lJ1TuRevEpode/M31lZ3yohIZ3mahnbV3/GUzGA78P+TAWZhXHl/Ck9/Wk28t3nqhX2W
gb+bZH7ImOS32eBNG0LI42FUidz6YCN3WhPYXUvLvox191QFJvSwmTMn5ThUcmzJfzPfFg73UZT1
Gpjupi9qc0OIGbcz9T+aTsSjiovXcWXlscycQHESLUyNa2wBnEy5sTOX2wPMQnh4R47xJPfAc1G3
wSBSWf7Wg8xKn4Kwt5L7I11MaehjBw7J+0bG0I3nNGcJ2Vp4YZOaJRBUgF67SKumF3qcC3dgD3Z0
S5gHHLDiUDVDt63o5NuY1Tx+8cAQHMf57p1hXoe2ZtfIyjSt4o8qhvjC/TVntb8fRGCjKKM+mR5O
AbvBcpWp9cucK7FPc6vjH9QTYWt0cbCt4gVOL8OVLD6UMKPCtaxTElOmbnr6kszLHDaihjEOOmFL
iw12OAhvO1UTCPN544MCQO/Y3+OiKf7/j6Wl5DY0pBxpSiIaiOhg4N+qZv2gRKNXVRnSOAW64RRk
j0S58k/TRG1X3WTWzmOjD/W5jdyZutcsiW/Yydp9ikGZxrWZkDz7ANwV+V+/H/NTIzQn0vENomfJ
ymaicF7+M5I/+Tx12P3SLXKoTcFNgzzpeva2RbRirM//Dg/BVCApTLhUifC57M7QQHhRDIwKQMX5
HNMSmy/Ore0CIiss9VCCeVmx42tEFBZYFvgBDv4FPfXD7A14sPk2Cb2IjLQzBQqcpK15Cjba01aI
FC92gRrf0nU6WjpuyNPNj7dZhyWvJVGT0xL7PgEksiozC62FPx7YHqm6LjhlTubt/H5KWLDhZWNJ
uWsWhsS0fyjug3nD0Q1YpuyeE2N5DWphhY6bcAIqmI/mWRLGD/KSrAdI3dQenvuOk6vNWmVb+XN5
tKfsd6UMb9flrLiER+8g6OQfMYh+4M0Q3BuRBpu8d6Zd3ZdEY70cTAed9tMgznwqjVvcODuqjXxY
XP43hQpbrpc6cqHhoB0QNjac7oBx/gRoyCBwea+Nedo2s2NsLIuOviJY1rtbL7DRqONQMrMOKaB+
agqH9SZ4WWNtFE/t41fOzO1YlK+pNFkJiGm42EWCAsc+EsJ+HHJtB9tHXCMUymL15hv182JS6ijq
4Etn7P4CunJe42kGfOgsdogu9clwqG/IwNaGxz+0cYL2F1MzA0AeaQ6FoFvHK4Ph94MZ88ieB47F
rsKaqruTTc+TY28LIdbfZP8x5JJYFvj8r83cBM88E159kv7F6DU8DrLkkM6Nuxczexkr+JwxU5pz
Hz+3DnDxoTJP/31JqtE8GfHvvjBMJsLWOvX5Z9qPIupH+piYEf8lpF9bQh29hFxfEls+dPUCeLmv
ELXBeTk822gy/ScYQY4SVFlYdJI9d1ndu+zJ1r1zsNhM1Qtmln8Fygz7Kic4mVNMT63qp7NMebd9
+dr5Qu9th6GZrDdlLYgdlrriquPx3NQUNHB7AaAENgQ/g7T8J3/SKzXBPeBGAJhbr0/olxuC0Ose
tDhz/OlgzbkEuXc18ke9my1unHruTc3d2OSmDjij+5KDfdGWnR37Rx1YIGXEK+COlgcuTPz1Z1BP
ZHVoEgI1TqPlsM1Kyz3blm2GY+wz3BXDeMxB9nWKNq3OMpxrrMlY2TVoKQOTwVNlf6QVtDtNfucN
djg9dNSaEN9PLisUoGrkfOv5+rpQr+ilhrk1ur68OSlbNJ0EYWWnkEOyl5792dbqNKvKAc1rtgea
5Crp/AjW5hCI9ZIrXC5U+Wwr7t8XqhN/dmBBt6VIsiMXp3uZ6/w3HN7QHSCjtLFjnYZY4sruETYQ
Ep1jk6CEDOBCQ890aZZNHXXMEn4OnHBoobl0n4jjLptF19Gc1tMr05DeTVXyqeF+7z1t5E+d0t0m
ljBs4vYzmJZoddjZ2/3s7QuU3HcDFPk0VHSCOJk8UD9YfHZe/R5UrIC1UXOo9037vM4pmJ3OGSE9
iDRaaQjpqdX7cisHvsgY8/oJFHP6HuSzzX78jM3zHRohKW9PDiHhA+d5RfskYj6VkeObb8C+ByTb
fA7x0+EPotj+PrrjT7mg3lsUMN+C4datiXlbJtO8wR/f5UPgRUNS7GkvK4/UQa1Qs/x6C/K3POc0
uR2bqjo2QkAFlzgJqKGG9v34n5qIz3bxE378Gb9YItVe4V3WY9c9owzjLXymR4FGrSCHC1jKnLkT
+0VKB+TRhAVyLWx9KT3O6cVjRzDa5jNdkc6hbykl7OlwAjADC7FNu+s8QeBmKARvQ8Vi3no0pg8I
jBSfL+HyOPezcPMu9fJrFN1/Yl5951LeSImzqZf2wYzZqpaV/hHEgbyUZmvsaqyCfTYNB84Z+WuT
EVdN19PkdMnJiYfk2Kw0LoI3+7Qp8Q79ElKxatMrLyxYuhlJaip5ssyZIdm9x1SwNXlxAAOVnPBs
DWy0ZJiKzHzzwAeuJs4/4e4zJ1+21dBQe+PHJPv0sk8Cyo1mh3ahhnRKkVnJNwu7U4ClqYc99qGG
9cMg3LWpV72+GykLnR7yRpX32XU0OSUqowTCDdymGQc+IzR+R7bLYjUZc2OTJ6o6oh73zz1p18B7
chgFOGRbe5MV5rYxTN5H7ZzVtKaopgxvJRNj4gfijcvRwZzFMriq5LcYGkqP1vKjOti0lZw9VOTt
CMczUeKasVzAF9CCpZNSHY1xIveWoiHHVu1HpUOTj4j9j2qF9pp1Qbu1/EJMlJSNbDsURRC501LZ
TcneVdvjYdHGc6cHn+UUG61qmZ56DFqR2wynjnz7SytJySAjbiajA/e0t6S7EEkG/ECPWQmvBVgX
90vLK+U96EFZtWPl4LdK5/u0skv1JRvO/37pZgmMYnMtseMPp0VP5uH/+/fHEr7qU/J1gfVmd6w1
CooKyanNEcZw+uswhOBCgrnFCpkuCXcOW5p5NtDEup2EVHrskjwyxQT8RNS/2rwSkRlD+n/si/7/
paDFWpUczK06PyyNRhVm9wu90kFzzL1oBISvBzfZamOgVONRYbAACWH1UucXna8Bo6kln/yYrj7K
sXFZ5bWMzDkGwVP334bMk3dss5ixv2a2nv+G+rAu1d+hAAlIs1rBfkrvHTTYMk2nn9X6rV3Uk6Zt
83dTEUFME7vhU2axtuhHdZK9Gi7aKF8WxXRMAYH5BFNhpHUHmPxQZ8muhR0Ldg5EveWnd5FvZUXZ
RjJ1GRmL4ZJ5YqEfw0RCW89T7dchJNxu01hINgXGuSVsGowNrWOfHOKwxyG9qpn0LoabF4yjmptU
T0cFPg2zWI0fKUUBGPekGyKQQroiUr83aGXhE9ts4JJWN4C0dA6YY70XrdcfKsvuDmtAm5gRdz+y
hQKvzCSaXnWyDAu7qb5RjikxNYbXXNyLdHTPZcuqv16EgaGKI6s1JFDc1uZ5GNL4ikqRbYdKBrfF
Lmz0MGSpoLbmA3xKn4xl09ySlreP5gDje6XFeaNUsdzn7GdS4rrPuYttaDMqvsUqaVFP/PKAx1vg
MEvNyOmL4GhNS3LLHERr35V3FjrNkW8HVYVSTDoCqewb+8+Rif3YxUrvY0OZ30b3xwNFWAyieh1a
3z9lNaXB8LT9YfB/NkUc2vFihgTE1AGA4xLVM509EBiuYz4V7yNRAPJHbMd4H/FZibNry/ykU+Ad
HOV1di1Apl1Zv9NPsqzXzOv+MXaU13GeDPTCJ0sTBU3dNPiW5XcuOZMpp/2tRu5tC5XxtD115jVn
hzLTl8oRrxqfc527IcGrP+jPVJsgU2+UDhruc5mmZNi/I6gfEulzK7Bv82K6l2HtjGtNGoSqhUzv
82adLwvJtAu7VUbNnJoEqqvgyZEn86j8eFrNn/1s6qdWZvGpLYzfZjr6UYysS9IuX59BWbVHbyh5
3x6/DGAqHzEP8kEJDONKnHNTwoVeVU0u/tGu4riR7/LMtOuW7vqEttZ5Uvkx9p2PIUWRLQqINsF7
m/vWxW3c1wJbaSRR9I6db31i7N0HwluvVo+2ohhqQ0P60DoK5sJ5tNxX9q84TNFZ9yRrtspBBq+T
3/XA6Yu24SiuuYxLGDl79MFI5si/pqba0jPfYs+bXgZ6j/jjacdxYmXp0sfWWQXzso8rVrBTDwhL
Q46LZhR7yAz5VvV0EhdZhV2BfuTAUNQHInRToGpyTzeJyHhJ/W1x/znwQw0Ra4Vj7wbVNaH8hOYw
nCteuRvjQVHUVP5sHU2eMNHZRU/tJtOevEJGi/EjBcTceS7XLNAjCC5z0ndwCoHXJJiXoCvClien
HjZ+vWC1faTi1MgpBid/Md38QV7ppOoA5gy/iYdfDF2AzMY5vFejGexSlvkwnttf0zzwalhSHF21
M/BIPmHnKHdFILIoFiCW8lYxTdYZrkZKdY3FnV8yrMh97H2rKn1P0tR6ViXX4CC4qccmR/2GOoUf
HSb7FZziLx+qBR7Snvk8x0IPMClcFobszOJMUrC4hzlE7bOkdQivLyUrLRWBpGT82ehuIHBpm+g3
vUXkgWhYxNIBx6kZ8+gbl+xJ8f13ciF+U2IweFKZb51WqZ4yYbXXys4Z4c3k35rS+8om7Nl4jHKD
ZrhzVUkQ0685wtQJhs4FRNjiU/cqxnxXPd4PY6UwnNT7kfcY8yO4czS1lOcZdpM9n83gQCQQrj1/
YzLiKV8ro47o+TuOXrye2gbVNlccyyp0pB3i/32peAGVqfR5zT+9uB5ujeH/KUb+6zQS3Z3LTuFS
mOcNb2UBJQRwH37PbeLF3hEL+FHr4IPeX3tDEyQO2IfVPbPiH35Vt9vOleCB0TGgEa3N1ae45JLm
+i3IBnVYOXfS+T29qyqmQDB2soNAKSbPO1K6+Vim+Wv+PSIr9mi0tebuLyAOHgRqR9C5B9cSWF6x
6fx3RuTmQofmY8mQ981Vkd5ION+MoOZ8Ztyx+xFg2bYHPXz7WVPuV7DxR6yGX1mxfGKnR+XOxZEF
bM69oQSdExvmCX9RTZWdqY+P9TsBqadsnv94qf4KrDSOMsgTE/ryCU4dHzdEu4F+KT93j22X/5Ic
SV4IKDYP8tnDbtCE//1rA9puiV0BHOR7ALIYiLXmeI+CyVye6PEyYHSjgc2eTHnsOmHQ0ZgdjBV1
btV3VtYNYiQlBCYldcQe0xeYtfSAZuiZbF3gvwT939zvrL0zHC0El1tW7TNzSahFNp9d4fJqBNe4
67rXMUCDBs9A11S2fHViHJ6xZ1EbN5TGoUzqPSSjGbJdS77fCXFTzudGesObMOip9PpfmMXdUJvs
6PQwJKTuhvHCVUxbffVdsUv4mTzGuQI2nAFP/zSZOEKxBX01zOy/ck2BdCCX7KXBXaabLD3XxJpB
LmAzLbSPEN6j5lYMOrhS6Chs3HTjCJdUTIAaBnzplEiX+9PICOq15rT7mSLjbTO0Ie71ygJUsCrk
7kAxZQPuskvqYFsdcxZPyycSB2gKKY+BuAQ/7a+efsKIx1RRh5zZcJmxGzrKCdHCfPiX85lsddWJ
Z07kUUPt167pOwJCc7dcY6f8A7aD5V1aevi+BifC9zRs2E8owjY2uRm7PTXS/S0ecR3uYTTBOu7K
4Tb0Z40vvGqg5qma0yirxc5+hZDoXrGnJxdO6wQbaZU1COfhKXqUhKofXjoVYDRZlxbUJKAt3EBc
ow8Ji9AAX9K8wzYC6xM7IxaIoXgoPkVv73qzsO9TucVAPpziDALF4lyrEqTbxh0afQI68rM0vwxK
JO9WicKlvQ4KyYq9m4cL5hjTm1h+PMitcybOC8GP/l/mZ8ObXAiex8MitkVl93jYjc/RGF8Tf3Ix
aDa4zU1p8iihmH2TWgisVr18d7Khw9WurivMmrPQbXee6chLMIBki302wYmjpViwf12uMijixn6E
k7VtdMOONoXrXDRUxTXEQJZ6Pc5SUh35cKdI4aF4BI1FfP/W5nF1Gsmxu+aF9/d9dib/wCY0slRq
nQy76W88gfcmEyM5sgfuiw1XWHNN0BadAPSp6kPtqF/Ui/aMqUI8j8sqnnWWnfqKeFVOvGljDbiK
WXpPZwf4Mcus67rEe5l6FfQ11wG702bbNFvgolmEZOKMcgnPzGAbaxZTTFF51NrBev/vS15z4EoI
a8IowP/c4sYyT4CHqJ1g768cl+GgyP1LiV3wWPbq4tlkEUDT8VEO0vFizD2pYi+9dthT+lTfTcDl
QyntC/qptwmU1cFpYA06tM4M65WLfi6AZs+xsl4mz/29LN3ZXMwmciva1YfRS06Buewp7Z0/y8dP
ysGqiJeZtOoOgNR0sfSrkdOY2POwxlmvmNtxNST+qnk9qmzbYoSVqzO9jmhHGw70K+ercT2omYt4
Is7mLyY3eRWn7d5csGBnMUEQi6Ear1KO3ijBZkA5O44AZpsB8d599bURRC3mAxRFdZozRAmiQiep
Deoh4hJbEbGVTfxIIkm7V9G0jPtJuUAMYjCksPiwQFjyl4+BbNMOlOogIKFuuEZ9qgbzhWrAo8fq
3Xb4r0Rl1+tsdtxaH3ZxNRHQCoIbTYXtwRHehuhFHXU5Pc5B5tJiGDC/zsuuiOP+UqPObJWXZLC3
g3PX6ZTLlswKid13gWP9MfoluwHRKRRLwV+Ms+y0SAwntcclzkm7YQYxwrS31WvJ28FT8l75y3OD
grm3Dbqf8M/dhBgP+eDj/DM8MIYPjwXPA7UxZypxEgwy7A1dkHX826EsYlGagpOPe/1e95CfekNF
7DaG22wZGGubOmoe8jkCuQy6Dcn95YRG0Dy8vJTyJPN8WAvv2+ScsCW8RRiiVRkzUeHwzLdLEkYT
DTcp2lXRAhQDDZaQFLJEbBxjLw8Hu3HDYg4uvZcF29LS62UCSLnNfPJKJr1fNkDecKWUl+su2w36
rZepfe47wz7XjiRCD+UvHDxPnIqMuEuc+cexoJaePWcZ2g+7Ce6XTUdvxGaRfR2q1fmJxIh1KMfs
4lcCYtDaU4ZkWnc6/nx87XTU1MRMH9wqNQGwnPaGREUDAxwEVXDUaPIHn/smkXu3fumlfgFAGe+q
Mm23azcETyVLT9tqv0YeWY2FM0vY83SvBT+u5D6yz3nAoRTi7rm0+bNcfvHN1BFsGgb6hZcLRCVw
xeM6tkzMAx3inT8+CSMo6bmoqLQvUbgHsHBXD8rf1gqcdUdZqAOcErMh13pKbxyPHcxDXhgPfRpK
2wLyC6rh6M81IjY0rtIay5OLF7CrIG9lyTtntAAMC/h6h9vcNLdqa7ao+EGuLgJj4D4x8Gcjh590
X/8lMAvbdDZuwp3VqaCFAZFlX+bsc1JUsIYBkLnS29aZ86pl0EZ53BX3suEMk5Pdxyr20lSQhAJc
KQC6WPlUgLU3IN+IcS51c6iRuZyCa5WKzXTf6valpmbhMCnMyI1hu9u8W7Iddlh8tNb0UlxBL8Sb
kqXvqRMiYofoYK6lwwMZ1npyKp9DDfWmSrfPkggZ9RTgAVqFuGBxt+cwTkmArJqzLcjY02BCoXZp
vqzyo8WPwcfFOIwd1gcOTzwtcGWPJFDu6QIPTJb62VgSysnG4qRzoAlqiJ/XCaC4NQ131qPqTrps
uA+1+Y4LydtTFPejAPl/Ta0WiQYJoMnjJlyhVewtOu52qmvaI6CjL0Ur/NW0reQwamQHMvpEJdSY
RCUozqPjWWGhM+NgBPTdTF3wFOTzemjL/saZirj+gssh754rD/3YNanCcSVxMEAzE0AUNu/IaIex
cJpwrl2e16YLq7kSH4GNBclaH6CjB3k4oFW0Tsogsku07VZ6V4KHChyV/LJ5EqOv9DghZRE1aJ7N
WvHaxayynSRPjlg38GOw3wumNOp8b4BNFD7AqmlV0jxYb1vY2zBGoPBNGJk4lbOAy45jI57WVX0u
xNl+M++HATrUMo3QoxPuJWwMQ5Co+4Wml8gZ3GALLuvNXwRRIgo5NhNG7bogJlBZCxWZXH4P6Fuw
6ukYu8535de3poGM1TolFZ84yrYTH7uCMYzzn9rlrvnIOaiDMUub2xgYsgFI7yYtGa44dwcHsajx
fS7g5AwJXCFLOzsgtl+N0cNyLFZ730tMamVuc8hm+eSzDKhWKKf6bYSxdrBwmfIhTLdA1b6TuSF0
XAqCfFzQeTpGCZoUmMxT47FLHy34J8mwHsVM2mBgqQnUHWBajI1DKTc4IA1f3WSyt36Vr4epow+O
N57nFwFQXBrdP+GR6HVpLd/pojmPOYBwjp/ocbRwKLFea8w3FmlNpjYO5JheeGYUZ6PUn93g6dBF
2c3dlhlHfmvCjFvQRGVvX0SCqhrP2b6L/4rC4iwOOq0X9Wujyj8ofj9QCKQPtx1//Ysb0DVOOxWa
AfvcLFYkLNQf+cD6EnB7hCSIYpkc0PtS3BfEGH6jzcFoxgRdKIoIIKNTqhKY8H3TNqqW6nlmjkVA
8Jn0FgHtv1vEIV0T5FMrfk8KbzsZIv+UPb8hs7jDU/2OAbf9BGT4q+TYBQJ3/ec4K9HviVrLDEPH
bK9vYLsi2GMa2fZ7cWSJHZ0P/iJumGq+6mTlglF2mCd9FLDFS6bh3WkJK8as3n2AUxWtzfU4QUjW
9scM2bEsjHPGBo12OHiU9b7PIK+VkISt4Eevy3Y7WbDImgSuFPDBz4RTXAjgO+sEeF+jwMZtgQUm
GPeWkgvbNHXOqtqy3wdNgMJzlRflplve7MfL5Qhcc9KTT2T5hndzHF49vIN3hF31rilGwz4y4xLz
9dbjbH1Eq/jnci5iJjWQnpRaMRnZxp5/g4/ZdTqNs5YX3TjyMjy+BAsCU0OGm/ZT4PftehaBKUNX
s5iAAuWeve04MrqvVpKwAsZ01ueGQdCAtIV013HXpWSVNYdFo2COtfiUqVhlN04yVNPZeXbTlvtb
awaemKF326ssv82uUseuk1+LlyzHTNEly00UZ/90mBxRXoCptEAdm4b1ENoZ9jAipCxWOKWq2zKy
RrLd+AWzx6el5jaSmMhZoyG+JEX9K+8UsWJYAV5n2XvfycHKUcAiUP853dQnFZQfwip7/HBufnT1
/Htp++sohuVoPthlxaDNDVthb8fcjo+xasPM7//H0Xnt1o1sQfSLCHQz8/XkrGzLfiHksc3YDE02
09fPoh+urgcDaKwjskPtqlV/eikeObf+PTBDfA6ZnV4Ln8FCRPh8Q/ENS0EvWbT89IcFUPActuXw
iBrqOeOJk1W6elLHG6Zsc59aeWa04RLSTHCbYDHC86PpRYnJYIg6vTpkD8+6+/tva66Bxxzm3v9R
tqV/+fclzEW7FRnlFLlHKyrjMyK81fjSMBHuhf+ZBTP/tQFVnejglYj6dP33pyzFD+e0QwILoeqe
JR6XrRYZ3o8ChZWl8E/mtPGl4vLbknk4N3Y6cpny30AUcPS0uadxTj2woK1eONu9BsxS3nMfW37g
f4BqGi+VnTUbHZAd1E35I1TRo7XIULqF/gVXP9upMWTq0MCyCHEswL1SEJrVMS2gB8TaJp6pc28f
ppzMhrxID3nTUnyzDHAQlHSZe5LZwb676hPOkWJy+1EUBHFdr2iOUcHQIGmCV6gQ/muOx2FPhzJr
eWK/xilAj4r7E1xTYpCollLhP2hvaKMesT/IaA4F4pPLjV4X+bKXxFN4FvIU+1r0aIaqO4sMtw0N
jin3BUZP95qJ4wl4C7upQh2RNGxlrUITs6wLU9wIK+P0FvALZc+1Qx5Fwa1uisNbvn6hIYREC67c
A0W5+TmT7Q84qihaPhYGUsbFSA92Cw+as3bwzSWdubFjfpoJDXqrp/ZdglK5OJJ687RujwEkrZa2
00WmybNHrcgWBNaJtqRiSwrUZ0vRHQDoSO0Y5IRoiAF2RbzqtI/kxxIb5XlqvSco2+W5Isi1cbPY
OmQ2jybEgwcklymBzcbdXG2AHGyGiUkYtmnzWBteetrQzza3i43r8ugxqbfFOLysWM14dF+yoKyf
GM1gksxtAA5dcJYaKnXrHyprpIukcvqXXmLFQUDmiO9b+Gi7+Gh9EYlqjiETH0pPsg3HoIEhqrE+
XKKDV372j8lwM3FoIqeoJ/zqq/FIsdpyC7qxJUZhP6d4EUMX3yC6Fpm5gB9MDf5p6saThsa1T1JG
V270By+TOPQzTs8iNjHoXXzgscAL0/wyOZjZwlPZW9pNZMG6iBHC+o8FAtZlirj7uFG5b4Juudcz
peEMxmkjKXCrGlHDf5D/6ZK2Zr/JZxwxenWh0NNu2yXZYX9fThRCzsL6MdXhvprx5VhRRfSwJq+m
NBnChQU29OW3aA7x39kDrXiz89q5Mda+LplOmrmtXZIUT6hnnsIUz5Loyl1CF93MEeDujf85o0yA
j00U72KCzX1uVIlw4ysPOXRhIq/NPDKvwckeXfBgRZd/f+rq6lUEgX+Ay5FsEGeGw1rw7YBLg+ni
vEaBVcLkcgJm5Qxg6BCgoqTBAGcX9T4QcfGqKCHcBsiurVX8hL7bPA9JRjI/KgvAZ91/Jaf+09zQ
qxQXHPa5ts3FPgibj97IP6HU9Usdl9EVOONHGtnUmxGOzOsuZu0uipciYJ9r+axxM07kavCfoT6e
ugapn6GGV1O7jN4U0KXjA/fJ2nMEjNjBUMPvd8lxQjo8yNGEWFfC4zd5SGLCDy4ka4JNO3Ib8jQU
j2XGJxf3AzGp0I92thM7tJe67WtukPD7jiCz/tU67kiC11IvFsllVSXvAsvdTquWCBCeUtL1IWHH
Ul3DvFav68Wz7GZuYqN9qTxkTTvt9CtpteuSYfQlPxlvQ+lVNKmHnyt2bTen67Tf3lNwuEla2Z9B
49KNB/Lspi2OWgs3QO0J/dYZrzl4Mw2jNDVTvB0RB8vpOLjZHfhhv70hLjqATrRNPlqeA/JWFwFv
dBEtLrOw/dsmsrsCkpCbuP4z8Cw9EfQetjXNuV0SnBm4m/NAn8cuX3JCIMzgXAm7zUlq6zLo/q65
02z8fib65kFpVVB6EMytXYxR5I1QN6xPOGYbXuFNCZUG57pJQAp8hqkoXvvBeAelo99zpK8RVd0X
7iLFzuo4G/t1/rbkg0NxQO7AqGFBKZhU43hSR7chBp+mmfu0qj2xzP+rwhhIC6s9yU0VYbeicDHy
4lus8x+oJeJuopCbbRji4QlRu1q+jHO8xWeoT/lgDotTuVctIB5iK71UQfPNtM4pIM5y8EzQ7GyS
wWemgnK1gkfozKQJfN66vEy/28DEdrB6PupWdReMz7ji7f6SVE8eXk57yV+sMW+wFXOg7mUAQhpV
lxvXm19hDAlM4O8pBThZkWhPUwSNOvCTR9RS9hZwzJ0ZAO8mVtOt2wTT3s5jTfcd+RIrScXN0ldu
Bc/4xswbNTJ7o2bWasH5JQsfboUkyXFebg3Wjy0KgNha075iE3qQCmyOEIn/ZnZIaJR2w73Pvapt
++/WWEY3tVD+VRElpvLZrbdyJOpbxN3RXog0egm42bQvLqHjpsdZDx/V6q+twoijmE8CamoUroIY
mqJnlvjZZlAFIhEgcXJn8DSdB0QptxvVcayat1iRJhmqDJOQF2NQjXAcjxZdeOMrLqj0FHp04zCW
5pyoOernDj293AGfRNOJsxClS/CuDu/pkF/7te7dJdl+bR1fbmcHg6Rd62anJrgdpr38p+AJXm26
mP+hnFAvRt+XR4pKLwiMMEIIcSbSxqNF0yr02BZuVH1AJhsZOofxlkxLvsvqtrrOo6B5gabhPhCP
OsG6HIdcJJzOWz4J9QC3l+FajurZey1MgaLwX1DYgCMnNqbeeO2hadXrIPRycit+ZFMQBqtCdV7A
Mr/qnC46du9N0Ntinwzmk1PfcKJTmPWOwo20c48xVSQbVbmffkELNxbhSwwg4TkT/Nb78ZtwxvAl
BDvphyUG3KT4TStddoB8214oqdapYPI7w9W3Cr1ppf1wx9Y+OqmwP6ga4FdRHfqYJm7befb6uNvG
zFp2SxjMdI5NEf0q4Z/ERzoeK4FEZclmm+vyyxBzP9V28NxxKtxxJ+fusNTZZeHYFenKu7aS8sI5
usSxqffkbbJN2/KESrTKLcfVB5LFwwfKsY9rAYO74SoM4w3iMHm3q/aF4PvlyT5diuz2b5Lqu8tL
08zEOcvyVVE2cazWKnmLnfOwVPkfuaho1/hI6coQ/2+c/Jb4ZNZXI2UWza/YR/Z8KNuogeAEKIMH
vg7eUjUWJ8rNnkqnrTkQedn3EIP0SVlCUe9unWDLWwdLd8sRmfKZcZJ/gnMPoQBfE31319JuAubA
+MTrnC2GmsIt9dfMqeJMvFNYuCaLfum48k+cJuf9BLMP42Pl3ta5Dwzns99BJoDC6m+8wcMvnZn5
SuNEj/d/JWViX44d5zlvlHVJOd7vRzeYyNh6xUsc0Qc2U2NItpCBkc+lREcMZBJcVjetuuQ2DWyJ
c8DZGFf/eewJ0TTFzPgGNDsM+i8syzUqL0EugBoQEz50PLg73MrU7vj+iTXwJ7YOBoLhXO/T4gVO
e/NsE3AiF24N2yTfucKGVNblCxj1Q6fH5mkpTPRkJ/IVK7I5e+Zbp/voRhyla+RzitP0mcLqNz2j
9Yfe9Guq4EW1ofPl0ih/zsa2IaSEMmcCFkANKdz2ZfXiusNtaY+655fR+ZXF1hkwZwySq4+tlLHK
nVXvxzxw0jborKIjqNqLMdiKvOROUlnPTecvJ68YAI1FCu0zzfWuGdN37eo36bq/wqrMrr0hgeIu
qDTGmbq9CMQ3awiHc5nbPsv0ot7QGk42P9mVZvm3MS6OrrHCH0UJ1Cjzf6d0RhM1sq/wuOaPqTv4
ZFwiFtwXTmTtNscxvG1QvICmyL+DT3WqO+IBKVqM6KFK/iPJTBp7wsgwpXcPif46z2V59DWgKBWk
xe3fl3HkF+Shpm96fSgxHL6EEkMdXbPi5jQV6ZtUvC1YlffIDcFNr9guzKLBLTbDR+PO8enfAELR
pssjty/5FpTvhW+RadznQsVUGw/L3nEpvXJyaqbmrgLC6GIT6K0TvkQY5Q63+lDvJtMGyDDpEx2Y
nIfwk9B2DxBn1iRrkz484elY8HQUt6nEG8BlBxyq86gxih2V0yI4MpK84g5hqbO4gkMGAFB8LTyC
v1MlT+tIs0mjllF5OxJIxtOlVnz/onER6PTTVgyD9UAaoEuzCzcI2M5RjAnFoMv3DknRus1vU7t2
E1ZZS316jcsKwxMYpnUaZpeK3sIeT+e8KSz65Eq+6ehDTcSq9X3KkZKR1PBXBis7LRUoy/lnOHXi
2o48YZbTAYEtivZQoc2t2EjDjOtJpK+q46gV2r27ybseclAVfiwe2bFiKjCdVe+YXt8auHo2V1VG
Xv6zBnUVtj3TigCvtrT9eSNarBQ9uHbYCldpKNrravmWpuF35QbFYUmcj4ZuPFeSH8txxjochTdc
Bps+v7G2zb+bTYTbkPx9tcXR7BHFMCFDAiyX2Vgf0sbPN4iZ0MuH4tpjw9gQ2F6zaiEA9Nad95ZM
MAxo54VzGqFaKCDJbpzSP12F/Yls9zhlycEaUvRJnMw8dNT1VSrZDh1TL5bTP3M7Xdd5JveytxoR
nCbGX1yID4Nfa7TajNB921wy85bCuMIIDXQoS9U5I8guI8TFYsIZVySov4I9fXIjcaP1sN/qViGc
WjUWyMF/LEz9XoRwMQjTzYMvVT4XDKcOlYzkrtdbM8xM6rAv76Bh7WCS1NfJyPjJz6ikFsjjBFfK
G0mo7RygFbaB/7234suCZ/YlQqvYJ5DxDkErdrKtrzDbhu2cNM2lMcVrPbqPbuSkOPXheBya5H3q
EwimhLneHa8DcuPaO1MaLnDc15i01lgeVntv1Lt/4rj2XqxEBDdCFXJb9sWDR2HBNVPjzZJEYb20
0PvWacSeoBUuLoreqd6yNXEO/G6ukPm+mH/NdhvfOl+do8pZbv4s5PN6PkJj/xqXiU5RX8r94sN7
GkqiutK172FGL0zfZelxWdgwRu4nwDDtl8IQDSt4I0gWwdxITPzA1UywaOI54bL6O2cJ3pST/cPm
rE4iBypClj6QHIvH3IfIBpG0DipZxr1X+IKkiXpLRi4hAQ6TV6ezHnTMfeVLRW5UkayBSXOMeOX3
weBiNkd1PrL8fretPniUHFiO5E7ZeegCWcLp7NDcTFiMRWEc8a20FcWCiIAAxSpMezMCACf+/OoI
028rZp0bYrpHTyf1z+wdnOx0tjtRHseIfOkQbv2wzq8DTp4sE/krd4FN23ssrCGUsSSr4LXhK4B1
AUx9BGhTlBLbb5bcaYGlTPRCd6C+ty7O/cK81JUFdq3hgep19SayrD3OaSpOFEPinBavzIT5hYxr
25cGYmDrnLon8D7B0lxbI9DMPebhrYVOaRjLN0tbEQDaoHJyS+HcYTNwYKbBVizZjdudE0z+AeWE
loZujJnI9tFLVEkEcprZEK9IcRh09W3tz9ExJ6fUjsKc6Ln5Arlj7QebqTg86QUom5PxFtpEqcQE
gxCQSBJMDtcZxjoFfUYxmlzEcTyhcCZYfHlIAhHcXXhyO7OSp+zqZz14kjgutkbs9QZyNwknUdwj
T2yyoPPeK//TxbZzTdbSNVwm9pNF/Y8OF/mR8EMmDHWvulgXIjBs39lD0EfVSUQ+5G37nMTKu7ux
lDSY1/8C0v2T4TqAw4waXdfOmT4HZnn1ule/GvqdwtDML57Mb+t3x392kUzz29Qzb4vVTuu4md4F
T0MdClpFDCOgbt4r2UTrhqbB6kc3EPcftOEWu8C0CBpIfeAOd1BzLn1qJnguv7gJ/O2dgvgTRiKI
FRFe8cE65fN/S5NMhwgc7X6c6i9rMKhRbdqS0y8SDE0UNlQ2p/owSKKNBlF/xAL11hu06igun6mf
cE7NgBcbF6XFcGTRu4iOiUebrUZGoH9EpjoU/WTXFgmh04SBi7AxX6SKAvFZ4v7hTob3BTiCqKlP
UqV/mHrrZySBOAYDo1224nDjc5Q+Sm98LpeoPMZgiqwRE25kRiru5/pHPObRJ6NXMo3ewwrIiHUa
2SXCwTuHt0JBc9Hyyysm81QRk8ICFzFmGbYxKtlz6S9fadlycCr6nZnzFP5MQDwmfMpABhDSoZxN
tOoUE5w4qrDP96ZMup/TX/iAh9EpxI+Z/A+ND855znDJSGU+HKK3WxSVNS4W36OAAQKSaHilEuk9
tDDfmHHxzjbDGHKoZcgxjjlpRQW6qkyA7AN6C5t/hxHMJTFrk/0mu4rjo31jHB4xbAj5/HrB4NZh
zzAN53GNPw4KTCCYf5FOecZAsFAmQ7OdU19DU/wsvLE+gdV1Hh3JRmIAH1aWfo9pKduWuAivE8o9
4u3IRRfjl5ncFvbmzBgqtLMdFzK03bCkxbWsxCGxKzxokCGjFH8yrWWjsyRfWfrVUgARSHu8yGE+
VYyfQYL+pYluuGukuCwMuDMU7g6J0d77iQNQYC2MjODOYV+gpWM8FfhSMLWVX4OZ/vJ+TGtr6xOO
SQb4NEbgMDQABDsPe0BirqVn3+OZlqNi1t7GIs31lvTeebbwfs35u2x6cDUzzVMkV3Z9Tm1WBztn
myIoAm08EabGbbvGo/+FlqbJJcPe4YSjpxLgaEUSaPCscFtgeXjS/eKc6zT7ELn3HnVVeRVeiERY
aryhiIjYogAaJRbWaHKsVyJazdZym49KcfM2WeoftJt6myEck6chU+kTICJ/EyUTYwaLWUHITdAA
Mr/3avgej/188ISZL6JZ1MlTzD3ipibvCrOO2lx3i1GMAemkm4ssRXNx1i9gNUAjWPyHw+j3MjjV
QzY5mCwIb7WJtykpdEF08cVl6s9HtnS7PivecrT9Crf0ZakdCGCl6V/sfD7hVOn4pAbiSmVQbf3i
l+Zkw0ino06HJGmJR9+f5XD+J126q34ZUR6T0ahygmXgXrjqVQdIGj89xZiBfFCNd8XN7plJk8Ms
b8j+FALrLr+bjHEAwxL+8h6FiK0qhpOvPWBP5kHEtSEogpFK2Qy8MCrDXXMSquI6G5mZGeSgMRd4
NkcYx+l+lq7n7Acj6TOluA4NI3lXU/29odb4OAcY/2lLh8C5crjpovw1+32+Qd1TB+rKpqZ7Q1rF
aNQ6ID/7jv8obml2Xanxe37VFfJyaUBMCgCcr6MZDOW1w3vnVdUGAWh4Cj3rLRMswDWgxd3YAXoc
i31rWKVTuGUXNsOfyUBIfbyLNFZPMmn0U5fDqbDtgaFt5j31noPGXvuXFCcf1zn5C8eSxhZrkido
YwQPs/zeFOTNO0lqHUKsOmJ0pUapKiZ6j8e3JY3QEddvo4O/g+RsnrSB4VLI+arrhsPQ9Nx0ZKjx
H3A4KVTxrHwsC/6amEtMYN0YeX4LKN7Zwbh/GlpPXzR2CxKi8jBBT776aH7bCL8ZpAWyeCMZYEcn
+oQbHkL8aor896fZsBVWwPT/WcYshYRQsVjxtvjHfglhwgqrQHsuMuK/UcNe74XM1/xf1hDPh7Dt
Gs66POEwwwEEMxiYylkfKZ6+O/PcnHDjHZ3eoVGoA5QyNrPhrsNwCnO8w6q/bXOfwKKuVrGSLAbZ
TrhiQTXuK4HVL4HXfvn3pYlSuXeC5b/aK99mDl4PC6gmfiC09TQvfucY/sIG2LpTUPxU0bLKHWd+
T3yJwy3UZxSJ5jxFeXXWIcE0Kt4dTwlq5+Gi8Eg+eysF/d8Xoe252fz7I2BZRNBOMOEu4k/IhNji
hH2aWrh7irnUZiSNvSt0QyLOS8TRVkhvEKAiskYq3dE7++I58xPG0ZcELtKRJCjTIQE+OwkxraxC
Xb6E7YWUFgyrjqdlbqp7XIln4fFUVjNhesxGHZYXxYcWU9BqQx3dLKQeXeAVk/SzN0IDzSmK9C+O
Yy9ZmB9VZN/mQXOTFYXcYBb+5sPRCBcV7iIvQmJy691gqi+Xj45HCodMYF2Vmzwk1u9daI8bgITm
KIlCbvyxMFeNj/Dqrn8Ksgp+p7JOweqy/Oe31CHLdqrIa6wuqKPfMamgbZCaLGmHuzwfj5JwyiOJ
kh/CAGf2OBUsJv49dsHz+r8hwBVR29Bh6hj5xeLkMLXPOp8TFD6mWYOd3qbV3cZ1ICUlxEwq4aPD
AzAabGl9WW3FJI55w6YrouCKB/S/IZ+tg05YjxDSOHjXkn83vzjd1Sh3PKcewmA/ZEz8GF0ty/Kg
fBFcz/olRlU7kli4EjWYGAss4U6lSKwIGhw8g4Qa+M4/z6H2WZdxbCRBKh8cfzHwtzDNmxEposiK
jyX2CeJ0kjBm0U5nZu4EjahYZjQAfCOFaV5jX0kaAo+9zC7MEUYa67EMKVwYfn4jBvNuO1C/CrrU
d3KO76D6PgdCgecFhmC7fPfq8djTHXEA7CwpS+qqW6Widb2Y35Ez1Y2kT/+S0n2nhgl6jrIw5uEj
wgeWXxqf7R4Zdu/hF8RWBC+m7HB4ZcOFVzc/jw5EkFYBMA5SbHGExpnKry9/xYWmVVcaY3g2RnPO
GMajdYTdrhRQPsMesGtR8gIVFUYETAK6OivNWRy/xRPBGhQvRFT0KEZ1dsnsOCy/R2XCZSwRd+wL
73WO8yixAPQYS/vvo89ZowuXmCcrKLee9p/GybC4N1iOw/5Oq21gl9HBabmfld/ivB8vbmYzfV+R
n7H7yxFs++R4vnoEom2guBdg24X/OcviKYuSa9NTslZN0jkV09IARoA7QZ3Zp5jDV9fB/4x6TDA0
n3/aIAz2xne5DMUNOPS5/OxHKi95niBcDdXEiNkhhxXBrPIqsDCt8s6dnU53sLNorhkKWAoNaQsH
i7cTf8RhpjIit/R8Sr2ivgBcI8FO7do+ISx4aOrfikeI2wfOIgMvfWfHLio06p1o0Iu0YXxuo7vs
2wFJIBhoPmmc8DLb45+65m7oRgfXAZGJG2OPUEZiSRK7yBYdYHrSdAwWnxFRq4O9rGtZRPt0DI+e
Dgqqz3JxmUZYRXgyTtAJXIjISXPuKE4N1n8KyR+dWnd6hD5b9eT79N1l4Rl42fiycDfe9C1+Q3xf
hznImmVzDEYFEjhNT2p9zdpoWWtbnXRP0XD8BLgMSAHdy7uYeRdb12OSI2sCG/1ypFnmaQkMxrK2
xQtPHubc1TxhbdDw3TWGo3KhYrLmRmfBOA/tIdjYZf6wrbDfmgbLrisH8vVR9fCBqmCo5pIIgPTW
DJm1k2Oanagd+a7n6o136pPzg3zpOLiaKrk3qfe7sTmGrpgg38q6p9ES4zkazDu8+3rTUymPL5xE
jwjKE3XJ+5Ie0QsK4UHoVt/7ofvGKBs7BlkfJp8xaXp6ZHEOdg0f0uRwrk38T7PAoUkJS3B25vAx
y7fJ0tyGkTle8HUV/t6LmV3LSZh9XKa/jSKdNnjsl3J8D+a0IEvjmCMCTgLWPOxfMAnsc9kOtIEs
9K4jbx8Xa3jL/eSSc1HgKJa+J3bIxpa2n36KTdIGtpEzTKm7nbApL41D2qS/pwMsPJFsphGHNu/f
XPN2lpyIHmP/Qzkx4UrMZltlIoq6Go+CE5j0Mslz7ljUk/TwK49msv8MkxoO8+rHLojA7+luTsBZ
YRlwDV50xfIe5OSo+vQwQvffljV/daHrn3kg642ySFC1wmSUXQ/yPewBsVJZcF5MM7yJmVxRXNbd
ZokMCGIKIRD3gVmeWJDn25K8MFe/Jsb5XLIsPUyjimGE7fs29wDGcIsbRPOwa+kjxAzOERv9H+XJ
uwAnC97D8aFpS/8K+Ah1k+UQ9zfbA+gCPe+GoazveQ87efacgnn5f/SJFg/BX4jW1v5euw7orwQr
eZHqD1sMpE4H9Q0JeenBYrkESvFaERYIqyCE4WyfKO5TuziIIi6L4XXKYLHODAO2/Wocq5rA2pRW
OO7xYyekyeQEMH91b0GPtblr7YYefOWxCIfmAg6+iJLjzCwFY1v/TRAIAeFbzDuRcSqLDc+mbr73
rnjmh6Qgja1/XEnvSvVfPvw9SmnLZJtRy7YXFgio3GvGnZ7bE6TFFoHDlMeFIyoWKo/4WXKpevpD
h2FlgUiuyxRIfAYdDz5z77+LSr7Z7sCR2Gp3KY/2zWDb4Wdc9t2Y/nCbxgEIWR/TfvhyFNkBK+NS
rWrzI1268ZgYz712lX/o+vbVSrDhzF32SCbs7VGAaivcr6qrfshufERanQkr2pQBRjzlMRmyofuz
5BQ+uGkJopNFi6kd6GuBNkO9gm50BtJm5Bi3ZsViT93V6KTbugFqCHFlg/Fx8kcS3TL4tFZgX4JR
YjtEESnECMwlBqmTk6XLBqOudbHAQex1kAMDyOpbZi3loVTIgiUQbKsm6W/CFd0Flxrspf/k5EV+
7j1gWUriUKJ5E0PXSpeRYBKPY9G9t60vdkXPIBnVEBv4ELbPddh8FhLPRS4mLAi+hzkIFyeM2J9D
AtqmhZlwADYHInIFCGelJJnIW6UG+qCDvC+3fhKxIA68R6LC22qpgRJi6MAtvJIzSHaWb+iltabb
g3vAjkZMuhVB4rM5cY/zh8LiwAFxt8vNnY4CfIkC54kQN+w5FbZKPyWVOR6Y0SEJmEZuXLYx6m1o
nFn1F+wevDjFiAorvCO6OpEAMdyB6jmXAMPoSjyNUHcxYjBy105+7Mj+NFb1o6UK+toVMZJLvYB6
nLv9FHfeOjqF6jpye5IjTs8seeJYF7x3H62CWhdRdFCMZnxOMGtyQBdmgygC4k4YjC9Ry1QT46GJ
ghfHADehWpcWs1iOuDYuWDU4URfeF8TT28BxA3mqP5BUoSQ0S/8Kof4SWJvw4yyvddm5kFJsMO30
XBCxL8RDsrBau7zFBF8U9mccC3vbONO3wgBxmXPqIOzwd1V3PxfQgNvUJSLGTXLrkbXYOnERApid
dqWGnGjFE6fMvarGnPOBcrZ5xi3HZ09sfFQbZKkVFuRP29KbqEf2pxMSgTqQo+Rx77hRJZHZjsPw
U00WuQcGubvMAC2nqqJvih/hyLcsontVub9AJDvP3WTCq+q4WKRBve19KgpoV3luTP+RUA6OkeOv
43y+NhOm4sQPnpFLk1XwvCJOgW+GpTQrmn/6nMKffsKTRPJ89fqs/J/yDJVkfuW3+S0ixk9snwJ1
PLp5F0Cbt+dnrrLFDtOItTXhN4xRdILD3dw2zcgTMSHF+Jl3WPLvEJbRI935V5jTj/bvC/YZxX2v
vkqd5+fYn3bDuotkefZ3cAWD80wLpqsaarr94Xrs0lSvv7TRWKC4cWfJKswAbYQjUA0Dw6gu6XdT
Bzo2cM10RPvFATiQbp5N/jN1u+Zo/HZbu/k+dfj5bE+nHGVM+kalQoQWSbnj+jvNKpbUYJq3odUN
DL/q4jy2XFsmbMEUdR9p2CHhWgIn1tq8WxQ9JCmPeSAK0oUx24vM2/aQwGfcDmTorIg8WcLRvDQU
odW5+uVV/Y+RTmHGDvV0L9hDlin4OeR0XzgGf5pXUcyeR9Ge8QSoT8E9DYC2dPe9tVddQ1v1YGf7
ppanTEzrmggXJGsx7xPRnhdgVEhthyLLGMdaIXtnwV+nmub/VE+GtHXLS+noeCN1iOkCbiaK6ryX
DQNwKlO/MUyhHjnn8yEu0rBmEL0EJOtHcjt1+DJKyMZwqI5AlxRweKDBY6XliQdlPNROTGmHv9iE
mVoECf7NDXj5L16O13mG3uJ3v6qob+FBKd7icMEzBzuZocQe0ozYYD75PiZ8uvjciA3wqQC3SZ5M
7dWHgmz5sQkhu7GFf8SY/q5AX7AXy563FmtUsUuH4AN5/zBXHCF8AWUIJhVXDA68ZRfsFbg3nGmM
zy2cTN5PIHO8/N4nQCz7OyDjO5zNJykI/VaL9XtmrcoirDx82OPGjha1kQW6dcYAmu4yQF2Cwbfg
WwkSSIqUeO11T364IC/H9t85JITQpO3Z6bsWPNFgbdwoe7Q+hpOIac5cM6grFB5UYKnVpvF2FUJY
M371FuHoIE0iEutOxsQz/lwm0s2NZb8PtIMdmS0EvrJe4d1iZwpe6AymQYiwIpZPdcO3/Ts0uNEY
ubykpvM+RZ55G2lIFnADL+FLLWQa6v8IsZXPZQw0qnTkblx0vR2zxKYn7V7l1qq6pkjefbjskoLJ
QN7m9P7R5RygTgUDOWhPssl0ZQ8FkveWv2GmGZCOCrVM1tWp77hlebyzm8XiwEv6YPLW6mNKHx5T
4/6y6jQ/qFhRsThmeGWsZkMaALdRhOGwwYuE+GZ98IZNHJblLogeAEnlncoNOooX+SiC9qrSirYx
TecUjWn3CEPJPsZkDGGNBRaJErc/mruaHH6l7s4fvV9tA/5dSig/slI36aXNvRnCYqecj0Gz4zB3
BkEHR4tVdN7aQujT4swk0KP55o+6OA3OWpBOTSyWdohK/L9wXXFAVz4kdfTD1sVF51wyTW3SfWQg
NbR88qNlQUroMOuP7Zv72lgu/wFrZODliwOSrLpkcA6uDc0UupjyYyJZ8q14HratJ80+W3DrpNql
MwIRTOmWY8fqhdFYPdisiZ/5+FhLk3xKR59lQaE97ALarvFbe1zpm4IVMkjcbxngszqrqQbAPHI0
umRTIXnOphqOVFDnZKuS6LMlsZaRrLaotMUoQLtjA4niZPmIdiF2m5NLxJLBjkd1ZETzGQoBpT5c
V+uSDG3lnti64HaA65/Jz3C7v/dtE9xR6ZtjFfEmCKt5sQUfmw18GfCK38DHyn722QoeD8V3phVU
MxK1o5PHDo9o8AHNTRZcvzEHuCmXN7re9tGYLR8QcW4BL9yRIzqlTA0uCJA/gbhaTv0/Y2fW3LiR
beu/4qjniz5AYkjgxOl+4DxKlERJVfWCkCUV5nlIAL/+fqB9u10+He4bjkCQksqiQAKZe++1vpUd
SCA+TDj+YSqkySYgQsYfW6aVpD682Mo7hQq9F4ZhGeeEKvbONzKpxNKPdWwg3exrRWgo/PQ8RLZH
Qq9AHNvvW0kEtEteGXG75N6Eh84zGEeo9BRH0adjCyxXTnquySFclTjtl7rQsGeWhc6i7Z+wJ7KJ
Go1yUxAWrdiYlrAf98qxdi2++SKG9YbWt9mVUgYYHIKL5Yc5Nll4JRillhp69WOXau9xxYCkQnaw
YCPOfNKwH8KsBhQTod30qaW96jQWprF0K+D0ZsGNLZ7KalvWI8u3OfRnaVjo4AN/F1tAZ21uASKG
eRe2Ckgdo4bMMsGb5VP00CnGzg6RtHjDgBaygyF+sC+/q1ls5GFITTofgzoJrxtrsglYyHeGqOQq
DTUsjAo2HSy3W0Kqkl6PoZ6FXTMyHGRlmC10060QVgbVvVMwAjCrk4ipTJSW4IHMu10+yPcyATAN
CHzRWez1USZNWyMEBOlBfWHnhA9g1P1fDR9DJIm6iKnboYam5B6Y9T5TaKc7D+cj00raODU9iY4A
a0ICY+MV5WCxUUJ7c+vS3qGDBlJKNiW9ZUUUCo0mhGgZekSaT63Z/UjKcG8OFOISaBBbom9ozvQ7
G6HKok4aIkeS/A5Hxg4srMNHxNS3jKqxVAXVHd7RA3FAJyOT04No88PoQs6MKkabDv1xPr4jXVsn
OA8mqkgDvfsukO0uG523zOL1WcOw4dK4L0pqnykev8ZDte1QbZYZvoEwG0hrLUHrsWB80+Lpaxqw
9RIVNc7UY1CxQ9HQJkqjdQx9gNFLvgxqmrxJH9IVK2xx1MKORFAKkCKBGVSFXrIMaEaEnXU1p/d0
0snVwKqgdMw/Zazo3DrjSvQGzOVrbfkdIDJSRzVaMIe2Tbc0eIjhGlI+cu01mq2ASWftdUPRwtWL
Gjni9zYpmYsV9WZCTdJ0wjsGGhoKo5gOI7IUGt27KWvVmsQdEKZ+u+l93h9r5KrTtYhUL3N4Mhv9
xzBo6honxqOho2YOpPHV7kx/GYBPW40YNVkOWnNljprFbMjB7cRHIK/iV0EnyzNDhfBp1R0b9kS7
yijPkeUqdHh5AqqvhvoSP5CEGJ6csu325iz1jFAuod21DvBEkX371nshY3+NRYeWn7fNGgPg04gC
zMNLEK362Tw6AYe8gzJvojRZ8KbDY/FpaypPYyqRzhMLaexs7yWC1bTHS9NvkIpQ6tGa4eacfsZV
OU/lQI+AJKchi9MSx3DvzermZ80wn9BmYVsaOkzPyGg9pxpWemWwDXeEvRtV81U69IzAWi/qZkiu
+JhKmqlqCNTesWPB7BiiW6t3GoPpiekw0hWNeMCj1RpXswBVVXg0ovyxvrfKZmMPbnZ1Wh+2uaD0
ZEvNvB6gYF8gs5CTS9M8q14CIhVXPpGBd/HQbhQE030wDsVCK4zHlu74I2gmpvEpDAfAJdvMVkzh
cmysLI3eQ6ITYOpi7ZhMxixT31WPksHtMFA/Og5Si4x8sbUMiodU6IDn2L/PehQ8HajdYtW8jw1s
qRFp7Y5sRBbR1HVPoihJxAlfJpaUexQwH4HEfpB7In5SA7mDjp/sk8G+BH6YbJWo2EfPCe29WXYn
i7cIX0x9tHDJuF236WhbP6emvu71ghI3Ly4JDOIjI5aOLuBVoU08p55P36C1QyaWYuN2ltxVvcsw
PfI2YxX+IO9IR/+sdctuotJnZ/Ra9yBS6L1dEsWGKus4yxQITCbY/vGT9p3Eb7gqzDcfhPTGlDYX
hYZkOIpj84nJa7uekrHYa7gcIcZELBsdHPyI2i5xXG1l2hr0HYPsIg/TftQzwNMSVHhOYa99RGkb
oyD2hRHODydn4hmF1qGfGB95VgAQP/mVFjrJtY53Z6RsUpg4n2kgOyvXUajn3xuTqMLaSzYDu3HX
21rovZ9D5gb7FCP/IrJfsqSxHj2yNxZNKPwNXjbYFTYEHceyviJH3de60DfSJSyCgGGuJDI3Gqu6
tDGSCmE2uAqNa5amBZa2kn8KsZk3qYDSlAH8Je6BjYqA4O0N/XrSsnszkZANprn9O1pgvGML4qp4
9B46P4FQ2UUvJMLCngspnykFD3DdwjUqq/pxiIoXetCv4dChBqpZTlV21R1vLlI0xsAAILig6dSA
LCCUh/AfkwADZTZPvpPmG2nCm0U3znS/ggnUcZsZ04iLR5JvCCPKZZM4qYPTyXM2pPObjBvGrUoU
VBrmstbpTnVVhsgi9X3XgqZurGnRJi8t3Xjwnc0mMpN2p2n+W2268RI0AMJJC5dWiXph7arXkWDG
JU1VsQ5d+th+edWV5r6m40wNh8nG/Z4xSonOZDUS4VL3OlMIkRw1LNi0VrSz1Y32kVmjcUxybZ97
OSndA9IiX1o/TIxvd42NB5GPUHI1W/tg4jhahdE5F5RFqobbqlUkWSrqRzxW30QWxC8sBF2r9lXq
OV+BseIStEMmUtYnEsxqFzS1f9/X6WtCLeshK+MdDPEjcH0dgUYjwSDyrQusCzFw9ADkpHaG1r0l
E7QwBeaaLUrTnjPCUM4d4SJLin7sOxP99ia3r25BLsJE+FnrhZepmFksHfiFvqH0xABPUhI0pyJP
tmL074cktV49Ge7UnDvjEVgz1nD0aga8PLXppGdWjqABRH9vNuHG7u9TG+aznmMUQvI+a3WR37qR
CcN4a6YmNKiSVDwhQSyVnYDw4qLHrMii1jOHsXeFgTJOkTeHbMi8AFFuibbWYaxgRKpcaBP9nalO
NJqs/aXOxSGLiRg2OrD+BJEF/DB45VTRagV7hdu90XFLEqe3Rh5lbL06+FURKVrX9BnRz2t+3d1N
hfdsoeln+oUuQFoDLaCYgt/MifLU8Rxb41lxc0SzTAobkT81YTJV1K6EjsHKbbnpsDyOjicXUVdn
q1HU5RGRcBYBn7dFuQMUHL3EwABjD6MewybtniIH1xkkc5d+F0Nl74QSnALQKpBb1zVtd6V9C7HK
LUo6DBs3upJQgEavNZ8h4YBtlQoihUnzIbcfzdkXKnu6dbi9E9qpXrWqiJUtZVMe2jLa+iQXbTwp
H8gTTZcaU7ElowtaDgbrgD4gw9eow4OQiyOKzlVoyLNTVhe9oiHjTOzLAM4Tio60nz4kwB0CKfeI
ZngH0yBcuyMJywWDayAcekpTCCe+g6d3h5gNFcpwYPZPdEFiTzP7PkKtVlHDIBzuXZ2oUZhEnNJk
NW4pD6HgzgdJeCW1/fxwrM18Wmq07mP20zu/6PPDMI6QzcPkCp0nO8HseUR07iDeuLF6gA0HaVI9
UV/5h8zTEEnW3ySxQBD0nWaXCGwm4Iu2QGOSjZzGHwPj3zvdrNQex+tzJJGAFI6BeIJZtcKi3Uct
rR6gyrSSbLxk+KzGYzyyaDdBf+xLtH2m/w6TVy2TPESeyb5kR08FcCa0c6wFW81q1bFAlk194QPW
ShHLxCGQH9pP4dLzRbbSk7Q8WkOfoF1nKM1bLe7tBqVGV7YHcjrN3w65MMwD0keGo7cv3p6HBYGI
YQJhdR5Yhk4TrwdbB3absdEc8cnsLNyjqLWjY9H70fH2SMQk24n2OR7i6MiGHAbHWLSAgBW1NmvZ
wqfV9pShp192MLTxkE/01BV8bbNymTWkW50KKcnII0e+BC7XsR8KmyQlCCyL3GEPRuewxRnT5yQD
RZfKyKOLUz5pYZ+vLUKcoa07ZwX7YdfMtCRNJnxIBvcgbME8g8937mpPnpXUj5NF3uBUtvR+hI0o
t092otBm1X7a3dVFhq5mgLpF9Bm3GWWQJUB48IIpSrowyon8QAH4otJiOoPKgfw44bkDZl6vcw10
TqSdPX8WgTDtamb4p82e8k7Gv06OW+/02Q3ZjvJJqxgBOxmO5KrXZonTcHGBZwIUDwjKSImLH7k+
5OSBzalVQVSP86wyh1o7NE9jahfXzGMW1ibxGzNFG3P54Fyo/53LSJdo0+v6ehhDl0FrR6rszISw
NObZJcCkUr83pwwltx1T2hrl7L+clontiKuTC4K0bOT9Gneou1py22BbAThKoBdp76uwtV8lEzBI
ffGqzGHE88MphXQw7qtG+zDnZxMkTGU1R9+au3dj8qHrUfvmh/Vbnty5ZVNtB6LuNp023/Vsb0BB
+AgtOLvMi3WjJ996LSRQ4y7VPbjm3fhUlFaLszv6xoYcY6GnoY+v6V433Gw0CFw7J+G2EkeguEoz
P3uO2Bd52hxzNI8iIL/aA4FGE6AgdC61YYZComuamNWVJJVB7fSWz+aYsUdpo8FhSlq8BfYgr9Ms
YR310dhMDemsnkUHgc7oO5Cl6ZoI+CRGMDwjs0WGjPCZKVm7ijQTolrWwSyK5dfBaNi9xHJLxrEL
ZuqFPo2xAmtbMtpAdWoiY13ocDiYEYkt1JfHasTXV4loz/7lwevxqMW5+YGsDlN31yUPOD2sWWAF
rcKwtwlV4F1l8b4iqiIhF0Lw6Gfm3g/v036y77KAZp2c86gKIyRvJuGGEhWetWyRBYfQoF9xtZxa
w622NHUXRTe0j72dPcA2b7cNtf4BwXa8lZYGdI9KIRH449sBtzuEaIiRbPKEF7EuzJWuHoy72nJA
zdizjm1w0lPbQCMa/Wbnj9AjqqRH9y7y4OTkHxFl6tJsjWrNFGceAxiXMZfjYkC/uSKIjXanb3br
PowhVFrsTMDIoOPAHt6O0yeouaVMTH8tmAPHGrDHuX4U/anULn5hBvecIZ3gvEeBYmfl0HdYF8Gl
9ZVzp9VhuopxoS19PWt2NDW2GNoFnytsHMgG4/vbwRgbAs5r+vwp3gQEZ+Xedx8MD5WmM0WEUCCp
4CqG1dmjCsAvoR/cpj147eCeC5q2yCSOJXrkCV/XsYnb8Bi4PosCCEfuhWo12Ag0uuGja0V9IsBv
SxNnXzYD7FqCWOhDAuFyYyz6fezsDeq+tdFhG6gJdakHJwSG4+IVgfuys0diloZKfrN9T7tEZbxj
wRKPU64dgaqoR6XExBbPqrcmSWSrwITwgmKs2voeHweQDCgX0E8wEqER1lP7Zjb2CsawQkyPVjNi
l/O5N9VidL7XfA6tvo2vKjsTl14fYI8stBrUBASV/OC2kGkyTT35YpxAVYr4BPJqVbBJY1ZlwZOA
TFVE8fjgW1yyIXvBNBmqF8RfGouO29+FpWXfs0TATpqfItqikRMh+WIM9jGGcKJMt7MPt0cin4Z9
4x5K8VVywz93oAvtIjKflUcL5tnXBL01yx/vzX5umsRvemb13AwQuCnPwh0DbYM7M2OQfUtX+9IU
JSEerbRJ+aHMpmETHE2P4Lmhtx/rIcl/dEjw44i0HphNxDZkw7eqGrN7LwIvPGC+agdsSTmSVse5
Ete7kKnq1iTguUDdgQpErF70MjASF5SUVhlNRzaROIIKLAC9TN/b0vtKoA3SQo10npo4iTBeMEcs
yVss8vcq2ghSYkzh4q+BQbhR0qYiq1S+tZHGwHUErqWnkHiGwT8r06g3sVXQvI/rmJgVDhA7lhUY
OGOyjnmrMCQSI4XELHxuStglngG+Bp3VoW/c76KAvMfGw1yYI771IqufkhnPMg6dvqQoSpYsMcdR
n/xDOMNx4sAGcjFquw7UPAV1tw9UeFe2If4F067OTYS5UZFxRF2qIeDy9PEUx6HPRKK9jGkhaWTi
xNUYDp1d0z9PEE/2snvQaGwA3btrat5rI7GZtPetwwVreGBRpvxscwL2YMMfgEg4uLqb4QCO6UXY
IJl00DNiAhyYkA0FjbK5p0xeNnYTXaXo4AQKhn85EeexlpK0S6SFlqQX1uT0Ardi2ed6c8gJPrH1
sIXszawgCPDLVBlYo1oHTTbZ9XsTV/omZKxKFDGoDkg+J3sVULoe4WABxEIRvW60mLPZPTC7HI9Y
w9oTQCrBLpJoKg0Q4jnVUGYalgIhNee3m/A5V3YFzkgIJTe1jq4D/W1+nujP0F/zaW7r3qVjt729
BTzi1K9AbRaPsRflu0h2ydkJCTonU2MLs6E4+t5Sc8xuR8TYxvbfEbBYB6KAocVPrE7HFjTioaRP
YbRCndo5WBmddr5Bb0CEHijxo347ZPL7gI1uI0vPP94OU6g0bh2odCoW6FX0K3KOYF800Vej8+OL
bQ4fLhNTNJOYC8dh7okHoVgPGSi2vM+asyYp8ACYbhPfvOY6zn2JhmmgRIL5gv4PN45BOh2z0YxO
uAnG2kZiXsfcfQlXSI+3Az6x9Ag1hJH37eHti1YwfAcsBJPghlECqHT0MA4ehdiHk0NcyfzEn798
+4GwXRVuIckXKyKXRuoMLoDhehyZjR3HFilOGTnXrE2L4+2U3h6xjaR6uT3P/Tqj38YGqUM0kqHS
GJs+J06kYdAaYbRaupO16xooBgGISKCvs1YvbfpvNEbfoaATteKmPwwCF3aAbXb17E0KxxqlunS/
6r5QR64dtsXl/I3bc1ljbaoSTn5WlcMxm5FWdSVO0tHGHYNENka9TZC2l+xiHRm2MWbPY+I9+HOc
zUhuHXO+5lzW9UnAAdv7tdacE4YyawLS8iWtuuouIpPBLstsXRjFg1ajiqFRU0HsqeWboATYlYm6
uhUPPBQMBqPQM39hgV4FT0dMYM4tdfW36NXSh9EBfXvDHYF9SuIeuAzLI3lEgDYs3oapfCjbpt5B
WRgHp9/ZwMmGwS62qgZmPr9d3g4lVXxM5x+//ZtugLW4vD00k8Q80FaDHZZPB5S50F+CXuwkMrzM
jOhVsEhSS3TXKIkAJoXHvmKhJs5VA0XCo3HW8+PoYCQ9C79vh9ARvz/Se+xZvazmzoh/EIzvgHAz
1fYtk08rKziKOL6RNdVjlMCSIO2EuCTdHA9W+6HPVKrUSRHQ0b1fEJV3yNi27cKBzTrAgB0hyfhQ
rLwzmK7X6AGQZWLTIsxn4UWtWEcKdqBBU5CJs6SnZTpFdDflMC5ilJB/+JprEqtD5U5McsmYnNoO
aA3jujBFiOBnuXv+10HWbFgmti9rJ01fnF7Ra0q9s5I9kpj50e0wzk8R6tWRWf72FezNaLOw9i0o
1B+awtn29NnRO25sTxV7qzKjDeeHYB4n2pp5DdJ2/k1ItyacdpLzKN3mOs0soYx5OzA41MuL2++p
c+vQ6XZy5NomoRCZTQPAGrV2o51TJ/sozR6w/yzaYxMRzLT4fB/0P+q6eRYV3LahSn/VB2s/eleU
3dr3yaEjRNDWk+ONVKfKfW8c+IFmG3WviVPVqPoi94kOnFjpTvcCSaM/psqF1+tUzUNeGY9ZRpip
FTUhoBnRL/oQN6ty8DEqr64OhBFO+9zum6NUCWbVNMXnWuzJPR3uZsbtwdEUbicqS3NMa8LFfvQ0
rHfu7BSC04YMvwj1O+WhjmuL3KQRaRUbz8xhJHIX5A7YZulubhNE0qe9024EcZ5Q4qTG7B9ClMHZ
vxOPWg2j2E/xbEFziDh7KkuPFCD2lsB7BlZ+Guw0rwFlUvtLLde/5V8zFX9mOalCyoUB2dHDWXQl
Il3Ms3Dfy7HYWkP4YJhmAbquN9DRoLMY+b2RUi7MMWEtCr30QG3i/NerBIVdCzhOVz5enAlcupOq
a0LKCr6GJ1GN6lop7YO+tsv9iW/1szDSZyC/hmi1r+pkvOruFO2YPJDT65jDlR1bQpZ79h7Ysb+p
qgQ6IaXNg6PPJvQ63eY64JSAQSQrK4c6KSLU7rG2RQ2mP+TzoYPLtBi6PEVzEY7slxhb6Wb9w1CG
s64Mcnun6NI2srqMXls+3A5grJHB5uP97VmSB3zYff2RrS+uDyB628axP4I4VNw8MmA8mWpm9tHV
tgp5rrxRnm+Pbgf2lTisDXn519d17tcDqfCncKLEIwiyo/6o0PhI9yyi/DthY5hb5gum6sTEXYU4
Q5IT0ztBu3lPeXRXpNguhc/ArYpSdRQVD6yyOtwODEUwJXdVDMC+nuhBzm4SQzc49aLbZvkH48Xx
hJ2INoxr9P7BAivJFCs8c6OJ162wcEKhdlyVHe64SPsUY2zfhSYSIwzre0E1dNJ1CNKdg9MPkHp4
LiYacYZVIaUqQwbG1mAvk/kb7rCmmLm47iDoUVtPI4CNraMf2NDnKzckujg3kyfwbqClBJob0bx5
XEuroSO6UjeZszuyalCOqQ4TIdAryy0P0o9+LT2SpsgDUke0u+rYR/rHIAv68NP4mDQ5WhmtVw6N
cKYcZUsYi+PU9a7RHWbQnWvhoSLYZCzCAsPC5JQnm/ydkxVaFr06FlKP3k1iCXanLEVBWwN0mduF
t0Pomr8/uj1taaFhSNDNZZ6BOGcfi9VM2sWuxIa88gJAwbDzNr6jf7Reo+3p3cQrUv82owvqAADR
m+ZghPbRUmSTtfjyy3/943/+63347+CzuKASIGCx+cf/8Pyd7TVE1bD909N/7NaP69u/+OdP/Pzz
/9h+FndvhGj95Q+dnzbXP//A/DL++T/l1/7+slZv7dtPT9Z5G7XjQ/dZj4+fTZe2txfAHzD/5P/v
N3/5vP1frmP5+fcv73DC2vn/FoBl//L7t/Yff//iubcT9Nv5mf/3v39v/gP//mVbf36+f/755z/f
mvbvX4T3N1wshPE6gvLZti355Rf1OX/H8P7GMFE3dVx+hnSlYXz5hbzYNvz7F8v4m7SlpbsAH3TX
cy3ryy+ERszfMq2/SeYWUjelaZu2YTtf/t+f/dP79q/38Ze8yy4F8KKGV8PvKH97e+c/SwryOlxb
OsK0PLLqpGPz/fe3RxgK/LTxfywTWZAVIO0OqpFtgTMxAzfrR0u5jIQxBeftkKxDArwWbPJiEuEs
g5tGfq1tBpUe4UsQMrEeBWZ4XxnIQ2sNFWGaD/SXS5a+8pX+tbz7w8n9/Y/444s2xL950ZxMx/Is
x55PxM8vOk/1pjZG8jwz0yzXbabuacFnhHBlCyv4bGrNXJeBjZjARabskv9UDA4tZmgn/+GF/Luz
57rEpLg254++788vxGT75eW2r1FPTzNLnSW8tHWkEq0eLW2ueuTbPzzVjlSg6AHyfKDI9qYff/0y
nH9zOjyd9jXh8ZaD6f/nV+GHvkIiBBU5LUdGX2CaFFPB2p68pQXbY/nXv40o5z/9PiF0j8kNZGLJ
J0e3/3T6e98M/IRACTy1ZkcxvsbiZb1pfX1fa3OukSC6ADO8c42JOVh0wfir0GP/NDVtdqQlxyqj
Q8ZUr6HEkgzow0e2pSxI9bQ2SmjZhrsW6ajvEiyuiypuPgoi8crGMAgRtMXOgcQEnWNEuxxBb6vS
fZ207ZFt6YveDcg9qyrYJTFy7zaOoycddQBMAYeS2diMWnMXgLkBhI4wACPuxmhcui7JuS4o2ApK
LUYK2TReFfo1NzfddeOG/gkMwUvbKQu/Tnaxo3xhZoy08oiGIKo2lm8H3UZtBPa68fsfXVUMB9E8
xnz2LhWqWBWK4AwsDswdzNRxGDBaRkazbGT41MYaN22C73BqoyrWsoSID3VG8GWf67EnVUe0e2UP
jJC7dKlkpnYpAqwlk1tEhWg1MwulTFIl3hbA512rBrWxjeiMbk1fE26mDfQK2Z0NOSImGJfBxhXg
lgcnuCZ9cYXdp1xaMbZVfZ9qkW0Tab/60IIhZqbfy34g0Ew5AB+CPF+N2P2RtpA6naM62kwVqrCk
q5K9LirrbAGmaykTDjIIppVs4vzeHsqL5mbRtp3Dnbyy2w3uOB4rLQcVJdtnmv4+/SqfmGctJK6k
1Q+1jR7HpGMMg449fKKT+NW8GridX8rOJRBYjBuTMNcn+Eu0+4reWIQe0Cm3ra/EQOh3TFrEsdDE
UdYjQk3TUNukmTWv+BE2pq4FO1va4daKAxTmEbJPBOjuVguCr5noR36//cP3sp50JDZU6E76nUK6
S/YvRlPfqx/a+WAp7St4p5eRPvdBN4G0GBoLti4J29DGwvttwf1pvf3jLU94/+aaczGOmSh8hG3d
bol/uE8XuRQZbVgmuSS/gnjZd6LtIR4RhNn3W2kjmDKxWW1q+T3Cus1IuYAPlIoHRXB8N2XqqoiN
RFUWXfxrCXFyjZcDHri+KGpKkzpKs3V11Zum464JG5aOmb6jcD6TPhcdO3fzH24i8z3ij+uOEIau
O9J00Gu6rEL6z/csXaf9p5okWPbg9rHd595Ze5Qju96uAqfVEpSzEpGNyIq4Drc/KUnoseb5/rog
0uivX4z1v1+MMAxdGky1XP5z5hveH05uSqh8ZJBNudBt9JNM2MENtnAgR6TK97hDaE0mhnUS8wEH
HEAyBxNFq9k4vgOE7/qyVGKDBrE8uHkdnstYhOva5LqmKCGkzXinvEzReETeJWAvpw1IWIEFrumG
FieGE+aGPtZRad147itGkLWqtBPNs2xRRzGkety0iLj1HxJ3+4JCyn8VQWattTx0tilS7Ne8bL5l
U1Ff8NVH/+GzZ/x5fRHCcsm3tjy0KdKwvD+tcknfZRKFJdtRqN4qKrpXp3POPgpY3KJZiBxJ5Y9Z
QBhJIwNxqUcdDbPyrb2sF1Zd21srz1PSSiPEssw6nv763TPM/31t8GmSHguVJYRn/vmzxOU2uBPg
jUVsTGTD6GLvy7Q5aa1Gzq+BDg0FXEBvsdCfa9d+jwY3+fRie27LKZat1piVX/KeJDfCq9nWpFkf
bcsqT+8th9xqg+TKazTKV3iW+V3dasNjCUxtY/rTU0Dedp449q5scyoLOeSPlc9vdO3W3aaGMT65
/qUb1+34WZq2c08Irnyo01zdmbTab88Sv32zvWw8160D2iF0uD3Ob7qDXZBhoHmfh3F/sjsIUsJs
dWSqPfAHF08p0wTnKVVDtmpiHCGKtFvwDO6bGZYPuWVOnwHeypgg20nI6AG35n3NhgpGJr39UsiR
hoKK9rHO4K8iB3OHyKXkTjDi6kYru2KU7iyNQSNnUUdwmblNtGblQErfWz8QQYOe1CSoMyHyTZQ0
4DuVQmrTkcgcAVl6QApMx0h55a+GRkOqay9lSkBfUEKjmiBhe3lTI+OI6rPG8q35mbH3aqvC0KIJ
ht2kXJDshg5PAxVezWm80l1ngpqnnE+PMYTeeoqsbtOgaH1uO+tByy3nCQULDC5caRVivaQCb6zc
yrg+0Sqn75Vp9iOuEudRkgy48KhTAQLj3gHL/qi1Uf3kK+QCvUufpKBh94AkcbzDg4G+DjqULsr6
zMXiPgiLJYaw0+cwOupS0KXBRXIU8yOg2HL/1x9xd77Cfr5bWoZDkcBFJnTHsKhGfrpBOYqYdy3z
cY7a17AKESRgjggTryTCvUpWQWhdmCXpqAlsKDx6wDvlwcyfPPGJzZBBZZf3mza2T3EN1swJS9by
jGmj7tiluei7BOKJFTxhEpteGYY9MlDQH2zqgocsakCcDdlXU0cyrquG7QDxlxGKyI1MoI8hs8Tn
ACNtPWbD+Hg7zIpvF8zpvUxJ1mzK9mi7PTj+LkdshO5ryd6H++30YZJajH4gzR/7EKBNnrXBphm/
ITOGitT24XZgi4QmtRi/N2gHZRKVL/j8EXqUyFxi8kIrZMW40+hie7H7ImPWPif1mn2OxPmcOFa2
gePJh9EFkFKgciCeAk8Sk7V0T2IIYYxj133vXbHGfWi+EJVm7uFTgPabvw4qfBc1hvNM1Fp5wFLb
Lf/6nbWp/n56Zy3TlCwWkqXH5vjnUsZReZ9y9gHP+kY7w9n7iwfQNLtNzfW0fdTwF281cABBKr6r
rNgRzdvvozxPjkbfPZAjo58o38ELGRWHfz5Fvt3vS7f8yOlsVJ71VqrKY8I3OmA9Eo/UM2webKVt
oKi8Sa1XJueEnIzz7ZGOCX3To5XGuVD1B22Kv4U+WdueJ/LHWPPe694ZtywFRC0lrrz0Rnf1k7Y4
Rm3uXnyp5IW7VrvMtGc6HWVWqqOWzzg8l3z1lnFqnyGsFPrIdMoV+JlKc5UO6Mb/w+m1b5fGT5cO
MFTGfpIzTKTu/1oczKH2yExhcVAM5dreck/EOqaHPNGZe8MnIPEcIbgyMx8lB67Fxgpe2ziPWD6m
Z5ymuyAvTEjiHOpwMAGTT8Wq0sf7xJ980FSVf4xdxKx+8Wg3BTjU3A+fpWAFITQxO01pkJ3pgm9c
ChUI3JQdgCuTZ5E4wzYjZzcs7scuK48REb2LLBDVyyhza0kcyzYezfrkY77e0nHH8UhwBfrW3Hyu
YtB7bX308f7VgKbZOwjYbXFIXubt2e1Q2wGN8479sc9qsCwC19iBdtGvfkgFZJF3uSq8BJv/FFVE
aQzZKbad7NT5EjCcyDK4i8OKGIPuYFiFwPPIXRnU5Suej+8tcxTYlKA2O0P2p1DHoTzYvfkgqE2W
0EC913xw3yMZDR+REy6dVDNfQ9MejmUCpjoVg/nqkCHNrr1hCyuaB2D6GoahamRSoqfPuQSKZO9k
3qxbWU6PVcy1ihHTB7/lO0dHEzG2jOIDhSBCObKcduC3c9wsKb1tn3/QNRkahIgqxclK/H1VQIOW
xmA8ujg249a+H9G9RfNAtQ9D43h7pBevhOXWx7LEOVK4lYUzxNQ4G527oz2DIcFsfIRCgVj2sxmH
0WeIirgjFnvWUzB6zNp4nwVNv/eA+K/0FK6WFs6aRRVmy0S2Bith9qMvkH+UA1whpHUHrUBMMbSS
yKiRdqhKJ4ZLScx0u1T4b5SU5zQzQnB6oIMqfbhn8Z95tfFbUyAS52Pfvyal9a750C7/L0/n1ds4
sgbRX0SAzcxX5SzZchq/EJ6xzZybofnr76EWuMBCsDfM2hLZ7K6v6pRWvUV+Tqg3bxpavQOqHBNP
HGWTGcfHV1R2TSTOdfmuXXzCOFc+AkhKs24JAew9SkYbFRc+e07FxLPlupuxHP2rKuNry7gSV7ZP
XiOtjq3WMKECsiHPZo6bQiuaH/Kh8jy0XXBoiypbh5ZHW+UQ/ouwcE61+R2H9ScGCLqTmEiMDVnC
0bqUdYSPgeD8yqmmbMluQvfGG7s0Ds9LC4ttiCB253hV4OLgfFLM+CFV/nUDRrl6OzW3ijzYKaIS
hIwD/8BwbpZbMi5wzCfR0IatSWJ1UVxZ6zAP5a7Ze8Xgr7A/NFdQtf4mm+vWcO1RzSXoIs2KeFwx
blSb2s7cXdiAQau1QNxFgAmExIe5FmYfrGtv0resyTl1nuSctSIDPKCaQtD5ayebvsEaY9kDkfpG
hVeNs7NU/fTD8BsA5BC8BHjq6HqCDeEA6Fk7JTZgH3vKVZoX1DpxeXyT9YxEzCLGZM8j5NLHqb0f
Ihy4aVHcBs4gl5R81MJoYCm0FiBgz8h1wMiVOuqaqw6ddLDAlc4ur0KsGCTf6Y2ARzVJJfaa4RAr
1T105Qg7uTaGGb2VICyDgCvTSlwCHIZ8KkIz3eFdwVhtdzu9qt1lg46DDFJA0cd9sxgckf2qHQdI
D2+nb+2rXH1EY0rXXe8vBh3AQJy3tHM09Z8Nv25KX7LxCkXBPI7/f8louVvIrCMDo2fXGG3t2UwK
eSXl9hZ6ff7lsL6QeOmChdv2+IcSsz62Hrec72GStO3ybpGTRpihvH1DlFRRA2n4yDdwztPS/dRj
22Djr9RG8rTax64NFB1DNg2qxTwHhBVtptPZMSgTowNiAALZ2scqYpdi2Gys3O4wEmuNmETSJur+
Pj6Dykb88fmMV1UDZKYLclpJN+k4j9crgrqEhcI1Vp5fr0wVxgLwFa3x1s/wN+b83gGACbkryoDA
0Ib+Li6Uva3n/Jo2uNYlS/NvlTnuxcOKTVzEE0StGntvVd2AiOGOz57Ck2QW4xvYIbzsIq/hyVft
h89xLYa8lDScSEYese9eUd4z0O+BtMx3E2AhO2Wp7dNoFVIhuyRHrb8VNdB8z1fX1qbRFGo9YyzN
fgnN8BJWKlj1+FDph8Hn4BHsKVvd2ExuU17E/AJ0lOhS9a4HvfEeTM2ZY9ta08R0zDOr2pak9TZp
b/2zSll86WV3dXkiX4eHopKYJfM5fymk35/iLKnXNM4564drxCTNYXhV+sSzgCCicJatEYxb188x
frT9S+kM+jqt6GlxYwepDm8EEKPmboXijLE9eHJMXAsKUXKDsb868tiojmPGfG3yydlGdCsq2/Zv
QH3PKUyxFUGUiQYOTV/S2Ku2TZX9FG10gvc24UNHWw7mMvduSLF81XQ9OYCoT6FSMbYv+eHE0z+m
TOZHnKcEQ+BP2Rh7aFGwoyfQTwFH5ipYJbx3SwUNcdc1OJgoqQx3uV0SoVZ4YczOoeQZedTLa4OK
3DgCG4ANIsbfwIl82LtYG7nGCfT7XvwV2EriHqBPtUjkVW8S92JgLVj3o8Lml/VyI+2ax1L1VsV2
9Rlr9dPYSLkrfKUdXAn1sy8B8LZad/THYWR1YCBZith8yhxtn7UKTb2BZaTRPFjIur6r+THt2Nox
Gd+j0PW+UlO+GnFdcb5tEQ25X2jSa480KbZnU7BSg19j8Ce9jd9gQ2PvOSyiluoOi36TM0LBAqAz
ve1WHqztOlxRkuIxnc0okcuFDXmOiElJL8NNlq5/0MwK/DcPjq6xmjez+gLXZ97bnuGiVvrOkx77
BNBoX+wk4T1hpczPm8m7RDY1RiP35d8GR7YTtiyVAx4WXPxoYkUSvTqBuEl4skuTMtRNpuKEd6Qa
GauDHFZjDbArICwZK5YUzlD9IrVLtRI4U1ZjDn6OlftfZWmwW4BwjE47HPRoSI4OBURdSgdaWCfh
rW8sDZjhE9eg8YEWhnmX4Igzuy19MpDE955d5oFV4WOlw8TgQhlcVx08iEknlF5QYM/hdi9k3K/I
wTibsJsgFY3hd2ZOdNrRorJrOk6M+qQS6DbUwlisA+cIe/HdJTpZM7Zd62VFq2tkJ0e9ofilIR++
QYCa6DKSlNcoPiHd8JLdWABeY8Q70DtKJxnsGVhTyVIXeNeloPihp32Y/Fk5XqUGKyex8KRDQKTR
nbwdsdY8uyCTjO/OH5BB1buHonWZyMx4AehDAah+rbVmv21HnayW7/w4lSgpKfK5HJpnWCu00v3/
xW3jYCdZoBKaHJi1I1RWevcaRg4+fqsh6pHDjAlE8Z0KLItZXmSn1Ks/cyodSYVq/cWU/R/HRmyv
LTq1ZJnRguOa5u3x4mkeSIrM4zyZGtd6/GyUZlyiIvGvSRf9Gw0xbfBkBOwdxU5GGN5MritoKh3V
8XCCc25jUpGut4+D7q+WN+3ObrXfwErVLcjTbzqYNPyscXOAs9PsuoIUHI5N8r2c/l500kvBTPA5
1RWYw2zsnG1ee/nJi0OLRpUIEyuVaxdp4/IuGcedJZxR3JiK4rp2U5Slc3LpXHnKdaqRmh9PRMrm
Zwpg9yPL3xiglFvoWaDICsPEcTYbzXvMAQIZQUNZnPWZeoWMFOzIC4Q716JHOxnSm9LgFGRG2p3d
SWLphjj2eDOHIXIOtqvdBNSqK88zCEDYiaRv5/8IWOGhBxE25oqb12uaWwev9Bg1zplmoIUiDEdp
g5DrUYr+QHOXuYGkbg8LiBQ52RekmZjpzm0sE6L91O6I5HuaVLwpfFiwemfli1Tm5UwNjv5A18Q1
c4nqoIA2WfboaLwN7q+hav9q+TCq03IaT7brjSeTRIpwVLlzTOk8l2hzO6P/lhYGd9HmmySkNzQx
fAgJJuwT/BzOV4LLzKeEhxncn7gUpPCqQazaTESLMnSa2+Nlnm3BgpUnqy39o2ObJ9A/7bWyrPLa
76lGDjac0u5dXU1v9rRXmVGvh5qtTG2HxkFoJrmv+au2ytKF3lA3NSk4EElW3x4NL4+XCGo/7m/C
E/BGGLIm3boRjraZ+lyus/5WjU4aLdqKJPTofMWtm374w9sUFkBPHUgtoYMEAta7Wo+WGQCFBZtR
g9ZbdA6Ti9gJim/TuppxHb42dU9+vKi7pzgpiBe3eEKKfoK1IFBKEuk5IKYEniAk3g0xmXwztuKe
zhrSpFt/ojIDH2N58caVEU6QouNa5elQJ6N5qutErumE6d/YiH9q4AblqpkK5x2TY7WRo55uH98O
tpawmAb2Rfa1dyzL8CV0G54IoSD6UxsdP3IznMos+/LLakndQvNKC1zCQBgMriLOt4Fxym1AT2x7
iPPwOTGG9upjF7qqK4km7xhnrnvEAP7jJp0HIavGoh//EmbgnDKb7Xvfpc+Hjf+K0rjlOJbDuURZ
cDADsz+EH3vgrjbYyMAI8626XiQV51XOb+Br48h8HtDJV1NFulGAMdAdHjVUzyw7nQqZmUy4NlIe
AY8tlCejbyNKCvyFJO9CRXkP3Hj/XiO9DVPVvNVBMt74YK8kQpu3nLHeuR45ED7+IbMz303MVTja
+rul6ntWO/F7TpG0lkKsTgLdO0Czo6tIjXBa5iCRrXqGCm30j4AolrEs5JCc5CgWsG+bSRNXBpTR
ATUH9kgXqw9TcAia4sEmuucWqO6T2uZpduB/2VDHPvUvTQGID3sRjRFB1l6zaGqpQYSaEyCtH2NT
hes419MPCXDat6JnmSDXI97DGXRH97u2Y8ozSlttYGq9WIOqzj1dzJuWvNUyyW3kJrP3bjZNvgen
4t/XFFpWXzT11cJU1nv9zGIMg73LdXXW6t8kCY4RXXF0KUn7KcAqicUs4YBGryKMVl5amO2YB6P9
UHpUj+PRLeb/Bs/EgU/4I2JYu5tGBAC71xNFxmJaDqiii0RREBlVNbsnm9bNASXtMSNEZiF8SLLh
ZHQU25P+3SOB5KspQXcEqBAvyaz2d/ow+3uTgxlLu33BWO/NaGgLbJrQpI7LcKiZc/OXeu6NsJv2
vUqC7lTrno7Bao0P1/5J0rVHgfkPajgNwmHm3LUpUhuix5zo6ZTydXmsy1zsoB4/jVXw4wYehGuL
eBRQ4D7Oxw3dA5x9O1wajgXs0gsr2Flcr0/Ue1IC3vEHq362oM9O4Yc92MNGvgx739k7ITWIhhG0
H0Uo2BR4nwxFouuYZKT5agIybVy0y75zm8OgTSOIayN+0qmFHyh6eM9lzv6booVTOHMewQlk28aW
7MoC0LRtBFuUo2G0A3b0KqbG2vZMXUNIQDFPkJljiKcLKzIEenY5vr8KCtpKsnmPHfXyrhkB2OwC
D9b8MqZVwVYws15hiqsPjxsPgWMqbmPBgaKsDfVJMP8boATbvtpe+GZMrjvSGlCWBTY3Agm18njR
y18dY+HWJGQ9gCWxOlmfpT2tEfhokGojsXUD2z46pIzWVay+c+SoLf7P4SkAhyHKrNqTneguOG86
bLRad0GYmFY2Rt3z6BNDp2t6fFF++az11ksD+/4G2qt7aVNnZYDvfK8Hzoc06i3JksUnnurJKZE6
Z5Ci44oeL3Hb64CXeCKzH/sctN492bjh17Gn/+EdEHeimVHnkw6Q3MiWGKJrVLnRtQvjZV3oOVbD
fNdhVHizhubYIIT/pvNAIfI8MEvG6zhSO476oo3OVkA0EAsbWDe4A16YOfBe+Ry3EMaAi3G/6kaz
TVxaIhMhcL7ZmlylrACHOjLVRwVCmJx38BKpSx+O5YUCu/4cml/tUOf/AjVH6XWclLp4AqZl37FZ
ZYuQDrfaE1szAJJnzsaABtsRhU1Mi4a8cK9t6LtXklvJweN4PF/QDbf/h7TzadMGLcckXI+NMzCu
rdMvSK/tUx06HbArPeV++KRrzH4dCd9GtbAfuc+IN3ZtzyImBpyXKkPfTlD1CT/wnkCiq4+4SvoF
AptcE/+b1nGRUTabZPa+UgY6a+ihSM4VRyX2u/m7csj+tUXbrmbLGMS0yXuP+FcXjjY27C+tGqwi
LkKt1cTZ19zxnT8KYtzCo3Zk7slqN1GM+gSiGw6sQVgKXUFseXftOy1nxbEpGhA6XTcbt6y5w0sD
7IvP+9QG8PYmMdKcLBe2avJ/Tq9ppNIt+2zl2UcEmX7nT23H6bO2aE9vEFTquavRgOF3xi5Y0gtF
kXjfUeEZ0a5WtqpZDwzMF3laQrkybeqNefequdH88RaC9v3SNIAm2lDId1zRT7KkyNp53CjzCz4/
HgXh4BzYwyzTsSx/DA9ukkl49tXwxmwTWdE/n4nqrqBsZDdiuM4Fca8h6rwPrwaYRdwxPRBDbmFN
xBc7K8SlEAkxZquYe7xSVv/RwnRUt1jfeTycOy0b37EhL3jiroHXBN2gLi12pwV+I+uo8z/0kgHH
JuPvdWCsmCN0EYRhLyS0HWdnzxo2mavYL8acjft3VzDGZBgmj4+vkrFIjh20c1ZzxEfTWMDtTW9T
oWlPQxWk51pFF8102eGOjcYO0RErDvg1KCugfMgbm7wQ5pvMmxdPj/VnZ4wdmEKksbhR87WD1LoF
p1LuDGi+hG4j58VkJM9oeLrptrJf3Kxjkz9wYsPhd+cDfBO9pb9R1BEt4nQRwhP6puzVYocdmZcp
8w9kOAI8Pl75RqkUYmWYdfMDtl1qdRqQzNaXXeB9s6XTXmxMXpvQa4tDmRSsXi45FtMw843BWZEr
wsVHQ/8McDDtRSRLpXEP6gObfWJ5m8YxucQGu33Xpw/pc0CWfXY26Xp8qvVQ3mKCCoWbak9QdP5C
WqCfOYL1UHTWG8x5dvsJetiiUjgx2oQMQSFCtgkRhQW+G2wl9U4vfsJkOuTXifx+2CsC1S/+0L9r
RvfWx4l+ipBnyGukNIhB5KlYgT8at/Avj27ILHMwN3ZUpD2+FTHwnKbJU6rpiqfIiPWzrXUGbKVI
bVk+l/Gsyz5eMouKO7LRaz6YZBGqNreIE8WgrLkadgR1FBvW5jNDMaN1IAtfqXTnNjVLHuN1vbVn
QiH11mjO/twT5VGg7oRlfxtmJD3mDDbIuuftREJLXOD5OxLH6nkwoh2mJOiTU57+mfoefwZtQ8Q/
0kMa98M2IrJA643l3UJdtwlUIEgllh+e+Tm2LYfSRTuV+TPgr4pMm+6TPUeEYrBD7WlVgxG7NwHA
CoOy1ROpZZ2OD4QXBsjq1qKJLgyhXtIwNe7sbtYzOmkarIZZJJQAN8WVoCwtea4zT55aFn5yAHvH
TbRLHne0D9rGR9668pQOtEao4fPxjV8P79PY76beFMfHi2ZJvHlk1w6Mps6lF2d/8FW/BWlx67Lg
WGll9yRGRNBRravE816DPAILNEQml1sTVQu4cf0OwIVc8MhgAq1p/iEDfrwL2MOUhZO/hYNpLo0K
mvLAHuE8ONpHEejXGMrjdxhNVzW2n7YZUXaS2L8lesSJk5K19KcweDO9X09pXDYaHen70cGaJrK4
2drCcp5xkwlGR8Z4cEacYrKrp31tUV1Rj4195yzkrFp6YDd++QrfKXvWJ725Tw3EoKKb6k3aevVd
T6HxpTqJRmraNsUw9Cdz3lzHBkeZcH6J+fvhXIYRzFYKciYh6fAEcvNssfBKRFXHfU6dpL2qsC+Z
v/Pvl6UJ6SXxYKnLKtxJSYXtqJrpGJmFj5Di6wvJG89GBsuF20iGkiXcFFoNNMPlwZN45fs0pYBQ
TS6UjuKYk4SDfWp0194VVY2/Q1I8l+/YBjeHwOHE1QIFupg1NNUpPzmd+1lbTnR/UF4bx2PL2hnp
gYyUD8AMDbH2QufweLFlmq1kDbPv8V/0ARdjKZfDaKzwR7m7NC/DU4ttfsWD56MWqt7KMeOIl/k2
eZp5t52+oylmFzfDT8VR0V7EKiovHdx18oL/ydiZL+AoZuY5MKUGA1Gn0aYmLp0za0uWuU13kgUN
kW1G9RSn5p6x0PRXK1LOQa7lXAvTjk/hBGCVtCGzjEiOSHOW/oxbkUg+Z6KN2/2g2qtDMlR9tEwr
taVOZ991JKgpdDgL8CfHSFM3sxXTuut0Z6flXven06ETDDE7HDNcxY0PIr9ge5RgQbrhWphOda6f
zSgOt3mAI7sNRHcj5LJ7TKB70v4EM1HMa/du5r2+bXLFdHru/oBAxTJG0mwB+ZkVUAq4pzQ6fDax
tfJT4yXXhPvlO+4xaD2u66pbsTur/+QdHrWCu7LhwjhIchY0TfaC4izgecBAlL/Wh6JetnMDlNs3
7HO18eQgQG5KTh6Hqq9aZgs1mV+Kq7ZdATKiRUu/4iiAb5YibbSduGGyjTcapVrEs+xX9zFIJjG1
0FXtHXiPfmQZUp8nrGuoQ2O37Q8raQf4GziEuRNYNnXoQUFQ9DzEy/LiBD25ZcIxOcyMx6PD4+y9
jEJ7BTe8oz7EQO6rFYNb7O07quGh9CDBXpQlXkQIXu7xXdAY7wlL/SkcLJS4Okw//vtKOS9ibIyb
72EFVVKm2yl0g2dvALNInpfFvoq+O1rBhCfHA1OZYsXEprixZnfLXjH3Ntti280zqqg4DcLNcQLy
WXVx0O9drzt1zM3fhDCjk5+a8N/cGbFMf8CqdHFvQiJxdsSGV2matuvWTMV6QMFHiqr+Nh3BMUh4
JayTw0PeBEtWniJpMfEu7Tdai99SYdq71sDDVPO+TsXJHXzn0o+lfi3YH1+r1HXoIYupruBOBHgF
IieLbaioevZGPh1GcBIHf4whxogaK3bDU7vFHaFvR37NjU/C7VpYXUGEVDwXg2XcsroJXpPqmT2R
vSbogxHDTOILW3p4EcOYQcLk2zLEmCV1z9oKNYk7y9PvWOCB9EU0ASq2tDVQ3f4PYPWVCrLpL/Eb
0tQhqEezpeHKCogpTgY5eehRHCk7u7gFPB3AMhvRBSz1tel62ABJzQTNkTfXVePWkDEF2qURgkcw
gtUQEot8vNgGLdGxHjYUXddfFO0Fu7EyObhyYtr2o0jeaVTDex0jBD6+rcd054MFTGA1yjjN/0Hh
fqexDyBP6MKxnrfjcT3Jz6Eq2Gg16Z7C3vzmBuMfhu+kP+uyOENUOzpTq55kaqknCyG2cti4U3l8
GTOsGLS+5dsMy9WKRVIuXHdKT/78QsJVX5PClXg9puAsq7OTMOYdiNMDheK7x0vVsPMFjbtsiere
fOQZamjiZRn1A1hmdw21f4CpYXYbQ9n1WtbCeFbZZFKtwVmxhBtLhZwuPvWwfK0pkLgKI/jnADSg
Cwc/Obw6qkS66sWi8zjQZX19fNdVBWYKLSEha3mKaldnAXSDpiHHAu8R49ODV6qcw+OFOuQPuoii
A0RiDHsAIbaUBmEXttsWD04O3rgDj04/mBE/W3mXPAdyOg5mdXSH/FUWPXotGjp9dEzeqPYLNiZT
zMOgc0QodX0AzUI7Rlupe+FP3n1iOLqwOHPvsTF4dyZ75i6W49wCVu0SAlsnMRn93ZxwF1iF8zPJ
XuwoQtGYLmesXKkoGQnL7E3L9AYrZN39Zcq0L+lpVcWYMU1kD/YItD2+eryUwRSeOam89kRONiRA
Nzq4Cv48ypxS/dnTQjQPaOVbmUThT5emd7Nji+EJK2a5m6d3SdUfC4wjSezk3OV89/j7WeDqK6ih
3pI4XvEcccbcac2MSbaLc2hQMzIQ4HwelcsgoLOrFzoEB0i7FmjowvCRFd3hOeBdiXNDnMJoGJ57
bj/CeueihjvHJIwnTM8cq69+XBdgVKKNKzZ1FBurHpOhHlpPqUOL9uQhBEyS4Xc3XKIQalJv1hJ+
ErnTMsaa2LZTT6TAOw18hGfDcWIEOvBwNCJoJ/h2VPQ5WbcMgwqyYM7QYsNQ7Duo4XNrgQf/Q2Q1
nWQOMxU5M97tBCqrKweaNafuZM0vbWjoawi7EGEaa5NDxNw7pQdLQkPbEk1ORzRNkg0rgzUuUOZs
Chio+sxE8IIPobqaAyudRUvceYjGj0Z6/eFxZTGf3+cRP7CKuM0Kx6R39vElxzWMcLrrF5ukNbm8
K4AvXKw7lafBOXdh9RQln/HjT0Es77b2vT6WFqROKRCTliaIoN3j+wkiwWmwmLQPusa6Z1XqLZXW
i0di5xD2ipGWkunZNpBX2x6vec3ugJabbVR5gMZbGp/I15AoXDiFdxhsH9YltKYuXFOhqBaV3T/7
PBExMy81uWUIgYQAb7OIntMxv4bkWbyQyazkvvWBf+JUq5XY6lO6Tif3khIWKRWMmea9HRESTozl
b6Ou/c1xVyQ51K+it0+i/QAHuFQKMNgo91g4qEk4UMlBT65OwQDtOVWp1rnbf+DNOTRy3WfRVfSY
sdSnhcBbVPY+s0A890fPWw/OR9xy2Mcj79GonKaHqvMvcqLzUmR87vKHX3EVW9bFo/Ns2kfyoxSf
pjRujABZcCKQ4zU3ZXj0yz9WkZIfQzOhASyI6pU7HCjgOXTQSdLxLxARSALQxIVgtclajun4sxCF
m+DNxg3MJFLxTkRiTZF4uXXZo00cP4AwLbBWcfKGAIL+D6zz3tZ/WxOPdBMgC3iLwu+2bf/PbtTB
3cci33pUnpV5uEnALAYjLcV+tNIM/+Z9DzYtnRMq2etEQacA2hjv2uwg/H2gB3TTaFtscst4eOLM
TgPvwbP+FV+5skhPnLu8WKUD7RHq4MnP1JQnnzaIlo+fx/S6Sdp/enPS8QI4z8roSN1CoOrkyq/u
k6FWEd2dHiZbc+6xsKtzqOVUcE5bOWjsWPPlvGsYne7gCtAvaUI5Fl4C+O+RZLKdIQF3uN70qlzT
sbybRL3hwQETFXxUmh5tcHQpPXuUUWVRsZSwpITBJAj3Zssh/hglrHv86iYAmikige5PW1yPyyaH
PkqBFwGqZJ3YSLPVC/x4lA/aLNMk2DPJ9UR7pmCc6myH6qSkTJZJhPLp4LUbsz0OJs13ABjnJ5NA
itnTAIAu9qX33rqeaMj0gpWvIc8lztLhnLLQYvtUxOYPHchUOpH9GjcFd6lm7pyODaHde690nO1V
BYkNvpKXxMQoucMGHvnpT8rNghXqgvK2MWI6dEhgNjZAPnPf0RoOilv49K7QmiXq9mvQE4rwwle4
Yds8PIeT3GYEgBpWfDvdAbESSyC5SPLtPu1wzNP9HvKOlir54/BMG6cfXGJkgqNj1pnPTTeu8Pd8
gfVncjm+ZD6lAnPj9WT8BbPMGIVfyDUoyekueHVISVs3T2bQ49t0bY8bh3u2S7ULz4dyA49TFFq5
rxptXSpMqtgCBjNZ1eA4sLJAfoFi5pEGj1zCbwFynD9LumSwAERTkLHyA2DXHgc02VKxU95HIJvx
QFHVTBkBQpUi0KUhzMdoWeNtc6hScLLk0I7JEuA63pfSP+AuzEdWLEzuB9IdW2iuGYrn9BYyS2e8
cswLSoXYgf/GZQin0Tc/C0o6sMKd4zg8Jdp0aCPgETrStD09QfQ7uA7QmY4lkhLNLZPMXZVH+5IH
jDXsmOodiPFsRFNgwFJvDI3JXkp751S0vWkH/tKcryp76f1hW9TGTazYHSziIKeOOlgCkVlodvRb
toCzQvs2Ug6GZ5y3rGOlts94DJsFRsc7ekWoZWv4GIRQRvQm2n1D26UcJH+BGrhBk8DJwkJeMJjX
COFSlUYbW7BiP/Yeg17qJizeLZsNg46hiYsrsxjBIHC2xFMnPbsHmfjow3AbM8rS6XfQpx68kPud
6drKG/+M9lfZFABJs70Pk8s1JtaW3vkNaSvt82HVadqRW/DKiHMZVz+IRbjSgJjWFanIdzVpFGJG
/aZryn+p+ZnCIjIA1PVddY1jD7JP6x9xoG4sI/xE3ViGJun91Jb9Mo3aTZ/U5Up2AcMu9LqalZjL
Ni42wkf67v2VazTrqmj+ktgfdv3U0GFJnRjE9Kw0UHkZvrR4cGqlUeZEZV9UnAHsg+fz1m7Q0CpC
p19rrEwj/ws7lVl/um1DClDoq+KxsolQcViLU1F/qGAG5FNBWiUnzW12PmNqrZpuYVmfRFK8NoBe
c6x23P6nWNg3EyoeTfIbbRSrqRjRtNxL7uo/meVu0+Qe9uydgelRRLgAl78EHnNMe7UDAPxGA8/W
cTFEj1dciF7t/Q6gyt2R8WnrQUi0t6LPmyUxYuormCqlY4UvUdA/EGOEqfZTWfw2/MTEFeCuhvcw
H36r0VqzChGN7pK/hMHLFUEjZEXQtGboP08C42oU0ygMBcOsuYndxWQF+wYJEGQDAGsTk59kGq39
6Vy6ZRzGA53NRhi+m9f0B/UTUoPMg7F+SgJoL3HMdor1i5oOYcpDUOXsRBEA8pQasgiLtMM6reHd
cqFzVPE/C/rkBAMrikALwuOPaKnxshffdFd2l+6LFOSNrp1KI2AsTXNcmAabsmF9MlPAXPgtXT8j
6INl3kjXKFs/nAUPSuibSvPeer35wiuYlswtgo0eaL+paE9V1axtN9zYynmS8LDtadxl5rjRLXut
ourSetpc/w15WdbLQn3bhlwB2lYmwS6wb3HuE5WQ21ja0NLqK9S0e5XQHIRfUoLIHoN8pXnPojJ2
Ae7eRdbnOBeggeYGtYvuK53lSOSX3EH0yEk9w9zNtORkEIAZAny5yn0etRBr37jufG4av8t7BgLq
Pkziz2DRZl4O1vXR+NjNEGzi0Ele7LOSEl+vMuiqYsazFS1NfRXVhvFcvsKkbSXCS4RC2WoTP26+
hFyzCqoBjgTjjQQWTRpjw8F6W/2V+CFR0tY2WQMiYlDPNpUNXT5o6o090NtDzTuHOoqUmM2H0HqN
7K/D6b1LqV6pfOh5r7E5LAIyvU1YrOvcfY/YfxbcQQ1PlKp7K2izKsGNN1q8Ceto49v6pm0bcgwZ
Y+n+6hTh84iDpnPLXaq5TxiGMUnHOHkhc8+tx+jCtBwttLT4lDTxLgwt+YVAwoPW3w0VWa/0rNvN
okxRtKLyIPvnzIufW7eDyoX3J+SBB7oAi1VE3LSX8Vnvwrtl4Wvhed610iJG5P1kCdsQgUq2oLcM
FRPPhpXQZeBWr+FkgwpuKrVvsauspmb4olUF8BnzL+ZrLr6yjpTFc+zRItHRhdVS5hDNsCRZgY0L
gSlrtAYwXMBACHXMjRhJk71YMFyMzq5bHvOpvuRB/Z0SA1g6Y3lNtfipGiENu5n5FuJG6Aoa4GoD
u5VC9i1EsEhbGS49nfPywBc4e75Lq7znuLYXAxO9cNT2XjRWa7OuOI60YIcAfSpFwdEQM/a23HYO
zP86jXehl/gX71VJOlfAhqAkIsVlRufaUUhMDKX+AaP5NWiKD3307lCmCgHFS+N6GTUWKAntYDUq
bFqlfU0yCrmnMhmJvBcnmmf49Ks6xh2PTg87N2zSb7zk4fKtRf6aPV/fwkmpVo0PPjuhVSxI6qiW
yWOu0H8bepd0mx73uuPgGRlUa1T4WDL5P87OYzdyJs2iT0SAQUbQbNNbpbzbEFIZeu+CfPo5VAOD
np5BNzCLVpdK+kupTCbjM/eeu4b7yUKvxbqTuXvCxyRbfnjr02RskUjLlRBkf2KW2cJtWVmlDcQ3
L/l3SLOymuYbhhTXFHFplp3MGzOnocxCEkN9/xg63d8KdQMzEgogqUPilhCCWOOuEoFCkzxQ6I7N
u5O9uIOBSmpC1Z1zHo1Rhb1rhORiDD0bV+/ND1MDwWCD+6m5TBUxoLFtt+uO6gsJB5Rhj4D0yWSf
lRArjAc1WW1r09qTvUc5P/nOOmLVsUkJsrOz9HVZJduE6AB1nz80U/A94vj3jB9WLY/BCud7NdIp
K8hMcRQuVoyh38cXFurA7orks2D8slqS1l0q3WlWX+bUHG2zuf0s4mJEdtWsBGJkdvjxZ2vLYoOU
mQ5iFK9TM13zxkEMSEQySYzQLDXhlkPMW7JQ9no2uu9yARjL344m0zh+SQnx+vkv2BhnK22cZZif
Sif/6sPxsZ6mC+x/OkNGdXFIpKswFqmDQLMTk9oMEH3Xsj0jC5RboKn+Vn36wW3u0Gf6iHCDEitQ
ZxwvxAzXw76xx3e9kIRzRzy7mH348uSxsJIvvXaRkFmZTYSipHQznEMJxTOgSFpLhnZrEr9/FVb4
vMzrVo4QchezrO275nc9qmoFlLs7ZiimYmWfPTE9WMWzqTtAZHG9bUvvF0GOBAj495ZhvmUuIC7y
RGgQGLANgK3dHusOMAJCy1iLOrClR3PoVnHl3iaIcHgyH+uhAvjgK6Ji+54d6zXpsXLGDW/sinlJ
zZy3S/KjLANKg+nNKEZ3nWlLs2mNriool0ok2wSC1Bf4LDDSiz8D4FyacP23dL4rC8T9qFS/aezu
tyt3DrO3ivVHmyYvWcx+l6XOZ4rYGaUAol7TNhCRRZwCrv09ZS5z2e4uKdEk+EYenrKb67DU7LOE
dxrxZml4iksEIAhEALZJUiBDxFnmkN6VdvHA8qlexbb8DBOugap11oNmsagMqdZo5oeUQjngBpAz
x18b5Bdv7bH/Sso/ZkboDycwBl1czcDqqaCKAnjBdCpzVZ8nFhaebZB7Klq9hp+8mQQBK6AaXPYH
G6ImsXqAsKpAPjJ1oRFXHOsFWdPg298qn+LNDkhRxFy0D7LpK1fqhb057qHhF3UIOebfDbtguh4g
b2ALvk3zjxkNbMvN2d4FhiIsqSZXIYsmHhjWm1rSqtfll1c4rx3ea9Aow8GeqCyQfSYrOdu3XqLW
yp/dpt1mD7HCflcTWkCsV86N8RkC+8cQ96++fBhaTkwnf0/TEH3IAEvVVwnlFJmco2wRJHWU2LF5
7xrQR0eo2GQQvdUdqZkxc3bmynjeWc83rnnpastljmjfquV/A6GIls7hogMe6CM2wmbxpRz698Qm
8NpPuCdPKXIPh8EM0Jb7PlCLf+omGOimCR1NJdOHJQs0GgHsupu6y84kvh8Bu94MpT813srR769d
5J0Csz4q4tkNV96rLtyKMDvERvHmm4DdHXc8CiKSGaruk/HL6vDCDOXiOb9G/WIucQh16OxuMwuP
WEYcpHWOWVjV/Wecx3AEWYY0wyd3yXGb9+ljETjoHMncUD4t7BBAH3ctBmSYkKHycu1aSxKHd3Bq
eZ8W5G71hnxvuPd106/RMz5UPx3H4aHKjauucHckzlOUG98pmjJDvQwWAwhb/AowCYzOsHMD1vEB
6mutmXjWDZvZBn8DNYStX2JhPifefLGC+RE/1SXCmLjSJteIl/BSV3N3aH17U5koig3It6uiIqnN
1XzG273lUNe03SMYlxEPEZkYJqcxU3Unlo+4Wr7TTD2mHgpbcAJkkDfZEX6ltSGjkrDA+JcDBnQV
zgBqK929OmV7M/0SQZFTvhPm9DZE1y53HnOqRHwXhs214uaa98H0SBI1jIE4/C1FAdohWoi+I/xP
iFArUxhPhBQHvIl5Oez2nbYHVZltA0XvyRMOsmNXxv0aRhBrpebOzMVL3Pbvy/9T4b4adc9MiemZ
cmAplru+F6/YtbaBir4BKH8WRYKsDgC6a6AhGUdjYyXAegkP9vPsr8G53+Qlt7yg3+iCFuPndwhz
rJpl9xAipoRBbkkC/gbOqGB5nmmSnsLGOMpuuJHudu3s5DiFhHhE+XdDwWBq+z6w0L52JDhFVCqp
GElwK4lLQjO/sWvOToZkZTw+G3n5y+aVhQ2gAuh4XYohnkPrScbdzbaJkQMRRT2ihoyGqz91ZsF+
oJRE0tLg2ObBqx/iDoSrnZt/WEDAsyQnBOmNFyaPTlz/ot5gjDT/Xd7kLYVXZr7bDQXSNEDUKGK6
q+x7HMLr6IlfAxTpTdmRuJb29IkIBep2r2m5KJzGLZAfBtZ5d6u43uK6+BY9JVeQPYDh2fUdwywx
X8qAZDFAtGXzHs+iX2OAQmeTRM+15CJsidDiMZqF9Zsc+a8iSI4Am365pLs6muwBbTUGpGKBVWaG
Xmj3pNx56z4P9WogRA79M6lSy4/1XGK4YFrwcslAv7fSOfGC3uG6PYLhLNZxH1BajXo32OaGt/ge
RfdpnuGlhMtYTraC1D2bQLKQeVPKCx8RTUrezGcru7VdYZcZrF4xxPKvarmkXT+lUrdQiKdX7UFZ
ZgQe5l2xLwxMCPZoFatOKXo3RZ4MDEfcZLhqrXdLszsD0bZvXHvXGhWrE2kTT8yXUC8wCCz6d9vN
/mqF6UHgD153sBMxeU875FR6Ta13HhDPsqO7WI4mMy/Az2urBztidjyYo4Oegdcns4J4NTjdLWPG
ThgLK3a0b0YBQKYOeOYrz7yYqQOVRi8smsq7BAM0onQBK+OsJ+qFUhZGZebCRvVrXoVihETW9OgQ
LdJr4DIYmwmmPNnzwXcjdb5lFhALp9iWhdRrrcCzzz6bD1nPPQNTdG6SHnstwgY4demGx/RIg+Nv
/cofd3Z5LhQQU2ldwza9V6QwkG8WECbSTZvwExe5hF6rVo2hEBCM6B7gfbttbkKzoUTx3Ow7zI2H
sudWVDBlRtKWV51kbH1z42rYdC1s7WZeM5dzYMnFd7mX3I89YKxE1Yy6JPhPj9yRePR2rTkvaBDa
q0kPL70rLaC1BAC4rJjP9uKCUIYDIT8PTn1uemTEwIOfK7WPag4TV8ClqeWSROOMaz8/Ym2gQcpM
hv6sA5EfdvFeISQ2TWDXbf05pYszYaA+8Ct+kpEbR01oSagJf+aWTZKE/JxL83vwiS7sDb5HTAdw
L9a27ijqZOQ+eCIwyeOAq5om4lxJDXQCLjW7KNTlDDs1JMx17oSEyWGa80oc1zBBmf3rO+WzzLbZ
cvh8b+q0X4GmcasR2lJigZP9I7x3Vvw8uFf4NsbaNId4bSyZbXbR4q3M45Ur80+nDV7R4WLhDed9
TIO+n7KRUUPkoXIjOLdso5vtoz/oOzqrykMzwfauemRyZW37dvrTERyLEWX5AQte0szWQ+WRzSXq
i6oNzUNL/qJ1O9UF0PC0tlcZng0iVzh3W72d9IiCHtAJeMv4r5nj06iLF3tSJ6ptenFZl9tgvksC
y9h3xnRqYeceknR6DaHGrHR6GnoKnyKi6TLa6hFdKbI2XGY1FyIEp/GlwQnFCTFQtiyABepqvI3O
PrUIx7VovAyC22xNK1rgyYmg0USsUhGHU1IVhbklGJb/vAgOPkmjjK/fRgT7eEfEm8P+WMI38MOY
gLYJUE4JO4D1ICoXqelSZE94RUBTRBiDwgvgaudYVMGFqdBVoNOuZmJv78l5aDmn0q8umE6WGZ0d
O9rlJvt8u30o8bQFtnepF+sPPxzIB1ME5m6qX+SuThdxnDBUMptu53Ai2kvgZq1PxAQbwy0a2nal
UniQKNBYk5z06DZowbD1RKnYJMJ5x1b/7cXdX8rDDz9OvvETrBUmxThmbRGzHhumlF/f/O3yu62D
MDv1PWK/Yq4w1zNqMy08RjmqRbeHyqMwfY7IPyAD3NeoTtfdvF4EZ5ufr8ZC/GKoRi6gdxd2bMCa
kAV7DgMTVaSzcUCXzSYs4zDGjYUgc14Op8INuS2JF7Sj32ZpJZswto8OUQugnxMGcB9Z1hwEGSOB
MW9No3lGULaX1ImDbq+1bW/mdH5L0v5NNjXZKcig2ctzwTZLDIp+gv+MrUEn8PaSU84QkbfB+OmG
0T7ANWBJhkr9iO22jOQKxDzXNoRYsEZIjmgb/BCzrvMEntdZKdJTnZlIEJKY6UYiqDbNkzWTfd7P
wJU8VTA1Ge/bdg/Hc+bbs2M5pE9pkb9IC3GisTyBo42infMXRgHRMmn8lc2CLTCaTpyWycNcZA9d
Z70SfHPwVH0/i8pY9dalSk0uYGC7KwZFNAHJyhn5J4XZvU7OL2vo/VXTuc9tFSHIyZZEYN+AUmGf
SdD6G8BuDJip9m1/GYr4VpWaYzWcrgSVmm32BBgx4lfLHtsRNm4XnBkWoVx49dOI8gCvjYqXdN7P
ao5vAMPPhqyfq6K4WCEWbsJ/jHHmyRihT7nu8CXt/hM2Eb1fwiimMfzt5DEtMrx4ZtvY3bemZlFO
UQvXw122aUbt3VNF8B7vIny8GbHh9W2WVrcOE/O1QUfrg+/H4tZBGqE6jsl5dPR1pvZdGZ8yo9AD
4Uu6VElcoEbazzvbqRR1mA4+Eg8epHiwx4wjlywk6tZ8WnkfhHpwvsRQvMKBd1s8MQfn4l5WbIRF
K/Sx7PaYzrXBY1Jymy70pYaVcap99wGrzl9RV9fOm36Bo8Hn7T4nLes51jmoY3v74EborMm3iDGp
uF8Qwl6SYeB2uLyaSthwFer0FR4eOxVuAMRW0vKUzYiLx62ecWd/9n3YHasYJU4ABBFuH1EowRbw
rLfF4BmsYBwd2iq5KkrwnfC8fUmOhrXEps4dPRIpvHMNIsh5T0BsrWAM6g04CmYgANWDO20Yp9FN
mT274r0p8UBbrCajz7Rtb5TB6QpBGRdz7J2skRUeJzdHo7O3VP7iJOgCx+QeqMwGYcT9W1EYgt61
whtXEWdYuPRhIQ5FvxveU1M2W6uz01XS1PkunOZPFM/POWF8LPKtXzlRbax76SRjwRMzEnpDfsF+
qIBNjTLaEvf4CggGXRuuvXOBJQT1rnHkfbefC4DcTph0q4GjCxMY8+FZrxzb+YVNdSsZewm/OPhY
jkrbRBowfS2E/84pktWwWGg7u7q343lTp84SVma9JJJQQJ6Ud4ZVX7xh94aW9Rav78DQ6ljabn2U
YnjrnSQ56KjBGeDUG1Q2QNK9hn0gIn0Y2SdbENIxpowTsayTU2Dj4y6sjznw3mp5cSI20qLPmHrU
xpPXZxjtEsqH6tRO0z3Rg9HK9yEfDtEDhr1lghw8z83On8VfVY04LhSvWj5X+8Zozm7vvVnFLWy5
hMaS6VNj8t5A6XIqB++auR7BQoUNMRKdSV5zizAU6eQILJl/ZFcji3dTWWxnSEn0ru2DO2G7VhxD
BPQieAecTfCU95KFKYhSD1lFV5lfFoKmOK2oLMLxb927G2/BKIXm+OJZ/XUc27U78FOUD5heuGa6
spwLd1XGXo1NqLKHx6UR9TvOE+p+a3gYSCSDXVluqyB803326FvxGTHWeU6ouiLC5YVV4HeFKrZ2
uWaQjDJkDK9TZdFEJoxQciv7NQw2Nmg8AKy2nRAtJjAAq5ue3Nlx135911TRw+jluALb1xqv1xrT
FNd1mYJMdxhj+t0n7JpPY9rWyJ9XeKmcseEZaLgxdi5BpZOL3vs1EdnGd/wLVfglTNLD3BFP2mT4
WYhXxenJpBx/UXCCSMyJHVBX/PwzInubUvGMK4Ga3Smvc2j97dlZrElR/WS2AYhpJMeScENR4bGJ
x/o18OwzqjynwKVracGzkItHNxSIXhl4jKSBLpJWqHCL36e7RAwEVzGZFSE7T1dNZ3zk8XpIMRVk
wkCel0D1Cd/IcvJWQ34asxG/U/3GQvA2NcY3mje6ElRJ/tuAMz3y/UdkVl9jS8o3eqLZl7/Dj9ii
mTYm5m61ifvUtiD+6b0zpO8C7Sm0S64D14LSrNvvmAMewXh8htDvbdGJB2t4TdYhN8qESgrZSrhJ
kre05sqMLf85dCpKqm6vWs7XymL1JGT/eyi815qYJISVlkkt6eyyAT1oij2jb9tvnzW9QdJAK+uH
ftB/WIhcSU08A/I5GKJixWFXLKfrg7L0Y5I2JL0tTYCc3LNZU0D20JzxsulHFmoGXRguMTQ7NQKX
TC0xBOVHQfWv/ZqzdcINbuyLCKeK57Q8D0nNIWNU+0zTMUfMkWTnXduM/BmfKQngxWxbij4+NSyz
RzqqgxlWT06d2dTlWY4kCD7VGHNae+Q2WoPVrmqT8SACww2P/bEoSpSCTfVoZ+VdEAaskQHtJINb
ksFgbBjDthuRFiRBfPsuyqykgjcN9zWiCC6vVeoDpwjVImxx7sqUuwpXcUURVuAxnZpoN5cX5Vef
uhqxFJpU67Moj8xH2dd6wIZ9NsN521jbKeWmmnbhb6dHnx3AFlz5+X1fO/SbIdpCvPespZWHKa6l
jM/SR3OJo9G1vVjlCSh45BrjZmHRwfC+i9dt1n0OA0dsmXIwWZJytuzskvWQ+1278ho76q6p+TVD
w6n31mD+wji93GWGlGoSAgks40LHxBEwUQRsRoEo5MmM41cFtpKtssWvmXG9GeixV4HtrOlhD7k5
/uHOD1EjfBDCBzWUs7OgXQznLD2FBjvtkIkXLhrS5im7Z978AIjQAPfiylbmwE2ixPixskO21+hs
KkrhoL7pojV2TugSRQUzcWe2TnvtQDOveqRUO5H0e0KAwo3u+nSTawhmZM6Puf/exYKkRi7dWPlb
ocjjINRq3jTA4zIsg8fWXudNggxERM+xL9NtUpibQvGsB4aJCietUVp7xHcaow5QH8zttmSI5hew
Fyi2DAgeLvNEpl6ofprnjI7/zOGyi1T2ZACY3gsSA9CI9MZDqwLYdSJm2oRVS1bPNgOtM4ExmL7J
bdmmdYsLLnHGQ+9yLcRu2dD1ye90GIetZ0uSeqs02sqI1bQZJBcWf6U3PlDA+1s7VL+bYi62xRDi
D4nEoxXJ6dC1vA0wpgCN7nvk8LJCYZfN9DdeCFGuuRWiYjtMeFUYUNyxmjtVXm7ccbhX68mfYKYt
vV0w3WTBeplERvtEPVBtVQe92UKE5hJOOUgGGMjg1QaQjdiEHVkQuRhYrQpQZZZxpLQi3JIJk9t2
xRtSRcJlYyhRQyQR/nVkyw4k0I3Rh0ZqfkoFPGXq7XXiVuQW+vN8Rn/NFCPN6Dh8+yuyS7FWcvqI
szJfMXfS28icsLZM5dkxNp1oon2R9VzCoQq2IPoSuFhR9oJDjg2HnYZ7FPH9RXsgKpAmBmRoVDCU
AHrQR3QYe1jQNvdOTiRZJSx7T/ZTcTRaiLU1y8IXr553g2vdGXOW/+XOtIOrI78S3QAiLurxGhTp
r7jpGR1FfLdllQy0Lc2uh1Djf3yK3CfHFwRhEDjVNRdG+pjV9zJspvew9t59+6PVf2sgqgTyLUTW
tH7Hr0+KqXiWwkQrzml8GeooP8KtZaScgnys3C4+S8atSA5iYONBWb9abv4QRoNYN/xba1HVxu3n
Azr67Bil0Mew366QhzsvrI4IdSK65Mr6myFdrbgUyvlUgEO+DLNU9xY+ZGBT6buZzJ9GOzsXN8mQ
E2ZCQy6t7MvPhzlxE6Sy5a4ISA9ps7ULfQWdWT2/tTN94li4xbPBuMGpvf7Lv0eoTSTbUjCqoMP2
680TYKgUTNcY/BldcQvwTTz0ow9ys5jumgDsVdG+U5Ah0B8c68Vo3ODw82lqW/Ue9DD3w36WR1Nw
yFg2/Hsq9c7dJaqtD5OTCcaj6mpOaX0snUpfhyAjlLjrq0sxjeDZpH9ENYRuFXvLR5eefZiO7tIW
sKtOVkqa3qX0wJe6HAeMDKnCR2EXhwSmzkrV9nBGe6y4uxUfbQ26BiBJf0eC34MvlXENC0xwpdbp
VbTjAmMMxZKyZ179MgCPYAfvUQAFJU0zc1MlQ7XJY3rkNvLC5yrQT/XcFl+TiVB+8DAlWU0535nA
vk9MTQf2X5F3xi2B4DWRlIoYO75sw72XSV4/ZNX8LBwHakHPaY2HQXBwNTrZKsicu9JCdqONCKmd
hh1SWowhejuj3kvcHaKq8pb4ybD3jQTymceI3K9z/9Yv/EJWJthXS5RNfuf6exBij6XsWvRyHorM
StebtAGlimxg2OIcKFmI65QAhVD+6o0yv7OtILsb//tPYd76R4qOf/y9bWekNTncIt1SZ+csx9Jt
m1n7NjLTTEWX/Iab+gwPFVmBdybEvN9yW1/gMk1/mB3kJWB8s8cS8cN2rDvQ58EcA9+I5N53+v3k
NAwLwdJMSaSPtD68GxkMcPIjYlt4oyMwnRcRcaxp1uREk795AYJSMnSf6T7jddPm3T2mFfJGAZ8i
hnmug668l23FwGnhHIfJsw5dl58UA2cu+WUqv3wwG2CjUmm0pmXF97ToIkDqbg26qGveMaX1NbNW
aQfss8eAIDJsUjq+S9KWry8BVLonzzvQetq5LT3lCEImNJJTwkFzVv5XHWn450RlPQdMCSUSFLZV
Y7EJ+hmBsX5TouSe7uhg50NbYl4kihuA9W3UmP1Om5lLYOgUE1s743NLc9iuMCBqBkD8MXWcP1GY
nXEgTgfXzsdXT0OlqiY5gWyex1eliCIOFsbdNMRHKGUN0UFO+zKV00KY6978URjbGlHz3kuD/A0B
pZNK5IymJmVXNQRNJ7BZUunjMLH8Q+XbD2qxu1hZWezDge6j9Ydp3bCMwJIwwcgYyfTkr85DC+Iw
meA3JoMxXcj+/iYVetqwEwpPVs16fcy6Y0fG1O7n5Un1r9zW0b0V5ySKBu2dlRmkR4SO+WRz09gY
RFTdR+M1dJGkgUCr8X3Ac5ooSg9s7sP5Msmq2I+GhVRcv/oYn56KnjVKiDf5oCWTFNdI9YYBPqbB
Mbi1OiWQtzB89Hce6IYxa7d9qNBd9Ub+YDXjWaN4ph0p2AkG7lVyHOn4JYQf9zihVQILbX1RFxkv
IubxuaI5JqZp7LXMPF4e2plg+qwJ2VJkXtf/bQA1HS4z5XnnNlq8mZX1ZLrIWea2PQB4wjvaO85e
M6Q/2j7KQ7RjgrhBfL/ojXwg2IcpnF98POd709EuyefdsGtS6u8KW0bm2f5aEesxyza+OrJ4Dwh8
e1JTisXMwOka+FZ+qb2quGi9m6toqwYAvN3NeqEtbLPL7Nh6HxqDfyo86eNCLzpIDKO+V0GFp8Jx
YPXRIiOKJI655d6ytLENgqyHEfMG8o+pYENVbKyQMOwKKVCkOdeUb22VyaghYEuNpGYq74jafUJf
n+5/TE9VgVpH+sysFr/v0LntLQLFVVoWwzTMTJE9NfuB3BGMtmJxlbLK7GYXJf4SjVlmZGb4YbVX
+JnZqjr3C9lz54iBJ7djBuD7zKAMO0o4eqqT5czqAleF4FSvZhe9uJGcPr0VZeIe9MREfO4pP2XW
HKHwNUBIGwYYKJHNg+ss07QctdBQD4qddlpux4WxYNGMEbgl/NPPp6iYjg28yQelKn1x83q4FmYZ
XRhArhF5BqHZvU2Dmq5hVS/PWmBesOdku9oqUT94Y7yxOiQwRsHyRk7RiKOYVxin77DPon4445Ig
4jmNXssSgkwewszpYzt8tbTxlwuRB7rIJMKQRD2wXOZuYrb3ECB5BG80iVdymI71ZO4DjYK7ydz0
Sce30SxBlmcu8kymmPUldwaCEN2arqEFA0dEAARPsIiPgkS8K7vrpzbksrJSTSRaSdZrRqGDWNFm
jrHwpmh4dp6yuRONYF5naYc7v8/SdYeSF1xzn7+aPVln0djt7EYxVhKNPmENN3ZsrG/BYupiVGfv
WJf+/WEs9XV7aBhEmSpK3zxCMww9T1e33PTCCPGFkODHze0SVwt2utY8Prqksg9ewOS7j/CKVRX6
TyOx6sDiKusRvPetAkbHEcU0uy+hknn+ziTUZTMQebytW66JpASc13RfVuOWN8PuDnPE0zXM36EJ
UtDx8OUPk+0c4z7cN8ubPJq8mAFb6x4kxOD73DsCfCXu1xzuari5tKKGPIETe8wq6iFjpLVUA+Pw
LO3G58K3QSfFX3Nrtm8IKtF59gDYchenT+mgFIv1ucR2jOAl6/ZDx0hB6h2/l339YdPgIw44dlHi
F67Edyfi6Przp1jy4jHmcJIqfulkXJxNhiEbJCX5J/X/GwOly8Smr5skHD5VI3gbmNRyqw1TyAYr
z5jTk4bi8dQXrcuVnjGURW/dFdBbGdzc1VnTcDxMPqwbyM+hlt1dX3nWnZYgvQN/MaqRs/AUcVOf
+4YNhAJH1TGkXTkktjw67YRjpehBCLV5D1NcYIRIgvyLiBCCtL9GJt2l30EvccOCkKRFHRNHKHHH
c2IofgBdrrd8QPqbQYkYHAwgfApWhLSaeZZ71C9QQLPy6x/30+Wm2oWlPhbckcnKhvemcEdue9dz
nnBvQImw49dcGYrlhH2QLPE2ziTD0+QnCfBD76630/JCMDliE4QoTGlrwDqLlMUv/wSpr/b2PHgb
b2iBqApSeuK8fi6Y1pNUYFP6QjVAHjyml58PQgaYtyePRbJTkMceTIzKWHp+zBU7q6YXNlGYyKNw
1XxMvTI/JmR0axcNb9ZUcH2TnwMxUfsRYd99FrlEN3lj+w5e8DWekuRLetHeadL9onh69OAZEEyE
LBzq69PPZ/PijtRx+fzzGQxqoPHtS9U044qE0JpWusjZU1ZsG6Oifu6Tgpuxi18sYibz4HYOS8IF
MWX4S80UZuKayyjeUUGlqOlyD21WdR7kYL00TJclk9OLHznzdUxS81pnjrdGTdFtGCsB5NdZ+qwi
876PPfmH/KQNjSzmT1KZjekr6RmvMtbZIbrBj1tr0ni5+ngSlg8FkoizRriPpapBHm41558/gbuk
SIg18Fr+njiT0v5woNr9RblnSOsv5p1fLECDe46t4BREXnAtRPcGQM9cSFHBVY9Rx2K3JOUdJ+kN
mIF7nMf2eVo+8xACrHzZDuQegloy0/k3Y8DyVVnT4pSInEPixulbRjAke4y2vpNd9ALkkubTgNiu
Dem+e1P6QlmNnQtZSixN42ESJkuDZAlL8CUPg31AAGEtN9rg7EVZ/xiNw7daRM2xbBRaxpTU7OVD
unww5CIRQjq9tf0O5vLMqsK1WnVQhWm/NJkRb6bZVIcf3r6RVMkmR+B+yBJSryZdHwOIm2wOfd5A
ea4O+ETE5aeBEB37pbSqS/j/c+NwTLvZqpvM5GIPSj9O4EPMDkdjm4OlMuPuIc06YpS9JNmbgUBy
qMuvQiESnSB2PHixehtZBq6EVvJDT9km7WKoJ0EpTrVlDxsio9SHFgWCtLF/EJNQdwPXASsNb1gG
bv0OM0d489spvCbOsDbZBd5+PuQe/b+T+Iw8B+NP6vrkMRSif4BaV286T9y4Ai8UqtOdWadM90jA
+TZZdJsZc7o0hf74U5oWnQv8gcgYY4ZlZZjWCR1JvtD/mfTn04fbN/8hDUUsaSflTyTlPzILJdZv
27GEb7JMw9O6ZGr8U1xTym7blGNYraUZDxc9uPGxSbHIdKlPWHmMYlpGOeNKaFKw185lOI2XvnO/
sjIB3xm7zYPImngdEOi+c1DIAWscnQOCkf+YnPR/PVLyklxyPeCCCbnkB/7TI6UtpMPFHYAwLNL4
nSMqkWid+4l4Dtzqa6QdvpCo6m45zuwtBoxjA3n85s/mk1M4/Zas5owTPPnEa0AD3+cMB+vA/g8p
Gf8rg4Tn07MshxmfrUzpLPlK//Qogxx1ctC15TqecdGbCg58SnLkJmxJp4oQv62rHOnuv4/m+D9e
RZSatiBKUNnw4P81VapupGypoOK1a5GvWsQcQp3FzNlyjRsr3J3uG/8xqiF5sMM468iIMIu9p7m9
6eOqvYBQt+9G3aF7yBliMZwiOUbE3u3fP0zrX7PBpIN13mcGDOqFbapavv5PT442yjpuRJMyaM32
vlLlk0ii+CZnVEVtRH2a2M1B6sk8R3n9USn7OphW/G70+hLM/XvfT5fG0fKWksGyUUMN6dqSnBMA
CKJkmMCOkxPRjn8QYnuf//6x/4TC/c83imvzDAvbswnOdeS/BEMasUGEWjux1+ZAgiLDtrfv9XPn
u/KCduk3WiKcW+wqsgYqPgn34lrENfFmCYLNf/9Y7H8NEeP6l4LWzbI9aQrmT//zecxTmfpCdvgy
m2vOFnRVZv70OoaMNnhWR/hdqBeNMju1nshuQ+i5Z5Asr2bgc/tMYuuS1p568HuBP8gNf+OFM45O
0SxRWNG8tUSGT7zuLz8oeXMOk3VpOR/gaS75wJYtcof4PetN8PU2BqG0VvqS584HfBj32lcNOBlW
ADuTiINdmLVUf/+PX99xXS55b1EnmP/yHkNSlmZ1k2frxvL+zLNyr6QoBQdmGwLjljRAHfjEJePt
ePBLSxIaooc34VAwBb2K92UV0aw31RJSxqpkiLwnQ0302uq/CDuz5baRbIt+ESKQSIyvHMGZ1Gy/
IGxXGfM84+vvArvjdlmqkKKz2ZK7wiWBIPLkOXuv/Q1Sc3KK4zpa1kqIW3T+tg9zax/Gsn0wBZOL
SU2tY2oblVslDDr8WiusNVi1dUHTSBc/LHCW/agedcbEOXM4/YsntvXxOcgj0JS6dn9sA/D+880f
+XECcG9EibcwIaaCT4Plv6GQSo4yhY5nm4699QxMsLx1w1Ir8jccls1JnXLaR3UCvDoAldgMUfjm
dDWtPiM5BV2805PRQR4AhctQUCDGZDyg8ghdftnhoDfeBO4gbJ/7nD5wXUAv15ZVyQbhVbD5PKkx
+PKhZqfCuWWIDFaGVVjnWvGLPVxMH0doqz7qKYJbuCyAnHrDX5WNnZ19vaF8wwWgAtZUal++IF36
RgraUyc9YLBI0BZlXteMPUR1C62icG0a6X1bz8K2+kmqsbWLMS1vtDY29iNmCCsP5LdCeubWjFuw
rGOabj0RcM6g6F9HQVzvjHQm3KwJ+5vWXMAABw/QFY+T/YsT2h3GDjE9CqXQV8j0ze3nt7D2PoSM
TzCfYYwumpBkUM2ZxP98ErZjTLaCpoLRIX3CKDzzlnXVX2qGVi+jl7aNjWs6acW2joYYxSd0Qn3Q
bpik5bNN7d1m1R41qvcwgMUDvuRcExjEh9ymE98jrrp/p43F9MVG8+HeQ8zC9mI5GtuNtNR3e3Aw
gPZF394uIeFAbjHBD4Vw8VtbNRjoSHj5wXgC55d88e/98MCTuhTs+XRtdC7Z+39vX01eEBlAgaD2
2q6ht3vHEb9prCs7w4AM8MW782GfkrolVRKR6TOZtq2+f3dAcNCII601w5f5ixyYhWHHza+8xAoc
kiDzMPZOsA305nvRYOQxpFa9jN26Kgv/lem+b18n5FH7ohRyF+rJryJO0Pr5ibOLDJL2NKc0bsU0
xPOJ/Yv8TfN9jLIuLcvmAcEWq/EOme/2hj5Ke4sRe7d0GnHsuTh7OtABibFXmksA7BJH0iXHLSeV
DdcOXHNRvI553p5GtDBTxGExHfRqmUIAwplXKRvdNMSa7raHWPQ6JqrxzTPLclUQbLgukwA3uT4/
PUDb+sEQbq2g/K3WaAoMzDbLvlG0ZeopTCJrznC5qU805AlOjcr6oEyFQwpv7aBslkdds7wXU1br
JDc3YcoMVTLoWNON2Ti91zO4hFfQlnO/qSANoQAdQa9NNTZprXrID6ITm+ZGY+s9hdz7mz6Cl17l
cA9UJyF0qOwA3AgQNJ/fLUJ8vOSMYlGW2YYuVVW8z/2OBchAITFMSlOcqbbpo4S+w8ihDTcDbncI
D7R6WpiyFw3Yqqs2I+d8LL5pZtco6rMVE5zywSJVc+sVJZqdBIlNV9LbrUsOEMUwdteGiBBUlRgX
/GR6raxoWmTE8azaDKEC+HlzT4uoOTGxsp98ETGpxZVhAu4HQpJf2qbJdkZVhWxOmvNc18Uj2Mf2
V4IPQWPIFJ/rKRJvuIlCwAVl8lNDjK6BKOuMuRvv1cppHGnX24F2qLsUzdec4+vg2F4L+P1XrPQX
rfHlgvEF7enaUx8iYYjLgHaxqFaBXdsPba4eCDCAiK75yt6eCmXfydGHLsdYru9tJCSK7exNpVV3
aR/2uPLSWWhCbuc6rOW0gpxUPeBhr1YTRkPpqYJIkLQ5J42GmjQUqAOBQyT5VVPrY2CH7MitJx6a
ylwyNrN3nUR3m5rigvYlfJalUu40LUiYhO2pHYYt2XNsRIHsXYhb+rr3GfM7ilpwfsZM7/PMeAzl
gCRRDXQyfPgq5K6/cKK1FzTjXMW2swNY0ubw+R2mf9wtpNSF4FBBsWPo90Djf9TNBYVpi3GLJIZU
fYLxL+6N03UNH5NGHeSLtq9cCVAegz25zDFo+EVDq3MdtaW3bKVvnXPFOIWwX8MxffMnDFX29AMk
1Thn7oVW6g5gYI5jo6xgz3FaIWAta1TvMpDwlap6e1TCVyk85wqpRralwwVTZ+QMRMpAD7XvdQT4
ydpDl3tTDFIxOtthiEHiyjIY/WD9+fUw5mfYn7U45Y9qW4apUv+wufy5e6rk3kHxR/XvlMC0fd0Z
90rf4fXVLWXZ+/2bI5B7ekHbg34AEyvR5J+xnBxMMhCO1NbCLUXbM3/uXoPEH9Gqq/oZK0y0Ugmy
BOer/d3gw4PoDGBqWBkBbzPFf/HUmXtVmi8YIxUKJHaeUBXP0YqRoNiA01RApl+9CTxhlBS3SOXD
rghc32VgJT8w+0NnjIkpKmPrwQ+/YTg3d57jhKAtRHSO9WA/qHr2OxKtvVKQjpw/v273Z//76yal
xrNKdSwu27vzFw3fSHhenGPlRNvG86mGBOLn38t6ThmeW2lGn3q7RKgHjef8iYblPv/RE5QSo0KN
7KUJ/Yt5np0984H9O4++RTSDtMB4QZaoLftuk7UZNKJG2Atmj7AlLM9ZFpatrWxS9/ZmjyO1VseJ
C2Z4iDDBgzjtN6OqqWNz8g/HjkxTwQ9IQ+p7aM6RTv7WSkJaclXDYw504HoUHTicDsCjRwcelYtM
t07oaBR49izmMH/mkWyPQktWNBJ6V1XN7IXW3VWJRXH1pIBRmh0x4NYPbReeC1rgX5zPxFwf/Hmd
mXUYmk2lwn+F9u7+LLJGr0aIRRz9y6035QGdQdrPsKhanfgyQOj6RuuSAhoWKM5sGrWdPhjf4AkC
3K4Vje4xtvnP33zx8UOjQxV0HIOfSFet94fGLsqrShtBG0Vms2utsj3FxJbsfNrz65FgJzcQ7bAr
kqjBgKDv+rF9/uIn+FBWmbrJ51UYBgdXm8zyPz+2TaNCKWZCtEwiTOcO2QMYiz2YSvyrdESt21w3
GD7F3Y4WNg/cYHil4+d2JoFb5DvKL94mY34b3r1NDm0a1eYw6Qjbetf7sls0iVoSkmgVtKfA7Mpt
FrcRTtnE+pZURJMgRtypVLgnBlFP0GPFKyBu8iMi3TjFymTtQWm/mmmX7ISORhpAcLAxyfUykSsd
oOMEKCocGOxGLdp1I0LvOnQvwgj6mG6nlDtKBWijSFEM76ExMuW3XZ6aWg9eCNB8m7QBgNCcIUZs
rLIejSg5Dn37VsxDpvuLYwHeSk1Dc02Isg+VXTvraAquCb3bsyTIcJGpQ/g2SUTnSt32h/vQ8/6i
hM3fup16bi9r//jF+/yxB2YKNkOe0DqfMPo8f77PRixDvKVIxfysz+a04rUcZP1iI8vcEakxrWBg
dAutLJxj3kDBGIf0UZuFPXaQ0aZ+o/oMdA/eMRKmk93GPz//+eTHj6cpTFuzoR5Km67OvN3+YztV
sgKW4EQxWeLvOtlWfpvUul0HQwnBe2gZCTeZv6pC+y/mBu3GzuRsAK8Q6c3Rb0NhdGuzZVez0867
5P6MPaHwu7+QB4DnYlRz9/5tk7+EQGulhoGqIVzjwbe/VankSTbA/2yG1tmFBbOSVJ/Cs6VaB7Y1
+8z85otbXXw4QJmm1IRNxLbggMAh7s9f2aTQVjnQhcgJ0j0PiOhieqVz6mHpR9cRZ6zr+fkxi2vv
DI9wR5BdfZDzPzaI6QcIhTdMhZyGhuT2xXvxsbShlaFapoleXYelMp84//FeAMGBGwP/Y9kyzz0p
Su0QW4ETRJIvxqdTWyuBPhz5SE47B6TgqmTo1GTf1BRaG/FRxTGYxunY9qo8o2fMwBKHOgdTWz8B
kzNOs3CKWYTlbTJqxDTrwMpNw/eo7aa1iQl/F2ah8TDUFvAAsPArgEzQuyzSFxs0D5//rv926Nc4
lrE/WjRr2YD//F3TAC0mbzccCguPHD1ySqRqbF4mjxF8SlSQP+bajdmxuCVRylksj1cWn/ZFFXuP
7FdERuc5ASV2bBBxDb5LH6ddC2QbajsvBjUy3UcdYZpDstTnP/y/fGgsDJ+Oje1VataHhyXsTBz2
LahDCc24wlwgh3LZjrW/jtUC1iJNGDeDRrkTubELAtANdc2IpoYwu1QV0znM31pzByfuvL89u0ef
0YzEdFUawes4+JbR2KJS0ghZ6NTG2noS8xeZ3jxG6HM1OFQPwrfjK4Pdfs6NHdD8a99lmEx4cWpj
X+nYUT7/pY0PJ7t5Z1B1lba6RlP/ftj+x93JPGhM9RB2p0MfGrVq0B9CYn4X3ei365r8vx0zsehk
e9Rxdh/chk7Hd1tZD4xr1NU9N6aYY0zB74QA4YGkk4EaLe2eKOaQMuCQOQgP8gav8hKGc7g21Tw+
TQa+zAbzobXW4ira9YP4qQdaTTHr1+QiLbH2E0IfuPWQ9gcFxt2eLla5K7uuRD5q1dtx9AhRqFSN
mxwsjhPwkDLVgPwtu7s5xrIg6vBNdi7aF/VVobCl9MeUhVKz/aLTde+L/7nJ8rixeN7qhsYjV77b
ZI2uBkNjZ9nSjEJJ75i4BFWkwHCDOriGGSeYnsYPJPYeqI4St48oeSLC6bvsYWonbTH6xeg6Shfe
em2kbYHkl+0uxg9XRRYVKaEKm5Ew5Y2e9/lB02Lm/10XPdtVFW1U25kOXQdpxClFLoCSiWCT+0yU
7zsj7kxn3XuZBgDYsVfCw7V9P+tWpZ67SCB/3L/rI80htdQrl6k1B2lUqnBJbcCUNVexPqitxef3
3X0HenfRHLprtKBMCWlWm3ewf9x3kYN4kUE3WALSdBDaPrd5g91CQ3Fw/zbLC9cI/fZaOj39XMU2
1gpM3J1ZpObapC/gZh0MtgR4/ne8x3qlHuoyh+iR7BKrN8++EfcXfzpwfAU3wFidg2V+7UNyrArw
MHkE/QzV/rDzJ8JYItVCtyO/+CXFx3KQ571m06oyLN3W35cJnWeaWRFLRBuFPm2DOOl3Zmi+jUb+
jZvjP58PSx8fwrwbVjoEoINvesPes8DKYNKevng8Gx/LAluYtNX5YQyT3ehd2WKS8IaZcMR83gKz
RrJkbyCmP4xlDzE2SILzSKTwOSPK+D8vhl/18ECLcjnAS0KyT+ZnAGvAumhSVq/Msrp9iVoK2A/f
htLAhTc5EBQPja9DpSe/emNGmfU0wU0toMY9qgnxL4OnlGdTEd8qrzEeGpJWFqVTJRfnZqDRfWUf
yDempgmsHVOzqhs+Mqh9iTH1U0wezhNw/v4c5tm4TZTXMunynQ/+fBnL2qT5U7TLIrMbWJuKeYuJ
m/XDhtR25tBffPC1DyUHZw1agzw6TYeTx/sqKxdTYzfckMtqtqV7VvKdZk94sQfSaCt7bchKuw6y
fG27jAi5eKrB0ufOlrAMbV0kCVbBwRGLzbrCFXmNaefsAjOwtiqD52vqjM+C4LWV4QtQCE2tBuc2
KYNzkYCi+/zDaH64T+HHM7SkYU87GJrVuxJFZAnygdjKlsUg9CfMXZP8HZLI+RhJVNFWFsanIlSu
bf4L0XN8vL9Qi8FmLjzhmr3dXcvmN2HO0XlAyzsMAnnugALR1l+q0YAH2msra5bjMmrah5UX0GUJ
1VUiG5S4E51MOh3eqKVXH8kpKn0V16KNkwAVzc9ZY2p3LanESG4nxAuPUYpgkBJv3BFd8duIpn5T
d+T7FmOgndMadSfci/tzTZY2E+OeXmNqheETDYBtno+PdRofG6XL96TzDC/4ytc5zvfntI+/KYZy
DWu/exqgoj113m+sVPX68+stxIdzGduEplFuMEA3qDfmmvEfT7/C9nVfwWkDO3xNO9iS83LuK6RF
HW/ial5ptRn1TafwVN8MyoZoz0nZSHxu0CTFvKxm64P0RQhyUtP1ZG/j2GVul8auVc1Lm1yncicE
dJMb1K6wXGmRK+QalmtGO4vgIJUQRRc0i2K5LMhGYbyLaOCiV1wltsvKbLfALay6le22qtur7nhf
Vk3jwXVqt0xcZXYObNvEdZytcl+atiWaAcc+q8637X11wZblTBvN3CjTvOpmwyB19DcNlQFV7bqb
ozSiQXVQXTTPAcGqxwleYt5ty/vKcsDnW9rIJX+Xuanvr8SEswoGYYsgNHAu2nr9FzJuHAmfv3Oa
8WE+ZAvJZJ/DFSXTPOv/853LpT+SIOhwoi5PunqSnOHUeVnlaTY8lCdPJUL8xNiaLPFQoBucV9FR
K25SBuYVtvpTUZ1KcRqTfbHr4ShVp646jcEJDttQnbTgpDAqCE6BfmzbY8TwnUF1exz5OplXwil5
PBBTPI0H5t5j8d+lFpSP0CH2rKjbJ/c1pqR47li62JliN9EYSXakSrI0lKiY8Df8b53Oq01dB7yr
t604uUH6LLaFhadym1lbLXTV0E1K1x4wU7iTMS+wn0OxA+OrDTv1vpwS++jO4rXcGyW2qz008Xra
xwke13lF7bw4lSQYDI+En3X+sfGPZjGvyoe2D/XimN2XbR+pfE37qN/XkJ5g/HfpidWkp4rkwf5U
EO7UnwCaxf06RGjYn0KSClPES6cgPfn4lrqT3WFWPjnGyaaHxoch1I91Ykj4Pj3st6MITgXhje3R
1+fXBsgBXyfzEhY/81Fah348GFzp8RBkq9ZbdMVhuC8p9yzVPxhyH3Z7vLFxtydKNLwvKXZ9sxuR
5ifzKzHTE5dcuF4zL791bY+sk+0gt5OEdkp8yVbCpqi3ANJBlafMREt3CtEfzCv8lXU4q11WX+ya
AO7ZrgXiO+yqcG+SHMhruddLgrX3zbRPweBP+yg5BPelIHiTaPgOiTy0/jGSB7oiRnEs/aMs5pUD
/Z+OU3G07KNxX+GEzOAk7COr5bKPW/VnzVXnklPrp5kOvQowhf3FkeReL/9RGvIRo0Kho0OHyHHe
ix/o/qcNuoRiWaZBjFLV0h6zFGYGIFLrgEIwOkdGBjSRHB6ePQMGHm0oF+3MEOAYpl/qpJP4jwp0
snLMa+T5jPDVIbkA55YELXX+phWBwR1HfnltmJiYA+TWBANVJE3xRPYd7NMG+sEDqZUe2L6xPznI
rorY807YOAnZUChP1S7PV2aqBC+T5aCKaaL8q3b2hwqDdgZ9Jq7GvD0DYvjzaTMYZlUMKLax5ED7
h341U8WVPY0v5apDkFqrgaUvo0wnD6XCnMzhoz7cY8JqIN1bbwSH0Vo6EAa1DNwxImVl7kIpUxNe
5XRNFJIcFNGFnBjM/0ZSh4mZHlOjOxBHWV/vf45jBymEQshvjtbl8L+XUWY9Cdy3lunBQqZp/62J
GO6VFnbQpg/t5yaiCYF79psVAkgk3vUH0xkaT7JLHsqehAeir2DKoNeNoOEeiPMolwkK4K0iHViU
ne+gx7NPA5a5KLaatVq1ch1rNrSTIsg2qLy0EyEb1O6oK+qQQeRYPk6Q30mbh6P0RZ30cdvm7aCz
wX9sg8L+vaYhbkjmTTHZYX9xkptp1z+j1La+lbOYMYgda58W4YweiHdceDDL+I72ld3We0suhrrF
8CPbgKi21vqiopAfKjh+MgvpGzuTpPn8fl5kK5mHwJPjlD2TFkYZYVtvte4sw6Fbd9ao3SilwBOt
WxMrPXy4ou3Lg1KQ/KRwI8FvFJPrjVhQp5jEhKYnT9USa00f4HMTOg+IxFGP/HvTVVAV9SYfteBm
gQ4zqim61BpHKexO/iPpT6ClsUrVuQVIagKVDjv9i/arOZdHfzwh5rO2w1vB2RFguTF/bP5RPhmW
BCFI5OOy7KNt0GGyrhtleDBUdkSlA28LdPfh/ke+VQD0Dk2iBZOa83/on5TCFDdARfKi+tplgERE
wll4Fbb+u0DVTOxAYm5iZn4LwTh8UXHE3JcFxRQZz6cybsRCTopz6VSRnwYYOctgSqcfdNP3hMUm
L1qvqG5Dlu7Cs9MfAjHsTc4vVmx+B7Qd8MTvX2I1+IUdJLsYBPGQNsw0KfFWhGcSSFjU2Bgy+7ki
QGlP9FC1DkyRu1nfVdg5bP+Uh423SGp1mxT5rG9r2+8MT8MzgM9dEZmox/2LIvyvGqzyQ+lDcLBp
GTpXwkQD8P4e40PYc5KGmVePVediPkYvVQWjcoKGPPmhdrJjJzumePBs8r/W+qSMO2vISTTRw95Y
qIjNNP3adj1ZCmUp3WFa4c8GCJtRyAlSdP/i6fuDI+FArw1f5lT42CPsSgNP2BaPfbxyJgh/g9rK
58zEbBy0jvqX7Gts2D3QgValTjLRFwtGP0tz9vCl0Ey3dqOn60TDmFd0pdjWZQr1ZRiKh5rLRyMY
Y7EPwgvBjysmjwkzJ7VFdt/eGoJdjkzq58i2/lbjMMF6aGGaVL16JVvnV+nQc4mKSr/1HmPkUh5V
H4Luou3mz38IzC8O4JFNoTqiFhuaB6/LvVNOzB+elZ9mGpukTRjGg8O2QnUwEbMxurnRqrTc7dxj
8gsqrkWSckpmKyXMXmvRz9/iKXe2OaNd/BbG7FfVlqEd6RAsVFCaYB0x+FfhugaxfEWO229SEh73
Mfj6FKE6sHBezECFuq8ywhZ1g1YYusyL3WZvY+OJE6yMkHln3W5TnuJLkwbyhah17BG5xl9WaXuD
GBseEU1ETgh1Bg5hFDEW0spBm+JVmIiM6i8GVF2r5aYrRmM74D7c6qkIz1pWutxszlHOL2E4OsdB
51aQSTZyQDS6p0xxTRVL3/0cxmjsp9WiSdVbt21Rzfb//1Kr4u3zIl/8S98GAZicJUb0Rj+O8fBZ
GIImNd3fIBxPthzFzgvQgOMmC5aDY2e7KtOrGxo8Ff4T5FlwCLsObcU5HcW+5Sh9k13JYZg55ZJg
qInZFud7tkiitmc6XOX8aOPmIQi66YwLaHoyE3pvttk7K/7mixoF8kDaljzEUP84/Pfe6v6t6RV/
A7LKDmZamutACdvtFOS/LVuW10o9VyqM3bLIsMNSXd8P1NFU8WBBvoP5ARuYLbSfdFM3k6KY34zh
pW+zwTVKijipmBEsoG6bqVHthlpMdmtfrxsd9BlT1PRCALDE5mzBj8Z/DXmwR3kLr690wZq1a82u
8f4QxrirAw3XOVPyHAMAmYBhd80mW5Jm4isULCJdydIRj9ZKbbvxUcxfl13WoFXIj0U6JTycESwQ
yRzvCbvKHocSHAwBhyiflHSOLNLXBFJ1r9lsYWXgcYhxDq2dCu5brug0OvO/AnToZ2IVx2MCpWWZ
htkcSeFU64kg1hUTXO2AHvQ6QR3ZIngZsL4JcvDkNPywo37R9QbegDFQSD3qmaAoQQsY1oqe9RqM
8+d3279Ixh2N/xhzjadi33zXCVXjSovqzuRmS+XJ8OLqUWsSi7w9ilq9JvXUiNrhBVfFU0dNCksI
kZlSlr9zlOE3nUTB1VSDUzWM7Dn05R7VUPETUt9iCmGlGN5LoxHUM3fi9UL/qgP2oY8xj12xACDV
1pmZWO9+9sgbZj9oUS9TnBcbm+p7XVSziou6dNVGlEWCwnVjTGn3EHXDyKWsA/gFmYNgz8QyTFHR
EnS9ykjeQ5RiJZAt8FeG81eK3yvscyJxtUJLTmU2EFrTWejwhhGNRfrw+RtxN4L8UVVYeETo1Fqq
RmPatt//MmGZJ6UGmFHXqm7XZ6ChBvlaEkeySuLML2liDP12dOh3CCsemdt1yZuYKZONBrcgH1Bo
x9CJFrlBNkOf9emPGLmkiuDpl18ZhwSt4m/FBpoXFVAnMSrzUDzUhT8eUghMi/k5u4Lp07p1Hj4b
sGO+oQcbFsxkjXMbUsMZcXG10jNor2mvohlAPDJ/GZSc9/TEM0GqqQyS6IhdshrRvIM+eguFsdhm
qaksuMkGnryJeqnLeiIfz3O+0+RghD8ZpMsQwzXx9NnbvSf3OQ7qbKESlPhFqep8mDhxmWn9M65F
lzJP0P8s3gLIo1FrsWHnbf6MnjvdKFZXrw1mU4xCsv4oGqfDDNi9tWrVIVEYpuP9Jcg5fVN2dnRV
tWtdza9tde38qyouLIeMSHHpz6W+r/2LJc6OOPvwDq61Ca6J2yoABmSAMC1ncs/e2ZrBDyVQQCfC
n1sbTVX9xtt/8FIHB20Qm8jfFf3KP/2jK1tcS1nRr6ISk8m8TPEgg0e9mZd2X5bxGKdPrG58CtMn
X/nvmqpnz3uq9eehei715yx5YeX6czq+sKLkpVKwFQIBfc2UFxYwq4VSpV1POiH4YAfI0s0J8i0p
ks73NEUQiaf8zdSTYIMrtnlqvxzOaOqHc6dFKY/GFoGtpiGoeTfSEoaGkSXGViZMNJV7q9pjYwfm
3KeHwdlLLpJ+4LUhFSI8evi6iXisj7VyJBjTOJD0WxWneprX4JzM7IwGnqXbZy87dxnqxItt4+G9
sCYYDc6lcC5lfq0oq6frcF/TdLW9eRXlzfN4G0Dh3hq+Fjcf38A64Zo8mSDUFpmePtVNqu+0mJZS
FUWEHpjlzi+s4OLnMfYzQ2xzbacwNturM2d2r3R7y9uxJkjR9xWQC+bsveTAspNDrB8a8pn0g1ke
q+Doe8dCnZckFyo7iewEhXIEIgnLIDmz4Nhrybk1z/W2lwcnvpTmeewuVnwpzEvfXTKyns1LnFxZ
YXKN+mtuzSvorym9f+vapDeWOdyq9EbrnEW0bKOtteGWODd1uJn5Q+TcGtFpB4ekrLiVTEJn1SpP
G3JpbRJvYiXqSCQ0eCBZqr8FphbfNAUpjt/S0cPcSFT4g5E9yPsS2QPLs4CGPtjWjbsMcSAcB926
6fEt6eelxv9dmXH9z0qMqxMS8Ha17q9Bc5HhVakvuiSM8wJsIA0vcXOOw0vYnFl+wxn03Oqnpj3x
WrSnOp4XXlg6KmZ/1O8rAQfqHBjiseLqEFaHIDzg4cr6fZ/tk37vkMoXfaEk/yiPwpeGXEQwouMo
6Vjzqfof58jUB9tZBTpKUC3IH4M8ttddo/brAf/k4zi21dmrHX6dxHhEOqGu5SwTrPq2JfNJb2kW
Ba5AanO4/9H9hew9edLlIRwNx1yBKmoXAKcIj+2mW+DY9Vlp2w09JnMRjGCJE6BtsLvy8XtQV0tT
xPZrVCEz4JMZbu4e4PnPrZQUmLGxTZdDb/iff16lsA7Meu8j1tzEZAYsdKvoLveXDIf8Jex0f9to
tbkY87eJvf9cyTK5MqnCfhr/MvUyeW2HutrV6ReKl48VjYUIBHGgKRFAS9QUf15WWoJhgj48XxqT
8RTFkYNSbNroM4k07Dm6qiNEtqkqsR5n5yDras7wRIyNBGAO6fComcazbRjxDad5aHDAlXG71ovW
IGYApOZANsAFf2QCofeLvUnMz7U/SwBNQz8ukA8hS/hwxLWZ1+ZtOgDYa4N220wVu2SlPSeeaNa6
XshVnBbmlXg0cgsc/8VAwA4Bi+mpRc+SdkqXbbIBpYOlYaFu4mpfziE+n9cp2scNFKEGTSjYSkwf
7feSjciaRmo8OIPNCL0/NyFHG77tM5wBWQcSzjqPLV04DivrXs0iqGH5uIznWAewYAohwW9GmVbb
XrQ6oLeOqKM+PUYOgnZt9L7BjLs0GGC+KBXvs+4/L63USWHD04aimZti7un847NWjEWSAn9jlOxp
aGd1NXhEkR08epVcd32fuhB6A6bCtrpGWwRhpxbyTbFuPp0MzzM2QyKnGwedfGurjC+Yb2/jDuCd
AwdDF31w+d9LguVvaVlvjvUWt29py1/zNvlvZfsm/Dd5XyRYAO+687teleTV1F/a6VVWLwwsWZ7+
YvG198wKxmdnnwS3aHyuk+dkfAbBZulPrLpm730K/KfIx+n/iIDSyB6t+7It/OTzivoHqd/q+MHQ
b7mE7Q6mr8hTEgND036MRwXQc+79HZlh9kxqj1sxZL/S5aGH1zbRMkE9/EWZ+1Eox6eTPiHKXYQX
aNjfabSQ4vhTXcl0GamVhx8fhLJtkA1Vy4QIYpjjSxxq/c5oDlkN0dYsx61R6hijU2s8ZrbiVhgw
lik46k3cU6B8fnd/NPry41Eh6sjfUb9/0ExMIGEI2YZdG7Re8UwACvGifRXRu/H6tV5LpOScik6e
SawzRvmz1iHEimoNNZY9flfDFuC1Rwsz1018cODCXMewaTsP2hd39MeeKz+pM9tTqZ/uMug/7+gg
JflzqGCcB+O815Wox50abawVGxXufL1KFrY1pZtKNBqCUEI0mUzAMeowj03avJHiyZi1OmLVFB3e
/4BY+soZrZPQtVm1YoNRazusnEEq1HWKffnsp1LyWTbGtaYoC9oO9gu9NLx8whOPph7JVTeiCtKU
0CEOzMg2VsCh/Yu36F8eQBK7BoJfnH06fZI/f3E1LWgUo2RdMlDoDm0e2cR9N/SZ1UUayl9RC5gO
NAverG5tePy2dgJC9PMfwvyXR7Vkd6EURW740RCeIKS0E5HOULFgo2oE95HS4zZGNSfHFf4evjmz
AZouNHDJNwaLsbFQ+D+Th/UrEEP1F7QtRpN9daxV2Ns9PR8a4JDftUb/mddWdkNWW17mDtaCD5J6
GHx0jWOV9o9Ei6DOb1ZsZMW60Ok/BvV4hOhSnB2/JUw6he8zzvqBpmjJ1SIpIk5wrQQlnhsyK3a2
3ahXmUjnSSmLaCExLUCKibwny0JjU0sn393/X11tojXzxqjJMLdbHgnSwHFcNqnI9clUW3mDtC5T
oBx9tShfLKxOIg3UOWWPZmkoHjARn3oV2vSoMkrEcuI8mKU5IpAntffzNwSzzsfN00CWAxeLpoCl
v5+OQORvWzp/BfhXXLuT75xsHQXu/atCb2+MpXvgwek8mdbEPJNmDc28mEkzme6c/2PuPJvbxrI3
/1Wm+j1mkcPWf6ZqSQRGBcuybL9BybIaOWd8+v1d2N3j0NXeebdVj1EkJUsiCeKee84TDrNz4Nzp
xUxa6gUmLWAmvWgCFLH4xpNZxf4RKVRN4rCC3BXvKeWe2axE3u2HL3NZjgxlGc0ylwUMZZnOwgsG
jGaZywJD+c9cVvDb/xjN/jmXDb8ZzZpd8GUuW1liNMtQ9stoFs8PY/5zNMtc9stoNjS+zmXtv5rL
MprNwCBGswkJk8N5ii7MZQFD2S9o1u/msgxlM7LRcWYrrgCLthRH4F+8hVth9v0azbunWZRAXNgE
Vez7D3bZpXW94MQPZ7qbbx0M8G4a5RQjz0fWhxouZXJ0z8gC4WFl/96Nmp8NRL7EYZJdDMWqTqmZ
k1Ua9clDGn7WY0bFNLaL63ZLyvPlHKkWFVWYncwq+SChu3owyUJ1Y6uX36yLwXiWXLpDQ2l3X19Q
npY7bB6e0Dk2d1VlNXdL5zSHOGHybOVTcxdF+r28EGeiOyI13R5Mwmu7lzSt19s+keQ7+KLxznJq
/QMixNytyxxZdcHGdk3W2XbpBuq7nieL3SguzZl+sMr+UZU0rALV1LqmVm9hk6ebUHEcvKxgKuM5
bDyn5hTuVTw3XK0mkn0juipYm+zonfT3I3bfYb46d2nRQm0WU4MKuaSbzyV1DL9m141qedDvc3lI
CmSzpRR0IaG2Zp9Z+DI7HTZVeE51iar5CFjxbh3bHn7bWN0phfSuX83iJbHrF/j2OKiqIS/Jr2p4
+adpD/pgPCxYagwbn4/NLeKbeg0TUUkvCoX4QQotOYhSInwPCheR5gA/tUuOPSmKlGnJ0V4EwuVY
W0eMfOz0hN3M3J3W7lSGp045EUrTlOdxOncl7QN0rG6eXtbpXKYXUJPyml5G9WJ3Ak10XdULqJvr
EAm0SEY2jA0XM4FlgyaCdq5WeFW3o8NsPrwW9Q08HMnZKVjA1TdQcUBX30DFGeqbqb6ppStoN/TS
FYzsoQV1wOv4ng2TcgULkcaQchRO36sZX7VWHHP9Em5Hhk3AUfDWa2vz3sqH+sNipfK+cbrqviD8
dJfJS/pAzLm6w4xYvVuN+qnW8DIVTAypvkDDcKBbcGMVTIzYufChl+yLs0EtoHQJzJP4xI+TQD+x
cRbozOuc3fD5EgGJ5rUwr312k8KHyW4y81pmN4l5jUys5QTu8Xiwjau5QUpvROb3tFfGq2pc1/E6
b1iMq2axZF+H/Ctm6wKa/EoWVW9dECmo6BQqgbi6LOEZTOE5VwTC9my3Zys5G7i2GyeN3Tub9g1F
dVoJPpKOGVpx7WgMR0IfkydovWArQQ8rXBgUmsOhxiWd1VoLdC2A5f2rJUrsPL+/wGmywjJnoTti
8/SjSGSW19FI1YEttWlJLpL7I61++ZISzbkhxtuJsFpEdkI/KUDKXlQIzGGwhkQjBZUWxJMAAnkJ
jXwSZLjJygJm77elvzS+5jqSa2q+rvm4kX5Bl2O7GMhQe8xgWQPLDJrkYMByrg9FcigxuDagux+S
GPcKgbj+ChQHAM5UbxzN+ISGstRTx59WCSN9tcGfq1SOoFaOpH5k/THpj5FziPNjwtPBvgTru/5Q
K4eFFTU/TGEAljDIIR1pQcQTqQTCOMAWF3Syb/Q+OW84ASdeBhkRNSJPhKel+Ugev2DoArCyFgqy
kkK73p6ct+RwxPYvN48UdH/xxlFrGjrbXrwZfhTRNIo56hIhvEThMZPZL/i1qfsRa/TIxeUKaI0b
YX6huMnEVNkleiniUhrhIe4NhTcRrtF5S+HRaAaK7s2dp+kCxgaLwkz3MskrNlSSB9CkAZI/B64N
kmeRKiLhUemRDgxaw+sNynBvNARm7vZkMNFB8iYGfrjMEI5B26D0YriNWO/abpp4GHoB6nQwd18x
Ji7AydbR96qzb2TGGwRh7BX8MzdEpNpEAoxKpNq1M7eXBdoNtUQyshtmXinxJTyfBNbGm+hk0S8h
hWvyyPSjmwgW28OYv+ZBkhVsr9ugMBFMYPJ4gu5he4BWGEg2RHCZFQFtg0IaO6smrpseHu6kQwM1
9UbYSKm3pJ7juJbjVvgXLW6huzjRaQssbjev3ITs4tRN4VSFe6bFBW6DItluT1hPviDt3iORDw82
QVqEOfO+Ru6au3rjEpWCtUlK3o3iYuKI0b6KN67l6pFHOh1YNzCvXDqvfJdh0NPRsPHUDncvT1s8
Nkw57+DCS+RFBnmCAvgTCIsC3jLebkOg2VCuXmcQ3eINhtf1Av1KbrqHE72yYWEQhSo78XrbTRIP
a0KIZUAhYXl2p44hrtuX7ghZkO0q43Vnb+sIOSCKi6Mwc1rEsbQgpLikczqU6xnx6m46CnSy2xAs
awhUEl/itHStzAMLb+gkjhNQvXbyhu048z6q/CW4XPNXCcBAB/QRE950uom2h9EkSPlO7EQVD1NR
U/F0xXMsTxk9C6vb0ZMVKigUyN5UCwwb1tSzHRdbbbxiSt3NdVdfXHVx+95tezejfuN95d0N0Xnu
FRihO4Tgg7x3xl90B/6iYwu9icGmgwmZTu/rh+aFPHZ4Woei41Vat3qNhm87LDlRb1UO1aeakCHN
i/pOrk3CrHtDOTdN+qF1uC6Qr6a5EwuzrODq3BGYSKhblr5fHAf5NuGgxzyBp0KQSKtqim+ExIuk
lQjurQr5fshXKgAnOxfGLN9vD3Xc3VnYPROoHjsME2wixSR4U5ad2A/LPBu7ns1XHqbvKmUyzuR1
fntIFLfkRVfXRtmN6kT5Q7g8RkbRqe0l+609EFmejy2nLoalLo7uB6Ori8cWDdYvXlfr5900MxNk
3HAhmOMylvu+8p9NNczkdqU719hcXoUMpLK65UjWNpidYwF32GFZFGC5/IIIw30HLZ4AKyZguQxz
cWS5BLrtDjesmdL4dcGEBZhYPgsm0Imk2xZM1sw0E8smy2U8f10ux9Bnuew3fFkuWTEr9l3JYZgP
Wi3WSpAbhxTUx2hbMcPo61ophI+Ynyfl4mPzi1GiFV+2QyVhohZ6zQCJzV6k2wEPzl+wxK2fd8Ia
LSxBxcPAzMHG6vtXMzMTNLENQvS8xLUkp6V66bB/uyz23QjvDpfZenmftCvmb9YYROSgEZpgr+ft
MLQ5Y5A0m/YN1qiw7pMJHy94Zl2u6s+9quxr/LZdfa2GwGLEw9ATFSufh89xLhwp/3xoe7xt23Bf
kVngbV8gI/j3WV3I8UoTv3NK4m4GorXsaVXOJW8bovQFPd17hyyEfZHO75wofak6I/XWdAkfhkkl
vCpZmTYYk32KMpqzy2zejSqkhCyVy0e1lPTzMBZYCrdl+ShDBb3aL2ZHW6ZqnOyj3JBDOSzFC0ZL
l5E+/GMLxWMz6ahLOF2Sg1rBSVSERL36qHRqc+90Zfu7ITfyLtOhamQGMSEQ7Dqv7ov67d+XiD8b
SNC4MOlRy6ZjKarzow9Tnlt5OTYqdvg9jFu5yIhqSYv+QWFUUeL9fSCDxX4wrVSC7LImD3QxyeuZ
kuJgwCI8pQ2Ul0wlIKylQ/QRH9ZzZ2JzEfdkSy7WqtzG0QeH5DbMd5ebehn7CxvI6BqvXHnqyonf
y9M0eLAAykPTK/0+VDATHWVMFvEWNm9tWLanpuvZeTtj9hjZ+Yv4N7JX3zMwsG5hbxKqV1KTD7KD
Ifeon1SjJqCcrWtdyN1ZNp8VESuQ9+h37Ij3fI0XwrmWSPsQGdJnvAn7TwzF7qZCesGSan1TZfxf
faizO+ytpV84JuJw9XNpB9kKkjMaJJut5g8fFplmotTT691PilrTdtZpiFlqdYtWdKi8lZmL4zYm
NZ5Hyd62Xr2hmMmN97ADAC08iGvSICf2kQLNcN00gXHyHce3MxzSAsvxSS/VMyjRgdYG9iKQm0G6
YYoPwwbJoBI+ACZ7VnWYpoNRHbQN3XSAhYnB5FodqukwV4exOmSTOCbToa8O0XTQo0MNU7PChPKQ
V1ybAsx/pg2xEahzoNQLft04bpEJg/yvy28N/rw20DBvbwNnCdQ2KMzAWILMDJINY3zoN7Txwa4E
6vgwTgfEsf3Evh+TQrU6IN2vp8NSCdBAyVHyVwIp38KTiA7SeNCigzMelOhQVIcZtmF0GCNxIzIC
EOoCK9zLJsApyCAgx63wi0iDPA2I9gGZ7deKwEJoY+lPgz/F/hCzZ/jFHO4vRlwYaGDBJszjoORs
rfdvmg8WyWS5Pch8xjJzPAzGEp96CG+48CYPBsbvcrz4TeusT1WU1DQXcPRo5XiEGp5kRAfC8Wo0
UztA11reVXGH/b2BqdZohBSQ8Xg1Molg114Lf9E1+dlCE9d6xlyyzjYTBcNGLPzm7475hNfoOGEK
6hautkuk7+eCaaekNc0Jh17sYOb0mCbm+AZOnRMo1SNtKP2+nGbpF9qBn7X4kNQdqOoqkl+W9R89
u5RsXvVsyiTshVF85nFdXc06eYEPYPtGrpV+YmEQnzh9c0hzQsTJ3iiCZEHxmZP9IGbSqZZAdR0y
ss6sdYdZuoqNWmceU9NIqPhX50Of6/d269S/EKpSzv10UcCUjouCrFsKtg4/diL7qMy7ctai/bSG
crOPsLaGOCotri03Cj6KA77XlaBCTLpKp4HDoLHdic0I0pz4QmVAoUwKfERI9fWV0TJP66g1OHBV
jpuWRYlpesS+VojONXGA2dfdDsn6mQgxw286qz9rEz3a7dagTO+rqesDsydusTLTJyiyy3GoMpj0
NcRUbJPPTTWG514fcX4J08k3y6alw5w7uKrTJtptN0u56E6y5UOZLuyHqnLmKohqSfZonRvED9bG
JYNRwEQuYwveka6wPbYsae1ivBC7q0gAmCsTlQUjGM+OW+UmtUM80ReToMFYi+8a0i72UTsSggW7
+m57bFAr5xYpk9T98UDKVhUKgkUWld0T4c4WK7T54Cs8T3egS4wpOwezznaUtASqrbOXplZ9Lxd2
tJdlsovTquNCO3Q3LY6r51hTmjsiQ0idnUP4ko7k970yHPSw6t8qGkG8Y2Wj3zVek5ItfL6SttIm
2XyYHNna4bOgueUy0jkxlBHrbVSBmibc75E4an1F7BLRLVZOuDgr22mGrGNEq/5QhBrbwJTpSm5C
4s8kUnbRp8IrJpXOHFQVW2uH2sTs0vfmNFnurNK7HJjq49jNVTuz5Led3UZ3pSap73TnWTfM4rEg
CiJKQu2Q6V18mnDJOm23aAB/vVUXjcOSPDZfNDFWgZtH09f2sa7XySs7hPy92o9njDeG84Djz7kg
D4RYttUJSPHaYRWYfsRMMvdHp1+Oa0Z1hWncE5r4axGneF6Go8YAqwstb9CX7ERAl0zQAcEDTT23
n2SHeVu32DdLkkLSKcr+xmZ93O41S7G6doMTlZlLPbMhRUfhYfQKjEZ93MUtRG4JQ5o+Wt5aMkwK
PIrvege/CdNcyeIzu4phKtunitn5qFXTCWe/6cS4/ustdZinU+lwEjN45/rPs70f+3q9twflRdI7
/QTZdbn/8njeYV5bOZft3vb4QpvDTnoSxPQVHhbD+t7Jl7sE0clJUVlWFhMhBOXOvWNZpI0ozHoj
rQlPWTSSkrzKK+FBOeb4u0Q8mmyPxmTk5QqMrc1x1SKQKFggINP8x2Lny6EbV7+UIlzPKqODmIUm
D0E89GZNCvGook8pc2ljHDc31a4erTnAWO+2GYvu6shsgyq0r04/8XzUpzXUeeFMtRcJHdapaY7b
nUH+HW9p4ygvg64cIl2U/5OyBmm+fGiWuHiUysinurPftwjvmzqZjoXEqJQdZRo1zhlRVDrutodW
jH0v22FIPjaTTThCo4+xuwV4TCLXpWP0VIoQzYmMOGeovx5scdd2CJdrMn0Khnltzn1TfR7kvH/D
mVl6HXnQnim0SFNrkwRXNLdb4AbjBDUYk0aHWqKlx0giMMKEB7/rzRq9MVfMnR1r0bFnrr1j/FHf
yRGZfnk73lDYvVr4Db5ptJoTJ427S0Yc5wkH4gd64x0G6xaWFSXW6WknIfXV2BgXsVkGDr/wsKpE
nuoEqV6dMk3oByniPJe1ZQc1K2JeotAc0yJss5thPWdkfJ5WgnfR5i/wD1Ma6OLWdoDrTpG1aCsN
GuvJlpISFXOM+lNqjateqtqprMZHW+nXs2RY2GGwidujM1rP1pb9bK/VrqhM9V1dFE+NiQog7tWM
rl3IFqzWoZPO8VmruvYk92O113E2crGdI/+7D2m19DahZQQzUbtUMh5gCVJqu9caqFlN4w19Prjx
gHCqNiJEHfjT9WTRQLzHvIpuheVW83LSCnJSQxLwbsZ6rG4kPYtuLOacyr5P9sMq1V48TpMfOh1U
0wkBbmoxhkM9g4Ib/8ndqCsOeeft18NAxOYOlgDZMsa6n+2oFStF3B+qonjRxWchNRz8FKu6PGRm
2t1GRhHvdSoLGvcxtIIo/WTN+is6Dv3DqJsDAUlL/K5JjmHNu7HYFnLkNF+/HKQibKW9Udh7i8/A
MYrqlET3mnyGKsNCb63aM+aW4WrkNxD0B8PVtZKTYm/s0mx+dpI4Jh26i+8i+rZOIhmn2pjCN/AA
LkpHJKAijYaPxdZ8M4sMmGVZZ9cenPnGXuVjaDVEnNjztJcyvfTxF2vcxaoWWoehds3S4qgUw0JP
bXx1JPYGep3iuCsG+3AW3ihaxLgr1cMTPg2fNdyWvDlF35MNZJAqepQ8ELfCDEPwz8u4Cx9ge3yS
s9T6ZETlSztGJpQkh0hdESim26N9UTELdZuZpNM5lrHSdarPXatfKhw+3uchpgahiVIyNzTsO3GM
oRZCrFBIiIL+PNTEv57T2pDpD6emZ0Tay2rq9YM+69pR0QjArMjzCvDMsM9DIlmc1OqbWYEOWyUW
DFuUPQfqzWiXdely+Pvd8l+QdbBLli3MklS2bz+N/AmANO1+IBAxhiF0E7fqgZdUdmXsKu2koh8/
nLXEavf8X0LLHXQcmEaVJKljN6Qs1yZNP5JHPuyb0XmoOvWjjGvLL+rgrVT8fubjUAiTV2CiJobB
J9gs39TkK8bmoQXraU+VTF9Zym9Mo+RkCyFms6F/nPU0Pk+YsB1MzvrxrKokMMPdcIy5u8X90FvY
ve61ka3ligDXiyGiuVlOaG1CcB/ej3Hh1sqbaA5IK5OJgaHoL4qK5MFk1vmkpJ8xv8MBSZt2+E8m
ntzrn20nxNl1FO3jJqV7rqoQvSd8uXPzEmcKEgmcR9zGiukP18se5vd6WJGisOdNqgDf+TSwTTRe
S6cGCA0WT6mR6DN3seLyfezkjCwNzkClP+Bk4Jld86iE80te49zAhFo76SFxItNSYnw7YUWEUO3h
788M+l0/VvDwB2gnqmzqsdSCgvH9y87Uum3SviMBZHS/YGETb7pl5K1cQN5HfLpbL5w9qfU6hG4L
RBcBK/OdDWzxJsxJFz6lfqj7NPIsyaeoBCGKPTLzSiqpICmDcgjw5wKLErQ0bZRA3ZA6wTwEOUR/
JSidwMYmY0PrBMYQRCx1ToAdVKYGhRqwEglSlWeXsFED5IcgqoI4DnjF0zhArpLHQWP6K64V6BVX
P+kFIHgpG5rI5/MZyV6OMovdvexVSKA2hHRvbZfaFhTk9nUCfKIBYdSGRI3KdU0ciSMB5J2CyvFI
8MC/aUz9HrClIJa19uvUf4ugj1g2jUuY6iuOv2QYXwVTFgxZMLfBuKFvqV+CFqbnIjAsQbcdIfQp
RpC2wWoExRLMRpAt4kbyB6IFxh+JZoHWCChNsKTB2gSIbQH+kaPtg94mhcxfFH+iVz74VeVrg6/F
AnhQNZYHUsWLQe2FgydVAukT0am9w3RUoCWkt3dJmkZP2TWuMro0xcFqCpDLAsLWS7HNJw938cgS
A2PozRv6lvwFH2HsTMi97mPvLel+bAjAdI0ieqtBXAZJFKScLBuaISjLAFnjsKEtA9QBE58cJViG
wFGCuQwkJVg5DdRAHwICNe0Ni0pLc2eVAXA2SIRX8ys4QzaUJjNZvzaJiPPhIt2kkT+xiyn8tPep
+mqyIkwvMb2Ms2QQSDZA07Vsl6NEs5y5IIvVQiavwDy6uiyQk7ttui15DRsIvkpaL9E8afKwjs4d
b0h90KW0lgWayZdUwiB9R/VVx7dUX3b8mZPE8UfOE06JNhg4NzhbCB/D2CDA9ZZYHjweqjbQjaBd
vqJeAoDV0mQEOacPJ84iEG+QuOg1gTMHaiMg0zpKg6UJRs6RFCVeMNg4avvIC21o77ZvDtDA/bIi
xwAbcwE59kmXANLgMQyJas9hVeQ0SQXwTYcTBKROgIX87y9Tf2HnQhdcWN/JqOaF8f/3V6neGiUi
kTsMTCP0VUlPHy1cYfrb+J69L2XlZcU8N6il1IBwJMkPKdeLnNwID5tZCZ6EEyR2HKEgvwdKAceX
QNgR15/zfw69uAtrnTYKUoRAC5OHvFKsjyQgm/tKItETq3Hnnvr0darta2Q8Ovm7cHln5e/S6Cne
0PRPmknCh0A3ESMaFNX7rCK2+ANx4pryfpw/9Bva+UPENNVBttxVN9ZYtQ+d4dz9/eum/TSP5+oO
vV+3uLhraLl+mBelSzFL7YI2ASPGk4V0+lLH/NpZnnGNNl2zb7LL9nBC0//LLXgZc7eDPPpmVath
b3d4OBlT9K7pmvA6qgRS5sTUvteFtK43ExokhqTvY8liZGaX7XHmI7JoFrkm+fImbfXzOkfxzRaT
ZcRDRM3mljhMnLooZsvc9fbOMKUPdqYOd4OTlg9aLsyJ118MDPDA/3mhs4QXLO1K+lWUQ9+fQk6L
l0AqWQSDq3GCH7KCqYoWToFpmI+JuLc9pJKwgXcGyPRTHJ/H8VTpJ7sQIA83UY+jyBo+Wv3RzAUs
51AOh0g90F7K8Ac0BCyijOOjRZu8Ptbm0dfw3kmIrxew15O5nlb7xKZ6ys9gyM/jcJY1ASe6NM3F
ii5VIzBwfjSXzhHIy2syX9Py2mEMWvvRfA2nq2QKZPlNsiGiWB9vwuzGztqYtHRLwrNtVgmioWR1
8dmT6nMYnaNYINdPw3iaxpNVnJwCk63jgNKKVJTE1fKj3R9xBDMdfMMFKhTdjQDVqW0ImDy9+CjN
ApV5VJJTYR4L+i4b5vxMivfIE7RP03BWsLMZ2FAI1CiiGjasF329yM0pxYLgUpTYE1xAPF9BUl4l
EXz7i4nfX0wxbNxZ8IOg0qEP95PLq7KUU1jnxNlTuTPSH6UMW5pCv43DSXLHqtYe5k6qkOygGYVA
+86EhLTayXoXYgf6psJLXYtISs/VugvYD/XYX+IJOmEc7c3oZW6HSD2VhtW9ZVfWv+0kLvla19+Y
a8mVPoGdg0DmUFlr9WQ3uZ8O+mvfJu8q04ne4gvZYsIuKuCwpxhMXqtiHD+VDP8XE2H4DN9YSE7Z
sUaN8inLu6Ohsxj0k9rc1diC7texlTAraopdIs2lmxl6+5aPqYnT0vSusvpH4sloGqrsfNnQIRqI
GxPLGa2/WY2y3iflajzbYXUTa+9QZjsiInQ4NXl0r9qTFVgqLmBDqRl3SyFNbqskT1nZWlcECfCY
WnRLtcRQw6rOC5pUmIKT/K6N1RNOtiaBgwVWE0sFS76OzY+qBPU2WrTbRR6V8xDL8912SBuSD2vq
d8/WQ/kBrUlyO7TlOV4W+aFrlCden+m0jAVt3MSAmNYpFwaFD7O5yGhhO8JqTFvfKVy6IAm0gpcy
FCdtQp4bDUn70P4+LkQO2Zgb3G0HaYnCk7ZPp2bdD6G+nin79afaPON5pL+v+rA+LcZsw5KIko80
qp7kushv+ni+xQ605pI6yZ4KoYBYebSx8tje22yk7qOQfUGYNejd43CI91QXKuEX6lSVN0VoVtAh
0QXUemW+13XlVZG08mWulhPpBRHhUMbVsaEo/v1i8CWc5rstFmoSB0IGiiTsiowfbYqmhhxZY4GL
P8rSbWvGo0+0vBmMhjJ9sPE/JSyadKJsVPDpnHPkkxY7FGU8DeldW9vYFrRkayt65ZFDhGdIr2Cr
sGABHCfxJ83uors6jdR9xAj4thss4g1LEpJaGYcjw7AupqrNH4xJMzEnUHd1w+IYWxCISFXs30SW
9NFB2E3FgedWqhY9qaPGa4h0Yr+a+INKpCFkSnejmz2XW62mrqxa7WCEhfKmLcKHtU+1p0FdDoVU
yi+K/cmWLax+7XUh/JlDXzXLpchNi9BxtTimCgEcS5Y8IlWKH53ovk+KfJf3BFyrWYo5dVveOgMM
mZLk0f1oDohIDXO6yslcXOiB73W1eCXzcn7bFUkTGBmXeLo51UG3pehO4Xza4YHEEFFHt4NF61kb
6vWl0quPY48fFJvuniovxiNw6LqgFYITNx7r/SDBJtmneUleC2lqQ718NJOpgtEWyYcZqg80l20t
3Q6moqa7bILB8KtT5cfFEpEljGIImHQNrJ8EdvzwoZ6cdtgjfWkOSyi908fp93jFooq09+HKvKIi
MyfIHHPa1wNjk7//A37WJtKwoGbhT+Bk5Zr9w7Y0ypKoUxBh7rUkhLAWGacet5id1XchMll4aKXB
VjutKUsbPoG2NbnJgLsXxhGNO6mRO5IyzQTI9uzhQ9FDfs+ZBemU2VP0gmtVgWvVUr8ZiJjf/vL/
9TL/7+i1uvvycer+/T/cf6nqpU2iuP/h7r+vD/7b/xH/48/v+P77/33w3nh/+w3Ba3XzXLx2P37T
dz+UX/v1z3Kf++fv7nhln/TL/fCKgdJrN+T99gfwBMR3/r9+8R+v2095u9Sv//rtBR/nXvy0CMfW
375+SSR3oh395r0VP//rF8UT+Ndv1+eX5+ofD//nzU//5/W56/nvivZPwlPQGkIYM20L64rp9Y8v
MFG2UBHiusG5gMqhrNo+/tdvqvpP3E/ZDIhYSzwKYEl11fD1KwqLOkQwk6IX/yPntz+e+Xdv3X/e
yn8Qu31XYSzS/es3+4fyGbkQlHraZZyGOOVaP863p86stLSIieU2Z49mqy815oOT06y0s32RRXhn
kHYfV3t7KfZh/tlpPhQO7lXJCH/krY7i3zCPo/7Gyi9Y6o+5H8bxc8fZG9lYT64ssFeJmb7Rul2r
4K02H1jI7gwlCoY1Yhqd7Sdy51R0T1Kk3c6ljLGvK9n4Fsl8FrLlFK3hRcVfwirUV8WxriydeDnR
oIEzvVunz/jZ+0Z5mHNl3+DyMQz3SS7vJIvpUf172r2b8oIQGK7guDbVaPSnlU2vMu9w7SQ0VM/b
pzCqX+e+3UmquuuxddGH6Yk6ss4/Wb3hlvZdWtZ+IRefstC6ZdXYZc70VI3yWV9/n8LsaJiEunf0
GXvTN+XI/+Zc+vqOffsOqT8Q4sQ7RJSnhceYBdfvJ0JcW+iLkRjo6S2nx83peYmxRXKeDcVmzwPF
zUlHSDELgXoxOfbDFNjT09xdVkSR9sdMsjufUCdsaSeITMVOnu605hET5DjNnvjBb/Kq9Y2IIAX7
l2FdWwDrN6vxlz8dYw14Z1go0n77fkMyZmPbIRGk8p8eGS1Z612LlUdOKkyfuEVHnDNdJfvjWjzj
2rZLZmnXFdUeSRdxM+W+YCHoIA2vfOuyM82bXn5CwMalfJcjspQw1JVq6UEKbwfboVxnr9U/Y2cR
YlRUxp8ZLO7qcN6lnIxS9Iwb2G5dhOAsJffiKXUeQ/T+hJ3qHxutYFDxEuX0VdabPHqO8ofan9eY
V+zSjjttfK2r6LaHBMlWyjMn4nkfFQfGb89wVqLwYkgr5e9L58UMCXe4qaP7KrlYymNSpDtpfD8z
Bbabmxy2NzydxhnfRC3e6PadDhl5xXAlTHt34STvFeyvGVLQi2XMnbjW9LvE3Yq0BGVOdxgn7Pr+
ITf6HXOnXWRD7Z+Cho6WTnp3bNVYUVb7mhnrLKVH24ZoEuou2kD48gSm58SoLoJ8AHm4Z7A27AlC
31PK8qFXjspY0GmhBZaHOx1ZVz5ClJae8nDeR0YMP3RyUcBhUVC3pjvMLa4zq0fBRITdEMC8U9To
fT9hjSubt2P4LrKaC83PGHpSU097NfeKYosMOvfl+NB3C8U5c/T8VGafVzxMDLthz4eEoakZWvEW
M+wL0SgrnDr5Q5P65XQtVE+j9J+d30Md0zVDwZbI3E0w8f/7Fe4pyZL69XPy/OMC9d2i98t18OZ5
PJa/Vz/+kP8PVzkK52+uTD+tcg/D5+fvVsXt+7+scJr9TwMzPtUmbgh1nSFyVL8scaryTxFMI9uG
8ElkUMfV7ZslTixkOBxxUcNUVP1zjbP/ideaiF9jPcIlXvy8/2KNYxX9VmqjqZqBLpocYUtHD4rk
/PurkJaUTaGlkFryJWS7mybdu9oOn795Mf7iMv0DTYhfYin8eEscdZ1t9/e/ZAlzyV5TMiuHdmJL
lI0m84Me9WlrVm4VZ9Pn//L38XI6smzIpoYTovPj77MJObctOGnonRGWrxY2tNQe6UtRonKYqi57
//e/78dIK5LMTN4tWFCqrtJd2HLzvhleyRJxpK2aWDsrqhu3XJXrqCBdtfX/y925NceJbNv6F7EP
98srUKWq0s2SZcnyC6GWZSATSCC5//r90WftOG13Rzv261kdsSL6Eq6igMyZc47xjelAPrBOpWmT
eFkLD9WbK+NI2r/z9VIn/Xwf+QacVXjCkNzjx+d5+ev4zCApVLuhDGJYF8esM3B2VB2faQfbbw4H
v2y5+7UykmLLJd2b6LY/M8f+cq22nhdSUugchP5cMzEma17jU2l7iwpFKHaX/DcAmL89PvAzXMRn
u0LONf/2jIYZ5Pt+IXy3RyXquOMr59w16Xya4bagzv/3m/m3N2L/NA9Jm0mwHyPJ/d//5fpkba9e
p3IihzccI6ER+M8YXCv9m4/5hxvmUVx6AZs/68OvP6OzuoSFaloj0WJCGG+8mZYGB3GynH/H8vqH
3w/ygUdxjRs8BMT68xUpL5gj2VjEhPQdlQEtt0pYCYmyT6Ghfsc9+YfH46cP++Vdb5zZAGZZ8WGt
iWNoT0uW9rEp6kcwjH28dXP5m1/yl87u/kD6TDDp7po+2S7eL51drL3t5BhuFHvhmAOinlBWT8aX
hb5bhqg7UWZxyKv+8L9+TPYzxn7cIL4LVMrPP+okBS+xWL0YkXpzSxaE/5Q7YW385uL+4Wn86WOc
nz+mIkOFkq2gCkJ/cC0C331ztU0Q0L9fzd+fxgByG00h19mb49EvV5NtqB+2ro7iuV00QDlnH3pL
MwJHt9ijntN//7hfDlbcMvZB/rK9Hc/8tzd6VduazY3rxWj1xwjxUOTlCSFS+NTq2hX0hJYcxZW2
4yIf9Y9uwG7379/gz/frL+X3377CL+U3J8u8iNgaY6fl8EbI4IufSXHlzJ57Dkcktxu1rj0voNEY
kVnL0+gXdpz17qsaGZAglPndlOvPEcTPX4m2CyraKMA6ZSF2+/led6ZrGxMTiHgW/ZYKgCZfvWaD
ElqXw1WT9T2DOWa37Vjqa98U6jAuNZSuGrXZlnMiNDaBYk9Zw0VSfl7JogdCQtBXQqswvBrkpIl5
MozuN4/o39/4/WsTVYPAAtbyn4Fdf1kwy3JsB2/ARBX58AXmJV6ytY+ngv5eL0WslvLx3+/d3x9W
fqFdwM1rD+L419+pcbplmKLMi1dYtudKju0tO159U5nD7zaDf/4oroyDGvqUPxHXf7m2tVt32lfj
xwgbnaSF4PVZbrU+hCABXv/9qv7+piMDNx2qCBTV9L1+ufvKFgp9LA/kHJW7tC4g4YNsp+O/f8o/
3ayAfopPTw2x+V6M/nV3WzYeXsBaXmyMxkMmnfeWIL7YKfTZ3C10aER+IxKHNMMf+dfHei//XJeV
ySLrE5Ck/fNHNojWTGt0nros9LqKY21dEdxODnDkfF/KrglzwpqVb31nVGITd5JnsoQcH5WT4yXR
OjgVgVylEu3b1rtFbhGeMFTMLOaOslV3Qq4MXVu10tQYvQ6cj2DJzmgX271nPLBZbSS2rn5jOdhM
2ZwWAE9DkXl3kEqDgIi4SVh5mom6WoNL0ddySCDTWKvJdwzXZYr7pas4TXKyxIsNTNlA9dhuYe86
8CACMz+MRrYE7mOz+BVpa6Dko6y5QippbZd2qypvedz01nqYTOVsIn1XhKnxRpbOmHHgHsc2tGMk
x6GH2tkXpOikcLOKlYl8qZbwtE24Kl7rKWzR2DRu0bJMrVkWfrRu3usy9ts26t5nWJMBR1FoUkyb
5NxN4qGiUAOdoYI1KIoUHaS33vo+kQtJmcncUrGYEcalzYx28cs8WNp4hr3auUZcbtIOLuEymN73
lZuK1T80kW1ziAYai0lpqwbCHppaFs53mzfPbRKrtLoaHTp51eZHsTkb0IOWL/hSO6rpXzy/IqV3
2MIcqk0dTkKfqzpT23fa3JJ+xFI7nfl1qdRYVKm5dEyektBsQW3vQv3eC+KhnwEkGIvhVARITnDF
vhWeawxnlPuN+94v48bRdwmqiNVIllIC4s3nfAMGL8uZst9yGw+x6opZoXyXIRrYN6MKJ8yyVrlE
wcvi5UFzXldq2CfAItKlnBWWaghaWVHADTHjN4T/dM+4pI45U4F3V7nTkol4mtcyomvjWHZ3zdfJ
sBZXC6u9ihU5pDji7IWzWOyLdbavfewp4jFbzKCSsSODFYEhQYzmgdOXbF5otwX2tZjMCtMzZ0jp
7FjbyjtkmxgNEYfC+DpUqMNERJf6GFkjPqiCqWRzMXWPZjYvOq+/Xyaw1WEiSkI1raRf5zx/GrCp
Zehxiigb4qz2eVK4G93cfY82Dw9djNMllx+Ao8Kx57EUoXqLinHNX3NS0ca3sHRINI9lZlskfmvi
Z1swaf1gJoVVufqPzZya+cw0tMtuZlSXwTUS2iF4y10r34x4FU00JLawcNbryuhp02/NeCtYDyxk
BGQCkBbLOJaQiIj5rvPqFYXborYKDBYdNw5Xv52wldgoF7+VxtT09ZkgeAhlERuPg8N3n0eV/PYB
6IWaWFpMul711SDetAZnm/ezLszPHil6swmmmn2KOzkxhPAuUradY6TcuRWJaalrMu74BdBAf3SV
M9Fhk84+Y2yZZ70NJlj3MHHdpS/Z8zqpvTvAIjlTiII9wkzMesYgnmmLxpLOMG4G2uk+FWU11e82
g86z6puyxCpWKPcTz1hAY7ff3Bw/Oszdffgkg0pt9Gt91LNAuyK4fDniLNzFFNJ5jysFHv7aTd+W
QozqnlU4agN2e3wzFcOjwhJHTAx2iC1krszgKRvwf8Jmc8wLN9QmvErOheAh6gx7+74nmZZGslmi
D++9CijWN8OqyoEW4zKE4mnLux6eDvGbNSSHCSB+IdAmE8rdEjAw+stXGfGnvgR5aPaPYlhr1uKW
jXK5czvLLL7yfNvuFefH8IMGPidmJoS2ud4s3PtM/N995z8Tj/80HX6ZvPzyt/9/zVl2Rcv/+Z9O
z986UDdvSv80Ytn/8/+MWMzgv6gpIarQmoj2LsX/NKBIvv4vuJ+IqoBJkcTuc1j7fw0oDi67Ehd3
9N5m4o/7z5CFiQ39p73uCji+2pwZ/jcNKMa8e83xlwJhjxByLDCCqFBB+XPE/7lACBubvC7Ca86m
n33oyP0UVOG5HGFeCDdIMy+foElkQ8J5/ciJzkRlQswkeR60gQma1cqJfWqnE+bUzQReO2Aba9dc
4gigBWI1qmJgYp7Jf5HETwx1zD7U0u827vlazyvv/IEtBa1Pz0FAVMshasldG4J0jsT6WRbTt3NB
JMjZIM30KBcvmWfeE7AuhF6voGM3ozIvdcTzPM9Om/oSCkMmvtfWmDZd92VYoPzZVS6JheI11o6G
riHR0031ddisqTRUHWNyVozO8xLmRDsczbmAuNEzQWJQ7Zg1NIq6VwdyBxUgh05DFSGMRxn6bnCG
WObjRh+he9z81j7JYTyvPeUQ5iNxHVU31OcT46rqpR3Dxy3SL3qtvHTK+lg3XIPtzBeb5vSp7BFv
zv6rYj/CNm3fm2XwQRvtoZSeByZEPLRLBY2iCE4OGdqxA2uB1n7t4qeenyjUpiSKYOYi/SLcXRpt
bGU0sskMYpChBHfiEe/wihaKxX3z+wchMLqOWqW7DS42K5nCdRlUBudLmwMy44kZjUJfqFCc+taE
FcLrQL58nrRfpWEuq8RFoU3B0x4Q8hPzVDhfCDw5hd2y3kqyuarWunb5viAFrzaRXRvOdAxXjMCz
CbDW8WGerF660Jlv8+akJcyCaOarZiRopma2PpbBg9ebimm+MK7srT0HkwgSBXc9jZoMAUTmT2fD
IHRkXBP4EyoJHCI1xx0kgsUotfqAgnCyEk9OD8PNXDp2qnzXhV+hh7ib/EczacRE0bpOJfwD9RHY
Gd376qO2nJ4JYdKUeRNLBUDPMTdS6bdo14XuVUV1wd2ItSi8yQIuKy/fN8v54gfTjZgmN6V1zJ5v
UD6V0NWiIfhuSvL3Mh9KepPvyoue3/uTERAiUZQ1BXMHMbxF9IfeCNehC9RXuX15HPBpLrp9dK0V
8VJjQQz2hg9diDu/jrKDD3fMPU11CXvxQgDC++BQY7WG9BPhwgneFCQ14wG2MlvrUlwFy3SzWPIO
ZObHFixJ3xCxAe/pMln6ZDhY5BXUSKaoGdSjQl91k5PHlg4uxtI6Ma1d9OjKxkifX+wmwlYIBDhp
BtT19bLLur0vUvuPwURNVlU5ED60PetcvdW+nhDnOnGP9jABmIoYdzbqQ543jzMNPjCuIze6A9sB
VHqOG8/d7mRAbl0ggofGD0CUj2DoOTWlmFG2S+/w6NrYAs0G6WstYHl7PPmbBW4EXy8uhu5O4h4H
wBagS3FKzj6mAi8U68h+7QsDkM4QrLEuBpn4Yz3H7chW2siR4Q6rhMUjWauNtwOlTVBPxsmaVnEH
6vPiBsWTiCgDFkJZMGjhJoI3DMC6QnHECd/tszIOseQkEUM7gG7DznqQpHaYrnrQhcHeD02Ix+A1
sxj1hoBOT3RFS/Sz9R8i6LJ7Q+z1YejcFVTGiScYnnFE+WLDBYxXQCcoZ2EhzLgEtOBjK42ofbNZ
HbzsxPH2a688FM36j3UuruywDk5zXZ8LO3pqINRIz2fANkxrOq5EMZiPo4HOZrFYnOdNflide18a
1Kq191T2pUWTLTKT0n4oFqxymXGoBrMlc9VDSc50OtF5+x2/a4Rr6hQY+ce68ye9cnjKSKadOwbj
la/3/SHoXAnA6IjAz4lRBbi4FbI2bvshQgqv3rs6KA5TOSGLy2O7XlmaOsBGunDPXVR7d5YhTi5v
a6kDlRB0x5oe+Vgz+C9jk+osDfo51cr8I7e64MYD/jbRDt/aKko3cM+HsaHZlevE5lyTZrimCiqn
q9ZfP5NVBn8daFA/ETYNN/rkWOSjzWykidttt9hvP0XLde0SKVJpF+iR+3lRAeyH0GIe6H6Zewed
EH7A2bC9lLCSNS6cx8Fzj55vPheuOSZBOX7lnzFDPgxzdByl1yTVyOQcU/IYD6HxPsAkjzG2Sman
3oPNcQmDa/dDhFxftuCl5Wym4zLq5cFbl7d6yQ84tJ6WZh7iedHnDrpc0fI3kV3+CBnlGgR0FLuN
u2xtDvMLBvag/jQ3C+ToIuYUeitD7bIOlfeUukuibVzVhffV6G3jbMVUM5caSPmVSZj5UZXruxeU
L/7GM9Ob05Y241eS6mgDZMNxsbaBfMQam2DPBrjdri2wsLDc5ds5gwk5qFcO/OoQeS3nALd98Vr7
GPX9yUJSW2/BCwFJgPLQ/MRNN1wmx/8oahvUiloS1IxbzEA6t9E2BD2VdxYOHxaYLt+NPRmZsQrD
72MRfsic7aIxVLwtZZXOQCqTiEzcuJfGu2RbKvHm78/mtwkGHH2PHzwCy7lwfwTkFnLa6EPanxu5
stOPqf5WOkvPQj0J9NrM6rfo0c7BTdous5fMjU5Vu3XxQg/lzgeDZ1Y7gmyhK93k/g9nWLZE2uzs
drsdR6s912t0ZZYDnkn/ZV6/6byKTqPMj+Hg3Rez7g41DrHY0ad+eMHLgmYELNdUIJuCZxkGyoib
NsCkaPafR7e83kq4mAZS4r5uNKdMNPh1Vd0Fpnm9mfbnEo7GVReONqHLs0oNwktKJ+Ln9ygUVjQM
nOWOFupxowYwL7dvhWSlMTp5n+coNunLopFUlhu7ArmmIXwoXvmWEq63J5Ag9W/cMXVL55yNzueh
GdleMrodfmDeC9dok6mTiRD4j2tNMWe6a3ZoGtmS4bbeD0ZAvBjj2qPKjNS0incnytBEeNUXVUwd
vwGPZ8UMLS6nnPxRxBhhNXwn6/nkV9NHF+ov/NuJ7nh22OSO6Y7Km7Fhixu36sYdA3IRPcQLFnlI
NHBx7NNDecsRSYYLzkw9wxjVvnwW3jymm+GA45XBPfu5iSpY5rGnKUalZTw7cniNIIimHILnGN8+
e6GvDDC6sYMILI02+1vt2C9z6wGrOS8hqRPFMr6RPHEykEUYxvjUtdEjLfRTZ0b4tDNShxrHfMii
7VzuZ/zCfJwNmgpRqE+69TD5yxvh2ffYVe9pjpQpfPOjctAHjSt01tGNHkuwb0Ubzkkmv5voa2O7
szrGrVaZ1FpcBlx7yQq1NZHudGPN+b2qSSwOIE1KAxunEBagiG38Eer1VnteXJq5PLc2Z38Qgreu
sX7qJzB2pbZexorfIX91apiwDVCB1Gqr15m6o0EikQo4MO58PQCG5XzdxmsbZUdnmhcCvfCsmmQT
ub1RH/Eip5P5bng9EC/CE9MhB1leWfl0MFaRJ0zE3saWN5MyEwMgkAbZFf4hFOTUmdD62n7tEYs4
hwYAV8KDZ/PLkyY6Qp2vsu3EwISStwIoJBDxlPolmz12zcEqGLTpOK9BVotQfJ2GDbIe0RQTDIyb
Gqtp7DYLv2XjJIyvDr0zUtmQ+NybHznmvGPej9mR5BUNeNkFmA2M9orOVoA1GN8RrsxYwIg46g19
TVPdmdp1r5QHrroHkRCPkWXHgT1LKBB0LVXkycfF7L+4slsIQuSRiBKaWERQd53Bt7SvWb0gBTbL
zdQO14yM1jgsyQVmh32smvJhWJSOvWaygdSIT05uPTs1QtelcyambtZxUPMPxgE2oRKDPnamccpb
RZk81h+uUOCtLICD2rsYOS+oZ2AD7vUX36tflmiO+9K4szT54cIxedabm16HJpub6Z8GxxsSsAfv
3tzcb5EqU7/xo4NPhJNr+pSMpn8XjE5DLHkaePV1U1sDLA8XdmMXdKnrTsd8xOA1NjdVi1PJdOco
MQP77K64NaruM8Lu/L6yCyt1HOL3MrO6r3ByWlbffcc972fErgh3rq7Y6z+yEQmS22nqc/Id8MfH
nAWoKeHhwM19XZc6vypn9tRptuHuIHLo2THXCt8cpv/CH6hBId2otoqzvENvDL7hLsvy29rB5LTI
oCTjJrqNSl9jIDDhE0HDg+8ce8J8D0Zg9utaufTwoz9665KXAsuG1LdK2udcirdmmfKDnW2PzH19
pK/rfFDD9FowNyrH5mUlHZsZkw3jl0joKlhfrMI+CT/67Kpcxj5ng3i1to9tcGca0pwixl7dhdny
0oa41jM4iV1EECYtB4omy0spQZwbhnjz7bLO2It6/xpVPrGGeniyfRNj4cghZLAGsn/K1GLfdpFT
2ZQVjRPnBZCKGcBI5tgt62meQUMMn+ecHNmZhDUaxR0DSRrlWR/5bFXAIL0sSPLKbJ50O3wMA3O5
qeOB0TCYhSMPcgu/ju0SxGbufPPq/NJhNCDjlWzsfh6NxCw9nbRAlzzl6kMXKhSdhPtE2DUnC6yL
6s3xVGtwUfVXn/Ii6dYRKLnrQiMUZIYZgFO6+jVvIhCRkXruGdskA25pqpkcGFY9HOwo+wIybEnm
fWF0fBaxtX4Qe7FAOErHATXuAnGcyhnPH7ePeRYgFPbaxNqLJIfsCUAghhncWEb7Xc2VndD+f3CC
RSWGO51Vcal1dJrWTdG7Xj9V/fjcdd43W5XXVRAh5h9teIcaRs7y6vO/ZMzlS1taSP+YY44Y0uvI
gmm7WicpBE9+2gwY5gymAzCGxL0klCGpLCZ5etafiqBekqJ2nwzLK5LxCB6AAwJbK6XKoyUpRjgu
fC+dTyR21nGEsxbMlauodofohwWaO2aTEIl2i9fWbLEVsTNNXV+k+M5Teq8fgpDmSofknhj1UziD
c+v2kEar6vBwzjnHHziqTfZUOqbDiU9NaS36NMg6H6LXRngBSTHDpQAoG0Lh5owfHteNKKxeGewQ
iz4y1tkuBmRhVoWFxsyqfhRi0we7xPPr9RUsFSsjBX3/v6zLxzi0keyu1XVneadewzQSFSJ/yCMZ
yIi4GDgGcQCs0pKIRnvqrqDssXtxvjhUS/TSL8sN+TrXy86Z5OF6cX0jbR2TDVuNrxjoyVPNqQoJ
/rhSLipfeurvVsHAAVm6r9yZcHKziztNfO5KU35zvexuaCk7zSinMdU8zAXGbBp4xyETedo1Zqqm
AjJ65nkJ7qbrZdlO7mz0OFQtbomR/yjhvYTuJSjEoVnYTdGdPeuiJWqrbwUPL1gAW3wJhkrE2kb2
mQXLO93vPxBa0/PyDeLYcmyhm8N/TC3qtBxvM+CvxbikwuvlUZskhWbjeI5U87wuoXPVLuGXsH2r
MIut0oC6bbZeys31e+PezKr3ZRXnKocS6zjaoE4G4slyQKqnBmC4ZjEBCElhWghAbbxjc/AYgjhc
my5pQSU0sy53hkd5PefmuY8wbnRBhaAWIdaitXXdMl3oJrzJCMCyGUCs75MMpYP+TprNs+ONj+bM
TdNW2V8pPd2tkXihhM6Tjo4cU1gs8SNYO0OFX0w8RRx0P9nVnN03XXGeVzxZ2ih58ufotQxhCbYt
aVjbRHOr7OsRQzZAXXfDuNKyRSO84UxKsGcV98L+Gtj5HDsRmyDz+zt/jLzDXKDz1v7yB4YY0MKh
mu/9horEQcCSTNDfhNzDRxGw8iN2O5XxfmXiRm6acYgq9EMyM5DxjuWjivq4akFqNMWPtdpgsW1U
HlP5qQi7JwfwTao13UpFkjSEuLMgOPPGJuCTk19/nEbmwKWq6SSoMF1Nm/ydizV4L+toyAM+TzqQ
ptufOJA9bjlzEjnAnapB9LXV0AFA8XFE8ac7Y90eSZetYlPMnD0Xg+ZCLtkla/3uOOIee2nHWzYh
/Ch40sMOo0dg/KjmaTqLhsjryXFxKfs3C3z+63XhYIEHukbZ7qr5YRPedOwDOluo1DgYzT1vtiz0
EWNcm5IHPy2QRZS/Jb3amtui4HrMrYzddovNcs0SsZYB/RfqRtd6EU0H+3z0gqt5RF8rCnjqKCXu
BmkeTXoCST3u8//m1GB+TSWyf92Tlco87Vszsdz781LEIUtMjIakW3kqloKRprUZnMBWogSgB6EO
rL0fG9GVGMK7i9f4Dy3FUepW0Tky2DeHplEpMcPXIwejmMbi3qDloyT86DXcW+HchtiBLwLtfy33
OTfHEyo6pxbHvq8gdgj0yRvi/wTxuleFMRAcH4ZXBMeZcq5n0mVveOzZi8bY3NwLALki6XI0WYH8
TK3+bGnxEXVw57eV8nYjk7IlU/NY9rwq/Mmsd9nyuS239zmqXouxI81hocZTQl4mpYlxgb3JlWXx
NOk9P4doaCvLE6cauaImarDfhueFD7Wkti9EPMjExL/Fhsfbvm5s4Na8tLgLi0vZVt82Zq5ihBPd
f2s74wbj4SupSFnsdcQuNaprEjv/GMfeY9wHasunpIu23QAEzjeCTroC4SmzhhFWM1JXjTKZXH45
h51edojeW//V1xCyl7WRnG68R4dB9pUZGi/Z+DDbIMozZw92aIZrgA2daZ6E0WKgC2nWGov5QpHt
HNrJPS81Y9DMCaoka/PHPgOwvtguR6g3lpn3yV7oNIH3GT3wInnbXjdj5NKTNbdjbUsYASzxs86f
fSaX+DshZ3tavnZwo6u2sQ9NPkPR6rez2n0dbXYqDCO2i6CJcyJbjpkeuGFOeNz8+QQxqeHEBFPT
AXUTe7m8AXHytejmt0rxTAaywf88i5tsyIt0MZjiT9UIS5BsjniUtLEbF7inn0GAMbcHyFvVcVmN
HQY+Xom2YgqRsxuaGw46YBd4yt2SmoBMTp7yZby1MGSB0ynmkJ50X7nn0uZwpijifBviT2S3X/3S
qxPs374YX+2+fdGZuJQq+qQdoa+a4FEYhkprprixwyITjT6YNSgO4cLCXkzhE1qdIRkn7oa9mHC6
7LT01WUEBx33hkVW7Sif3VXfVbNN3dwRrVT6zKqb1kqyZWhjO9DRsbKpsxQTjCUMl3stWDs55ffH
wlnujVKV0OGwRebwiHrN+dK/31j5J6wKaB+ak0ciaO2EYMey+ljm63EZZJ7YKml0S/uWziI2g+2z
DRFmDtnWeIeP9exXnJT+6Bv7i8MTd2VxqIlXlkMyPBhH8HSGQUbCicHmHA4dr69tXoVhTfKst74x
RKNoIK4AaJlx7rm3bWE/zpszUjAX1zaiNRij3dGPdntLwfGnZnUcGElEk3WPTKBOCMDN4AkHLIP2
Z78AP0ssXerwgUfSXl9sYq3i1e0CyP0TAC2ouDydFz7mwGD+czt9qiyHbXAXwCAaR5CxbRiQJ5ri
uaH2BecgdMdJq3Efw3yG2RQF/dmtjStMC58zopy7hvBPMkvvWAbIygJ3SRE1PqsK3ZMo5X2vyjEh
kKo/NPV5A8sUe9YCSURgJFH4yIO2URfy0PvrwN+RE77xNnbBenY3i8ZYJK9a1UHvE2+Tt7EGGbuN
AxMxfZ23yuFRpMmFL11/tlm1kagdK5iEfER0FrOd6JklxCAcY3XaIa6dhbNgvuZx7rVXW109L40H
WsVdPxqrvq6YE6RoYCgyoiKhpgBV6lPDty/4kA/lsKxxhG0pGZUW+GoILtgARejs3t3qd2cz8VzP
66Vz7DsxYVEEEQGQpnHoStWeaA4yJx8sy6qQEB9A451d3qIZupuMiEGZLx58u1aHoLO/WYzjT2Nw
gqmFiID7lzvrR210YCoD2i9SfrIirrHVIGxWi0rKzXFxesJ4NUdYJ+2630ZVAzGpTZ4YQqsDk+jv
xiAZYVJ5gmnATwBXWoWo6LZY59kcWADpMpmrJ298fW+0ZKYFbvsQtSDp9Kq/LI5dnHpUCIeqESye
xnswS6JwxHaL9r+mc5LvbrKC2EYnGZ2gPtt+/exkd7l2rKtuy++nEtCEm8EoMSXt1HKZloPpMP7K
LWOOZ7d3KWFzvKCLIY/LtWUtXcwBAwqOU58n4gd5x4uTye9BFVFuR0K8rqZlfO+2ipJw1NiFAHzE
FhIpQ8PWRMzZZ/UjxTodK8GAeX0N1URfuYE+RNQogx83leWZc9CbvRWPY73myajRIBadeQ1Xrn/O
hxvTUbcqB+0wQc409n1PVuXBs/t7zjoPcJxIj6smZnj4UrE9hHu99W0ZgQjh9WUQD4ql/EE1Row9
GVrC4ajXsqYpDyjJisgkhH4Pko2T2BR8nxuSuUyCYPztSXlXLjc3CTP4fA2+xNGfz0PwGYoa7re2
h1ThvEq5HQIfrA8slS2ZWD6TIO95nUv/MfdZnkRtI6msD5bdv1iTwPAVcWbrBrrpET94PRYRmhz+
ucOvXRjmxRKVd/TQ2sjO9dO8NPnDOD6Tb/uU1coDaE5DuJX0H4G5zWJ4Ynm7Zoc7KOCBZSebQ9NW
0GNkk4LdK+PFk98rPzfRI8K7yhqa9w5dF5Nhn2rsW3foigd76Z5UpB62YaETi4WtDU0/pfP4veBV
O4btTP1CfOnG8mMV9UY9sXLL2lcr1FAzEBUyS+iewjVK8rk2jzaT5WH6OtkrK4xtoP2DLxePLR00
l0o4powM6AXC0cmAWnbr8KXIvScv9jk9xqXy0Aegygv1jVvTdCERsCADE0uaL4eTxcWgTxAvYoGC
aK8kdETtt14hv9QmWqQ+mwALRhdcKivcDNqbuP59Y3TTaWctDNjpjKeRwtYsD1UBVnZRHNMVv0RD
omnTaaZdfc3M0vRS/7LMTM+y3rtXgbodGJjQVxb9nepDmkOMYIYW0s/szp/sKIefd+3K+jaAg8gB
ozDSxRnTAXVlEnmk8S2fKsWm5pF3BRNPmkwlaWW4uAq1x3TMnwcv0YXzFKH6YQl1D2bPALVoTR4V
Rqei2wxwTnpLWZQvw1wvrKS0vVGjISzIbrTLxkbq3+2EQjHWWr12SolLS+iAcpz2Oq8YkxBbEZgQ
LDtjestxAx8Gv/sjD6ZbdH/vOhIAyK19rgJSoi6eVd6yChnzd89c4ir3aSCgFEEWwhOCtJ2DE+NB
Z7sB7Sux0DciNTakHGA2EWO+9/bmkfDh6fN+k7osv3hBm9NWytCO5DI7CQl1bnO7O4IIuI7AflU7
Z1NMVOR1pse0Del9u/N8w5vSimaKp7YreZVS4sHvCxPBokWIIFAIpq32bHtHi7ZwCNk9jXrz1fCz
T3643W2G9Q5U4x0w5f1QNeSpdPRFg9J52xwLFjRZNWX9vBhEVfZLUXEjCpmwFR22YHgwCI0/q7Xw
zsrIHtYle1l9Xq1x7r9qo77ngP95mssdN78dYUOXydD2785M9Z351Vfl8uoWkm69b6InH3hgJU+2
XGmxjpvarhxe6dTzOCp4iwO7EGvFpv/M3qAhsDT9A034+wlcSb6EELGC/JOshtQKgTJhRFo4mXRl
1KT5M3Px78VUqDjakfZBxWkpI0r0WNi8YYyLHv+bo/NYrtSIwvATdRU5bC83B+U02lAaSQNNk2PD
0/vDG1d5bI0SdJ/zx8UBRKw9azuortsowfHXtcmLbcAhuorSUUKnZdQ27TFJGEFjG1RAS3pkqMaD
FS6czWDR4Ri7wUNOPMJ6PD3b2qVyvn/RzvjrZaCsdDcP27ZoHsJAfMxD+NE1pXxG0wbNiIhnpv1q
RHqxDTJ73wbzv1RCrIQiwGbsthGae7SN4aHJCTDF3YkCDj+4Id90zvOvGkg1z9THYb2mlbN8TBhj
ONEi3qXyLU6dNJraWhI/pcxTmzHntNro0cuAKc+z97fjsGbpYZ5MOsB7MMR1T+TPqpnsZyf+8Boi
nGx/eDFG594Vw4/bleE+Nmp/b4mGhru4QQRqpSg4hXzDUv4WthMCJZN1ic43AEwDegpJFfNKTA7P
Em/zhZnQTDE9j496JTiyFARK02Sfl2l+nAPjIBrEy/PIFodGRnXIXadZuVFe6fOAvCoirJaHGyDU
7RCVxsm7mwqgMNZRy3skoPSBwKiSWKx0axKzy2E4i23GnJvnOT73vLvGnUNChx3fF23KrlrduGbi
VT2kgT9fiyTLqbsgvywLVxBaJR8W9SFVzx8nVevuKfmDFcAM7iFq1iB1eVtcB6eBFF//YU/2nWEl
f1eUI+eLl5JijGrGR5vrz7GoLL6n4Dj0rD/M7USLvOOJQbEruI2G+QO9KDqHGlExooNj59Ag3awR
vYkaTjZX8dlvUen0ZJkgspFk4oLctr517xjluIu3WI71bvCRE2hiO0aZktY/EGTimN4p9sQZB8AP
z+BynN06CgTiIQY3TcOXPo/p+ICxo9qbctEb2043Zjj+WH31ammyAYLDJG8dfveo7fVwCvIl8s3h
WrX6bpqAxyqUpaR5hzthwm4t+EE3eVqFRIfET8vYXPC7rMmnNumYwbZAdhYVo9r1/jKd6s54kl7y
IGmeAb+Ix3NS90fb47JWjXHuikRsJ3YQNltAUZv2BgovC3Ly5M1zvNuEw+3kVcYd7pGGQHfzjg3W
BSsn0NwOFpgqdTECMsacxPgsA5oA8+bXLRPm0XjktEGTBRd19G0g19ZYoj4DvA5UQgbeYpkRvO5I
dP9ySLvRj3rWGwSnT3luqo2s1d6jQ+5IDco3Kcuk+PIMTmFdR40O7oki+nFndFg4SP9YznsWE0no
9siJRhMypcm/0mBas58mRrzJP0pRvQhjps3M0f0BKVrIJee8NCWFem5MVaLWqLRywnVy9z43a+fq
zWQxMvxYBItFCxwiqG33Y1vKPefIKqNsdVsNQt4mSTPwyA/NX3x2cTtJ92NccYYl1MMaFYGG1Qx4
lITlg9vY7m6wpBuhgwP2kFHsNe1WkSntJccp5w+l99It8UhoIABjNuQjYcS13DpCJIQGuN7Bq9y7
MTecI8IEJWNA9EGhpl+YCwdXbZNsCHeJR/OXuwxvwqoJJreOU9knKJVdTfYhciPg7m6IslqYGxoa
u7TbxiHt5Zbpo5zBchwtNdVSlEJ/d5YCi5o5Adom3xZTHu+6VJEMbNB6sTzFrp1RaxP+pmj5p5D9
eBzA21XN+UH8N2y1b5xwkNAmO1nPk27fi8B8roi8i9Az0KvnBMTlNGQ+w9lcnD7T+8YNXxy9UNJR
k0S2PiQ+qoLZD750AL885yZPW7i8yrEbdp0DN1tjuMh09ieL6coqgYeqPODvafXFLnc26dO8TbXe
GgkzgqyzRwwvLiepUW4JgV2ICPLekNMsJ2T1YppRsXOqbgirD87E7JJPWR6ly8lRK++T/udzkhrd
3u6Td38yj6jG/rKEfi2i2mtRMRYratGQSL8aOXGLWGIR4aG34KAd7mwgCzrvQZobuyN4nzjDoOl2
aFYpmXYhYGcijFFFFZtiGOfHcib6hF6hcGTjW+T8OAw+WqfMfy0mSrXEAEnPWP6ah0O7JaTlq1Mc
unFFyWIhnYS2akJN2L4CjzwQJJesfRo3Qdf0+8TVyV5T5x1phwI4PEXk+fMGpCIj+8lDPmqK9hoi
mYoCzlgxIPQIKM+ujfKj7fiQzrCYrZeWBmDk424D6IO+YTdzChFU2f9prHbAjIhw0s4mdEA084Cq
FOkmrVH4gxl8NRMwNiOqL+7cJF5Ys4Yxcqe+uuv7YksL6+NcqEvmXeaiffW6NWPe38g5w80XJz2f
kmoprsArLYd2VLYEEcrYf+kq62IFwXc3ew+69ems91OqjykNLxDmaMf40gYziVWXP0j3Rn426Tcw
E+F3rDbEqNotT5ytp+BkDuuzFRMt0tisYWh5HRgVA+ALZCJ2ZHyVlvdS4qGp+NxVWp9VrEmgDOoL
1wjyr14+jOGKaifZzq4B/YCPBcVGzNEp0/lG2enRXr6ViaiMUCt5RJAwIi925wuV3MYGSd8Epona
rF74370FLdwwSeOw5HxNIyFcHv65izRhai1Z/m1a6r8k5E+cS7aZhvc5M3bST+4zqypXQBK4XlBt
GDYtGodA/RUDA9nin/36PlXMply/qR9yKJnIBtyeT4rL4quTM6INO8bM6ZSr5AHddmvd6yy4N92Z
HhNSXmNOuK1tAXavaRuJrj8C1ljD53YVtZkfSHtGwSyCNcaG8FWyLcQasuEx2FduseuITS5jIu/d
EZmAbBDYYFLYNsxa7VzUTNHxk2VkZYR8adlRS8xYlsNxu4eUaHc34cnB2XNOrOArtbuPLmRu8vRB
BVRXDvhJrGE9bsj4ELxlpPt/EKhOhqym+s93uXURSK9FJUY0DUwH3UTlR5v3Q4RqfeuPdJp43RdH
0Zlp7+/YITgktOQH6o3LeEmonpL5zi5QjYJAg1UWy0seM2i2HUCd16PgcLQhT13ePyKd5jPVcYc0
ns6OaaDUxC6SrVkgk+pMfv528NEML/3kqU2dZ+kOOuTXq91T7rbPXhJYWwtNLeL3qtrYs8UHBqyH
BIjy+0U4lywAUTaFusT05h3MvY3AIZhIfWWTODPFgX6axVfNEdTNRESbdgDpkBwcoZLT5NdggN3v
EN9ZaVXstU1bNMvXtmjKZ/jPS2AORWS2I4BS1cQ0BQxHOSBezjiemB+ewmy4DVz93JwAEVAz3ZAs
eHP93dRQE9ma/bDDqnlYHHQRdZ9cmnydLJ4qRx2n5CTZjuuxgyxjKt84uFE2revxOKQsiSQbhVP+
l5z2ZzQyj7AZNIghtbOyZ8tCpfMQFpbeabdRaADiR+1iRDTrPQGn/USmbVBWV1w25UY7E8OHSv0D
3lxIu8AiG3Ni4HZAp9r3oc9e+3y2DgmAWdTp+X6tSwvdfjm4zvwRVomIBpaMSDFC9oqCPk+E64t4
r9RcH1NHfJd00G2npLgugX/l+Yw3oNAHEbcMrPMKKATGQ2q6uyxdSGu2muKQNVe7a8JT248p8g1w
nxFNTj6yESddOm3iWNYkcD+6AucUgg0H48QE8qblu8rKZe9TuDnSYJLO6AmpS6HAUvbD+X9ixskM
5t28OFV6cTdBCUTKC+eg2IgGDJuHssh+sDDt/fJOmJU8p95j1cKrM1Csq7P3MpC8fjTZbNgykbL6
BnejRTVXoFIXffm543K4VzFcoNkMyXau8VZYcj4mpV7IM8q6SPfVSBWwfO+ROyHJQp4nCka8sBJ/
WRwQJXYzBOJckJVXbDnd46iPh25b4zZCBqFYXWrO7rVO3Piqcwj5DLoy6rHbYQXZAwF01JuDdllH
17H7Y6q870ybz46BQttGZcX9+g2aSXPFU2YfkdQqXtfGZfkzL6nTB+fOLX9zp0/AMwkqojivYm5Y
leZ5mUd8C5xA1XBFV1sdEaEf/TrGdhHC5tN1EmziJmPmFWtPhjppn4cxTJJsG8Qo7hrlE1b6WsPG
QKn8WF7no13y1C3I/ybC/NN7hToE5LZsXUU30GA1z1zX9OBarz5EIPVgwwe2kgcNFlMoc4aaUcax
saCNK3XEIouqyseS2lZJwbRL63svUEnywyAk2+695dBOCOVCjK6HJEwh5vKvuQi2WiPWDwK8kKS0
pVGdIuhAlXHXobNYv49/pk2IUVsScmqO1kYPOMF9p7fXRJKb1Y/H0WvNm5zWglJMMZAuwCvjfPQl
YLKuMMEbyk13CzwX0/SfpT6XTUlX95jjIFPGp1Vb6N7dMdyHLnlQAmhqOxJUO9141+jR8kYSAcvk
hMPsMEg66HTSVKcw/WM78Q4bzg1ZNymO5vQZBMT+yzDfpAV+j3yhH0Nmu0bNf6tsPKkFmCb3aetr
eSKy0bGwNhKjEQoukYxWmsbBBLB0D2E8OXs9GD9tnU+X2hZPtUCeWZZeFKbrFVRtfeyDe5fG395T
jzD+nIBxkFz7oEMvs+AvhvYp6uSzWSyqearqaowSy2mfUQpJArs0ob9gOX99HvklF+SHB+13WQIo
A2c0CBL2tE3aG4zHu36e9nNWPeF4DLZ1l754JVGcFergLiRmUjFzmW7S7b2EZ3Mqux3cUOJ3z2k+
PMTgGjgxeZqNnoOKbfJLzRbZ5DzlW009BOtyrC+5EMU2cfMr3xX3rYGiaCY7c4dpcls4E/f7chz5
lflZqjbwpWQm+FDCXhtskv6sRYpxxyBruJjq8s6vf0ST/e2zhRTv5n6GzKJzoaeOaznmhRqB+Lhz
RvM26MzeEXjI85vbx2BUz7FfAHmr92Qawyh3nB/BcBi48iGh89vje97wm5635kzXCz0eIRYvMPCk
MJxdw6sWwJZiiAce7fnCq8zBNyX5neOko8m3Nh+ztQrDSvr6vgo/rb6hys8bCcLHpuPXd7hI1caI
q7W2ThEu7YO9lAMaAbNDxW/gJc/Dma3Ugk3uP8uBcvUZqUEbq38FE5iC/I8UdbzoMd2oLl+hsBKl
0SoQ5Lp5E3Gut0WuxCYinpwofr78MRDGfukVSkPLFbclhLicJr7Nsq2mKBHO0zB299MsxB69JCb2
4BC4HC409HyO9kthTC9iRlqQVOJmr4kXQYfovQGJC3T3kc583d3snPwUt3Fjy8+pHJNrN+iNm48M
iuQaNX1xt/ikoQ1k6oEenYWNLmimQwiA1UOu/qQ4NSMiUa5jIpBgRbBydcSIl4OV4XUZCpTxRc+5
0o8QfexQCxGBYog/PYFFuDDHX5y9KN740D4G+up6600b1ZNnsmVOvCspKTcb4wWgsIeN8DFzLYgH
aeyjk7oRL3Q2Ir5AV1xOzXOJtisxsOA5RUaytZsxlqUbBFAnVxGFPMTwrjHU4zLnEDLM67UPNgJe
eCu99FL08T1MzrgKzDBaTMQBhPOvOfdXGgQvVGLeO5O6QDgk/j8eXxIGs/YPWxNP1arbUGyRok9f
Rqcjvq2zH1MhO0AEULOEHKVN4HOYMAuca8MkFSvHxczER31QS0/0nKY/Wc4P2ZjaF6Lp/8WrqMSa
YZjDJP8Yvay+Wd2EZbBnw20CezPj/2Q68a7DMhFil7Rb81f6TXswVf6v9tI7sqlobmDOiokYpIFi
76SZfSgGg5TXxY0yasE2wb4u+C35E12OZF/87cYJWQ1PgLLGH1l7j4boaJ1MaSkAEJnwjwt/zi7j
IJZtX7kXVVmnLJ2myFamve2H4rnuKkK1JWw3wdromycUnGZORPPyMiAcNnGvb3jzHsclgfPB7WGn
Bnas9qB8984mF2Zft+68qYQujlpOz5bOrUO2prdMAZHDCk3nUk4PtkwC8B6QFmTs9IBmbwufb4Oj
aLoYKqcTpGEzdavw2NaIArrEOvazmKIyJHOpA1FMGuBtpzPuMdRHvZGxfJVoicf+0Xe7q0xHJjCw
N3hiFAVQKjXZiimj9L7GS7RxoJMaEbYRxzAJfA7iGLfsPrBoPdUWXmgUKTizutNcz3hJaPvZcem+
jsm9n4Y0dPZM+1IO/1Kfr82cio+E1w/NsfOOSM0/ZG521UMNJ0glJWHdw6ZgXUmG3jxJaVxwPLxZ
ayxjHwDzW+J9aEjRaGaLUNHw0SGgu8qqg5c1+aH0BoU8pWIs7ulWX0CZuW2QJgCF5QpmxybKIML7
M2zgZs9h715Ir0CaV/Mdabqx2FapgEPnNgC/mYZWO2dAohg01kYG4Koay/1emj2B1+NntbhPaALh
4J29obNP4erHHAX8jbexm9t0V1rug18Gb51Pf+wImM5UFL54bn9LyWveTuj9SGwwKTCx5weOHXHl
8Vy1/WhrGsZKt3qXHSkKgSy5gVEnbqvgq2Uf3wTXcm3QYXHLMABvG9eQG4ON+CqdwYMsSqKkJ4QS
oWX9IB4dRiMIARVuGhyRnL/JjnS8aquN9FY2wVuprIe6rOUu0LEDnrLy4YO+CtYMM64vgACgS2NC
qgpIga2Z2wvfWRjUukdzmMojnrwWsT7aiSacL30W/pZBgT0hIDDdkdu4urYgCVwa2kLA2dO+A3ZG
jAa3R+7BWiOa4WGjqNu8TT1nFQeiPshj3bPsELytD/Q7vrCK4tupmZpw+tdV+sD0RmGLhz8wtHeO
j1Vg7jo8y5yxo4qfpd2/pGuDeeeg55n0g5x46pe2fPSn/GwJdnSxxdKEbjUH3OfBZxHeOqrNaVNL
zKPW+pzODgWkfb/sejUELAs9eoO8+ld37YzRhzcwC1Deucv3yKGDVC9B9m6rSxJbSFyq/Id8oxdj
4B7XS8dorSS8TqAIc0Z/oEtBlUv4M4/wrWZS6W1LNTx03DXBR5ib/HDD5ODn5NKLtgFZyV4Dq9SH
RVUuILt9s1Fgb309hTvbZ/bAArUnzGjc9vwtZX5zZ/QZ3Bm/nZoHUhB5RclEsBjuZnkg8gVHSDAF
+8opX3KbRTXwzTuSU9xbpcVjOeJNrE3nLxf1J36gh7Sz3Oi9I0Jug3SNap7Sv3O7ZJfEhnWxga+Y
NB3quzkkwJmZU4vpQG38ajOsPnNtk5fL++cHIKqW09zobjjRMABTRh8PmMF93RBVo10zj0Ldopwk
WXHjmf1zJ1r81ZmJ2K/GbgsKWTOUmqdhSdMN6Qp/uXowAaALRpIJfGJaklHe5BoE1YzKuW+3KISJ
cDIVHsX4JR4RSie+ddCTRfDDQlw2HzHFNAYJZU4Pc2/s3ByPqrP4iLta82WH34EKbMmVTbRqnpon
R+VX+jLhA+N1WOZ9geAvrj5J61FQ2F9+VV+Q5PE8ujTmkQsDNDmW+2XemJQijpwqPeWoYomzY5Cx
6STFvPekciINHOkacBq5W59zL00eg6Cn4bwQpxRPY0QsS7LL2vQuwAW79UKMZxYFBtrIg61Qaqsc
8yqWtXm6eixik025tf70S/xptA66lAVPzAi/OKv0F7f3yXTJ3g0MkwOwoE/DTuO/sQZIkcp75kSk
ECVAJ0APIDyd5zyhffbP0qOiLsnSSE/5R+c2T2NbMS86Lo8wzbwCWpvQBTviE+4sf34K2POQAzOu
mSPlguitA6oo1bh4kSWW36Q0j6vi567ApHo3hf6AahVyp5dPDBiIWQSIc9u5XzFTxjxja7GWO2LP
KSfBo7Axjf6tyHi87bx+GPxYnsdEP6waa50SfaNze+9/ynBAz10Od0FV9EeroYOVdCLoDIy5Bl7M
xeV/dUUO9VAd+wYv9VhgV03bC2nTb3ik7Y2qdb/xo2xJ5IFsd2ho+7ddkagOiS+k/PymLIpnTIrZ
tFndg0WCJRCLXWOHg9+A0J9qFhM0L5AcG13h3PQX+w4W+4oZS0PHlyfMZMzyFTG9qeJIPgvIrtjo
q1Pft8/op/5Nlk2U/vwHFw+6kGH4FdgqNqqo9ipJKsAz87G1469cZZjAZPK2il2tjkpD7DWTmj8y
dz720unvs4q7Y5y+etIeNqi2IEhqjBcNgn3mC+ydBhbDmvI4+dKj76SbncAH38wy5AUp8KyX3fpc
ARz7i4icFPdfbJ9tqzVxIYcPFj1HF5ENCHct5+gqNFrIkFbWVNwvZbypSn5kgUK4mxQXtcBLOQ06
s5JDmFi1rdFLd7dAipAGjc0IlerRdywQ0wSBqMWppChFBlpnnCHXuQXxM1Z3jWT0Whh2klh+WmiS
tHWIDb0nAlbQTJX+hTStLyosUYDYL0u2FFsDxJfna7VSNvj0DZKwQ4oqd17X36zJ845Ah7aZfecV
8iJVW3fKAwlukxpdHV+mMhKgQhAzq1z9gTFFnuXEDRt0Ym+VBjDxjPfIcOWzg1ALVJ6A/7D3PGyK
Q5Qoq9v3rY9jh+KxNCCsAoaDtCMuh5iikjqnHCBvEa+MZnGPSOGWhAzoIG4YvGwMSln6XejY3LBI
/3CkFgaPVcwPFoT6vPKcW11baWQozeCFezrwDfCzMf6ZUxMdaLtr0vajD5enerEeNEVvs7DNs9/H
RrR4thPh/980jfrxJ/1NkpKIMHP9ratlPUOBIenAqdyKWvGa96hOaT8N2BQ4ZaGcgVRsFBBuTjGd
m78NGR1hrWL6b9UdFTWnJBfJZgmN4krgAmMkiTsuwh+rFNxPpvnlWA4DegviY+jh2Gnx5aMNcyrj
O0F9hwd2gmgI+anZ+Z1LnSvgD6RhtzxTgnSAGHRr5hELZcYEJ+bDZ3PFeK9tHehdGw//IHTi7Zh1
xJpY2QUr/o4RApXJoG5NUNKomft8pfELxVVj1I5wNQxfOcx0Tka3mQu2Tl9SMEli/NAmd1MjgzMK
fUIqApNmaFIBO57fqhQ2ULRPqURu3ZKG7Fy+VjDWBm1ebUuMZ+NAZq7kX3VQuicbTQ45Esndkr60
GUGmPrdh7Ig9yWFoB+SbhxEjIq2EVAmIZ9cug70FJsff+E8OLolK6K6uRfI3K9xzVtJ2WZhNBHqI
7HxOgW3eskC8eFX4WpuLcaBRAkSdS3/s130uwGLTZ9X9kj4C2hqRgKM/yJckXR4EIRT02iJ0tvvs
uzEqBYxakkhVQekGtf7LZV9sMkbBaUQUSj8tyi1LnzXmKhzGSMxQRryFlJRsvcBDn9l+E/hwChMD
fB03Gqdjsgfur6M8rl7GHJkImnTu29R7GlyMJZNBgVwZUB3lpihIGv/spPytkwQMJSXjbM/Ax4bH
D6Yq9J7uFxq3G/5NpQ+OG+4zoIrtEjCNMwW9TTP5aVTtID1sA1zX4Z+m8RMi/SE5Ct5/jNuk1gDr
yaW4zL7db2Eq0Bx0DPM9IQkjijx8cDaGul3iYnFDjznV1tlsF31EiFofoM+9WRxQCgIShvOzMVVv
LhYmI0jecNfATRgjHR0Ik/nFp38aUZpXprDUZ3RFpX3VgkNMVK8asV7kg6yfJ0iuQ2UtHBU54v6q
xAmp7n0hbc4DyGpTC+eACGTcTIwMEdUgmwwRwEFywhBT9mBO5aV14f6nyRz3fle+z3C6N+aJfIef
rnotg2MocWazaOHtj0VPkh68AtdCw6qAQ/E2zEh4cmuZd+iTtmOdjofSGp/Stv80a76dsEwe7BZs
eOTDdv70jEOcL2DpHkF4eJ8IJEpGBR8VZrjOzEtWTWChwvujHThhBG4bFOTZNl34OVsJ4LVhT7cl
xvcxIe2LBEb2ZUk9zJXpFolWGpXIFbdBpQ5N74JNt8bNnTxIaZ5CYXfcyuTs1fWXTV3h4hovttuC
zc99SjbI+Evy19fsouy3U9Xi4miOObzMdrkWYBObtDf+hElLQkjsXHxrjOnnDN6oQeaQ5xGZ7JDs
sSKmMCCH0i7NgxMne6vByUQt0qV2QqoPh79oYOF8cYAy5fCMpLnANDlkEMpcY1wu0N5UA6vSG/eE
oG6JV2S6BGej+7M9BMm30VXerkfIF9nFTubEf1qoqvDtq/TI56BLCgcyfmC8zQ3itGGe7B0lXmPU
FOm14m/DVNGe0bg7fFn0mdI4e9/DWPbNG9PrLlXi4tWCcdAmWbhznSMj5IRDDwxUNSjHqvrMIj4e
Cm0/+jGPFRHHQVSSDUrqScw7IGOgquoUJG54tC1az02MsBqlmGiS1ZAUFxFmHxQcuTWRyYFtBdvX
G6GK4Rl9LikAWXXyjfLZrx257vt3i4fuNp+r92y6BZxoZyeAIqb/+K6ytRGx13ISw8oa1uxHuhvK
aK6DywLVgcKz7kiFw6eXO1NyqNOzqSsotMRHPhuGEbIjlvgJE0/XzEGU0noLMuiCpiY1tvs0HEnC
oYqibU3ETFOKUoasjaGTZF/IBMudywIsSghKWSJ9brrT0ibvIl4Sch7hehiaI6uOQXjClVsGOEWe
Hr6ms9wnffbSQTljZQ1JsmqrWzFLglTieGJ7WW5N3o9ncHUwtYxICHxb3vgzKkDpXJTHiQ1hbgd1
6uHZSWukx6JbvuExQAvZRN36Kx4rzlET+Jmn557TVx5pbKjD6xLHZ2MUOiJQ4kIwx1/PMvfZpNpd
QAxQPzTOHamUVz1XJzGYZ2scHtd7KKV8IYKpeE1bPGlW2tdHO+7OoZWcPBTIe415NZr0aGwLaq4s
lt1DU/cpJaqBc4zH7DbiqyHRyLDQSynmm46Nb4PfYcueQSdM9u033zEDzYMh9q2W9QbvNtoYo+mv
NHGcpkU76FezZydOf3m7eE9096XNUD4qaR9rc6bC0eac96ejSAnVROjEp/5hC24uesSeT6yfyx9V
t9nF/Vxz5W3BEDLsZPoT826xOtaJmSyPde3AWlZfllcV0ag0yPhoPpcGGg9D5F9VbDzTAvVbVQo7
xJxTJNB7vMnsgigBEA6h6RrRBhxoV+bzUAJI8iMazdHbGwGKiN7v/noekthafSyZR5RJh7pOnIVE
LtTjEz4VBeEa5Xxv+V6MOA3FL2JIzESTcTPSgYClxL141hNR3Hv+AybbJkCWaKifcRJvWN+o+XNB
slwiZxbARyQQ8Sq+P+GfV/Zscg9V2KjLkVghph24dOmhryMzgp7XCr4bFsjdlbz2tVX+EbjG93J0
31CquYM8pkt16W1m4oCO9GMgQA2xz+5m6b6vmCfib+NOEBM2osrhsrgBJcgTOqqTzlkRBkZJnkjP
OPhuvDrryvcvJI5X08anUSL4IjvA/xcY1bBfcaqp02ydIR6PoQWhkEaQX0lx67ZJHZxGBP1RWc4e
hiF+K1X85BAnQixQH/9BvFefpPlQdhRfIc0+mUnz6/3Pp/kjjrXlijsySBK5DSzbjKbwGBPWuvIS
5LlM96gGknsHYNhDkidXwoNyLri5NLyfg5SOk0H9TNrDyYarXZbzp5Wlv8Karq55wN3BtrFmgRXt
o+pw7c6e91OFw5uZ/k6FnE+DnLxd4xRPqcm9P5np65TjqMFYDJBNFqZr4YH1awJ8mlGYu2qNUun4
HaLK2wwxS21Nij3Ce/mCpYN0GUfjNWVzC0pWCZFz0YxhvXFMwMlMD80rhPh2qrGBiDR78Mr+bTYk
+uQE/gq685FE4hzlsPoz5JocHz+kjg+Dmdm0wCp4fMb+vdZK7ueZ+Wd2vjC43xBY8cuc/xE19DCn
47dhJy9+YlMUCgBf1PY/NxS4IuEnSywUQ9beO0W+n3z5bZnD1xTrV3xUrwFJe0IgNGMa3/sUj6Hb
oRFZkhTTTn/sllaopgkRRtQI2R02RZK/bC130vN2C23acTJHRm7yAsTMNt4aioG9oHOtcw5XagNZ
JYxIvuOxswxEYuBYJPsjfZ4IUXTCHFhS+v/oDpbLbXGtAxniTINhDpRgfPqG/Vta+beTo4+2DX1p
KJvfejL+cQNxHXvioRqETIZ97vrQiybIqcmHTkHEz6nF/itlwHDyHcjhXXiVj/jCJ/fGwoiDE4z3
l7yWuU53Rq2w4XXme1da53mmMsRABImBjhgvXSdRbKUfCoM/N85Rcchbj3wbE59HxhvLcBFceQI2
rMmPkPevFtS8F4sLsM05Q+2/J0Dvt9XJH2b9yC/VxRnLZzNkqehC+z0w9P+/A+VIxjlM0sg/rNXV
VyqzxKX60CfDP+kXH2t2yQ7j8kdR0EONtMBMMcGPxrnppjvtEH+WDo8EhHURARnSCZKD2YV/XOkj
3cEYEBpAFphGpo2Z/kwK1bRATjgMLO4L6T6uRjqMCTBsXrOBXqqJUSg0GMEwLmDvzrwVIrbvYffv
bU5mfnmhNb2mnnX10q3F6rwXGaoyjbp7DAG7Skgcj7Q/2nWp7vWwS69VRo/rc9o5IykNjMQUwb21
lc1eWABPS7u9tKm4D7030p7GiPYDAWfGldOm2T+bYAyYJwRla7XSSssuQp0Mh0vKhxg10uI0I6ba
go0igcafPinnQJQ3b4jVXUdTXyWJ3VnnYNNw0EiQOPXiKdTFcuGM7OiZap23LCXg0Q+6jPURatVA
3RSPiQFhHj/MwUBbeb2bkdu1arwNhunvSOn/Z/rLI/HJz3FHIM1AQ70wWPmsJf7CuopCMkdLgibi
YCbpsczzswsTvFVq1Dh9engOoz2ylc4H0YavQWo+jjMy57Wgyv7MrPmxNctHybFYh9VTqtUxQ/e9
QUFngvoTLS5WUXSB3mSDc+w2anzEctYPpDbf4sC0o0Y67ZbGn61bqP94O7PdyJUsy/5Kod6ZIGmk
kWxU9oN8lg8aXFPohYgIKThPRuP49b2oSGTdvAnc6n5pJOApheKGfCDNjp2z99rvELtw22veeu6h
8cai2Cl9/xQjcw4KE63oUF44cVMrDfl9gWnkpjI58Ah3L4SY4CuoeybYJ+aGSWifsQ6+Tu1w0k5V
74R19Dd07ojoHmzmFFWzY1FZ0DF5ge2jeZp7Nug2RfzkU0n3c34X1jjYc/z5pvK8W9lF3z1L3tq1
99QVXNoNNaslBVA6/yQb81Jp9/ts29eg1RYwg4xJLB6SfDbMvXBcmAcAXWk7UX8O1HntxBUisn7j
sOys4Zqu46QpwMZBC1Om+eyq6TJ6jGpm51fHCXo3QRSGWYSFODaf2zzZp+UWX8ICrtY71cIfkvXR
8QSpeRQjDhjDIB9eLOmqzYQW+0aadXfIW89feeG2Tmd8j7PvYxxGqI/CAl4pyMWMEQnNhZvY6NGr
zNbaoaWNS3+nzeiCMkjsvJgTs5sXt1XiPMvhc5ytZyfp9jh+8i1+4Behw0sH7uE0G6WBH/bFnpDq
O23q7yQRz5WH9tpIyuzOEgY0TaZOtXEyEahtaNBmuM/Kt9akEWTMfr8uU3KByGdC+R8034Oew10B
q9Oao5WVkykGy+49B4y3M5v8mSZgC0XI/ZV3PpIRXRq3JKJiJCHIHvEIxJC0uEAhOKdOQy8f+TNZ
u9XNYsU5dumTZyi9aWg9gY2w+C/1dz+DdEij7Upb4zjjH7ulkRU3Fr68dJxWc4oQMsAPjMcyOJNn
i+eVUe5EvFFS9Jupd3yEZvJNFaibgV8xZyq8JeXo26LPz2T+aXPj3DgC2QkeCYa28FDN2N4pp7zm
e4ae/brxz9MpnbFVKuchIPP0bUqpvjpbTusZk1NYHnpRLsT6fdHDTmoDZqbuBwQW4w5E/NmmV7iy
ze657Ufy6k3jsRpQ2RdRYfCWHkVNT5MkFdLHY5fRWHKdrOKapv34CG10bXB8HptbDAPpDWj++JDU
JfJ4F0S+GQ0XW3PCr4Yl6bGgJa8zCzmqILMxi2mg06FItmYYn2HmGzdZ96MdouzJU08DJgZmWhY7
X3YnJdb6hvYW7k3ePShz8wGb4yMxeHoTlyOKNxofIHfyHy6xA5Q88dZiuOLVZn+NEPJsAOJU2ykK
FjMyFFmaYSu7K3b+MvHR2QSxvHS+uXV9R0SU2Lgp4jQ6CDdJFrBKAAX22gy9uXQOTHX9m7W3SOYj
1CREp5qfXC6oShzuNj73Ld7gLWPONb6Ke9QswEe6YEU0DLP2xfozTv7F7FqGQS1qIgexMVuMONRx
cJLFLE62HFeJj382jeGaWTNKeziVNwbCAPJFf2ouHLveSRpKqgTYN30fGDo8jR1rIjKLLdIhAwht
lO+q7ueYufZhNpiEB8WOuNzoVnTWEw2adIWHZVolvSSEPi/RvkTBwzRAw+ONIVvte1EAGQ2nObx3
/AvpBa+cmozDxE3gqdhb0efhHJRE+FhRhtzQGsLGrup7J+heYdUmNxMfB+r/faz6O80Zboszj+Za
nKwao8EZl+D2mJuMlSL/kSAV2vSMMIfB3UKUve1tcZtaaATQXYv7JOu/E8Xgrgx6Djkkx73IaiSo
ESqirHtM/EzfF5ZNIYZNrg5uwWVWt6LFIgQE9B7zCdmG6Ziv9MgYClDqwFy8sKZTxuzKpYaq40f4
hc1adWea0u196+UP2N8wGHXx0arlNcdzNw5dc4gx28SB9wZDNNj6UA095jPTHGCyseo9qmvzungO
uiyuNiUFipSiYaO2f45moKBsuFR78FYkWsJtZX83LBfBvHKKm6m7N+bO+a76b3S+3lvwQK8oFHcU
BZDlqv5HaLD/Tm2NESeZ0E6SGEE71aU9FHJGKxmWuV3q38LnVASdoiU9ajpaUwrSnnoeVHP12ES4
0cLEOrUZqCinTJlNG9CAcBeeMk7xObTPbaGRucm4PWRRW2M1cvD46nyTav0Gy3udtZrEjjx6Lceq
pCEdPZcm9gU7bn616CIXik/N7wD/7LTz3kg67G1WuBN5KLbDFN+WomfwS7c+9b4VcRkv/OP5ULjU
anUBl4agiSPCQ43/WCuDTrjHUqhpM49Qa0JsL7Br18pFtJ8GU7Rlz3ijmVldPD98Rogsn4bYnTma
Z9Y+x9YMmhdPf4GhoKslLBul6eVGTHDLxZCVgNMba0uvito805P7JSPnXJLIPqIfuhRGcO2j6ehV
wHG/JgvK9VfTEkCuzIZz+4PTz8mx9h303IkCm1nPl/qhCTqTJzfEB7kIVY00DvbEXtDw+Uz64kw/
ugcUWmeHCjopU4LxMTKiF3cO4n0jxUtCLssG1fBAc9H8EYfxpjJD75DAfCtHEZ26Av8yggm0SgvO
2T4F9jy8CqSIWAD7xz63/M1kafuevvhtmgIRmwiPrU3Pv5bodtaDpHRR3WyzY9GX8TwOKxwPN7iT
0m0QdOco69PnpI5xA+zT3GwfjeRnExj6nubWqgqtPTgVbFSdMNeClanvgQMkXvfShkWxiYN6fkKk
UdBwzU4g8Dk6NNjv5il9tZl82v1UbGo7Lwn9hTdschSsAWHuIEbjQZQPKijtowkFCSKovR3m8A7f
dXhsq+neqAJ5pLuwcDsUENVCn0MvntddFKATa+iut/FMGDkNTBCdimyRXVwCk1BIIGxolxt8OPTD
NDJ/5DjVplbpuAoc93Gcs3tX+Dv2QtqpudPdNFiGd6mWJ7xNxsEvBdQLGTJp6n4ChInvYuRxodUe
jbgEiRL0eG/3rQmG2RKfmDznferROiua+V72bMBWWO6FYbZHJAHfUa8KbHNSH0wDcT/a6WHrQ73B
cJ1N65ptd50PtcuW291ZNQCvoWk/qxIm+Ny6HWgpoMGN9JcOIaAamXMiLornCutBIPKehiaMAzkH
eLfGZmWCnC6ZoCKIc1+Tzui2ud8d4QaLBzVZG+nhCmtqcZSJIDYDsARn931lqwUtoAuKrC64H81h
rY2o3taBxVQshUprYsMkH5ynM4zktADO2MyD3mPcrg646lqXAa+uze9RpdUutdhcjJCptBvnW2hg
6ckTAeAiXzLBTyRuNs+7DB1e0orDgGeHmCTFmth0pBV1pg7UyVdU9cVu8EsGubXcx5rPJtF414Ok
Bd/VZ4/CV0DGe3GIBoNuSVZHO+0tyG9uzrxoNp4b791whoXUJIo2U/kBnYlRQ0reMqP7rXBzNKAl
xvDOfwgike/Jo18Ol0F5TeHkxt9SdqCtWWFPjTGwNbmRoQNYnMjew+x62S5bbBWpAcM70BRLDt2c
MSlHhkP4PxGo0gqzQHjJ8jR1rCPgFn+BcxkB/9KI7QZ/U86pt/EXPRKDQqrqLt9ZmELIrlNUnwkA
1aELicm1afhEYLD0DOgsUS7Hx7g5OgVtdUXaMk6w5tZvFxm3f1JzYK3VQn6sLRdrBdAaL7lYdM54
adae+J557dcqPM1d+CxnU10/HK9tr5HJWSpF7L9DFHcdVVjve9yx8N1dwirlSUcDpnGbNGQFQxrO
1Zzpp2rMvKPfhPuZ4GEiBfJz6o9iM1REGwwVyw5IMnqDIUOfakBtq2L3MZtQSluEPK9V07b7iezh
pp0fZd08DAgecegBClTRptDk1ZhZt8uBqwYLw7OwaIQoPX0D2fQDNjbPa068nRNv2rr1WKDmHARl
1HJ5dIdQFcMm9CdnK6zpTDPaZQ1M7AcrVmtwIfSFs+gaavgVgffeJ3XAJ8Xm2vnDfkRNdhLCPhUy
37eVBc8X+o0/cijyh2BVBP4v0sJoIRAFM46cLPD68fHvWo2jb4h9+o0W+j6VYt4NfyY8q7oR/iHM
s+fByd/TCQx6iciHBrZ6tYVzb2BlwUpjXC2clTjfkUtnas/1sJ5xeDHOLNcNi+uM4QudC9PLyAju
E4svCPOCRHp2A/97jS9k11fjtM67aEct364aOW/MUqYPcVk9+OnIzQzO4YR+l3Y2BV3OVBNTuLML
kTaEFoOZWE3PUZie2zoN1gxEaVqLrsLWpBB9TZJkKYvldznR0N5YCem9JCKO2IP2bfmUxJDSbJw0
Wju4iwsTpoWg39JwGF651ow4GeiXU75HnJuhC7eCEWj+K868DooenblhLTu6legBH0rTVggBOg5e
dHGRyzMZSqqlw5Qkh5Cylkq4CB6tZT/X3nMaw+YCaHJJEAeMBWOehQ44ZVO51eVjGzeUCo3a1F38
ITDp97whDCYlqANSL2Zw38cw9x55Wtl+HhCsQCMqlEPvIoVrRbLrro+tu/2MamwfCHdAwb7AnMiG
TyVCJNMsvleNf9Jeg7wtnbdOR188mppmk4pvkYUOH04osuQGzAbiaE0NElkbiy4ATaEJvxeiRVAz
hGEwK0a5YjPKPc/jqLZlm6stss/bPC7YOUuGXKF5SUtSwE2wpMJ9cUL6nOWzawsuZ8y5Nr5CCyRJ
Z4FGGqgSpVUoZjTIGl1YCK2kwQvRv2yhvCkTjbZtHxKPPdKbx9ca+eGKWINvrUNafZSQOdWb4U2s
6NfEkvxyQEHYl7eOHsger2kAmR42V85+fL5iHdDeuXFk/+nzyaGHmxm9IzxnPoJWkT0xaTz4vxV6
XA6dMOThVlChtptyMpHMEVOIt4eHKGtB2MbBO61kumsIxYreUztN4sxNbL2puiIYAczcLBj3aPD5
W2gry+x8ZHM0bclLcGjSzY0F+I8SNU7Ct7rVOwe1wsr16JCVuvupNI2auGlPpotV1y+RxaST2ox+
/kjNsMGJV98IQ+a0fGbYW/A1MZblh6F38HEQCYotA6JIOER7ktWsbT3000q2iC9HKgGTUpu0dYIP
AYSjlMUuM1gvoeu9O0zNELeAAGmy55EZXebjfBzSGrdvnn1SAyJ8aOJ4z56wnUYOl2nmfEx6vmvs
xXM0kqsxp8kbLZXmdjRtrgL0lasyNH7VpIIGLFxoJUNrGx5p8QSb3H8D3eFwJokOc+273wpOgnXM
6BTXZnysqS6wf9ebIgGKNnf621Bynkftw6Rg4ciLADF4FQFLBIS+cuN5JbCPFxY6wC73NauIM5M7
h2kgIA+iNqyTxZtvZeH3IS3G0+Ck+zpizBr1HhEdveoPdf7Zm/2+M91fCy1oLXtuNwS5/IP8EfXY
kj/CuA0vO7HuObp+S/2A2Ye7pRfNNp3RRA8QQHLMhtS1BhsM950B4JIaxOjXHh5y7rGqtY2NqukF
2sa4hYeP0iVs9IIS+mlPxislbk4RjASCSDNUz3hJd9rOz6QCYjfMUqYGQfbm5wU0PSQV/VR9Awd3
k7Aq3RSkeZHfF74DyUoBw3YZRTvRLy0qp0JLThAgPBlEeusJdZeTahxOcNBty3jyO4Ts2kP420ek
GiXN1YnZ5YviqV+exhxkz1ESb6DLoDG67zt1tkI+8pxgxRngJWwkrH8h0WY3AQP5zagjPBkLncNg
HIM+BylPOtC+FO3rWOVvM7tfZzvfYQUxw8NAhIxhDwzF5yXSZU2i+uj5MnyhHK5M6Bptlt/bSmxi
n7oyww0VUW9gfuuME+lOAKOCizF6/S5CQakt456B5RoNurUaPXfY0vC+iUb6SHEMxsqdtlbhorLT
9AGkzQta9Oe12TzAa8CyakJniOVipNG7FIBkzRR0sIYrOIldl6EE88a83/bx1Q5xHDcCm73/3M+A
uHSRr9WI/LOsWVrmej7Ms8/AFzvRvkUcuJ0HrHYp6a17Ocy3wkjfGlixm6JPsnWXuLeMvlm3odjd
hAlzqxjD+Ib4i+peeZtGMf4FZgW3DvVIB0inro2dyflb+0wtSMu5LQrUbYzOnpLyzQqY1GXWNStU
c2uLYddwUr6ZFtjmEEYvLRN+qmZlvlZd8avIuvusMuJXZiTbdvwwPVliIZYPonFuffp6U5h2cD4t
fnGKWVwh1LUT1AvmXQyLayuLvd3kw6ahA6caiadI5STb1M0KRQRLKxE3cYdMnHkzbTdgw6Fvd+sK
bTOLczltvAlAb+950++c1P8/8XE/x//1E54iQSGx/t/n6/bpv5bf+99/9K/fklr3j6e1pLr9yzfI
pRI9PXSfanr8bLG1/TH/7f/2h//x+fWvPE3159//82fVlRyLHz/ps5V/DIyzbeuv8uWuw+fH57//
B78T5mznbwTxBia7qxtICU/jnwlz1t9IZbOW3FdB8GXgk/32j4Q5GfwN0AyBu/+IlXPdvwnhOpbv
8c94/J/7/xIr5yypslU+RQi7Pv7+n57JtugS+kjGre9TfAd/yiEHCFg50rfjjY7Mkp6DMRKfk3cn
nBzn0rwH41X+JMjRXo220Bf+BPFEsO4aEV+jPCof5+k4uwFmH7/CcI7n+oSxC0StBaId2X1717dT
eCCT8rFE4XKmrTZvo542JXRUax9pZP5wV5hAk+y4piVgkA13sL2+3uHeZYqbMmxLNRadyPN2WJww
i/PDl6qHwYUyGcaZu4/jpr/+4VP7Ryrif5QdYA8cR+3f/1Mur/tf3hfX811TmhYbHR+YXBKP/5Bo
LMH0j6NuxnVbWvz2qjLqfRMwdxyibro4sW+8zBPV4pijf3HsBVJqtI+11zZbqK9RoYjAw9n3MKlC
rcYeF3Q0OvG2qugwRfU8vhP8hgMIvgdDOh8PH1Krc4huDes3GDjLqThQz6HeISUEODnhqnY8zaS9
JUMAHqp4nrEm/f42hWRSht6r2REooL+MwzxkltlgmMVtaVkG+LoMn2sVNM2Ta9KLRHHJdqLt+Qk3
iHqIPXvz9V2IPuLJKLyNneXNQ0DS8lPfVsv0RHGiXL6FN45yfCZ/LBgZoOKLEq+DjboKDw7gyuXb
9jV3WJH/+iNx/v0j4RMRHllG0hWeJ/4UkIx1mmid3O3WUm0p3T962wpfx16qXSHMbFtUqfHqak0w
E67Qc6xk+tqlB5z/8UsePxvWNB1RINaUmH09HduMtjbvo16HpzEw7UvXNfbl6ytQlvZFVNrg+FXC
z4oMfw+tlEScyscjaYfhOa61fo1mgq68+iXjBr5DWv4O+Ei+LCcS+gpncxZ3jJPia2eDgB7bH3PB
9V1LD2VopPUznr3o3DW7v36XyIL805Vr4XsLPM6P/vI/Syw503+4coMZqtpkI5Zyw6C+nYx8Z5Kr
eiEjVz+acdweVRl9SJoeuxleMQUSqVleas1suPh5WzNVewzHHu9i5d0FNUqJckiK53yizHCGUDEF
U+yKT19rwNeDcKmRlS2NQ4q36joZWXtqp+nbf/8Nk7BChGUqQn8a7Li5+lPWB/bJ8/xp1YZO/T6G
JqNyu36cRvitAe5z9PeIgkoMNnRK3GPtfmZ51nwLM3wAtCnmTZ9OzTfLK16UNYUPnRDlnd0GoNiW
P/dDr2SeJN1bCoBbkRK/YT/ip80vZWI2F1GbW79HwSqxkV1yY0Q7w9kure3+mC8PmQOvG3DcNsl0
fxQS4pNLC7jqyyeH8mg7jHZ9O2RJfiekwzUC4et7YGBVLBrjwx9nuKOVenbhaG1tFFBHmZqMqrVP
cyfOnG8ZEjhhy/CjGLpX5K3DS5SQr4mBgdDFMd+GuYuLzivfuo54B2yJyQU8AV3XEbSin9zVybQp
nKj6HD3x3tG/0o4M9omnvbMwhHeGYH/PgZ0YErIrF1Re8QnvyXXcam8yTd175CmjWI3Gbc/S3GrH
PFWOR8U/vvbyqFEVf8e+HS5qp/YQyFI893HNiwiL750P0dDpriUGpWMfm8hD4uAfD19/JoMYe4uc
kwtpPY9pG/VPPY2EJ+2RMb5nnGrLPHkphkRtIkcmZzI9iqNnGBPYUTFd+zjH7tBF+gNvhQaXVhpT
9DGM4/clsP2lG1FN162dX8KgjZkApRaOvqZ7wJ8JiAxlGok4kJhp+qx7pAlgTsbhtglm93XkFNqK
cPqRBTBu6rwrHgwHe48/+3IfWEl1pOl6xCVLvIZL0B8Yo/5ptr2XNJPdD6pfNMxGwZqegHQbO2Pc
aLbJbVsz8SlkwuXMJPSUhAhE5lhfslmXMNyFtXfHPrlMHh4vtJPuo6jEEtJTOZtAIrlN84j0Ofgf
Bp3p7urYFvNYxvYY4/o7263tfd1+cp6KjyWjLk4UPHA+5eT19b3pCL78+jnsnPjIwe3XX68pX0vG
v2yG0rVxSlgAuxhSBs6STPuHJWVE8ehlAU9J+VZ4Y/XSftb21B+0jJHQKq4OGeTVvhERkuqYc/KS
68UPGXHjLcPsTJzrUJM5GnjIWRJPlQQlDs5d5sIxHgomNyhGF2qDH0JXtXzueVI7WFO8nIPq3L+4
DKL2oekMLDwfA8rKs9kW3R4runMgRmY8www01v/Dq/630khKS3oCQjav2ZPmn0qAts3G3rGA2phK
TqADzZStulSnuW3FWSM8WjPE8LYihsIOcM87uAN5O3nquy+RVxMGYIzTNpF+cT/7ITHWQCNmIKtZ
tHdr75JlyS3hT/azrVT+EGXGIZxa7I4TcgnXhpgMC7e9DoTDbK2MVa1M8EE4KRoGdOXzYioLVn/9
gu0/7xwcDkgdpgp0XTcwpfxTwDDmBq8WZatpGA3ZOsW4SAM/x3noY8pw07A5DFH9nMST/9564yHr
ff+5sYS5D7LkMR8yyH6zrU8lXftT26f6pBJFm/fr+6+HxJQJjDzpcwi3Pst4sh6ThHwDAw84k26I
s3/9ir6e8b9euJ5DsU2nXHj2v++FpfLH0XERFJlJzmqug8ukE1z3Ve3tJvh067Dj0E8MeLhynGLa
UxXd9QTkGrMDtOCfD3Xvv0PxM45kIDm72gGctTj8/DZZLCexe7TSKT6zx/c4FJO1Td7FvZoBuoGf
RDuDre9cafSCLsu48mbFItg9OvE078hE4xeFZbmTff1G1miMeNyJzkF5+/s+qDQwzrqe8Eym/nvg
GWifE+3uh4rB9xSFZ5TToMYmqzyUhqpeWlphpS57RLmNdUZgm5z8oWs32dgY5BrZ5xlLw4cIxleU
av9DhWbL4E+1hymZ9Jm2EB7BCRxO/rRQIKDKCVOxUM8aqDiq3Cs25jhoBJT90KMm8QdCYKvxMRl9
pJG9eM0prA8NzgJY3CJ46pipb3SVVzSUdX6qQgh2q3E0x0NUdK8ADky6TFFyrYPWOdCItW4Sx4yv
vmE/Oe7wXPvMJViIkxs1KveKh2zjMFJI+0DcewFDwUHJYW9hTzFu3Di5zawWHIGqpz2TMAFUxIYe
VCMdgPZFt9ga3St4quHQmgAFabubpW3LHTgZunjg8nFceeqhIglbkgp2oAftHcygTfbFxPY7pN1K
UnQdM527V0J4RgKaP8hSyg4Rs51bOlPiMLr5z57smUPuBNHZciUYMUEQJUZDGrhVcPf1QCcyuOMi
VvV2csrunUF7vq66gD7nEP0w3CK4NkjWV53JyR+1Guun6WHHMg1mF0XuvIm2ODdJKp6HEPgXordg
Z5gNXMeEpGM9w6nUaGigU/MukJJIStPicNYa/U4dOPBK6lH9MhgXxcVA8ukYNvW3xA3jXarc5y71
9GEIRufC2vfR6tg4OIYqLgERB4WM38K6DTd2GjEcjMvpVjAhAFRT5v0ZVZQ6QWnb+sW1hSX+ajtB
daHdibACMuOdSWgpXU9XfstCHzzKyE6RVogVCwIKdsLBeghwRt5zeJE+kWngcOitd0HQ3gIBfsi7
MLhhHDXTjQvUYyXrt2r0i/d0JlU2QmF2jDLpPKl6OMI6Ld7JLq43zHExJkQeKR4YSBmZmIhC2QC6
W18M9YvjRBycTFcxGYywTA7+OL1JagvGuyt6vAtormkfM7TQ4CEWDsbiRpbB6h+3s9UlK7dujyHY
7XfGWNUqEYIklOpoYjVYq76ZX904frByfresQbff4E4FCVtHAlGXsG85xzlqO2T9vd30zvPckw/A
qC1lDsM0DGQn4GASuJKAsNMmcHMCrsPhO+cq5LFIqIq0S25zP++Z5DnE3y2b+de39nwfwtRZW8tF
UP7zL6Dx6+5cc3qaPc/YRND1dvVy53alfVAUc/40le+Oi6gzmwsAqb3DLZuDeT4ihchvQUJeU5U1
B2mLnkOyeee72XAZOOVi9I6S/A11awUkgaQj7Ri7CtjuBpkyy5YJ3L2loACIkx1rb/E/VoJMzkUo
2+A0OFtUi6qrEY6Jsmxvg8ku0ADZJsMLB13SaKY/K6mjMyb26Cy33J2aCfT+61YbAyKZfLOxUR6z
goxxvaocdKg+I5QGqBE2We652RrUSrFibqsCPvzX34hrIlHQhHbqk9yMcOIQnyP4wcRFIYKTa/mq
SyBhyQT8uK2sw19vaq7lLhvxH7c1S/rCFYHtSjqs2Pb+tFF3qNSwsdo4pL/ebUBsaMkGRWhtw8LQ
pHP/lM+yOXs3IIyeZ9VM975p4paOWMTC0Q0V9/abCRCMbkb2KxD4WKZmyaPqEeeV5X2d19eIBmm2
NQct1tmyS41TE3IyCASGO7AernMxoAxcLDfsuYdpxYQ0RK3BLM6CrLSJ2m5fOQRuN9rg9OaUz0oT
5riNbORZrtLkxLz+fipYU/icO9g0o+9dc2YJq6HHhqusoNnOI+sv2ToaG3Qv3+Yh3wyz3f+gK3rf
BPqjDLVzImGjfrS18f5lKvLS7GKlAwe1EPg96uPs1FNgG7OO1jYn82ebAnzdWPallcLZRGqY3tq5
Jhw5YJIaFLxPoc459fL3pejia5HOpxEw2jYNAn2ozDLf/14HdWr6XHYGrvqEgTdZUA07XxBsarLJ
HoumkFuOJilIcmbgSZE8Zv7E1M0viKLJuzuZ9N3p6/0OTUau5TzetH2bf0zsVeffy6RH/m9dEB+c
mgT/uj0CvEBhAJjrCkyMapDzdH38EBEEwgwA5VNbodOu3EjfOZ7tcfBNX+xoLO58I/wpvAiMeVca
e3TVDzWON+fg+9VD0zbj/ms7TovyFY0rYGr8TLcpC/e617Z9UcKR+1IqdZAetrGAhMjGdtLr5I8/
EdiK+1bOH6Kx/EPRoTYmyge5cG4EgrSL5SqyIvH2dZ/hLKqh5IFWpoE4heOw+rps9HLtaFsQcPW1
O5DtnuDNG+CDTAgSY1s3eygxpNS34IeMtDIRi8qMs/qybSLzIy8hQqVnMStkAq+m91ylzqEkxoEf
AMOKyzTg0OwGd6ms+2NpWReIcPQoZT4Ts555iP5F/L1ycyy9TgoABWMd3gn+8aUKULA99onq6RI0
tXNxlwfVIK4fv9axqW4SgpIoKJYb5etB0pDb/v5p1fTVgTQym2vATrZMU4hSsdGIlEkX7yOzfzWQ
Tyx82/INTOR0Y/Smv0p71eybmRWbMpOCkGDHnZ1Nd9bki01k6/ibFKQwwR74CfhtrQb/9NXi+f1g
k2LUVfW2S6CMFlrAdKzH+GLbDpSKGrmLUzm/IldcdMqmNjdkiXgqG24kzhevu3hy8I9fF/FIyXvS
B8OtkgpXpP0YQyZ8hkkJw1cwrdAx+qbW0/eoINTKdT5NS5ffm+ajnT15ri2PmCP9I3f99h3QXLwN
CzSG3tggk2PFwp5t2Am5P337Q2A4MgaUtcmEvizzQnEBlk3lEOGoY44d0PHFdUjn8YYzvHOu+VxJ
WyUyvtItF8qYCDDfBa2fQC2r/9cnM9C+sF3uN1VM42KFUbuyQpJJpfcSpER+u1P9lBM6cC48Sayn
6A5Vsc+CmsI+sJArlK4v1gZDUgJytbdvlmOsmpJnRsYffZFwHHbCmayIHFMeyu/2roj1sB9wI22C
UaxBBohHyrJxA74Frq4fVHu3YUD51cvKeyRFXvnYFf0+9qrppUeD3BM58YM46p9sZzSLGTHG0h9+
GEzB1xU2QPjuOATL97Fo7UPWgAk240TdEYhnHAokGN2qtHzeAAe4JV8P9fRQAZPdTLV+sCBtf/t9
i7lpO927S5WDx+N72WBPSNu3r71jbj3QXzhPVr+3kmExe3qwNm94Qv5qMLvr1zpaZJwzCk/E2yGk
WFmWSqt/mc1xPIxp6D+0i5kfObi4NB1X4LhM0Abucixxm98LaAeI44TcOd4ZMuJDIuTcHJPm2+TG
Z6M2zOscCKTWtfOU9r21YUVzXqKwpFL3dnnNCj4sC0fXP1VTBeuh8D4WSqZjOfkWgNFMHDPqz45L
5q4VzYB2DISWUwX4gbS7jTkU7ppQ+m9TZJ8l4QWqQKhRV3gPie7xtpbrNXd9JXgW7Bph5JrHKfZo
LUOQvmNuBFFWOenT6JF5Xya5fWrczngxyFsr+1jtaD72jFHJpoD29y0IKvz2wSS3WSg2AG0QUzrc
QfbSyy+aPthNMy0rpZBKlewL2v5ExB3dT47YyXD8maHE2hjaEa8VCqRVznIBacwgOLAr5ePvt3Pw
kFnq0R4eCziMljM/UXRd27GsX+nJoiIMOI4gpTTOKJWorDQBWDt/pgitClERYuCGm4IFwA9/+nmr
V1lhCy7ofN6XRrKJfHZL5fTGu1mdECbaD9TsFF9eKl/COS7vg0nRbo2SpwBztPZx0KGqrQWhbpie
KoeJQcJEFoN1Uh4DtURZkZQJ0dj8Ns6ESiT/h6vzWm5b27LoF6EKGRuvzJnKtvyCcpCxkTM2gK/v
AfDcPrf7hUVStmyJCCvMOWbVu8E5M8KnpVWxQubnRfedJOtC4rEGlstgEcueqZo7pnX/EMbtV117
PxqjitZiiKOnEA0+3LH/PFO5A87Y9b4o/YeraSPXAMzan6WM/qpK5m+ay+kZOsZKt2PtDfsCuXxS
4yo/HySmaPGvW3CpTSMyvifvXtg4r0WTPE1MsyA2NMEpTyPGNSO+Pq9Hm+dgkNo8xmCoQCAKaa59
l1Yxl8kg4UvNiWe4OolfE+E8VFribIQZMkad9ibvOjrPuYYs/reQNDJwvI0kLelxNww/SDwIB2rh
QkhgnvOzaep2Q104YD5LapdoQstjJeE5Gfh3Hne0+aJZlWMSPZepZh1VZUwclTZRKGPcgN9IBe63
RNbvwpF/GFmCapuvFGXgPbdtXMKzDYYAt5UGNcFBE+Q7OFRLu942FTk9iejtWzxx8iKdrNZuoMqN
H32QWQyvrMBMKVvfP4xzh6gH2pewNZjOmKRsYY3fkQ2Bs3G/FWaIeQ0/24nYUVhJDgDoyCCQUogz
vrSTHrbTrZVO86pzompTvSl155JahoV1jmTt8/JQRM81cPNzEkrj4njS2j6udk2OFF1WPklsHlGM
CO/meK7hRSSYvTx+mMzTci5TenFjZcaiP9BeMvaU18RimoFMsPtZEHir2iR4wV+i0EeC7wL2pX0I
Qlg3btDbT25sJHuSPRXj29i79VWiUHwh4rKrun4xyC7yw20z6uk7Y2AJE7U9EC5FoKkjwqOsrOyt
BSd7KPvsV0AQBszcWJ4UMMbvJNriATUuOLQS5PJ2fXZ10QCdcvOPsrkv3VCigW+sXGc3FE72PKUx
MsG5aOxNPaeLZciBn+STlHp4SwzzNk3q0cqlNCrcKbwDUmm0NZmtnZI+uTeUlleG5sOxV+N56MLi
ujyU4mb1aDla1W7CPiMRzammtUGDVDtOdVhqPC8w25tra2d+y4Aowi7jkyhI9i3y8ggXN9m0S382
OmG5dctxxCPu/qpxwRFfL8ZbwRD/NukNUwgGZteiQLEGSZcsmA6qkT6OvyeS7S5TjZg9jWmLH1Vf
5iX0XIqQJ0Rq8wO8lmWgUZXBpYZ4TNH77gbUgVVZOB9V+a44jN9hM6cvUIaPnRx3NXEgtxCJ/TOY
YmBW4QUehrev5mkSjXZ47noNeEOh2YzpJeC5ZeJdJkb3EqRu/lZjEPCw3diNZ7ypqHzSW+0kilpD
GFwWOwoV82xrLiSIUFIbixq+t65Hl8LQOrR/jnePdL/dUFnRXaVov5tKMnHCfOIyEW/t6wgLYLnn
CReVL1xWkKrcAe3BHy5kqhMGOyvwcjFiGqwBusd892vpIp6bf4Sw5D/uzD9VMch7GHmkJisd4uYy
fCqwk2HwLk6PgZQP3MNL49ekmXsL321eGuXCzWxSd+3KStstR5dsDp0oL6PJilG35PRahjT2MMnV
UfPb6VW1KWXxRGSeDHiZFgFyrwl2CkIyHeN+mh1C7eK6n2EJ6kpJTZ7RUYMEWJ6my9PB7SH3yKw4
dO5w1CpMyJFM8yPwZYS4QDKWj9mmttoTjQ3OwnTnCQ5LyTKVGjyyLHf3qDHgjji4lyDWzUnfpfez
9byMEMHsqIoRP5VHkNd8MlA21dCCtrSP4cl0sdtCraATmKdefWN/uE7bQy8j61kZJEPAy9/5Cl1i
1ILc0Cs6lKSYBhLpq+bQxAi4koHPUAb+iygE+RwaNpbAiBvUA6z6ZZ2OL3JC7DBxhB7s3hledG8I
QVQkq4HuBf1aSWy2Ldt9UsnqRlJmtB39vHtvPQt2qrKiPx18AYJYsRvLvLtUlZ09VVX/Q/hJem6j
lEukJZ1XCqR1AwMZ2Mr8ewA+ma1TwKg5OKKFGfitGIJ3vVHpsVT+q65ZJc7odlNFjYM+bkr2g0f+
XpWapIc4yZfNCvbpUQSgYxqekgyTf+P+bNIeukHBWtJomFIYtp1ssDmIV18vgZnnUAoDYpY6rAsH
bpG4s7LMugp8pyQRcMAWCUARrNW/Ql/em1Ar35hvZ+cgHO6jy1B4m2YdVAPD5YfwI9o7xtGvFJol
sEEve3N7xueVr1PRqjrcCQFum0lY/GIXc6y4qCq+ysuKGCPcw7gEcEBDD4uEx4WfuCqVMhLwhplm
PlnFaYrQdAGyTggF7c2tw+J2184+bkvZf0dkH3xH/Z7EJAXFMqO2ChjHhPa0LQeicsQUKOC8OBMq
6FfrgLvNphtnl7gqttnShC5/ZH5JEpy9MvMo2Abz8sEVaXC2qFCPMsyPbaP1SHYBBKlaK34KLoii
nX5qY/aGYOFnyIRPgHqbpTICskeXf5BhnByzkR9/Quu/HjrHuppDbF+7ureuUY7q38jLn5WhnLMT
kKi9POtGUnjCScfjpcYakym/4DbVgh0pfmLrKKPBZeoDEpsfCk8cgojoc7+SJ0OxlVy7ihgyRJVg
oXPmX0wTa6FlOOjLHm6ZzrLQxKD5aChye2B5BhSnTsarJVySwQ0Pl7BlRdu+MZnV4J6l2m0wqxrt
k8566mkImmFtDj5jZoCpZKd0w82PJijuTfOOTDb+XIqXcfKG71UTbSLHkh8JU95L1qC1bnxd+04P
tnUJApAm/NskFzUEyJSyOsijy0RWxJWQIW8n8lqS/Sj/eUgMB714Ed6xKf5Adxp8ccslljGYnh6b
gWAIo7VSaqsw4f8eUpBTnrDqDxZD7E6d+STzR+TZACbOTLg4hJanpmpfhkM8U1agZsa/PK89dBSb
6IMGAKw+LM4JXNd5aOAg5tOIAWciI+IxUQ7DEBb68FyIkXAGnsQmIydKuudYFfKkO8T28Nn42LyZ
4J39+WF8lIEJ0XFeTuzQFCL+NOP03DhEabdxJ04TH9wMg4pPQeNYj8uHU++ZSiekjDhsMhedARiy
bwCxB9yv2rYUzXSVTjI+6Ur+ebQkoWF9+MvRIjIqMrObUzGZz7cjI7he0aGY3CAKw/jwcqIUlisH
5qk5AOS7m5AgvbydBLUL3LhXwc4aHWzKzFijIe6+bCKGpeGpz1QRmFu7xXC008HDeeqQ3AcBz7I7
+9yMdPqCYeQxCw1jnxAl9pLW3P0cvQr/GBrGUhyknaz+a4AzyDl5uTJgCyvPu0YTLBCJOoZ4CV6C
1rzESAiJLNGoufsUf5qrjeBogcUy1a7PCot9Mt9Xi9J9fUwV1cR0GvVpeigqZy3nPmbkgBkUs+zc
DOZMOVHv4FgFVxxP3lyosiONNyhMe+JZKF5F6KFfBAyqxRq843nKyMoH+03XvrJ9Bt/myYKFDqPr
ZXGU9XGClW/eollSWis3rbQriEOYPrOWphGMg2qaXdU8h3UvtwLi0ONZm4gZcN2Wl4zQGNqY9yzN
rBcRyb055MNHW+f6rQ3c30PAEJgZIHbBeUC3PGBLc1hfOdlGi3wLuhvO62U8YFV5j3rN+O6jxH4J
tynZKdfepLkc0Zd8KzNgHvPHGvN5wLtpD8s9t2wN1GnzXXOsLmVbJ69YGz+poChRh7p7wYm9xgBh
vBV28X+eDQOQLh0MaNDo1tXQ8xAZXGaFyFYK0uB5T8PzPcxNZd7BRR9iBpx1fS+gLd/N/qbVokNY
pHXYsecxpjN6Z1b22E3muOExrrDPBaRCpCN6B7BU5YGI2my1NB+IXo1Lrum/Pb8hLXm+L1U5btap
VuYZ7pO3s71O29q23RJSzk4Li3f9nOlugVt9XmMJpfEPZthtKNaOVWg3FM+59qxCe1yHEjqgRdT6
M4v1+Pq4mJZmconmps+gtN40Vd3clwcdkyJUOjBxWj3P9kjIWzQcdqZurjRIkVRT84497TkRgX5f
Zjvzq7FLpsvj0BX2K8b8cwJw5EXK8qAYk2+XizkqyWzD+ud5ecuzDFzZQFVXy1zbT+2XYKxTYKBX
WJKolAdkDVzZkXUOYxDhB9bOumPt20HKp2XUmvjBtAlJJdqFge+8+sS3bepWniMbkmlVB//ZpC21
B1z0mnlCbVzMZiBsvWv1XQjG1kmaExWv+2UnbwPGFRx/GpunFOF5PxlMm+bNRWO6chcPebLOuvjL
0ML+5rpKO5KYTRgI3o7Poiw+y9kVysTlexPmwSX3IaIrpN8/W+jIfZIP72FqVceUdfIOS+dautl+
iuryWKV+8o2ib2OaCbEjWawTTFam+j7wh11t1odlUKvjH4dNiM6HfnLbKxRDwiUvKbDi5uJkjbt7
/P6jhmSTSTA7XonJJy1mGcc9rog50Rb7MQ2SS40O8gI8bVjTezJamVc5HmliW0RkDUQrXYiVDVxj
WWOTYcCBW/LWVIs7WNbmVSjmo5zz2aEPGCqMArkt3BIYgBHsncBTzofjuvgrO7hWZmYlr8YkmCNF
PgBDJvwiAiLUDe1LofeU0+iX6q1VOA21URE8l/N+zR3Cn1E7iD3APAT+YyaJTWPujCvdGvMU9BsB
NQ4gbD+mDB9Ne7gH2kj+5Ly7aARquqyYXkHgsFpcusjHb8IUY35YDlwq95mq1J5yaAWQheLmORsh
Nzuz2C2S+pH95/hdD/EgCoEyXg7cWVFxlgQ8NtGR2RsqXd8fYJVGGIyKLr3S7+l7LXady5R1q8TB
dYLzWV4JZ+iPXjROGDATAOhaS4mtkTxrYgaDlNp+aU7u/tEG3Dh4BqDBtmcIcnfCiG32oTOn2pZc
ihPYM4vyulLxF7mg3rHuauyytfSPCsEObqaCUCUwxZtyzhvikvPJFhXwhtvCsJ1lAotCIJuNY6Xw
L8gYfwbK5BqWc0jWRqXOiSaCZ2S6ZN9kFw2k69f8ZGha4xu4Z1hAaXFdHjzglI9nw6dRnaI4jogm
aZrnUSQv0m3yZMdmluOiCMyj2/WEwLvOMTP6w3L0ZYQ0Ka+edssrv/T/GYex/h920CsNivvTcujL
oCByS1PGkWka+egNdkdQvcE56MvfyJ6+O8j+LL+F/znDgH0dNoLMtS2SgMs/h7+U5kM4EcA3WWuh
SxCZPjvQsKrsMkwn2+Vz6vqoI6C5DKA8GcHVVnm8//eZHWNITBILkWD5sXTvy0OEGTRn4X4nMs4l
WleWW9mAk3MsN321FGdmG/TvTkFgWopz5CWe2r+g1Ka3zOlzDlcq5VYfHtc0v92PPk5WuyM9r5rH
samqSCdIjLum2VcMZe7aHgwy5GxNfHNKVi6u0MOjpnjrsXLQhfkeZWDLQxc4i1PrH0VOuNoycMEr
FUMJtw85U1jmiPAjHlOvqc+4Ahr6rqjM8QcXM6925WdoltjCHPtvbIqOm17GHjkT9WsXhztiasJr
z+4Zz5KDSL/QTgpd5SkmyMsCKN5n+xC5CIPdobjVk2Pt4kBpm46E8Y1esYksJeKEKG2bqzc2HpVD
l52kbbnnLgrJke7M/VKdLMerBMayaSuEJz7KctzzkX4t/We3QBdW6cpdF433mkMLPIj5oNTmY1Sk
E3xaQ0E/MY305CaoZsHcha9lX7078xnIfLu6F4NxUrq/dadRXYNZGJAZTf4E4I+UhcAMCA+ui/3A
BW9l59lwLTUDjLUA+sFbxtkZEsaKld98+TlhAU1BoEOdAcGBV23uAmQs5wiu1T/DgkK1X0VkpucQ
BCW0B55NpJjzrI0Og7S+Q5pN2OpFHmAPjDpF2rC2BUQUKr2G12Lqp7ZWlzBDF0KGW5XtOmRlyMw+
SbT9anvODdP9g+KTlaomTr1J3upj5vUYizXk6gHzHi5TVZtbAtysZ0J84eNW5d3co1Fkp9mXozwH
GRGToMa9Aw1ozhBdzIHsVUyUKEkLmRHXV4Sn7V51zlc5tfW1qYqGyfEkaRTngXAa2DjUZwUWIcQV
ZG0AUMsClznTwECYC7ySsyxpFpvbU6ntSHoFZd8535eRZwdb7GK70DHnimGZReuJiU871lmyKv/m
OhNV6iJ7WSYKrZvVm4qmf+3kjQU/gZ22H4vqOILjv2ke4b0yhUaPlVBSQ2IUDTtxrsGs3eyEYeF8
+TekA2mAJSomO/Y4hfqjRJe9Gf+88PsoezPnLQxfsVnOH4gN4RoyTwEHLhO7AgAgFaF/yhVbiuUm
o6xpOC8vy5xhcNcD11s63YQfW4/3IeavP6INLsjIC3jmGQDZMJvZCRMMQxwc0TCl63S0wk/TwsBl
WxNocBERoS4H8+w1GiH2E9VoC/4FnFwfXnWiD/aP07rqG3Gy9agkwM801bHoCyJYZoEQq5Xm9BCF
LPVRWk/f4+BvOU873ClNXurJHo5tLvtV0OFQDSPAg3pQatc2IxaMdOGdHeJEdBSHlGfbHumJ5Njo
fegcWoPN/uBZ1pMdxfaTXav8HrZNeDHBfNAlN+l1eabPLx/PfJKdZCr7XdKEA4scuRHkJP7sutn2
6w3etnGAF5GSQnYgw2QMxcZn5hnhKZibRSTVW3Ae1enRP46TfvFQKvEpDuWnckmtNAPSv2wRh1vI
CeFDhFP05VVV0FBiLcRjTpNeDM9ZPQ5I72AzaNNovCLjGHbJgEqFxLPHMYLYAw/OVG/l6MX3ZVpq
OuPaKObxW+XN6S1MR0PbGn/kzXAAYtx9S92JAI4+OMgoGU8GcTVrnxDeMJlz1qVlvhbdPRzJI1oO
DUfP//5Tp/dCPjMM/0XjDP2GzM16Zen1c+ln1p6/t02yKXvGqG2/osxYLQdqH1MHFACU2Uh9jMCs
v8NlAWZZDu4miarsUpLYvBptLX4ZOmo/8h86aGq8LAVMMWxp9ZXOvNuMedAdbXsgttUoO/ZDeDRZ
dDdMPCaxXc5y/7w0m25bUVKmef7ilDie5ZS7JwqR4ZprNGxdMjLxxN++0Tr/pXJi+PcJ8JiI3Sri
17zZmTFMtMdLptaIi+P3zolYZLT1e2pqc54UZRYYR21vzEeUmo8tGY3GJiiBx4wt0yYvAmthOZaD
Qms4luaoTlqWEBhhcjvyNCCsBYeN8sR3hNWUOvDBnuCk4dwZcam46Zg/5REJXho+lv+Mufmklzsc
1XG21um1tiN7nFUC4HTbBvV0dgzPI9tbh5ellew3Mc2sjJTsjHG+nAjZVkQnVWJd6BVMBtlXP0KF
wbYYx/LxbHnv8VVFnVmUdrOJOzN47lrWB2FCOJyIIu25carg2SVZloie3FxVQ9F9U07HnpcQqlve
wT1i/WPcWdKFu7wzjDvqbIzTnlZ+Pja48IAJPuZenJV5TTPqDRst7DQCK/D4zs4LsCH9mzallzH4
pyhIzT+d46cba9HKqBhuP+IU9+Y47avUx+qNizeZMSgewVx7mbEpMLgcEvt9Ub89pr31zKduZxIm
H2Z6cMmNPRtu/DcZoqdo6Pw74oT81BAPswoznwhDNxIlwCEwS/xf3cYct1OB/9eZs4NYR+c2OkUt
dQ+RkRo7H/XPtkCF82bjfd2HWuyTtRm0L2WHcnTUiH4JOoYglfoFUGSAy0YspV4AVuMHJZWqb3eG
639riXpcNzAG15HJBwpLdqVz4HCh7lGCQLRoUYKwTgY9Qa4aLmhSA9zyuWR1tZlN1SQOHSAEokAJ
bPbZWfFq49LmbMsrZsrVqz/N4ao+UU1unocr6AsbDBnTKpiT+lC6g20n1k0BavZAnzRIeq+gl+aR
frDVovjQ+NhUgsp40Rof6D9pfTlwo6KmleDmL3dhzWdthI3GoFmOmMoy0lmj9uiUVc46GH6dMbgH
YVU9USCrsvFZ8DeFtkIQ/9tMM7HrpbMpW0GyAQikDdzOCdHUxHhdg52GMB0QnLXDUQ6w3L5accfP
1nR/jRQGKZ2v8yGcRX4z7qRG9wlBrX8bRgaxIZ1L24cKRX20xkJhbIMuujhk4p0NZkA7VvUMgaf+
7nbRJ/fMTU2YydmSmPBNtDNbFTk/xVT+tOUcsetpe5mkf4hSuk14s4DNbBj6amcstKtEn0OTiWxd
1bp3HC0t2MZu21318Ktxip3Ehr8jmQ6kVP6NHjfbeVmhtl2FBq6z+1mIzRwkQjOPwhwPimntbb8c
dpmN2tC29C9rqj968BnpKNzT4JhfbJmyJ6b/DmwmHrSW9ZE1aOnBnPzjRFjABZTV3Rr0aRuE0y/2
hdFNjM69Hncg/jzMKKCePJMsGHj3F4bS6tTZpCHVIdmAtiUJAKt/Gu1wqwpqDGdsvvqA2Q82xL8q
9yxqgF6tYeN2dK7+sO0TBbXKJm3Cp2NWcGDamEptcrgegNf+MQC885LE3eox6yQN638Yoh8DOGfV
3FRCHUS172Zbp4Fe3hB2NxiEjTbRVtolraBBQnKrjwcd6iUX8OZtdJFd6gUi+EDs8B8ZJE/pazi1
GaMC1d9KCSYCcRphMekLyNYNrgiPjRx07FQXH3UF+rlqO7HxswlgoSb+hNnk3QZji56k2asmtM+7
pNTeJIa7moC+jaH3v2FPB4TQb2GK7H2PaVmQGsZ2VMmbj6Jhf/QYqRPa3LwiYPCeYzoxFW+6Mjd3
g4NGk+sVqZklm78ujhxgee2Ov6vvGJS1WxgQK5jUTwRnfXCEjIcIcdPatBBx56EI7p1PTKjqTBim
Oqd80hvtMSCQCfBn3G0r3XsNafzpkeHFt8THBMxRuVDHA4SdqdnUGbmSiCCI52iFsy89iSaCSLSV
Ms3iqFyuO6rbRH1fcix6ap9bLv2uCQqrMzdx4hFyEYByzfSfDAJ/K7vYM2NMmRvWb6HOEneocJUa
yTP4rXgzATBaEw4RYuyv/H2Ty5cRMsymSGprU2qkHTqkCRTh8MP0SrGr6vRvRij3qlXDqc/IWlGZ
IqcPuf6a8+GvEYXc8LxuP/gmHHDAiVujpN5gEZGBBUtYLY6w3zymz5zy0R/RcSykjgcYyUALGwq4
QpPhbcyeaF1LUrppsJmasMKIrNsEX1ZbSwMW2QVQ06IwTU6+9K5pwJ1O2WwVHc4eUDR83hEsyqvX
k8ljm2dW4/yojmGsERyT0JVfUFuemH4EN9Mb0RUR/RNWwT7t0SoKV5yInD5pNUrjOKVXs2pzlbnk
ehWSXUbnd+ThIuxZhLHA0MtrY5MLIn2WH7UbWCR+FiwBswrik35DH2isJXZL1Gwk1Flugcsn5j+s
hRlKPOzpluU+eSuRzlZr8417QbDBTdVvDVBrwAFJPGJXxd3zQEAZwqEg+GG0nXGgVDV3PUnIG2V3
XyPY/pUnF5A8l4F4/JbGXbwtoxghTxfjNYO4qLGHNKr8HKjPguU6o5dh00mjwkh4ibJfRD1pRwC3
2aZ3m2QXjaa+rqbwiU2RvY0KqOt1YV6g2nTQ6ovfSQHTpUGA0YIXXonOjw5lQjwwCrBh1wVDeQrC
QxcHL53Ziw38AonJ4nvR1cOtseP95BnFU1rm3zTCpXK7lO9tbH2RTv8npJ3ZDAJyaOX7J86kTVHW
2b2QOhmio99C+x8+dYdMOZd6AEbUyS9kDuarbI+ZmkM28ME3UFgOOqE1tjl1ezyPCQbBFMFUMx6d
OIwwKPNgR837pEc/WmfsP1NGoZ0e7mun0V8SPb2gE8uOXZr656JmhztngqzJEUghF1nuy6ynsebO
xGkSGv/I/C698KeQUXbl5kSwcN5+SxNfXCMK6Q1eWY8sALdEgJkbunqu3st2Io618j/Hovmd18Ez
dE6QsMQQcskAC5ChKQgn4WwHpj6xqhDJNJBv29wDOO3619To6nNhKH5ZTUbucSyfQuT6B2MyOY9o
SnopgqfGbPFlC/bNSZ1rTzUjp61FTbwiAfsI5Do4JN4E/AirXNi0481r+S0xKCyJQ8ZdTnoMIt3Q
2YQA/fdh5UxQlxW/dZSMJ5H0D397klTOxnNdgjstn9UWW3hMQtk5JW1hS/xPYTf6um8o8ptUQe8a
k1+5C/rBy73r1D7hF7L2g0nvo3NF3bR19V44RJ35kmLWzPNr1ICF1D2orE0WFFedJKu0OtUtrpUe
cpMfdIzCVHpxgb4deq/HuNTRiVDhrRMv4rCxPS5FrH7mO8JNU/mJ2hkrAjjDlRuKozV26M1S+DQG
c4ddXZrcrLBoU94N9ROhwfYWowfufrdwbiKmUjcMIbc9oXNbtjbRRtMb7+4SG7yCXwuooUVKFUz4
rHXzCToHxZCgiW+3wcbIU3trVGCfM25eqDkVmD4vGQ9syt/r1NJ3XkyET656nNppfXGjCcKRFZyn
NMxOibbvIx04sUJ9FjrDuM+VdQXvPK3k4Lkb5fk7AyAhECMsUgQ978Bn4qHpdI2IaLNjPCocYkU7
XD/Wi6faalcw5191FkWtYya/fRt2ojYmNoHoCKFBeBSM5ghXY1kUmp3zLgkYWw9Is/YqeylqApul
Qkcy4d5BV+6IPfqZkzDgUrNlZnFj6reezEiCtQxtY6s+hdGK7Zm1DixTtxVnypZ1YuX2Kce3Re7Y
0G06hjfrWPj8oqgwUbV9s9ixbDDVNxjM6r8erV4wJxiQQ6oM5yPD3pEjfAKohS0sQ10b6yfgoGRK
NQ0T3EbsCXRL1+Sq7YYOn3qGOe0ILvJaW1ZxluWrRjd7qr34WI7IxsV4KEKPfFsnOTN0Ny+pyYYk
cWW98qts8zCgEz+n5CCRVgXGi5jV2WiSNpNpzTGJ0MVpSX56vQ9lm6GZVK5+UP03UTXlRSffYxN5
ebSu6RM2JSOFbZr09saJ7tzAE3jU7ZcK0jvaI3tdWBSsxJ3A11SfrelGJ2IA6bDIl4U2Ydb7hoHX
ivY1PGu2Ik4+I3soremUS3dot502gwrMmgGeP5xq4gaT0kgPlZ4/072DtghTcWKfdXCJ8r36UKBW
fUXLNDTQ/PJE8FnK+9SO5c5zYg5VCJJ+7p4hqQIl0YmRwz+R7Vht/5BD+6ub72+5V+r7UftS8VMD
qO1qpTEebZWASgzI2BSIG8BhqHz8KNMZITbW+R4ZDGf41FG4lfmcHytTwhNdQJg66UQF5pttXcuj
x+FJbJuZHkI+8m2ZkJLGinvceCmePMNs6e1aLKK+Q1pWEq1E3OOZjBITxUIRX23HeQdt1N6Z5ncF
SeCVpx8bOQzrhhsfEpC6PC0PhtXupqmsjkmasTxsUS0FHa2aZyC7sTWLFLVgKHZZ3706SchZnfXf
WPYQ6WJy/xSOIJ9KKzmnlqdWqpeneL5k/ftyeZahsJujkfjj//W6WN6l8ybsIlBfj5eMN5JTGwn9
jSG79pYg/KwSbhpyfpVV+XfOxfi2fC1OaW80vYADVZXhe9IxLHAb8OXLV2HDMf8d+2GbWmP/kgYV
ciqz27kNq7WSfDuOmoBTUKybKSxIx+7HTSzkzUDqcgWnvC+sZCJKJ2lPE3bFyBG33HrDIKB/G2QD
wKYo7I/Opa4MmzcXP+StmCNgepmBi47aZxsT77WPPZTfOBxkNAMvMhYmeg++oRCFAxOL5rgkeETU
ZPYwYd8G2RST0hPijWK4+r12z6jVs52VD2rvCDBpxkgyr94Vd7CDxhPs4fBgSPmj7NrfddpcHS9G
EBGV3SzS+KgoFy6V0LsXOBAbB+VEU3XVxRL5bdIC+bw8kCln3tPgC4nOuGVRyeTOyaJ9r+fxHIrN
T24ZQ3RiDHGrur6/qTIOWFM45DTbEUy/1te+mZr7yw+eQjs039mbGW+MKghh+ejCkY4zBi+fTzMy
vfNXDMSKPS2w/hzIMTnhG5CrXB8gbTA4PU55ifBXsTayhyw+5Cbj6wmFMqdldvvWlqY6lZl2I7Yb
rEAZ2lcDkNsO0Ditn5bNjqXcRPY6XkemEEfDmpxx5fnCuC5faIJOP1tq5tLwx/598KLBvC5/TBvY
d6G+VICvee/fP7I8W94LerxW6dgZEGb/812WL+ijRu6DieijZc55+n/fYHlp1AbXa9vYP77d/B/7
r7/aZra1HVJU5f/+3X//88t7xFni4TGmerd8B0qn4WCO1XMX6tAyaxG6J1mSLMC4tXRPy2vYAK3N
BZgvBRZvws5jmBGMCLHn95Y/uHxh0IHola0fk8awLqTN+JatALMcL0DyrmPaYDkByDVRGbE2SC3x
QEhGbdM5H/Ap+n722o5hzf/P3XC5EeA25xls6fTV9fE0s20TqWbibV2/hVgXa+O2d9SPgLKOxel/
HnqySa6Z8om5sRsy6CZ7o3ygmYYsR0QBVQhysnUI1EMaHTDidMSxCLAX1J1BjsKpzBHWoyCrfo1l
g2AaCQO3DzBGTvdVCiMlpr7+nVqRA4O9iJ/r0TeRfTTVXZmutdOH3rgmMhf7usvji9MnybEqPP2k
hIuU3uzKY9JG/jlE4HawsbFeY8MSwIlje50zOji282SybLkEDkg//XlY6eaGhXuuW5tMFE5jrf1t
M9Hf6/lh6ntcXQVt+fKeO5NLIg7lOwvueGUn4Av7rt5IJAGcUjwEdJu35aUctBdXDMYmZgS/MlE4
kA2UNzf7f58p+Vu1Kj/aDH77tJK3KG1AsDaNLm8uVOI0pQKQFjZ1tHEwWVSxx+8dvM0jsNhknjNg
otbK0NtJ8JJExXTeE6ftLZ0IQAlLsiyHARtSQyROlBQnegKfIS8Pjk/TPZqG2v37XtPYfxWxoKfY
bH0UMvEPYWf5ufLvmpP4L4mj/BdNlkfd8QIip1iXVWU0IjnnYdIIpGYDa+zdoqbyy6B8ZHPC8/IA
Xay8O53NeLd9jTDN/w9z57EbR7Zt2195uP19sCN22MbtpPf0FMVOgJQJ7318/RuROjglsfRKOL0H
FBJkKpOVGWabteYc87OhI300ffRdoinTR9a/BFTwPNrmaUPtb9ymTtJ8NqZkbcnYe0rIeDhiNlQL
b8QmO+buF2GDiyA3vO+idJNHzaYdYTlxB299G+lcCXJkm+JMCQgq/BrOOa7g2r2nWCc5A8scxGZg
2FyYdroRXkwrtXgs7Nw/9bZRLE1qeBoJlg/kxIMjk8VORSwWk75z14EH0DozRkJp5hwHPMPCIJ5P
hJ8TTCsboN/N8fogMhq47IyfQE0lSzuaCBsPVLOz+lbtMrexbmU4kdkx29pLtv9j5n9pVLATiMRf
2grSr0C6c2i9xLkLKwvz6aD7pMK654Gm7jOaH387WCIgRCTPHxDXBT/+BgklTzIKE7JRbZteSB/v
Sqixj41dvFz/J8p1vkqjdI5RIJG49PZ0LGpHsECdf4yVHmzIwdsnxdAuazslvyMMtY2RdNldLZL8
Lqwb6NFVfmMYybSBMlPfl0Fb32ue3Ei8kDfXpygVFkfZ9l+vv4m2nuibEIgIhoBCHp3tg0VN8THG
+rnWIjvBUDx1zN9Jw0IkAQ7fdjmbH9t8LfTP4BRClEukczq5vPcCX3vwquFtEnTsQZCbt5ariCHz
c7ZuoZG/EXtx8QmNeII1ba2wDqM41TNJdVCL31xYq1aZpJ8LHP1z13/aCt11X0JtWEx19JlOXgc5
oEIcqrvhvV5b5S5mk7wLRZPvKs1mrQjLguRTM/yS1/IYjvbXdozFicYovAkCVaCUm7vQbI6tabcP
bOsx07Pl25Sdc09JpnwIyfQ75A6JOtdfi1IvHzwr2YArYr2fqEsaJx7pjh4R5gqRD7V798HzJDth
IKhIY7R3YzLLZYUUahc54xutU3URpvra4DsBNC1BwHBoL1Ux0V5rMHgol1QrzrJqSV2M7fKlHbqv
SehTlfS7JywxtJFTs98neIvGnCRYgYjxFibIMqGovuLsQNqf8tty3p/AMosW7fzr9Tk7z/PbwMqf
Su7AA2qR/Pb6lJXa/o7TzjQ/v+KvNwxAdKwh9Y7Xt1+fR4vPBe0zu7UN3bHF9V98QnDsihbL9f00
SS0Wdl287ppeHq4PMjXlYZwf/vr1+lOBKJK1/P/rn93Cw1yowwmb/xToOF58/TPXd1yfvD4Yqf02
dU12hH92lkkYnEJwKoCutYH45cgz16KqtdvrgzsmNbB/WldEWop6bZVr0TXJ7UQo6YL6lHHw5TAe
DJuJl+wS487mFuv1Qd2ASqRTE3va56qCdGpKoXN7+tnSiCNnMwLGW/rCap+USwKgOTTJsjRLm01u
isbM12V8oME/N5yT8/Vh8LV//3T9VauH7gg3h2J4HR7Rzf/7Af41jpTr70NiBUe70Mo9itDXJo/A
ew9p/pgqbOI0jK+/kN/OMwZuDJiz7al/KQcSnac6V/f4sNSNZ1eIFRz9/vrgtBUHgNXxerJcPLe2
MW5UxNjbeKS0W05d3dpqBFA84nAec3KopiLBmOa3T20pyj0gdOyB8/MaRKk6e4snoFEVUu193LfG
k52bYDUn9zkysp3lpjRnqljeeH7uoctUCJUqTf/k18TkNLX1xQUfu3BSJcDqKHsrQWvtMGq49+6c
XXd9yfyH2rB3XyqHjjkhVxbNTyrBY9xVZwGEZ/ZN1MQFZBdWI/432x9vRNWHL76NWCgwVXQOLXBK
tjRIA1IAvipHfbq+lKirXdO7/qtL45nAXW+4tDbTLdPHuCkl01IbNQ77U9YBGeEGAclMQKwdzD0R
qGPc3XZ5ayGvuh2gmh5z6iajS9lujsMtb1OdckSDBOL6iutr/bbfgZ+yWUO+lnGgTrjvrTOC3ArH
2vwjeBtC9AZaQNQOoLS44C4yRSCDjzQ7B97WUnfiySC3iOG8/sjxb07d9vqziVeK0LqYeC0xrCz2
R6to7KpL7SZfKzaZ7wGtFDbz+lczLfYONBQ8PDj0iyAkyzjK1nEpqa9n/Vsb1FOw6Drcw52VPHdN
eqTWKLBgZP9+mOZfr8+xbdv2GiUdP4rcDlGM/fPrfrxNN598nFi7fkw79vkOZbi485HmNIhyrw++
Ffonhm//NI2KvBBl0l2g1ZfH04s/hdF2aFR4EpLK5d31H3oiy1ZGSpLR9dfMLJ4yRvotfh2KWZUF
pXOo7PGS4boffSdn8PeKYFusc71TN5b91DOW38Y1gGkI2eI2LYdtZIrh/NfzaT4zMDhIcpzIuRuj
A26M+k6XQXrnPKBRAcNvSlpmeqXOU4n+Udm59o6uhg1J1bzapkV/3ekJtnf18s7pAYZeX2EnBfcZ
pOl07I1tFAy32QgNv8dZ+9RZGiLpunmPyFZlk5f3t36Qq5kLac+VweYd0pug56wnOSLTHPt5pzlb
QhRc0sXDaqc5aO56pJrPzFB0jFJtNkMR9OfiKr8zKmyzpbA2bhFqj7gl0o1XBnKdz17CwSjig+DM
YlnjX1WIa1SvX9nbP2RNkb9k3Whu+wTBIXqd7AX3Gm6vwG0vjVXpJMuQtJiXQ3gXsI/ZUNKje1DI
HjYGlxvbb9bUdVxtGlqDW7YmAR1GrV0NaE8fWjQ+5MAM1XNqIS7CgGiy6WzGUzqaF6Vn4rvTzLj2
qPzqB2lBzkFTn0hxQESfh/E6bKP+1maRsmGPg0JYpIKCcNqcw8FguhM0rOhQK9YxzJ1ceQdSzrtd
zXm7TGEeU95wmkcBg2+RAiZ6C6bxHAbK9Rdow5H7hGTkIhHoi3BCl1anOC8plZAsXmPRAN0TFemj
CPPk6HltP0sX5asea+e67rRHrQ8tjilts+vzbTQcMT4C+vZkDy4oITrXUrcQMZpH5IGEvJRJdpBW
3zzaU1Ns8HY0a4OdA0XCblgxUblrwUJ523bG9MmhYrcAatzNHL8E6NpSuIn8pNeFec59smZHwr5J
6qDzlrnm1tN9+xWrMdk9naxvXZ1OY1ICEdBULM51Sj0FRc8yk1H+LkVxTHtveo67xthOTcPK1Ujb
Z9YPp+sLhgiFTYuw+cZM6vBMYyvg48nsPaaxhUYuPVHo7Jk47WqjTUmzJ0Ip36E7YPWjt5+9nGK1
5sf5kVTaUPnTXUN82l0c2dallO7qr6dw/3AdWPnN9QXX5yPf7A+IaNgX8p7rg10P2gKiPB7ngX5N
wGlFZiXi+ISk76Yfk+CunR9gb5g3mfb61zNRbvmkgXjE7znl5fq8ZZNUUOtptEpC1W58kho+aSha
iRKyuhMC9O5TVc/VocZ4pBFt3yY1t8j8dIMLe6+cCmT9/CYS8ghNp8Cwv76Jpulz2k71bV9ZxZOq
jUVo5c4KDc6I84D8QHhn7FYAxeALVZ6x9KMCK8S8q0Gu+M20WYxW19TQKh5eyXcrB8t8Q3bPJRxT
rsU4M96npv/9+jyxZRUafhnchXEankpkTqt6fkNZiSVqaPWC9SvcksFY7YTblc9cRAfTqcw3YRMX
aNZKHeKARQ1bQfMJRFKKEyv0z03gGk+dC/FI7/LybMIUf6Ky8F2rUu3HPxbdjJfM19WIMc5uDX1D
0z3cNvOv6LgeLS2szyzrQuinJoA0NxjWZJfu/Bz6iSVb/OPjDkyrixG7eu1taF+F1iBszQM27lry
JYHxMfvP7ShdD1B2gjR6T3v1GuQtLa6GkrGOhXQedleNNr4bXkOci5okLLZoHZlSoQOuzxNpcUcq
vj6bs2Prs/HHTkJNr0KsFZNH2BrNeawbfafTD4MxbkwriYvY4xrdTbbZ7TuCyIHWuZioxHEwp+Bw
/a1Tpb+SKupXHvr1i6/xIJkIiHsYo/VMUDt0U+bczxgePWZNoYftKjE0sewKDbxMmn1mpmU/jaYc
9uxjQUg1t2aUn5x0eElHkIsFCv3GM+goxcMDjOe13Y7vLIVNfaTDpHsXbJ8wZL1IXyWqX7umgowj
0o2Zl6+ORYBMR7FnGQr7VDFEftJi/84PRLQJRqrkM9vi1bQ6zCOYxjTHyw5ZnB46y7dWth6JJ8gV
x7BP9De9xbFp9Ybam55/BqWb0AxK7+0QXWJtBGT0hdk2qfVHMkvuITYujSZ4sqLhbIj0iOzgFI71
owjEMkm898mS33F14uOXpOVM8h1jxpmIzOLsIv9KLA69o8X1bu5mmwh5jpUuYbOE+V5IWDSjZ+z6
lmzCqkOgkUpOeZMj13KiiHZ2T2WCrwt+I92VOW3OPqK1RByxvagdlS/RYa5GxKfYSb1kmQsUlLm4
ABFx1yPuDhp/GeQGQncadghVGyMLqbF96y4pnzU22mUKNdcxCfqWglIM6Eln5Qhi09VASHTKShD2
kNrKCq8JkhByyJjfFiNSqUNukWzdBhbt16Iies1cBWQtLuuWvC0HzMAqHvtvlduPZzbLX1IPzlBj
dtsejk7B9LcMA0OuQ7N/jKANPsVT9Jjde/QBDp5gyrAl8IWhycnGqZ1uS3nvE108/ezbFA2I+ljC
IgTcPTBRVDrVzmQ1+hhv7IgglClWjzmax0XEDbn0AiJTdEfS5lNTtC9BcCyCtza3vIM2sujRJdhh
s/zSZy35kirsl/mYoW5JnxrPsVC8cVfAjF9XBvY6KyvQUOrOUpHXy6bJWco8GPnLw95NgFFQPwXK
cB9kChGVb0Y0aNmba/2UH3QyWpWL80B6437ICGIpfPpIYLlWzDVtF9BPkKQXBX13QvEKIwPxH2qY
w+A2j46eBBA59WlLAfwhBta19YkvBRkEpN12re8strIFsW/f0vkro1RfqSAGkVwtg4FWoRW4L3UZ
fTdMsZNB9IzrNGa9SaetCMWGbqeF7K501knyYGuEzaYye3RkGeyCEtuZbpAkTY7ssi/SjVNGn1QZ
v1PXQWrcRZTH1nHogw1fslv9Aj/+WCMDy7RYXxtyCAh07k9dv0pGYKMK3C3uGNJME5AFoZs+M9cR
PUPax1KIfk/Syh6a8CKA9dw04Tc59ShGuv5J9uTZUGUc16BZ5ca19erQecMxZfe/nGJ7Sc853DhF
7RGz3lzo3KwGETy4mo/5tFRnV/h0mRv5mYmdEUy/HcfegfKFHKOwUAqmBa3GqCU0bvIuBmVzo1tm
uX5Av4DPwZM4++SqCY33hq3KMkmbp5DUH3+IB5QHSbCsKbIx0BMUVBAVTvDLUh/9LyIu7uYvOSbh
m+WdgV2yCxoX2tRXLLb1bJe346umG+MWH+KpaKOCQTuKMQ5mGAR1wKmGGeowwE5RnaJ2qxZTb1Hm
D1H+1RmZWUR9LD1hcYFHHnFULaPVQTr9p6qfvnrtxJq2ADaNJc/q3e+ORkxPrkHNANHfLmqDm9Tm
6o4n7Y2BFSWgbgR74Q/Ztiu1o54kBLU2MAdCDP5n27j0Zjoudirnc4yB+9jk/cnCEI72MHtoLuRF
xqecLrvuEI89XwulohgUk/xIz91asemblwt7QFA7hdoWg9Q6gbnl1+mbYyMmHhoD3lSWYBsJ0rcC
AdVjqJqL6eifvHy8q+3iPCXEYw6lIGCObC1mDX+Jop+byoh3hZbT/u+CZ6NnZKG2Hy1EaN9bksRa
4Z76gFSyJPlkufqua2q5IO811dBSBx7ehCKLAb4IDzMwwbnqswIqCHAQeFg61sggDIQuigCtqbS+
iakMSOSmfYRTeBn33rFskmGF4eyzQCShN/E+iEeQW+3JwgY9dPypoie/rEz3FA1PyZTeTLSLG/q7
RtPejlQFl6BcllRXVqEVk7nkC0xsMEEDjNuJfxrs/BzEw51lNN099xzIf1cCzE6/QrqMtlxAPuqS
ZRqODxFCDcS1MmRzbvFUkPkrw1IHm8A5KtcunnVv2EwZnLciTDZ1CYRVA0pQuwSs6jUZQkn1FRUG
9VAX3eVYF9uwby99aj7bLftsFMHcpISOqFn20HhvLLePjrVFDMmJuYegtSQs7+DpE5nuiJanoYOy
jN6zDckdbhuS3LPosW0N5EY5exVDlO+9XuM7tYJHEpKPXgT9xY33g2S7BWzHj2/LuS1U9N/sVJwr
Ub5p071fGjcmRggzJMc71LfC9G+r6m3S6zPIsW9mkd7ILnhLUPEmHQnfdQz02P+GCJ4ktK7k/ja8
Z0GJDDHzno/WI+2tIOvmx0pj7AUO4W+R5of5So4AdIRCjlyP7LU5D2hEOowuowhsoHcoOVwfobPy
EhKXFPr1pCfxako9Dh8BNZR/kCCZQ4ZRnEpHKIcJt0y7nqqY+aYlra5mFlxU2LakLBZ4+r+BrQDN
YslxkbiRAaoAoK6oPncxS3tXFN8LI1nZ3TSQHEp4lksuX1kivKCutC5SKiDU1PbgWVcFa7JdbdNN
ShjlDUe811OHms3NTnHqo5Wm7JNEhMZTCz5CfGMh36Xj0oC0dGPJrFq5Wet+8oz0Oair+nvcl+QO
5O3rD2Npa4+3tGoCPMXJciQZc8kp3HEsxIbPlu4nB7GNSKGaqdlBZqRpsbKw+OJ4ZZvZQTPyHYf+
0exWyXo25aGBIk0Yjv3kzz9lupCHq5clFeo11PStZRnq+5Q1Ox0B1BtrrEVQ5zQbpYe+dhRHEQ3W
515HL0QFduRsEhg/+5ZUiZUzS7n2RO+8Z6Gq4PlRMndoR5iiP4+FLvd1DbdCj7Pb60NPepiu3f8b
IVGY7U1jeeOhGCexqga73pHlOj37DsAm+MlveUeoJy2amsjoYDTt9+F75EfpF0+4tJHB8r0Whvcy
ao5aRcrCSjbTtDo/vf8BSNJDUlfSGK50nBIlyOxFFXc2i/2wD8NuyE6uyJ6jqR9fI9M8/wD4Vt1Y
nUwt67bGQLHYsKbhDF4y39RV7nDZiPRWgAo+pzPrM5XDGoXL+OIwRi8SHAlgSHviLDMQf1urssFW
11SPNa21vhYGmzy3e3ZKm8UMSKi/HqrublKgY6zEzo+ZBTeuGz8HdJvm3j5GumIgSDIc456+1ohF
wkHKKUR2bIVO7/BKgygasD4jJevGMzdhW4+fMxafTqJNb34DvLWjM7kq2sm/a2hjY6JpxRnQ25s7
b2aHqFCfsD0xeQAowxYa3qRFFZ/YSOmbunC/XI21Rvp1wLsoavZ7c074iZaw9Ti0k8UQDpE/72vz
EUFSvbEz8uVzDWF9ZBMH6MzIclNHeWXKdDU6WQgViWXurTJB0gAXrzes6+Dq1Ll9rprhkbCW9Kky
p5fez8bboZxwidTtPlRj/YwTAkqmQ2G2D6eD9KriqMxeLBI8K41vAbWcIQiJdM9mRm2gccCvNgmd
D1Rp+zbK7mO+zOn6ogo96QJf1CqfmTNG6uiHQnYbaReXaqYJsZwgz90gaHEcIySoXKeladu3dRDJ
u9YAUk3oLLLDa/7QUKIj6gyXbgSggQllzGaA/rCTFcnLYYtnUOUVU7dEsAfI/rXOMPb+sM2BHlo4
HSGi18/RhYO5pewAVa+v+jPY4uda5vKQmTWZSQ7G6ytn1uv1Vyy27a3mFhV0WLAT1hkUpzyB36T7
FBH2GZrsMsPRuIfTbGJgILy995rgnYi2rU1j0/Tur1yxOghJ9Fw2LOa58Sks0QmgHqf0euVHXYjj
l0/IZiZjUAnmS+97PlHfqfjIRi6mr768HyPjOWub/p12/rPojBe8edU9uAVrCbUgod1qwAfN4mKA
dOTIXVMW/Z1O+Sqqu3Yd5ylSq+s1QEYs8kqB5CZLhubGo/l/NaO53rdMFcnjDz9l9436BToA9u7l
TBlrS0Y3Pwv2SWOJs2/N6sS0dSC3EkUlnej++kAbONi3mv0tgQkve9E/jLWlA1YuGspiYX7Jkcyx
OmkO3WgXn6eAaGM7SkqMqALo6pXSlcauOBu++YZYzlsADdFWVvNdz0cHCYVZIKKQ8brtxckubfPU
2l6GOyotOSu7npiAxx8Hwu9TA6dTZj6kCasJep7hVqSEUTb4Rq98dJT4n+2kGW4NAjjWP+BZFfJq
eIUpzZHRBrgY9RxTbKj+oYBnRGNjfJg0mqOK3fExIjWREUh9Ircg3TWTu5b9MD6YFeQLr6T1oVtv
aWHQh5tTxMpqotyWk1BrdbDUvKi4G5s+4Ky3L5llDffIIYIFS5fxWRHAUhcznNMi3BVDQfoIJEgd
sO5doE85j0MR9hB4nXhvoYJae6HvUliV8I5mKsaVfNvlWGLaFpZrE2LqIadS7IIx104/ZocRQ6KX
Z8aijhWxvM0Ab7umurmw9cw4yeuPg2X3VNFLIlHmmxWCJVWuV60U3VZ37WXmD/4u89voSDAjgBf3
tiAGY4nXJt1kyRcSqxw2mZE1bEkM1XfEYy/gRFtvRd16S9es9EvtoNfpIW6uy763nkVr3nc5rNaA
K6wlHPDeYdjELXtxO3c216EDuB5KyHkt3numYKmFCU3ivHroZ2mbg85cBIZzaPNa242sSpctJvNL
WZIpZsxwej9N43s8thGKVBiWYxIbK764XNpzVFszhdZO1zJIW/1UAFHtISXJvNmkaidxIuXLzhlJ
B4Wp+8O068ADU0MZ3Il6tMBEOJTcWxuDaQo5QkJ0pBxGLw2umS4N+2XSUO7VwXtPPXLpOB0Wq2Tc
01T3nzs5IPkmpHjyxCeQawZuVEzWVJWgxkJheSw0FoNB2qGwDmImfaYXn8ILLGCD+vr15rfofW1n
//4FdQUS/xecFE+Ro20d+JgHc7CGTUFfYwfIkA7+2LaPcBe1tYiigpSmmYUTeeCl/RABUqXlXBdJ
WJOhovJ16w/4u52a2Drhmc+dzmQC/QE7wHWSdXzjUe0drqPdlej91wM4G3NLJuZbEKFsz5SCUJcB
tAUfAK2TIKF0cSXp/1fhlb+LnfwlhHK3vl//GkR5DZf88p/gyu23/PKWfqs/vuiXLMv/P8IrNWX8
lDUwx2j+O/Ry/gL/+z/4kZvg/2CP+Pb2c+Tl9V0/Eiw1Jf/l6tJGOCEJRnQM/l7/rW7+93/Yxf+L
iCQi58iwtB3ig/6TYKmcf5FTYChHx7MmDW74/4RZKvUvXUpFvJKpDI1CjvvfhFmqOV7mp1wER/HR
XD6dYSuX+rb8kItgxprlT0L4tywUBjTsEdw/z57WQ14X1L4gBuf1Wc90ua5tmquUa9lKErSaoKbR
ugZ2WzQggTHJ7uqHcKM75O6EzQ2lFCdcuONNnZOdUTUioN/GvzeD/10U2BEBm69UNdyzJ7J2YDRB
dttMY4zYXaFWDruyg+xuPQiUW5gfA3X9KT2Dxf7pZP0ms1L7zdd3pE6XT+JVIx70Q0AiuQCW7TaV
fytZ5zO3kqCluPFRrHrWZjxT18DgPQkDkHqoHWqtWuTZUK/Gsak+K5hvKiIXUpc3fg+CTxaQjCBz
DT9uOu4Z/1v+u0/5IWWKk6RRvuIM8R+Xi/7hJDXoeRvAogl5uJSY7BSGiOHG9qLSGEJplsJU4XZP
/FGsvNlI66bRJu7G77RMBAau6Q0JQ7ULKFNS+bKiwz8fRGNO9fr1GuLC0V2NYzj/MF/hP2edBeFQ
l75e55BbXDSCJmwFe8BoLC0NByXSN5Yf1JQq75RzcG6spju6nmYcCizvi6aCRdmWFN2xoF1GPcff
HG66KK9PU1H4j8UATLPPvhk1jGbWDt8pnw84c4kf4NJLt27nIPp3SyKh1qZs3o2mds7Sk+Yxy+Pi
vjIZWcMQYIszF3w10x7uKsbbpTXa5VYanZjXZ+Winkzz2Md+hsvBL3a+cv6QCKd9CHriJOqu1Bzd
lvSrTcP9cKmlAHdGHJjJbVZ12sX2ArarCNF0Vce7DtjlEsC+vwwrugNmEalVmNv5s2sxP9ISyzYD
evi+baiT2rF36Wn1L/HHDzvHggo3RNGfgqnmj/PhpLqObeuWwbhlG+6HTEwYcJGCw5bdXjnn3Dkr
kHanpgVNQYpruAX3zPFOaPqMtQI1tmjRj6Yx3bNEgzrrPPUFYB70RMfJZnSJfBSXVh9uh/kYW537
yVB4i/5wJTIs/vqhlbQNabGLsQnHkdcr9afUPVZBbmE2eYgqAd9dmuGThAJxR9b4t4qq/WMqxDqZ
hHOM15l2j4KPiMWielQgG4jXcD/TWWrW17c4PLWmwU2EracVK1Jg9aWRVc/BlE5vLCYXarQfk6II
t/1onMRIu9w3gyPGT+2iYNbBq8zht/lQSWv71NhccRVhJ6sZI012greoioiFJ5HnCBhPsrTGu9Ku
ti0SnIVVhcu0npjyh2iihBJXfzhO12Htl5OrIDApV0ndcljPOR/uWBMSJ8yBxkFkK/M9EDkNd3q0
rt1JIoJF9qtp7JtScC37NNK7i19AG5ejedRLjsM/nzRtvpJ+/TB8Dt1ROCQdS6mPU1Cqp6zvTK++
8YuOTnHf09yspn0ra7kPexpCnnco5s85Rrq274X/jBKKhrDWtRtb2F/++48zHxUmRJ0Zlnn519Gs
QeTbJsLsb0aizcKc7ZInQOYhUJUMuCFtQkK1liGYXoJYuEgyn9MlUly7Lj9tG9H+6Qjp8+n4cIQY
PQzDMTV7XhHMl/1Pl7XH7hiirzPc6P14X8zEdR98LMvepAPMZwQkEtSYlh0SYFSFWgWeSPE5mq/8
CDN+E5fMs5NLodb0j3YfZ+hW46UwN00XrpLCZrWMtnzRiAkFRZCaf5q+/jaUKFYqlukycUnOr/4h
4i7likIXn0vkuwwAFB3XZHVgwu+THduTdM0Wle6sNyTnIh7UBnmdztqbjVf3+M/nVv/bTMUnsUwy
K/gQjqZ/vO41GrvEETbEaFYWGn+jG5a+pZN4o3XRJS5im94ioJ1C96djamTY0jo04IUntgU2/zw1
+pu4JQQi6i8+0Xo7YnU4eANbxSAFKFQAXBHRdBHI2Vd6aKqdmikt6F7/dEj/PtBxaSpLAeuwpK5p
H66IUkLC6MkTurEbCxZVCH54auKvk8AQF7pDuvHjbkfGQvWg1GNZWtXF99K9baLnmMYsfcpUkJFk
ZZr4cqBq6Q5JMn841n9btCg1H2Zla7DKFGvcXy9aaWHSGrXQIJECkq+HGzxt8DZ3pXmhCW8cKu/d
1qx8n1dNuJ3APKR5kZ39MblBWYxY1RjvhgHKad6j3qv7FMdI5m4RBheUv1hcpjQnrzebEQoMEwlM
WT0mlR1sxB++ym9uv1++CXH2P99+rVOmUCUC4yZNrRdk6AfNjf6wOlC/PVok2bMSRTz/tyuTwSzC
luPooET75BZ5CE6oXmNRF5ENG2tetekMdnNTQG8k819iJ8K4xbOuKOkuZld8UpQuur5lihVsQymX
XXD/IrTHW7DR0mIb+QMp66pZkB5s0oE2iS+xi7f5xt3hub2QnYDBJ6oqggmG3eC7L41St5rMxamk
DsTfyIjdEOoPN6X2u8PLvSiZkpi2pfVheKgjNbmdFakbQ1fNUyTdB7JD5KKrwnbRTUAKpIRRWtkI
SGu/eveJ2ECo12NMdkfQ3/bkLWheGTf/fP2q34wVBBW5Ohsxi2Xbx7WEoH2lZzhubzLbOZV9oTBW
xgRuRzrZbM7dWFj6EahyBoDEoiEVk3DJXitdzIA3QxRqUYAxOfitIe8Vb5uHPnyF74nVRrdejesg
Lpxq5WCXXjudtijm26APmVWk5pnHDjDIj0VpZPfVyqgUohGHLrRCcLDIbR9tssPipElv//C9f3M6
2KsauFA0okn/tjaYTNfsTb3Wbmg2wyUEd7rJJYb8UvIFurBB2IEbpwbfNhn41W2fLqox4l/RsI6H
IndXLQ1VTNOmvaYEe+MSPI53ghzKHlxyq2v6kZgdgCKhhyQakgzB1PCG5vk0Ki0anX18ArH+5XrE
oko/XjsjVhndWSYmA4Nopz8sh343LbD3dRC5Sst1+e6/3uCTA5PDQ0JL2+A56khHcF20W6MdiIs3
gf4B5ZptOi9XG5EPr2HrfJmEbE9saAH4BWDhI/sLmpy9Dafh6Cf9E7ZmB2xumXMyWUh1km5enWtr
WFFvoeZvkAQ4xz+ct3k8/bBIsAjmZf1kUnnStHmE+WmRgJVionOq6TfXrQxny1iMJeqkIer9NYwb
ubiu5wCXZUvPA5RX4XfB47s374UBgLypEjQ/laft7NCy9xm605Xo8hq7vXbftS3Gqxa0QhOH0Ykh
8c1q+mVJkjNDlN7sRirti7FjH5IE1CIzdvX//P3+vn+CE3ItlyhDt/maH4YJc5BKRwqg3bj2tPXp
ex2txCf/LNW/aJ3joDCySZ0Z0x9XqpnaCMuT1xGaJT3Mrp49MYvc6z6NjYNWoCUuK2GldSeQaP/h
VPxmea0sZmf2w4aat33zguinU9FZxRREcO1u3KI3jxoihls9TuaAtRp9HpKmVe5lHDhCaEehJF0V
P7wkwa4sQ+tPn2U+LB8vC9sxNJN9keUaHzfnLtCzpBKZzuJLEOU0tLTRzWSpxebew/Flo5rbBPPN
5xvxhGsB7FWACW891thW5FQTaxajSB2mzNtGOYHjqTFstVYmf/qgvxt3yOjET2WBSXSteTz+6aC5
1I+A0EbajW+9BEUbwusKCe81cRpPlXN3/YzzQnO2fn2asviZHpF719bYVPK0vQvKPy9c/z4FUGEj
VcWYq3SuZn64peyW2rIC23FDi6FDKqJiws8IAq5kF6PRDcuNFliEkGQu6XuhwSZKptrlWkXQRGIi
5SIpA9W/vtV71W3++YZw/r5k4NMZ9DnYKSvDuCZL/3TA7F6jbZIZ8iZNvHad9qWgOy/JW+lAO8AP
UaQWo30zZ/62V+ZfSIy0l03PnjR1UvuQ1ASUIvuhqI4+G7GYuyYPaNMrSA9dDzXR7ERNzdqgdBJ/
UkIrPv9fws6jOW4lzaK/CBHwZlsoX2SxaCRK2mTQCR6JhAd+/RyAvZh+PTHdC0W33mupiAISn7n3
3HHSjWvS3CWyZq1sjQ/K0qCC1U68sZphOEZO7+7lhGZBwp0Gxcp/i0YoL71lJicrVYQPZzU61ewj
ZvSyj4tSXugtwXwb7h4/Eepr3MbfzV5s3rRBwpXjP5s0crUNYuMRZ2x3r4iI2LfOeZrFS9K8QLbr
j6AV9L1GBxQZzkgGFq0rwJHslsTpY9ADv/Wqovrtz3l812PnX7AyqFRJVqxLndAVG7eJEeUQwaoh
PRJDg5iD8IOod7Qti503nIreVkFDm3RMB+tX7Mdsn1LNBOIhgi1WmipsHMJT/v+v2XTW2+zfH2Gb
L5nnwuAZttx/jv/yEjR51A3/OtnnilRKpR9tj+GDo/40jg7exKuqk8ema1MtMRH1sozrs+qXPxYk
befV06hcwnki7xpZzi9b8FLvlkZV13k1EWhFmKWF7JD1ebMzCg+fXomZfMSQH4KShRN7XrHJfgB5
p6/gZSTBl8n2akf92W2sUkHW9ieWo50hT02l3jS7lReT7lOa9xW1zK3TnIcOxeSpEEVxmkxsY1EL
5SJTBGrO/SOC7J03KPadgZ8z3sRYiRAFXCeeaJz5SNMICQi2hH1090CQK5JM8hSnMHOB3CPZIU6E
ti1G6eGaIwVBn7P0DtrFLqul2Op9NVG0qXcU7HlIrni1rb38M87R7HuRa4VzmZsIUcFQpx7s+bYW
X+tr1NSn4cOOo4h/39H3SaKmbRm8O0F5yzU3RLg2bscM1iI8g2vJDKBewng4kowuLNib4vngQYqc
7KA1/gKkLG+RI2EZ+1a8+/7w2F5oITX+n9Nf4uLmJXXjgzj64X50/C/N13D+luWPvAV57PInw0r7
V/hgvoClKsfdkNfnwPZIY+SHw727sC5HM/9kT+rcbBW9enrvs2v0jNs6uzCDDsSYHvQ308ZkNMT6
S9FfYeBPv1AB/hy6Ot9kffflB5SkJWLxQZs+AFREJxTSn52HFhlSWLmDF0qMr4IE6dpiOkQAQXZp
oxGdo9cjyPP5VI3NKbbnGqETMRKY9S8ECxmQNhio8NpMQ7eY+b0RHHaPTKmb6+pGBEapxvbHoKO0
X4/Wfm6Nqx8gopyKD6zU+172Wxzvi3SYYeL6rOOfnA9NoIUmJKzDYPt6iNMIirxBs7Dc6ZoEClAq
FNValKCp8tMroUwmutvxzfX7EmoPy/2EU65vxwQOqnicapCvaLAx7NSL/AZUJNAf09mR0p7Xg3f0
OmKDrCha/JF30UwxXzWPHVNHPS+ZqRj6fbGUGGgriGDI0Qr6IMd3yC/CciQYx3pgvqjhv+EujAsW
57qW8fwywOn0noRyo/gJjoqlLzkOJ2vuSSoPIPYhJtvNDKKuKCSRLKEmhjAHbpXNesgQwN6ibNcP
baBIUKYMtWYhQifvixrx2fhq3fygiE+IgsCgZvG7VaTO09g2yDxlnu+KxtkXne1cnEq/Z+7AkEun
QpBYI/cw+JstVyjagXAlualYxp8kpM+h57THmvcI6prWuSQ52ql0MkDSINBnBQ9b19Ffy5SV7diy
mF3vwgpN7V7o8Ycp+CjELvVhFYiUTOlCf5pbpNHxeLUYELHTNwJEmZSVkQAdXPtEG68LzwoiFhsF
49oHD2vuqmnYn0iW0PW684sKcCEGpx683E4LuMeXHytuWg38q71ARUfWAVdHBN1rxgAktJbZZgCk
/Jy1RyTsBG+P7i+vTqeQfbUFPT3HAaqRbUDFaHNmbdwZGHI3B5cyw3wE1u203mqpYYvDat8W+O1S
x7a3CcAn+B3KO0XFHxI6g1FuIj+CA7v0haZe6yC14hOus/aHk2davlnn5J5hjVuSof/6Su1aw8X8
ItNzA64ckgcrjrW+7GMUFkVRi0NTGSOlpfkTOH4CBP5nzHOvLaL6JYV7dEwJktRbSMsd0VR2dtCR
L+wGCRhxWX+sLV4BIK7Sk+KsNcW1Bs0x1N6PTKmKzGhXEYXuLQ7SpGdx8QjcEN6Gyb0yfX+n66MI
VuhaWIl2UJ7lPSrdth+brnxd/9ngOz3nb1/cpVOsb90i+VJmNpPGE13GSn8fnepRr2Ty3AdcgzLL
6ueSNNWwHyz7wUpbguqXT4ow39oR2RcGc19sRU+I0nqY6k0SYosuzuu/JTIoOEvqvSecOYTkzNdm
Vq8YWpzHLAs+1SCY56Xyi1H8nhklkbTQVMPerJOnOQZLt5wukHbeMW1VmyooqiuiGbrdZWi5zjJp
2uudH8U8AaC2fH3i1jFwvSq1LzL3q1JOea+ToIYZo0L4X/+rOIxj4z6SWXZDcrQvfaBe6+cNkPsc
2hqHBQakn+vtOsjmVhXGBr2A+uXM6IWAcTJbnEFlFtP0Q0dutxuL7t50+BB+YrvPnSPcc28x4qav
eM1j/ScB2dVl7k1kkbbWHsRo0qObmnNiahttEv0mvQaSuWYYF1/FBASCxxrDojQxlHMizbM+HdN2
/JASHZiVFvMeBuA7s0+e/qXBsdUiTs0x8ay34py9GZj7CWKyL1PfPhHwM51rG0FYnyVnQrrqkFBO
1sezVh4awGwbntRpQyhvvR9LnXVgpj3XARYVAnyIhyqG+9lu/EdNGwGAtfWRS8TLc2RF7PSGCqUR
v7oy5n6JuZQ3J5VEKjl/m8IBT7cUSXjCvS2Zb6SM5LJ8GLWftplt1qOZhxtZ6SJNw08Xc2x45raN
HrM8di+TtO17OAmAAYY0P5ugMs59P+0i21F7VyK1GjVNHpssJ8fLwXDVNQHJoPzRqXTifT1o2b7q
UbS00/haCitCu1ecDNAhGfPSU1GSqBVFFvg0bkuIewVvD6bi9buo6+DeLnGdYioDvD1TsYMn6v3l
hYgR62T+5Z7yImpr1OlJde6hgsK0Gg9NRgTVQDt0lJVzIvVKgskpq+/vxUslFkD5bOFn37XM2nij
USNP0bUGWRCmDXlc4II3lUqGW5LWwwc+t8OqnSys4XGWRRwyNp/OueRx6gwBFJDwxe4e7G6Cc20w
4XQnNfyT8lbLPlS5yKFiLYeT2T2WiyJzlO5h7dhQPHTwhoKuQLiYvK2veV1VV3RH9tVvPzgLzBBM
D+fHUuHR/ZwiF2vjOrJfHz2XVdlNm68RJvd+DHC15cyavo8hXnrL/+r47Uoo/d5xpMsMWVKp68nw
oJUYnuph/FobjfXRm724Q2Rb1bukyZOjiQ15Owx/3JhuB48JvziILUmvj0vCbedET47raRknvXcy
a/0xUDRZlnKvRgVDQO9zshkRVA0xnEC8ZeeBkpt3NdIIW5EDz8r1SDCtQTyX8ZkH0lhy3OM9BK9z
0rkTt1LNSW7VYgcxydlTsmz76m0irOPix7LecVv/ECWbdZTb+/XFpXobyEVBK1BZC/8vSrcqpyqk
A0RdgQeejdG6edbb9pwAhQhHHciwEkN6WQKzyVlhg7Q8zoBVkWzMBE/xuU5aH7Xsa5hyVvZxvVYG
IMow6nH15LgEj62NL4rF/0bnCD24aBR3kkTTS9H01rYvZhyBtUEsG7OjyBjG+yT67ViEurlTgAWI
PnCjO91v6skPG9PUVixLNJGI4yQKEhS0B9HEL5nf9CFalfGWVfnNSAq5EVWFRis/V0XdHc0s+lqS
AU5oBTFS4uTcZi4PRbX4aLMCDKUIgJfIoCPlcrmhZuTrYT73MEFT1aLngKAwGFe0xhc2tGrLlPaI
y7Z/GiKdb2oYeCpk+xT4xxYlZV1lr0lq9Fvwcxjl7IHdsF09Fb1bwAUXuEEFJGkxZ+9Ke51B5wE4
Lzn7NR6KhBTnntDSuNNKbNlRfI4G+1G3SG6oGnAmOuz277uY+T/ub9fbz8t+llrE3MlEo6tf9o96
1BFmrtHMo5b8dOCDHaNOkRlgjuBw5rNL7uNj3z4r8KFbIMZfgnvoECtF7e7wdg+K4FOyTgX66Z70
ATbg2rqxJXQzNmAtW+8dXIWJZCnzmYoqCwMZuNiex+6wzukHg9uwMWYobDkyZBYou6rsxIGSQz9W
Omo+TQ5I/VoHo3iQHXIgU7s0ZSicZHr7NHsdhDd7RuSOB3SRcsSHrG5ynDYmkmc/+LHuhQwrb7GP
FsN5nT2AYt81TW3fdBKjUwvfXjGZ/Qa6Hbwx3Xye8/lP0SYU4I6M8VS4d8P92nHMydPirT9kcZTy
6cwDEZDRiSzWL22Kv/KpCE5r9ndhgKaIfBa/mpAHHObbydPN7x2VD0d809OULkMMkI1Ff46yS9Mw
QuUq/45S8zmN7FfFJ7p29vjl2d4LYkjt3FLG7JsyuNpBXm1SS9eJlXFf1ViA7exY8vSWXXGhJQht
a7qB9Zx2aRcnV7zfLTCgL92uur2lV/q2dORPw/kFCmvOHPeo1ZFGQrz5RMQpkSFirn5oyY+4P5R+
kbzGVlNuB1Hmzy3rtRmmx9NaNTaszjaDHdwZSzkQZUUZzqZWbNcr7rC0u2aZv8VAkn137LGV3py2
JIocB3bQI0lltrmrbHyb7AEgUyWds23z+D3AvXEoMxQ9BNOwzY0MM2RjVe1RS8cEehnDab13PJKf
Q1N2mFRr00ataDOLESo6KN3CIJEDz3YKuP5RRig3IQWJ5EloSwDEHS61VZ8x+t6nQ4CNm4/z08yu
y7MNecOWtqttePLfKhMne8PHM6z2+dM6fPCGDpdlAkp7ktwJRQGOf7LL8g4man7looWx7l+1aswe
WUHFMB9vHOgRUjVtT71l0dA19g4FClUDzt3tGv6BOkuFg+KatUnVn82iejedOniQjvjMbIfZ4NL5
DoX+LNOkYWZjRySZg3FI/Y7BZXVuoant89JojoXwPYzsyXOlRW+Og2Wlo6/aZFNTcgEYXK9fYDc4
fwwK18foaZh8sde0tj0lzAyu61cYYemHxzXdef2Nbb/YBrbnENaZ/e59ouiZiLXhYNusKrrE3Jne
MoirPL4foiBoMyVqa3lnd8QH26jTiW69KrD0eepnz2ZX/nb0QIT21DYHlpP3akoMFLEB+HwSBHxD
/omd/Di70Rs7h+zFH2CpGGpHeFFLL6BvdC7glayI724jRrKfEo1HpPNkPKf1iFwhD86AFE0GJcZP
uMrvoFMitPbODeGYuPZFMeGBHDiL8oaBR2Ykb5ktzk1hIojO+uqxiTIERrr7PtgDNZLJm0O0C20t
5fvqh/nRH6PD1JIjFRBBeK+wrRA9mDP8jtR04sd+jswWvBBeg+egYFuyB4MrHlQOMDfrnYs7N58J
OStLwpTj5dg41da2s/yPrv/CTXWopOV+trP7RvKi/yhdbed7Qh31VEv2BQ/Vbq7insFX/ovRZ3CS
qOM4UXLinqrsyFnfYf3lJkvMvbTHjPsmL/Zt2nbbQiusXWbYZGe7BekQk/39ODWN1oOzjS4OSlKc
7wk5H14NSxm7/YYoH/i78ac0RngkYt8YcXZqEZs8pKgJsfUOFuQ9RVdDf/Oi6+XnnDrHmRPxrg2K
Qwls7RF0pBdOapw2s5/UTDrarymJ+LnEpDOdat9UYTEJ8psTm1x1JxLkUGrAgJ/GgXfOamZM/Zhf
QQf/FdNYHfMWNYCfk6gS59GDN6QG5JMuvwPOhTdnQonekLb1qVcaJROZs2ZfB8dhMA+CQj5H7bC4
0kzukr8zBJopdX4k4LntmFxKUUA4mpFoKezMmksKgzK1dy4MbwlGGpuqpFqe3r3C4p+aeBvkcSIv
cOdCCtSEIDTWL6FvlWB/B/upRd/wQLjvPs6HXx30tAPL4gERZfu7bOFYAfnT73k9zRhPQRIkpLYU
Bq7NrGVSmc47XsLRrhMNBpmU5rkY0/vJqJ/sJsK6q0jrUDI/1475My2IIrBhsgkIkHNkgoSvkx9q
8REt9u2hw4VjiZtqGUZ1Ft0K1nKWqtce1DJ+2qncdLWX7K3aP5NQ2+0QhKKaGLYD8+QwLdnSzVYV
djG2TpkFDcNA+3Vy8mJbGHm8rdlrO0iwQo1R8HbCbmTbsPTTHDd7Pv5pZh7toa3wuhKFosXW30Cy
K3S3OsEsG1sE+74X+MZ5+A7lNL+UYwCkTfuqG1yxptEAdCQlq6gN/IC8wLbQYnAII4nGgcbWnzst
6J3nkWlxSBwCIQZawr0LsaFg2gozyiC/LXgF73zwC6A66B70TbK0rlNDrEyqG3QZvo68Sb8uWdGj
RYjp0Pc7KLa4gHAiCSxHW58QUcT92NFMA60ORRni/fOyTc9putAR1DQ2SyJBHL8iIsX5xN6EnOfH
oKsBN5p4lXVvOAnNCU5IUP+qeMZQ0It+q7VeWE1L0K2yn7NqYIjnlSCqPTaSulbcC8lEClFfcYCe
esJ9/xD5p5r0VuYjm6DFlN9KH0lnNO/KASb4mIaBJcAuyOGl8IO/TAkZWTW/XJ9I6jyTWL1959SM
JgvYwRJ4z1MQbKSYBwbebeGLV74euZ/76cVJsjdCvYNNEfAdd1r/EFHY063uS26dMIBQSfc9ZqGu
g1B2sucGWGfm1W8LCBHwDgySJfJbT36lEwMFbCgm/+ZG+pEJCd946VG0bhoX3HdRx/tgcH65rQOp
TTct5NC1f/TjDE+mlvDBMWBtnyIv9njllDclElhdDmRzkggOrUnizPSLSqLfVwYch2YsQ1dkz9GM
b3mKp1+dTSVYlVRl1uxpO7M1NmBNKUx3DgxpvGKkLY06IQDg4NkUNV952pyAqmIJa9q/bt+Xx9Hr
73FfWmjW5XmEKagXLkjcgh/Kaxdcnp/t28l49IvsAaxVdRpHXNBluQkI0wbziDjct7OTSDR4+LMi
CHVOD4JUOdzA9XSWmvthxGl/5lZ4szuAMhh/KyM9kCdbHLqhPDhBr4eyl2e9NfcZU3DcvgSiODzu
yMa7Q4iqW9+mwXgyaWB3kem229aVXTi7eMEDoqwvRM6cquraZqZN6IrdHNl4b5ix7V1Nj6iBK8Ys
o+1vCif+PfJobYXtXrRSK8JCdAAdg2dtHGh9GhzIqgbNgvoPS/dJM5OHnsT0DRczbL0huQM09eBG
aE9wm13cortMxPl46buKzY8gh3WvCf3QQL+LjPiLMKfc1ZjKF1HwonK8pnhugzBwiSElDjV/zJV/
noz+NxDQ7DpIp0R4lhpnKQdWypVkAdcFMC3lOWVCEXRQ3xO3FTcTT/1NY+cimew1MjGPbUN2/ayJ
+1TL4sOCWdlOFXcx12LY9wXRe0IZEVlYVhRWEZz3IbY+47EXJxUsXI4qvaPPas6NqT07Q6u/SJPT
U2ameT8D1HIt5R/JsUVHNuX+nSiHd3Lti6uh/8YU+9FqKrtvpj3OKPPsGX2+F0WltgHzrGPOVb5U
dP6ZJ55nqecnQhfiQ+M4AOPsGpeDHDa+xXLBA46IcGZItmnheLfYJ+4LkyyD7vo37OoFw6wENLp8
1BEd+/7j+ks1EtjXwUiBdVEG379nlPaXO+vOef2tWpQtyTkz4Hqzcu7WXzx69ru2EgkCeOHth0Cp
c24Hf9JGxneMY6HoMxTZuiObvdK2BwZGLfFSPTltiQdtv8c8ysgbaEZVmyzmQHwMnkQmv4wKklkw
4KZPZrPRv8d217+wbQuG7CnKpXZZ9bGZMQ07cAtPUTs9o64kl9tsFvyDD+yWwB+t+Bu5sCPjiDMt
mG7O3Jo/fDm+1TWatCqq2ErSkE3WAGfMfDaMuDxgliC8dpn8r4LrBmzg0aJl0RjMZh1wX2UlrzVF
tVWGxN75xzJxqlABN4l9yHNGonZGLfGg1VWJmtPDi87bnBmzwfh0yV2Id0VQYnaekHXjQludrV0q
v/8GRo3PQYXE89u7DNFq4zTcxk02AQxuwkr6yL5bKluTvHqzbt47p+7PfdFs8tZEB46HrCuHU1Ex
WrEd+bJqvyoRHN3cZMu8/BTjoH15vlbvdFgFm0xwesR4E1eZFPow617Xif0wmVFciCJiaowbUus1
pvqQFnTzZotxuoCAxtK9TLHLjtBsH83ntw6NVUobO9XzhAp9w5+UfM/7ooRt8ASRq2RjBVeA56HM
25ilHqFZJJ8xdcn9/s4N+GMzxrphQ4cK1QdSp6OZYMu05jkFpXniv8DtMCxtT8PFWp4FWTd7F6dj
WcXQr5NkP5GjgHAT3bxtqfMQDGzy5XzS2dlZy9DWraqdKutXaF3MA4zs1nndHLoKHZnrwwz5Xv21
TnWKOsMlMDS4DgGKwaSsa3pTSZ3uEs+G2Ido4Z64DcU9gToXfK0m7Ueq6ny/bmuAJPwCc8J6xrGc
59VQnDUX2xfUnfiRz2VJBU+sjXPoJvbkQ4znppj2g1hIbsNwdtvIvyzsmjlZKpkS1tcy84xGv9+K
HFZKVPjZtVYdkKXEFXvQTqFlkAKNb4J9jDs8gwOn4mp6DR3dMqhcVhYRLbzZgL6o+otn3fuz3FuG
p86GNIctbXC8R8kBAsRTLz6PiLtEgxsjZOfBs+9gnz5wRQOe4KAAnz6b8IiyLzsmT6aNpMk7l3si
8kDvzGCaDmNsR4/fVy/O/IeyaG76TCtGupL1g2Df47D8RPgtrvFeY/fAi8ZRdwkxGL/ZvccXTdkn
Qhgros+YZrT2MBwKu8Fk2SIAsC1QzuAedolw6Z/z74lupdBl6eKHyoefA3GY1wrAyHrvlPCfrWr8
gj443pnwbNtU/FlPmxnWGEhkhSxJgHEWqWSw4GHOIy2q80XPpLYp9sHY3LGbL+51SMNBG7WPThUh
h23jB3/Md0GqmG+M2xIoWxAX8x9fTj/SjK+thHMDzgE91joqMKnHH1tD7Kh9lwMvmglClIyyrpNN
Q8ujxxA8AeAedkSV79DgoNLUPeIN8Fz1LoOVRtvm+t3EOGe/rsImD/6lkeav4+Jy4hhwLg2XiFS3
pgp9vWAfuYhyEwcr6qD32/VZNVLlXGan3scCsYoiCG3wE/8U04MLD6niiE7vOQYzKcshu0cNC/8G
SvxmBtp5P4KBJAEZQ1bTesR+5TPhw8t3ySihODLx2qxLKaX0V1YWzX7V7g3UBhvQPMZ2vU0Y9vhk
gwjMv5zM7N/G9ACy5CPVIHMW1i/XqBM8zsCzNI9wEca8o+GTmLss3WErs3wg30YCezF2Uc4PT5O9
4W7dUUPMb1Ze5WGG7CZwlXsgrIwE0mUjmi653etfD9N2OHqR+KNpCNCWw6UzbAW0IKjuaBxJIl2s
yl6O+iOag0NHyfI8OSgzp+7Jots8ZkSrhGNceztsS+8tV/FSmXiPmX83ZKsUPWxwerNVDOglRr3t
9PqBZKV4t+5AuE/JMk8s+n8SQxC/LRIhuZS67s3r6891oGXPQFIiIUfyF+S8MStdhJBYutBZtBgK
88NJtwqLbuvmMceCiz3He7ON2AssT+KUWssY9aVsaqJs6iAhWw4+xGFW9d5bRL8x+XJ7pyiiPZeS
pTa3x2Jba1AOj+NFulm6Eb1ZoevM3a1tsOw1mEUzLRzlUesHNqkivji4tlkaD2wSCqZFjr7lSPUp
+IyAQe6Wn0fAZ7kE0WC+aEUFxbY/rR89AshB2RpPB1xQxO8VCTqBGqOT6SRkvaofvL+MZydiYx47
0clhUEoJBTKt14ZdtYzboxn/X28ax9SEfgIPdl0kIEf4cOuRY5TB6rrUAenyR2O8sC1d5S2PXX5K
DI04wqmkzCOJZP1rAz99nZVJgczYGJ1W2Z8xm92ZKBVCrBewexGG7RlqT5uStfipZNCIS2fTldVz
Fvk5m1rLYN6h2h+iyR4apkaXoPHTo6dBEo8JI8tt+wb4BEK2fO2q+a9hNcw3Cnf46Mvxo+2c7I4V
EYQeHuG5LtDsZOpjBNtwCFhD3FKEundOxYp2wZoaArgSFpHATd5ihe5Dq4CAMF5gz5EVZvi94apS
zq/oHq3XxqqAmsx2KkLlddNZDb77QEAYhddys/SmrT82PB54OtVL3d1Q3hnXvLwwJmseULMl+3on
6I9gLXhSv8t5bYpAqM2sio7st87ddyRZbHBb+EdXA5XVmT1fP2/FQ4dY+IPviM7Mn8Uxj/Srlqk/
LiQktt7NAQfjUZKYfYGwzWqRnEpTEI0o464/AOrYe5DmDzIf/D2KSQIXDLvZiIHNpzKND68AyMGf
G51y9n5hkhF2X8SM4/wJNE5Q3PSa+atjuqyxkuk2VOY7WXTJndkgLAFJo9+5WUelsUpZZJE/IVSD
MS5TB5HJYM3HORj0q7H8YrXwteOnSGcU72fxZUh5YZDd2u+6RWFPTlr1e5pZH5j17L/MdLaG36Wv
LDGsXTciDjF4ZHfIkdRzXI916EOfgpdL8E78yxzIB2zcgn55OalGMiNBNkJK8DQuUAsrvBzVdMAB
XR2lcg5W1bl4c92GpB97h7KZ7ZM1HceWvwsAyLcqO20+iqGTR9WxJclZWZy8/KzQjB2dKHW2o98Y
O89CJxNJQl1yCcMt4sWyLURA/kRsOwdzZuPiSPrUirROAayRXta6+Gb/bMAfulhmSgQR6XyHaYYD
rNn1Veubn+uryFxoSXOUuycjnY7lPPr30Dy9gMBr5AMJNGVeVM1pqIgOjZaa1mjh8qYGyXkEWYax
BPzVkaBaupS3JL3KMykT13HuL0C17e8zDmEYS04r+dSS3n90iY/Z5LHWXF3hv5FD+NBHjs8SN3md
Ymu8oUK9wKYnA4N0ocnPUESJsOoa48pw0d54lHxs2rGL0OzuUtpwIja8x5afH/SfQankuKeS7IVt
VrQmjyBfesM9eCUwxLnUiqAYP2IgEuFv7aTBsNVZ+J9ldmLdh2xK835ws2YHFpKkhclqqeQoIfGp
sSUuSJXUY5VRjFrPraXpJ7OzttJNrwUx3we3ZUDSZ4Y6ILj5mJVA7i/PqvAq9hjq57qDJXoFUoNn
p/uAMDOQ5QRTjgmvQoVo8+xS7hJm2NFXrvIKUAAXhWBBjfEzAcAB5tJD2ciAHnY++0bwaum9fllf
YH2pU1tLcNKT//1XrcV0INM7REPqAAws2tSLSnn5ZtnZo6zRWhIVO5Yk5qkUrn0BPoTCJ+6u3p+1
gZPkleeFfWBtly7NCwdYqaVL2U9ywCzAqda0zcuWvjd/AtKF/pq0NGNi4SR5U3HMZQ5JvJRLc/Ko
ZC8ubqT9MQKokhaoqh8OdMSN6mxxVINBt1HpbtgVPCyJ44LqXbqBQqbjHQ3QtzYYCic5r56pyCAM
uqMmPeswOLaHB06GSmr53i0gFeKsbnki6UhzpyElzQA+xLe3nfAIXtaleeprycnFTLCopLR9pPev
zdJ9rUWy8mb9aDn3FkYVxFqtiZCDcI4usEHv5kzkKLoCz0t2uaMaeB3VSVrKojzpn2pllqeUrLex
7Nk3SiZmw8/WiNxj48fTzuP4GwjdvRs6OrlctTNYFlHsB5VH99xCNrE+qMacOzGKExuy4W4ekSr1
PocTB3QTEdEFrSfYNjD8cy1Iz1Vg4lelqrSNsd9UAqH0oAOgmSGoPSa6FXIAAgkS7gHkAYg8svTi
NP3MUpJXG7sdH5CoRBkrIenGADv9fCtpm88xsE4vs/RzqhqGvFV9H40muP9puQzitzAMJiMAfDZw
/N/cePyczb7gzTqc88njERPM6J3mKjy93jS6gkSlot/gUrK7xs3AJXvFsZi5s0nVO9o8at/26QiZ
Nf0Z82qFdFBpA9qpyEfpgZBUrw4kzFtXBpuoIuxbWUj/aa01AzJqO7co6agXiU1c/Yzy2LuM4yRP
rg9KazSeBEbtBdQKNKWNDaoMvKgmBcQxMdmvoE65WxUQAqTqbn3ZGojJjsEg6i3JoBOfKiWCMkPh
aUmDhZzFLCdLAnAR3TPvHCTKGOUZTOT2MU9PKXReaxR/IG0l28SkXTEroGhWM4dkQAyR5LmZx3bv
mnm6r0knp3cNmHYYGbD2+DCiV8ME/Qeuvdj+N1H5f7hCcNB4Ppl7hkUquPkPc6ZqqWwm2RoPq+Iw
SyPxoBuA0exznyM2bXsaN58obFcRXFaaEemJi+rAqDPv4OcMngeIsmiiN07ZOBe+0I3tRdWrO5mv
cGu1p1Yn2CdZqLkWG7OUIj2z/oth5P9wbeFm8XXPcmzXsAj7+XfDSDfWTHqqbH7QzdlD3E4KjpvI
6p5wSTRrLWwveApdjFpWgCm6h/vW7fo6liuQ6WiJCJp3a42/G6DMp6M/sXryNPG389IHAYfjTYPw
vSFJIX6deqnDgk3/i7TfWHxl/y7sh70CEcb0As/Aaf4PxkICC7nvCCz9tmyVlpBbUQt6U8NDRFYG
gCkXlSeehRmNAAgGUbf2JrOr/+ow/08P/hIo50KoIKxHN71/+Il7EP9pVUTaw9odaqVd/yxZDE0W
iCtVlgoJx1SS1NIS3pNRBRTGyESFdvXiEzxbDiOCU2N5hUZItev6T54wHcvccVEGtWG/mHRgDvgb
5dlHR3ea5///frb+z8/v2PpifDNMy1zMRf/LC0OvzpynnbWHyiJ5hPPzQVSKnARzdI5rwcFsZxsj
H2YKweEZxJq2W7t8AwPohkH4WXOcz6jSd2PZ2K96TQljbuOgrF7LriOt1nsN6r7eT4MgcSgWCZj3
mcjMilOqTMngKQyj3A0od0+RTCM0pF6/rdOWrqX0/wu0xvxPP72vM2zBCOH6eNmtf9jLRO6U7uCB
O2UDRM+XiPk6pPN5BWOutd76JQqoOgwOjBOosGYXJBDLUAutSruS/fGuG+aTJeP0UgaYLjKUo0MZ
f7n/w92ZLMeNbFv2V57VHFmAOwAHBm9Q0UeQIfaSqAmMKUro+9bx9bUQqrovRekmLd+orCayTMsU
iUAA7sfP2Xtt5/VyHjE7rzy+8yX97rqhiShLejRoffvNokMnU2SdJ+RNAyVgW4PIVyW2eXSmD5LZ
zSroUFM7EpC1qPtdkiftdjSYmBG4QDfe/XgRfmj+1yO87RItIFxcG6PVkfzY5TDXOCh82kVb4gQm
CRKLZ+RyrGwtKMUqFkx/rOCaggcF8XJ+dVRjbDlzvut9/+0nBddADKuHKP8tQ6K0Gb1HOQOUlkWe
UFDEVLqaX0VSw60YZsnJCFtoMgZbj1heQOsA56wp27ROCfHfraO9OY20WVj00MWqGtI6RdBFzEqX
1974KaKtjDllzwzknW/p10XJA5wCHgFDi8snePN0wSKq3MLAT41n+9qEd3uOGnJfMw0Gpc+WVk0P
sTiVHEW7uCu3YaLWPuHJlyI7DMt+k5jQbpHOODCqCYMnZxkiNef+Ho0wgHx5P+f2c1XV35FWOczq
cBUS+GntMPnL1eXpq238YiXOm3b0gXpD2fj7D/kbM6lnOgJHpGOSEwln4Of1YiF8jKERC+TfHd2W
ue6frSwNtzioOoa+dnBlDxsRkhssvNtwMdwTo1AyvtuXM0nrRO+Sptw5ZN2Y8VOY6HRT5Cici96b
3tmqf7NJeHwPy6LGKy+V+eatMczBYhKC+yuGr75Le24ZZrgBbYUHyDypqpNhs9uJWhNSLxiG+06R
baDHlet3btqvdkiuxHMcH0IBKCrvjU16FLWYjSHDh0bMAnNsYkv8lnDuXdVKc+NklocPbW6PMqaJ
zWjpKmVDhnB9Wf7d1jNW3LbyHV+w+HXp90zMmTytwvR9231zf3Bk4fAoWFUGRcP3B/g1WhNdOx+Q
3rvQa3nVLFIo0OzbVJ5jDdLD5u1ymPnqqHkteyyO+PvSTWn0oBcICoHkNp1FE8b7kuRTLOvYRahD
3qlgrN/cUAu7Nt/qgiVxzTe7FkVe6Zhj60ICtT4i2z0NJvJ7v8LndnmbvIGTQY3jmrmz/61kGmxV
sf2jtZq1/UO5eOWz0vzndQngd6VwYC2FiXy7weDlNux8Sp2by8soVIWdRVnfp5mwONnh27AXrEll
1IzGF7nupcdnFRz+//6J+91Ox37umBSqpi+JkP/5NTUay/SX0csNSTJ6Lw123EQel3grRu7gMDih
6V3F+HqaU6r8pUQtqeZ8JudrlHJq6+UE6insxOcoNIY9oXoCE351vnQqnHpkEwHaa7cqfO/Sf/fd
QjRSjmuBO7DcN9+tBAdILeK6N65diytVj59IdPbJRTIbTEDUGACaGEVF+ddiMqOrwMOc046CHgLO
VQNNwx2wWgsXBv86a9uGgJeNe0ST9iHtP+eitJdg+3Hb1tYD8VfGzkh687R42/75d8CNd2yeT8Fa
+ba0IsoyN0KpvJvI9AnU0sbw2Lfu/aV6KqL80+hFpL+DorG12DN+ULvUZMJQnssRQ8nlJP2Dk1QO
ById7B6bqZtOH8YrhbllnNLg/u+v+LJ4/1xWe5yOFbQkeEmL5u3np6abSpsWeu/cXMSSg4M20k7p
F7XkQaApYbA9u19xKAQYl/Kby8NrhvaZdA1S/GQv4afr5IMdp0dmnOk7W4/8Fd0DVs1iFbWF7Xso
/X++ur6vSndO7Pj2otUsAwaSqAfk1iAxk9vLeWtSSHNcVYKGjceHuogOl9UgUPojE8Tx3INdeKhc
65NA63Nq3DvkpSMiz964bisHBjwdcBMgv9FB2+NX/Rj3ASLftqmj7wxlYJl39hcDTOp3Xylli9Wc
kiHP3dmOMUFJVu8d1SKqe+er+U1hxDlnsTN7HHc4v/384TNntI2p6hKa1uwPphc+Fjgt6RgIexOh
edlHZv/kNSERNLMIjpfhBxRZ/zZM3uG7sNDyu948Jp7vupCgFNdDgfHztaCCHe25FdHtpa4K6Y4f
qxyWB8E9fVrAoaLZ3EBUjdJZ3bSFRZ2QVxGVXExOrocxCSsMKXfw+czFF5ngp+meA95FtLN3VV/H
SD8I7KnNj1lFgJ6LsHB3+WMmKGFvdXm0pbxgXNbF94VNM1cNw3xtGXDjNbmMJL0tr5H2enqryIbT
Sj7KRZzdEtNazy7o+QrLTh+TvcG0fxWZqsNVR8fBZCgzseQZKXBKLHPCmT8SEPzlspYUbvpCmBEN
icY6Z21pfYjCfCPr3lj7BSn1YZ+167S/Ulb50g+c5nomAKtLF8W0sVgl9Wff1XhwY1S0M0CJVRrl
7t00qo+0U5BPJjdhN+WvhZ3dkLCy5bDU0mMlXwA42F1YeLuLkj/pcNomdr1xMH0yQ+ktWmRzeJ0r
7z4cBkp4vjnGGEiSc0zKxwo/KSbhKj4hsvvumA2MxoCDqB+9xsXoXP/z5xSE5OKbBkln2m93Zpwc
KT48ntNLB9bK/Q+5TcxKFolXz5xQN6WaJo2l9fEyT76sIV7fNscBscA71/KbBcOnRhUgDYXLCvym
Vg19praM1OPbicjAlVVod3vx7leky+IjGg6XS7igXL4J/Il7DqwQ1FPr6Ofz40Q7d9O03S5I8Zzi
xJnfOTD8ylCV6A4FSnd3AZH90sUYnFYWY+PAQKL7SgdoHeateG5ybIt9VTcfrTnYRsDkeXsM7yBn
1OER+21lx3CBGFOuK0/+GZGmuIrKylr3SXRUQ/JuUXOh+Pz8vvsL30dAI4M2Jb03C68eAn8oxzC7
jVzjGllJeW0sfyhL37ami96N1612iKCJ7Ma4ipBvYOWo18IeSNXytTpj9MP/aumtmXXd2u+BN14K
pMsDfTloklJYrpwB9IeJotPRLdiJrBef1DzaZ4lF784Bppj65qYUlQuBnCQRVxOH4BfxR6KxvSvV
Nq9+Ib9Z7Ot7Uzbptrp1hweJFGVbBXN4Jhr8cZIcf8eKs4ZttIi2iQFBfcTDoWlmZqsmNrB1NrZ3
lCiq1xZy6yMvfBaTYe/23ceLc430iSU5JUScMyAeqJMnq2QYmeKwRv7cVOfGKfdK+uOREs9ak9o6
0APssGRV1RLvYn6D+hDtm2Qqd8y8mapEbnOO6vEDTntuAkld96VAWCr8BOJlhf+YBC3EmpM8jy39
LQNQ623P1GefGbrazSzRm8XMOGXdoahuG9OdTh46901SF9cj4ZXrLMGwOPs1+dCjnj/YeXrVdF1/
GKIh2UG87lbJpKxPlyZyNaT2uXJuh7gwdrFq26Pl6C8EPPb7aaE+5FXbrZo8pZ0cY7K0pkievMa/
02Zx0gltZ53Vd5dhxzTKZ1P0DEKz8FHPn2YzgOST+lddMGA+pSSemL0f6WqRVIRyp0Scs6kZNY6i
HLehM2ts5raJaimsmLoEJy8O3VcRo4eb3yMFi18P7zQULSCzHtjCpS36854WjqXN7DoryVo16ITL
1L4yheacaF9PzDlOXVQ75NXbVwwjxE0Z1iZqNR/jhu2Gu7h0GQs3qdgXpEhHufHgzwEhdvCWYibP
G1BlKzUyXXxngfu1VAY1ZnKwFNDf4Ce86Ti4XVbPmZGQP9zgzgnr6roGZXSlLY2a0YK57CC9W9dF
jB4B9bJdmThX2KXQpEKya54uiS46jp7+/rrkL8ReRixApzxqSF9QKbxZMCI0ocSO9MkdmENkal67
EoHf7NzWODHLRtPl97dGWq4u79OQNkw8BUbJZdh4oRURj3tw7epTxjqyMxfSCsdUMpDMsL26/F9o
ufIDFLUIgcCCEApUsO1Txs9ZjhkwtHcIK2LmtQKARtzcuwMRZJWLDCnI6l0HrQdRir5I160PLqHt
YBZpT1oAnt45BFhq2WT+unjajM8U7Gk6EZRLvxRLijk/kTe6v7k0zi7Ff6WdA+f59eSMw9artb8j
xf5z36EZWdP28q7DijnXxSxf5CgvWhXf9c2qtu46Vl0/dj9GUfajETfTQj1FfnhzKcVM+3Npd93h
srhGAXNaq2YdCJLW3oyFi2paOdOpowre4MHJz+XLGBhXl3J2cCKGc6pBa+0ZlC1FNGHERQTuIL46
dUF+BiG47xmZPVDK4YVMIFDqLkOm0RXqJuMQZpMmhJrV/TCMbrgp5vDrKPT0oIX6eEEha/PLOHTX
aAF9Avl6ZtxZ+Syk/VU6eP1AFxIQlc5bQZzz7mL8SlRHI0ROGDYGarW8JykU4QJJ3cxMI+k9NiGS
RYl8cK09jVbBk/u2GNd+dbIMQQRBaT5dno/cr4sdR++nhDF/uqQ2xLFdo3/jIbkMClySqwQDmfOl
0iOACQVO31wrunRppRk3RuqOIWF24APEu7qPGdbUZ1OhHG8bLbdlFn8z1GMo5alFSAJnSaq7y7S4
bHP6j/a26EC1uoVKNw7J3zuFI46ZfwvV00fWLydy06JqPYajvCE9CUybi0guHdKdt/BdLj+lFlXH
GLmpSTzjodcBVWNYjAaOhBKWC0//0In6gXiqyxHNQpdGPTqTo+5NL3ibqu0lm0M0ub8CBk3EpRsf
L7IKEtkW5RT5LB/KtmavoXhDo4uYZdLZtQ3O+mDG0cOkIusI3RrQjbgVVm/vVdPd931zuJxTI8d9
FJDFH4f4G4oNc+flrn3EIoqbhjB4O+yvyZKBmTcVNwWYZwAn2XWB1+2qEO81iN4eUejD2sqCFi5d
OGS/dMwdfyx0YjUkz/djdGgV2NM5Rc3YEhvKe4enWEbth8aCUcgWNR68rLV/lHf/KPHhMYqLdHxp
vv0Hh5Hm5Wv3NrgBlP1/pTv8t/Ih/h+MflgKxP95Sa4A0/9L8gMZFvT/Xv6a+rD8hR+hD7b7B/w/
z2WmRscVhhxby4/QB9v8wzR9m2p52VY8b4EhF7yh0X/+D1v+wWmDx1As4GmL1tu/Qh9s64+lA0Ov
kDGdXFIk/knoA1Xaz6u5pJ0MYUHQgXBtOvyXvttfxmVR4drN3MIuaVoATAeFf/5rP4wwt8SS37Wa
afBuBIL2D2GSEBzvYxynNrbUoWcgtZWV/ta0cQI6LPLGq6mx7MchQNjgTR2aIX+OyLWFcqSDSh+I
Oo2aVRAvJvzR9W86TIPrqPK6tZn3Ia0wC/wWJTuzzhppglQsgwOBnpmaGoYKdQxqJUBFGpbtPaq/
4lUL1DKltwy1hOvvAkvFK+St0A9ixrRTleFh8Nxvc5Ki10w7eTWWWl2znZJ8Wngk56UabWQ9YUdr
wuA5nVP0adp8Sdoo3VhjEDGdH4tNyt9/RRjcbEhJh+BTGuz0DXruFKHhVlplciiboLzvja5ZJbov
dmbHxFwgbdzZVT5fWT1Cua63DHp6UbrvaiqyMkYN7VIbr62+DM8+Nsqdrfx0C1ve21a97kAKhnJb
4Z5cySbJidsAZrJrZGCsVDLidysbHJ2LbcYZ6BlAHA1RhzCzHqUbACWcvfXYROmpDqDT+Sb5BkyZ
rQcdAAcQXCWWQ4dpvROmnyPcN5sqtY2NzQR9E6d0fxJvGqC61AKVTJetYVBR9jhdUBB55oc48ir4
UhFuRCJt1H7k4d+asZsdOsdDGUoE77d6cNvXpTS9ReuZnqtpDu6YJZQ0totmvIoCCdJ36pS8MtAS
3dskUMpT4ffJFhsMlnbK1+um8+c/Z3oph8h0XjtRuidzcunsam2/6DKJzr4TNp/7GrXvCiwjE1d8
zmLnNXF4q3L9xbUHma0QylRP+EzHaB0jxtgNBImBT0iSL6iN5ls/zfXtYBhZuG6zftEoi7S+7dDL
4i2u+mMiouaaNkcH6QlN3k1fFPauxs10jTSjvmfMpc9+JxoUeBRxh9Rvxj/tcE6+lQxy6OlPwePM
Rv7Q1bBOMEOKzwwkTEq/3ouOkSFt6E9h/SFtVPAyloFEZZPPJ99rEjBcUflUdV79fW7kcOtVcozB
fEHdzCLfOvU+SlXtVO7Rnev5mMksemQ7N/dKYZoegc4wlzMD49gUobobMytJYZEY6p4oueE841lD
Ak/v0M0c5xSXobwRed9dxYHX36COaXZO0nIWSHmPXgO8lNdF6ehnuxhYG6quac/CT+frMkEUnkQN
eeq5K/R3CHzegdSKnCKYfMU1Wgv3kADYevQJVlwVMcGidNbip6wtgnpbySEBdGeR+DjnTYWrkfzR
D4kf28+o8er72G4iZM4qAapMboflkrkgAnQp6Vy/5K5MP+Nemh4Hp5mOVrkcTtIpsm7lZNcffDy3
gKbogMFO9mJJz5Ru6MbhA2EVG7P43tPm5G90Ugko0712HxvknMeylcZtbssoXGsHN8apQWC0gbWT
0AEM/YNmhP3FQOuFbYYf+1pIzVCiESgwkQCQ2NalnZnDMOt4JC0WpYFogKq/QxgLJrk2mCmBXe+x
DNp1js9Z23WB5krOK0lWyx1xceIIIcT60zaM8NRSQ34q8BBf1/RSwdy0ROuS+TbdDioF80GtF64J
sw7ttS+CwNrzlEynselQWOfT6DVEhDiYzrBMkf0n03yvzNi4Cn0Yey0VxbEou/6uRPFCYlxvnx2/
6xVUowg9T1e147NIhHu2Bx6inbIH3GCeYUl44/kgTm1U1DdjKhC3sfyoXZGSb7iS6cQKHYTtd13O
AP6An5YnQNNBtR3YJ6HPJ4CtjSlHp+hJoEjbrp0CY21YNCqTMtfHLAhs2tEDSmIL39lRQZA4k5+I
lzjKCTJi/jwNVGizSyjyyPI25SVyuTpID4WvgWWMQOsk0b+kQVaJ2DiFrudtymTVXmEafho1KdmG
qNEtU+B3gFPjaAdw2rqe/IksFasWR8NtQZc6qtMQjDQruEnbYQ0z2Ln2kkK++hU+tjjSFRyWrvgq
+ng6+5Fb3XpBFn0u/KzceCR4vJrKQNDayPlrmvefySKcNukYyu9Jg+dyBX0147ES8wOBJtkznzhi
rcXdfA+sOlyjTx6/C5XqQ9gJ44vZ++LPMJD91g45Q6zdKjVguY8JMmM0898DpoX0Z0k42GpQ6xGu
Wx3eNFlqwuhrjWfZLmNMhDmxuRkM0V2Vvt9fB31ZAwwxyQVlQPvBwnbwldB7vRFT1z5hVqCs16nY
ydEvbyMN2cBzEcaOXescamPC4gocE3W4IVp5jw8GjQCHy4NSSbMf1NJ6XI6DLdHXWNpoPoETzcal
szb7eGsHz/2YeX4PaE7633RgpHvXKOfbqCxMQLI178WgbXJBRbx85DjoOER7AUib2IgcLKIFFQrY
/G9j2Dl3int5pyl6vrtVLs4WssNvCmgamerENqMqd4hMxwid3WoMG2eDPFuMjxpCqaLZezXSfiQQ
OqKOHhn7f59lizlH40P95BFbyjOY+FunYTwSlUunyDd8IO9diyGp5uR14yVC4ioZbVwIs93cRIHd
Q/WYnWqhydjjUdQmxJekqlCkllMAbjLDG3tqg6YgwQPEXYMxxi7+RASeyh0xzCQGIpCxgsPcwIKi
BVFwgXnSuVhAQ4/W+1D3CuZAoUP5cWqr6VWFaf+S5HI+62mwWJmGwVQn+rdBxyqGlgaja3yvc9yA
Bf7WPwtfYUmmXqBtOEQzezjecPDBiU+WOL4D55haJkl5gzv4bNg2vAp7oAX5WrQ9bNaQRHsegKFN
TvCn5LGuOZcECBDiVef6zpcKAcvDRKIX/UlF6HbVtOu59Zqnvq4kdvxxtNUhy5tmA+Jzsm8yIgN7
dLu5FZxbo5ht3GMFS35aesVxnvqG1dT21kYKf4NNzd1zSzx8Q4E1sNoX7XDqCVffCbtyOZc6EGi9
LgJy0angpgBW9Sf1OqhVn7J17aZpey7jTn7vE5OGVzJnJMUD0jkEaMw/M2qInxoh8bELC2xPV2Ho
Wdux07prPxXy3pBlf+PolIZaaxM6tB4HAoDXSSxJiRwjY7GYUmQNGA1vhaHqft35KjHWeZY6hynp
+ViJSZIXLtB02IyOG93A6SvuCf0JPjuGRlyMT/rr3A7da5rRm1x54WxcpX5tPNlNZxLYLB0MXGGe
eWCa+1O+uMA4RCSENstYnBylnV00sY/gJMyvdO/W5aoyhvihHrtokwXEl/oYCLOVibcJig9l6Axj
st1kXeZwDI+BQGdBXLEDBCXYDMOadhMQyx3/aD/Alu82ZVY7x7BA8W4FtfuiE/zAPDrevuq6SeEw
D4AW6bCdPwTabz/nAW2dkvXxIKp42qqaT3yaOao8trmXfSLB3t35kIJR2cdsRuSJJt4OIrNSxznQ
BQntXoqptAIm41O8k7bdx83gbIvKm6+w3oo7unh4NjwDOnxnGpp1ybZJJYdR3a20C5Nv5cZEpu8c
O0TdEScV2r04zACK1Z6zWCgspzG3AFPqTyEya4g9nfggRESapRVlzwUg6xt+1sIdjcYzuoFhIIko
D7/UZd1/CoBkbOo56XGM2nkS48NoKdydYsC6AVpdPJTVQENGN5o9Jonuuk4COmpMDVXE0kTHYLD1
HhUQOnK32vnW5hGINpYpWdpNXCx3yGDiLSRVgWR9iuIvlZnkJ0q2DPaQzZlNjs3VHJOwXZhh8lBk
TR3RynXtRzVUS1UwAgjQUau/dq5rheDAydYrEUFuo87ukXtFmPZxm71gvvDOuHloioQ1ywB8PExL
kjSEa0BSFBzVWLH4z2PoPVAXyydYhVa8GZOUUeRYutRsGhLXTZHE4j5q/W7ediVB3ChEQ+Pa5n3e
BwQ7fBCMrWdeBC6M+aNPr3XIaqCH1jjuKrhQB3aKItpigv4KJNVtsJEVZk4OKY2b3TS0HOeaXrfM
SHvNNC4R9YztnDyNxNXmIWMcaQKtsYxb5PrxlxS66Tq/pNFFNVHAKYI2rOuB2kSzMo8ss9FT1Yf+
fY88OruyVYw8cXSqV+xX2yKY86tsKvuvabggz9tsEs+XFsI/arb8f5WeyXzi37dQ/lcTfiu6uPip
ibLo3340UQxH/kG7mXBMkhR8R5mS//Sji2IoeiWKBoZyLdTrP2VnYjT/g8kt+BiPMocuh0svm5jJ
pcWCiJdGCkotxX9l4uCTh/l/Ozy3ZabDsiB2lG7W74MZf26K84tsWuJIt96oGDqRkfrNuPooocd4
Dtv7AQ4/a+s7Spbl5/y4iuMrF/uvn/9misP4duhzLLpb3YTuujWJkGVBNIBs/OV2/5/P8x9Fn9+W
cdG1dJj+zc9/M3DpobI2qKqiLWgj8aeFLunGikoa1H//438eXP/X5fO1/VWM7cDVoUMPQ8Hs5EeR
egWIXNEw/IhAIxnkpBix+55s9eJY+N29eiMRQ79hNRxy0mOSuaQ3b2djjgPmeSjKmEKEZvhcdYxB
V3VUMRbJUXBEe0/47fDcpVTcAMnQAGjqUiosY08ZCeyNm4/BB2ubz1yxauoME1/XMr7RpfFYYprd
zP3gyndyNJdx0m8+gbM06/7ajAtcEc/we7foerZVXRPrHGd7ERISaBnRK4jjacvX8+nvv5w3ISX/
+nac5TL+8uu6SnmcqOV87EDoaNe4nR3/FELxN0OIAaPKP5Wxgl2THjwo7qBBz5Niqv33v/3nkd9/
/fLlkfnLL2+NFEDBhMlL4jyqn1GZJm26smSuos9xh3vmvcnVv3lF34omgI7U5lQ00VYUZSlXXV7C
c0haMK3UEFHcb1wD7+R/81Mtn/Yvn8o3aCRNWc9RKTf1xhycfh0A6zkmhX4v9ePf3bg3Sw7tFUIs
PGsGU1l+Db2ohomVhocUlMvHv/9qfph/fvcgvll2lMXPx8heHen5OoCUozaF+QoBuay9o9MhC79H
SV+bFV4Yo8KEP8M4DXdBJzsNz7Wcgx4KINE2DjNaFvaDjvGwMPapDXy8a/AKuWcds1YM7nwVDnOq
prXqzD6kWaVFNz1P1hCm41rTk8ZiBKurwrbrNWONQqzoOjbjKg4bwmloPjMXZECIMTHaOrFImUiN
rC/IODCatq8exRuT2doc8XSsisSc4oIw7aooX0diwwht0U0/heo2J5jUAANg+zwnO/otTJZXPWSm
Ko2mrWG1M12IxDW3lTEV402tcoWvBCa5G3yVVqtGaBmUg3IlRl3n6UaYNCX1us7bFN8kzuLZOpdg
/qIbSP6+PDAA9+lL0/PznXOdms+ZpYlMrnrYMo3SmVonKQfBa0Q1G9jm9VMZML43q+peJB6Ybc8e
G3ypQYmNuyKpa4QUSvN6jz8iyu/4dtrgXhMl7y8tbeNDkeGOP7jepDh4RWWo1sqkU7Lq3aZ5xfxN
TkFTzoM89LYpwpeZJitawKI2jWhTpG2b7BztdsmSZdVXu6rOdU2hWff9RnPy1Ht7xsTwoR17j2CC
nmdjn3SAvfSOxnkwH5wiDVqYCIEt7sxmdoObCJCo5uQX0F6GSuz0ZbQhOLX3t7NrxJIGRQCBx9rN
Xp30lPhpOB+j1lF5unempKlgKgepyiCMeRzK0sllU+x8m+AHacRtQVZnJzUAthoKHtku3qC8u5jD
hblxQ2uWN7Ufxi37QDnBrVu3qE7C89ynpUNSiUWS+ryu8U3OcrE9qursKOhWdznZKOmz48eTd1M5
id1tS1RxwZWMpwgoMOfX7A4kwwCyvHASi455TFih8aXzWHcAVRnOC0+yS/i7rhp5ZIToll880NTO
g9Zmmt2h7U3Kee0HHOHukixL5W2nZpEes043xnocsxbvVFq1NaR43RCpkqilS62jGZBiYvh/Bgls
PIrrgCYC2iE/gPCg008qlAn4UBGYgFEMMRZn181otuNeFUR9bh2rEs26DBBlbs2xKPoVvkuYMXYB
2RedtwuGdrjq0olOP9YN6AVboJq8fXslIhgvG1pCSfFlDso5A24JGWUbz6HpbrqRaKJrHXn1J8I4
wGfmFv2IFzv3KkUQRcg4RqwU59/qO03dwbrnIIllfQA6YW4hlfmFuzK7sXBeCiOzioPpxxkixlmR
RgLRC96nBDnygg6SQS+mIW/8PGTKNh4qEUDzkHRZxk3ZeoONhS+teJoDzIFbg+KwPRiYcNONoUZh
7vpZmuR+1Lz5WKLiqt56pdvnG1EJm2G9ZilCFhviXAlkt0ypYp8meEj7OLzp2rgKv8Vq5vBNSZGu
oExTagRiIFJpPfgqK08kwwzup2lqytY/VcMQQHfA+s0kKr8OZlYWIu2QmdmggAl2bHJGaiACypWw
g4jsrSzDx3tGTcE46zaPq3FcwjiiKD0sSUFQSqu687N+xWF8mPB2l17uqBlhfFkkHhPjeLEstybf
T70ThV86mGwZ4mtsIniTixZwZdhi0BloOTIHkf6kGh4yGdYFuSWB0QPua1wsCEdDF3EOLsSPgvBh
KAvb/SQDJebPYK/y+NGLwYWhLQpNmNarSNm05mzgHsOIw4e2M7dlria6XRJb4N5MepJPSAGvU6JR
OsSC4wa5dDRdm6lQ1rRN3SyJuQttz7KwwvDtEateq2mo61U5+3wfe4YiVvclD/Kp39Q2ELgXAk9H
uYMruhiurDDMi/1I2qu6q7ICpnIw2FG1wxij6q9draJ4l3mukTyNUR2Czp1FhmYWlrG5y00/QfJp
iUisPY6/xg1DJvQp68JNQByXkjiUBbvIzG5ueCK2g4pTYh3raqYNWYX2sCXKNgyPnlcTp5VFgK8O
VYaKfq1qtXgQqqCITp0t2upgp/jxD6pEyrku8cvPN0QRBNXGn3yCZsxSlh6vSuc7yO4qzy7uWScN
G1swfNtdKCaC2VBsTIRhAJhrXsCHsVvAw8rFNbSPPC4P0UwXk0O1asFhbdQ4O+pusCtQCKkRaoLa
c3M4CmOa3BsTxChKZEcRP9DKNml2EF+tdgV33ZpIJCor8RGaE1RRdBcp+e6RqbMdo2Ht3lqQEf0H
eC2oCs2+gE8FfRecTHok1dwwz6lbw6MZrbhp9lUG2e9OmkZOzkZnlunVENMW+Z4yhYRgVhhVsp8K
7XX3U1iN4S1Q36GDn+bKsAo2fY7te6aaD1r8HfMc0p+p8KyhjA5IQC1vZtVm7gnCwNzdTRD0PRvN
lCMZLiGc6RgT7tw5WzLqU7CFV4hkLGREXmt+IcYN3K7bWgkefFpvkglDBrnPe/V4e8JpZUA/1nvy
AkQLR4YUBNKiEtcft2OT5SYzqDYjtIK1deivE7KkIWCjrWlPovY7BcPBhNY1oLbSj1ZQSeVsEOHx
qK7s0HTiqxacMvrvOCwN8wF7UNwyI1JRMolVGmaguxCgTHpUd3IpB8JdOPgFhn9gCXSI7tl13JwF
L3YMnGrT1MsuvHWoNYZijwV6QAQcZmYPScht6kMZGlIzzBEuw76NFcuyo4wpOHMkz1RUwCD31jKY
f0IRM3v9Licm3fqcEkVWPIHLxVkb6XKqD5PL0nDnZ5AFgD32IelwW68L2r6/Dq3CMb+GsdPkI7lL
HXV3miH2hp7ggaVqiaOgEd6vVdEyjF0pHGaE6eQ68Y8IYwpiav0Qz34FX7kpa5up2Th3PUDRFFN7
8WS7gXIJGfCttKtX5EOkKXxbmcCgTaI5rF8dyhMgZ2kau8z35RATelGgNRyDjWeAvBRrypjeuR4q
i0yXnQgiQd8bS0Ij8iuvG2cmS5VfRwx/RsJbQzgQU+vix1ToBum52VjzZ7kuZ0YLZBixXAJBsZkW
0IJlmKMpBAsMahXJEbngEF94M5F3KzP3jfDPBZZmMOBoYy/8OqdDTUPfRu0FNWDyXH4LVUTUL4UC
+CkEC51D6NIGErhVfgacWpAjKmCtTE8uAHWbnnPfjsa0670aLdsKGBXVLzSY0eeGodUz5BPNdbbC
pf2NZKpx8hqJnOrsuvuqY1KloANGpT9DH1OplfYrCq1BXzkz0ecTvi9GozX9+CCnLd9Ir+o+Se10
3pNHJhFbogXHlKHe0Jfqf5N3HstxY9u2/SLcgDfd9J5MkqIodhCy8HbDbODr7wBY94hiHIrxqvs6
WWlKZBJmm7XmHDP7NeLcX2kI3FYFjQhTWyFMFuqVqwJ08BKQSdB9MW1af6g4NYpAfA9osRQ5NRaj
xI/hNtfCh3I0GuuxdOJM+QYBIo6/ozH20JWXim4gZRD4d/yvYAwc8KjYAUp6+FGK85hiqiN0z1oB
1Cp1eqZEXmJWi13UacFEwm/jH4FH4blZyToflXSJaSiAis9EEEU3cCekxrrFogq5aGSQRdmCSjZF
8RV3iyDdTh1LiMd+SS/2C1z41rmVItJiBPYZgpYnY8Rk8ylmL2VBWrSKxt/TLYorDxKJ9A2ssEJX
M/Jxc6awfeeKouqoAquie+6KpBq+cdSi8ZNN1DtFC2GbPRTDwBQJMHW4f6E4opj19S/IG0NYyF3i
ZoCSvQAuhdFDTkTuGDEcslamVvVZsKGY1BCerbhgo+pUnUJeBmrhQkGd3ENxa/eA/YW2Zdag1bON
2B+YBTgedjYPumc0UBetvg7cW69BRs+2TQnK5LmF6zsVEcjCAOEuAnzfn7Oh9pprxE4YbhG3ompa
UJIFqC+HZT70y8wfTnRkPfML9XCcSLLvRQH8UVH7ZhmbhVJ/T/omL65cVz1pQEZdg2ACXY43gl2C
mxvKz66L4vw+pw3gXAUkv/IsQEynP9xG1XLYSZ7ipPWCuQKtRpY7AV2HcdTYi60HtzNGYnZ6fewe
qjGRaJ6sbjTkhdtEsX60dp479bKKWS1z0qs6GID4tn7f3GSI+P1igc60FlCwY0X+KFOvRl9IjVIt
bhOkABNuz0hKFXWOFauCgE1R9RWANxVtBTrEEj1BCqBvdGvzGbUP9vVDgepCW32wiafi8N+28G8q
e+PkJu1CmtNd9RSYx1Eb0LMuBP23v//8dyqH1pvSHnggTbHTEU4nzm7kKfnClPgw//7D3yuEvSnl
Zb2npiNB8vtSIVzNTIBiGuatbg8Xck/2+FeOeq19UKOcysv/7UiZb6puqmghC1r6SB+migBwm4dm
CL5UnrVRQ4axhE7cEDb7POY+H6n+kxPz786R+aYAV4wUGtWWc2RpMQxGY1e6BWN9EC/NGKvV34/l
OyfKfFNoG2InyjvPHPcFIXOO33wuCmf/7370VHJ7Ve2iRzuSR2GNeywnpyJtNiFpuH//0e9U7d5m
rmNLI4NCocrVm0duugXDE5u4q1Fa57//gvcOy/T+q+/eD6nSDLkc9zHjJtGH+9huP/jR71y95pvq
WRmmTPlGPTUFbjAJLcwO0uk1tVX8FqduFB9cPe9euPqffwL4/SwfVFRfdjtseocuMkqtQX1CxHQc
kok+jHhHP4zKj7j2P7hb3qk+ztaqV4dNjEocZw2/UzRfZfpMv3yV9h9cTu+d87d3Pa1BRnuOm/DX
+fDDT7/IChvgl7+f8Hd++qyEffXNfag/nh3zza0OHde4yRCWpPRq2iL74IS8c0nRUfrzktJSI5AB
39+MCEALv5vdv+sLzEbiV1+dSkFINDFdJg9Ge2AfRuNkyUc3sHej/kQ+zL+754w3t7NueYGpsVHa
Z4HN6u0yBGzyzaWa/Lv7wnhTHNfHRHED2Dxcr/qjLog1oC2zUjy8quTAwGJIPxrT37kDjTc3d5NU
SFhCzjWkJ1Y7kwdu7xVfqdRAxzho40e9hXf6WzOM6NWJcdMGGkLWAvDuCZcgY8MkQClnVSET59no
6Sn9/drV/rQB/Kdb8pbDMHncZUOzeUcO523NLnehwsTJY2vLGuySuJMimWAW99x9cLe8c59PDdfX
w+MAHT+zE7faxQmi17BGFTwUBfK4tA8/uF3e+xVvbvdIoQFlUafZj/haDmPDkrGXQbUIy1iu/37c
3vkVb/3/NGX7vining5XchyrHvkoZUB26R+AmLR3bvlJw//6MCXu1BNpZb+vnZFiMxo8hGLSs+Tn
uG71e6Ci7biLNUTeHkk4KWR9XSMuWJeGuLcRyxAj6+vsdaz6ozboe3/y2+mejYGR1wglbJ18OZI3
CyxEcXnMm4Ca7r87rG8GChqodZlS1tmjMVmz6V82XbCi0Pgvz9r0p726q0oh4ZyZYb+X5B73bXDr
NsWN7bSPf//2752zN4NDlbIBBxCs7ik2kdeZNy4EagR2f//p70wzM6Tm1ZcP1ThF0Kd0e4NayMKH
1kxkSDiDJnp3+IjJ8d5v0d8cItcpQg3oCx2EPl443ThJ9QdCPNJsJLCg9zd//2veO1ZvhgHygkzT
18E/p4b2ve2oG6ki+8jX/s7o+RY9KGNcz72itHszp7YFrrwhmShOd9hPFmT/fXBC5unlv+yEJgfO
68vJDCrHJoRa7Ktw6OrbVlA/yFehPdjDSoa0zlgpOYiWzAVxpybZPUGdGHDcXMMK8cOCTVRva6wr
mCBokGtavImlS8jbLg46eovHln5gbJ/TsDBKOMJ+kIhFOOTZeMr8TqhbQuXkDTwvFVVUp44ZDH7a
TFGp7f0Q1ZRJDVO3k18FMN7+ieptiL7AdZEyRyvZV1rZkl1aapLs7oaalLEUmNtL9VQ7SCcihg/Y
KfAWYON/dMDemWxmm/+rSxhMhmA3awb7jJhvRkuD6Oip/kENEg29kjb4D1JEXQSiJMZdEOn7unGX
oiIppkJjaUGeakBnU4p7zKabIBThhRCdFTVIJMTtcx3Gp0qF7R8yGDMn/0hq/TkIcegFNCVCP1+1
edp9sGCdDc//7fS/HRALt+xsbsF9WgcxanICZwKz2k6QcuZMeRJI/tZGRg2tcM0d7vZVWImTRJ8Z
OL744Fu8c6lr03386pBmKW5QVyVaPUmIh+0GknhUC18ASFSDqGALju/fb9h3/9w3g6dJSLANrj4k
GwgNeRWJKQnwc1FnSzkg+/Psej+S7E4j66aX/poi7DkvjC0VrQ9G7/fmxPn9V3/rQHMlRjoZ7tl6
fiqr/EBx6EcLgSQFx633t4bZLurwBosvhgq6jlT8UmdXpfbXDw7Be9fvm/2Xgbm3lPh/QYW0a2o+
O6UKN1hSdtVIN7XFsRGPgAKpTXrK/fw7/z+W7THiv6/b2+c/ivyn+NP8CKfr/4R72mRX1CcUiGWp
DpJqrsYX3Z5n/Q8UO111yZdT8URPm6V/3I/W/9hAOSZWIo5XE8wJ/+j/VHua+j8e/kd1slN6OrI/
+/9FtTf//lc1n0n6p+tIBDENuXBXtbd4RtS4jK8IlNF7VP5Wxf8N8S12z4XEgPDybOJk+5RHj7Ge
5LemIYlx7ce7+VVWj8Yurcd8pZjEtFHWJV7cTIbbkBb2reJJ+xgbZNFZSk5zSvtaxboFN30Y7pKW
qCTT1+onTL/fYn7qD/qdS8IH8nChgH2b6oU/Wq/9RV3Y+qz5yTeRq9cEHdHVSAIgX20tj50ajUff
6ciMyAx51YNEXaL6tp+sIHxMcZuvB7vw6zVdf3lMbQKra8wf8NQz7R7R210y9sNzYvYw5BUQXWNv
q/eA5+4syPBAON3O35RlivGoL1YRRqaNpXb11Y2c+jq/Vxb6L88I1aM3hBfyqMJ7oJzhfaDBRymN
IJukI2G4VmLDIA3WDM/zM4jzhAf++d7LpwFRqFXZSBzNlDQwtg/PefwdjbNH5D0dw/ltoeNzzNnM
HwKY1VFipqRSKQhfpmeDYvzzbH4PFwFjXtR6p9S69eKOWDs0fQ81NoFF0MG+nl+KTK03UWMWa83L
kZoH3SNd4mRBsnHwPD9Telv58upZIh+dht4YBPwZgz+njOPr7Jcq/VLy2viA5L0PYETOn/tZTBZQ
Kh0b86+tw8jg3vlzGmnqmtaLqhZbGUt1NwdRIxRCbK2GDpqcorkTqW7t7ClrxKv0do9ZilQ3PW9v
6oKAybYlFjTpkx8GanBIsJzHiHN4G2m7zAPWnwsQC1KR4iqGrFp68P8WY5qgFVFKDyCUE34j13Nd
IbZ+ckh2JWQlPIcslM6jpxF0SRP2GkjHW8XTM9YLV7tGVg/xQnyN5U9gLfYz3jiSAvQxtx9ocS/q
0pNE+oHZbdrmhP6+f8D/IVbS6OXe5ux+ppx2UZHIc5apXhuD/1UP6uEJx0i9iW2nwYQTBUCHw3zX
yFbcmB1CLzZX21IVS1pb9ppEWP2ToqiSficvc9eqjkNupCsMYjcRg82VtIYrAglMntODC1VpA7sG
Ptz0EjvlR0ted5qDfq9G5jOJ2dphbGQIBA74Zo6qQ2movk2GYTGFva6JUcT4Ryf5hsxtGgFthhYn
c8U5YCbjyu4bmtLR/z2jub8tPv3+/Pez+f8MpHVnwOZ+7DBhJUrofsFijNSkTf2zj2XuhOvUWoq0
A4Pja0+aIlpCP4hzFUF01IIk+laaUwKn38mLFnfKmYqxXOos7RA0qnfsnYKNoQfhSSvjgpVSywYq
UvodNpQMyjGgjZTR4awFrru1s0xp9paRDItmcORTlsY4K9Lkselac5002leZk9+SV6N7TiGr7Mmd
DXcusem3OWGLSz3z+/PgVk/RNLokSdwt27FKd7glAQfPQ0w4BUPOHxdZtk91PbhRYs1BBYjpVCnD
ggSkUrumgZ8fgQwGa2FF0TeWgKJ2MSCa+fCJmL/JAZk/vZoMb19O52tV9Vxnen2WoVWC6/I8g5B1
oJVv6w+OnemwHpPggHigWOleeAbybT6rGYEIrUFck0oXcsP15Z2MSCkPamgxC+VbDod/rcaAOBPC
rFfznT0/pK34mfkKEofWJ9qn7SfntXFAH9I8m3McihIr9M1T90c0orCsl2rrgqRtuniFDBYoXN0w
nkNg20WZ0cOqLY3V3/9oAALTrvDPPxtGmePp/MUwO923xfvEMSsoJ5q6j2UXHaIxEXdyJMs+6uWC
4kS5KQxBwMD0oEs4wi+TlI/0at23+UB9M4tXcYv3CkwO3SXag1tT1A0Ke6IdUzurvxSS7LTpUrWR
Qq0gKHQYGPXklgNxrgtCVp5c7SYLHcx8I0gT8uMWaMJ5xEJgYQbjgS9ebInX/DGPgyrBF2VrZjfz
8DfKLNlpFdTAgzSdjC7p2Njmjk2jswokFcvG9H/KKpzSlcZnwwfk39XucEuCCPndfnnbjEm87EH4
IeYu/G4zvwY2bm58gUfF6HPkjhEqumPbxIjS3ETBK12QHQyT+l7ERCAIl+zN+WVZkIg+KqSNlKVn
r8rarA51Uu5L6csHbQwRLtaAIsWoll+Io6EG2fjWCdllvH+ZxF0fPYyqtcQOYTZrogTWaICZMrZj
yDKBZe46aY3beqJWZQ4cr6RVJwlCJs/ze56T2GB3EsKDbSBpqeEG9xidEeN2dbyf53wc2s3ZUdQr
Rq4MRhPu1def4qc5AyvXFolSu7eFbQ0HQ7HdtYi18uhGlk5iGXvrdUZ28x62sLFFZoB0Na17OtSN
/vjyh8SjfA5lAysp0xCVJFq2KxJoNGMt3E2ZQBINx/rYNw7TgJ/+8zC/X6RE+f3nLT8Xp6qsSFVM
XSJJMG+LNWjTaOlprNwWTe6bK8ccoq07Or8odvkPEYi/jdaY4yFxUIR1YIFbrWWFYzbVNva84amZ
vM8ZTzfzpasrw71pDu4+kgM/ch4SM3QjLxe7iuVKLQvrzvUauSjYAf2wzJuB4tH3Np2mzEEy95aC
aREa9QIjeHs1EXDAUjWYmKe4uvkDVUvCg1GZ8tbBWgjMroeOG+P0lr4uEeF4oyAthHk2E+qG7rl1
H7e2uzGVTF2V00uZZMFtRGxQHUu0P/PFkMHeWPR2PK60TgTrSPqOCyiit24UB+9i8EBj1OruwgmX
Pa6CJHORGwoadKRi/PCCdleXO1lq0X1vhNZ9w3S7FGVIgtF0bWeRN6zCqDx2SU9MUtgihUZUdN85
Bg14f7C3AXom+Umk/qYjz3pjOp7/2dCHfTva2fdQNbdBV5/LlCUzMur5TuzqPlwYSjN+UpMCKl8J
lrLIzKeyH+pr3WbKwdfL5/mVmhAdG1cJpDu6r7uxYsmfhFb8OCjVNSgVLl3YC0e1Tbw9bV+C2xQl
uQ6RtdGcurhEQ1hc/LwLzqr3s9Sa3cuXNere3fsdvxvpXPMFh9w6kQoB6UKP5CddlUSsQQy7zl8h
Um1SkjS12esJml4nJm/PEqUgnoUPjFY0+376n1OBDCuBab21ymG4VG4+XBIcO6sskvXKa6n8NyjD
Sd92mrOGIOaAyaWBkzCmGDUTC9QKtLeUYvPnpn6suPMe7d62L631syyYVcEjneYH9T/PjH5QT/Ba
eqTMl5i/fxX3QbdiE2cRR5qV+ZE7Z2kNPrOJq3/SQ29ks+Cv6r40Xl7hEUbV1umfNK9Q5896xoJl
hEx/OzOo5ge9oZa4ADnrHmN/HdnDoiN/+zNhutYuD4oEt/QWIqpF1LD5bBMSeF9jZL/XRoyrcOUL
rM8P+HvMpTR0QXAvTutxeian9+ZPg7L8lZQRWTloau9rG6tCZ+uf/Laq7vWhWlpBT0Rc597Oo1er
xuFKVfVia5cde5B5tA8Gx1h2bso3Ve22Bh0ePWU2BnASdRDatjKptv6gZ7elTvRJXyTnUA3z21wT
7dkM9NU8dM4PSt+RhomIdl2ZbbRPWu/u91iEbLI6CkLDf791ZyI+ubSBLC6pF4gtzAty3b36qx7r
4uUwvhzB+WAOrIRPDudqZMdJdAuXVrWf73xRd/HxZcBpcLsv0f8Zn0kVvO8jP742IPHvVSvZzm87
voaMPvaVE21M5cSyNCNeSiUQKJVirdU4O51U/ak3inH2yvEcE+F41sqwW4u+MFbkcHXhsjI+pxSM
GX3a6tQ3evXZca7z6IjWBk8RiqelwPNFtHw/PNkNAvOsM6uTpwYGMxxMh4zd5Rp2QooMNQnPQhff
NENh9o7s4qHu03zT14pxDKpantBD6mvXSsZr7AQMlwRD3gqWope+AblmdY1ycRsU/Hmu3mQy4wZz
reAYhOwypWb1mOUSidGZZzIEoD0/m98LZPvPp7J1gjXbamK9/vM/z88kEuglygpcvpCBpauGT40k
7QdqcLoh0Wd4rttoKbPW2TRObybnDNHVTV0C9GFMmgcDI5PBTafVS7/dqSABzvMIM07DDHyLc2ET
pB7gItgVreoefz+TY01+YtENW6eSzRqQjIuG6+VfayCR8OFMO/c0zKpd7mBrECHjlV5HhMrAm1ra
uh3tqiz6yYEVd5Ejg2uh/MjplyJIKnObcL8O6ERdLwKExe6qSJRtowSreez7/R0D5lDq09WqtTtl
F5WNfdMHMCEd2xu/1FK+LJKqwF159rmKYuNTW+bKDfk9N6QQ2lvLVuzNHFVYkoS+xdrI6mBKLpwf
2Fb0iKkHcbaI2h2N9AnNnnH0EfIvha+222QEcDT/eQlA5nNTBsPeZgyc39KQZ1HLZ+FWQLA6B3Wp
rFXBbi9RNGUtCIIz4+ji6FlxqRo3v0R1uwNWu6XnGV3YppZwVsk6L8vhiWWYsjGnGVZNjPvGNhTK
BK37qHKbH8q4Qcw1X3yZNZCT08Vo1+ZhYH7ICPUIdFmeXkYGn5Qc2+qvaPmx9Q3Zd460sWDmCQGd
Kl/nAxy5fbIhQdBdWIOVXqxvulnox1IaNmMTZ0iWmXpUu+HrfPYqCbGuFhTPB+5Y5nXwFGqMcG76
O3udiAaTvsJG5EBkX74hyXvpef5NbjZhWt34EPYRwlCiXHdm7DinzDxgfmfN4opwaxvEW0dj1D0x
SS/CRnqghAwD1zeXce7jd0rs+ktXa+sq9/O9WgHiMpt+eEwh5SCes3dpH2iruWbkYwtQK0F+RtMb
l1y1nuIgzr5nhfgqgZ4fKqCYmybTcWsxucTIOe9rXonpVRSG2n3hkNvNRnCfoP1kveuY90Ms7vxQ
+OfRya17kKEm41GkUoIx74xWF2zwfcXaVDKCjG43yj13PgbuOHgos8pbFkUbcj0pYv9yJVb2OVY9
sYXH9Zx5w7JgTnhmfZqRl6ONR4X4T/g2no4rjAe3HVR2U9NL5NSfXTswFhPKhvGvowcXyAQCWUki
LExQNJpadgPW0PiFMBz6iTS+0+ruFqS0F1ccR9UCbcSyd5vI3Y6N0zK6ZMM66SwAB/lAXrMypicq
huOO0r6zwrfQLa1piT7DZlP2V64Lu75yiouNtDbQoYB30xRiT5c5S6riYgAfWaHXpiSIeDRYu33N
1lkNtQ3gGPoQQHUgRZYGG4JKKb+xyLNOnslgEE2bsaJ2yHJS4vxAePtyBJt5xEwH+40NX3BGD3xO
Mj9ZBoZpnfHm39bTPe/oZIdnVAwqQjSPkeGEi2qayq1pUmfleKFfwKGK2bSRj+2FGgfQC85NZ+L2
GCyNVUIaTOHGAewu5KnAIFWqEb2mfs4UkGyFguFvvkIsYei7Ihqf2zLBdkl67m4uOSjCYIvtjQ+I
/u0l0nPgRTJLt9RlnLPJ0PzyrI9avH1zRUEGnb80540YW4QzNdNHo9fYTHvGcAajoI0uC/9UtU1C
YqMEt1BhHs0aJqqn1NeXT/0ubg/EUKuop4dRneLAWVm1rJnNysg2ZoRIq3OT4RgaXbfli97Or36/
//slpmR1kY4qhCRk+PWinh8Tf/SPAbECxzpfNgMgp1qwyiHnmf9l/tCagOpyqPzj/HLoyDuJOoZ1
MRjDBSZUygB5mR8E0FgDfgscoVjTyUqcX8dNuvfTIT83RXVfNYoFUIF1aTM9BElxb+M1PCpDZt8m
xU7NSnM/FLbgkqVuG0ZT7dgXj/P7Zujky7KynmFrKAe0d8MD4NxzrVp3dUNQzO/r2JiuaGxmrOIU
HLoltDWMEN1+qMxgh9Uju7ogQ1nk9s3XuveR20yV4DEPYBINkVg7P2SSVrf+VIWfI3gDLVOpaSI6
6sZNOC3fS+Cul/mZOs21dmyOZCvxKWQpf6+WIrSfCm3YSH3EuGlU/RGpvotBb9F5GYV84RdH1Rhy
9gH+KZm3u4rGpRdia/lWmIOkXazu5rtyYFU4LLIgY5lf1eVKSk754u1HWdeXhKux+cYayXRZei0W
Hac4Y8uMF9CljU8lfDCE9bl/mCtdkGP2qPXdy1wHQ2gOgXa6CYFccz8CxjcoXcpxHeJej8u+O9lY
4pqt1e5xnWbnaoKYZ4p1Veq4vCK1PCB+rz5FvXX/UlOLpZHS5q77DUahaDmXt+dq9/zs9we/3xOV
c9cWZbkPI885a157GIk4ODhpB9VDTL9vDljRXWdi91V3Qdw0q1dnCbvYKaiSw3zOUr8bKEorwcmI
mxvDsLa23Vc385jhB1SDHLNlxS/BaxHc42w76VQ3TIDRUqVuvquHQduN03pUaUz1rqgS7Q6lwQT5
tbTD/J6OYeOCt+s0f2hFmXdMBus7nIkaS0cs9jjItIcez94mguxJYjgvXacGnK0SJji/1FVgizSq
bsJE01ibkieS9ew1pWX96gwdil+r+9f5ofZ/0uiSt+je/avbW8E5iuTFgKsUL9FR24DUKnWzwvJI
ie5lPC99oEOKlW7mkcO31XjparG/mQ9C2kJfVH2renmZlG53LSRw42lUJVNc3L7cF1lGI8ccg6+N
p1YkIgfGJ7N3nnErPNQgkcd+4Wd+9SiAtEStrj4JYj5f/mUXNt5atxoDV8fkrHbHdjv/+/kl03m7
tUKzPYK4CXbY3I7hECjnKFGbO6PW85Mth8e5ZGm7Xr+BrtcuXl38WvhYD2NNq132WPaYDypLt87E
Xt4otm9MkOubl2t5vqznB0Up126tPGma0e3mf6NNjJdxaH+pijtskRb07H5y4q9WNuzsfelbKCRi
r3qsGBHIbzKA9s9zX+rYx5CB4yYIfGcvVeVL5qSagy+c92oKQUsy8fQ1+3sMFOGkHTgRiimuNXGI
VzJj8itkyun5/G6Zdfl1OAzT/5Ebzdo3yKr2M5ctMMfb1hr3UIjewfauK4+RTB+oxNk/sJmf4lod
P5lqsBqxs2861fFJRYjYrldYiSqd3pxaBJuxyoP1y+iSez1+u2npZU4Fg/lZFVKsr5tgCz5PXMwi
S7By1tn3yItWrtnWh46sSwh5jKtYTV1sueQmz9dY6OHAdVifHFVHgIByGtpg00w/Tf6llRHCJyB1
UNhkWu70KD7YQfa57thLKP3ncgyyUxBCb5v/jV/PkYrloRvj1Zshdh5sIfdFp1ykK3Bs9bqEqbiW
0y6wFccaj8vnpJbJyS7ci283V3Y73L5dKruN13ss9DujRy9TjYuwVyL2/szC09ENsFvBVprOKtAv
5eC68lr7Tnh6+QGU2FjTBt4DNWNSABrjp2km/i7gIG2xYFlXaiPzpSSpv+6UoDJX/BcmJfDp6Q1T
gL/Ke4KFa/tnGFTLBIvczfzQWiMT8rxMUXKr2c3X6LwSSkw/W8mEmGg9sZTtSwGZDXd+6P0k/kCl
o7/RhIIWxmmkOx5tKtMlHWeuxr/SW4Cax4/D2Tn0ZpDKazRlcEPWLc7tlME99ZS83KEWSHBTm2ER
NEr0GKW1DtrW+dGF8DhlBQwjs6BnzktFTFjKDo/9rqgJI4q7f657FTjHKbDV2yoVZ7iYD/gviX3H
r37CCAM5gRy6pd6MFtUsamisA0f/NmqiZTC1bkq3pOjy0qKwR9AOqZ+c5oy22lCTUyiraN/4Ph7Y
0D6w2yrFl5eGxmCgzYMqXq5AyWM8nfpLOkAfws6zdm0JcmdXGAZdlTbV1EprKuRIiSeQuFjWEfWn
fWyLEeiBJ8svFiH1lwgT/RET+uPLNWKMXIENDSd64ZqpLAUBz5+cRpespROD0qswj9LEvTwfS4BP
9VKisdmIqhY384P7/HLo+ZnjelQnVEIUPUmS6bdJo4gdtj3709jHl7GjL+WlctOEFl7NuZZUlB7V
G4qcgKs8emWG4p/aabGZtnawfluDbxvgWwAsd0nAvsyfFpXzA55U9aRJg1HkpSqNyD3pa9Lh5xJR
63rlusrkwWhdCrI9i4Q+qYJz5VfuSlShbm+RLUKzmdcrpp4qm/mX2Mlx/slOrzk0sKJtxdtA7Oqf
tWZpx3jAIq0alrugBZbv51zyVKpnU3GKZE2Q23OZZNG69636UuocgSXxW2KpGGG7HFs8zfjiXHdR
9owyjt3TF44qxqp0WtrOD6wUyAif1rHzSyuS1SKrU3+bGAzNQmrtfi6lzPXS+T0ytFvkvs5zgyR7
r0nNvPEdrT4gaXigJ2XeqE1g3czPQO2wWLW6cDW/9H3F4C6YdvE6O2LIB4yYc/lurLpmCxBgW6Ov
BHWGiKmNLXs7NFSbNxZbd3oqQb+SqZLdGnZMxFOZpSsMLNmtKgIMfU5DzlNSFZfY0LO9mxQPcbEu
kBme5orrXIUd7VQ7BUrPEryu7KMMISVJGSS3CtviS9axHKammh5ebgvRcE+hpBKkeqywSX3gwZj9
W697eIwkngEIH00MOENgJH9KDZxJglOotTiwkDkS7FQtGzvUP83PXMbFywgslm29Zj00zN0rM1Xq
rUEV+iFtQmzRmFdXeAHthypu8uPQs65RQZU8jEWo36RNdp7/qRPLZlkkWkNo+axUKWh7bNWmPfSM
+E9VO6BtLGkoTw+mpfRnjHjpFgQpYUF9s0k7l7VxoEnybVufuAFH/ZJZ8F7KMbJu4r7WbpmqJmx5
qX0hVq1esdvVNy/bPN+tus+9Bga4gGaqOCBFDARzRNDmwwdN0TdZb9MgjWrJtHTVYFdo6m87wX04
LSNKMMJlaNzG4UDtADT756BusYpURnxTjHSfnIz1ephZYicmJcP8YBSWuOnTIF0YxFesa4cAGiuR
5/kBkKo820iYtkZb2/sap+qi1GyFFlQ3HOzMvCsUOV6g5IBYNCl1hE5W79uXHb47jrckkvfbcFSU
1bxb//1y1kyIUXyYHTqnK/2+sibNlaMakO0Z0qjY4Y7+88oiErZuHDfoN/Cdo12m1RuJGvHLmLjG
ujakvWjLgAJvU35KVDEc58KtWtTpys5ksapbRRz7SmfInp6VRKJMe0BnOX/g5ubgLa0Y9tIsM+lE
9i1LovqpfMhoxj0FkrsYPIu/jaxEOeee0a5Q+Whf+tpGgkizsUKRjxSkF2xaRHRHU7lcE+1zB3VA
Bz3ZGofQyv55Nr9HqZuV/vRegF4d7LHZrOyqii6FS2peXSX1Z/iHn3sr8Z+Bf572rfST72VuJau2
DvqzbLPh7Kd6vJr7W3dvPla7BqxJkaGZBNPA0sQV1Paj4ILaqFo35dg/oJsYSQOr6m8VSs6wiW4J
ohi+tI61lbhrv7LBhQdvG95dpibdBlqhtWuLdj0XECGotisoRmIzv5wfSs3bopj+Z6RJbM09WSOT
YkTdVLInRvjs78ss7g4Du72V6Xx7KXEnbLrXhTDLBz9+NrwyPMLG1G+N+LseR/3PyNR+tnmSwUAB
u18zf9+WCRYWplQ867pQd1h/i2U8idJGrQkXtteVV8JEU6Z540fams4Na6Bf3bRqrEWK6x0oaxTR
euuLqUSga/4h741uz/jEMz2CYoAvfeEW9B1tT3lSJ8WAmqU4WsbIu5XA4UEiYRBmK3nGBi5uqBOJ
GyMtxY3rFsphen9+Nb9flPt8dNKV05WUAQIm0KMm5EMwif2KKmtuFJalPijfnQOIcz1/T2DelNi4
JyDOpOOOvB7qJ7RJINNme8PN1dX8EnTx0u+qfFu3AT6SiilxrZLot2NREC/mrxZ7ol83gAWWceNk
lwF1+j49FHhHX9b7eRmsyiFRH2q4FGznoAb2PayzwBxpRE4PAH3gSUFfXv5d8jF7SP+4pYlaJ/po
iqPQCKx4a6FtRrcgXBfkQJ9pyi7z3eSQZd59Poj+aIb2L1cR297PQMjn0TdtzNVPZC5nG9w5w0GI
9dyCI/VkJzudCNFpuZgKgPdjTwE/Ybc1N//80v9fws5ruW0tW9dPhCrkcAuAmaIoUdE3KFm2kTMm
0tOfD+Da7e4+dc6uWotFgrJNgcCcY4w/MfwhomrFAzE+8VWBkkeL5cy3kyjdFkZLd6YO6nUdwqhx
o14tx2mvnUyqaq6cHZgJ5ChiKEQM7yxcaymaMiFO/7SFgrlQuEB41q9KB625P88c7X9RUxj/SQNn
xG8RkWfiaOrIuqNoS77Hf9DB8ywwJUeedziNWG7a5DgtJHOOP4Z4bhlBHIteXwqN0XroyF/f1l1S
U8uo87PpyJgzUHA4RSIdUC0zcTYZel+sgfBGYrjZiXFtDlU7fK6ZTdxKaT9Ybf8yLQ/NmL1aVZlc
1ld5eEz6fniqmag+4ijxR40a65lUwZfCbI1jEfbAEvbkYZLBK9tCIf2fz/DtkA9FjhWBbjeRt04L
2lqRcVcvtF2e5hfgCeNmJEEMnQ5MXDM0bsTaAPLHnMktT0gzikecntr/RSlJKg6n8O8luZziZXtB
tQFpjKjs/+6KGszpIMAn1mJsHF5G2cE3IQ5tXCipwvqsMvy6x36twVjhEmu7UoaGIeA1ZJ6qEkEp
22N1WBfDDnefx3DF8dNBlnBSkmyqGGmjLSzERrehjg3RNnLwrW0XGFyPAnU3DZnll7YwsEtw1yZB
jWVjr2I27OpNkW61Qi68GssRCEVVvVflSrBapvoFD3XNC2Lm+WNRkajtxArnjTnMCJ1wq4aVshEy
vXM/sRuuVXHyr3L5b+Hc2nhf4ewjbwYTjxMnBFpVbVQwbrFERf/b0xwLNyh8YJgNqy2x7SlRdThv
rRiiNemeRbTWr1akF8rW8mOsAEQBNJ0zJkMpS2uc+EOY4r4geuR1ywKrF8FvKVKM56Qf22M8worA
Ai//h0M1tUkJ3ShgGJvm+mYFBteXUsLLBPsVrKvCel9rfXEV2WSS+YQp3Mq3DowqPd+HsEWuZLsg
y+ZHvImf6+XEZ605PVZO8RziVuJlQLeIVJzm1JhqwyfInE8srH2QGFrJURcPCjZ9niXy4CFW2Q3i
AsqvZAewIkc2JAaUu/96E98HWsR//akBWyeTadBTNjZvbOgBw5coORG43kCKSZgIp711+vdn5H3d
F7X775DNlcI9GxM4oAv5DMGTRalRS21z5+EoImMBTHrTOGP5mu7UuowOeteGt7lJ3pz7LEuub+uO
WQ3JF3LK8jlG7U8QjIqbe+HUj/cvshSE94zRND7MStbuytgeAZjbdodh0j/PSjk7REZx6BEnIo9J
xodBDdqdtjwbl2OtNpwXi7btejkWNpyGeazHUztOXDJKfc+zDCOtYuQ6ySTPl641kloMPhM6eMZb
BNMLJrLnxDaGfQzUq4fGC6nt8nMe0DaTGlacwkRLL0NqNz4yDmuXV7OzO0epM4Ad1OpGA7H6O4RJ
LPMH1W9HqRBv2qBwyMSd39RIBj7U1HnrkBieV6p4okndr6gitlX/9ioxa/HUpNbeSEbG9EP4itKW
TL4Ah/cVPGp7GZ7ID1tyin0O2h95ydSZ7vp6qtUvaYDFOWrBVhKl/oeglW00RKmb2Ul5CqomukFn
hYBQI95OA6Xb3L80xFWyJ5Yvvl0eGH/V26Jp4XgsL0tWnB3XISbdMJp6Q09uUZkk5yj6IwiMuqzL
SWPU0/a+b8lR7zsNJI2EuLkfQRLtQOWBrNJAP6zHO9XuWTSkYbsODGU4hHkTqpf1VShsAHan6LyC
W2NH5kjygGOXR16CUB+NsjceSpJcl7oomQJnSxUuXLUqbWWblfrIkHv0RNujS6ut9KbOTEBCHLng
dIGRcQWNx6mjxCSONDyug0JiNl3s6/r9HaBX8wosUQpvMgHg5L/YyXY9cSNe8HcYVepxRJTCZtyh
mK0fJJCQYCqLx7Iba0zZILZhUlVc14dRkdKtg5i8Nc3p3PbYaKxXwzos7AiaRSwtHv/CTbhw2Zu+
UXW4KaLaWSGF/3paVqQLHvhjPcJz6AcHxVBWAwEuhJ9EBn5oiybcZkpbXNc6gbN1jmnF3IH18rUv
jR+0+tavLpPYDIbgUwSf90lgxAk/rHsls0uibJQSjyuIKRgKQrvLyTshX06dX8OagIJEwyQnt29/
Z18ylD8/Ruflt0mlPGLitX6k9TOsDylphv//+m7tTv9uprRsC3SsycwCdEyzHee/pNqWwC43rLg6
ZFOFF6pW7ynQ3k8W5vuT5Yg8kOkx1PV4+df7Tdy+j41JosLKkMCvi/ykZapyHzNVwWj5iQYvqMuG
391Q59+9kr2q2OW8TtH41gyK2T8rJPs0C1c9NZvQ043/ybX7f3p3w0r+T3krv50OhuTQmqsaAw/s
wP+zHmu7ceqEkMJDa0rGRhlr56UIHHsraN/I+NWcl9hqIT4oRoahNO9irzo9hFhOrW8iLDKfaqJi
7+8tP9Bq0M6nKN8aigj89fhcVrcJYvTl/mecgspNxwpyfTPKoAqkhs0pXv65v//6+m5HR3bQOTme
sA1Skwc0oRG01meEc9OoFLf1oTGJzOil3NquL7GK45YNq30mR+X9J1TI4F4Fd/v+pyp1ms9pE3z8
/TuGfknAVJv8FKhdeeN+SKAal5O7/sgokoeGCO+LJcxbrNbpw4pGwiZtDrWcWliqRQWh6ZV+U8zZ
9GEw65s+lxTWV8c64V2l7kHhrdO4HEPlYJ/kRlP2ep8czE4JzCPFcsbt1Zq7SEAbXAPuAc0ktw/s
aq80RCrZtayC7cgL3awcGf1KjXpYpwS14jzh1c1McBmLMF5ABxInyXadksAZ8vq2lD704cuwguHL
TnDWDaELeVza07GsrTea//b0F+mBfHbM5cdQ16YfKh6YrtySVR+pqBXNQvFzc1beW2l4nZSStCGN
Dh4G6M84CiMPAW3jlkGkeZjbQ7rQshYgZQm2bKQGq/jKgWq48DLyrs12YaAEZxKlNnke6n/mzDkK
9KE/5F4UnsWg/DmU0Xg1kyVts7yQNr19tK04sXdNMMd+G0QmTXhL7DqjrkIWvhQW+E/9fSb1w/91
7O+7xbLxtGX3MnVF8Rrn/OjAdpD3yRhsTRMvQoJ+/HKZn2T0ungZhAO4qcFmSyEIu0oujU0zwh6K
0lhxlWTgUi6LbD+muOahOhBP8xD1D9k8QARebmW1ohrJTGB2C78yY6FZdZl9wPiLL5WUpsN9Y8Nb
F69Vg1GfYtTnUqvrdy28hVk6fchS+JVEMAIrO96KRFUIrQN6XBHH0g4+OL/BaT2kz95ENXpobdan
tU4cwkk6zH3dcT2o2msxVtKhgODP1t78ug8jSxodr0R8siEcxHj8+wzV8EK9kfujvNBJDdx/Xay+
tWMNwYH6Qz5LC9uD1NFs2xM75f49ZjFjQWn21fYtXEfZcj5Jo0JQwzYPQ/KwEnRWvk4SWgxFReiH
djmdmnia4Hnw7O+D3FjjQbKJSP7P46bHDSKd1SZS/a5F2G51UfSwPuA5SdrTnITkoE7WpQNPWTnH
K48rwinMD8E1d6DC1Tu8P6l4n+OoeuzKksQqs3wnlo+oOjhiPrlNpUd5YnNRy9XOqHE5RllSf9pW
mHGZjMGRZJ/uPVWL+3FSjuzNCEEFsYT6KgfvimO1L+uLbHwPjTCD6lpdV6QJL7WJ6jTPvb+3odYj
j16PpZ3V76VYqrf36SdkF6QUNcOF5YYfa4hoK0MjUQhNLCs0nJBNszfLiZ9mpco+K0f3DBImtkbD
7Tg39XSFHD7C4oFK0RDCfX+1HGJWa3iSE373ogf9xEq12IoQ5PR+zaeG3lMtTMqzVJh/Zm2Kf6ao
R90pSKSnTI/DUx5l2YZB8D/oZCLN+7qvBS0vHFy9By9z6umFAJsWu9TgHaq8uBgcww4g36VZWn9C
LmSknsBe65fTW6kyU/GkeBlbuXpIpRts+8qVKqBNT2peFsPGZ4kgoduQorMRZMBw28iHtScto/if
2+DeKY3meyoqvzRodUC42ShSJ7hYfW0e1+rS0KVtV1bWQ5HDKqTUj/xUX0JsFqB1Ksi16prjqkKQ
BDHxs9E5voF4cj9k5NeYaWXgAQ0RLdQrgbaltg6gDbs0r/s/y5MoNu9PpOifJ+tbQLu+igNkM3zr
PaMqfakV1oIBu0rrkPUVTotN3mw4fQy9oF9MbiscVldIZuAwVudHIh0ORiZp70kePYomsonSU4Pn
roFeiK9MV5v2ZRX8TGleHafFKVnvLfkalx3ZmkzZV/7tyo906gDwfL2g9Jgg9UrSb9hRk1MFCOGt
YgrTUMNbLu2bWjK9gv7lIFQy09wyNO3D2DvHQc69ujGuioWg6L4+9gpBeUCs5aHj7iXygOUnaZKF
lK2352DuPh1F5RZb3zVklUlDbur1z1UKti5pZpPZ+17XLaQxaD7XBwjXoTfQO/mjNX5V+Gc8qkbj
PFYqynszr8/3V/867gwGHpRS0GCrqG7XMyandrSlZml260sQosQNMMuFO1iYGwYo2U7Mm1ZUlH80
0Jcyw2tUrC/Lku28SE1/fTfHo9qbFCi+JIzu1t9tVIvsOs7RJhhRtTlzpx96VbSuaYTlb6vdwAMJ
fg8z/I1aMdtXcoQ+sgSHdOJ2aCwAWk384A59hzoax47kmbnfQqVZnxeLZx/tAnuNEQ2p53TY0pSN
pHg0j0dZiF96kUWHFUgxCZXyxiwJTknhlgi+U+a4/NdY25jGho83whPF8UIbbYJ96hHxGElWBpLB
zdpIiOUlvNZoE/WZ9Jj09uP6E+uhtcuwMu2fP2DGYj63axW7TrGBp4mACurm0inMgqdiBl+ERdJN
Iy4gg9nd0fY6l6NjU6qKG0rq/JKXMkVXWj00TgmtW9VUeb+WDtBlm4cwuPaQaP07EyFVTetQOV11
xlbf8DOS874yHc6hjeVsbWVMRVpMF/q6N6lMjdcuyfTLHOH0X8H6x5o9dBBZVoccYs5WtZtl8IBr
uFJJP4yU9qweJ3G8C6fuSClCqfe2bA66MtRPWDxrr8srbcxs7C9JBGuMMnkgogeqamcQoKtl4QYl
wsIncUB+mI66Fe4pmz7JlIMdjeZNb/WPdhjjn73R9C7uQtYV8+DhoEgxetE624yN7LzX8fi4qqas
Mr8qsuNcrKD5AwOy3ipzA8RV5tXLaIdv3SL2hD03Ays14sogQ/hzFFW7DgYxJyLC3JsWbuVnd0tH
h3E3n8loD+tfP9BshlYiA60g2K8oea+95bxHEwQSsA2UMgsYkSbS5BWtPpwCxo0+NqZs9bGeEoUh
97/kMPPIByMMDq3DEQ5j+xWICbbRXKu3asjQwUpMH41qlu6aO2VF4RHyE2UxYg9lS6rqRbFuflli
uM/j1uMjjlzHIootNmaz2+ppax+g95lPNN/CrVlmBPDE+qutDxLV+TWOnIdeqpVTpDOCbdJZOseZ
2kMqSLQnlLYB1TPxv2MzXXVnEJs2tcvA7brIORpj/YolMi91IsmOqQQ5u0yj9LlvCYgzOiV5trGI
EXcGAkZEi+YiSpPyUWbmvm7ZOEJ0Oz3CUvtelOuxctC01kgfpohLb9CTwMsxc8UPaBn+27HzsA7/
zYXYNnVAtEQ4d0dpVFhEsA5aJWVS0y0yjDTZrYIz0jilU1Sp+6DpHqsV202KjZlJ0o9WUSB4GGXA
VhtfZ/BlpqxOeOJm6w5hJf/zbDYmhrONWe5mp/q5XtZE1WWXmkizRkKNEhOR99hY0vw4GqQr33/j
iq7iIQm7ENY6uddxJV2gj0NrJs1uWzJQfvyvZwxbvdxUgt0yDTiZQQEUXbTsyHlIMENWqQozB6Co
RgTJQ6Unj06gva0XnKxG5lZANtySQe28liE5kirGB2E8/FmelHo0/gnTiSMMKQdBKEdtQIpUNPhX
6+8jtPBiE1/lKZHAgQnR2XNn1JU7EZh7NSszW3iu6QLulSM8LHn87hQPH6LkVzyh2gmcpLyqjZGx
GtjTti5U+xWh8FvbUNnDsLT7ZyshHLqXlfnJLMRLHWnTB3TbaBeSrO0pITnJsCsL+6DapDTU+cus
xNMlTrp/HuYBknJSdxeUtMVxPc5I9p83Sf6Wj4Xy1XT6bq1g9Urrznrbk3lBkLK28N80nJzhamjD
syAl0m0YHxzT5YoU7ZTudNKbvLUQAL16CAkvISTqf/hFK8lItubUE4mAzZa2X0Yha68I5crLpIov
mqRUYrxZws2GrQR/sRCzfYos9bt3Crxw69JGlAtkolqa4q9IoFGPGhRe3LzHmVwTJF76K93EnT1H
Vygf6kp7VjXx/XeWEzXQNi3cNNY5EyQcyCHWInXScY71UotmO8jK4VElifNEECr3rYRpkQiDzKtm
MDFiy4z9YiB5xpS+dx0VpYMcZxes2SmYFy5VXpmsWAXqVhMPfk9RxfxIoLVMIkCfb9R8esMF16TL
Y+lTmts6pjGEqnhpZvUXJ4cBIy9GO0K9dU7RXoa8Uq5iVqBEwuNfr9a8rm0A5VbajDoznNCI4d1O
2q8w5dQ3E84Rce1WkVl8jMqgnmqD6J8+DNASZ+YTvJdwAzTR79axc8CM1b+fgyAk5ZMazV8Xh/Wh
Kkj0ddpgV5r2eFiHEzZmAwQ8GTA4exaNSNLvpLh+dJB1y2SFQ4c4q7lueUOawo4siWcuJMDIQrBr
UdBCADQf9fSnI5bYnZDQhth5dvq5fIZItSfRZ4Nt6S1WnHNXTk+jVeFtrRIOOrbz8wif2OxL0m9z
RH4l4B2ZLwcoB6QgoW7daAN7khjB74ezLjmSX8XwfIZKOY5QcbMuABAQGtn2iU5mNdPMxFFNF07t
Vgn4xKnMFaASY7DRA3FDKD+6o6YId+oe8TS3fCtpUmyM26ckVfcTZJ0ted2q14lJP2IWvhejPfoy
/8oZAiRj7ZzhqT3f5EkhuAB5zDjDTQ2gm2UDqbuQ2d6ZVj6lWZH6PR6XG3MgrVsOsQkyZGMrYN5i
kb+n8UqgaSWAKLHGDGZKPbnoaJ2i6UaYJwEnecesdFBBBS1oi9p4MBpzW1fFhAYdxT/MMfYN7Bo7
LD+8qJ5CbyRby+VmfoHRPHCrtj9LQS4a1uPqD8wtiipJt2oxepVunclki/06IEMoJPbHVXSyv/Ha
kPCh/wHmv7dy+X05XzJ3PZmYREGQXUHfxbTFoDDbQMAp/ZY5xsFCRuLroFtGg6ZWFv02MyawVLna
OGVzY+P5rlFg+5o4E4r1bRbs4LNN9gQbBaT0AsVCc4zU+IfdmJe21V0Mc/mq87OhSfkxSSUG2/Pw
xdjMrSDTuW1uNdvJQOaVTerIThVWx3iyrkwDvrFCfyeQ7VrjuOzabFWakqmbVG0GuP/QEx186pxG
OmatIz1U/XQIGZJQPCuyN0/9OwTa2qtn6yhX+W+j4lYfNM1XTP2nKKpbHBWGrwhlm8/BizTnBC3Y
y4fSzG0UGHCUxgIVXBbfiMf2IFq8SQoyp76Ma0507edVeU0MVTnUD23NXpbME3BToqTkBW+L0UEV
GEydi8JVwVJWCTzJbm5ZOiK2Y0lrY/qmrkE9Z9uNK6QAKUr8ELQT3RAW+YOivxY9qKjdwMxGapni
lICGz6K7cIHcPg1J18+25qkYPrjytAQ3RAH3rhJ/Y52wb9J8BIyJc5KCo6MatTdbbfFqF+CNLMfv
mPt9EjsDwaphPhBo0kaPU9ycyrZxbf5OOGPih5ZhgBMxIuhjI9xrTf+oGBQCXRc/4x5QPNht8hFI
xVaeQMxNoh4gcC988e+gh3Y1x2R3IbbaJbPyMcb6GTHUbyqZHu1t+KSb+GbrFrMvVYu+24ogXmFr
EskNOSFHFTrDrjBOsj1VG6vpjoJIBF/tFxJLBlnSkhxPNc8dolcXj7ffSj1XHjXQ1cCh/xKb4mI7
TPgio3yqZYuQjD6p3WyYf3Wd/KtD1M1pz0PEfvMhXBAtCD7hOHTXibwdPw8i8rcFNgRy+sbC/KhM
YvKsmFEHVHIb5ZNHoN4PJ2+hJWU44GcYIHMtZ6HfpUW3GWSo8BNhWgOlltwl7wnTCz8kP8kjtjup
mkcCz5+Qz3xK5hzQDsZvIqWELgkCc42ss7ZkJzRkf6MkK7PklMbJzhQ2JVcrIR8gsC03i9cQj5E9
9gVliW2kjaPWbm6qt6KiN4F074VS+CuP4N+Sk7KyhXL9YeB/0UBfDdTiA+7hoy6khCj1/DexE+0m
SknsViGLIZ0iwrhNz1r40QUWqZIIUJGhIx3sKdSAmlxL0F3B3jwRhcRmOEroMGI+hzU2G7mIH52u
/chA5PxGSlHxc/WnL4OuzK+2nbhR/VsTc79TYinz06gdPFGOv+1Qi31UHFFkfHFmm7Qq3+Y5ONeG
6Vn6kG9kKWVj6W5Bl974LsXRJGTcb8J5ZLvJvzoS3nfEN9Qds/Usehr4B0iyeCpDR3mCXHCQwZU2
cEg/CRIf3FHWPnVjsskdCz660Kp2FZa/8HQZ97Vp5msIUx7qxvFNXWbtSWcU3qEw3bQySRqm3XEL
mymCBK3PJ5MIdrds67s4NvawoT0yu7eTMmN/3tdMFIj8S2E5AdkOt1R/aIYEjn+gvGkgs4SODZOv
gZR6YpK2MgZQ2zoSPawFET+mRXTCqsAdoFL5BB+DhNTXCr35hugqy8skyDT4oHH5NX9IyXqas/ap
6ft9aqIi7CN8Fk3SwFvxVBK8nSgT89HS/AgMCy528qVIRbGpBvL3oNCB1Oi4lw3SC5L7DxlPd7ed
EzphcDqncVIvCSysVwjrGOwwoSAYjqKnGp9ge/X11J8tzpsLufITx5UNNOmQesxAKoEMm5yH6hYE
ZFlN6jZmdoiYND0GsIXO5pD9HtXwuZD1YQMiobuZ3CtAitrs1yYWqbpWP6cDaG5qXm36FRYgvq20
fZI6RfYxys0eYG4e6F/xNmsr1e+nCOuBRPo2jfkZ79HrIFepB0b2JqQiP14YqX6XhXYNLBCtiu8v
d9ovwki4dvRqA/8ygovwFmPVgW1dxPSCD0YIkOSiNTAfEuMzRH/e1ETsmQa98gjxiBNwJl0KdIQM
w4JebjBkNsGx2spdcZGJDY8SddpzLllfuYmcNjnbJfd7FWCdatQhyVSG/VkkieXnabusivaLmQZP
lszkWikBgzQaQRDa3GvDayrAwdJE2aYNXkmBnQWbnmaNEpnISLvZUz5Z+zDGT0OpFfijY+BRv/yx
2vgm4qAAx8V+dpiJtHFiZfTgQ1zD+rMmf2cLIUc5mqPcu1VjnKwsmj09xKWmCSvuUzHAe8AvNIth
R9eZAylL74mwVmeK6vwzF56e4TZKfLf9ZHTnRvkMg7wB26VIrCEwk3uFVhKWxUDFY9PJJ8niYtL0
+0QoJGbJKfUHlrBEabtGGlsP6dhe65HQWUcVbwyven8eEwYbRWjvp5asCkeltMeV1nanxtZ8Zu64
1fQTsFwYu5o5OBvGganXSXG2VZdx09BLGxs7E2zrFC5sWOseQi/mPEW5HQKy4dWKGClUR+wESvaz
YyQHyjGmvimVP0JOsCJVLzrWVaztZLVDKCFeK8h3UKFpJbVI26T4bwWzY2+gCHzErfWt51z62lzL
L6h428ncWFKUsnKF51StqAUq7Q9qPJu5GxKJiInkCKLgD2gUMyaV1OLM5Y2Ob77kFNbaArhrwZOc
iBNkOlbeuh0OkCdx6bnqRdwe0FZuq4ZAHtNuu8dRh0e8nPBKNz4i5PK+BQxN2FUMNEVK0xDMbyP+
r6GVsXlN3O29av7o7fBIalF1hnn7m7YmPEcz2Tq6w5lzhH4rM+PFicbC03+OpPYQDiclvu44Vzvv
HJeRG2oi2UBGW7Azd5kf2+aAfF2LCRZTiQoKJbwxWvHeU41nqpxtFditnmX/LtgPSaxLYAXBHRr1
mt6kyymPIowAJJUpCimwAJQHonkedBO8KaX1csfUThjWk9Ap2GjxWO1Ydovak3NK4sx6aXTidmyo
Bm6zW2/MNtFiLyHJ1cfU6hpndf5uZh606leyPAOmcKWxL/uH5W7p+fW6HoeiVvagbbyGOSFUU7ot
+VoTpMORGig7K4K0CNTgOdKY7uDyXjUb1MNQKRdmEDmM5KBoB/WF9gE64Enq45J+abLd2dZPaZX/
shMQKjVrfzHAsE9C+2VIZCFaYUTSXEyeDRRtb9CLS5j4+FRoOSUNPGKS4iEPFcqFprhwB5kgowHI
a9BIxrBFSrAmwI/fkPJOsUR62qnV0aOwoEuXcIx+mWhjJc0ClYvlJ6wU3K6RqgcpF9tZntDVDnwJ
IPA/BTGGXj5xlQbTLyS4h5ZbIXPgRhglt7CpPoDr3Yrsma0AMICy0NHi8og9/FGOMdBBGXTTFk+P
XsSIQyBSTc7whg88KWhbYe5FpfxcddwSQ3Vy93QLg8UXtZ1Vv1a5WcHdmGfIV2Eq/kgol98RfWu9
mrAqPRJF/daCNKUqWACphuGzfnE1LjeybA+/piHfVwpd2tChvzFj9WzBPZOqEIAonwsve5qMnYWI
+kerRUcrmSGoUvNsdCds3CG81GUtX/sGnByumAoWu2lMEhbCsjMPKXOsZ7MMN1NP1uhMYzUX7DYI
8xRXnSxq2KL77gLNr9ogOcG5305N8FiG+B5MM3BGWhfvdSjdnBqlvi4BG04DzsUm0nqu9H6mKelO
IpLeJ9BNF70P1kQypH2dCEeXJEBtGSZZR0waSO6Lo09zYASFNuPqhDhUB9S6SOiPKPUIb6qKyIPr
/+ro9mdbdB+4IHpqVZXYZMSv0LQlr9f4vQoj/GFW9jNEgtpjGDf6GHBU277Uz53MvKyQ5ofK7COK
EgrfqLASBLsgn5gQC1YTeyt1DCPT9pJXZBtk8j6dcDwiTbBx5UjD3MzWOhCLyNk0RRthFk8bnhcY
wmRLTBQRvRt4wi42qgA7skZ0Y0qmtBJgOUFgEG0pi5dj6BSrXf3RRojDCN8EFwbO2vfFiMUNXHBM
o8YPq/7FQsomm7NgtXRmREqQVWDaw3kwo2GxQ2VshWf02KfZYRgblnN7eOlEd0VTre+5ED7RykCe
tzddJl/TSMqph341cw+uThoYtrU5LnM5N0WSj7ekE89TkTRHyWT7FLFfKlaNTWc8PsjRm406zp21
CmDYFr6eo/gx4sBygz7tmI/NJM1O7VtXIdOU6Q/THM+zWt4grdkIm7aWnYre0nJutVKOh9BGpomZ
xDeGG5jrkcX7ZI+IzQLpcyRxxNP1xRGtw9EcQqzykMZT7zE3H925yU1QnuIdR3NqRDjCYtnH8yn4
tOLlopUN2ZdjgQMAXhMMxjHQRkrINuhXapFgm82nEx0qu9LUKUDTJwfXUM1IF6dRMtgsXNlVmcrC
lBBetlqN+q8Ubh8K58AMpjvCX/6j5MaxEuJrFCGwKW2vV2QIXaVZ2cpNYXpJGHFOIBIeFk8KdI8J
DrNs6I3T/Cmm4Bs9LaWqol/lJsmOwAbY8mCxRI6gtXGw7vPApHXo2NImbOfpWIUWULbT/sF8kAbT
PkSEQsE3fm6kCA6hXl1DPqcZjfjC1rXqKqVReHGOp0xG9zEqMgbFprHVIKVv2Wx/toBpfVPixZNE
m4KJD+PiPwWCZ58yniTiuf52VGVjReZTKNiJljbYgAG5MYXynsfM44wwcHyRGWdzktFJWrDe7Ccz
tFJKw4ASOJdggInXMS4tD7nbh1q33BJ4p1tSmZ0cPF2Z085PxRSfeoOyrjLSPxVD1pNpASE4Rk4t
KLdHEcRwfaJw3DiT07BMZyUUBumiKlgA2ub0Y1KHfFfidG+p2rmA3rMdMQuHyS9vpDqcdoGKn8ZI
lJMU6XAk5Jd+FOyjXOlEC48Z8CtwYZhW0LeN39JQHDPxFjuJ49tQG70O3qMtYYBVh2YB740WGt4K
52OQb31ba1urQsGPDqiTh+Pytxsj+v7ZOLLcpwyhkACl/UhgERmUhQRs37LZGh0uM722qTEAteU/
I2YPXj7gWCYmOwVIp2JNowZLQirrWoy/yx57SKkM8XCJBCm/kdUczDliMWLa7bcaRSR8I51wyYwK
pRzxeQmxEMDR4xmpTrVt515350RnaijGV0lNv2OGpmmf4DvXVdqe3QJhOup3JpCJCI+0QdYmb5BT
OmP4hWWK6qkCJ8+xn3f1opZxhkfuFNSuyIW82FBeOihEQyHtTKV9VUOoVBKuB64u6a9ENSPQTOTn
Ipl/RgRpeWYe74qkY6lWx9BLl3lMaeAx1Et8//g9SCQNulMkRRu872VKtRCYy/zSOywIK6s+WoMD
UN0l7DyOOZCFPr4MjHFpQ76RHhkkubS9bzSk7raM0h3nu0LdRQP+xHwHFDtUdkpujvvGxMQ00BQ+
uFlbwItckPwE0ys19hS2vHxgJgA6ga03OzP85TPte4idjAI+rZQnoOyZcoQbIxi0s4zs/ZQr9SYz
wvqMPYBwsSko3YnxOymKfpUkF6YWs5/M8+zqk3nIO+PDyedrkoZ42DjaY20wGhubxJ/R7TB7c1BC
jdEzHABsV+1HLR9MJofOF6kqt9aqr5kT+FIASId3pOzpA+6fSMd2kcJ62Zfy/yHsvJYcxbau+0RE
wN7YW0nIS+ntDZGVVYX3nqf/Bqj/06f6jzh9oxDKMikJNmuvNeeY361AmU6ztljTOaxWShZ8Dorl
0gmgKzzlKN9m+gURGJtSafdTToJoYgWKq3Xdk8VMD/hdKzcJtTTKJ1Ndkye8I7LivTdHUnMVXBLY
6L6iugVs0O70qqvXY07IMo06uiaig23ETMBM0ScQN4b2r16vcYeh16dK7MviTmbsBmyaumf671vP
rtCvzdA/JXYeJjlpa1q94cqJ2cfHzk/MNpuB9AOqspjQYO+7s4sO/e1LFE6uAiUBbVSA/ioLX3Ao
B3uH/NmyougysjJziVyaNtbaiwnqq0y+HUgLzxpWZIbStDLU4YE5OhUGInEKgvalKySDCt/v0Rga
FuqYWHUHa91FM1MbduZmlidN3DudVEw79sF9mDUvkyV3WlGWZ7z9Fi3I+i4fqh9wmkmULU2H1G6v
WFvcwjUr0F1yKz67WvlSBwdyJtEWgoSSVRIWHhKoyuMdRD9HhVxhO5X7cojejTgZoT4lH3Zs7IzJ
DK64aOONVlxD0dlYBYJ25XQVba7+2OEe2KJAz9ZSsGftmNOvNSrTlZ2Rg1o2mStHh9pa0x8aK+GO
YcTVNu3Dz6TyPkqrgQDIxiHMhWtFr2Os9VDbKZbGKdgWdgsDLyvPA5+IwoXr0lPJ1g7VjsiZwSJ2
Ri3crtU6fCFhk//SYC+Z1l5PGEu+C3V9W/ltudFs5Vc6pfdB0YtDKFn7hBEfbG+inzzHkFtqrW+L
dIDyCNVy7eTmL1A2xb4K+3c4JsjIfHXW1Gb7IGTNQXHyO7WtlU/Vjxwaj2ijHCNvxLBe/TKwbMIM
q+484EonLY7ida/YMY2wnRKRgogKENiJbY0n7mC14SRuH9fkbwSQpryRWkLAukgw6oaRuWG4t06C
rNjLEs1rNSekmFQPLW+1UXljkC2rRL7WTnYwYvs1NNjJ1IRKk5TMjD82kBI53ns2yY+SD2vV4fTn
HvcSJ7axVgM9WheeZuyrRrvvp+GaDSY3tM7Qdkn5iyh2rEvl3mgb5dEbNPT1eu1OsUe7DUBA6Keu
TJrhSBXw4Y+DsU595Bc2gfay4jskLTdcFQpWF4OD2vzi1z2Z+bAX+Js2gaOcuE2geRidhrd6aIT/
2Uwtuy/H/q0W5r5C05m14mcz2HsBI5vMxDXwpJ4oMHFnzi4dO9KjrdDO5PaUnGuy5kNCU9En35Vw
OPlbLoMqZZ3H7rqxYuZVMcYCMg+zTdW0v9pNAXBi11lAtTEozgWTec7BrrR2/6Ui6do4Y3JqM+8D
ayHAQ2xMmynT73UNaSjBWdPKswa3qBlI0dj4EZgCp0Jts9Mr9G1sDzDn4o4VUQdMXSohE917r5Fo
OwvfcyeAoj4ulhVJdGCTVe9i2P4bt2NIF7+7DHdYFtJCKLKJVHFdo+TJ6XJ402MZ08Vo69bEFk2V
Lgw0U6YTE0jMvayqOv2+Mr1vmzEokpCO9gk7WVyo0BDMoAQJHVuoB5mO9FIt1zp1E4Vm8G33abfx
I19hlSPju9bHrzgoml3D2+qLVSkRcFhx8UJHXtBD24XI+XcIPQ2UngiOB6bYqxDNGrX4GaTOi9WR
Z97zsbeVYuyRHTGJ7an8ei/bEjaW0NFuESUCcfSeU4ZRKzh7dLyyehdwv2przuK29XL0qs0P1fbZ
Czj2BzaDhnLT3wP88td5zWI5efG9hV7rTGuB3VFH9U1YsllUXHKWdL1SwwgfZtsoatlLToSYy+Cl
MSlSAPLtOGnna9Jx3DDsHtChdut+TOXGHKP3gsoyRA9x7DQNXEHeHARhTnE0nEYEMequytmWyxbr
NJn0T2a0TYcYCq1qriEFUNVKpmN+czbLQSfBrt9nBnps2v00V6c4W5V9uXUs8WoU/gtA3QiP1k6P
4M+k3PGKcd81g741+4AJgCfQRWkYN5Gk6UKULqL7x6xAeACM6260ZgtmHO4LuufrwhLexrfstVFn
WBVn9q5nmBZ4OI22gixPknSzFTqftanx7ciGfQfQEXorfb337I6hyoDIUfRdeZTIvsKRVV3k9l63
y9dRG38Vb2XQeftORmyyYmGtROlkSNWz7OJjTJ0qnMzNXBKq2Vmr6eBOfkKetkA0NRm0y4oSFSrb
3mL03NYxUCVgxNs21lEroP/ThQd1pXL12d+QWIwKZ1Bkl1/6IL6RhWxzHAmroSh29pBCjhS4rO3B
cE0rTTdoKnfC9J61etx7japv/ZJJX1xe2gmfBS5qfaXhS69U8ak4bP1t+wyCFScSCry1WhovMXEt
J/Z53wMKzYJ4cGqnvjnUerqJYn519o18Mok+uliWcQR+RyQX8Y1Q3sepcpUlLdXMyD7LxmdbgfZ4
GxbtYWqvmO68GGmw6m9pgbPpuRtaVeA0HgCjkN6i+OPvtmRoFTmNuhnN7qw7lDNG0WurMkKCmRYv
mLaDDa2VzzJnUIoemiYpZFssFF+KIZ7McaTew6TKN4msxamfKi4kKgdBpSQTeEPtL8PeJpMdvOBN
WTekDuwda3zTS1SWTccZKQfaFRr9zy5wHAJfUJd1kf4SI0gJKvHOjOErr8qKxoniInTQrWw3Eb/e
FvOG5VIl2YtZo8t2et1FQ408NfzMs/A7LqsdJU2zRsw6IWah/z8M+bgRJugOQ26C9KHP2Lv0UF+2
2pieZE5sfFvoE1oL8+TRk1qDEtjHlb1D0p7CYFV3nYkp36sYmtOqYnbPMqQzsGug15YZzUfHSWKX
cnMVBlwUOkReWPa8PSdFkC7FqWtoHouExbhhbh3SwqexWZEuB0dTUcLpzpHTik1LcAp7xU2xW23D
PPhZMyVeOdG8xId8yCSFI95SpasizpEkjJwGhh2+YLIDJfGiEQe+TqEPNnnXuxmjOiU2v9K+YE8x
6e9Kxemk2Zw0KA8Jf1cpeOKM+B/xrXSaPd+qX/J5hoG2LlmVooz2bHcPQy19wnIEgzuyGYbe+dBG
GogphLh7e2jyTT7fc8Dtbi2pfAkr/yKI4Xemf8mY/qbowU6xuXgykckoGV9e4eGDVVVssAxyyIxX
ix2Z7k+eo5aHUlFd6aXdvvJPbZHEBzRCtDmVyqCDb+f8Ne/njD1W+tq/VOqVbIR25xFxg3S24/vh
gzDMtt4CuHhuVMINQqXl0vLcJDW/PK5Id4z1xykiF4+C5kBchL8OavvZmn7kpf2DabV5AVDhNbqP
NaN9NCPQmAWqfA0+wwqaRqniEpfdXYKF2QQdyvm5ilJbsF2UkCK4TOhpinGnh+bOEqp3tYvaWOsU
g/HUQDA08iON54cSNj+KCvVVbZVfxTwpLWNYtGxFkrWXMr1BSWBB/lLOFUr3amwk7S4is8VQfcKY
6M65pUPAvAaYQU4E76UrQ6tN12zoqxiNb9xD2JBrdQiyD9sLHzJEh7/zSF/R8zCuN7BNzYK0nbdy
3Oz6HxbYJT3ItUMwyENMa/Wy4JgKb/Ivjs3FJMuIoYhl+vhpUBRSYOTxJh7td+EPJVpLdmoGg402
QpldzebnvIqHbVY2povYOXnU6maDXAjOZciONR5l6aaWkl2jSpzaOmn3lmnUj62PHs9RKBlvh2qC
mjxFE91nccsKoKj7vCBupC5Ucf77mU00s6kSvtTBvn7Kusm/0ju6qnSUZ+kpignfySrYGGK8ELuy
dwIPDYRlgdQEuuZ2zXy5zFj6ccgixASlf6PU2yJemwaG+hQt2K4qmNKWOFaohoS4KApKxrAvUEkM
Qu71MVIvKarDllcumR2G0O9jndEgkQMZARNPsXlHU0yiL7JmjETTZDuwGiC4CRzqTbSRlrCzbSf1
6pCwym0sAVtCVUHGs2/P70YdIdgC8l5+IEy8fzGegfshHdHBe9WzFRvYSQ3kCciSMdov/w8IEPMC
GAH6slbJu3FC3nvDDTF5EyeQBJzUtsAzFobPpRXejmhz8QbnvxkxsFEiO9y3Hkhyz1aSrTULOhYD
blK//PX5hiSMZo3G5ZOHvxYzKSa229EiQl806V6XvIYltNSASeB3FsFqrlPjswiU19s/0wNb/krl
5ApNm34UEQxYyS3qqUVqgdvFrs9giLITQkKXnKlTwq6J0SPxHqKg1MJzrcMdqi/EaBvvEt1IXFf4
YCyCLiFSW+dKpPIOVTR7Xnz1bhn5CLM1/2flFNZDNugRC3rdYXUqxs/59TaW9zVEZYyaDm7uTr4Y
HZAnBejqLcNJVtTAvYw/slbT7qDczLdgX8Bdob+i0tzcG3EXz9r3+DwV0AeYm3KcegU7zQXt2xnd
uaFtd+3qsbq3vBnw6IRHaL2BG9pF7rJ5kS9I4FOc0KAxIlJGBvGpYvX5nPRBW3tBb6zbMiInYoBt
4Ttp6hZdlW3JG9OfJl1N2a+Kt8LsP+oFDqgOBGzETjDBrFdmKS16cSn4l6xaP2aqFp3xN9dApQ3F
vSn8K8eZ7icqiXCKmNdIpnpCWslLhUAXOXaoXmSUQkpN4nATe/ZxRFbLeMFjrcBPx0dfbht7GN8n
K85cxqjmnrkiDrso2gUAUGolwETpVLCUfEbfm8ictSITpYWSG94Wvr880jxVydEhu20aC+PVFtRU
6TiSUqQ7DKaRkdtu1HnRPWkvto3mSpl7/dwKPQMMe0So6WKipllzUlWnOYm4d3Zxls9X8KDc5+S9
rJUa9SdDOX+jMqiiCZ0x6lbVfTUiDxv8udLxYT53JVosiuDCjSxIQLKzsk3vDPYa7bB/NYIiuKB4
qTcGEVIrJi8eITkFYVR58MVikQN5N4cdGw60CTOPzQCW2VtBel3obMtL6Sh/QRtLVyP9JpBmpKK1
TfgKdg3nFV6mY1El5lZzpu45V9HeGp7ZPt+M/EDmql2JppBpl5BveL4C2H5etQvnQ9T00UobrHgX
94SCLxemD+sLFEh0DzOnXmslcrrA9OsHbUy6LXkvzvq2xsn/HKOa4R2rGL2LKXaX5UszRX4wLUxX
RV2V59tH31fOcBI547bZSR0pBbsURviXNk64k6fVo734LmJ493ts7r+XFcWKETlbDlcZHmgo05ma
b3WY1rS1EbZcmr4DxVZ3sDpGqhGt1ffwhvjEp7Z59rrXDmfG3e2jAL78m3km8x6ftRibAM8i4gAq
22/2zYwzq+aHQqdTJHs0O7fXMLpt+C2dXT4w80hrp7pDsyVdKy/pow8UMM0c+4L+Yc0aP35K9d1i
x99EvbrKjYa8Gf3nYh4yg+m7l6J8jZ0xc/soSRg2MZRZhNtyMD7gAXXX5fJuiUQzRFqTZWOykxrJ
Ul6ZXhgdFIN1ZLlCFTt7GOoieUwpou+tMoeg+1r7UrunayNfsIxskCYqh9ui3/fh+EBfvU8l2sRN
nwsT/yKBwUWlQWoKAnNNyzH9HpPjGMJO1/1mPCy2piazzWNhTves5dzZAsVWDo3JrhCnzXRwfID3
TRF2T5x3++UUs2cbYJ4T67ccJiparBtCXbH9H06iTV+yKp7AdNTP6BsMbKKGQcA1r4fXqCiarwhj
gqskYjzkI8MavPXVwZi39o7uy6PdjzUzQE1N6BP1cKPH7J6y9a8HJHHw2WTf02PQdty10Npo0Xhb
C9ndtY+q/SENKD9A24tD548JJexzBlPky6YjQRKZN5x736YjTCG0X/yui5mJpPQO/RusgEALtgvJ
QkEkYSFddG/2CrvRJPL2qLoqdJYDwD80ILpvchScQzkW6g5Bl/mQVWVMG8lIfuSBwyC8ax/6sJWr
SPfDdYE26gxl1HzF+LeKunZ4u90WjJDb2EzuotdS1LsqxWwxBMbdwpSgfZvd1133DcoKR9rMmihG
dhwoqiBkOEhd3Fq3tYcOm7o2pxAsUQReLdEPlJl1rDtmzwP9fgKXmkd1Dt0A6nVuIm7fy9HAHhAm
SoVF63nS4VTFZfhjDNDwt4i8rzLpNILjOhr58w/iKdoVEkowmSmE2E16ug/JKHqd/+byB5a/mYGK
vARNv+qHIXzsLOWyGE+VmuDzKGWYqZSOfKvQ6Gw6fBcKrrtNw54W4OlMIRIt0suQkGrm9q1+1QTs
N4uabT8F4tLOnioZs8+xwlnfOFbdBb+7sa5Gx3wlu3lfack5Z+14xHNZPRbJdF4WRKtKrAP5LenG
ph3gli2/e1AhH2SG5l1Z35UnCA17oyhG9qNVvzfVsgN9jHXEUVjFjKryLyDgVn0ZZM9lw3w+adPq
XMkme07GmrhfTtytdNT0OeMTOIWMACLd/mTASNSVNhhPBdk/+RQPD918RI4VQhp6ovrkgCoa2/x9
9C8qPJaPLK5jfte+dIO+Lz80Vf3IyoTMSJo9VyVzjouzqNS9F9FV6uvQGhL2a7v1DO8rKAvEfzO4
cUE45qAHCK0BdFjWBUiVpN2ILC/eHN36Sun+/S5fM93ofhsyexbMut9S9vUbVTr9heQ382SoKUgg
hMR/8YZvxdsYmPe+oobXil7pLEefwO7Z46q1vO4HNN/dVAd4zsakcEMRVN+WLbYgw5mzE6qJ1U3f
TuADSWDhTtUNJuEepqJemLHkzPchH0gRtK5EJLBdPMPGfAhzUKG/Te8LpYN/dOhg4BPR+7WjxxPh
joZYx7rBAN2JLH1vFtp5uY3ACU/rmGDN+Z6yPGQxDcXb+xAWm4MF6aPPgEs/96LN34Qf1VC0I17B
fh/l/nDCK5vgvTvnM8VqWoBWXeuE2xu0XKo9FWnEfYtZ57sYbYi2QZFcKlJszzT+PrzI/Bz+Y/u2
xjjeyyxQ0QGw6fz7B7gS45o5d9EO3yVGYlQj8+rcD3rM7sUP3KG2726rrkxKlOb5FAHuMvWNybbq
rWyCt3hOCKzwThkDmntoCAa95bLgawT3oldp8to62m4BmyyvQzM7JMDUXaY8xhO5TUz1fNpvS5W5
1JamvisnZrpTmH+NrJZrXXjhfZxhnNSgi+5yL7HXYzsr8Caj9XeyGE8mO8pnx2KS3au5enASvXtw
GvN3K02qeBNbAQqmrD8l5UDEVqcYR3vymN3Nh3ah41W4QdXpadE5XOj0S0CDk+rZvyBSnRmy8jdk
xgbCYhnSVC1TlVjFsYH/CWGptCJX2qJMD7cIgt4gfL7IwvDOx62/zf7zzKb1enut4UJyABu+BFQE
jh95L2oQZHcMcNAyBkb6MPqpWW/zFF1Wb3uniZ2Uq08DKZBmbFW3F1FLakQY+rS87eFe6cp7lank
6eZzbBHjuirpPxv6T+1KLfxsetX6+yEfnLtueUjiiYIXvVaZOnfL6/E4yosZOJ82//OTlWvxVu9U
HNi5lwMjk/Y20rL0EZP3Yx6Hr7rheC/2aKXAbXjGFCJb9ymklQbJ5SYmYq6U6fPyENaoNP3Kguc4
v0ass7kx9NTNPSYWyiR9Esh4WJ6JQHstsX1eOhVKj9ob107vxAtDpbceRTa6ZcAaKfvkQpusem2r
WCh1o3moeid9bnqGYGb9lmMq2WpajUl4fvCSUL+atso7tuLnthXvWV7D3LbwJKNVwYEdqjGjo2pK
vP3/ZhD9/4xJk/mhbQvV1FDdGAsG/b8w5w14XsDq0tjlDUURaq324teUF3KYwm+fCSSWvyJjIKkP
8XRBiNpePHBRwD+WULQlt2yhmAZN/lMfg5HlaXY53io4EAdnkgNU2CeyeFyeZWNbPqLioGiZn2Vq
83Vr5VhVC8FKZAzEFliTjH4FIh2YLMr8QSbjsdFIZ0iMPiUqKY7eU7M4yazzHhM6Kve5kC8sSuF7
PfrOLgRNBJpLhO9hn5ISiXDT/d8fnP1n1DDwJksFqKGhOhSOaQL3+fO6apQxjDQtRnSz0NfhkUFE
5fN7Ybh/Ih1hvC8Mo31x8uKJxSbFbRo65Bj0B0knZy0SlduO0feXwIQ6vDyr2C+sKsAux6F9R5FQ
PS8gFdt/V3yl3KUgK9b+lGNVwOGH6Dt5V6cpP6RMbK9KnSZnKfpL53mbBQYTm6N0D4E1iJvDjyKe
sWhXPw1eWXwQzHdq9Tog09cwD3PJRhRsTn6IoiA1KfXpu8bfns3lvllk3YY9fHP7d7vJnHcbs9ei
mRAieuKEoNd5yEWwbpAJISk35hZM+d3S/15rzTST60dPbumntDsUkfTBZ1QrmlJMblEvzvidUKjG
cXmY69JtRCTCxqw0qKOJJigdZxUUHs2jVYZyVc9J48pgV49QNldBbKXPga/V/8ISXdhUfy+b89cr
DNM2dTI5Nfbh2j+WTUyNKroj6IChVpfnNBuHs2Vaw+1ZliLAGw3CTP/zEro1IoQiP13Hvl9d8qCo
b1CeSfd/J7Y070zv52IXN/AI73sRjtjj2PE7UdsdKr37MvHOIgVmKIB+eE52QU5jXZZXJyJ2STZD
RdQ3FtCGn55jxrco1gifyJ1hPiBgMA61XzTH0QTJhYKfp/jHoJbpnoaeU5yTie1C7mHITCbnpxcz
hRmTZHwOrFBubS6lIzMp5erg6F63imJ+hr7uNiJyfk7B+NMSpbXKEIRtEluDo86JumNY9kgStXli
kGOeKj2GzmQW1C1FkNeuhRZib6uMsP5Gv9nspm+vqQ2qAgLMySIi5rS3g/cQgRByriJ/wsLPLR0H
+R2CSzR2ZVgRLGLpRzK9nN3/vpCtP2+Q8zctLWEZxEnrpmPp/7yQKdsU4dHP2uUF08JypmLkkZYf
otb6iubgvOVheT2qXWV4tW3nES+2fGsHeqeD3UGZmE/onNNoVSKBW66/sENHT6zdm+MDmPbVId5q
c7trfn0q7CtW9/hoBZV2JZFau1qxUK8pBqiVGvvVdvnB8tryUyMbxCUZH6tuUg+WWjzXyLcRMWTl
pjeSgm7MsBZjlR8N0IBgIsXPTLODH5KsoFUy9NpDG2nE7rCDTz2sF3/uPvsp23tMQJ8RtDq7zJns
7VJAkUTQ6y2whGpgBDvvryg1lLWdKd52OYwwNx0wBmL0zJiHL0iItmvXJWFm17IWxbWK62ZdA/j5
ly9Nk+KPsmb+1ihsQCpqQtimxTX65/JLYGcP2yQmajoJ2B2UwieH19I2SjcWj8sDCVi/FVLN14gn
w1WjqD8XCmnoZ2TAgZ7CZWPJBxKPV8jhjv7Jgl1+LWZwLQ3GxMWfS6J13TXbumm+pjIorjFTf2pF
xGNz4jFbUqKPlKbcNwVcjhuSM2/Gbjv04IF1i3tOO3cI2ziC0rrkNFRIjYHcZfdepmX3yzORzwYH
xOjM8kP4X+BeAWbKj+VZNLbyIyinrQ5G9kxzJb8OzK32QxW+L1d+4DT6pQRQIbK+uiwt8JTOBsBV
dUUNS/TDRAgnPuf4fflhXMKsN/vORL0av2u9KreQiROCYWV/6Wfjuq9hgbKScJ0JP7vqXRhuPGDQ
hMrMKQxZlp4Hj60icXzExC70Y3aJV3xOz8vR8qAOZ00pB5hiJmTcFBQD+Qv5Jqvz5CnrW1QncSXN
HbDeh3oyuqNnAgQPU8/aaIYdv8Gfe/chzZNYriD5gEnitJb9zn2TcTV83jt2IDhQhF9uKCR+hHaV
XgDbq9z2eZYxrNv1+T6UXbK/UcAD9VmdpH1vTZ7yNFL25qhwVqzuZPdNxIGHQD1XUg+LN4/W8ZZG
a7tdDiO13oOzvnA7t37UireJGBid/2UB+icm0VCF0DnDNeJmbI2T7s9TuS0azEk0K7ZpZtqbqgKw
MxNxEZMw+O4Z9KA50N/KATLB/HoWGX+9niGVc4vc6HYUKDiAhS9vYSGpSUMmksEbfOV5QzL/tNXD
Cu5FfWS3ML0Pdr9baruegdEKow0PVU0oSBupqwru1jeu+s3CzRs8wGt6W36WrV+v4fXJXeIM2SY0
oovW5d39cmLh6L/IP44GDznsDTWajXCXybHk8lSy/HF5BjodqO4QarMdMH/052dhQ2Mycaxhc2v7
TwFifTEah2W7FraZQ5ANnWaGuXtcuuU9xQW7gwxb/3wmLg9pNWw81VEfuvkltjGAduowO9HDLv8F
4Gn+uQixt2JGhdVDswwV9Lim/aMG1LraKjgDs6Pp9fm5KCl8Bh1LjGzqe7FQhm+cq3zQrNNfvDjI
cYnRpgfPQgyd+KV7Q7K0CdWvqVAqj7dMxqAY3WRC2FCDAdTol54XFMMQ0+4bAwIHBmIbN6Iphx0y
NO3QVcO4FjMqaDls5sNAJwFGVQwMs7PKIqjG8HF55mtp+MinQqtcC+4LYjZ3Cx3WRqx4r848KTuB
4eLNGZJV2+lQdZEf02YAT2Xm/D+x4ZyLYeTbmuqfeLudp8Qq2n1apriUetR1vsW2vdFFcA3ydqAt
yUJoAlfn7Y39v9TihvbHzWD+HiTzZo2cJiEM6vF/XEGmgcRTIvfD+l8Hq05PX3tB/0cXR6g6bJ9M
m9gmVcRfBcNPjryS0DkrxTwHV9UzMihbXgS2pGTbU9h4kfhlCZWf2HEV9mWMnJTqLd8szDRE559Z
kgb7JcNG15TkcNvxiMpQDiPreKPR7yIHVN37kCu3FJrD5/y6R2dxlTij3DcE1y2DOM/KJJOE4Dcd
VFK0/9+R4sXW2sz6+oiJ3j5NHSrg5RJYHkAsbrl1dKf/vQ5J/Z+nMwA0x3GErUrTVOH1/eN0bstK
psCF5FHJNZ2Ugyzb6OOLVRfR9obr08zfyZwCsuC19CS50lZMiKiT2eeo4VQPA3J7ZqRQMdXRQx4Y
SIEeDevR0gIoDE1LMHw9am5HjfGsxdqFyLTfVl0SYMQpxH3YrMqTIZ3aBfThvTu6a9baPsmC/J0u
HcDRPCuPcRW/ZrWdu0v7zJYxpvWS8TftUlx42O5Onem5nsLaHg2QjIPIbC5Tmd77cet9DzyJHM9Z
nlDdt8gW8N8A4QkNQd3aos9iJsPwLe6hazkxMgw6nfoa2HB9ihAkbMaIyZdnJJUbMN8F7UiYi7Rr
7bQUgQrxcMg67Gc+zHpF1ArY6NAxVr7Wds9dUF4blXviaNrKXW0n5Y5Q1Lvlwo51sU2VXL1rfER3
zNrstYim7K5GgebPo6xBDtlZlxY+zTk1hNJErvpuak/aPFsdPcC3imzhGCx5V2zHUjeyU+SMjbCe
cr1S1v6x0vRqN2jdnEKc5hP6Xr34mDyLU5XU+G2ugitcnvlx4mxyDBs4v52ZU42iy1Ri+74p7atp
pBAHDOsczgNwxq+rfNRe8jiPPwcGcSuaFzTjDHSQ9OqXe5a0/LNu5qDBCGg8k9KgHmO/JTs5nqp7
LyzxSCh1/SZk/bOZQED6Wl7vex+Mg4mZnycQOIqnXujOmgO7KC2YHThj//uPsIAigyvaAG3s/AUu
WK5+Kriz1Xy1N7CajY51nuOVAzmnTMWercB4K1BCPmEbhmkSjuq1xy11z90FjfOoZ66dk1RhoFPf
D4mGdmGOaU3DNthbmOFRieW0+LxYXQm/N0lcDet1qiMzXcozQd70lPcRIz6bWgzjQecmtndLx9Yq
8Dk2YEZtnjQvbMSUacrkN4S/e/6vMazuKwuspeg8UhNCqAFmxYAiVVTwRuyqkSZHt3iOJaOjCxVa
e8QZH8oZf5eH5rQKm8xZLUt7B29kjQNBv630aa6ndwSL7hexCfIMt47QQy1t64lmi6MpxqOhJv6j
olbXVkOtC36LQfNMLLcYM6wZ+ICfspQTrmsFJb0NBYYl0+kOXRa1j8s6kHUBEa3VZK7op/3UIrLk
NlpJ1sutGQmnDuEBt+2t4RBQtvRoPdGnd1FCiEUW69uR/dotJ9Xx8nYfyVmjmQfluffGcs9nX55x
UwQuxfs2tjx59U1sEVZpVtuGQSJSU6fFk6kxGGcOm+GEwNyArjolJ8XJJlyWQedfSkG62ApfztkZ
59wa1Ve6R8RS2n5oFSDNkflzae93gaDl0HbjZfmcgl+eNMmMZ6TFp8Fpwe5cAO0ix9uhVQ52YPhM
GKAfgxKYF0FczrNEAxmyGz3UZIe70TD6m3KkrEkBuJ0gQjGr9B2JoM4Uu2xuF5N91+EDrHHWZPmv
5TahmKF5mY8K4RNDQtY5TIj4nFmJ9TNo42ccMcorCM27HusgskRN3L5WrYjhXAGQvKh54T/XnA/O
QJdH0VKxpcr9K03ZmZ8lw/CGeUo/x7lFVi4a2ovaFf1G+Lq17yfO0KlT/NvstBvrH+z29Ds03T/T
wW4O6nxCE2OIpaXiMw4M+9uGHLxvMUH+S3/bWCJH/u7U2HP/kta2YamqZYAs0Of9/X93MGVZ1HBJ
pqMfYsZog/6U0xdbL+MtWQXqOonluwcfxNU6U7zkEqA25Lb0xNBTOSOBJR1QhFlwXNI1h3wqTl2C
m9HR4q8qzbEwkCivSfRRsX53uw/qZjltzDoiOtsiHvjvh6bNXiVZPYFmaekJOeUAPzUdLkt3H/xS
7ppyTF1sFR59/6i95GEYPGOdOHWjVXyMVcs3oUl0XB2gyHGaMbdBfbKjznidgOctIzQPIANjG6JN
WZY7uEfttDNraDq3nAMmLyzdDBYplcp12g7NYzcr0LoUvbiPaezgYFK7s73umGs49VUU2Y9/P/MT
Z2dXuLiMgnzAJeL6Fn69HGcm19v83mApDf+ZX5d9klOQ6y1dPGbaS3+h5eZzP4bisWAKfpwi4biq
H1q7GhEcKgjgTchQMHIU12ji7FqmiL4dNsyiA38L6Dl9KomHn/+92Na/Mlt1Dsv/6OV6dOxs/XUZ
cLNXPnbgV46mk4QbCr1pz9LgQIn2IME6qnFe7nGwcqbd5GdYKdvKPnn/R9h5LTeOLFv0ixABb17p
vUjZll4QagfvPb7+rirOOTrTN2LmhQFCmmnRoFCZuffarN0X+QOw/mWONJ8cI/o3HcpS7oiF2KTJ
CJUI99s2UBoNCyZJJHPDF0Iiu0UVteg0aNyQ71fxECtbCTLF/aGtgOIo27CxL1Uao95v6E3X+HOW
pppTy9DcuhVNcoVTyKhxpBNuOOdRiGrkrgUmG1V+pcfLsFbMtWzvyh+I2bofOySNwfq2FWhkeUKV
GAIoNMp0m4p8cE7Pk0uXtAf60DuJvTPLIb+l2cR3tVb6H1666DHn2gCGHypfZfwGNYHhZvxo4FHd
ywlhFig1k4tOwTXDlNq3pjd7UPO9HGHLh8bCgjKL6M8g6ou9vMFUDtyVVtf4RsWPaq4AaxFiSKig
zbFw7B8AZ5pHo050oGqTtUzj0VunfeVvzaBmLp30p0gPGNZrMEF80ysPrQBGOxhdFkamDNsuVMfr
JCaKtAgbGDxrqXADLzEeVM8aVzX95Hjs7Z+uMsH5MGzzSSXsk+QmsNs6k/QtiEplqbZzu6UOTS5I
eXuillpzKLZKV4UCfmGcrFI3X+kIovoavpNIlpxN/BaH+x2crgBKyx6GWgkBZi/vuzAouv19exES
xyb2RJFpQJif0g/LC2+gKZDXjqVFj5wGtqMYr06Ln95NbPPZAiwuP9BqmDTELyFGeZGVaQ4uE6CS
pXmhi2VLbvLkxq/WQdH3up6j4gSZGWf+8R49CnCk2d//TE0vBraP4nbb4KfHsZrVm0bc6saeiAvD
xORGPzU4B73DvZeBv1S7ViVUbM+qp7Ws6ec4szeOeMoCvKMV6p0R9YRHHzzBSmo4c+o7BWHUutBF
zQf8ms2WywU04eoLEv8Xtd8kdt6c19Fk42+pDnNn2mvFn4yFN9KhGWnvl1U7reUOaGrqdq23rr+P
DrJB4TM4WXHrCpdMFKtVymz+59wm+raXPNQ+oinUj/NRvomNm79EzcSoYlJbzByEOUuOpQ4oeJnQ
EVygSf+Q/1Al4urBK2zgcZU3Mmmfh9kpHmQFnSfRs1KBLxvVZiN/W27Rcry09wzWwMXaIRZ2WQRq
4QOyFHJKsNHbdsDOjG1r/thBRXMbFStg7W7jvPQ2Dq3zNWUiRQR+BGbERvcgN5pxHLGmjnzouB0R
Qk3Ee27YcpSHNMVrqFkDWCpbY9GNvGmERuLhJJBpsEwwgOQRUb0dyiw7uP1UXDoLgIVdI2/RShTa
jdPd/LAiJVokuU2t5p0HaEGDGj93Xg4RTgTq6IA4txlYKbniyT+CajRG9uztKhLdMV92w8qdA3WT
oKE7pk6OlLnt1E1fl0hlwNnh+kaBrNcDSofGG06N3pmnnLvsuhw1bJ9I/nnQnwvg4t+LyX4uklR5
wuATHGYSw/eFqx4CMQ3TDTzU1BAI57U+PKXxHC1TIWzWxnlcjwNrRqONn/chaZ3yxTHq09cDWFfR
iaguuPCJFpziF8j9/fcxmBaGyI5xYgdbl2LqK1jJAUZOwoFcef/sKfLWLu3RmIonRQ6kgjQZJ6ql
0q6i9ai61arIVFWwNH9HIlDPjmqqudKdrsnwyzNL5bseuiyeNSLltl31YlwT14G4eiC45mV91OVA
LKdIo09kn+QNrphVChY+bxGaKia/DB+9VVzTG4vxeNN/Tc+68k1uUDwDdX6BaPVYUIK6UVI/Vy4c
GXpU2AF8PI1kOcKpzR5KFEOJ5uiCzBGcndPg9e6JPcV48Ab1MFEGLTwXB2pqaWeEVzayCaVYhkyf
ShV+B8oTA5I3o7fhTaGc3Lr2mC4cEBZwwazd4OFnr83WWVWAs2Sf1Q6L4qjXQpZTMaZMLBKOuggP
3UR//pBxVS3pP6Cg6ZE5mOLiVGdE+HPY5AfBtsVTrv/bnJYG8R/NIU+zuAhs2zE1CwWnJ9qv/7M/
DFOt4I5ruoe+Qd/vwhnCgxlnPzK7f+KuDMAgh4ZZl0RxKcgndqpZ9E+4WjZhoO53UpLploN19KJX
vn7tA4yVJ5PWhpWpjz4jo+fUH5EA4eE46GYYP5TwVXy3GD5TBqgYIn7GHeFr41wZu64zJCb9OQWF
cw95gQZMpz7qvhfobk9qPreb3gTdho1WWJP9au14cXZEUCmljlUCZ8v2GsQAQW6sZDBBXUzN2qdd
v5FPrUrLlzVgG/nVum/SamVV2HDRq/sXjfptA/N9gu/AJo20PDHlHeGruiKIeUwTjJNN6hFFrgNc
NE33fhSKc7NBYzHgWurHgByT0Qk27eSM3xpv+h0RPkKPued/wq6UyY/oMCZgOM9BqNIX6Dx781ek
GWT4GcDH/V8k92rRChlr3uPNdbXQBafoopit408TvyWZMlAzxdEQVfZ7h4FuN4OsOzG60O4PhtKF
K+Jr8r2bmsO2nSznXpsbyZPSI33fmiQuE5MagVfM25vZBhGJ2E1L08Tpsa27XOVh69N7aIgG/dIJ
WxWojwaF5/0+7AbwA8LkxVDa7IVWM0S2znY5HErjJfSWihde+gIi4+gDUHBSQI25aC8wQn3BKjYD
Fnb0hzIoL3rru+9xng/L3HIgzWlzTWnOeA5zxhk1zVpre4gT82DWJ/kAFVnFcat/yO8GvdzuPMEB
DWrXXkfI0x4gdYAwEbuNf+4MWv+/Meg4Brwbz6X4YCmy/34JMZgJfDKBlIPnhjgykPk1dq7+EAeG
r98PrLjO3syu/HRN9IKh1l9SXZ/3eInMpamF6cnKffrGeGcqlsF9HKKMNyzi+Uzuw7IDNpV0kDEf
/7rvgFiz15ba17c6QHwzCQIMPuQloor6SW6JlFKA/6L6qXbYVZiARRH1TrR+4/F7/Z8DcMuvYaVC
KsCWtpDvXCBG5g0SitQZmpM8JR/kYl1x3izJJnO9OPi3PrUrEr3+XqtSrzogygyHepXjv7+RAONQ
wyZOeozrcfNXKk1DUh1DFxnscRdNB4DCFl5nlQVb9DnajBjDT2bl6cc2fOnE7WoKgc3UuNZRCuTK
LXQa91xH6KYJ6bkx0vJv+dxpOzDaUI/FOfkQmKT8Qbc/1KTpkFhoG0dY1da6yoqRta0+2UR5aG1b
PsjeqjPFz7N4VhKwzDLgeFRHIuvS0mP34OsZQHXkgm5rRKd4qUq6vix0SRh8v1eJSWmpt2xSsark
jnVDcNjtorKstnnKwlBM8TELsuoy403FNuElH6QN8bMeSKg+Hb4Cue1wAvIbxYwchb40CfqVRirF
X2rTwItXDuFPWr6XPHTClNdB5yQvs+sdqhbuUjpX6pKx+ATNpfxsLC1/bFvcDYxvX6SgNG+TBCI4
+gNbAe0CFQgSmLJsjZijRA9WtTwSPzUy57tbhPU3cfr+C+JXTbMxV3FsVLDxdcRdWfdZO8Th5Gle
3MhqVbZOO+xNRE/Xqq/x5bFe9H6G548a+xpW2SXus+6nOJjDON0qKmatuS/4nHuoLlK8Sxrig4v2
1vcj9+wYhYMbfOrWdv5bPyg17w6w434Zmf05jhp2A2Xf7ohy2iP665a+6wBKSYyjNQONwspdAyem
JYmB3O9WWmwcoZD+mn2rWWVF8htQ9t4ZlB+5jig+DUBFW87H3AHqMPLOXdiaB6XRWKdl9jlHScyl
ulL0kg1Mrb/qDZqiSiNFGhq9FZygCfwI0Ltt8iHFc2mHP7sYekHF1FXrJ+/ApatwQ2NMb0SbqDLQ
Io38H0uPXYoebevCRCYdm+C4QbYumaOse7/bOmZmr+GjdTC/yfCZLJ97UpasHECN7abEf8NHnr4M
rfcUMTjYJbAQo57ksCaGmJb2otFPexewCVkDhlZtW8jrZRDgu4QppMz8e8mAyzxRV0lX56cOHB2Y
hWkRw0/ZVojcTFYg2MvTKfUCmv1NEzxSW6OwyahmYEJNWfno51mwwadyairCWseg0PeWtdcQwpyc
2oBnKxyNgD4OoduPhy7JxwPOrGdbzGwxRvZUgnB+IbmHTJPWdpyPgIUBm2fcpOEE78um+Vax92Nt
nRlBosZPaElW5s/ZpKk7qx+mdsX3B7kjWlAg5qfMaRYxBI7t1Do/GanyTY+7duf63hIbI/5dZ35K
vRhORKjs8l4z90Uw6YAScHWi1OpI6bUOU16xM4HIp+XKz1rTrvDaF+Dp3AfV7874VI9ODH5OhclT
9VzPkJbp4ysQJLwAJV/XHj0lQh1Wx1RMRrdF7QWxtHZ31BaYOUdQsO7orlARqEu3as4MTJ7Qtqxn
L7s1+W+VqbZPFmDU6+/zlNjkaix6IV73TFKUOvZyO0Kis2ejFf2gLjy5av0m5Q1S6DAJoQPMr8Ko
lZ1Wds7GcFP9tUmmC/2xHxGCe5pOSN5Ld1aRB6v9U5wPhyGiL2J0SbvWxH2MrlyMG50to9O3OA+9
9hb6RXkDGf3q5cMl1cbgIL2n8mGu5uLYkIeWqCh2QrHGD66ACTMUL7JL3mf5qp2zLT9ZCCnEaHxk
BqjBFCgXFa1DPJDWrPyU66w1lz3RKz4f2cjblSG+RylCbxdEff9ECbsIQbATKvNYON4FtuwSb0bc
4e+BA5ARJ5azVrikM0UfJcYAzej2cXtqnHIblr9MA3JdTHn7oNq7xt0F5Lr3QBszdTOO+x5xSRp8
mzucwUhivSdIDmn0jSwM/OxUhCCOdPQSAE2SZu3RIoMCpUeHSd1k9UHDsG24xFSoysKeX5mnQlVR
36o6/J6z8Dy4yaNbJNOx6wgcwAMwsC1XHj03D45+RyfPV6+xawU4OcFCa7m7cTrjZABnQw64mhHS
HPOR/dRgZr+CjiAmzzfDB23uqGE+jKGtrvBtsTDtIY4NkLuJM1bCHGO9mfRvddAuZzAQjygol6Gb
WdtA9/pD0r+7FrySzvWfEUhka7o9bxPUq6ApKgKe+pcej/E57QDdVq5z5OpT91GoVttaDDemueAm
oRJWAUZz5+tWfOw0uAkzy8hUNul+tJVjm1cAU2FMu1UYbYKwLs72ZD7AmPJvVQ61PPlRbL1JqdZe
q3065tSuqRHGRcpEZtOl12Gq90hCzX1qZJ+J99b6eGxds/0RejO0nz717hoNEBTb1uU+nADsQI56
NPWm3ME7hoZUjTvbTsKT6jvfZJuJfirOEBceicEI9WBbfb6bE4/tm1kQKD3o+WNWlJhT5kalpah5
S7sLPHSEZrIsrMG4QLFgGlw4xsUgu2vTmGQiyXPyp0GnFCvmfUTUDEb8PCrDSfHYGHl2TjSHLMEb
vJfrtGFyXkTN8NaoAOydSttKAev9P4Wq3O00rQIZGljcGcjDvkzQfrzGC3eYu5HaCUWEWeImZprp
C1XWyi5LB0QO/ipdVfGnWrZ6JngXMKOYrrWNMm28zMV1j+12xUdmMD4JmocJL+0yVq15g12+eVAI
8tv5qKhg5/okptljgO8lhfo0RjskZ+1djcXwkDJQPC0SYNoAYVA0WfZwNofSP9YFDDQds/m9l/Fv
2/b/V/paloUwwjJBwNLz8f4QyVV1G7a0FCtS87QRaNnQHpVM07OjOgAbcITE1vMjAr6KmjlFvGw7
O6f80LQX2+/WQ/3DBUf4W0wEQA2u7n4xxOLXNmjsx0FzWVDEMBWszKIjGG881cKD3RX99OIe5A4H
z8ArJB/iPelEsFnQwQSN3Ii5CxDu7nvNRe3QPOJL1uviFqk20Xv3ak32Pws4t3vZGjexc4AyBg1N
BgkXNhFNNir6NyQHePZj+11vCnJ52viVAHl4gW7iPLQwye0iYekJB/OxacDEl7G2m1wVEKOQKVTF
ZgyxU6Um5jxH0atdSjbIGr91f4za2T2XSTSs+gbTcGmyUOqwwo/6OE53KbSm+OfYLtCjy7o5Ik6r
wgZ6caqh3gXF8F0K9hyh2pPnU1L57v1Z6jTZfk20CJe9aM/4fp7s7oo9AyMBy2QbrGjPeR+EMqyd
Rrd/4pP7HW5yv3SPsqkpJ9F1ZN8akykefBP7ROx4v8YmpV7lUSyOwKJ/g/4a7hGz7aXkOBPRXJ5j
od8AoEXlTwTREGnrsaeIXpu69dusEUtlA6QgRUxGvDYFVIcgPl63Mpt0LrXp7iaiz9ZsvSixlqiF
AQuJyA9QVxhdE8t8wiChbMbJh7/cpvhvcE6uOyNiNFHYZH6LNkxpQzvykDGUSue3e8hEdOxFPNOg
qflOUXxcZDIAFZt4uXQHv3h0Aj4QJQ7HU2Xwd06qzYZXJ8NNTOoyoDOLNA0/QEaMG6cysUHF2W8H
fcj23matcxGj1mv2ZhgZ+zpZCZfI7Z4jEQp9v5h9CPyLeysXc6GNgRd5ZBVh+Sy80CZOLEWNrve7
rw84ClBZ1T4Y4VSMoW06TnA91IpPV0D7OKWhjF56bmuv5P8N9fqwrCqPfJC6irbQpBtIFGSL98ME
1z3T/zpqkGOzeAKnELVwSXNmP0KsIcPLYeBcouDHNbSXS0pvE9eJo+qdHO/TEDrdtR6YcxIb+O3+
PsinYzhsyRHZywZ+ZEEjtzAOH/F/lU9VPzw7ff0U0CzdhcrUhKRMqe89/ecdGYnr1HCDJ6QM5WOd
vuW++xQJ/21f4gwCtFI8Nc2yajT/QAhQc+3VwVvMEVqQu0XCV6afWqH9FZDEXUU5WXAK8p8yPsok
OWjduhVIdBFxWWkRf2KYvLqj/srOepMoTvvSPaV8Xc9jYLvCL8tUTjy1sv6bmw7jxXUYvtE6Vfdl
EBevPf1K2VaSFmk52oqLUN96ldhjSk2SB+UJ37TWrKVvO+GGsoni5ujkzmhB917dZb2DrUUnT7zj
8kH3sZF1EGfhB2voD0mESuvYX1lzZpw6z8S+wE1ALoAkpXSH+zDHx4q1yCxSE2SfDpWQjaRFgbVU
6DeraOHvxHW1c/i6b+Kpd48AFtqTGjkCdWEpj4PAYxNkVj8rcQSOZmiGjavDOWrxt68w0cL+FOsv
cczeqq0sjU4VTi6hhPKzdI2SwDx6kxVu/HrQtlFeIkebymgVavV0kmM9q7QuodJQiwMrRLkyJeoy
M5psk3bdjNZZr84JfN9VVIXhiRubftVSxH0ONKHvvd8L5MJCUXAZ5PAw5IFCikmu9sZNy4jokdIC
W2OvhoH1MDAl4S1MY+XI6J5BtphzRWhFT7mqsJXs4xrxek8ZDx8tdeCngO+PYwr6BabeVB7890fk
zFhpQ4J41z1Xg6mtQ9BcezK9grcC5mfMS6HdD8iXVrSyhXrn3g2wec8urvToAjDjky39bGztI0Cj
2ry2Cuo/By1DOIUFXi0NKqY5xnBYEME0dZEB33BPvoKsgh4TADGydQwGvZdeC+k4tdUDIZLhdpBZ
t4N2KZvBqL7Hbu5epF6kjAfrmhKIMORgrlDtbqWGhclUaECXYm2jlwU/MLMe74KZbgr0jTSCd6kL
pc9vtLs2doQLubArIrqs2aOq18gF/pIlmGz15P3USvVtRdzlMhavQC6z7BGbBxAh5dqtx5dap9AE
OfEgH2iEuTSRQJ99nYudJj2ruQ5zVOnzVy7FmR2mFa2l6EO+W3doxtdP5NyCaZ1+DApI8FBFtjmF
519HkXqFRmMfMLgO1HlFcC58NtbAAxpar0+B0LCatHgOEvTQtnB65VM2+PkqJVZyo41Z91D1r95s
jVffTKarPDKYxIA1rIRGunkJ+x5mEvfix9pcJVoBy2226gFAw9gzsA8inhNM6yt9f5G/m6TpsKlt
8ldGhObSEWG74a3UKEUbe+6PX+dD5mNf58EilQjTm6VBlw/EHS0PX6mwf8itqHjq4ZAVdijjxVe1
cd0ON98Vn3OrFR/xL/lP6ZmRb0HNj9siy8XZtNToR/WKcUojT10n2GoPJhq1f94zyg7kV4dS+p4c
FKCOiaLGNT37DzVNnHmB5Wggc0msQ9IgpIXs/F0KO6hqmYaFU35rAD/WzPmJEpFPlRmYhmKFI/0Y
o6TMepbrZIX6ZH93Ppi0j5AS813rx3mbCWmTrzjHjmTMzRSo6guRzSvAJgBVEuN3XCvcZUsfCkZh
DKsxgloOdRWCUjBOP1U9WHJrwoVtB8FB30tdrpzEyod4sCF3IuHP4o7ktM7BJAOH+uJ1w0QYs0/c
caGq5A/k9WEqpuSs2vhcR6CGJIC0wwZZGLxEVcQgd8jHiDVhO5jNP9jfeb+1ZLhOOnVWgd5vEfHF
f0VFF63ypBxuJiq3jRE3/dmgm7lzkjba/fPnI6dVf/982NDTgzccpJ7Mtf6QOmN9xlVXaPE2y7vk
0glSlEeDfJOq0Lbvb3Wsoq3JDQFPwS4AFegH0tOvHSO4fmOZGL2xMdrkPWJwf8YIOBx8M0ppjpHr
0FD0HB2N2iSmBLqhbW33/lQuBhUD5jjMxRt1YLNSc1gUOH/Kt7IdPwamhg8WnGdI/h3FEzCWR6+C
PJHkQbuXT+XD1Fbs/rIeZUdKHrvlaeuvHsmUVMF5W7jD0W2T6CI3jbNWYctivkw6eZc+Dlgdt45T
6dtglPSe5pV04Xyh6E72UEVzuWFkhytT2PH1FGJyZxbNRWqFZMO9MtRrncMI+4JkxAbIzBzb8zZv
PPtqM+ORQmtpQkB0/BHlRbYbaPVom4ZZYZNo82NS2Z94NfOLvKxLw/gUm1g/DKxv6ncaTOanV5Pz
qs/KiP7PGR+9UvmXi1VzxODl69uA8J0uoO1aRO1pNu+UKYTx/zPbrD1nyjSu4r2C83ypxkWVkTtY
AtOs0IiqOQJVRKbhyWpz8xKBiGAxo580ofu7pOQyAmk/h0Y5XIM0fZPx1IYWj7vGLghfClJQ8IYq
qo/ZX1ux6j0xwNAWECH871gzVoApzd+FyitjPCpUnXjIB+it/8GaqOpAFnHVvgYGwUHO6A0/AH2F
iW//HGA1MYtFLDsi0d9D0Mb4TROyjhk3GLr3IM8EHtuobBBo/9K5VsF8kcGXLBcgNss8eHBc4OhF
AQk06k1g3P4AjEmMd6T6VomJkxBjv3jy0m8FH+AC1f1fR6Vr0aVv56uGLmGD6BY0QxKlD0z3GNJ5
D34cBQ9GMpoPpp6jEWpXcTe/kEzW3lrY+Dc3KF4ne0R4VlQaXe+AjKLG8QhXxK6z7erROdtq6p6x
1UzrxNeS+bXJ6hIqc+afyJ65qzESl46cYZrRaQrsk1/0iIk7pJROBjlT8Y+qPd77CF6beJe5n17l
Fg8iEgaSgYoBSevrXDTHsHPC76Nig+8rvfkS9R32+Nk6SVKXrafJSQkhudzJXVZbPd+VrqSfVxel
mLINUbPVw+Q9T1Vl7lT0AOsqqav30Gu+d8zvbraqRNeAjKMFX2lQdFFEc4Z9DtLotj+VupIcG1rd
25748sfCiiEMhU4gupmUDnQTEqHMGhTttzIiHHbU4dnvmAj6XZHv7FBt3vwk38xD23yajcJK7Fkz
a9BYPlrm+MskUf0TGAyJiXqqPRhz8COas7Paev2JKIrhRAjVSFsv2KnzMJwygvJE0i+hoAv5O12z
dSyjea8i/8CUtHhxapPtXsKX2Dfhct9n1v+8VDt/Tk1dV0PSqVFvcAmiG/zjVhoYcWgy+OEOqA1n
r9es14IXdKgrA0Uvtq1XCkKH8W0dbhzxUzIwI6o87MDypzQ12dMC6zxHekj8umWme2vSP2QvwDZC
gNCp996P5H/3hGahMKAHJ0t7WeS7FRkX6ah4a/k0reyN37oknQciVwqU/Fsya9gMgSGLJ4B4yP7k
wECn1pUzZRg7rQO+G1bVcIbLrqTE9TIcCrUmXCPipI4QvQGjn1yYZ7qNijCedyoGdzxFN5OrclF1
k6CuCGgJ9IZwy+iTQOIanHsvmNfSvJ14ETOCTP0hjd0lcptFV1uKsKrRDah8SKoUz/JBtWfzfmSh
v/rnT0t3hbvlf9dSvlGaqlmGht5N1TAT/X0t7aHMJzU3oFPgM0OQg0S0db8tqxBkfyDuea4F69yr
35wKzRVMTQ/gRWW+mb3NLohWPfEwzROohVQExTRPA+AjxqZMj2xKatPy/zr/9RtfR0nxu7Rpo93B
NgbMIfpWp1Z0QBOzG271f49MDOX3c3Q8P0sjng+yQTa3g3G4F9pqW7zD2Sy38KK1s+vYJQGZHFlw
kIRm005vOVfCu562x5Yu668YW2DJaOUDQw7tNKbRum+UR5yjR08Wwo3oeNYGI/h7EzBILKLEhA5V
8AasoUvespbdgG/3+frexcJLQtPbaoot8BDjPDtzAUvF1c+FLjpyqnL0G/9R0TV0y21rqidKkOpY
+zBVynxcN7jv37spWQ9WQTi0in51KpVma4KluVt/5sRstqlRsiuWjhfSxcN1XSdPnTQ9Thkgg2R6
U4ZyfKgsd77pUfUtyDzUiWPSrYN+ULh1FETyzjhLV8Gcmbss09hJ5ZCdhGY3Rezmx8Ibp2KJr/Lm
QMCT86jPpn8rJqhngF/ebBd83L1LQLM8vQ92v6g+RVQYj4VOdvjg2/Ti3JqQGXS/8qhoND4ybA73
MPY4FLRN7AkNUISRYnGp11q/KquifZQPaEs/kxqxY2q33drLVGKVMgwkvtHl1xwFy4XugruoO14y
Wla6H0Is0GKdJ8FPX8Y0f09TJCj0moGi02sU5jwebLtZSau1b6G9m3n1K4oRi0wSmsEhBoilniXg
GmiE0dnj+vZKGM9JNNZgVu34kCfMOWRzSucKWQdl6S7lfKyBBrGu2kiFu6K9k4Cu4oWLlUUrCA4z
Q+1bGxKF53ZwUrR4Kdv6DPHLs6qAIR4qMsgASX2mjfYipdX2SOaQ0XZs+B2lfI9Us9+Ar4lR8SbT
0x9HOcEPhjaqJ97/q/S4wEy3DzTbiWJFTxKbSKVdLWIAzF9x5j5MV8J1CKolZmEChFJPO8ZBr4bh
PyZtYb04ZVpTiafAU0PezDG4afn8nocdIA3h/cgt0pknRnm7GWQYI21/309Dc45EFKNDPhcEqh+l
7rzSrO4fuwhX0DIfemUHZlyy8fDUZmS0MW0P84KOSH7W/KB56ayMwBYam16dLjXdXck/v7BbkE/i
L6+oKrEKoFkKSXE7yQeijf46sodNkdjK6f6qZJdQPqBEnreGU/6yM4/sABP++jQDwV2oSluc74fA
sgEORtB00ZGvQh3M7j51rpancsdJ2oaUB6SqRqGf9STcR2LbJaU1dnxTKkBuEukXMkunF86fR1La
Nc7I/PrnhVtz/3B/Op7Gko1ASfVM3ECu/sfC3RCyHFWdogMhF8ozeLXI2TqYnZgtw/ZiBkSNw34t
1llbCGE1dOY2GoWZvWG0k/Fp90FOOCDKGmD8XnKy2yo5OST3MCX6y0Xfjd10AQ847G13oi52muKG
gqxeOpOlHh1g7JizGRK1YqFsQXyuOvS465zeybkEwSd79R1zWMxQaytldJoX3fVeoPncwd0Me6Ew
ma2nTscOxcwcBLwV7OWQxo3qbhdY2YzBsbgFiaP/KILk66BoHOTdBabgMKZR4mFDWsotRUxlhrUn
rzf3DUeGrzQIcnc/6ZH9WtG5XCgTnRAC0WrMepp1gHyK8jjUMhyF7k8EREzJG4wYqpO22yBw+nNR
CU29UpxIFUZMlxrtVhWdjTYWke21326lhrqiIqqdoti1WfVLG2Nz02deka1wjBFwOyQMH2ub3fl/
HorUjNA4tsrq65w8arUJtRaAdUN3tE3h0vuXrSJd8fwt7ieXPBvie+xZbd8qw32ViDAfcaMRgXMN
BkfbWeZwl/7GhAiJRAf1Kc2a91JxaF7Cgf9moG2uhzEitBsw+tCQGVu4DHYIw7GPwZAN54YtGEFg
FMFAXHekmJNsIV51Q9ThQT6VdWDQICvOchg5jd/9Qlfl/0qTF83q259dCB+/att3sBXmnQMqmW0+
tupzbpLL40yasqF1hwN/Yu6lqW78WNRF8siAaFmWdXyVp2h8gcm1mipZoz/9TGH5v9L6/40WMv2d
2sssGczfzHc/ZhBwO2R0xoIPejxHRT2eE2TImdVMe2iPuzzvMYCAacbYZbug9cNybwVs7+o0Rnwh
Xh/5ydpWNwqQb+Ip0UTVv6jiwE39fefFBQyBxVNtnPQWjSfjj55GNVptqxBPfeyyyd7exdAT2ZUr
y1UJDpriXW53EZJbVs7kGloODH5Um+ucbcnzYAbpePOM8VdM+MhOD7SASXalPqMjesamvvAF56YZ
m2XvNOPma4McVVq88pLoA9nzuPgajDm0GnDiADWZiVVpqpBOJ0FGeGPE7rUqcDbQtx6O8jYWDzV6
obCZ1zVb2KIPHHrOxCij0A/Wrtw7QcMq18ZIs7IuC+dKzIhzJRWvtOlTyjP2ODtXbaredB/+4dep
OFLfJoKwlkFOvZvhCSwv92uj1k9slg5Yqfa5lxToXgGcfz0gUdjc3QExwhFZDweU2Q81dxUHQLvq
6N/vc7zKCt+z0qtPIaCE+wOhWcVmHu2E3C7oBJn44kveCYUVIxFDHZ5AGwd7LrcF8t6StLMarGJr
hYBfaptdVpd8C1P/11TXyuc0RqDAAPfmIzSWgCVEHEycUYaivWSTMxGGoAMQxvmaNeQkpWI4mRRp
BdtAoKNUu3v4YhOmimaAdx5oQvwHV2jN+S0ybONGV4nMB9/pLrWuhZfcxvXbsUZ99y/mDGlM87pT
6VnxY2VGcAbZXiEhHHh19H92rlPRbdc+AyvmkuhmkkHsTPUWxCHXN8er6hNZqtyyA0231nV8NCcq
tnHuB4AIKXkZs268sSnrl/98dzP+3uER/ViTa8LTVJPyBNLYH0UkX2dFt1CrbY35kjZe8zH3KK0Y
FA2XWDYVUvj4BDfMxVUpQP2ao1me4deEx4qCYMMKVD013giL0W6MtVGhA6gl/555zFVVYJebXnDW
Cy9i2xnpxdbPO7MRPe+GyCqYrLmSV5tSxfDbaHZ0al12jyamlZV8ya3TRqt6jGGWxSVo5jY+Rt77
P78HmioWgK/STMJ+VIueNPJ9wG32n01PB879hIqr2oYm4dC9kICOBlZEBIAfUhAa176gLBMVd58V
V62qLvxBn/CB0GnuRMxH7c7DRheRCHJaT5T6sLPsmfGhGDw0BO4sA3psi9EN5xXijvaxKEiDG8UR
+R/zKhi1bJG3ZG1AZ3IuQxQuKOXzq+EW9QNB1dNajlSN6gcxZ9/kdlYx/4+w82qOFOm26C8iApcJ
vJa38lKP9EK02uC959ffRdaYb/pGTL8QUCP1lKogzTl7r+1f/bmHkx+Ra6JMRDZ5wBvU9cT8/v3U
el7B/APKY62TaruU58p3Fujlvim7aUNIOx25WVh3hAbTsys1+7HSvbtbW0mM2EQ02kz48byrK5lb
5had1Tx60650sOvny2HKr6RffI2rip54U2KqqbCxKHj7GHX4kZeFC3jEJcRcBju9QQkgjNRY34qm
5rS5ra4srejWAolUowSxRUwvqQ5M8pWplC1XswuxisQQtgiAwvEz04y784CNo+p/jnHrvQSZSDYV
vYA7P66d05yxhI9teGjmXEQb9cApYJgYm+w3c4345XECEMLnxkyjU1PDMuz9grgI6srOnczsThaf
TfscawYQ6MYVZ7GAcrq5XzlUH7YkypCgo96/ukYYweNhybueOmuxRly8NePBvQdmu6uNxj17CgLe
Bwj0/PwzLMLiJR/BfhgFAyHTy1jq4zeY6SQp1JiFWja2zdxBAtHL/pntEZ6UpZPeEPc6hdmHHtNP
kSLXz6NumdzsyZNG9Mir7Jvb+t9vEyrwg1ugZ9UrrErLUpyEjYkkW804ihESJerSg6pjh/jOdlQo
9I26TMtUu6++/PdDqj65/3lG+WSlSwHaAIpo8gH/OomL2SpZn/fm6eafSmrs5QQxpF8Cv//DKwLt
B74K0vnM7uNGf0rKeR2UjkMe2SQf/zmzKUCFfvQFMwe3T5VayQaKZkr1/6fb1+lJhCYNS5pDqxDv
9had8bqQPeL+YEDjrc5CXsNxQlyaXsjk2o1YD0NRsFqdC/1DjGCyF90SSTfVOqioe7Y9OQywMdZt
QltVk0hP1nMxs/HvaoTPFhVKZJHqAFPHvlBpdNZ8vsEmjTFlBMOC3JLpSyZzRCnLfh2XjH4FK3A1
Brd5QheFcSxKHyqNh8PAZnIeg7C8KCva7OLxqicneSznwT3g7AwPjYjbQ0G/bTMu3C11KAmAFdik
jrRACjqyWXlQmoaxdfw1f/xbTQLpBb9TAKu/7YhF6ftd0SbUNgRpyeSQveljMWzROFhv5NYeyN2u
6Kd4w0o6CSDamrtGGLRxqMr4l47C5KZNQ+/rf98pAJL+NZzTtQCugyKN0Vwyo1nmL3Na4InSjQbb
Os5p7H0mTz2p983UtXcj+M9LT3NiZxGysCK3dp+RQUNcVV9sLTt2rsGwUa0cQOxr8tfjo3KURHUd
0e2Q06HwBmeNwSI76kF5NXvwVOolWxDrYojqvZk8jAVD6j70PcF+ktbAJ4r+7+pfJfQ4APZNQ14U
HXC+KFsrUYKUvbHLdXs74r09237L7DfQezX8zEXI1dIKqWBA2IlTktGTMJY7S1wfeyJjCZwvdaI5
czE/JH75ta9c49GILGggQwqSTi7CrIAawDxlD0VO7b3r4p80sDkhBFUY2Mn45faUI6jYa/nQruWi
XQsL+13LZXVUs4pVsJNxyUtNSvLUhGdJwi1CUqfola7yMJte/Lp9oboSfmo+jb3WzuWp72Gjmgtz
xHYC5MUlG8i0JB9Z9fgKShiwMvxVga4BjfDC/8v78mFqs7VWTxpSKQTWoW6+Agl86jRvuvcqoM5V
QlU7tpJ+ZbumdQqYrp7bFmJEMU0/3Cn5UG940EpnpxFmv2ZR/DER7XtuSW1XgjjLcohsjZN6cSes
ab5NHxqEvO2Q6dua7vVWKFUXFZm14SQ7VVnJU/2rFo0OLsU83EcAy7ZzxnazXxxuWTPr61zdSSNp
hU8uidRxYRTXUqv/UFKtamq87ZyzFXYX5ZbDxI7uO0Q/sFwq/ZbtU9o0tfRixszlZK8DoV48jBBZ
3Z0fkulLJsu77CZc2YkkMbYdPGdb9DpRy4t8zNiHsflDrUeK3k0edRHtUcEhrqrtvfJm12OYU8Tw
v0VDcbHyRLtjv8S/lorcOqm9YpF75fI2CczW62NlpMMXJx7IG6eQiaNlqPcAIt114fLFanXbPrmJ
SzRckESfKZP7Kk5050RiDhl9sZVuSko6H4xguwy14cXQgTSVpCsWG03XSHF323t9+dphETF1ZCME
ph79idc2+lqZpRJDGkvTirQr3Ip2QbjYqIlHL4F5IhNYO2q+QeywZx6sDrKBMKNJPX9JwrYBpGKZ
D+6CtWiofBOTk38EbkJCTgx7W++n+SEw8SSYEFjYNM4vCshuWFV0N09zdYQnxFNWTf4uMQzSQ0V+
kcTLkQwMoJ4e+HPgEV2mFTbQeQb1YiAeDHQuKlClYgvLGmCvDxJDmM6rl09P1FVoLyRDcuhq5+ho
k3NH9QDlmZMTxZC7KACXw+TLfVP/Dr71qzPMxaZqcmDqNHWbpe6/uw9Z4KO9lb044pN690qXDRbo
xWdC+BI2F/NKFXZpsoXUX1gvkaZmHNjLnww9kHckCPl00ekF7AmLN1Gw6TMJYM5PEAA/NXP8FMuI
0U+Je1quymW/u2AKNHf81MzQRhZN7jsLP/dSylwDVJ5Hz/896hvy17/Qs01JRIBp8NdRqPv1L7SG
EFdP5tsnzZ2GIyQT+5yCy72VJtyxWGcEF+wUqmTWJJM+hMnbJUwN7UTwBU1+VKhx22DoZnDlIqup
kGb4jbTmCkyHUl43rQGr/OHYHQp8YPHGzg3d3Wi31ZOVFJAtM/3RtOqMMKbwqCVj8mJUBZ+KZx8s
rxd3OrPXxu/D4RXKNUTf3B++eQNWAvQpz0XHDjM03Rn3KfHshe2DyC+78V6IEOxX3hjP1nI2anlJ
hjGlqWqQb2Vhye+tzn4d1Mg7TVKBsmlaj3anXwzH9Y5ebgEZpQXSLQdf979Mi6asLprmMZnm4KGf
v6dCyPuBEg64HguggyIWKeWw1xk7GCtLlicVWEIiT+kc9MxSPJIAiXgul7Nu9E+m1aMKK6qieTdl
ezVpsbC5IGKtIwNzIp2MIpGyxqjxKvFrUpzAqyQS9aC9rLpUiVMdgmj5g0OHInhKGMbym+qXbr+u
BPGEbxurPA3D3aCFZBok9XW0tfiJESnY+UY3bxLT75K1aDtCsNNsPvZauh+tYHh2WE4DeUQJKBCZ
/4HxyEQqfJ7HLKdPruPzylpxzfJWR8xVvEivtN+DUYu2ZTRY2JVAgTrROK4VvUYdSIotdp0gkfif
17oEZ8hNyVYnFHVv2UreZOxs4j/WQLzErjbZ3yodyDiI6zAa5p0a0xoeVWxnrLKNIQFdCghOI/3s
qhHR1KTprhpLyn5T+wOiiPye1842kmX3G/2H9f9alrbpwQzFSupAsnF+3c0ACGOC8HT7VPXZRa1U
hIXg2kYFuVWPSCdLJB9m8OdlkLAkNtL1YLXOufBcwFhaTzP3r8sKj3ogTUBZmVlvYqd1ruFyUGeU
sp1rQwHhSkdDvQy69SfByNTD5jR5CnEGXFikPaoaizrYRMpRTKa7pi61Mtau/z2syF/hqbbnWCau
DWkZ0mGEWprw/6OAIcOyKwPpjcsDNG3VarBEnrEyki7fd20tdhiih3WSRs+gD6oHs6hovJMrmzTB
mxCt+TiW8pz3Ft35AWpq17joqJZL08ymQ5DN7K7L5Fg0HoR/dhhyEb3kEJutXpPvzuQM6zjV68e+
jVpS2DGa1L7v/2kEUNJ/tCVr+3OqeIDhsj6orsnfV4ro9ffVWDXvfRC0D1kM+VBSQtsGwFZINgOa
mxjZz4CM+TOPwcjCHnqEya4RCVZIpdpAnBt4dQYLGayxgFWxBv4h32ytKlZmIpkEsv5EqtD0G36t
qr78s/NzJV+B7QrTZjFPocr5lYLqD1Rn+2yedmnh/VCUU3WAWR5e1Rl6uR0CiUOUA2kgA/c18A3I
4IneP/UpjY5By+Lv8EU2FazgD0LJEGS2DFB5H0EiQ/q1CQyySueCDluvxZjiR+IByTaXwXmYK9pr
aXNJchNCp7mkqSwiaDvx3yard+6a5coRDioZ6dwlhZeSl4JxGi7R2ibsNSQEMlgPQBllTApolRhP
1XIwzZ5VfmzruyB1Z+ap6K3Fe/6I+U5/amtiRSdtqtfNsiD/73uaG/eXDZLQdcvRHbDWJmQC+PP/
vqk7bIeSVHCGn+Ke8LT5ixf6S6cpP92Gq6kptD07F3ilWtAcm64sv1ie/x66o3VfGCHbO8LdXGJl
1bIBK2SzVb2mTA/2fps2bz3MjOM/r4ettps6Grq11J97F4lqYFrJKerzYTOYY3psxPPEYPLcZX3/
YlHsoPYrhktoOv1LMlBdq8j73JNOhtM7qPJrxDaIZ9DxH4CxuQRJAuCj405oJdqGDQHq6b7GF7Qp
CqIyYlrLD/Dzd3z9xVpra2SFVtS/9BVC7KQx79X/VWObsUbRZR5vl5JqNDZrKiTd+OSgd8DhBQGv
to9hJYrz4JXZxl/uDKNy69sBrnVzySrmzxgd8QM0P9bKkKGexnK8eBUztDuhO25tJ0Rev1hHGeI2
9APSgyIO4F0kzqOcWEinE6WiNhGbPPXJrLLsmXB6M4kuljgrzg4AWJprI6K/WYml8dyVkelf08j/
1lMneV1seX43Nsescb6pe1b997+v4tR2Mcf61r6RhDFOEr1pV5LVhnyfHHJjiu7RCZj3ovbYanlo
jgOXGLGhyRPaYoPzqmEm9MLSeJci8Xd2rTf7IXD095Gpu+9IlQCVfj+gET3LoEUymCKN8PxKX4WN
Wd1Nk7QOiUtj3imbByti70xXEqMDXbCD+tmIqLBITMFTTaoObePp5Gezs4kX1emYpXAhy+zVFdlT
M2O2JlkleW+GN6VuLjz2Ef7IUlubdfUyyTfR0dNB38lF01fZbKWjLpr+ADENkJHi1V1sWdULIL99
Zpb9b8pXv/agEFECkKPKTqfbtqXu/lKT6CriGyM59UfR2/LOjDMyEsE2WZkVPti0ZM1725iS/a28
HFlRudXG+A9Vi0KWqm/Y5WJyGjzKy6qoitOMYorKwMuCcXF9dkyDNwWWGInQ7Izqm4FM7uYhCkyt
vMRiQXzTRa4pv58mxHiiJ1N6sJekVdEZxXYoX5oknp+UMHZ0MloYlMYP8WKuynErAq3NdmNq8bhn
skCzEcgFf1+couXSGNInpxncBzlW8nfre28ZlP53GmDz4gmKOXCF9YXE/MsOhmEqTiZaGMdbyaY0
5bOLCwevuTG8gxwkHTOd/DsZG3/uxabRwrJvEMK+d6zLqBvlY4mJ/YqP9xLjNN83bWCCRBlMvOBW
d9fX1XJ7pzPyAuM5itroi54To8ykuyrRAQE0b8gkn6c0Og+Nha8js5J7HgoMpMt/hu8PIjcg+AqL
4ESQ9GM3Lkv8VIsfwbPUGy9t0juqznI3+/17hN1rE9jW9NEKQBlREr12VAOnhCeA0LZwvtTTuRZy
eNHTLzSBjHty4OkEEb34bnqLo7d1upPAbrJV9gollB/T+ikQ1PuKwXEv8ag7LDs5C/8+I4QwWZPj
9aQ6kv7SG2tiDAjkwlXrivWn6q4PTt0cJioIwu2+3zYDNIK0LblNOZNC5O6Tvra3ifeTtHS2RV5d
k+CZug1qdmoR4dIK1mL/wnLC2RMUShZqL81XMDjzRfe+eqn+Q19eACpq7XRtvtc7TW6xJvu3M803
fIxPQm4ts/xClGJ26perUON1BGsJpF93989mojWrYFPMBhPLMALYx/hnZiUFAhRCS+RC5vyZonyr
eAg8eac01PKTr9PspvO6sRYDKBV5fPcJiYy8uQet1SDJyjQnkoi78xwECFjCzvNe8VHl4BOX+rnp
uJ8Gzw6GW2fB15pUgVXzWJWDYjuzrpaGxYTbN/o2xd9IL7ZXQzX/NFpbHMe2c9a96SFtQceIiGBK
H29vMYGztBqVmKpKqn6nKokaWRmX3H/Thjh7GbFXr3pE8uspGLsDauTpXhh4t4OxuAnSRdisB0o0
56T+kwaTm1/LsUnO44IVHiL7kFopYgHglcrHhd2Fv9/AEhl0NKWxyv9zsKNuOhemM5KG3BsnU5WO
RoyWZ20atN/UK2D//L/HHVg4u3zbMXAiIHP9ZY3S+wH93DQ8icnpPRYazPdKSKenebd1YTdugynv
HxrWMkSKN2vloVL0sizsy33u2+Vu1p15FS8m2NsnWYcyWaciIWU7I9ZrJe0uP6vrnod5raTlQRAZ
O4f+N2BX4e1sgXHesIPoGdimu54zCMFZV35RhQR1EPKzTIfoUTRdg7iRbL3GpdUmrcQ+jgRXTtDI
J5HRtFq6FKK6am1usZ1K7XWJIf9Up+QeKDGE5bTFKok99zXpnRWg0gTlG1COxZ3rhNY3igvNq0Sj
mwtzPtkLPFP56srIrg8CIj3k8fXEA76IMq1TnLsUbKlUrOEQjl/jvF/6tf4PL+0fcqnlzoHeCaFk
S8qiLRYECCM4TpSBOptdhtCAEhYHM2Ij9SOzQXYTKK1uVQ3AZeIpO/hG665lHxu7fhE0Znl6IB3o
6Op+/6Vo9R8Fdy5sdZ6lcsnMXn5talEXyASli9MBi2YNF22Vy1KJbsrsbfJF+KDcp64u290sUAP1
S+L7ghF066QhJhA/ro2IaMWClfX3XZ5F+UptZAbDfldPCmUwsZaTPDJiNAxFffNY1e1raXfj+e+X
b9NwohOVngIgMey3kDLIToeBuBWIH5SiJVjGsrwSFibmpcRni8InnhY4oyrXWWLhumkVDh075H9k
Wfvh88+px1sNUzk9q62yUrTmhGMqeWYMN2GkKnAX2+yZGUJ7wr2m+M6vGuassZ/pTPXm8tgTjLAK
kEsPi/lWEYswfhc+tlJmd/fkKus0Gmljc3siyR9lPqrM6SOGAZGlIDTCxYNjYgQLCFrZ2JXocU14
4fPcYEv1i9esTV/U7t6tzPI+zeMXarvow5buSV+4Fp2ERY4FrxQdZYxiFMp33+3idM5XbeJ8WnU+
vubItHferEWnLDY6oPQ0DKuuiWl1V0hBHcKdXAHTtyuesqTT6Avo1udAV8Mz8SPHWk+67YT5Zeq0
8hg3kQQNuQAwBR5nQ6+8T8PbzXNTnWhuWa/Lv2cbAZLyoD/S37JJklsm5wzm6U7KuTwCVBvAje2z
0HY2wKFj8sWF9+l6WXFUtibEevddiDyddiG6w79M1UGl79yGUc3Tqxokbf+iTF/qzUCVWvKT5goI
N+aoWXinYamAQVnTGBrlc1rL+FKw5wRv4mBJwe9OOdvrDqiljWOhuVtnufrnxzQKrSthFv1Jk7H1
0HsBJSk4S0Mf/iiafAXLAOMlu7XV2LA9UbONB8rvqvCi0qkfBqjblxxYsIm57UG1UZJZcw6gcejT
1WP6ObUnuwZlxP0Sk03cuSQAFywa7CYj1WMgFCePv5WuFr/UPe1SQ5tQ1YIZ6JZ5pKOEqhH9dHa6
GQlHQPwQmPYCf9yS8h3H9Q+isONlIR0gc0AI5Ud3PUNBkFDdICq32hXVmB2H2D/gXmfLBCnM2peT
EOsmJusGL8b04BjttNIjPfzE9Lu/tTj6EubzDWswAJjJQC/tcumzcaCTouSOMsvYIk08kjrL6I2B
h/ft9rtx7H+dJXHHTQ6oHtp0caq66j0pvfbapOvEEBhHlN40X94c6dkRzBfRkufafCJAOAZ51r1N
ZvPXy+oHBuugQSt/uv34gPClbDyYZtmdKn+rg46Ta137IAUbq4Bz3YoD9wDpTU2wdzqr3RLbvMCp
5DbtKJtwLz/pwbsq+akqIOOTseKpsEB7si9RHs7RMs114RT5/iYR6kLMMxCxEQHXgB7G2SyfMDmx
mfcQc5cBEvNFlAL4TMfvmx1V86QAF40Xyum2jXU/GwPxBLH4oILYv5gaeee29PD8C8Jl+laPVgvx
oeljsRuSAVKgg0fZ0nJuhQaOg5XMhxtnYkonUgHTaQ3MXlACYG8Rvo1xpb3GUbaPUoqqkQsDZfCJ
7Q7itn6oAJQdMR0P+zxE8K1ULEH4/abwpF8HQiifLhPWpBseodLrcW8bFKQm3WSFmFvjYQpwGIuy
a4+FsMO10FrxPFiheE4BGYQubzKssaTZxZkO/HPgj7uqD9qzAu1CkCwxlvb2D88sLLrnu3zs7524
k0cFwQZ1N54JHH3r9Bwr2sK8diLEetKGWPCPokY2vX+5fQY3b4+UXb3yhJb7xCHY58DG6JEkZIeu
nALBIC3XjpCAk1pcQ1XhS4bsaE8MUMo5qQ62VS4h2LymFN9Oh0OxBLCgPlenohCulDt14E9HNmLx
ehi76qhAGHLS6mNN64Zel6Btb0bvdhwejLqufy4nlsHahVAmvGopNAr0liAw2zne6nPpbG71eZZT
4b6IX1E1a6t8mUEMAv7QN86HzEv0N49SgRsF8nvplF8nurcYOLy8uId1Xa1yXWYbmBnlszrLq+AP
SLZPjOvz2aZgvMURX3xo4bAW5ks5VxNIaCq76Sj3pBT2BxfF+cmgLrq/wXkmu7o4IgT444es/QlA
uZeFZ7PY8I2zhmJ7gyVyTaioeNUaq7uCfLVXDvz09Y1w29tufm5q3vhvqmf/P8WGpAn6TIa0deEa
hvkLrLJj46lbDESnMR+/TNjqKGGhBqJQA8eAteRagRckfcXHtOwRQxItfgMyVPrXyHnEcu/s9IS4
LfYy9l3WxyOmqcqPz6rdojrU6sytYrGFEhftB8hBmyaJ8ncSOe7MIfR/SBEf0FB5HwNOt9kIYtYG
QfPohSAJE2/8UFdh9+GNwq+3IswPDhEYt+Rig9CgIfldEjCtxH8t2ZHRuba+9NwtT9ItQC7/7yW7
HbG0aWfKN07W+ZuWLeQFWd0qYqPKHshyrsZyUGfqtdH2qJGm2FFYF2q+eO8zq79Tq8Smt965neMz
pLiD+kCBhWMArftxrz7RKjeaszeyAhls0Ajl3Er7ELr0lufW3ULtL+BucQZaHQJXAPujaIK/zmhf
n8O6j/BbQHIci+69Zwbbop2PloLg4yxc+1wIMV+HnHWGosXoPp2u5axJg3mVuNljDopuW7aQvDTZ
FF+6WTJgd/50rce8/FKl+kq2YfbaFw5uZ8wdc8diGdV7cJezur7iJ242c9qyVrCMeRu42ave9+Jz
ORmQCR1mBpJ9VQ73KLn6p3IOyoe4nL+xWtMucCxBYjKyH2RK1q+qiXn6H8U0RO8xezoU5B0g/2zY
+pNuP7s2MDvLRIcyCrFiXHfZPS5Vn4X922hOvh9qgAJyLK0zK4JXZWgRE54zkMeYs5elt0ARNZH7
8MWHBBbNzvgKTbk6hVD14bYg7flNldr5xXeB4djC62GYOBwhw+ril9uppF2deVkS0jKqzF2JJuoe
dcWrWqn+fYWGzaKVSgy8GY3bwY7b7eCk9rHy7OllKh76KANAmMr+qn6yyhAyoi8Y1rfkNK03vzuw
wq+5KO5DGxQCOzGG1Am9VUO7PkLH9ZKO2UGVdGKWnn861KxlfcezWW/CQGpP6ozIoT/PMC6iOEv1
A9TIPabMR5lE3yLJAxosBz0vN8htnDtI4eUB4yD3Xpl/AK1qb+WXSpYfjZG3d0r/slyJhlEj7+A1
as6EGlwPvDfIEi+2+lIH75xiAES6keJPV8Vif4lZARj22LEbPgwDrVkjk/GmU7E1SnbSTkO8qisj
PKjlbz677rJ/ZbYj0t2ko8hb7WlmrKP41QVHcsZCa60VjVlo0IUGEZlnk27GSnC7+bsiZF2vDg2L
kjcdbUMGibHWp4SHKLNRhmbhLUheqU0SGJjsChr7tgFMR4VTZeG/CGZjSJnsLpJvCVEde8Xbtzos
m1a3FEup5AKSRv2XTFX4mva2vS/zuToMDmE9t2i8nOrfLYvItoP4hL8EkwbQl0Mf2cVmJPN11fU2
Zd90ql+EzVrJa+LnhnDOaBX32p3SvrULNZre9tkmj4F42hYGdjSc0KV7x9uZT/AqNbAzIqZ5Z6EE
3ofDQIUuICQszudXYAv5pdThpvKRVe91om0FmQK7NnUTjEF/lWqsgvXXrYjbqrdA1MDwHKb6EX0v
kkZccOuwiPqHrNOGgyxIu6Hv+KBpYXGcWurvcG2yO23wvF3gDPtbTfc3T+SvA7xnUoihBScMEDC0
j37tGw2knBiYiI0TlIjwPillt6Oo7zFwOmAnNd1KroWlvbaelt6laMTXah8aEr++iutOf5iSYR9q
UbErSUp/6KwCPb3Wht/8+huVjZ7oDLp40FEnFAleccpr78Oo2+nBWg40YI3DzQgZ0+0BrX2JYZd8
CVjH7EqP/ZXIumvCdwo7uMULU7MnrmX9nZiKjWeU5Ska2+KR2gxAdIBlB7Jxh/0i7xxZWdz5JV2m
YrKohGQ0bAqeToeqMIk2tC2SKYkISAqGY7/Ql8qq6vbj4hlNs/SL3Zb5rpr9nypaxBuZFXQGqoPh
Vs26hHYNQFPLDmovMk1TeZ3T7p7UkmM5S50I+aXtlkALV+ru5fUJriHRLN9qMmERYbffIR7cNRac
Wdfho2xq6D1VYpm4bsktXQ1l520sw7uPItYiwOWiTxdphR7q2rvD0mtHpONwdMkiWQdpNJ/buvPX
nee616ic52Op+gkwx8sjqmTU97BMYamHbbbT9W+tMrtWZv+9aCAz/fcdZeu/FvURD+imbVDf08Hp
ITf495JBx30kLWnVJy2frX1hdjbRZLF99r1ivjL48g3mqJPioI9gSOKXGGfvTySRm1nBsZ4YsTN5
ggr2qBYOBMqmd0nZfaqrPreJYXGHzzz2X5AkFe/ksSB8suMVJ0lVT9+KzvnSIMV+CFxMDVEZzFs9
Z1cRWEZE0bVehanpongcCBapxq8YNyNyRAP9pBzcAHjY+5NL0w+ogPpkPEbU/rdOHz9NfulcaDjt
VWmvMfCllU2D7NI1yvspmykkUcRoXJMq8OI4aFvuGfR3FZUuyzkxUaObm/3NPBTFoxEP+QujUrQ2
kf4dbTPOSThkscleu31EKRBs677s9zEWJxr5eXPF0ojER8ImyVpXfyGkYCPsrwSK0V1eKig6Dixz
mIynoCaclZkLM8viRTH78Bum/PIZdiXUcLZ+z9RazV1NTsq5hFpOZAH28V748pQb5jNJkflDM1lY
sIlocZcR3le3kZ0X2i4a6NCIQtBzcmIoUWH4WJJ3vc2H0UdQJGuQyQGp10WjnUzbMteRIUhQXIwh
2YjDP7ExqkWIgZivW8aTLiyumY3iIPK86Q+E/hDg2PpdU0GoNftic9dps/aYtx4lXH08mimr36h3
lqVZFmrnru/8syYt/zxIInjy5VNgDP0z1fd2piO1vPVUPSoUB68iUiKzPVaabcLiLnM/vLypr/qc
NuNKllF9vV17bX7Gob1RL6mDefsR6nZlbV+UD6SOxv1YQWKOs+nnsr0/Y1zXH+WYHNTXgm1T7Ao0
jMjNBwqvIfL8Qqe1N7riM+9tDKgZTYar2TDKdCOJhNCTV2lnaz/8Mn4L3cp+J+oeD2QShKg2jAQQ
e/vm2LP5XStdiLY1YZ9mQZAhDDmW3uE2NWX/wzfdp8Gdqq/V2KBq9OL+S61phFsDLzoklfsxJXF0
FhTmWCFzRqLZuYl8chLoTF0smIKXaUlMcAsn2Nxoo1Xp9Xszle+CpMBDCA2biFg0UqQvLglf1LDL
VW8jjhhh/y9di6W+ZIhxTf4bnI/MYRUbpcNG9a7VJXXgftMDibmLhP2uaphF56Isg2991HVWuzaF
hC0idP0adfHVkaJ5Ugcz9+EA6ZG3WvzOqj9EWUyVx5z5wM42xh1LSbTEYXQavQ43hhr4zEb/cFJp
bVRct05HflXm2TvTY3tRVcQJEeDG6AkWEBbVDS36Jspy+qNxehZigFJ05DEPTUA8IKgMxhiR0RAg
hsou4+9971SvvvSBo8azeyIkqzqgADV4UFEzDNlwHfWs3I9kCkFdiQl/QI5ICQEqQNZ0x8IP4ueh
TvUtEoOwO7pmcaRjEp+os7yorYoh7/uwkId/SgyZFr7XEXJV8rAegqz3wfm0+qM6Czoml05rnbtQ
tk+2tIZ7lQrlu/3TUOjEp+AjOmf0PDAkJADF09G6ZHbibvk/hy+ls8C9bbg7t3wFxI/1pfF9Ummm
9DOqGfHkPIn7vkCjY8zJkyEDa+1PQDmVu6SF2XO7HIbY3CDrWKgJ01yulA890hPmpnR2LCK8OvDI
sXkeiozS6lgiuekGrIqedVI3YZlr8+UOOs4igJQBe8zFuG0GKS6tZa8piz7CJTFVN/aNk7Hc7+AH
n6YsRxJB/QbO0g9VRdObBpyf4gWDq1w+ytTciNiTp4CbtkOSdJcQ96ukBCU9if0oAAWROi7ObjN8
2O66gQb1vUyIHMrGrn4MWAgfYsaem0Xfaof0PUp08BNTg487AfOjvALqEErb5EmlWSC7AXlGker3
bdwm9xbMnFVO3tsfknVpudjEwmXkLKVMT0FQvQc65bFQcz9VSxNSf3GnOnwdZll+Hg947JfBRgS5
t48zM19rdsTiFnYeNOEp+U07D07Av2oDJFGYLpxgS18CFC1L6L9M9G1npAiTAV7fghsggLPcK2gc
hWNEH6kf2JEpA2QxRDAEFyF0aacngD7BqbHtemNNk9jYdfsmDas951Sybt9KltkXLfdyKNfOl3/M
XWHBS/7sffFFMB0JSSD2Ptf8Y9d73zomtIexrqaHeTmght82jFPXwkbANkTRPbPRuNX6OrpUwNCu
MpbwCXQKLzPaxoUhF6MLWNtar5/7xpWbOMRYX8C3XlxB6dufZz9u2F5LS6pnnBkfdGNHtKRo3f26
OzYxQsEoTVhfIMCLAdMcuwI2nKFf58j6qQqieCV0OpfWT1U2RI6NCwUA2NkMjbPyBmRVJTaxjhLe
JRRkh8WvoJXhGUDGtae4cQLyJgLqjEsnpcnLsQBuXZCNhKFOEAWO9SdZqSa6UtjalU83spdPcZIk
R0H2zjamBrBzg7rCiI/LhEbQeGcZw3iJYlyxbZvfybyaj3MI2QIJL1vnqgFqHpTDdrQsgsPy9py4
49dOn6uNEfwfYeex5LiWZdl/6XHDDFoMekIS1Mq1R0xgIaG1xtfXupdRGfWy2qrMMmkA3MOfOwlx
zzl7r83niDlwTwZpcxzEQMuzZ21nCdxGz62RBj+4VRcu6dmlQRijGuZyHOubk5IbVy/LbQFicwn7
6StNZxgEuSrCNPlAnC913ta7/3l5iq7k389aA4mcx/zZxPuP+vPfNCeNPhrkfJCZU1VVsmkNBuCy
LxpX9maoKvVo2D3gsCJ7DWni5QqEGXndNoZWoD0TUVugyZzLUGGmE3kIk01znbMney1JL8C17JeJ
Ot7lFpwTFh7kPTzGzQ1K+w0Mpg7zx+JC34i9C+Zj4kLUon1x5tHcMdrHKBkBVNz2kTWsSm/x4NzM
LNx5lJBjWfnqsLhoGwTlcF6Wj0dlVDEs8wPdiddQldw47a8S4CaxbXLLVTL8zM24M4Ph3nnkySFs
epbNCLHXETv3LM9JsYcTcucm1k62l6XMQ+1YOmYDkXhOcHJL0rj+RuKBtF3ly4JUUjHSVaL0+vnB
DnVZfdHbY9IwW+Mn1725n+I/IZrNtIYPg+UlJ8act4kZHwsmnTzrc2NWP+UvNpijdxF7mLPd1SD1
UHbcRjslTdydRxLdIbQj7+4MA+LvyCVewyZEt9F0UpZU2qnyp8jdlJxxwgHj5b2s63k7aoJ657Sn
EXANhVWjAyuMUhY0qyiG3Neq2lX6gLibdNuWAhAfIragxdDd7eMmYHVLSgOuJwYZyPghn0ztfTLT
raz5rIo2jHhiPAYKU0JbpJ6n6CMLi4Mci8VJjcJtGbNrAnZgPyYa8VYGSqspB2wr2WzJGHy27Wy9
VGburAkXGpQXHLsrohW0rdKRRS4H5HWHhwBb2Taw8Wt6WMcQjkz2XmnK6B56ir1GEeh+IXhEnZxD
9w96UzD1xhqLdHXntP/UHDc/BmN4ks9JOubtVbHH9yI3PzMX/kbZYJZJAwivVp4lrPiH8CCv1XIp
tnaNkibvjLssjrqcsTQBLM9y3hVm2sbQjZi0yqrf60U/nkOoVGup7KtK75M57vyMrm888xg016oT
zl9V8uuKwLPvvfZtTnuK4Tav92gMawa27OLZ05xV3jesBlg/+DODRvkDVV39WdlR8r+Utq7x328d
QvJH0YJYzTM18fUf357jImz/3//R/q9KBFJtKIPDEyXg6k0JI+tCu3vQp5MiRF5ReFejmcNzR6cN
ZTADlzQK3+I4yF8scRz2+p/jjFzfVCOJDxVj83W7OOaLVxcifRph1CImDEQoTnszJwQ2aLMXs0q/
tWys6aO42wfxIkWofOai3g8mjswqW/LnYWAlas1z8oXGKWQbg5WMMXUHudfq6Z/jmVOh+CYuA95T
AfVaI/Gns6gcxG7hKflODyaQgJ5xV4rZuNdlHe09xCPkp3AsFS+1QiiJhtG8UjvCiYclpgRRh5iZ
Wjlv5nRBXpqk5jWS2GjpRm/wong10ozG+T4W2sUkYe6niz/gnxtLvzyOYPm4OEbrrGY3VjZjz58K
GrQ8K2bX7JWQgLj/+fEAeeHfPmPGACb/E4YjLBLQMv/5GQc8z8wubpRdlsfBetaqb3079i9hFniH
TvVcWjqV/nWZXpawNLdal1BKIT7Z6jXzz2oINbSy6tqBCv6OfdI8LhbIRZvf/Esym7+dOc6Igw+a
E8qFHkkPSnRdDa5TOk3eBhYldsZ8KffzFFwV8kj3sq6VZe5oMa3npp3tCvJkVo1pRy8lE8T77CqP
aAJbOLbioUJ8UqoIepWGdZDqXLNZpL0tcCenyot3pgwBNRjY+XZKa0SvJnOP15VhevircDPtw61a
i+xFx14B8NsaVLRvmlWSajNYNBgE04WGxVOI7HEdxpj06rrW7o8CEfXAhszYxthUkKaOaatcHmtU
I0K8kSrWVXVdJPkgw14cXRGG4hhd92Sl71pQPOlZUp6xWLMMt3BitkVb3iw0Y4fW6pN9Obnx05zn
Xx/LSolq1Zb+U2IlSg3IjhsXOTNr3fiwbLVGPd3zEWbRR19pGzWNu7css80LrqL1tCTjBZyk34nb
ury3jzUO3geJ7vHHLEBKyZgqinbTMzIhjfIro718J93arar3T1N9fZi1E6U9LgTE7WlYrOZQce7S
BjmajX1Qa2w82MPs/40/aP13XqTnGq7jMrmE6GFjSfjn2doOZT9MRUwQqlyYpKUY7sZL8tRhdzqK
pHCMSaSxT0Vm4PPLU27zzs/cNOdPlUJ8qy7IZeVunqnX0ezSK1wJ1Zd8lZAp7n10WHGEAmsDjuB7
blbjsSQ8BnY1LWlILwWyVEg/DMmodPouOtuoSeWCadDip4l5D6A0u3haRIyl6ImZvZe/NK3fhhFl
UV4PB6m464aoebLbR+64xrNiBVpVP7bGCDyXk+fYYSghw6vUN6lrWftiMmnahXp/Vrscc6Pa2LzH
UwnzStBYymGwSbuuyn2PyGajBN1EejH+PS1Ly7VUFlRqXr+M6SYbsmbzaNNj8I1BcE/5K61YG6RD
QO9y9PJXHcjvKcJ7uHLcSN+WWm6uUylXi1vzGyypT7Sg+p7FBOpzMtaqDnPoQBNOM2jH6tpY7Zu+
CO+oEZONCtv2MxqXd2Tf9nOgRJ9/7QZ/3QeKHrT+YxkFRMb0O4In1q7ijL5Tm7bDsImYCwiKB7m+
WtI6XnlhTARRQ0JZZQa/g0IDxUIoAhaAPD/MVAZ3pGeNTzAB+hrXKC+DM9YH6qTLghb/QthCQ6pb
rYS+XhObWCwDzecmroezrn/2OlOVVdwxDqp7FVQeNxrND+rcu5lRHxz7Kn2Se39fbIPUOoihdXmD
onBKes1bZSyj201nmq+WssCnGd2LZgfx82ItxrOuKcANFeOj1XdlZ3WYETtCNIuehSGehRtFrncr
6iS/ubQFbJPkVH2BsMO8HWnnbDx7aZA9GdmivTA13Mm2igcWd1sturPR3QEUilwRY9utN20F2UaJ
kZPaRUGhrAmKH4rBli6cS54vxGe4Bpwdq9hyhpcuww3Rjs1y0LpVqNQgGI04einIg7oXxD4UhXkm
RI0uZwX0yZp+9KQ2/5n/uBRAO7WtmAUW9Ve55C3M5bEnZXXya5n5phnnQvFeBwXgMXoDon8L9zPE
AQOaX0W/4+TaNdaA3YuOFGBRd+8EIZErTX+VksTZUxkdT4PxMPMFDcJXuUvJ+Qnc3HpWXIU5dem8
8bG0+6ym9aMR7Po52gwFCRkTqGUccr+cjBiFhFnF1nE1xCOz6a29gZCmolfijelmxlfXppr0OtWv
MrRQs5a0T0j1lEJhMD3P414W5fKlM4hST4V/SpbnPQ+i9UP6m0Q6JHUx2JQvjtjK3bzlPrIqMZJ0
UfBB3944RY4zrE1rLi42Gm6Qfbzt2HAzJqY3CYDKBpfWl6WRt5aCpsy5+dPZKu0bXuy3uU/uYTE3
3zVAwYVQzPJsecUN734ESGfnkvFk5TT5sRvskmz7SNu4LfJKea9T7bm9PxpOTCilPESzui9lK6IZ
WnIGs3ACnDrVFxI5JkY4bHniGDGaDiQsFkJqQMIs9PH68veblSFJd572X77/7zdYdvkdMZzSHaZ+
o+QO/dvKAzoCje+p9dz3MgW03HTCylBEzn4AQ7PuSG47ksm6Q9uX/zATRSes2VXuoWENxy4JFb+L
auWsj3W0mlCxrrG2zNdgzHAYhWBgJPgqi4u9vsAvS6u82Zdd+wm4FSANhWXfdNkP4FguWXNAGzD9
D4/iLp6qn3PZ5nsKfCdYul+6+r0PlvRnEBUUjUbUviDBQP46BU9m3SZf8vYjE5YfhoDatgnLbN/P
qMKHqt92Gmk0awYVu1yto6t8/7sEa/MQZNO+MvUfTjMYh78PqDrRNoHKiCQhO+emp2VyaOq23Scq
ixIv5u/q+oJnk2FGG0Nk8CVN9oSieT60ZQ6aHDDvfNYMZRXkNQbhmixrMSAmd9cPUxvHYGNcFxJH
uIxM616qJTG8drKVamZL5OtYTq1c0q7VSMP21k5lfsgfYJo6q4c5b/VDrtsfmZ76jw8UK7u7BsSF
0VkZTo/5nE402KqIByKHMf0eI0wwG9l/DDI3WjujqZ8hFljvWZQwGDCSl8L0nkPEIptYK1iKia0i
X9SnGbmZkvX6sWH5jee7CueTOlS4TuR+nheJ71hV8/jpvyeC1T4D0qDXluynRh52lYD8TfQVgtQ7
0HtgRntphOhSbbPxSHflZ5iNdC+9eoZXHDS/PAsJRTJnzfXxuBpDG4gxxvNDLvJDZTMM9ol4eJhP
c5jb7XbJlT1TwGnFskB9gVk8bVEKlCcFlNFF0bLWR8r31a2zmGVmdBlss3y2YnV6zhbjFEf2+KZI
5tgYDwP3yGyl1J7x4fwTstzNBsNip8GII/i1hW56h2psvjeqGZ3NkFzLgErPzxfTew3JwVsFSC1w
7cWtv2DY2ThGlh4n0YqqCZ1ZKpWkGjOvXscs/4j1rPuO3+8DGRj4cQM1nvI75Wx9mesGG27U9bvO
K94WRjNXGg4e04E0PyihB/1fRfKBVST+BLvvz3YxvoaLMt+8OPotD88FUMdlcibiFvgubXEOPU0V
hij5K9Q9/UFiGFD9VlY8fEaeqfgzg9Zj1FbRU7Qkvxmbr1wQrOPGrIobFsDmZkw5ql7QuQjxm2lf
VykEO6IMT49PJDOcTd66pu/hX10ZTpPSgNSgDGQV4ey5ajOuUgEYdHZXvSQLKpWqnz5sNTh2GApl
UdDUOSsct1g9+vyPOsOzMcpgbNw4s6295b0zXbQsp18dGcvGtFHNSgO2OVP6Vhb0oZCIpiX0fues
MO+2F5d7hSzSQ2x6/c3NBPcLodLGcyjDQ4MmGmEGyaWZ9fJ94l2eRMrRILK7DSBnK4Dgw93VjHFP
IzpAt9s7N5tSa02VF6zjUs9ZA9FG1kv1s0aXsKdq6Om5lso+1KAYGmo/70gIDB5lj9xNPHxRspeL
+J2GUrVttcjeZqLqaEwq3DA3lUtv0tqEq38cS+OHOs8uQ1I9vhR2iLNc3Pvy1Lzb9aKeKiNtgM4M
PeEso0t7EaeFvaMtONE3INtRiBUwzcw7RZCujaBS704S5jRim+55VqEjUxZp+wd2RRxr90NG5Jk8
UKbMigAbuITT2t5FKdpoI0ex3I+Ku6vYnl90ODnjordWdR4AEKc6ZdzkkiZkAF1u0rp6jgf1safg
EXj8khjNt3I9b6sq+nGrVjapzGtjPHzsZrS9TWlSfHX9TWWCdXRK29taru6e55I/z8064kpjO/vG
XZiegpjPxpNyq5qZHOs68F71RnV9rR6Lc9Fyai8E2JZ5ngOUjWnri60obf9sJRp8/KYAs1aV0Zes
UuYr/1p/67L8SzgYhEVNUAomNBIJ1JSXiXCKdekuHqFlHAsnq/5DICd2iqGF8QC2gVcNx5LxzlgO
0NgSWvox1vOpnaqNncCUEcFKhmJ/VRrczwvJvofEUfM3giRvLYG732xRIWOznfxomGoe9WKBGeeN
umn7GHRqGCjvFTaYaTQFqqZun/tCPfAbKu+2Og9nuj36CkhAu9VbjadrSqQyd39K/ppxDqazkfWJ
O34hFw2vBM/8f/sO0+API4gnUof8awyBu0bo8x1dg7WOYg1Qg3jpAnT78gs2OsLRBuluoif20Rlo
x76vxiejdLtVVvbnRwPWLAGSx8HSsmZPg0tsTycen+1zN1vhpYsaZlcKl15sRfZOnmXyfOPPKNFw
tjQ6SYqN67Q9jOqEaiKes01gzcFn1ja3vk6+TZM5vWhK3PNzKu216vvZ15aluLTcBI991ky7MXjP
lOtjiNwRD1JrLg/s4CKUCtmsAGhZ0Q5wcMrFHkxv9HSnCLUHvydq+NrLlAtejjUKGNRxuqdn/Hwx
mTSUZdqq1hT5ntDDyz5CpozvueMgX+KjXgHsQETX550fIrG4F23b+bHYCsUxuSWPhc0y3kICAGbU
cisZ3CXnWN4ypAd5TC5sonrkk4PhStsApLpSz8PdG+oQ7wycaUTw6lsfkxpOm+lnX2V3QrlN4EOd
fpJZSR0CjySlGgLqkW1aMi2Pk+k+M61b3llXF1t0fcwzmlG7WbgS19ydnB/FK4M74qbdYDnY2Vzc
u3zpoNYhXHl45ZKPKPOCN4fM2QRjDPnqZQgvaQmILo0J/IxUZ2tXdtivPOQNZ+3WTWZzdsNyPAfi
xaETSrBwh+clSgLkCWmMba0KcEUY7hPy7WvtDAYPzoU7jgpaxEGf4MsWGZL05xT+2zOTchv3JTd0
2VJTCsqxAZ3DRffwQQcphiWlMZT3i3xtNK28G5n2OiK6+qBdx9QXQvEa6Ly9Gz0z36MD2iUUnb+1
gGTEprR+L2xk4oj4Uupieu68ZTwnQm/FiDY618Go0eJk9l1qbvQdfsZTrrwYoxM9kXTqPvfefErt
Nvksmyw7NOrC1K5Q4k96l/k6dtzw7JkIjDpVR7YWle1q6YvyFTB5sY3y0jgpQTufIR9pvqrcydSL
zy6YnqcmHN8WcmEpurQtzIjy0rLmvMitvy9N7xYHJJIXM87/RCXGrpq/w6W6OfiVf7VmQKhR1KD9
aFqUBjfHCVJfByh4ZvFeXojHdDYqbMZ7VVZHzaSGUJVpWsXMliMwo9G+Qk65coZI+Upk17qsNMQN
XjethnQsnhMTApTDQm+HeXK4KhVFE9mOn0qZZ3s56bVs22aouRAag6r2bx6B0SnOeqmadBdwBl4V
NdouYqg/C82JfHGnhLtmUDPdavvnfNGDG1BD7UTeGU0XYZWOMlfjZK2L6ziyYmNlI4xmpv3UURmZ
AjvQispIFZUR17X1EufDnlDbXZymLX1GyyS7uqcFJda49Rj+l+PE/f0aM/sV64M1Cp0Wd2w0LWqW
VAT+1r+KCcRqDpJq1+vO51/ziBuraKK8+oP21kbPtPSjyPPqAJne8PMJbbJDG2WrICL+k4zaGcMv
QoHovzu4kBXz/W+vXTbcJyK48qi/Maw2Hy34cLTqFWQbYH591x+kN6mFCw4+MCj9ZSJ8ed0lG+K+
ZnDFdIcTKzAeX8Sd2m/C0BuxopR4LEN1QIY+Ac+TSbNAX7RLYO9lK5RHUHqZ8nEre6JOxoC9ipZ3
OW+2xdBZmdrokjp/vHxiqi8P22r+Q0vLEOekTmhQLmDLBcPCXa0t9yky0m2p4O5qA8dcdVZS+30H
ucqOBygYhJBTL+qnhpzBUyVe5JZ8MeDXn7R5FQUvoehNzAUecMfMvGcWYsYuraEEPGpzVky6b9GI
hG/aBl8bG+i+8FXEXg3ExR12QcY6TdrjQ8T7a6q3ZSvh3izXb3bmKvtJ0cq9BbT3MOT9eBuFSaMu
5+ApUj2A1IQcyheCYcut6Rg99mIxlxJfaOyqOz3WvMus/Iyi+n1O4BtzsmKt6iiY5W4H9WOtM4ws
pkghsQMRR9b2y76SUbZUqfxXQ+019XLv+1SAIxcbw39uiC9BJaUvb9lf///fF8VV8EXriNrDV0Lr
x/65NNbTBBb4w6x7AmfBGJ2VTPXObU9UTGnnxafWZ9cx4qIypzglVEuZ0MMk5TFXzeEzy4g45qrT
IPLuc2BBrBo3kdmXH0k+VJuupTXe9VX1Mab5l0rxLHpmauMDFK7QLL/LJJB4jK2zORCzK3cTlnXo
E0k4ESDxIQ2Hk6295GLnD1Xcy3aYPNJJQF6T57LfEEEbhytX11cSlSJfer0Kj0Fn80wX9em89O6p
ILKKmZbDcovcv5cBdfFK0tQqJEouQAmzde+SqAjIXt/Curyz8Jo3AxXfKVDa8Notcc8CjfhnnKI7
224wRToY9Otwak7plLfgn0YKYSHRcFJMLd6gr1yByZwG8DRuXxRnr0e10YEtQ5Oa2nTDWJx1BsqY
eBjPc12SWBCFr2Sz5D8ax/1tpJ27ZcBabDQ1yE6LkA11Q++gbCtV0qeicO3hGDtMqpc/Y8ItWdnd
6E7ggPnnVtShUZfHErlFy3NTicEIF9tJnn/m0CoEbywsTcTZictojz3vq1171Tf+Eyyq6fa0tnmL
7dTh2Wbviz4z1kVkhfsEPPPH2OByZNnpXRayJz8MUOKo5sLXon8phdRDSiKXKbPgMGD1DtEgYora
IB+5oDxx0DpmS3CyRjc4zW5Gkn2EuNuelKNMFU3NcIfUALCJyBg1ym4mGsFL/CVtygP4sQY7qnCp
/t1PyAtCt2P2O2156Ya4vsvPKNLUavcobdsJGkgwHEPbGn+JjTa2JrkB2yY41xAPV3AWrVOTFzyz
xJZ8WRaPdkDF0FYcx/Z+YJbQXuSzLA0gV2SW4W4QenXPqM0yP7CJcRoU1CDkOfa/ghZB2KS3xEvH
4TpWK+dpYDK0Q4xeHYwKLAb0P2M9pwCWxkFTt5lh/l5U1fiKL+T3WOV/NuLC4Exs7uEiojBK5jqy
+WsXv0arC96HZFnOXUgUuzzstUTeNwWyFDfDZS94Ap1EgMtNd7qFnorxpmYZCoXo3Bhqejbrjjt2
pJjDJlEqlLxRS1kfwCCXo/zsX7vBnA1Pcx/4cuZgze5yKhZkUrHGwC/vDbzj/YLD2ivWcuyvgZp6
kXuC+ZoWnphDi+yFcdCLlwCFP6pcbbqrlVEfKrr7vhkDkCUs6eSJF7nVmQNnTaJBgMxkl831ht9w
Up7wtsSQVXNOB32XGuEmEjzs2MYxaSJBvjsFXAupSwVuGa/HgcT2zjGK7SD7QUoMub2xAu1QgeVa
z7rnXjxgKFcMy/RGBQBVz7vTkFesS0LsxuK5hAMCFRAd3bVOGsbjF5Rf8Monqw5YqAn7h/SAMFHV
1jaUdT+ygaPsEsPGvRjN/a8mUctNqAxXR9WdnZma2unvy8K4tV7VFQZpD6EPcgsuF8qt4PQXQ6jp
ZrIPvOzaaJMgvxSDL7N0pC041Mf2pnf9W1FReT7eMrsMBvBbRKnTg8crgUDskgmKv2cM1TrWZU5P
YyB8Ty0/b1qbUz1tXpk0E93dLd8ouhIGLJpxDQCbIApBXRgP5EZ1Q21eWyv9bit98ryEcGnKxQYp
7jKKYnY3MnblCYk09uSapNBLHYdMBu6M0DnmkQ3YGFTNLG2ntR4utLET+2Q5puVrSZevaHITsF19
Pk4cLVNQjYi7feINqd/UOJFVMXiQx1q00X4J38iXw4iGHkOnQPfqpnQ49Xo3nFrxIrfksYlEdjTP
Lr3nMN/XTnfrG3Cj/0VN6EUj+dR6u5eDC95BVoumXsN9581kVdPjZuC30dyqu/DA2ck1upoOFYkH
wfxYwf9dt8u1vAer8pRP7UlkgiN3aS+Ph4xuJTu4RH0UFT/UKvi5JK7DHU37eNzGOvyQ3w3gBuFi
IHgcCQU3+tgA7JDNfpcu2R5Mz8FbAiqY3i59gOT+HJnNa4CAdK+hI9uFum29Wo3xKa8URr7fzHbG
zhxkgERrsZpSVGMdzxWdlEZN9lD6sdDFyNISzSx8LwhePOY9b0FfYZbxAm0fZ3SBNaRJq0Dv068U
D9uZUEb587s8JPHNqqc7qhDn6AWJ4SuVEX8R36HOy8/CSbNn3iZvU2pzf9SjuH0z5ulooDPx7arV
SV6KwLHiCwUeF44vVRlq+1xKZHmqelG+fC1Vt9hy8R960oa3M1X2swFCHuarNd7+NLUZU68ArO/l
bxWluUYDtZvPBFcTeCqa4yPaOaX0qkNMDgsShn3XRCQ/hugpa6YTR7umTZ4wS8aknk618n2px19D
m0Xvc+w1ftuACekXQdXIuvgga/Nk0gPqb3VeZ+gv/CSJ0cebKRHI6E5qJAQABaRxUO8hA9d5XW0N
cmPXhCIYHyqx6dhcLQrXdB4+QBZNtNtmAfiJTBVkCtfu2g2td0UJJn9icffKo/Vbq3jdU9arn5aA
SLZW9l2JBsHhdlFtVfQ/qtz7JumiCeDJfg6njxGczCASgdEqTQeM4waZEJkN2HZuHit0PFrq2Rrw
L+kwKrMxjHYIi8bdMAfZSkqv67ozIZeMT/I/K/kOiMm5MDRUKLU5NkipiUEwgfI5wM4iJSPEYHam
z6rUdlSrGMuyJV5XFkp8iV4kLTa9yN25zuNTj69vzRMi9K0AJO4CUZ0gpan6EullsutCQ9+MOTES
EghlZ+c/i/AIeqylld6txop6K+Ky3hlFYMFBGJGNGYQatSpSdjiJPaMpCH++A1GeqbexDVPVgpbO
Us9oaEwKMZaXJOHx8ZMnUx02Zeh9TWJX/yY22r57bKijlcCeLUFZl1sdSM7b0uf5s9izlk4HMpWu
1DKK7gGPbpC+bfjwkMnlrDzW9LgMkiH35Qc9dmVwJ8tzTYJYsHvUCLTEnWs5vKK8d64wS72bLEIC
rW326YRvfzIC7ZaN3dL/Mr2ajwuUDJhKxM9+biveytaKpxD5EiYcj8RZs6QJSJX+2NJKM/UT19XW
MpesCTVj/xD/W/22FlE4MIM8vzFabeMsMFzlMXKBu5WdkrMXmnN8p+/yjO/bXtcykMGpIH3iKlir
mTX5oMT724iWbNu58fDYasRWGpg8MLvBfJ+a6ZozsX7j1tbv4e0kOwS2FKFSusQQ7xtJa8QZwGyy
rcoROp6KkSYp0/kElZdOS+3rJmyGYFbCtWoV7pX5xmpyDOMO/9S8y61kUZ6jYmE+JI4bi1niRcz1
+rs6kzBuM6OgJn2WQ/7ErE5tTVClqpB/E4nZs7LwYpWdcmkQBtu2hpCcNae3zliAQDzAptJlRboq
TUt9Lsnm4P/jj4fdBwbvtmGlR1RFD09Zso8zHh78+/4kNXMBsyQwM6nDX1mhWvh4fAYGMMvd364D
d2pnM89dufbU12RxolUSFbS8JKI3qpYWYQDTItGMTNJS96MsKe5yC5dFcZ/cbp+MybKSggTGGvPO
qMxM0HMMAqz6VLvIe07GzKLziIVUZ2KN/6WX6pwYjYKlHVADLru2z1hO1U17M1EPQ41VfjgCcuUq
uBut5ifLe9xy5E0TC5smZD7C+Dc0hkOuPTh7epbWy2wZwR+nCa0UhivFstPV3D1DnMAUWfaKsnJq
whgMtexejbnbydtIoyM1lWfGQ7bVmBiJDYYlj2IzyI0KovcS043m3lpEdSHsJquHSXJUmOLIGMvQ
JsvSMN1x/+cy1/gxKreNi+s1zroQXcDUtn3PjZHv2AWx0WO8b9p4WSM2txzUakpxgLn14aUC+gvf
35eT4NZMuPxjkz6F6J9I9lDraOF5IIEh6Vg1N1nrEmQsmk3QHq5zE1kHKa/ukSIeJqX0vVz/JIMK
N0iqgJ1vg2uJu/bCnTekdhG6Fi4tvG9BdpECF7szAmImeNCGSTHvAO/ka0nY0S1mRaiZNPrFLrVi
Mhk3uTUq2XwQnPlV4dW/B3PQ3zB540qDB8+wND4/3q+2fqXpNOyBRhlPMMcdMbWzfvpu2/1+vG8q
SbJab/8084FyQB1pY9CS8WCA+Lbp5XsZEUU1ku8ndNsruQvQcfsYoatQiyfA6ZuHJ51F7lrr9fY8
lZ3YErqccZldEFM9i5TWU9Zqu/xOa7USitHmPFL74ymsYLxUy4c3QT9Km6TfpDlRjdy5nSPvafcM
xWy6QXXyo7rTr4+JoV1AP6QgegRiplpNou6gTKek+p4E1nMRGMNHAewKICR4CZocoudJ9+rh+ukw
mx1N5H8jCryxOaIZwb/eTtYq57p8yAonkaja1uUeVl97llthNbfnSBxbxLEwnP/zq6kXrB8TF22x
hU+Sv8lLiTMcEkalM8FSZmlW+x6U0HVkZOlnVe3wnCKuKmgV+wsAh1ezmFScJq8d+T0vSB/pECoM
T3s9+zByrFoP8GgUTmdNnkQE3w9k1dvUDYFrXF11DnYRNq2VKdLgkWSaZ3qWOI1txCV11nJLkbXD
sUii9hzPRnOu/rVVDrp66AOwQNWztIMtkT29htpzKyT/7dTJHfkVd4BPay9lvVeKIt+ZBruGIHPE
og0QleGIVFGMaIhlTJ/sTCl20VxPvlmr/Xs9KKlvaZGBVTYa3mMVYX1E/tpRfrUjJHWFBbi9LEXR
vycmmTFZ5N6DrrGQEnr62mLiT9AtywUlc6enLkh/q2FsvT+oNWSgI/PVqfWIn/XVEWFvVfevRTbb
Z5VnOSlJWxfqE7ylbDuqA24raqixjj2GhB2WcZZYz6NOm9bp6pvcawG87MvQ3elT/v2vkEQJGFzE
TfQdOEX7VFUpChRVr+hYxh+tmbUfYeoRWqlZ8bUJKtw2GQ6rpQm+6cnQPqdYfVcZZq3vEO3XzTQG
v6LU20060gUh/cu1lGnXktdnwyAaiaSEn2VgkZETNsO6F31IwGTLWjFqw8fPqx3MKv8p/6VMEoKc
9e2hX4nnEk1eVbp4EDISF0Ob5Z9MmJUv0tk310m2sqcgOeK40u+6Rd6AHMi5+XKzxwjIYW2/sV6Y
jxLHUEEgbYbgKu+XcV7bGyvoScDJA52ER95bSUSSCNuMTLpsoSPWp2Z+K6dJ2XgjRUIILZh8+HQ+
OowNVySRo+JsNyRppXc7GJa1q4MeTJsUnFOtIf/BUxGuepvbhR7gbZIn/OPE1vxUXbTrzE0eN4tA
ILhpXq26opsuAoFDsZ3ERNgsMOMRN/1EIbFyizA8j0rtbJyqXgi7zRnQiOdNmyr3Ou6GJ68bCT3v
olI8LqpTAr9qI70i9ezc8rxJX+XxTBzPFbDCEOMdP/PihZX/EB3ggJqvRlW+tP9B2Xktx2113faJ
UIUcbjtHks0s3aCohJwznv6MvaHPsuW/5Do3bQBNWVQ3sMNac44pUkeLOiCRxXTOLSAm2QmN/IIe
aqEtfdEsV54WltOyCSp4cC6aZnTnJs9fXaYaXDz/e0n79u+n8o2pwMtjYcze5DgnNzIxh6yxIkRJ
PJUzqsil6m4PJK70cUytD9ngYcq9aB2hjmRmLCiE6tzSQmqwDPOjte4HxKJycJW5w8OTY809UyEB
NYbZhLteUHnksy80uQcqTfkq1EP3QHxGQ/sAn7uWk6On23p/lYPHr1P5LjrVn+/qU54CqQ3p72ot
VY4oeOv8MrurS2ABmt8HbxGRQce+hNoj3+3THEjzcF7U1FDjtENbdVJsG5gQhyd+FS/g0W2ti3TA
a2XxYzYQzHSxYu4oYEPwESvyX2UO1OuoIRt9OLgV4RAUgTz44SSK4J5kU46WXp4NnOmiSCbPKOdh
YP4eaXF3kfJ51N3hsaoz0MjJZJx1r083ckIwLeqrgTI+yeu02kjoKVTnrFt46dQgr27s/u8NMyrf
omacTkM4YfkTpyJPcBs7zcZsbbROua46q6EY+d35hWfDb+94guhtBF236YmV3qeet3JEmRulb4N+
iZEEIXz94JqauhpTk2zsWqltYD0TDm+5mkqMRNlVVZetKoQ5w8bqmEDK/AkiRn8cncBaBRUYomzq
crhvBuE6if8clZN/YXwLnzRBtzaN/NGEKnVyUYif5FGAAdkup3vUMjSahZhGSQtz5TMC3mnko923
ZJmtUv5hz/jBzrl4DAFHfWqKNH7AbuOiogo2AffnuQyzdt3FTn0xtMwG1OoWb1E1uruILKud7HIo
RZ+tcVPTxdRz7ZDHUbN3Q2O8JsgNVhqt6ZXcqyE97umiVbS4TWYWWars3Kg9srv1+UJK+Hei6i1P
5QveppXzmlAbt6xr8tdTgmMk3dUTCw32zR9Fqais2Uvz5BVMLEo7GqtlZvITN72DwFmdE1imPJko
FzMWx5YXXdWoPdmW+TUTU4nR4I2uo6bcmPH43ogcOzb6H5ZCjW651X8uYWoKhr7Y10h1relU+YH4
oH6VdNbXPxtt/g/ngmdaEMV0HSQUW6DfbJgorBTqdtRWmvwJGF+x/9UijhoxDTnxgyytmwosGBPt
8NpXa4owbGhl30B2EH7rJRhePu9iJwgw34Uua0vTp702NNCQ6uJHKajRUm0mry+6szG+1DRvTuVc
8JzPc3BuRhZyPcX4uyFhVZ0lz0XN3QW7YDyFImOAHqq7LR0G505EG5RRMJ2wj7MvFO+2bfWgjBbG
H3u4Vvo8nthm7eUOw80Nl7YrHHDUiHiMNiOqw7WcAxqTtkHZd2s6DNoh9hjca0krIKXtJceC6DRu
s/fGkacIse/diL3a31X+jA7fZ8lIfAFuHYGLs2uN9NmgH/7DOatJPPPfae3A2kG7qLblgb432MH+
02yi1+Vkq2WTnlv811hKCPBx3dbeJD3gKBLfwp/hoFZcZ2/cv4emB79bt+onaAG0bLxp3g3Mx9fB
GzYpRZSnXm2f8tlRDpZlV2tZle7cAa3mEMafrMbadHGfv46ldpWlu8oovmnho+xzQGQy1p4gWHl0
xc40mROkVbQVcTH4T5mOtLosMS+PjWcdnKQ7LVlPgVqQ0GIqz+2obRBGGx+hVQarmV7Gs0EE1s5R
YgKP2B2vCMlGCdHk3sEWxirVd6ZN4Hhfh5ndiZH289OoahHZPc78NGQbtFbVm+IwFg6Zk1zDzjTe
5oJgiQoHVtQ3DxNhIzKxM63ieJ30Lp9Pn9+S0VF3FrPMZhD2mAGr5p0xX5tq3GP0oDRFBwET7DyR
g5zvdRLKrhJjVafVhzJ00HVFWbCcUeF5iK83LEkrqG91e+2Clr1U7zb4MqLuPEWhu5G7WHQ0pcMM
k6rK1yAmAZMSFoqs8CJb/m4XJPdO9wIqqblbNiAUy9orFKL8fpyis1yGubQUHjOrP7aQbL9OVZOx
thzNxzQttstO8c8DBsKX35x5ng2D0LbBEEIRtyz3N9xAnBvmZBZWeg6arnpRLSVbq1oSvMojItuU
5Zo8oslFqmz4IcFyXRU2Z6d2zZU8Rf7eQMRGSRVO7mVJjGYpDTczGJhOwkrfyz6K7Kh0Y5ucMiN6
0kUnTZK5ZSMNl5SPRRDel9HP6Z4eP8araaaMjgEDj0kxbqWVQZoayKrS3O6O9Yx7Cien3lGpqV/q
yf0aID51wRrmSPE+jdFEBKPlhHd+E06PWtk8y+tqoOTbuI+6Ix1f90Vw/5LI2xNQPj71+ABuDHCP
UlM1OXN87CLtphN2uZLPCRhxrFRwnq5i9NkuXZTF7WREzzCMD8EM6l0GgY3DwHY1VgRzLb+rHQ2j
5aB0r3n9ZEcJunZVty9R0ZsrZpXdUspa6lKDa9V7O9G8U1XFd1ADfgZ/TWnR7LWqSTaZrpH6DTFm
pWaovbWExqsgEksBSp/3zqbiuVp5Dap1X4i5C1WmAeA/qYVczAwMUCFUevIqrJEY0XOR9K3end6s
2czXLSr55JqqzmfH6YqHwh2bS5Nr2HzEcjmKyQqfMB0qUftgKMBkkN6C4DWa8IsKjrMwIuOttKgR
9zXKisgr72qbPQWrkC5Wu+syQY4RTy7KTKDURt9iBq/Gg+47Ho7m0r03beqXukE37D8Sq4z/49Z3
IBaomupCzzf/lZMBilBRiZQ5t5k7fp1L9ui0zFl8cGSGA9+3jSKfoOdXV3OTl1ys0e0ZsSUhp856
+baHQrMupalu3MmzueM4KhtQEvJouSbezeW1f/5cENHIYZOdb7OcLYDcvsfsTy9J09//+TE3/xX5
R6mMIBDV4zmhyvx7PlmIMskuDLc/q67jHDNnYnMtKj1Zo3prAzEH9MfkUJg4GLEz7crENZ4teAsX
tRiVu85yjwTzxZdfupykcuZTN3RPVWT9lOpEQfHAc8/DyPRynUyinfSAeA+txxwEtworhmI8+GhQ
t80U25feSYZLNSTllnQtFSKJ8+CSjz2YPpEgfMq5m+Q/JoqpuZ1Hz3/+QCQS8x+zrkPII0sl3AmW
bpPt989ZV7Ns1GaTOZ4hU7Ov8eppZQRT9tV3xuOYj8pb7bkoBgaEbKXxQtb6AR32o+x/xlatnZzS
++GINYGRW9Fx7OtdIhq/v4rI8ghfSM5w2kb4ERy72mLpCA7G5KBdHDD2+LM1PihmMj24eq/u29lz
VvLa1FXzuc5V6zhWpf7Cfcn+TB4egrxmu+IVTCutw5ZORAoG3XSMmggPh2hSw+cjhiiI5tNgORdb
VIvVuXlidxS/Zc44bOGI/fjzx+kKwuhvH6fjeTpEGcdWdfX3XHjE7YoRYtY4LR5is1V9ODQCZkw6
9kHaSLTYeI9SpXiYK7ZZSzHcNgl0mpTB3TSzS0nGTcunUNOU+5DWTkjQ5FMsXqBJMqDbb+jqSwqm
yamoa9MlcypWNrQrvI3Upvj5fEppz14DDAmnxtFb3CH4+fh5fx7VtySPgl2njydZG6p7QmUilFVK
sq9Lb3yPwuYRS4t/sxo0mVWR7JgOLPRS8NfaLqH+L45qcUScCGlBgIpWuO0JgxBcmtpS+H5Nh62M
TwIWxP9662veq+eN6aVT0/bRbJ0AUmJ0rkjsIMGQRYhjaP1a7o6cHM+GBsN7n4nNUmUWEx2lJrj6
aZvTSnaJ1EM1p9bEbQZBGjyJM+lN5CsJ7prAswFHd9EmFUTzvNPc8zK4/vmL1gzxYPzzmybAThUK
S0M3nH8tV0cInoOid+GZHyqODITzY9+iFnASbwcDptmhBpMup9obQOfN+RviE2jk/YSEuP1aFtMl
Myi0S5cDuK9s66WIdxWX+X4aNJLIxT1c6Wq4yQg6XC07KRPWLFYLYsoE/MG2tHvG5+wZmFpxFgjB
UvWfpPJCvsglr1+nRH1LA3fb6sXeGyKF5mGcLOElI6jIB0x458V4AfYqJhhjatZSVVZ680rxovpS
h3Cl5IPeuQQ4tzR//GpO6HyUHyC30pNUUwL6BXwa6Kh/GpOod1M7LjQTNR+im1xKggF6MPyBsu1o
fWkN099GbuuvFUuA0CPDxsCTpzv59LPGfehsc7yMkf8tVckXkXGdJcjUW4sRX4Z1Fpp9WqYg3Z2b
kwwTmotIOc+GuvItFI8btSffM1E0ZZuT4ROA3KX5KnLW87uipdXphF54hjU1bqLS8N+KksmOHN7P
tQqjINBnonimObrkTk76j1fAoBO3sXzx84h9gmWfc1pweWWUe6UwcLwG2yZXy1sSTXdTqymvc4ae
26bQRFgrdSJNUeN9AFFzC/kwfIxRxxWYA0JTZDsBjNy0RYS5z1df2zAHiTigmMFiFK8VRBJbeWfk
NYZ12acOcsSHjOJvs6j3zDQT/r8B5h4hs57hOZZnaQ4LhX9OEnoWuZ3p1kjYkAE/R3hooq5sAlRT
1RU4mf55bPmXaV2VPBUxGo1qZMB1G/AAw+g628XK3vZNvxuz+dOiiVUQqbn9vdTLyo4nlUzE0Goa
Ei9WnKR0s5WgItsjNEluSPMB23gSPCuop77KAxp1fVOlj2DyLDJrtPjB0EPrYCa1fmgFikZwZ3po
W3uzKZtbOIFa+/NI8K+8TzKHQLZ4NoMA/7V/H/JZEwD/rx3iPDRonGX7Tv4iaVPjjPZcG7qJBqw4
zxsaVkoHYZLlznBBZP2Karc7J1FkruQAFkRme24rBHbytBbvylPNpXVra5/JYiFnx/a8B9Uo28vY
ifnDjNUPq/N2BEPWbyRfKntStCp4e3QPEchZ5kFxc3s1VjTpPS0m9EGIt10r6B/Mh56kVRz7VkA1
MKePTFn5PSvSDj6ZY9xB67OOcW3p687Qvva6qd6UngjHcoiVjxQNSSnaAAl/MCx970xObbKjLizr
0vBk7UvltuaKdorxZgBg2M1hVu89vAp//gY0XXAo/j4WWxqFHtdi9UpOHvXA3+7PXnH7bmrteL+g
8RFv9BepfknKae+H6fCemzoSvYkosCKtqdl5FA7LSqm39I1Xgo/+ZMK/WxV94n2zylMnbh0EjIQp
zXl8T3TQ11EBFTFZvvdRkhw/ER/+fYhG6D1F8d41XksrIL9NmEjvg3j6sgyeufUW4gR87iw8aZZr
IfExXUyWfS/yeOa1ZdGwlEADDbIskmLizunaevdKBP11lQ3WsCIkxt1P2cg0EJb5tUj9OxalFfoM
DSlvYuD1FDSjOAzui8jaTlCgr5PT9M+gTml6hVAu5GnYjDSJ6Lhs5emoAr2Yq4ABLqcutLS/lBBC
wTBUAHCi77kIwuxFSEYFMiYNB5fER0PdVh5KxV0bavFdmVE10gn5XrXY8ne27ieLPaPuUtAmXuts
pVvDtYhMMcuaVAPvI1dToLj/O8ir6IsST+pONVVSbCT0oo7Scdv0yVMCDnUpCs8Z5OqhqF40bFOH
1AZHNUbt/F6Rd6llQUJBdEouNh3w7dxF0Ym51nvRfQQIon476Gy9Pct7hHzmXeD72VRmMazTOW9e
+gGtjqGrLUr+eRWwMv3atyUWY6seb4SPp4euLqJjk/nD9j9u3H9HljkOPWGRCuHqrBtlUeJvyKc6
1tSa4nJOHYloDYAbjWV/1QqIRbL+VdKqxhGTcJvOccreI0yep3mAwl+wlxrI6XuyollBssdTqbUs
H/K61+4NvjXqtcb0DkHA3Y4J5qxqDl6zQasOXWd9WRS1Mv5MXvMi94tTKj8Wn9ryYOQT8WZ+jOMK
L+RvSwoSIla0gpzHzq/ezdER0cM9ZqSwxZ4qg/xC69nAbX2Q/4y0VUICJVxj2+Wuv9PC0tm31MmB
QPUdUYTqTeakIoa44zbK3kMNO0OgJN5GaRJc5oKDgZ913moI4FDeaOWjB9q+9PHXd809Ss32Ohj+
q6eU6WHOGvOkd8bm1z5kKrv851jY2QfuSj5K31e+2M5QbxJ/IgxJFcF/+bTtXZpVFNznn1YB6sTx
bsnIDP3I3hM5i0OMjBXcJ3+9hEO15aONEBXaqb+aK+XDGDWbqZ4VXGA7yiUdg41cmUQyEp4g8mHd
sOIQyG2rf6wK1XvI+y/oW7Wb7E3UPiystnVPPbaWu6RqvF1Y2tg7LSZDgGFHWbWAn9Sc1IZ8uVIU
MWoFSg7Q42BTB2F0a1igQoCP44s1xy+DKdIblo58owWvfdHXe12jaSur8fJFgi5IRqAGxj7Jtsj4
E2mP8r1R/Pw8Bd5Kg8t2jUAo/HozHDs6jmF8kT/KdOT+xxLE+J2rCIaI3HDDZa712Kr+TgPN6V/Y
xqi2Rw8d+dpGfbEeiskjRo4orZNMPsDPupdO8REx6q1MRTaqPb/MB6Odw31A9OdzEMbZ4tfwWeHS
CJlvHTPNTikIgBAImkPCevWBPlSw8YOqeTermow6E7pm/IKH6D4q/KN8bqREXR7Zw7ydPJ1Ml0QH
YqY55Sc/uVV59R8fga4bv01zbCw1Ffo/3mKPzeXvdZq41PKirZXgMpk87yn0lE3vuOklmdThYUxS
qOcC5c4y4lVxy3JDMEywlXJRNuftqTLV7/JM7hIDbmI0/epZLjZM1T7Sl81vNcyyUxyhXBxA/WY0
vn7kXnIp9eps+WbxUSpX8hpEa3syLmRulh8DXMAVIvruuadSsaVOplxwC7LdL2n1V3r0qfWEIICi
wuwh6HGVks2+0gmDPfZMKJzKZtJge8iWZyPoGIbAf4tMhi2ZqidbR50Vt9BU1v4YKUi2B+0QGqze
3VI9QrxrbsoQuLs2LkGjiVrEPBJAZFThDasotlJjvKGX01cLd+d/qt01n2a6K1FIvzhF8yHJNPGs
s71Feaq7OisEfGTmtrT19OwThpHy8D0OIGu2GhLgddgN6ZEMImWBXSgW7kUnMcGhl0u2IRvHfTK2
5k2WTkiVo6KLGr7uVvpglI+OOtF0o+O0le6eo2ZEzafFlTTFjnuQYrfSSqmZUohfJQ42bM8k9i9N
xru+Gdjr4A9eLHZkZAHgqqhwkqzkrZq29klyYotcu91xhPIhtsPQYCYtPzpTRw6ArvmPNoMIZjn+
gEfPC3aejurMGD137+ZucKz80n+YHCGsFFMOfhX9wR3Pg4AHjQN4LfkDifsYQ72amKf8EUBvYW66
yHtM+aaWGCpZrvVCtIozy6RDqanBZnYsLIEZ8B9ERj8s2zjCfk8+vKZJ1iHlnMfazg/ROJfbJO6I
HA2t9qkcCWLpTFaUSNAEs2B4qC0wM6MqcnPz0NuXkQs9CdjFnZHX1abrowc7B7E7aNALPbZivzYb
+cQOm46DelWNLtkFagRI4K8j160fPb2+a3Lgnb2jIn8Z/O7Yd7W5wwC6wri37aacCSxLDPhBwTd7
TqZ70Bz9iwsg1TJSdPDmSTbgRbbYXhvyZKuB/ywzJml0dCcpRdZ7Cy9IlpNXJRRxuYVlhUDAHJ2e
tWM8g5olXnD92NvaRmz565o8MuuuOpt9fNQUpbjGLlkibZ7a52U59+fVyr+GYIYfV6VH57GXAkXo
ieHpb4uV0rUbKg+zdx7VJt9KHAOlXuNkZCrYAtFdktecVlt5zrFJu+RePs3ypaXde0hUspvkw01L
+hksGVBsB2nfOQpC7ZIKcdxovbilqy9XytZ57/ymO8kWGZPgJZgBCAPAZhU7JhWmNuAlZaS2TEro
oCQ5byobdEsK5LmeCO8D4WgUOf9jy+H9znHks2Ar7LlETdgOH8ZvO46ENMKOzAX/zGr9RqisvVGx
aBxl4Vhz5k1Uae2LnykmoyUdG3l91GEAw3kA9VfAB/Bal3W0VblHdMvzgVJwSTg6noPR1le1Ypbv
Ts045pDdtlJtjOJ4Xsb7GFTSTgOOct/4oeAEcS3ICJ4gX4pp0WlecoadqcmzJ9fPvEcRKdR0Zfmm
udwXNCWIYGQyJRxKxF8lWdGeFQtlajjr21htFSJUshxVZoqJwf0hVzCmKK3WMUvxekARn8PvISTJ
ju8IdllTLg8f5CX5YrZFuXUspEi/rskfSSPtGMdzcZHX1RIIzOB1VwkpJ9F1/JyQ7L5qBalcMst9
n94BngvMlgnVaJ3YBxHdojZkXLRoodTasteyUylf6NwRqqln7547qkc97tIjZ58Tw3TUTeR87xuk
IcC99X4/gjVdlawXt1ZVK1clqk5/flB0qK2/zdS2pqKvNhGe6RatBvM3zOfcOIqJzcTf62xGjjhy
4lVc5SR79gH7ZPHikmtN/N9f59gG+D3bD6bxLxLZpgj5BSr1L/CInHsNe9OnxDWTA5uXL7k+BY8Q
65WLZUAeNBuzuKvcFGK9W2nnmV3spmWdfybasH/qVGDiYhdUGWAsarKKCiXyL/AC4TZYmKw04UUz
Iv9hCMB/ZZGylquEQK0Q8JLJOGWQ+RzLxNyc9AUYQBU8kv1qIhZbREV5NHUbXZzKAS+wmw68mX+f
KJl+NFgUb02aCy8F+RcrKo3+9+lLlvA7qlqj32rAxJqh1x9WG2DMj730ZtldeLC8GnDe5GwkykLi
LUwdOP5gGf1OXqsGvM6DYqIF850NtQjtUVbA/jqTv404s9VEe5SWwb/ek2ooinerHMIFwDJLB7on
ygMTAZn0dkn2YWB6BGQ2rEPX9O+wugTXWQ9kk4TshGUl3XYeEDVZhjNL3YbT2J56P7O/daH5aht5
f+p0x9roeSoquIb9DbXSJrXq/oM/+T4Afl5NcYodQCGRMs/79ILa6kdh+e7Nhuc7hlOyLoUtQr5k
aqFDPOzz/YxdgHmZmxpau76KtNDBGhtbYkFCMHHRNDencsiGXHIMvA5lJ0qVE/2mhukJwUGmF6RJ
yaJiR9JFkLXQMEQErxNowTlkYxbxHF/l2sUx4juXNEaKoc1wRENWPQNL2UqWojU1xTk02GJSwnhf
ishKdmuqbLgornlHUA7Ih9E2P1XhqD1gNMm3nTEqxzDLolcnDdmRptNu+YNBNKl7mQjjzopCFnZw
8AYXfnv5ZanxErzWUpBueYx7Z3rRnPy5bBVlN7L72KQ1YTgrOjP9uUZLhTgdPhlPgviK3H2xUimB
4JhYjajFxH9zN//R2KlHgb1Qfjp/vcnz9/3YYAUQK0nQastfTLjzfFLDpEerVZLS1gT2k52XMYRA
A0csFvKm1oaTmTrDzgnzHwiNIeVOGU6Xn9XpohtX05SOD0mpvLJxxrvv+jR4o56uWKDU+7BBMO6g
t6F4R0UDPgueBb+Lb0pcbeKC70cFmrhfqqnmfGI/F9zFbhKyU6xIeK+CitgCM6FcjuVX/IKkGQMu
MplFVGEyQkroH1UbvSN1REOk8Gh/vdSV9pwHwJL0sKiPPdJsFhGEwM9eGD2Tk8GnPmndbUnTGvpP
iJayG0Dv6mQlZrQbyibczn5hs01VqClZY/ZGTpK9oojknf1G/yTjRRQc5DtLyK8tO7CaHY2rcN1P
WOYGbzTvpLdA4uTlS6kPR6Fg6uLmXARJ+7flhGv1577MCcvsKedhQ6KA1LraXQ5XOMGGWzB/ecF3
ubch95aMYifT916l5G+K4dtYvfJq86uMr6bzN3qN1ZnGTb0effxrtgktmevNRcqwqqDUNxTks708
dUrLOeSFA/7PKp113Zn5XlYcq8/LRwRm5MWt1OySEPROEralbBOrMJ4rJy9IHS3cn0iGogvQarxJ
CnI2I7DvhmBbBjjhzYAwNxpq2kTUhxz/a0Af8nHQGmtGcTfiFhFPR0kxb7+gSkGWG81uLOt4C4Ok
ZOjqhASUZTKOGMg2QwgJKoaHQxF4SdweIaiu2M1259Qt3HWbjcbWzesQDY9rXFjMBqoRXLu2PC//
sGnC0SH0EWlVr0NLy5czcOWbMYjh33fVnjQH89RUIZxHw0Qa4QvspnxxxVGbaerpp/QH8KMMJIyf
ADBO30zS5Fa20XrbkJpQ88kkmnFTp6TzFkQLd5Hq7x10g1RgRPEnSVjdN3ThdgagG0njD52RMJDA
/s4uaT5Y3JLHSOXGKLwQyOnUDa996/+oCAC/Lr7Xnvaj/JzBGWNCnJ3nYAoS6oPTemyQAOTz1B5o
FanvKYFOkuli1+33JWs4KbjF64DBXeb+MpM+US6/T4PQvLexEJOBTVs/TUBi9ZIAERhHWetSSvVN
Lar61TLvQ6dt1opoOPlK/qrV1YsZEa2ZCxFCkjdvvVclNwZu2lNMmGsv5HzbdxlZDLNqH1RbyErQ
C76QfgHN1serhSUKgUn/plZsKdn8X4jUDp/oRn1NEqEa0829NGU5pYOSCTLPceBXbDpCYVo1tEWo
2WeQWjS5xAvqN2PdFRb/MwboVZppPxnHOhxfbFXLUKXWNXWooutILA/DKywGvCp1Yl0bggmO8kal
wc2thGv/Mma3Vm+ya1iwNGrEtMPmNbuSwQrfuq6DVZoaNHRogUNEL4QzBRNAamtQQLgPDN2W1Y3w
KmNv5Qtuti9mlzcAA2OEdbCEcKbCDZMvLhuvMQn3aW2rS2iZlTvlfZzmNDPATVuiOaSzfYSAIG67
foD42bkYxwWf0VT0/git19yYGAY3eqSUh1lJEEwarHS8Ic+fMRJHd22kPSXkZz8XPQ955prTyWM6
kEZCeGflJXMiwmGdoHxTfdfesYvAjGk4FxZgJD1ZAAOKgKgmeUQdPiNtgQHWR2e0SUvSPGHyWU9q
SIYFOQHfc+rCydhlr5rZoHgkyP6SgJUh9aDydvLzJjIHpk+o1zs5p5Yl8Uh06TD79OFNrati++tI
JYHksExVM2Q+Shn2c6xF4TVzzGB5IYPlXY3T+tqp00H6yF1tRpxudx9lCk24mMZhH8VZdHJ4hO/g
t8wbH7kz+2igCSEztBb6w0MkPMZmN3k7G5H5JkcRXKwDEZLnTcODhmLjCT8ycWzT9FkbNO0hbEfC
uvKqXJBKfmbssUfOG0cx+j1htuadztoHqYGOELuxqz3RorQeQ53qRm+C/giy4jTBb2GO74wb4eFe
UNNB6T7JcqE8ierP1qx+Ax6oXyRRjt2JfbFpvdlppV+X1d6s/YDpVKKSJ67AEjK0ih33MvJWM8kq
WtRFW7m88lqluqIE+Vppzfi1mu9lmMtgsI8Lx8n6mTmtaU159gYiVXDf3SQ3BuDVtHM0YyT3gWe2
60cH8K2gmg7m6pcAVC4g7OEo6uivsJY7DNl0BDCJm2NKA8eu7UfLrN7kgDV1BnNU6JaX3oidx6wt
lute7jr8zuO7rnXTgpisSHAbdDt/KYrQoqKRfyFtkpmDEtlDF/Sf1Sa2X11VC7Z+o0JuVbvkFA3H
cXSUneM7ziO9EnT3WTp+RYsLVrjonu3IzlaTFQ33LAWLtZVN7mdczCtUt9vBzYpnTA3qg1Ekr7Kq
jR+EBZZtvvis4naUQ6olgyvyyO6iy4dlRCELSkPXfZCSAjRLjtKyp50IKdLH9Crjz/PAFivaztzJ
08iLu7XfTjVrNHIBogAQnRppe9MznP2YBsZrh+lp7ElWUUcyaKVnmn2Tuy2Ksd5YUixbO/66nlpC
oQTyYSS4BTRs0GzGxunOBAkwzrQCASHPzUm5BlmHS9AdRPhSsJL3trz9A500i6kcrBNevfBJN9Lx
bIgfke+WQdo9MIpulax+wcnaPFDb9F7K8a0ZCYq2Wy29m2jWrtIwBM9nWd879ON7O7PnXSX6Po4b
fIKO7D2Qm2Tf6Oo+SbUmc9DvP2VOqn+NZxQeo2kTg51Yzv3811ExQMmU134dBWHI7JyDOpU/V/hJ
eTVCvhTDyPdOOTanHhrz3ayx7ymJm3qztP6towjAdt4Ir27Vdifir9NN0Db5++KNzJXypkHMNdWs
eFNdbsaxZ+84Tl+52uFDRcpJse8tGBz7sEDG4OpTY678YCeNp1HKGqfJ7QZ6o0d+gBjVCYrQVmr5
Eleee3YT+o/jlD3LJ6Ly22hDjYFKW0l4G9KOiIwhNsmB1eXQDErxyIMEwLCNEqdEbRIDpb+NPQ1G
eSSvheLaLK7Jo9gNdgFEiZXSos62MLxtgpHIG3na6tUJ0Y2xsceg3kj+kEQS4XqLdqDDCLtIgHbA
yjv5UoePMxkxJYh7wvww+IqswS5ldFrG6AkIju+E/VOW2f0TSlHUKvZ0CcOuf1LNzsYIYNtr+eZk
ZMDulAk/5sDqKgizmHolcjC//1KaE7y8Ao9n2/Tdue96bVsXnrlOS03bQ5ltcM6pzUOWVuneh9LO
jUzZOskTSEP+mN73TgI4wdWbZ9XTaqZtjzRYPboZzqCfEQoYm96KaPGm7zDVok92fi916AjJpl0w
6/wTE8sUmjzvbKfqq2oiSaANffolINTDXtuMHdkss1WTD6zOYrter+MoMW6Kpf+oBSRuAtu9Yziv
VrpZGZe5D0haMu2PqiAdUmzIa4TUoKRUcw+9jW1K3MTbtGqHhVcrh/zOKu9BThOgjCNi2beWJTTt
5RMnzxCothN9dpnsTr/QowMmmM1MXIQMQw3B1mwLZxaZDwI1HovzGLzVqnCZo2Q2kx5N/P2W+zbh
KNjjoq4OpksZKgCDuQqCAG51XNRkOIAAC5CXvEDpWKVVF2wMbczOhG6GbwMyackitNgYHWZYESBG
1GC9OIENy+6PtdI8SDF93KbWUz2DyFQQU9Xah5RjU8qoCEUNgoOs8slrqVlnq9HQ83tjjEsyKJpW
DC/27mdiCZqANX9NsonT1DqTmtU/tZSXBtqPrxDp73mqHpkCp3fIGOUecM6wsxI33o4JVhwLuYo1
Ks47UnxjN+QmUMjJDV/yzLz5Ld/OnOvsGNCE3RWxwiJKLG0YtXe+XjRIF10F81jC9KRwA1dXFmUl
U2ZbcAtVWynDnk3Fw4Icp1d9cpv7EscYTn2LXnBgsRabFRz3apbc82RGj0xdL85QVp+oemjIDagF
KWWCSkQs+boQXELo1c+laPAQtoZ0eSCoQyisqDkX9+KstXSiBhtP3VoTcMu5boMPP2pusTvoP7oI
y25n27BhEnOj6JP/jUhp2hZ694mPEK3bYBcPWHWXsQB2oEtiLWocXNy0fP4fYee15Da2ZNEvQgS8
eaW3xXIq94KQKcHjwLuvn4UD9ZVaE3PnoRkAyS5VkTAnM/deWzM7uHyWugN5QA02U5rJkoAj5ZTh
JdFj54uSFVt6RBFoGk3faR3VXlZ1ykM1GsF+SsknVVyCsBTMMbC/QrF1EcruKXwuXRGNHw568k2a
1PopYlh94jhL0XNxyxakDEDld1moGF37ilal9ukbJL0DT3Fq0wuBGXRZZuZcaVpXTbAAqYyRZIZI
IaQwtKm/Stpk6dAblzobiEypZ57JMbAa/fPfG2HoXPyepGyCY6kmtayZk3EVToI4OqVWBDjOtM4Z
utdHv8EzWOT50XBLQmINVoMM5OtTofP3GYVSv5Ere2BpkX7PkGzBG+Oihgd0G3PD2Q9h216DXm33
07wVzs/JLfkctnicLUTuMjPy4P1X85VqdE7OrBnGPFcqPn9i0dy3REs9Jqm4D2utu0LLyIhb4naj
GeodeVrA9wx3us+sVzsWHTq9wHpyy95HRST6D8DPN9dLmZ2W5QorOLJZCs8nWg7+xk095eilVcY8
28+21bzQ7xPh3tE5pYVg7YaWC/uIq/NcVdCoJV1PN3yFS0IVQHQxHj0D+qpsOfCNe1vi/dzn3sYB
4utRccwNBAmpW080Mvs/KqNaKGJnmyj9jSpFE9XW3+WIbdY3Wa353rS294Jg47O1tHHt5sO4pEFp
eRbfSo1uXZqupBoq6vJvAwmNL97UJExNm/ZqMpNZqA0EwcJIcKZjJGBxy9OoccfpWAE2WRtF92xx
1j0F3hRjM6uzR4pf+5S5IzmbuR586NarwYkX6Mn7PMg8OCMxObJk5mlssel7CQD/IKhA1syuo6P9
QwIu0lRPLwYKfQl5Z3zR3YzMQxxcKek7cpG7vkjaa80wZNOr6s8u0no0m6q+mgL601xs2sNgJzRl
561JbgVRtV96F7mBDCZsGxWkSc2YfGiis7AC8eh0tnKUjVMw1gVO8jE/OUmYH6y0oHEZCG9HOPS0
lJ5uo4N8TdoIbntQ37SRgdBywwk11zhQLDBbpbuGm6RsWW+saqYbW4fL2pNH/LH8KIVXcyImxaek
AMnp71AhA9GpZr748UftVtrF9CvrIEr3ETob8x494PBz0mItoj48BkPWnuUWerPm0FjTVoZLq5B6
OfufcTO6I9w7h+5pXiWhtfrV3knj5hTUwbBGj2yStVQHu7r3o12m9t4qtkH2903onsFjQMrwC2J9
IbSkivbNrIjNaH2jv3j1IG4eyby/XpgB0KZZnsO61TZkUwbXRK2KbRHBNJJlbZx7L0AWppMORPjK
iu0tGOoDUCjxE0bkXxtDWh1iT/EvZpt5oGgIcjWrUt9mrp2Q66SiOs64rVy7yt7bebDW9Hy6LnCi
mTaj+UZxrmLrHJhuvnanYNrLmgOPVY+K2po2cjc13OApIFgaLBbEH78s3hcDE36HgbZ5jsZzvncY
sYm6Zt6lVtZOWg85UD4XM1teyQ6WnofNuST3HFE9S8IHdVQdXHof8vBY9ABuZ5KlzXKdAnglXXUY
9FDyOBFfOq45AMoufanJMu7kg4+96q4u4JdS9DPsjoeNUZOP6IzNr2VKx0FzWk5VaKEGAcoEFM2F
PxqSX10Wyx9Qn5pae3Ticdra6DxoP9L7qCKzP0d2U9CPm5sfLPcI4HEuynZQfO9JzbXgOeE4xv/d
0Pcbw/A5ErbYT3P3RL5qd1l0SxPl4mDNuQVhDSVD045lPeUHYU8R4pYCzb9AajnmRJYHQrnDUTiu
szx902vVe5rKeDqOoZLsMurID0sDjtkUxV5YprsPqOpPJX3Y1e+OUBmB+7BnrhQhOt0a5Ur/ajhg
mLhTviwgmFKDmBoV4iwvb24+nvQ0ST/4QECPa+F4pCy4ySOl0DJra+jpuJzDUvHgBPGl7Cz90ttu
v2epPB38MNEOix6+UIw7nYSetR851UOkD7uoy9qF4tWJWl3FOPXI40I+PDQNvZRqyDdceoqPBvBb
pgfuZvm2Fq82jNhu5QEz4oab9a9Tf40ExtBlQVVAqVxJDkZFJu0WbxQM/aolTSBc5JFurudbogoU
zE1j+DI/3031WheK84qmIt9aXcMFTVeW1yQwjUVhtLe4WPDBAu2dR8hILWxCPnpKwci8t43e/Om3
9soP9fjHmDY1AAbFea5qX98svzW9auhnjCGl1FQbdTqJKcm0XpGQo5Mqz5HLskLodOOVlAWQOdho
4aPii1Yq7aVg5rD2hQXqPfAelWD4osSW+S3v6783SnEWkA+jyXY+cwtEGynBuNlZlsWsf34oQ/6N
lDnjDUKiYLw2Nk+mTnyh4ZntOfeVA6xtgiES4iDw7RCQyF99VeI5KnHeCubnovnVv9+X9dLc+yVm
5bXzndi/LyK/RorTh1/snDEJdA/1XajFe6iWxo/M0baIJwEJ+TViq9TFVmMGlzhTuh02reEweHAx
kQunD05UNQdWF9YhZC5138MJWtug6L/msUnNGbefrMI/SnJLKF7jYc9aGR5slb/hkaH5qPfA+KAi
bOQuSbEt2Vzlmu7k8FgbjIT9coi/QytcSw29ohRv846BLenazIF1pc9YtLYK+6DHAyW1AKVhJ5RK
YUhAY6DpXyHaAPLGI1CEyQOeD+u9FKJcE8NTPTaJXexSqpoieC619otkgE42AQiRyMPbyA39zpmj
gqo55qL2x1vXimjtZHNgFXX/YvbKIUpZfITf0SMld32W/zLbliKlCQCl82wZVbzpRgR5ymAS8eTm
Pt5Xt3xYHMQwOZ/UuUXMVMCD9aGd5Z4MPmEZeE1L5UyQOtp9Gqxfus6FcKK6My4a4EiQWSvVRJYg
gvAnyHcoGEmUrGU2Vm7FpMHVyrthkJDB/KY5G754Ts2IwapXqoukOde0Lyp5E89OG5fHLh/9DS2d
u7LvCop3bu9VlOtndx7Tyl2jq9dObZlrSS/5zTGJa52yJhfedkQRkzf1/KnMcCP5QkJfkllp+jZM
XX+n1MRE1jaJipR3xqvaDOM6oM9x1rpj4ffes9VTBjitq1zk8JzA4JTz5pFOBUiZ+eretUa/rU0j
2snd1G0xP1thtZrs/FqxPriPSSQ723iU18FsUjfg5m3tnHoKg6lEOIFlKEmkccP4aI3tEf+sfdYa
1djmWUc/hjP0LB9Sp7KXLb5+sFh5pm4V1HzlauoM7Vx29T+bKqfNCjUvf6ifn7JM764Od7RtGPnK
8xjW/HZE1vzQBMy2tvvRo8p+cdrgcXRC7Ch2Uq9LWLCP2M6GXdpp+DvdrDuOTdltpa4pMzLt7BQ6
A/NZ5tSarr4ay7Y7ygOGTva6SVLSZeZ4nDAHEVj4zN8UdDxSZhBl3CB1YbBrEXYaOWl/HvK2hFEe
rlnHNPifY/9IsoS7TaLW+DDEYx/x2TWG8g6h/Sg7yvLBxoO/7vTc2y9dZisLblVHQASZVlqQi8eC
PPnH2iNjcca9oANWkQ4oG/ltYvLNdlWmgjdTugdZpxsD4rQSUeMut1lxkC6iXvNIY1Kd6gJ9AmVt
bsfFm0KCOjLEyDhoqWdtPTrBBvTPnzGCM4f136rVssfITsd3fWCaBY1EO+rdpGxd4uXnPrY5968S
z741wXCU8g35oCqiX2dFEEG2NQ6/ZpgTMpeOZuGxqoP5Cjp416RT9e2YJf6jRTLY2mob6y2Myo9R
74NPDFbQ++CXDfQItlrV3riQEc41O1YtwxabQjeaNaSmcddplkI1BisTATAVZyEecr6UyxjTFZDo
7//sUkD5B7LOxjVGBvsSdnm/KfVB+SL8/upij1aGMIZWhyN13uu9Jn52U/SVds99PU+d945O5VFE
lUf8Ocmd1cQaCEyPtoKC6KEHp6p10zE7Q1D8lNg4K4nta5cxeu+RAgjuANslMcMR/i4VFBqpMUY7
+V75wJdx7Ku4uLMqmoo5Ugc6ke5wX4NNNGk2XuReYuXjfV3D4QGIDAgjKe+q+SquZvZ4F5b9/QLP
6vN4J1zbOHA//b6g5tx5YFe1NLiaoCVRiTjT+beW/zY0gGYuxGIKnKq/LtdUgs6IxdO0bG06Hir1
+Z8JMA7t0bDMmrAiegokMxsjzUdnhjd5FCzhNQ3Z6uVwSR1EQ7PkLJrl89FwUXTqIjgvBMCj1Glj
N7vvGjU7d46NLLZiZagHRv7OgI8m5uzb6Th8nLq8GgXrW742cJBO1W+kXF1K3KMQRajeJ9WmpoRd
MOS0FmhY6sOvXaaR+rHoxYrQiQ48gqjpXAN9CxL+mJR78j2MUIxRdR0/ebhgHM+JtzraZrTkoCcj
VY2uwtbeaAejUDQCVpv9pCvLOowRXniigB5XuTC7eyXuh+3vrbGO+/sAF9V2jtvzUOHeSbxVnoR3
qJPUc5wKzIRpiTWTLuLiMrWjqlzZxCbcU5l3d7TkQK6VZQgCKFLFroTXus/nkJYka7RNqbbZR4CP
yQvopSkmnVs8VM7jlJG3XBH1cqin+qmLFP/ssupcw3htaI2XlzQLWNUFDs17V3lLe+O7JVgMW9lC
4CoMJshp700cKjEQGkLR+twLYCRpzRF2V3BWTO4oQZIXG7krX5BvGbumObKCCs/9vPX71bmtufyA
5X3t9KKhuqRPgPAbbTdo1jgMj4Km3tqK+CrivpshbC6IGMsXzADpORzoR6KLziADmsRpq9EUPAaq
6J9+NTYHRs6ec28NU3v3xy2Up5TiUa8SzEFByTqm7t/Mzi4Z+HhIwmY2vOIT1YpO/klekHN3sh5U
A21xWO7kWR/1IjhqHnn2XSf6g5F08UYar9NOfVp011lD76PHjD7MXRezvUeiPv3QPJP4lqb51Xtt
RvGaQJK+ibmfBsWtfrWa+Ktl8YUAtTDHAFCthhYlATuz7TO3RXsBiKs3OdYj+rVXyeWiE0BZkU3b
Onamvd2qUBzmll0Hte8L8X0vErgSTu73vrfHa2fAXZzRUQxzq13LPGxd6XOulXxSzfOtVmv9Qpfy
6Edz2mcRSQzd2fOj7DPIhjNnePZZ+w3hFsQUSj0antFN5YTmMZojH8qqfOkUgLEm7Z+XMnuQv/dQ
DC9OR2RqpwWP8otzs0C99ZP/wBRX39hMB09xYeVk53GDaEY6k2FkZVvLI1mChJJjN/eJU041FmrZ
WYnD4kkx6Qzm84w9Twg/U6D6veZXaP75pna67ij/ZTWmRe0yB8P4PLwYJOORa/9Il/VT7VXBOpue
MW70GOSfiK+Bm7fPZa8dtanQHjjdn8nvCAmUE1RQ8z24KMPoRPpGvZY34Si1H/pOYdInhXGa3s0+
8V4/SrISLp1yH3f8VU9+6+mvuIXtq4v4i5QvftesRc1YhdFsBFAPAWqGJ2ENP+Wqc15iZo0zfEFD
0+1HJjQryyf9Vt55Q/j556kekxXjFm1jRUMO50qtHkIzPcp7mNyzuX+15LNeHb9TVpMzBhvLYqGY
uMk3FRzOTze9gtzkfu+BsKjI37ozMXCgyPPqjeWxbHQbNbozeubN4UD8iO3uikqvv0X0iZY3DBnR
dlHJ4Pl/vwGnFwPtwTz+9SZF2yUpiZj/50/55w3y96hhj14bNzxTbseXnk7xCp6A8j6Yeo+kJITA
qqrTk9mi9pyfj20t3WZGbhzjAgwNXOLl/U7MdAZzsdgzFG7Wg9A1vJOa9zBg0ZdHZBTB/Vwu7oKB
S4/sjdJxrhMHeFnlHKI7qYQ/uIglLolThdyDiJoyo4hlN5CHC41Z+bUrFqhaRQmCZXdSmZhZbrux
yyG7JSkCsGrGzAx4EsLcMb50wqTpbXSXUQv8ZXGHdWzc5wVZkvIwy1Jv3FdN83WMfGdlY3BAo+IG
a90eunfV9V6jNhw+gf0A0aZVusoY6iQli6loHD6MVjHOgCMKDK/cJEtNuNfRjXyqYXShuZV5r51q
EVUCeFlrnVfyq7wvXqPVO2SGtEk4GW8JKTDrxEJvM6QYMssBG31JrtgjHvOeeCInuYQIFc+hX9d7
Pgzrvk2SS5ULNExytlDx2TvThxZ2ZFE0F7kkWGo+x+Z8dvKabHZcQ4XZvBhEPp/KWIgNVXBNxg5F
lhwpGaVBupIHdw29YbKVGcSuAxcQX/SEkXDb5c5wbQ1+UOK1lPsREaC5W5OxBufxRW5R6ge/tqi4
Wf0LTDxU78qEjDdE4jvJQnfCnN7oZv1D75DgeqXIX7Bqrqex+FAlexnFdXfFyh4DXJb5xCPDyLLG
HdiW7r18IHsZQgzrBxdaP7lk0ykY8mYFzLY6yfuLAzGJmsj9pgIVocKaX7UpFhTrLsGbcS29xFiO
lYk2qtIo5ms0+Vs45f6GAqk+RW6W3kywXeA22uJr1gwbSUbxWfCtHMzkz4GRmDt0+WT4BWQqWihr
0ZTwl6RKBwmccnaXlQnd61m11WDOP8pdCLnuWmmNaZ8NxZNU7aszCUhlwbEZ3YD6uxqjk2851XIh
tO0iOk2t8WvXckrkVeAnVpGq4A9OkgfV4hcmNZ75Faljq9ag6Y+WzEYQK67y1jEJxT/Fcd6u5ZVb
1MxIEyta/oHQ07+7jO+usuqCVvEupo3NnOsB5qt2NccxRytFRluhJtEKFWu7AgluHQuKrGM0qdVO
HejWLr+Uj9gEM5exLBbVLOzO0b93UzKJV+B9YI+H0UceIHgghDD8tSW8K3eh7oEJZ7khg7O7WV6s
HXqrgHme6zRq576YiYIgLpXwPtELhV7B9OZNOrmdswpPWLEN4j5GLIxXwOic/8eN7M6mhD9d9J5p
GgYsIFNDLam79l8oIOwDTQ3ZyzulhIptC7K1nXgQn5UF77D0a+dZS6tql5tKckY1QDaqqmkbYbnD
GzS+O29+r93UV/LoqM2KbtxEUR7eOQ7cAzJOy5NhYMUqCYPAGDfcA6hdS6Gg3RmUm0EF10JFaYra
BI2tRjrdpoiwG5gBaT7H2IqRYyYpL/ftVmBzuA8GANZFRmpXVR711km54bfV5feDplUmGl8Xg4RT
pjdRoQDmCk8iBTjUW0CNRNolFfLZrPnf5uewdGVH1+i4cjpjdRsV7VPedkfYuHuo4/qWhZz5yrlN
wRlT140Fegd/Vnu4KPkJhcVx96//My8zEzojxevkRPk+I1l1A0oiNVYoQYSXVXdFCL/b6ViBS4m/
XtKbA6bcwasm/kA+F6JG3OSWEdIG7M3Df3eraPrfZhVImYbHJV+nQWyY6t8Aix41UQ+82Tux7OT0
G+jvXpTG+eG4pnPVwsbbKIlm7sJxVDixqmovNUqhpl0qq0aKak/BpqNnu69Gv9hauYqY04t+7UoF
9mjkVGp5Sl2sBiTtDibkJzkPSVVbO5gK3yRAoIcyJqYZVRjrhi5CYXgFCCm+oml3Vqlv67daUVz6
vrNUUATjYzY0cEnTIDkiNVWfazLPpL5isn343q0YbpP/PCroD6TYVWD33sMPhqKale+KESXndk4f
qTLboc/vR+vBbFWIuBXtcol7062UeSz1ZhsN2KCHoNuNPjKyqQfXhHVzWtLiMLOUpyxpfgaBXt58
FeSr5bRPgD+xKGnC2cvdbozGS5fZH8uenyPbCceXlpv9Ku1DsTenDPpnhnF3xD0CYY1dOPjiUFmZ
v5avItz319JMUvSsKzS7mRsqhnMsiyHdh1XgH2oVakVr2B28GtpycjHQAoe+kDMIUHoeQhWNcWBl
PZ6ktLPoo3pVWIPYZcAJT3amoNDHIOKWrXmlBrhFkT2Rfjbz0TWNzpRGq93xXHpOXDuZutFrYiZ/
chT9+N8PTfN/uewsHN9QySwHca1pWDP34w/HIUHJahQ7Ro8dZTWI3D8jy3Bf3Won1WwqPb5DMuIo
lFJjeTERaJNgmV8cr/MQVKGnIa5ObKCfJE+TOpJTAqWXXGZUI3JLEIEh3JzWpQXJHEORt9OcStzl
GvVrTyG+DGiaUg9PTgu6zcJw8FChWtxGE9Qt6bSh0YS+sU6e9NJUDqrnBw+dpkAxR9f7bYid99IZ
yR80bPOIsT7YFV/+++ekmX+74yGO6baNMd5hKIFP/q9LtxGonW4Q+XrSRjo/SWeMNLUxnM7z36qL
+4Nl5WdfbzByqfr4EjdWfSiTbCPPhKCI3pluvA+jCL7NG1LbVqV6tTAL8ibLN0omIJAMhravhpbA
gXlWLXrkRIpXPip+Vp+HJnFvukaSF4GeyrYrVWdv5IhB1dYLHgkLLQ40W6ZD085BsNxG1vCutoEJ
8ijSyebJ4UOuBP/WHlpd8Vq0vYr31rUv6QwCw2mwyQMY7FNPBpRaMI73LO9FKJ/xrDeaWD+KpBgY
j+CbICOgW2z+tYXSNaBj7ct24piC5KHDhbctektSUoGUorggloIjMIYwNIf4A0/vcDQAZ+zICuBU
ZpCGoEU0j9Ji6g1fuW9YR0LarOeB6G/4cli7ED/j3OfEUx7xKSI909Q3HanjQSXTyRu/LBZpjBj6
KrZ6JqNV+8jcSntEuTJsWlVF11djuF8WGxPDgy1XseleVYKvASXEW8iAfmXl2qPQy+DFKdwHBm3Z
96F/RpH9GfuTeh9ZdnoHRotiYT4zxw51ii60tVe00Y1VOJR++VDnMbQGu77I7t7S6KvUcNoC+aWl
RM7zvTJa78qMyew8VzC3bIqtOkz5fmCWubZlnp/M98tmBoZafiMW0DpKW7bS9dsc4+sO1X5yxzz6
z61+6tJZwYQqcz7JYJUKQurgm//38wHi0d9LGd0x8ChDVHGxK3Ne/PvCYaMC9jI37U+RY0Qn0BW7
sBzvgqh/CMY4+m7ZJ6mC7AzG73bDBI0et3fE2GWhIWx9DiVlT3g7fP44mt7llojUcdkK//OcfHXA
Rv7H++htfZ+smnmBJ8bLoFvlupoLwbanWVRZubj2iuqCfQI3D3lyK/PYUwRkV0MBdiJ3O+FNB1tj
QSh3Gbl4GzWKfjRVzKhhbmJBlKoJJNRhlc7L8E7udvQOtOlHirbaJ92cDoXKHXUfzR1h+ZDUWAKR
KgB3MGYV5YwakvghCR0qayLNkySqdvIFD6wVYS26RtAASlZGeCAb52mfa/YBWCjRoFxgF6nOu1bR
Y3vIS+wWpVtdfDwUF7nlzluVagECUqJeIfVqOOmzpFeBYRCQZdgTbbH17JYV/Jxeoyk4XKYimzY0
nBJE/7MiUA80F9cJOtcyRA6oV7hCg1no2gV18wAqdxWrEBHXvtE/2R4RdlMdxMvPk/gh+kZivZB4
NRfpRV6SpUGgc3IOSUW583un2Dhe2u67PNS3dVb727ZMy8V5akpumJf+ei4C8LFCYUepS4d1sef/
NuU3obFHpybwbGDbj4kK4rLmqscQR/C+xWMJALAtXgHNWmv6lcWpn1OlSlSTatbua6gSykDegR36
1VlBX/TiMXaV4r80ssUhtxVl2yqFu8rKXt3KYCmcAfE57t1nRQH8scWasKKfmN5UN3IBI5b1RrEN
7pxdS7zkvKVnoXLGpzqdEYsEFuzxxdjFmh65i0hfGmp75Jb/IDm13Ou3rq0VGzFhxtK5pEBx59Wp
LaC8jdFxYfdhSNUvHML3NrHx0zR8DRGDQ/dxGzyStfHo+NXPpE71S9Sgphxq/6G0+/pNMKrclO7k
3GXk0h11pYd2NNZvdQqmXjqDjKrOaHak6c6pk2HvhUa9rwVuVKvx8jvFU5NXk5AKpzNeTSIGVqT2
QOoSkXFNjWTamEZcvnfUmh2ZHzs6zCbB22Z1AY1VX+SWfFC1IVgNdky8Ts3VvOkrEDnxBhB4+T7Y
JKkpo5PtwrrWTigF1U0aOnQ7gua1SgZSqPup2qeEiL6ZdbSRULa2VacNQS3qeaRsrAcj2ZgybzDt
CRxdRl1jn2UXPaQAcrps4rMgynYoWboYaf6SeHPyh/qf5HLh5xu/VrSnqK/hDXBROEgXiC6mpzF1
3csobSKLeAWBYHBy4zqnxwoEdF7nysVulmf0JWPIg9LE5w8JUU1VPWztsAqP6Zxc9fuFocwGWsmO
eYsBgEC2Tm6ualerekKzEI2gzJ22cE8YJ/pXDeNE0uoeZb41p6l78YOZpCd1XoKMFrRjWqDtqlFr
B14p+U3bYg526kjv5TK4tmdInFvl9Tr01ZpjFK4GQQ2bpvPLS8XqeM3yINpQvBsfqmHjSfDtH1Rw
lySuYZmaB90MqrNDrukd0VSkB6VdRagP04zljlpr9nR2Z2DDsrIXyoR7Ymjts0PA0SFwSE/tabYd
PFYuZqd/8ZxxP+iJxVqvMBgWDnvm3RfkJqjOmIGFENOeYDwXG6PUBprZNnbETGX40TrmFuZpt9W1
VH2vuVTJWzzmuXaHuw0KX954sP1HtBwVLsynJsyKW1hygBVcplisNM/MpGSodINGZQUuUb16tf0L
oxj2OObAZVAZh3TB3G5clfOvCMbTPRsWuNTMJdM+qCsX2pO4ygIs8DTl7Kv6S41Pe8m0ZeiT3Ua6
bVlR05YXxRPlq/7FIK7HiFzxpBeCitZqCf6Voe5hPZJj3IYfXa0bXwyzeettTjGhPCmVobyUUG/Q
lVRPQeFOT33Mma8mwauHBf5ath4UL5aBT3afrm01da9+IYZz4OicX45zFVXQsVLP6/BcSdcoKKLX
VCMhSzJBiH3nRKCQWwc0ozde5GDlnIfKdKnBII7DhSrkjmlb+yMus2UDgdmu8XwUznp6L3V1UW3f
qXGV3pNCG60ZlSImIc0dhUzrhN8MO8HfoOmvYGzKPeK4jKyoIGauZw7rlLUY3VEvxDM6iktah+02
o6eH5FmfFaIY8OdlrER4SJgHPB5IF17frFKP4MtIT6mk2uEKPqw524oJ1W0uK+WDgNpx1twJOK5Q
yIcctVVU1OVa+lTCTNt0vq5+Cgy3hcM55ij3aWDT28f9/TRl4+N8sL3DM23WZe5Hj0pJoEVRu8HF
U8f43I+vuk5YlIQyllWmrNLGLC5ydz7ZUdt2664zqpupKWLlZk31Lrc05BfLlnyuJ6ma2+wH97Tu
oZu05krdVq4lsVR1zJ8OClIiu4LqiEHLxTSAWMLN9OId6RhWNqMSJ0b1w92CMc0zByRdSpGp6Slt
TNe5tX1+XyDeO/oFVPSCOdLV6AExGTPw3EQweJs477YNjZr7HqLdth8skvZcZdzImqzTff3eYpBF
F+JkWsGPYE7ZDFSt38YI2bb15JhPdOAAmEgWbhkTtRi1QLOWFEnwpOQqklO2ljWdFo/fgzTT171K
6oFSIsSrZz3o4vrLOvXi2o6GtzghTyLQG/VcVBNg2H/ShQIn3wGROuVO6vwgfg3IufcdRAxTI+yV
ICBcdTOGVC1jZb6TD0AJM8UkK/T1fpwMMEmBNa7l74zcvHmsA45QiOWxX0wbFIsZCuKwvA1WMW6W
AcQwZR+h77zos6X/j8U+jiouTB63tnuKaYOku3G8pL6Tb5WaiZKS1/clTIqBfCsYy5F5187ZJFrA
coFY5R0R7d7F6/ttF40mp3xwMfTM+cHs/Nkqu/Kw9AVQmVqYqKZv/gh/wALusTyAzkou8jnXGBDh
ezlK33L67vuue5DXWYpaBmMNK+adaI37PvO2/+fPqCJgCqM13pUYnJcpQdCZl8oRj4qZj1/yOv46
Jpn+dd4g20xbDxzZR6kuqMXGId3ivoQEtlWCAsczmWsKXEUuLGdF6AAzpHADPkm2tW0uxWPV++9k
7N0vQramxfCWhz+b0f2mK2V/0quqoM9PipEahMrOJTp+LXcJbvD4M3mhR8dMp48Ft5FVxZ3jDzgz
Mu+6aF8G7ClcfHBcmcZXuTDshiA7Bi66WKnMS2xD27SYzA9mbEEjsHzrDt30G9Vsea8JmvWkYi5S
Lt3/xfBkAFCeg0JnlBROO0RrI/OmdjzLrd8P8Ir1DdG0/w8AHSLUX21kOj+eqWoWKHmV/yD2/bv2
MlgmBOTU2ld8IjsOoRg0UlScWFAVp25+kLu/H+RzLsvbNXaoah2MRFKtYnS3Jy0PnFVHL+vPJ82W
sPSJRyab8+Yf75f78qEU1q21+nEnf87v5yfHyE8TneoJ+xj/gnxlqup//sXlh+WtHXPNpnrWi/JE
G4zZ0vzQRCECEBI1IazM+928L5+Uu3g8jIODwCZP3fwUjVN+Sv+zNSDxXOtlUxDY/M+r8i29STbg
6ve7//qf/9qV75PP/f4xgd02+3osOKLt8qSU46+HwSKYOtfNaFvWUX4aLCs7TV0FH0NuEoNnk0Ck
lCjm5OYfb8BDhU/Oj/etq4V8VvObLDVRp20y/1mT9kq/95jhRmSdVK390P3kcEhXVkc2lSPujMw5
mlV6s2ZVCmbdW0q/YdWExefocj8trHGfkS1rRc+WS12RR7dMt9QVvAVnbQTRhYTzTxXyapR7NJ5j
95KV7da0/XPduNkOWgsnHiuqVRX3CLtqrqrJ+Ow7CZktRI4ZDQqIwclZOJr0ocAZq5PYlzmBh47O
+TgKa+VOBIWn+iYRZOUyuEmL6cUdCmMl6COui0x7Emnz6oUKrGs4Flu91DdGEF4GhQw+V0AzFlV8
qbXxnDrfwgB2hK9n2xTXVt7kH1WV4BJPHwI6w4d+8k56TMPG6x5AV4F3GeBco7kth+ADvV60NQmT
8tQuWfkdHkPocM9ZDgjUPputJTZj5Ver6ui92hZUu9Avr7Xojr5n7DN3XZEkmTTi0/EwcjkXx+G8
iBr9md4liWXQPgiPXI1hnm+6PuaaoV1wLw6zx+8ca2ssW59mkK0NL7Q2XYYXL33QZ/ozThGrh3zy
lJiiOiWN+URmDCVAACh1sj7tcnxEnnbS2uDeJG7XUZGBOQhNkAbtS5opa9MU2wYjjeeD0eNjVVKV
kGVrHYf23f8wdl7LkSNZtv2VtnpHD4RDXZvqh9CaQZlJvsCYClprfP1d8OAUs/q2jd0XGBwAmZHB
CMD9nL3Xduy63/eJscl6VsUYqBe16B5EQOBhPk1v4dLUitc2LE+Zry7dCsUtDLhdZA+b1KvempzG
uJpOW7PNT32llctm8nZjSUCZ1fjdSmhIWkrFPnUuTdHKvfK9VPlk2vBCMtYEEYu3uu+GhdpoW1eP
Lvo78XRopfJri/or9klAG5Lkm/AiciIje5PiwmOShh2pBdsdNMu4YWKn9uX3iRas1cUPXhQ+OoG/
BhN+T5Ng4Gn6BCj+hyi0O1G967G7i2O8F9B8vQb7POloWVbuW+gmy8QV2WLStRc7V9HndTUOhuKF
hey3bpqmhTCoaWIjS62nsO8WGjMRZNH5xuhwDPG9XuVhbSwDo4XOhtluGcXhPuxQpNjhz7R/MvlY
89R5pcerr8vRf6zM4SHKtHe/1F+zSLkqjbPMevVVePgVjUZ3UFTH48rrxhcnzcsF8bcxeiWycDN9
2eW2tqIC/ZpnRrbsUmM1ugHZ11i13DFblUV4gQQOFbF5zUM8qy3BKREvkcbvoqndn5lS/RCD21Jj
GUlhG92i32VUIezCxxWGhLs4mKOXHxx/2imDMkIxSsoDERfFYSwGmD6fY7cL70csoht5b5IbeW+U
9ye593lC3i/l0CBWdAUwLl/k8y1R3hcpLnFLlPdBeVBu5L2Q9goJTHL8225EDc1LVWMXWu44YuSB
9nGQm2AmORCligbLFG7MOjfNDpgc2Mx78pp/H/51ye3sX9elt9/QjHD/Gi9dyZf/+R/J8BbwlJzv
y3Jzey58HkzrwPs4X/oK/wv5vnxeKoeNILgvHXx/TXGT98CY/3VkHuntWSH3Po/Joc1LYGL/1zXy
9O2nPy9vM/Ob0JJ2XSDUqo/W/JjuUYJ87MqHMGsaDHF0iLG3C31nkjB8e1qSpN15xRLsocftHzsq
shhgTvPTOoAU1XBP5NfJsd/EXwLY+4vBNckLrY29IONU3GtqARgqbYKVTrbNStID4jy3P1qQlaU4
C6Ht4btM52JO7Wt9u1m4acidbvS5/VVNsasm7unMBIbNVNQToW4j6C9YDI8eYq8Hd3wQJpni8kgW
pCCUmiRm3cExq3xTnby6mKGLTC6czhKgKE3WIT6MReDlLB8RM58I1FxjmbP32ArGejET7rdKEHkL
6mSEvPr+tIpRAh8MASJcFgvCpqRhNY7l3pIQt47FkRZoj5aJXXWaVRY3b+URcO7wnIDResabFzxG
GbbJRf6c+5p58egRLywn8Y4yr0Mmd8iNPOairqS/yttVGjU3nInKhq2n+cWcN8D9BMttVuczaMrM
dmXBlFVyBiCxeAe3NQp81CRcLR0cFWVAYW+IjAS5RUSCt15TKkcGwePBPURqWK95l+J3no42NYBv
ih3VKwed9EkN3faumAh/qcpwYWSx+5S2tXophPsoR6qSho89NQo5um08Uu46xb1XbawMThy9M623
TpG4U83RfEroZSzDmnJsUyvmU+Ojgpw8FLvdPNS0wtixrIHUNA8JTdBOQQsWgsCsjQPT795gXXaP
GGIjuibtlqFhLlwRiQf52yyneqVgb57lP0UU9Y8qCFT0XsG9InT+uDC9YIbPm1wJW3Q1ib/Jw+7N
H2rzfd6ZEtt8H4b6DQ+j9T6xM/jl8JqNsCNTg8DRKLTuygjdKfUPAtk7d3wTAqiNPFHPJ0Rr7Ii+
PDSWPUcGwzlrwlC7Ff5kbzvIu+NoqM01j649ELyXkITSqz5pL8NciO5GRHCjqkQrQPqLdhq6O1lj
tp1hopLrl7CPInGVxzq9sA+h5b3IUTu3CDU/f8rL7qKBZrlnumE/GENzULwoewjLekcJjtVlF+iH
bkBJbHvGRR6yM2fc9QEziAHTEsay4UvIY33VoTa9y5IaoaMd5HubJ/wBqc+pTOJo27eogj1dTOSM
IHBKrMx9TOePqihRbvJ/e3LxIWsrcgoshIz81ZACBxfLLFOVu0kS8EqscOM71GLk0O3M4NK3xsFE
CHoOvFZZlxq14pvBty20L6Ju54RgV9n2TeJc8yxFdht31ftkhMxHc+Hft7apnspJo10/nyi08Ji2
hftsiyzbVSTrkVKh0bcxzSddaf3jGBFSQ06q+QQTic972l/yvjafssbWnkbKS5ypUzfbd2PeLpHa
3GlMSS8YqNqnwtUbWAh2vJdKAUAJ3mYA2roaB+hEqZ7h/8WH8bdAWDdE3sIDej5ObZzY98y6N7vA
Og+undz6hrkHRoyZUHBvTZV1tqi8Lwebr96tkjo4xDbOKp52cuN97xELzk1y2LgwQXCp+/lZboBj
v1Z26W5rMFO3Q/J4HWXEhPsdHnfY1M2ijQ17zXyvWoxzUb6zQAxRXdpZGd0AWOGNdg77L36EgVU0
5b6unfaxc4Ng2RPneO6GbnqoTfdJqQ0i6XEdrcDE+IAagxHmjFhw+7RfKTo3Wz6PFKh9dFRoVRfm
0BSPyPW7LTq9bu9UtjjckG4+XRgimOdCrfDNbtXbtHebbNjWWlaeP/cMtf39GP51EolkKi/NP9bv
ReYf0wYVlHSmIOw+N1Y83akhVsCGMDDc0HO/uwK1JfREWaHQ/B1B/QmjzskGWxkppb/KLf1VG6jD
VW6ghzVnx5g20tTc+bG160PLYEaZ8s7pbfYUAmxdV40nzrGdjHsexOpucgzlgl7dXBE0uKCFP+11
vhpPDnyoVR2TqCyHZdXEe4fmzZIMre7JjaEY3wpnrjeOt/fVjJzXFqzwfVFb5aXsiMCU73eQWsEy
Vb3xnBqh/uAFNXNX/g6RVWpLYSpw6wLzNFJDwXKe1DRVyFQViqDB7aXF0XCJDJsGh76J6jzmaG/O
srEwDWH5avk6ZsU2xHtVJo/6GKaAvuLwa1b15aIvhvJidaP/0rDGKdQh/GqEdXmk7dIv1bYoHxRl
eke++yBbEK6nn7FPll+nTldWVsPSJq6ZxUc14fOdm30XVt1vqxkvw/1wOMthaOY34ow8PnnOsLsx
jKKaZjIvFL2pdSBQIMFhxcAY0d6YIRSmeeSG3BoD1xm3KqwiAMb698LB45LPYSt9vCrUFJyKETD4
iYm7J/EscU/RLJNHerWihFo+ibixWFnmZ8fK8wcjtUT5zXHaYu8jw7MswgrcQV+i0h++K6y0yJFy
a9aB+bdG6SNKlAT8hf1PKsAktpV5+zRCKuJJLuwjiDQWubgXaFGV5sEEldIrUbEv05dAza343PYz
6En2l0mYayn/sjaKZntRiE+R7mGz7qruqZ89l06oGGtVS8adpKzE8HzdqCi/DEO/q82INW6A99aM
46uTl8W1cq6/6RGwylhbTzXV9mfskdrtTyGC27SF7c/Ro98a39oaaoM+6/EQcyjLiknSQfbDqgmt
Tjdt42IMDpRv6zvJHh2MKbyLNArnA5hVEzVwoNvd0+hMOuJ/HL4yXzmMB2fnTM1Iegdn+6oWaxK7
mDsRywClccjfm4qm4lwEtXy8BZk/AFwEArvRmRsdgnSM73ycWBTqnY01OzC6pG1WtLyyvZiHbpS+
04kc7uK4VS+B5b5GiIvARVdnf84ysGfu7HzI1qrqHLS03W8hgYbijkuCVrTTlDjqaZwbg0FNeYdO
+3tacPfvr1aQiutkWcaV7pC46n32qjXRdPg8Xhpuu1JGhAS3jryXmfcy+0ABJeNjfH61y65bEcmF
hNq3mn3UedVyTFTv25j/olBrf2VavpbQcGPgeyUEAYJymPCU1kWQHeRIblKeEvhzxnE9krVSeCpi
YuoZ+nZoKF7Iz/XYU/lJLcs88bzOv8z92VGtkifdzzAPQKCj9d+Oa9YFBnJ3zHFMFaqNb1PciGw0
u/qA31AvNPotBTTgpOvQ7ATOrp69Z5UGLUQx5p760GwqTUm/YDLAfJFb6oPahf0hz1VsUEOWvCiV
spc9MJOc7pM2GGTCzJ21VDdOEFuRR9dmBsqmKGZpGQ6+QZvoiaSAO31IxYtg3pvmY597fl8DdP/r
OkoclB+j3b9dkFs9vechO7i90BDel1ja1BRKmN3YZ/Cg9lnuEQNIr0x5wz+rHkPSBpelariszjtm
gfyVeRuLvCM3YXxH1hqeJY4hQoS9LrtB3cjhYCQpkVxtuTejXtzJDfebd1UY6m+HNAp3d/Avjfki
e+B563uFs4Uony47jchObTZO40tuHiLrYEWKvw9c4Eu1b1QHu4JoNSqVfrHQ868tr7CJR/UD0Cy9
9Uq/9KkEIv7L1Z+JMyam04rvu8itrrmineXy5a+RxOLaNehLH44s2gPUZETQgRCx7WGVRNq44c85
G0u1EGm1uZCrIrlSKgb94wp5TF6RgVKqlaRa2lYW7+WaoVD9k84a+CrXDLphYScrGroc84oDFIwD
HtWe+cmsKJJqiDalDyCcJWm9hTSguhQ/J6xx1tif/ErVmOBpyktdABMphCDRdR6mSVatLKLN92rR
OGcTfdyiDQFfZ272SuOUcKSob085Cc9n1e2ZGnSu+ybAqeZW6LAU4mGtxglW3L7JH9w0pcysjNaW
CY722PZzp632wh9uHcLGC2HFeUwFwDAC/bVG44FvGvBhTOtnvbeJZqSfuIuoGF04lq9bWm1rJYzc
NRA85WzH5V3lt8A0NJgSWxcKzIpkbxqT89km+VXWXs5/YaQLAxLjQkvCXSSEoG2mJCyp97XucMkm
t9rw3WQR0pThHsPUZuqK8Qjg8GNjGD6mtSwyBiLuzLuQDIyj7wYOgoz+ZEvWohxmcXOajHHVlb62
rJk9LyHJt5TFGt0+33aV5KIuqkVbhc2paoCML1D25me5YbKTn+sp6REqmOoyRHM+BkK5k3o+Slva
2pziYC2VfUajWkurYhJTTZW47zJtK43CfmqI+3HOTdDehW0TzRjbGNmD/IJV3No0oB83nR48KEky
3cmeliqih7RGOTtRNryI2HvpVeVeni/nHvvA1e58dRQoMPla88lSzrVQ1BehTNOFhWnCxGzS703R
mWsWOV/aXOQ7KZCarNTsV7jGtANIDQ1xVJPdJbi/P9kF+WCZG7uFfSCPea61chUCK9vE+5GK1j5X
VlJgPxtCsHpdQMG5NF5u2u9Q8TciEOdqFpWNpNmyUASTZyu70nPVe3C8CYHV8d4EKPMlzIDdD5by
CsfvWaFPjeTvDYMdH0BMHzOstnmQr0DjI5ImRUMai2Yc7bz5qbuesjYsq9pIQXJajB/DoHqL1SK7
VzMx3vv1jcggf0lZ9ijppODcSd0V8gQmaX4+ILhyknIh+7KyQwuHEsFVnX+FxdTgFzyrPKTorWZI
xQftySnsHmxguZ5MJoHL0q7W8hB2Xu2pVlJ6yqjVqfcnUFJyVdlWfU15MC5MRGdEgayBaD2IAubj
WJXpyTRH5wyeIJ/pLOV7mWVLZfbUOj7+ibYm8s9PQx0PJytyc1Qpeem4KaVP1qrGK4S2M/oa/7eN
irl+nTklddmyueNOE//42w4FgeR2pCcFz1P9DmkSHyS9NJSdfDtZXaHULxVlFyVdeMqz8pc1f2Hl
plVd/WhZzUaV31d5rDGc8VJUNfrwXLnTsAGt2xmUZPXaePUpexw9s8Y1Mx/q4mx/69feFHVJdlvf
dtCbdHEMnCn+KngyBWBIG+K2jiz44eUw/9x0QVJuhzAgv2sKM4xQBY5Gekptb+Zk0ZcjpTHFBCQS
dOt8CK3lze41mW6ILDNtaeRnxskEk79ybBF+E6m7zJ3efzX00SeNYHYv0HbdFaaHymWOP1KJ89rL
YTlm+aXWWRnMvLYpdaq13VTWTeP3eczRDNxg8b1wcsIVScbVNOCh3FwISbIj7Ed5dMQSRRFvvgFU
kBj5+swyVphKxHto+vdQV/12H7fDuJfmDWCH1sVWhs2nn2PKMFhrAUppgDVoqYmSxomAxWcoxm+O
Yva3UUw47SZllreSkgiROepBL6ZiAWgnhbVUdQBFUZF4LKyPwVA8jPML/ihyDiXTey2ylGPpELU0
6/XkRqZsUxsgwd6ZjnXY7VITXtxKGzTAOJmbr8oajJ90V8W+/5oge7rLUnd4IXrA5bawGzXFW8jH
f9CWP8O8yo5y1CUQ4RAhbpSHzmmm90pv9FUyYpQSVRQ9dLhiF/JEXkNdgvkmQIVgQRdRU62TzIDh
OYPJ+nkjh+5ksEBlVb4x7KI8tma16zGEvGYzuGHW7IyKmq90WBansKuSS932C94UGgmAcJ9EJz72
Po/1BdlEzWhBlLeDBzRf06aaCv+EZSM+6r2Rb+vGV64p4ZtYONLpUKiVshK2ssxnvIQOwmcdtXGw
1yAE3geJ2BFbES+qMbKvVj7hNMtn9AMotLc01x+BDmULR4hkJaV3lpynqalLIwWm8m4SJcBbT/sa
xsDRCi/Nzywt8JCRxb12UwHLyg2bJ3z5PCnNsPtJeBpPYjKDTKNeTZNnHsNS+9h8Dku77Q48OZSx
B37Zb4QYy3fsDN/ljtP5v+2UxPnOLGutQSKOaUZSorKsHkxqNM7TreJjtG5wcqkAbPouVveWTprn
7btvhpl/oUDXo2fP+7VhW8UFHMhZWhhpIx1EmVZ3kl6DEFJBvte/JLo1fBije99dVzO9X961snkY
+BhbreRsm9SPNKMiHhtL/Nj4uzGdvDfHUiYwobiShWpffYWUsFg3s70O4uuuVRyMQXUSsiCPcRYo
RrYY5xKq3FN8MbyyJM1wfbNH5GO2mGtIyzjU8Bq5GTpNsxmW3G/Hr1ZbwNub+vIoPfzRfVr5/YPb
jSRHzP6mMCignXW6dlKEGp8rj+Wj6qYPrYZdGIynT0KnUSQ39ElQhyYNjokknuqOYiUYD83ExSby
kOlX5Cj3vr6UkJS4nT+QunaXhoXxQY24fT1TgtuCFpGcRPoZiiaOA1GTGOZhus1zJrVxu1MakW69
kOO0UZp1orC0Gvzs43Th208EYnd7iQcCtoiFY0MFrbhTkmJcQ3uw97GCUXTGXvolzNpgwuWA6I/a
GF8u6ROfyt7dJD2Lpg9TvkHeeU8oHsKwZRryNNL1yTcW9qzFTEC3rnTBgtll9guD4gcpKOKutaNg
r/Qa2rmJh2BT81WdSndcm0o7rOXzUKLnq4CkSc0kvkBKtlpTLCbmNe+GR4UVE49/pyaiP7iK8cYs
Sl/WapBc+pGM0f+0lwOD/O1s/h6IFrK5dMUMZR8eAnqyMoksx1SAaWhC5JYm9kUuCulhPqtGmNwl
YcW3FazDmtQdouzaRL9rQifcUwivdzyvtWvut9+cSn/w7TB+dooM2/m8l5lVT0LCNJ2nrjmH82K/
t0PevnSclnLZLwsA8phOxkAVQlhFIVpqSX1EeB4sjLTj5hPVxWpyQV1PQTXthe4n8EhFu6xLZiUN
yQSIoT3KSMpSxveKOUhmSKAv3Ap4O/m4k6qoioXgzmkKbHT9WN0XooScNJBUhV4QRdFghr/4F4et
FC86ulbs1MLQ9v1sHBBQ3ZeiqlVCyOa0YnlQRfcwev0hbdQMeAR1rKoaRyiO+ECyucaVtAVpko1F
L4hXJTdB0gBMSolUwq98akrHmvEt2ZpPc/nVOifC9c8iemz8MD7JRHtqHTU5WARJ45ujeYb9aquE
lfVYqhhGO/AfO2dMq12LHG9hJtHMfrS7l87sF2pL6cxLn918ssin4qcdO0xRpgnrkTbEqiuMJyf0
rR8TmZMsBLNvpibgDGKJhRE4gYzIeU5muVF+kXvo/6ovfcf9UokMfcmjhsTN+WHr8rOXDt+EgyOH
52UNofOWtsSnydmhAmtWSU1aJ37cReS52mtvDdXGK/GqQMJbC4qacAiawFr3lfFgZHQ6hpKQHUWH
oIxB8GDBq/2hBcZ3Jyz9Z20S9sYpY2XfWmF2bWfzfguR+ruNPLEAo2cY2rSmX9QvAi1pvsq9nmSI
uBmzi5zqmHFIiCaVouU4xekJ0j5cfX4l+q0kpupXDOccBftRjacHtYX3H4qkfSlV664woNea5Dhs
hEl2MVBnujUCkbQ1D4My2icVggvFwRpJ9a16bdur9ChVQ2puyDHzd/KwZv7Hw317dSga3Wdq/tQl
VfgQqwjJA+6j8DVQEFgUlSyisIZJCe7dLooonWGwKM1Weak0MJUgvoKtHBYZs66uLbuj6WcoEN3g
ClKDiYkHIhzC0ipGHPYukGcuqUXHd51TNoes7o1NZDvq0+e1OsJcHtb5u5uAXlSp1R4lyT8zvXpD
XUn/yLUIafq4GCvR/WHbcFGBrtGlIbltcFtIpkEwRsMlNI/ShSBNCeWtMzJhrQCSepETx0DoxiHT
YHTdor/8oQQVnWJ8oPDpHkXvEtO26G23ALGjUKRt02oOC+qO/sgzs0SHA4Oh4vuInYKPH3oL4nqY
uyrWW2yWD7niuM9AAAoyUnp7l+h+QT+N9udgDuTATqTqEJ/eXiltLOS8Vm4mniF78HUU2wE8PZim
aVND99XNDVuLjAtcfkQNKMYy8xoExYmCxPBY9KiCOlvF9tAkwWuS6cWK9CXu5EFufbWvbmQmBwBp
Dglnev9gwrpXLCXrlu6MOSPu9n6aG7pCB9vgTpN9queWLXR9Ha1MayztPPol31u5kW+16XIpSUqX
D2yg476Vhq4wfSAfPU6Vw29PrdlTEOGHWJgYHXb0vronisvNlmk70p55CBRTg4vj/JIjfxDLahDk
nKSGv6o0y17fvvWlUZYHPa3f8EkBik3RRJVFbiNC9eyrt7QHU1xBDknukH1tLPO5sK3w+HkoxaUz
++FjQ41/VNzX5wi5bKp1goisbt0MPsulMIArkhIl02jzN6EAG7ZqjbmvPS91FCvVj23dvgLap8gI
eOIsp1u14wFnTJTuhkdguvdx9vM6eUmdFP3tEnmCUI0cRStwUcegLuN0Lci8WYuP5D++zxBCyFFe
TNkG7qgGrh6KwDYyvwx509BNBwI5jVH1K6zS61jQ8o6KnKW5XalfGiT/8DcH63EcEnMVZEV9dbJo
QkWKbQ6KiNg5pMZ9PMaGRo3X+VxiWRX2eK5xcR4GG5ekYQESow2oodDRMSzNEJ5UGYsNZXHuG2b6
WHloq2cbXWIO2aMOSFapTSaXM7itwe5KVoqtryXggjozkSpyaTmjh0QJZUqeINbPOkAC8G+/yVb6
j6GH9fexrSB3/XVI/oC84vPnfUCBC6hh4E5n4iEd/nTL5+U5ytOcZex8TMcWt0X+jtMJusYDc+5n
yZQpaeGv+6bSdxKLmtDYNIYeUk/Tvisx76bn2vGjD3x61+DV2+WVbTwmhY7YB0Tr96KrjrXwg6+k
7Ij1YETJkfzkbYe3c2vphXqdoDvc5NWO2m5q0ORfA58+SIhhZmNJCiePp5anE7EcUhrie62zaDrj
Ne+H+r62+oN8ZWUdEfNRx94Bdk7zJVSYfM8gVxcNCB3KqNslip1CRF3cKgrRAYFW9+gbKuEdzZwK
IIBUwmzY49qdFz8ZTH0LtcCtzNEW2SrhaXRLofTnYdiJbU5NZm3O8pgGku4lDtwbO0UeMnwmSjhy
8s1tCWNYIJSdRCu+2Oa4EjRymPpMPKBLKgE48H5qcx3BIGSPPrQDASoYj6YxfpOlzP9Y1JRnzMC+
aJW95E2fm818xY15QyQjEz9gEvLQ572Axc3KarXiIg+pjRcvyylG+ddHzjb0NXXOEPUuJR/tlW8A
IYOouk+HX8LolRejHLqDyEGyyGGppMWmBVG5kUMmbAQ5MJvfoeWG1FTbS6X30OfPap4Ap+HC1CKM
pjPXL4+Lp86PBpJSoY5oeqWd7WpL8iAKIDULDhJLrySlvot7t1l6Y+CdfLsnzZAbDQAV8Nexb+0C
yYwJ57EwQNipjg/pbhzJAQSOLa3jciM5yanX/3Zc6MrZMMMAgRcSjbyrxY4crZdPhQZdheR/BBzN
lipCd5bCDnkFWCnSp206J6Xb0TyKw5qAWoMwc1cBV2HV6iEkY+GqEJd9bVosGrEhfiX20C5zrc2f
kZi2S/DIH3vyWBPVe/ShJB40xLCJASXAxP/vYAkK6n6djOvOdLQnyyEiMcaa+V3HgCpjrVvbuLOx
d7+iEpyWSmxjo9QzYxkJzK+ovFD2zQYZq8DvF/ZmddTU3nypRyhpG1fHG4yIJE0QR0JalhUgw8Fg
5kNJdruJGXrJNJF7xYinRi2wII0eruJ8OshjclN7AEa8EIeDqDYGaRJY7i1mozGTvIvXRDhQjIGM
oAxElR8MB1Icvo+TFT42JDkf6Hoaa19jvdXXZPd2wSJUAmVrOK7J/QNDA4k59GLluG36dOMrpUEa
lu5d0rj2uDMgzetyiOly+HkiNKma8Yf4HtTTiPVvzK5yAio3RYsSWWdGlmBglNN9rPb+uRra4lho
xtJHN3jtDb899bW2lyO34TGYRG3JNI4Pol96exG6tFPl5xB3KuVgSJBKgzV+CDMMO59LTLnntBl1
L70QSzkMEJo3SuodKsQV3qTVJ1lYvlWX+5Z0ZwVQrY8CbenGZfiN9scpi+3shZJessMQVG/hLRRL
6M3JcN8AsKoQIvLs0aj2GW5T7sAueZeEAM/bpk7jZEPqFQY76YSpybKpg7B76Gd/z3/ay0tC6pVw
gCfu6QVBcaGrbpsye6ZQMde5wwDtzNV3HbQ87EQG1vGFpl7rwafx61v2fhRK9EBGB4g5uPByZGdI
S8KJqsl8brD1n25LGFkYluLkxCQFenNI4Wjbb7VdFQ9G5WO+oW2Bnp96y22NXqa2t9GarkNQWSj2
odIIU5iVPYkZ7N0mGR5jtOIbI6/tna3FzpfarUk2mCtm83FtPt6rZy0xxUW+4aRm1KsC2w+oIer5
gQXe+KPzUVrlXr6JpfC+VYNifbzP8t3FOQpRWK2apZ8Pv3xH1+/6yIz2js7cXj6QDf5ct2EZWd4a
44q+1ajCrSGlJFv5iJHDZAAPZbrkJxWR130VfUchq2LikiFSS9DMnvDj2de6Q85E6pL53rXGD5NH
14NZG8ZByXhz5A+Y2ryKD59Tkq5AKSWb3i3LPXzR6LkIBji+0K4l91oSsAvarneONWH1M2lxhziE
L8Coz31qGT/mHYWgI7kzzkd6EZ4ztRA/RnYUH1BZ7MavQas1S82P/KOkP7pxcEYpat9PVps/RSO5
UHPPvfQ8+wS1GmnIrFDQ05RKaEGvQ/5QGAwN81s4hR3bbcufdW8lItg3hFKfCTovKQySxWOlTbLq
qe89dxlLRyQw3lue6/cjRKhfDauTAoURqj8F84iNUAvc4zHyh/HaAjNbZClJM3FV3bmR7jwPSuJt
RVma2wTVu6lO9bNpqne6buT3eqemz7HTcovQky8EB/oXy4mz27CLLhIm8V/fh//j/8yvNwBW/a//
Zvw9L0auDpp/G/7rHH6vwMH8av57/rG/Lvv7D/1r+zO/vIOy/F8vOj9unv7XC3brh/W/X/C3f5UX
9/HiV+/N+98G64wuwXjf/qzGh591mzTyFfLfnK/8/z35j5/ytzyNxc8///iet1kz/zYf9PofH6f2
P/78QzPxff3X77//4+T8Fvz5x/k9ee/D/+cHfr7XzZ9/GOY/Xc1ygBzolqYbqoDr0/+UZ/R/Wrbh
mqrmmoamwwPK8qoJ/vxDcf+JvxFOFXwqvqrz3h//qPNWntPsf87X/s+L+dvf9PNv/A+WvNc8hN7K
K/g3YIhmGJZmWI6m6a6jWao1A3Z+Iw35o93afsz8NBjTADtMnqMATjp6roOxHHsneypbs4N4w/Nu
PhnGJCgP1bhKRaicPzcZBv0zIJaMtF+lWn6eYHaknAPEcgdDK6edzcR0jHxYy1asHCYfDXo5bRtM
N1/VSsBoL3EhyiEU+oaQcq28aGVtPVncJFslHb4GcR/v7XZSVlUd3z7zf/vI//526M781/wdBqcx
l0CRb2q2aghNYOT7+xuSK7QTDWUaFnGpPHOjDI9RR2RjVSd4qmurOUTzBie0sQnH+L4UFe3OLmhX
dFH6Q99EdxNOylXU0f6Pui9Uw5lm29FPEphXvpekEEyxRuolOQwNqlR0g28iVp4jK0yIfVcfx6Y+
5TZhclWG5IBKRQJwZAFq/Z5IiQ5XNx1gk0fqNO3dKGmpctPMHTXzPjKMr0pTJqcew3IVG9YmIXyM
stO6JBQ5rHCR6IAZmBBuXZU79tANygKN7mw7BWNO73TJOtHDptceB2VKdqZZZzB00nodiZoVRtPu
aeBvp8lBbxMzi4ME/0R7YFrV4dnVkS4i71uasCdOUIpgF9CVEk2y9igvEtO2deDeQjUIFo3w1vRb
v9kN83K7PfKozE8AwR0e7HzoAqdfp60gFEHj1huBEUuKDDgluJIFL7I2B0AZGFRWmuL/aCvB1TnS
lLE46ar4Ogu4i4oFdxW1TMMV1pRm6N1ZnvKdGTEN2Pwd5LkapeATE39tmCwfBiB5OZ9EHLaRNx4y
FK2RXl9H1K+bkKrLKseNalDIjZMXw1KSRYrDjEihRZZp7sqKKo98u4wosYZ1nkbtaGwJi0m9xyKx
68XQVjunJURhNroViZeROeFqSy2ezJm7gd/BmTZ2ZH/XsLoqkxWtLbx7fFicaVlp5nNfADYrK6Br
3WR666zP4lXvKUdV96iyMttKPHNREKLLLNtZFEbTbYG6MUWfMlj8zLELIgkUPHf/l7nzWI4jWbP0
q8wL+DX30LGcECmhEyBAbMIIggitdTx9f4nqnntremzGulezKFhBkGACme6/OOc7YeckIFGVHgK0
X44q4vtVVPOkg2pP9iruTfy8nkoLhKZRsx5WI8HQyH6E+nAcLBA3K6qgDMcWRLQxKm6yWdd9jWcC
NSqp4IA+kqZ7YgmkU/FUyGNi81azpQzpk5a9UTepT9YJ3GwMyRwg52ZkumwXRBYSv0hge9v9TJlM
53mPoWXdDaZ+z+g0f7Tnq/Uvb4IGJWCIwWz0G+DmlWVMP9vFRanEfGV1MAsRapXNGAdG0pKDGIyP
knjZlPIBXA436XbPLph4GfwVger1e4OhSzjVxWeh9yVNsCBKs44etpRRf+w+GTqTo3RgbuN0h0or
YnbM7SeB6ikCuXRDUt4+g8/iaeae3cq9UeALPMdtsekNPI3Yc3q6ZlCI9vPVq3PbJsnjnHNjb2b6
Uiz22UGf4k05syPgzeT8UEvMza53giQd3tAR+SopzqskwWyZzMPCSYwHL38Bqp74I16W3OQvhoSd
hjUDD3Zp8oRKLwoN8xpjszeQaJ40Ie7Y7GMxgbIQsUvzwYrdsL9AhWvT8ItR/lAJCyb+UbfOOl9g
gd3HttMAXRzAz7kaIbjihA/oOReg0VikbwiOoyLIh4mlh7/ZJuSjaCTsUBKi2Gq/kf6ftUh+zWVa
eeYokdWMl5nGlL8rBooDg1amvNznBV+KipIz3fMvhUDz1Gnz76kp3T0mk0cWoxy8c5UidlAEcCGb
AHdT4vXRrzp+mKfRWeIiPKipui0y3T3Xi9SvP5D/+KxV6VqwAU/0vr/Yrchv95ZUbnRw9Qx0jCAz
nn5QkIq2viFdqL4xr/9nYW/BqYL+Rer9z9pccSHB+/Nj5GI7VH2IXI2PDrTvjv5jN4nnJh64p+IG
dqa+dfff/xdTC/acc1iuACh/f+ifb2wDd+GA1pf9E/m4eXzn4Fy63ZDsxJamPcue434E9nH6fhd+
Wo1nJ5G773fbLn6pC10ETIaozmkjnuu+JJ86bT6+3+syWzwZWoWT21XPw9RvrLgjGRARHjOllx/W
tDn+jA4v/Kc77/v//vmuurriYAIZQS6GxKN+8HXilc8N1ee+Fu2l63kKSj0yT1td0W305h/MoO95
ORk/bKZc4dKXw60Oyi6w8rH2ZOF2hwKBBi53gwsz2e5IUQAoSrhmaTnNazS4b6ST1V9wAMzicSU8
91O7euGw7ziXRZoMr9LWOq+VVd3I2hRhMqt5r/NKCVr7inMZc/fTHO+WQZVfwyx/90k9/4Dgl4R1
BHUqW6IjeKXxFPEy2Y/Rmj9ViRsYjf576zugTpaBxN+R8mCUOt4TzpWZ4KAnlcZ/IO+IGxblXjO2
L+U6ac9J5JJjxRj3IsjaDI3B2G7jCiVZbqMAzePk6BQivXMrPNxkMNiXwe1xxqlUeydKOFg0UjGa
5YXTsH1fPlxWCEovx8/Vzl6rentaYuZ/MGNSyKDi9zz1vzskoI9Vutq7YbbFuRhW46TZMfltBB96
tZLkPdq9xdi25CcVxVtYpdbDlRnCQLL+Na2MdAv6+t2S82ReYi06WbqlhWKxzTfRjns7jfvf/DLl
9TnbPxIiHXt2N4rAHZx+BwvUZ/ds3DkElZpNsderY2bPK79+flBMf+OARYtA0t2bJ+btgmdmzdm+
SHVbiuucvoydB8JeiP5kx7QfBIxti2FVIBg9PpUqc4KYaTRYOvguQF+1RLvbrrUK2VdfSS6cQLoN
TvDXIm7mQFvmzC+WFV7B1pcKYHLhjwU43C2z9FMZpcapqDtmgOP8WvbiZ69n9GL6BMAgMYEa57ip
GqTkPQXhEzGDLVPG2zqvX+a5ap6vpAwy7yXW3bumGe7a5YpbW74gMb0IikiCV4TwRxfrPdmbGAUt
aJ2/434Q94hXk70+NzbJCpFxsKbmB6zR4aYm0hhp0Ul0CAP8PsphmheYFEtGpUvabOeF7eyR0G2f
f7omtWxvdbmDNK0lLrw16EXxhc2yEHsFhiuaWKenaXpXGfUFv1R+GItPB4LifjL6t8KKHYqKIfU1
YpQvyiG8cUkIAjYLues10h7wYb46E5g0rGH3VWutGPmhgM2kp82rft8Vzq+hsboDSEAagTgPC9dS
HpolIjvilIXwIjiNHxeNp4cymvE5nlfj0Lv5k8sV6mJoeSjKgrOhjC8QoeL7cnHXHTFzrrdarXNH
lgwTyzMBRZdYGBm3jXk9EucHSJrlqXaMt9xivhs5Sfo4VNGrZqLf/y6ekVrL++83U2Hcul0THwvj
gywXBzPsqj3jnkk8glRd7xu2wS/utSmBU6YRzsVvOt+4acVxnLObfOD31TgOnMRegGCw2twDaj6e
9U2bLpOJBq2fnZ8xLnvofNF4+X6DD9FznPQa2OHeCr1E7zFrF32yXjONeIDYJMEaLM0A2TYNG+jZ
D4zX2kuRgAOUS9EiGSnnp42B+iqGx4QhQAly7SYusYtXHNZ3gAQ+DKSNbsGfjaQ0w6QcCRLNZspW
Uhm8kkXUI8t4+1EH77C7at0Da+UmoQ3LDjyh59tITHDkHAitPYvKMC4Ad8eY1g17eAH17HdZmrzF
/ITOplVLVCUyfkvU1AVGKs3j92fFuCHbdNeLg4riQXULeZN8ldXAdh5J5QVcrUl/jUFJTNfYlYgl
DBEHuzyuDL4/7xiRDIkYN2DQmcWtxA11K8qyuC1DrArZrXb9wPdHu6iGovD9Va2hzB28woKi+j++
3lIOn/5+/6+vqVedTEylhd8f++vT33/zP/9MSiC5Shp5/v6QHa2EijlkT2UUXt1g2efm+ub7XUMH
m0Zx13UBrsrc//7M99cAZR67v/4MPD3nry/vRl628KaW4PtBys3x1i5eb9y8YMD7/bFyM+s7pwKZ
eP3EcDFVFD+03ykxgLbOiVbdfEdvf78RQwObRK+T41yt+yx2hpeSqdQlBT/w/R6EQeQZK4SJASyC
CyEKs/hza9bji60QmbqQ3xPbfoJY7IB+QuxtOsbj93vQ8tnyTdGM55xPGpzfR6u6xqFf352mab2A
0s9T2qeFb0wlWrCpifSUNIAI4E98wi0+PdkbWQzsXljJtB4TUn/h2VBjC/dy8p/AK5fv3UqmQqdf
6tF4TBJOniw2yD7UCLhu1LhbYvkxaaRhFHCPTHlnq/5dmvEtDf+hSbS3ZSOXGW/HXUZenwcaYxqJ
j7L+rAY0rOSKpUQbw4kbRSfSBvwaCpBndmQtQYWKPfSEYDAIjgEPUZ7GZIa6wr8Sd3+03/LsCFl0
QsxYCK/HQ94KFYGsRdWmhvI4LJoeDgrndjUKe7cow/SS6o6B3bqXMrmv0mem+XqYRT3iigZsNZaT
Nzfrv8YCjtw8Rid7bG9yk7RDOzNY7vfx2aZm8LLZvRQOgA7oi9xtw3wEYOQcOKPnTtsQ4g5W2MXq
AZGjiX5HXobqJIf+iVvnCMbn1S7lJxOJDyNt0V+mLu0TkV9sv49LDal+HHdsRCNAtMVeDB0sf2vD
MLTmpwQ+AR17Sr4XIYpsKc+tWdZXXB+2jTkJRKZF504fiPp1ljCV2a/v0kdtZuJrsn8hdeQdBQzZ
BSwN0lJAMbfEFII5yzxCwTzVmK9bTRGBFud+HElbaQkUDqN8u7OXz2IRb2wkbtuVEVG0vUeLDKWZ
hGwvCoIUfuqV/Nzg96UPq2oGLwNz4SKAV/ba7zvgGlq+/dGy+o9Ip0+r6V5UvwB3qe9NNf7R0N8M
HXX74NYvUdoBbU7OW60vu1UbmZheE/as8cmMJ0jllN9e0ul3VmJX4AF5wRor+B4H8kpUAb/BNnk9
VUMMLbRq4/Ie5elnHM+kp2v2ISOmIh8Jq215hQzIVXZT1/6h4mehYBOJaD9tMZMV03SPoxzhmPVv
eYL1PwbaF7MuZZmkeCUmjher1DyaVPRy5hSojAdXkO05yfSp0MzBl9GViYifYSMrDEHmRzzU76yj
1F62DAlUZM1QkePXzAWsbto6P4xx2pFJaNBqNgJis0nI1SimM2Z2RNRMG3blSJxlmrItwZxohspO
vkrhIjiocmykvAxJxYWB0f5h2kXqalZTmQ5VGzZgu6WV3kYu04EeXr2vVoubMR937vhki616LVHZ
KD3ddyr6RDX6lq6omvoW2l2J8rO0E9+MnxOmVs06j4Bdu4KH2iLf7TYqNNGf89Wx/CRP7rXRHkJb
9vD3nCuRsZcfZKjYWCj8pl9PYqitB7luh9bQ+D1J8JBJrt3yLP1SbXcSTTV5mlWjogYK6KXQCQOS
yf1B19hXh/MoyDlLCSXs8t+NFC0Dq5012duOeNuNYiQs2NJPmySB9wEQ9bBLyp/UuV8tiKXArN2n
IjokjmY8NmMRDlmGJSWhNF67SpxYQ72A4LgYju2E6UiZSzvI3hJF6ypEETr52O3HtXvuyEs9C324
36pGYwIgbgsEfaRnae2rzc9b37IXncVL0NTrtXIHE4TaQ7EDnwvrc+XlB4zF8ltGaQFKs4NWkVpZ
bJO/4YaCPnC/9nQ/+E7jvaitG7MWiKPRisgOCEDqLBUTNvmgQG/uq6X5cuIR1Cj4hl3RaxTuuEPs
WP8x87iUEaFBLTTBa5mECHd27zmjZ0ZLHY+sNFkelbi7bPtHXnfoXgw/rY1319TUaa6chPxwHHND
z7MKlZDvar0P275+7Epavw3TXF5tFUUK8nyk5aXg0x0KD+SCV9vtqYkYGy+kltOoscEna3tXZSSg
LPPP0iyfQKbXr+7U34zwIaQzWz/gTWKIZ/o4lk7oDkgUk6uzYKnmbp8seC3aNvehrGvHOo5bfBQP
JoPsyU7sQEEyo5QssLd0zRcJyoxONn1XdppzyQeygpQJQAjs5pzVT+uskZs+Msgs5+r16q/W25yX
aW1H6AXHk4105IcWVdyhToRwHnvP9iYyca5KSDSO2S64LEmVGar0jtHDe89HPNFOFf5FIm8d0Rtk
QI6s4QjhxivH5WkzWet5yU/zsOuHyfb6mTtyg6bk1vCH3J5jtCxzxH9JQdY0wcVTfJqVlQVCzDA/
WmKnCafKccYzett+zP0lXzTbs2232ilW5kgxN88CzLq26ljFjnm1eL8VK5YwQAaTv7KYCgeW6r5F
hb8lRgDZRDuOZRZkbAsDNXFfScVoi8qfEbXoT1EzMV1rJLZI66Uf9QDpqLXDXsoLRjIjMVykNUaz
hYsEumDayZ1s+uctNV6Z4Nr7bqSn6fqM+gwml8eUkNt9hB+8qYHWuL3f3P6ldosuUE5tcGIO5CuX
vjOMB0D8yyGpHGavtjyubYacP+/eRb596Fs5+05iHsnnKfcr4uadSgFgIWbxYseRHGuJ8MARDKSg
POBcuwxaFoe40x8zVqX+kil5tmckKr2+Aylu0D6U7kFY9nMJji0bpscBBP4yyoskMZJdPBnh2eSL
ROa7mlioBAGmPxqsv90uuQNTxDSIHb/U8T5ueKpvhg1WbCnw7acMQmDoDXJ5te3e8Oetfa2E+86Q
DRtGnj4vRV/t0pEwBdm9GmIyiJu2Fz83KAty64OJqycm0Z4Nix++nuWnaJqf7GVuD4lregdz7Do8
C/zFTA895h9EuSqqGnzuga1MYrUGBLkFLxqWuv4Ev3kvR3Kho8p5Udkc0+YaP01JI8ALL2pNNwC8
gRDA1dDBTYeskY9FNOoEipFxsjrNx6iZzBI1enR24kbe8bWF9Wa12ucUEUYTy+EoSyPZW9cuv26T
27Hrn9pJhsxAhT8v56mK3ZsET9ksOVGbTj1aq3whC5qAobpA5M2ZjFp1tHcKTb3XgeX1LeI53MV6
XJyRvKDrVCX268L9UYKDIdhr2NUjnn33XRRcaoQows0BvxBNEMgzUtOYC+5aG58Vd/jDRFywlMxM
qhTZVlVh5Bc8dQ6W7r4Mycx0GTIla5VhGT5dpyuRn12D1pLlZ1718nbL7V+WlfzW4cfl6kzGwLuA
btevneaTe/tqTzSVzab29ZjcA+pLjqnJE5541vtqgEA0JtZvOgNA/ec6we0uXJCviMQ9Ml4/scrA
6K57ECWRw6XuVBwiTU1OPexljApDqd67CQKtXssFED8E1U6OcB8tUGxzbhyqKbvVV1vuolh/ZqTN
HJqjvoADD8Tzd241vyane9RZQLk2mVkN29e0BCot8oPTUBoU7QtZZjzlECL6Wc1ssV/cL2bH5S5V
GsUPgDjGxnD/oUMBBnQ7RUaFJYKeYO77NY72zcRdIelQA2Oj8WDrX3vzABROy8Fti2AUwK3GSt6v
JUOfjYfSLvorK0a2SeJaLkOsQgTJNman9QPbBkt8bbEFzIMRYc4MKNgczmiYTwQ65TqSnn6iT41M
rrWR0sjNdxoXWN9NOw4wAi9Y5fkIQG6VWqpzQxCPQU0WVho+VzK8vfQT3+Z6207Jn9mph0c4PM1s
wBPvFb91VF+hSEtA9u0NsowkbNPrI/tY3B8dcaAeC6WOgwPDUEeRm6vF67TxI6llGTQIv3yDVmC4
9lPJdUFQA+azEZwRIww5SmtPMm9nyPlpqEf4W8epqcjwXV6qwf3FuMJE7c8I3yABOTN4vhaEfqRM
Ij1JcZTTD7A7a/c5XkBvW5HWdkV+m8Er90rUdlxcY7IrRUSkN8lgFsHlgb5ydiE4CsBbxLs5XxN4
hKblLcxvqODJKpgoIj3gtitd4Q3hQMmeooKMXUhGkRqPZU3+RF2Q9sppLqJhPHUN2hzdKUuglBwe
drP5qRh58tdszuoreaGyEXVXLt+puCuc6fb7+WvDS/NYCFOVJCtTDC6YRn3hhnNS82WFYeOJ1YHp
q8t2D/brZXCuTCIZHzXX/tDm6LmxWyeMs/kFyWwBHArZZbQYT2k8q1tVlq2fEbtbYz3tNhYxDbpK
VpDyaTPzx8IAsNgZ8YBK0P6AkfpSZILRtFmxCdobqY40Ohc3q6SuJd8qNfLnNbfxa0e9HURb9pbN
7PD4GaXXTDkGUE06eKp00e+n5i+Yjn/K1LwTzfCBX1Z/0GogNkvXEhJQk/FVMEWdptEKFiuI3BTt
9eyE7JQtv7NcAtR+6FIv7tKZgajefrkV905GckYylXuYOlzNHBVaGm9oSNtHGzxTW2yHxmlTbMrb
c9sOvBryeDdmMTQSODbJ3IaLq/9uiEPz6eSao/qAHfSrGbaPbbIM393a1O+m7CdNpQFnpfUa7FE7
nAn8gHRRc5tSYVXMMjYxvNJjf+itCllsr4GlmQvYQ6nv4a39QizAQNMCANRa6R1jaw9bm37U4GcF
A0IcLzLX1kdGCZmJjsaH3UA494ZiU5IYsMjJPX2/mbjDIotwRxWvBwPEhO46w27LfnDli0DMtIMZ
QNO5YjxdsfG0ndHazzX8lnyM75tEvm2wvD2ty/e2sX2MhOdaGahzmZ/SYnh39PjczphPy3lvMKrb
oXD9mU35zhZNBDKIB8Da9Xe19rdZucLQ2ICs6pm+E2P/iLYQaZuJF7Hm3HQXcJNksmwYTF/izWAx
u0SHGoL+2K28LCKeIqRPM1lw47c1wdwt+0Yc7PjglrbmcWOne+xo6X6e6our43iJVA6kVn4yJjgY
jHwA3g4vsVq4jSVrYST2vhyuv6aBsCZL3Dt0d9zsjA9MhTVcAUkQwgIi1lleYext4jnnDYOOu5Uh
lWh7lGJ+BdXkuwaPYS6Nd11Fhe9k1UvOfsdg77BPhtI4Rp31E1Vbd0ILtbP0PsVWfh19G8lbt7wI
xjr3BO8kD0Ti4AgpisNI+0eHWFqEscxPk8F2dqlIdydP0Zqetm3+qli6jfTk4RzPn5093RFOmRMv
uPEX0J5UNevz3DbmPdF2Ee0GFsxRsx4qi1rD5qSYMQ/7EhtP4NBh9PTvuzGpG9YRCE6R2htRVJ/j
CQQZdkuSf4D2Eh3AbFdlHG7TYVHNb8vEAgGPIvE3fSZ1RdAZaH++SVQsCgKaNfNQKsAXsUks29K3
76MeW0iehxSQH9B2YvVwmYqrXn0NXJtVjN3tGCxq3ohOM1sE/87RZbDicqTkzl3SZ0uQLEYVdK66
3bKSxn/a8rBSzFDxTeAvwSiuRVv1a4aakt7Pc9296VcdCpepxUCBQtaZQinGQ1NncaBvlQyLdr4o
ZqVFfmyvZt9OQOlUrU1MDkEi7tRhsmZQFrCRZ5JVFa0/OffAexuv8fWZ4D+zyn4BPdD9i4r7Hymd
6ZE96Rpgp2dKx0byplJfE3dFSIrSG2E1aGunl2Si0s1Bs3bW8tTG3M4tYsA0hiTUjNx/5vaGOMDw
odRlp4HlgrUgm3BM7SzV+NtCFBzE2gc60vlQtCaaztSI9zB1uBnn/lfbt+mhIGqIw+QdEMfL1sjK
RyVyjhZa96IlH51zg5utpFXnSnxxHCIjhvd5Uww+AWbFFshYxlNBhsABw5ST71Cl3ORJLBFHJETJ
WEwPXRr1JgFY7C42KGaGL8uCKAmvH2F07rSvbVkEaa4o86cCrFhh7Rq5jp4B4c/V3OS4EYKUFPUT
vvPipq+Hn+6StL5eutZJxpSxMsbLpGlJWJQ5LOxr8gQbeTgz9VnkU+8z4wJaAyr5jVBlAxsgRFhE
A0Wyt01YriBUDvxu4lOVMT0xxYLUhVVnT73h29V4orMllAwVl6fLCt9uuj5gckpvMup1WguDxNF5
JJmbmj9bSS7WjOm5t/HubYXo9vkgGFE69NTtDEIlFjjosuyy9moIiYkOLfZpB3SFP/I+K/dWU3yk
JUDqCU3IsqKwNMb0ll74kaAwnGhuQeupsy6QY8uGbUeAKWhmUwn2Kvlt7to3BsqMyexfW1qRhkq+
thnTaHgtQeYerLp90d2wLlFfN/itfZ1FHHKgUj9l9fJC0hMPHidHsDrk/7Kb2+kTkQbUkKhx3GTf
iewrEy4ctHy9oM0n829woenoU2Cxxi+LNg0j4W6c8UMd9rmP1Ey/6p2oSZn4+VOJyjopsa/GTfVe
0oV50qU/3qx25vyEr0L8XYK34uzE0XqIJ3k7rtPrWLWPER60PY79PuyHP8VMntA69Z61sPx0xZOV
Ozx/WUwuNHFeVCjPybXqbM7oV2stNygmrBCjb+ubmWH79sRku1DOfZ1aH1MBlYwrztmNbBqpbXrt
saBvZF8R96HhiLOmb+LQ2e25aERYyJZ4X9N61pfC2DnL1f5jgXSy+VtmF8O/aWY7SL5ZsRVnK1NH
zBrNnlaAYatK/GEeWQZsFAeChU8qiuSjR42+Yozr6Y3vUNaQ3Ap8I85sWmekOGtORVQv+Eg3FvVA
3CyW7nl2Nq6ETEufQymzS9ZwJPYxeOeELAT4+sY9r7R3O22gausav+6YdJxpY8pHDkDQGCyefziR
VYTaPLCqoVs988HtbGxsYUfnkNvOXmsY95s2nIzJhS3rAnnz9PpnU5tHQIxs4Qrtizgyv6YMhTY1
5X43mi0thOHucscobxmx6Jg91P2UVmRm5bgZk7HNSIHNUDeyojPL+BNny7TbcucwC9Tn7VKnSCXi
10QZ7zmNRphRrqKZZ5GsYTRp+jywSZghndj4qlaQ3BtZXF7CM86X8NRzDdPgVCieG7r5WRL7tKRM
kVgoSm1LD2X+2Dm9TnxTFkKExwNSKtRw0Fu8RHeJnNvE56hvp2xDta2WmDbgim6JIHL4na2ifcQR
wq6XMowAsCgGcZcxE70aUbH7uLCABHM5kl91JqJMEDMcf8BC1GJEHJkPygIzOALmcFKszpphIg0q
OQsdzHDoJ1yfZ0ZzHuUT8id0f0Tw2V1/aiZumQ4izlVz9bBYV5NvEpOjJZp9O2MoJp2aC7zjJkDt
5SUxM1D0OsLramYLVzz/yRQEv+i7dRz8IrkaYNfIepgMebAXortHQgqrTApwGISZLfO6+HqXv9Zt
0BoT0yPJt9ZNxITMH/rD3HeP8+T3aYe+s6J3QMaAspBz3KPTKzJG1/qU/agR4ldOCAJ4wvu1OXt+
UemjiTNdCXwBfdR2hAMlzSUS84592X6LWEatEeRv8ijforh+IrOXqi5vw0Kzn0dsxZTw7z3hkRzR
LhOUEbtKuauN9jjk07IvjIrXtmUbJP3Ev7JFcjZrL9BOcwxIVsS8oz+KJd0RPZGTZdAX/IgjWiKN
6h8z/21muVOwblNOVlnv1YsCpNTnEDJHGbTEn9MauW/bciyW7Ktttx+WW837ASVBU+KaT2M6I6vK
Ci/KQVGkWU1HlF0g7tdhNS7iWIrh3MOPJapRHbYKRwybHHIccYNUY9Tv9cFKgyQxfsY6Hkx0zLsy
/9BJIQ0oDB+IPW49cooNriGXdneufWzKZ9G1zzNe16Dqf5mr9tMY36wrdckYEATq7Kzp3/WSfql8
aldJXJHGnkBk1I3R1N6623tPeRWQSOPuFao5xezrEC32Z6MtYKscX1kpyVN6cZn05leFYk60zZHj
Z2CKo9pdZ4/04ErqwbDmgEXJVmLfz7p6qhh/uP2uo+7Lp2IJssFGYzjV81HTqyuTBXVBoX7o4sZu
0nmfWgxIHHP4UpSebqtlRzAiZAKzFB4iLIwNk4dO/SapEkQdPcF1Ce1gaOf5lx1smjhfTfIXPvBL
Bdv8AJ5yp0lmceVMGjWVzeKzrj3yUp5bJYgr4wnckSnglv0laQVKkEUnWbviVx5rdXQq5XigDmy5
BE8Oc3SeHxNLFDQkY+pMLDQf+gIPdx8xUHGsyBdMHqUzfXbGNUWCWjnM76O6SPf1tuxzXKvzwKgx
ye9KbWsg65JXU4P2s7mfOuNytTcUyCmIaabMsBGRB6LCGO6SCeYJw5SBFSZ2/4qShVrKrNJ9X3GV
YazfjSyFCwofoh8JXCwIQBhnpiErjzAgZwZ9sQkdYwSGGJdYRpGqPHaT6W8FcuNi0W7GvMMDPtan
NUMr4FStyStYmT6RqnzHl3ye2Erm05MyqxfNwg/UO/PJHm70CUVL2pLR5ujDWwf29q61rQuZkhh3
Keji2a2BgbGw+N1vM3mHNPFeXc7zgbb0RhUZ+79bYUZDsLEZ97Oes13a+oFM2Se5JLxg4/1qFsRt
u+iGI1t7b6t2lzTZujOXbKCiJE5rI/JAA7ZFadNw/Xg97EidF3vSacypGzJFcSm7i1meXZP7kQnu
TS+kOLmN6hga1pi6SOGu1J9qDJyFIsaxx30jqscU6edeNMS5a+ilyHtfwqRonpK0pZthwKVPqBet
pDra+YxEfYC7s7kjbCW1goRMrwJD8zDAwED+d8kAsSaIHU7oKL6QP+g+uzprZyPT2a8L9eaWz9WT
VYmbcWLArhzx2joseBL2/ECt6UHSDkNMPoNH3TDhjcMW9nDEdlajUbByXeJfDwc08ixg+M9FvBR1
0akduDy7uD66ggKs6mrEzto7mCece8Sw+/mCuGx250uCU1ps7UVTMQss3fjds2vAeJ4GLtg9gO5P
pdmglknZ7TsjV4E7vo8rTSYeKfpyxGGD+buL+mdbN36s7lSELOZCU5tYeNFy0cMjBQQ6QutNCai1
vmLVIGR7rK9BJw42/NoaHrdku4kVIcvaUgxhKfEtsEY5Ejj6ETH2tK5d4tqYzJ0YPVhRemss3HjJ
wksodWwvixPbXzltphX0oupUmIt2P+j5kXRDG+QTZl9i4COGKgaASRuz91k0SsION2pPdTLzFrcd
vE13tcCqtGtp3hytBhVUltZgDCeHdMJ5AYihk+7cuhlE0nF+zsY3vdZiorrNYR/r9Z9Fd8iIGsGh
Ou1hy+FYGp2/dd0QslYu8eOtfrEySuJXhTkVZO6LMTomGrz0kEE88rqMfpZkFJYZE0cJBb49bMhq
zf4M0+RTuE5Bys21t1RJzn2Ze3EMiAOBQz8d4wEHBBkwXMj5rC37coHU3HYfqza/IuAcz9d5b8oa
O4rM8TRMw+8VKZzXReMASsviuBhSwKWr9qZb0x6OwxzmNT2ONTDEkEp1u+tZs3xvBUXe+8Rp5qdC
ajdTZNOxz1mglTiGlag26kVWAVq3EEpgfnam+8hM9BG7OZs4UxGok+2cK70pxfuBPlkE/3Xn1f/J
DfU3C9Z/23T1/6OnShr/N0/Voa7i/3G+vrn8z6e/Wauuf+4va5VSxj8Mw9aU6xiOpWvX9K2/rFVK
6f9wDN2yLGlf3ygcP/9urtK0fwDmkJbUDEWWMn/4f3mr+JQyNVNzWN8iLtcd/b9is/p7TLntGHwD
++rgMlwsXliL/m4qEuI6/K5HifIBpxWzClN95DFXVfeh+icB7u1ffj7/bvP6Vx/TNR/+L0Pf1aL2
n78fP6Z/dXUZFeaGcpv5fobBxEQ/NGkRxrqxr5qK2L/f/43vhqFNStvVlSv/Nw/ZFI9Oss08OlD8
12BdL2MvtMgIJJPpI8j8fzy47yC1//ToWElKB3Gbzajy74/OQicE7IbvRwgI+F8R2v0+sxT+ctJ2
sERhswqqjk0K+5Nr0svk/BtpZ7rcNpak7StCBPblLwmQlCjJKnopm38QltuNfd9x9fMkqr9vZFoh
z8R0d7VdtkjgnJMn1zff/K6H3ikbIFgGHmIshm9aBVTGqLQvGeV1D2IrK5ZqyEPWXeulh1XTgtL9
oUkeNfUyG2GQSHsUrTsuJBkZYb9K8iYmmW9aB4jG6+k8LrXvuh3juZRg6Qm+OrDjdrejwX0XpldD
5ihTTKuLhMI7UbDhpzPMpA8rAdACvgg+f+HA80BeoPnI+OrAff/5iqr7+jcTEXigpOiuswXdb3ck
IxtWkLKqECNc5F2s8aoDG+JvPeZ8yfMpBezfP+pf2wX/I1ivtl665161C05mSPtQztbHxkXzbHzk
F40MTeRdJpfMRQJJ8mT94Zmapr4lzo4JuNd2XQuv9Nenwt414S+s6lnrQebR15+oDEJlNu5I0pA1
y+ZEpl3tHBZecXy0ByifzYU5X2MBxI02cVJnQNeyiVrv57GD8RG56OkoSj6YHLWNlc6bB3fsjzHn
peXX5nsGfSFkpvth5XAmFXLF3A+ZXZK5BZim9DBTa0lIsNMDtifRTj3b3iVt7tfLJewNX347UfOW
kp5OvjqJlSCxScJUSiDSVXHANlgkJSYFgJlqCaYzvioDAxw5DH8jXgP7tSKw8vHO+9bBnziRFVZG
irasODOvs+QfLVJ1AC3j+SrCLzJXkfTiNez4e8JmeSTVl4L3Bx/Iz43wbhUDAyWT/DQnIyEQvy+Y
BilXo8KLyJRg5GfNloCIX0P8V6TVjqnSqDw90Q7p+F1VL04EsG2+WiSeQ7B07wua8aYKe3Xm8vev
JA3aD2+1Gb5wVp2Sbgxf1mbXTaCxGZ7JZSeSZELDfqApgVd0jGHvBFwLhyPTyM4NVo+7c2kgkgBk
sKP5NIiY9FLLeNImOxmr7ecJKgoIlqdfZffdhGrkGJ5WTzkp+O0rH6IhL6Ukn316f3VvX6P/Fugb
jWmbbkv5jMVlzG1zZ+bngQGPCG5Ecw7guZRQ5STD4P3HimL8XXG6dCfYts5EqJvHKhWE8Ippqudq
LUBLAcvqk0NdGsf3H2OKebl9Du1AxM4aM8RMW+7zq7PrITFokqnWzqkHG4Kpc0f7HRN7o/SjBkbD
TK6M+g46NLdaPNQV1xT5sZEjuLeG6bgOdG/mXEPrewn4WoMmtTDUA7ziJHwDs/yAqd271HNK0mqx
ehToYJkDQ9KLTe3OAtcEw2utEBpBHriOH+WS94m+tyRPj8Zl2ooTd3/YXkO/WTf1S4vVqrgSqulo
t4ZwAoJFGKPPZ0JBEUrbooDODSTHBgrvH9U0R98nWqpktTnU6UBsxSSIeWmtK0OtcDTHnvfnRooq
KJYr/FSuVhxDVJncT2yGmWDgWHCb/6tyPoxomfcP8FY8t3W4wOw1Vaff3b0xsG1nd9OUqvM5pnwm
+i4F3oa5IkD1In1nmi/28vL+I8UL+0Vmtmd6PFCHGFg39ZvpqWoWmyuzKOdzqdGQql+xvjUABTGP
slcNqWsV04YDQ4nO3DXYRrIkuzkDm7Zkp47+zfffyBbv77dXciF14b+GaWiq/P0rMc6HthjhDprO
q6IR8zIHQV99OH2gO24DmtN28meQYTC6nYyrCdwSx6NGVzXtzhn/nmuMBllM0SIqryqyR4UNnjSG
wYhyNQQkR9tpB2ko2lW0mlIop9wgR8bSHWZXTpBxf3EyQmeKzTLBpLR2aXcalJ6RR1PQD19nUqQ0
o+0dJQwyLQw6QbXxxBAGMHGITEQGz2B0nbvQAjRiNgGdtFTuabwvuS5XsX0T0jYs/xrmnwnLEdCI
qn5rYbUQwyHbHK+kNHU0r1MwiFNW3olopg2nU5T7itYdTAE8nBxOgR/00VLWfQRMRBwtwO+nMWZu
wMydRn2P/FgR0gYMDCoivxAGMBHuwWm5hr9rFGCKjEaFmgkGKgHBwutanuI1D7ydBWm5XCS8DzU3
fBq191lm0Q9Y+JXC7nKx5IE5D1xV87B42pnZGjtSDoemo3mDFxIzLmen5iVlZ4BpaAbBMxmxc1gn
bS9GV5/N/793DGgj22KNni/OR9c+xFZQlcw1mRXSerNvk3dzY5KI2KG2NoEFFPuVVoJk1A+tVTGW
mw3AyCgTz2W+T4NiixiQsGb1l+qTQ2fO0j04cDWqNc2wunZYeAndyf0cKBEM1OwZQkGrAP4nek6E
ZLb0He6LYZMs43pUc7rr9YNlGShFnE1gHHIIi3rFn8FdOqzWd/GSrVmDIJAKow2rJhM1o6MDyGym
qzWeA0hZ0vRz04HDQqjFgdRGy5f3sBMQO8OVrzMMiKhJLKaGiXvRkxNrgtKlctBoAFfboIr9drL9
cdZ9ua4JWGg57r5oA+pgFNU4LTqYW/KukBH6crXFQ4rm3K/QZnVfkL+tLwoVegZziN/B68hZIWly
YRZkQVPZwp70u0OuLYVhZx/W6EQ2f/MLI7bFIjn5rahMcs9Xr27hN1D3/bnQGbBXqQdW34FBEj/e
6MKTDYqpoPorclakpJb5NtlQuaxyZBXWiYFFxzX6GNNgoS6XkU92EzJbF36BxQF7d5BjAFh0lG9l
r0T9y6ooX+2TGc/C5LavF/FMebzcbfT+EQ7aHUSBTLL16ZPdVUq3Uwf1wABJv8z4q8Tay9tVrCmm
96KxmwsomcfVAGUwqX9nDFWNVQbAxrnfTAa4utzvPaCsCg5nyoMZMcnT5Ci3iKehE4CDcjt1P8Bd
u9AdZVgnNWKYAHUkdlscwJoyqtwCWZBBMlZEb4gKv+WcWkzqWDJiYCfLVnIXPA2GmkITunroaViA
l4HuVzHdhvWwOWcVjUL0y4jKK3F4V8KUcJmvDJqkwgOILG4ClNMwhaS9TSDZiH6GgFMHESdd9Jpo
SZOWAbpXRJx5DgAeXyHyYftCC3w0cCPuLBr2GI3DZk2J4xT3IuIikcGEOR0S6z7SuUqoQMr7ge2i
BtEeZP7d5rNrKqca/AOdFacEN14ckDGBQIB4xsOflGslfnWDhMKR9xA23TFay0vmLYx2iklpQ+Rl
knszjfse/Ysa1kzl3Ds2ehaeeyzoounM0QCSyKuKXhOzQcfjZuMpquzl9MUR8Gq4IGgvFGdHg2eL
xolALtNs648ZLK2QcHnu33PzEts1w4mKPX1tf5cM4gkzv8360/Y9fNamjQYiow+NrcGOzfmqHRy7
aUAZ+hhrut8O3gc3XGl2esy67hhaoGBbVKSWnpJwfqoiZjWsTRCm2iNwvZ1V5BN5WIlSmZv0pHbt
i8DYxBFTWc0Wh2F0HAoBBC5DfwpprQC1u8nVgGDi201M/DPaowS7uqxsxTnH7GBllBAQAN3lonYH
EHdDftJHZshgcKiwSITHVUZC5ZyAZO8lzpZFpDlBXAHKH5Z0IjRZ+4CTJ+5/2l4mJCgvCI5woyZA
J2vN9Bk9SB37Tke38e6+zQjocBEVBb9i8Y/3KIZlxatw6Ljv0RQKqCweHDAw587u58NDihO6hl4w
eER5EKVBLbEFTnMWBhGdxylv0dGCRxwlIib+7UhiNo3XoF52Ijs4GyBf2qPBVZ9ILuSqti96fV+s
V4M1qyyxSnmLivaQGeRwpZz0ZDxYQ3V0lIeZe1qG5rbZtLr4EswZVFem9YeBlmQUzD+qttYPEAgE
LeoXIqpDtdaBRJLykRSl1MzlkWxCDdlJA3gRGsAv2MOjRaZbnX+0C/TWFiaWgSF5m/mKWuwHzih2
mAUxQxrGacvGikeqSsS4fsvCqzjkYh0m7vz73tgWm7yOKcQ/9AymxJCQ47f6jTMWh5LCM4zpvCjc
Gm6USSGQGVMyN1G9wG+1pXpEt0rQWjI52NSudDbs6lEJMNsS8Isa8iDvQEVDDMdYkhBf6EGUtl1f
15IRrfNFRCImYyBR9txfdGwkAbT8TFjiWaC4BvSguCrxCqSxPTUWAF1+Shf5B3ZZGczEDff1gMZE
rb+/DdpbIcarbTBuQivaZ2g2GJmUIbk23KB4Lve1+iKxoz5/HNy7JXlZ4X0QP11ZncP/+vGm6bqE
BrizOpPtb7z0LoReU6u8+ewsDC+g0IZKE/2QxrsYUJrYK8kxWA2en8YQ3e5PockbG8AbeJprkpMF
g2XfyAFzkWqcUMYpSQIgW5n3hy4xuFCW9TBADdKvV9GbcpsVAB6KY/3hCEzjt7DAJHKHxotIhSDX
uslGkYaho24aGOhE7UP2vxmLByM+9+2LmBfHvJ/MC/9fdVRA3UtHulBCfGJbGI33SznSlCYMMUT8
2cvUW3ur/OF1Ly25YPBtpvbSN+BAaHLhC9P+BU5X7y61gd+QEpiDhQH0lH+Kly4H/j5Df4kja+D/
0L30h5XeZq09lfqsbrmgam3hgbg5bAP2yphB0PASJNVOINPsq2QN5MldxBQJ/vh9+fo9COSJpm2S
nlA9A7qiXyMueM5xtEN9PWuzdbJGRNi9ZEzrVBL7D5Ls3OZCtsV5pmVTMAB2sCWZXwV3Ojz1Rm1P
y3lgt7vhpUCnxfMJVoTPhTsd2vGxgCqlYRhPO78wUw2sO4jaITosFimaxWYwlHlqcoBotNC59BzJ
2cd0jNZ5HpgUxwpQtUsz+nXJQYMUY0riMV3coLXKZ3OsnvMyOqy9cwcLKPlK4mutxB3Mfcs8yOYS
4vlQYTyzA4bDfrPn8lNxWlO/d+808CJ6nQcTHF0Jg2rjAceG36dMS7PNBzkxycSGtnkQb217UTRS
Tf5/gu1Njg5lV0Q/RIQyHl3OPKS0jkaIeeytO3hgfhAPvn++1m1WT3ZdczlibjDa43bXGW7kLIM5
z+eqo2m+cmBwcehrBC9R2y9yPVQgulVjHXLeCLYgysP0n2ZnlS4EMuwfDWa1LBwCPw3N2t5szi2V
jWoks8uEAKd7bhSd/jm6W1kWB6eEtcYc9PRR0arpoUqnH7Vq30kkMlYvTGHDCpLBZelrKs59BGx0
9FseCmdYAPTqCG3y0aAvINF6f3Dz50H7K8IvUlzz6CbOUwfdMaNb/jLs5am148M4Gcof7sRbWwac
yrHQdYRLjv7rnQDzZLXLkFPNNmeorF6GhreLe18ZaEb/453fiie/2lnT0hlW5rq2zUPNm0vvltUU
t3W5nLmIQeoygxuHEXMucUykfDTJxdSQ/Gui0KJ9SHxgxP/W0n/9WdVvJv23VxHNg6Nhog5uXkVJ
vUbJNRqpx9A8wrl9UObzMlzEqZLgRrftg4sVlGvB3MF91kSH0nvJJ5iyVvPgQBYvZnFOYZsKTQrP
8bHXjDtYb4J8uESac1d7971CGMTYYof55zNT6d+Xd/P3FBK76Ri6qWIYKZHdLKGnB6cdDWc+tzgP
UvgT7WHB5yW/yttNXFKRU5QHmai93AQThTLFeGXD4FMdLF3Q0aIf0PNc2Qyvdl7Bj19UCBIovKir
Bp9YuSM518twNi3f58QwTIvdk/+G40/C2Um7jJlYlRdJ6RnOS4lxMmruGVeftiXQf7QGYUUaSF1G
SjkGX/7+XuhvKffXe3EjyFaUpUMchvO5aUHqDcUJ94V2cpJP/lSd+/4vqz8BeNmCYYkhTUMHmMRY
BpL/8PlJfNvkIDbwL8TD1x5N8wUHtu+vTn1lqe+/7lvXzlAdsrk6tsi99XRo4FO62oCjW9TQpAbm
Mvitau5FOUCA8vz+00xZ/K2sv37czeaMIDyTufTw6/BPJV9MTJ1pzJHUejAHV7cwwcxdNEkjkrAa
8cQl2pE42sKxlSuR441L3C/QscoF/oM/qpMulGypZMJxzyVuyviIxI0Wg8qYqLpcxCkeQ+o/E8kz
vHmIGKR2YmnXLXDiT4nQ/wcFntsigZgCLobjki+nKL8VgF4ZYJsGGGrlzXyWRJPE6HYCf+BEci8d
EEnKuGBVZHElBMyAxWmwDxqPfAtAPXHHce+lQCqi4RTPK6RQrEzRr2m37iV6lghUIukIyyhJN6lT
Dc1RAmPJiTSFc9TpzHz/HN3bUuW2KhYmOWMDL/UmdW7O8JipCQaOrkGQeXmgkgvChlsAW8VL0Awm
qaK1i+onGU4KIuK6iSqPWKFTDP5AzVw+K2IHPQWdUS9RyrXmhkvOdKbgvErG1G13fcscexWx1LBR
GMaV7665NNyrdeAJOd2MxcH7KAolDENyiEwpBJerP9hT7cc0/W0PGXRaBzzGQpb/eHb5y1Ja+66u
HpjlHYinIC4YF0wqvegdANQMZMWCoiaA3JMzYqX8u/xk5OknD0eJ3nJfXFi5LS7SlmNmMw8Z7i45
sijAALD/VLmBn7Pw9w/hrRiBhjHVcKhgYDkN8eBfiVYeVYbL9VjOFrUndoPEHV5WgPF0opz2CLjn
nAvag+Ulw8f3H2685TVDH6sRIui4z1tx7NXD14TqLZ3MhAftQ+OSAyDrJ9keybJJSip2SBtgvqoc
cUUYZwcGUC5cref0avBnURhITZv04pb4IZ0nv0aLcVZ6+8lQ1YNWfh+RHkJfwREoIFqH9SLZSml0
g0tnL0lticwTB74VAAki++8vU9feXCdRIO66ibdwa9rMcmzjsicQIzETQuQIw2qgUi7oyBx0hMjQ
m943tDTIu1BmaNkNLK9OYrF36UmIhbLzIaYiDhbPjx08ThJDKomXQs1OeSa59i4YrIukjkU9yGUn
+5dP0x5WJPWHMz676EqnhUrVoU6LJWko1VufJJsC/IVOI1AYruZPNbNdQ8haZywn6RV5oY4NFxkW
hee6VG2oAEisoaq+pKw9K9/36Ni0TE5yN4TfbrQzisLk1+FokwNZoWG19TqQhIHJ3IoqOm0wAKM7
wsrt27lyGtQaDIzxYCV1QFfHVlsQP2p7WgXlJu/NuO37tnLvev7hRu2tc8qEbfp/99RGNyEgv7CQ
vpK8ClNa94l0BfNlsvD/ZERrHTGCx1VJ2yDpM4hrwt1ElZ8kEThDGzOy1W7IrgoWIrXyUzk/pMy8
CveNeSlpm9KvkrVPBhh+PkhCDO7qnSSWR6mW6MCU2aPVU/eOrj+kKFTTudbtQ7lUxwL4QRdy3OF1
HqpAMoGCMJAP285FB2tjU7CBT8hfjXqXdwC69fhFihyCYZB8DeMu/Z4U6Kx8hnv2qCuMpUfopS6l
MvckSuudHfotz3D1l6r6aneB4z1V85eQPoEty1CBYR2u7nJg5M6mqMJ2l8ennnSA5FYlDzB4QHHx
wdoEpEf3ZVWeaDSWgnGVeEKQ7EvyUVvAMWNtRks9OGyxmE2JnpwBmivzOjDsrbDuudf0ywJoh0vx
MqK+JS9mjg1klNaO7YdLnqoWvt7MTBWp2tKrQs2Gv4MlU4PJ6f2b+PZFtEyPDJnB/ntiaF8pHD2u
DaYfEslqAl/NrtSBxFxvot4/2OVHSYJLDtXefIaRS+Jl2X4lsU0aQQIecQb/8FL6G/6MBe0aXKWA
3tTbdB2IOqtRtX45K3K6MZNccTtAq5hLvYsaSnr4dwnAnY/ioogWe//55uaf3TpUxC9QmhNvoohv
PO9UA/w7JONyduE4gHRi3znrg+o9rTJFRbwMqphpS6GTJKvUaiyKnlJaRMU0CuTceAyajfxw2Ma6
pe0ppkgSUdKLksGnUnrOAPls1WlYHGmcki7AgbJGS7OVfNjVm0BSlQlFV6O6yr9CiAcMHohP/RGv
VdSfwYc6+gBHPROT+k/NZ0b+0adb+YJyhSACvDja95hv0U+EbrvBJgxF9euUaUSzSgFUVNvaIMDf
+ka7Z9CT3wCRK9oyEE9IauZSppzWwh+Yb0M/si+ZWrEUckfEU9Jb8u/dRf5ooQFOjIrtAN4gxyy1
YPmaEEYCSI18lWrSZF+ZA+lLyWicAL6RmpYrbeZfyxyyyYW6OUnkzQRQHhvc9CSVyIKWyZwiiU3X
77RS7AAaQqkF30IW3NHrUSjsHJwSrv7oYCMTbKeZg5oY8f/1g5gZ/GOxNK2TH8oHKRL2oOvkdnUU
YXXyjjr7Wg3fupR7b+Py0jiUB3LqHTA+7yIFQoGdoPpE+XA/pB4pSlU2t1+4rhhtLVO2EqFcpqK6
00BLuwsfdC/Fws7EtH6mlOpMsqC8kxS2JR2ZVHBOUWxyQcWBJVoxe+A7wm9iymImr9q5d8qXq5Tj
jNV4Ku38tA46LJkGVXSkgRXYqJ4oNv2QyoM4wSJa9vQtBustWirFgZhyyLi3w8rNu7I9zpLSdi4z
RWbZ3Ennk+jSvnbuhsZ+qtX8pJYzwSEaij+3EmQOpT9ACi+/jm52klMwBkH2nTIyu5lFtWmOfFOF
ugK3pNfJDVXfovYv/GxRlOJ8iz8u9hB+EzaUsjX0zMNFChSQiAdFYjIzVEN9Uo7N/XlXheXRapUT
s61PTcQ0cnZd3PXc3MrVYIfACmQMnoSKDG/IyTGJrL9iP936OsE6JsX+dP4+GdadFOZcIAkaI6zW
mNCRjhq1To52FOhQMFje37NaBXAx+ubYHUX+5RPyipQLCSyUQBJlFe2ATL+iRqJa2mGCKSaKjXtI
10l2HrU1ehZTJB8cTM57OIrjIPeobNUDM3XhRuLMsFhbjZob4FgWHVNVoOugBbkoFoRW46hu4KNw
cRgfws6NDtgzB8eN7YphGsnwjfFZko/ydmLrxarIP+LTGa12H9O7WNPb4eigKVo6rKD5H+MCn0Dh
YOCP4x891neCyZBsoOAAFopoMGvIu0OQ5Zdf3OKTOR1m2r266qtg33L2WZwlvNRNZp2Q+cyoRKn3
xLy7VPT+XwQltrOyuiNlkRzpHw0dukO+QuGYZ5QQ24v7gBMhYjSpjAxG2UENQ6m8DSTmUqrUF2vP
fBSx8uLVidZqF5wSoCqG9iVn8IJN30mxRZwQJ860HQr2Ye0GOqlANowXKXaPA6qUpH9tqjRLgQRM
nLuZP1MqiDmZyPS+NTHeilUtzyMh5nnguhxJFrwysUaee3DEzvRoos1NHQ2vXIkrcGtR4qrzzRFH
AT/Rzj7O4E4S4KlaVNJY9g/mC5si5oDhzCAH0GaU8Op9y65L/XQc9bPE6gLcFbUrKjYJuw3RJskA
Ub/y7+8vyXlrSRhHCmnAah3Gu/+6pEzTIPCFhJEJSHhF5ACI7nxGQfhSUyNckJKK4NcEy6AP4GTE
wSGQIuMitpzIlcSLyBq/k9cUT1r8cEe7SMUf3YdWb/PvcY8DhlaHPHOrxEvYPv8cqzsBR2y6HZUc
xd6pqTQG/1HTySVWgOxvq+GI3qtCjBFBpMBmJDAQ+NvkvdTNM02iW70xsYMqQsNzsWBgpQNUTMXV
6L661VMZXnhn2WHRVttOY63IcgiaFb4rxu0StJAR7uz6D67ZWyGSbeCbOLg7Js7Ir3tsh1nRwvKj
niGDCMaWIop2ESPHPIVKBcNDBPz+qW5B163XY9OkDHZP5T+341xi14nSlskA5zl2PqpoRDJrVvz9
q+TV5HTKqD3CIlN4EDJw5olxoQ5CgZMIMpduxq2oPGJXDTd/6Ps/5QC39Mdv7+eQ9zcQOptCwK87
4ubJzKibGeg+cAoVrgvBREhk50ntwmgDt42Yu4X2clBZVK4ls7VydsiTBAMCehHTKFD4mpGtxb9p
WhUpaoDdiXxINVbMyYTvjd3wVaahAaoCJbZdLoH1zI3pM3l1g2PUKeMb+6uZUkGoeRJUth6VIMED
eABlesAJ75/QWyJBT6eOR4pTrDo39VtlhBY6L41VAPQ0w+LtoSqpAc5wgU20TFD++7898MYPrtZE
VRtgCkxLJ20T/eB/IuyAYQXHKf0g7z/vrbzp6wXqv55wM84UvyBOOleLsy/SHynBj0kaRmKMiiz9
+0/T38q3vX7cjRoT+tpE6az1bLOB4t1JLCH+pcTEEh4n7VWq0gTT3ggnMCpAgX+NbBYBK8AB0awS
2EqpXkK+91/vNyS0pAMdGlVM/md5+u1xjxQikHRtJRP1Qh5tToKYLpxuUO+gCRY5/9q0Oflkqlq0
NV5IZ+0rPD5JAiLxK5yGIiRS4p0Xom6EZZaLMl8kqWa2OAxztqXoOu+H4fpZ/AJMYl+7xtEe7MOg
935TQxcqca5hEqTCYILDIw1HESFMijWT+t/7i36zbuPYJt1ODvkh/vlVBOLRme2hd9dzjZKTorGo
vtp4ocpqa3d58VnWG0WgaEhntPSfS2JxojyhhYNPk+lJYZq5ClfMOv8VGd+YB9G2QOKp0IjWrCJY
3z5P4IC3LGL1h/uiqZKivdVRopt0VfKHv8F+VS0LR0XjxmxAOLMLxIyL3fGI5cWzyjDvFohCx4Cc
gziBYxRYsjMBKgIRJ2BESdxg/wCaCPxnIjQR9NlEu4VLMEKXi/QazSptuS4pDPJPfF4ShUmD1mXo
Xs/U5J+CcOsJKUSsIaU54HRjXSVoEQuY2eRHiL0EByGCLpayV0hcVKuwQ+1t0C3iktlhepqBIVch
MY/0oKSn8acMApZCwgZeQb0S8nElXM4D859n3wl7RU2KaeyJI7ZcIuFF1a6HErBQClJSLGnCn8nf
icOnVXhwwyXDE5QE0JZnTz7ykjF5PNG/AqraYEP8vsYdFjCgGfFFSAjRHPjhCF9BgE9Sz1Hh9bPu
Q5C170vnm/lZh8Yxy2abPXPL4L/y5eooj2lZ4EpKIAfWBc8YqjtewzD9BPMipx2zLsFNzT2Ye0lQ
cKTi1cCKHs+QTgAIdac6KBmhK0GKwJ4EAqQU5oaYxi+U9qsGv5bJ7IIGooQi4bNKWykK8h9Q68Cs
S4UuNeNCevb4/irfNDOvFnlzBYcR/ii4FNdz3oJG4O1R+w4gEpcKw0Qt8M+eh+j121vjqh4tk/g7
tE7e+DquxahV3eDS6zUca/SUxOYIjxCzfSqdxh0dmuE8WFPKnGgukC2hUuyM4sxsANgbgL0wtqQF
T2OmedCAg1RojXao61JbeH9n3kyXuZrO4Ru0F7nejcXorTGDRjZcz721ddxJUC64OEN4pEVMOfOC
GMzEFy2Ub3BWQygpVUoUgMQwZEREapPkT5Kpv7GFeOQGSt60LfU3d1G3GbWwLjN6E0yDa0N1wH0U
k70uVD9/ZgZTbrZA+zmaP21VcA/sAyrRM7LAqh80aBAoTB2lnNTRhbYAEs0//mH70N+/n7St0kLk
mYZhMnXj5qSBYihRk5ecNMBgiNRmq93ZFmWo8IWE9v0SQ52hdIehbQ9UthkUdw4BZw5ACrSB+fJ6
d2Bu89EhJaeo7UdwG7CiBEo8HTU+WefdwergAeJENNCWs/acytzR2tvZ6RyEtHGNSReAEdoXzL4S
FW322T30DIfGYox2TkBFdwYtE5jc5pHdW4wF6puQ+IqN5du9BvoBWLVzDX3H0Af9H3ANUIhT5s0b
0KbQf9YjxFsdWpRhdu3C9GgGRXF53fZzO4x+CplNCF8QX++RP5V1Tc1yTIzOFyZSecTAr/KpBqeW
wfVB2w3HiY6Qtj0bsbb9SJGV95C87+XHs6QP2qaF35HiRaqAQ+8C24Suo2exfM1oWacOojj4miSt
P2awqpKyy0kQtPRItQSSbt4eumnenlKSZUobeD9xbbIGDHIPfXjPyCs3nY4jnMcRsw06PiRfYrAY
eVM2x5mfp5ip9Z190ihCxi6UddA/STmvnbsgIqGrsp/ye0cfj15c3LvtuR9g0jPmI6RLYLg5jXj0
DTKGEyc1JNG9KtQZDWI6fpKzrqFOXoxDHUfH6kkWnlFPsB6WJP40BLD6nFUVVgDORf6u4VFe5VK3
3g62Z7BZln+iGr+TIqY8sdMZ3844b/Jfh3ToD7Cp3ttwOUJ1fligtW8j0MLYG0bCnbTWPbWElinM
2jmTDRuYahWXVv5yeVZZcKrNh2xagNnCHPWVyXqkl4Bf9D+d4zB5u5hSkuxJyj9J2h8ytf+CicxC
ZlO6sLc/KvA6KytyybG1rfm1gP12YYD4PMwoxIZjnS5MKT5mbg24pj0MnFeXMhsPLpOBqs1setSl
GDhSw7/ak5IdnzRtCRrjR9FY5Pr6g8lNKHr2zPwMLTt7CPjUPJGTDTLSZkLjyQWTpWulnK6BXlOf
pdc87Q4j9GuM5z1ZWOSJ2vfAk22PiwfSpFybxxbBW3nT7bp4Jph87bnpwWeZL+MCs5sVw4YK9/OP
rH6Wx0CYtiOCehIhKtKWDkpW0UFEZB3HsYEAzXkyUvHe2PxCedpkuzVOIrQ1sq7BpwTFizk4TzUa
wejYC/ZA5Ta1PzVbDbLoOoWJUIMcI4QZyqyjDp+F3Ims+T7l2FYYDAOnzO/1anq27Oy+qYaDKKPO
ns8zjC4pLrANKgIE3jGK/x0t/aEJm0MCG5u1tAcRbAtXr1uXA+yPj7Lios0fW9uDq3Y44OM+Ltpj
TOlMs19Ew/Stb9jZUYQsZSS6AiZJtrXwmHm/fi0W/Ar9ZSVnDwsJnMbPTsO90MPdkkDkTHcPcxSk
Zt9xlGjHAuMzz8zroLFJrmU6PJdado8turfCFjj5cnYU41SW3SE36Z1Q4HvjtRvrOctxUB3jqed+
VKNH1hx11LV++GHuHwrQ/ksHBV/yLB9VkI6WdKCstiLjIfdKFIyccwRUsTee9RQiTbu4t/gR+euU
j9WxdVohz22789T0hyER1jCoE4lcmCQlq/YMdESOuOsDvC5s5dBCEI9+bMMHs+wDqcEXdAbJdbC4
ogPkuvn3PMwYa64doa8ObK3dxVx1UeaiLuVXWWFHacAjP96T/5UzN9rm0dLwKGouqsp+x+m9pTd7
FJKsggGGp1pfeMcNw7B6DX4plMK8m9X92w17AH2rL1s55OmHXOVMWFwY/kwtABFcAcYj4cIBWuAC
NvYQmCCStIamlf4A6TgM4J/0HIJvtJhb8Bb2Sh0ASeaLoJj3sQNFMxyG5tnpJ2ZQfGgwEvbS+56B
Tk0mOoEY1CFPzJYjPApi1UcuH8PjH/uZK6B6vvoQNeOhQ/CIy+VWqlX5KJusQn1nF9ZJtmcSvJvT
7FZoMwcLBieYpb2MsTNoTadVj+R3hMx6J8Y35cpBNBPk9gS6svd1MmPD2H9ya6bKQ7cXkhUBp8Kt
U139FPKm9O2eVwR0gv2qYUYvsynuxQg6xcIwWbx7k/YL8yRqYjQHug9B1TGLLpyfPQaamQis1HUz
BFgkLUy4LSmzinKej55tIemiCeSc1uaJJTohPCvc3k0BofBdfs+MZ4gecZy7g9wkE00g1j4pk++W
11+seLk0eXJft7BuaV8Ke6GRjCYVNrdcV2a79sww6wIjUjfkrWG4T72TPMriN9G3l2e5BqY7nZsR
GYSqtZ0+U1LdRT0Cw2pFL2Tp6BceXyXiqOknpXUevQuGJoHkbTPhZnvwuD4V3EuxUz3KglqmwuQ9
GY/2a9g2NGcOFybXfYra9Tmyvwx9+9fSMnygq0EWk02dMbLEzgCTqFSDFmr0nAmW1snryQv0sO7A
B0fjIxMS7WHyndlkCLL9tSMEdjqGVQgvXImJkJXJaYRd7Y+hfuo766SHkLY1yOTaXboy3NWDdbIs
9IeDiMBHW3bufhmnfVldcqj9ZPvFEWhSjQf7jeHS+tQxyxd2Z7ZZVIxVYCz5UVqyTnS5QUQf32MS
sgEfKH5MRvQR808ikhu5wp2z0kcoM++lUadP1ScRKDsc8O4YhYdYtJyUOAZi4MU9YeLFiUkgjyqe
gYhqOfY+zLx2zPgfmKAZ+qvkQOAR8kZZTqHqneplPoqzIvrDI4ssv86xcjdOws3NSkP0F/Re8zxS
z9xHLmYDb6TNXsz2Rc9hUZ4bKL1kbK8sca68J7VhbCGVCLSy4EdF0c9N+bi21Cq0l6R1ntS2Wfm2
Q7XcwyzkAilGa8LqfDKZD2ENmAtoTNvU+jJX6nlZ0NvIt7yF6IsOJd1206diWQ5j2W2mzu7Mk0iT
nvy1cJtx/k8idXEzP4tFhD72UTadYbBVPt45in2e0/XZtOr7ps4f7foHlOG0XarnUijA/mPwm6wL
FhjORZZd1TjnqvFkAA2A/CrQ3G+GmTBgIn40pgLQt+bXGUSsHctn7zvARWJZi+SMw+jL8cgfC4Q9
SdFaMdEH9xImws23FSMx4iNM2nBUPOMUT+m9hz89RtkjNUyNYYcMZLxfGmVvF80+UmkjQHmJmqxU
qI9RbPLVcl9nY/ok0rGAtoxTOmmWhCkfJCUi49msrBPEfkBm6jM0oGIe4vnRwO0ZTBxJLcinBGPy
0hvTs+iBoZj9HqdK5/tWBYU5dhAaDp8kSKnwZJnicypapvzNhHsG+BwGNwTyg+L/m2rxYbAgU03u
iyh+DLP2KavICrMNrkcRnBkw6F5Ln4J47rddiQvyJMyCxKKLapZAx2zKJ/0APi/oIv0pXbQTSSJm
nq/P9K4eKnYZM9gwvqoJHJxxiQ/qvHhM+/xRpFHJMJMdZp6rIoZQPP1+WXeStHUsbOch1NSDV1Y7
W8UHxtWRUGkclj1k91RnEA2Ty8XpdA7M+RlDocQZLtz5MgzaKSEHl+rn3HFp3nHxFvPotDrz58ac
PzIrsNsPUwXbNfNe1cJmWFgJyy58Z5+SCU3PbNyf5C+Jzluj2dtTyPY70GXjDFdN8lDP/XGZrP/i
7DyWI0eydP0qY71HD7Qwm+lFaM0IauYGxmSS0MrhEI6nnw/sumZd1W1dd2ZRmcZKMhgBONzP+c8v
3mKHSM7Y6XHqQoRYeOcqTHBniwIc7QaaKbIVGdvOmbSmKfivBPgjyMoyBCOcyWAcG2CKMuoCOiig
5TUPg/0Q+CeN1OYwwHYvwbiLPddkbUTsNtXkXCIPH9D3we4Rwcujwyeeq825GYlqBwJGuRUpDjvs
Gpn0731f0Py190G+GzBihq9QnWLLfzAYolLFRinSTzYDSjbSV+4Rw25TX381jehNj4b7TuJSMDRf
dYyFe1F8DN5P38CwvraRRKra+GjEgIY8fS3D8XluozorZVDIYSXU89iSpUC+/AC8tUCDsksVFrec
RhbP3vyAYTiATJvfTAXrJv39fPRjVozQNT9oAydZMjxHmvtqzK7ZWfEiiHmQXnz0p+Rc2dA9xtq9
9AWcz8qLvuYqtKAFn5e51+RkNjXVTmdLVigKxjB4nneOuQ/uFSVuni6FZKSn1LYAapyGkMLa2xuu
tvKH/dQN4Ll1PC3nVuV7t01p1Nikvluuyr90WXZSL7JhOxNLVaApp8+aj5N5J6vnypO/mY7uqrDf
zr953r9M6qT5udZdXMnH23z8zt+uN/gKD4QXeROav+7RTjBiKJOX/KRLDoYoTO66Xj3aBLyHsXP8
PpzYCQk4D6bLfKK5dCNz22AqnipqeZs9sXPUNm6wOyZRTfQ+oTjpV00/hnPHLmIHw+36YA+r0bbu
9GElO201dwJV/JaY0Wl+k3NTNzco86MazAUZ+5gRpF9z8VPQsGnAHAmHjbTVtZX9HXnvyJcytv4e
Z0CnvzcH8q8klvqBU7FKNM4fEyOWehroFtKDxonqUHB2XsegG/yO16S5PYGLnZMYgXXc/Ci3NRG5
AoxlPl/mRnte14UpHyZvZfGKXAsyu1NQ1XAZ4epbmsTp7RK737WU814anLOJIiRW+nVs3IE8MHM1
P4GZTzojl34+h5ymvDcxUHUJikol3jk2JLa58ONuzv+esF91Qv8c9AHPJCIVVYYYmlO6vEZ1vjNA
T1Nebt7jfY8pc2k9E4M0njDzhqPqmJf50AOmxOGo4mqxnXKKW9bWm7Balr7sSaKjH/JCoC2V72WD
vdjYIVao5WNO8W8MjwIoLp44dblF89+2Lle290A8/M6l8WJzLbl6cyVTsj+7rM9gMnZzad73mLd3
aovH/7Po1Ot8stb2l9GW23mFeJOzU0n2LuZVkalrxxIsZHEQ7Nn4uPnUVKc0DBYZ5X+ScITTakvb
vTTgHhN9egMio+ivsS/kzkrwcLqIriYaDohihhzmLnWuleb6bEZlZOZcfKwjYzL5jNHddTTrMyRQ
tsQav2VY1NcjYrP2T3gNzr+G8kAaZ5M7COt/wEJ9r3UcVtx0nH09rPTdhhmKlYdlVqsOskIMvW02
QJh9GLKaPrehz2Xr1rGEzxbQUENsHl2cDBCgpfW4wErNhTw1M+S+2c7t0TXfZ5bHbHNjNh2Srs08
wZ1lDDNePtOi57+/yUJw8nQm1M5gspFCf2HsME+rdS14tJgQNOQWM8evGJSQrrJnvO/TGs7mIx1R
0aV9MyztT8b3/+Q7xvTO1fGkmce1jufpfxjWmt6gNxmtzTftowLon6W/rXY/T020eWbFSGCeV8AN
/fcoq/kvZlCuodvzIIIRFPyB34/Q3KhKSOMDsWQ6MOuaZtWO05frmHM/Zb9sQH1LqwRjovCAhz9P
Bh1J6ihAe5u3RNGs7Sj4ngxWfXScVU4aNNogAQMgM8Vhlvhng+bvxfKHCcDv3vM8k/iHwUoQZU5o
z6NtegNPMmniroU4ata811mWkPE1Q00w6fmveZ6ZowjQM/inVBqUTd8ypmZWWSNK+mbp5z9nVcLg
eNu5/PkWGMBYaH96/U994FMrk7L7vrJ+/t8my3jZmaYFIQHCgvGHW4A5gu8NhNoBeILw1aC87f0s
0WrdGpkJA1mGszNIjwaxyf8uNXOZrjiDh1ELnxzzAywu8A5D28HQ8M8n7d/v4J8uuMX6dL4HWc4f
nt7AL4NexR2TjMZf9iZqDPtn4VK2MzKeOQWADLMG2Wrkar50EH9nz8HfrqLmfms6/v26naH/f3pH
ToANJ5o3B2PN3y+B1rG0LJq3ewKg0Z5C+wvfIwEN/0/HOP9q8I9jk86Y2Q48pB5/+PBt7bupP9nq
e8jsdT4bsL218WxAq1Wjg5+9CC3WuoP8tiwoGrko86zERdjmlxgWcIHm+xMhaLYYpBMv9Gfbx7/a
XQFzAsdiAcH/+eOgpMyKsM64GjrngqgAl/IBawnIHszwfVK+hFngNwyoQLrY1N/PS1p0yFKP33fl
P/GDjT6r699vQPu3//pHf9g/fPm3lyRL6s9fyft/zT/2UWGIQNq3/P0P/e38sHn8t99wee/35Vf1
x+/53Wvyq397a6t3+f67L9alTMBwuk+h7j/bLv/77+dDzN/5//uP//H5/SqPqv787798VF0p51cD
wC3/0RvW53n9z++P99vL//Zjl/eCH9u+//znb//NSdb+K7IdBKeoTh3U/fPe/HcnWf+vLt5kHomm
EDkY0PlMVf+fk+xf2Sk4K1Cy2aZv8g1/+Y+26mT833/RrL9CsTMwpvXR0lvQ0c3/jZWshSL+d0+Z
r3MquJ6PF4ZBaKbjufPh8Q8brZrSVA6o1gnmJafOqYAjKQFNq7+MZFn3GZ5Xj+YYQJBOTKQfcX7n
JMW4yCu3IYYhtkiTjCbcYaBYFcky05R+MLG3f8ADf1/3WGzHkl0b1urSVG9dbRlH9DzxpsEQYBF2
db8OQky1TWFoO739KIbi1UtBpaKg987aoN1q0t6qwLdeczL9CE4enU1ghuOmKZnml17jHavUmXaG
NfwysOZepymAkoefeacEvX0u/JVp46tQadoh7IZzkhXBOg9GQLfaW00CNoVoBg16ZXVXeLa5iWJn
vOul/tQkkUDRQXyfRjwuuVd6vRw6gyEIts/8EIGluV191UyXI0+/KN3XLpkbCwJoU3efxf2dCgpc
/jsTiiajtmaaqu2AtVxEBC3C0wdsQ4h91LNyl4WWvhpIztGMQtFHBNlLHdePg0quzuxeYEb2s+W8
JFGd7Qc8AdeScDcVU13Fmh/y1uTOlX566VJyvKzcOtdNFd+gTvlEmjDJIanzGNTRfS5K6xHdcoIu
yh03Dh2jK83hnlj0+XoQWM+wetnRno5Bl9AFjEsSOvwnf3J5XUIUGt+sNkhhskfD4fOjSI5OtSbs
e1k8tpF2iIhHzIeaoK+G0Y3oaDQcFb0T+ffhZY5+tOvwEkSTt4RUAvjSAJMNXf4S+5V+sgji8Xsn
3OrZ3vTqkcbJpAuISdFMEi8lbTnFHqxVsJd6UnWIytiQwo04OQBMG1yhPqo581m2eyYd+gHsq1+P
XZeulUbjBsGEu1u/kP0EV5i8ziYz9HVIKBFpkiQ52O9R4S2npvWee57WDQpvZDl9+szyLJ6GAllz
F3X1wtaiemeTGrZVPiRvhUZp2wXxyvYN6na9MDb6iLVaPphrPSskNClTw/Ks+7Rr3Thkg3OHX+ah
9Ix4O/V8Pmm0jAHSKN05SIOdBH0t7fZm7EV+CkJQqgYvKMfocCqzqnUSGslJon9CQ9E/5hlOYsYc
DIyh7QNHxzFtSBswAkKQc+tO6MUVrgy+ZRid+mTCtaO/9ap+HdceQfQpxINcmfo6tWvi25P4Qdhu
/IBLuVxCbDAXuYcmNMY5/zHvy2BnjCdfTJSErWovlArLsXIZshY9ZqmJ7ZKZVySPmbAPHGDTcQjt
NflKhCUhr9OE4V/rMtSv0z2tfnB0qhfXjc5d26lN5FAEkb0YbKpyKLcVMpRCI1onJ0zGLTNS/AIE
qFkkoMP8qmqSM5Umd4N1aF0f0Mo1tEM+iSfVO94ha/WTQDS7p/u6TbPPYZwPd0no16j4HLW0nVsV
tN1eo7EqiY3D0x7kqCGrBayReOwoMkmiMKfnSSc1QHfzggS8fkX/wLLL9OngDxzttZTntiYnZiCZ
aownwumpqVcSI8MNGrGJOi3qEeKh5nCjSWy07H7orIgwwAjMjJRPDlMSifXJ2w9G/RQivofaRmpo
W4efkOW/Bq8rr0nuvekiNXcpHLGl7AAISp7Gdey3WO3b4LHCOKEQPiihfXpZOWtyspV0iVOozS7e
1fFwM4jIPKoKQWEQ6yR95s+Y2E37qq0Z/s7mUEn1mA2kNGnmBvGa/dwnBjP1WRlCrpSCre+SgOAw
v5qKDg5FnTGPJZ9AtmebXfDmO/U7z2xOOpGFwaRiiNIHaXuWAWYmUUULUcUbhQkYWhTjLjVcY1U5
+r5xw88yR/7iEX7ZCRMjr7F5UX4bgelWv0qyquAwclS00oYDQnIMnIxk5yFBqOzEucEGNYkqPxb1
Ohkg9TpZ1vKiYtUkxYvuO+mPHPOk0QvFyjAyVrglPWSQoHHGKYRThBlTpJHxnmcrknjDlaqSnnd/
mmS5R12DPJRBSZxWJ78UQP+F3x+iSO7SVsR3hWwvMDTrrcaWi12c4xSH7z9mNp/voQA0vfKBiyPx
cmyIMrSiiYgdrLrE4ftrEB1vMUrGAYK6eZvE8k0V2zRxmG33N0PV8V5EMoboF3xEZrLpDOOH1MWv
rozVNQbOXOhCD5YSndYyldATbLBaiH6P3ewibRels/Emt9pPx1RrmUapfo7/hI7NuQljLMLAXBh8
IHbMo9uCLFRBesgCore10K12PlY26He0X/rAimT/IB8SG1VCYc0Pi/S/O0V6OnYL7WdsNkxlHbLZ
S9CisHDeuih5GFvcOkPHdU6yIotEj7KvPotxM6vLnab1/qHPCExyTbg60ok/60qbNl1WEa9I8NUK
Y/hw37dz7Gc0djdHMOJvK+s5crsZRkj3bhvPEiO9w0mlxyWcAFq3dMudyJR9KgOMSYOwwXQLZl1F
0CkEb3c7Gly0HDOaw4CeP4u4em1jfPmduy9l050YiYT6RJilJfR9pFlgA0BG1oRrcyFcbRO35Zfq
RHuu2/6tatvj5FgGeE+lLTviqtfF0QjJhcjbyWUjs0+KTCMz7NWD6dcX20wAzWQETQdXDzK9iuEh
C+tbTzrXgz11FEVhjXVMNi5DIKxdbzTb2uEhi3vjmOe40g2eXR1K8lLQB81c3M4ix4jQoQJR4sIn
MgJnvTdvrAvke0aCex0M2VaV7ooHJ4F90tJyagVOAI1i2KS5HDH+OGB7OIit6csdCGi2KwH2r73G
Hghd65KAPN9NDXQDTXfOQe7hDxhMJGDlI/+mwo1pE0U/NfBmUm1l5L23xOHiINLM3IcRIvQO/+Jl
2EWwVCoJDcXMzqEUBkhi7RDt0cPpdOUp0IdnOA3oN+ya5BJfrWNFMqBPcheuTd1D1nr3vmNy9jW+
yzmghoPJ/IedfkSaZP0auhCnzRpAQtlqO9uA5DH6LrKgDWht2B/QP4uiQBDWugwV62hY4t+NBamA
A0IVEnqi2AxTq690E9F5+ggPCXBfdrygkuZJn/8IcniosTyEpXmr627voDotw3S8Knd69JTD1Guq
MTxMxjmBWl4K0oznE2xYZEV+GRsSP5AqIl39EWR6xf5p3DAD+gTHhd6rM5lJmcTG/hQdk5BjwYo8
TIuwPwUbPBt+lG5zgs60yUUhMwgTkRkMAJkFHAu2eS7SLAZ8rtJNOLDSXYvs2oG5g5N0OurFXG24
4gDo5fBmT3G7Gn0H5xNZlmt220Oo44404E1UhpsBw8pbo5F1leT6KdWN8qlln7Ure8fQ3f6AOU2X
k1z0GQx2FbGvjXoqRZ8gnGnGjZ4G7bI1Kkr5aB8mVbDRQiZhk1EOe4fdNGxTdz0xSrjmzSL1SQ/u
sCFc6V5vPRmIljIoFbbGSeMXYfOggu6ZYKLmqfUJycJZ/GxkBFczf1XBMSGDHYeaStx8oX8YE9k5
BXOLYuTKkWYGU0bKgfBbAftPCxFj8CAO1vQytuGvZCSms+ntzfzGlpUpnsi3PmdKB0A0KMArbXjQ
w6I6JOTTuIhdF04wZMck9rahJP7I9w2G+3n+0RM7utLTPTxunEV8r7v6mvopsuw4J69ByTPQilrJ
sgkd/064nb/yrtZE+TTW1Z3y5zl1Y8B9G8A+k+ypbCIuVgH1lyzOpemXCA4HX997RY9oL5DnLNV6
xAUzL9uWzs7XHewAVBczVasJWIQP9mzO7pJGZdhn3erljiIESgxgjnR4VK2e8xdFu5Rt9+xqwYeZ
Wue+Nx+QFdRUodJaE7Pkj3j5tpp61UU+bQ0uAjlMo/GaO9UylKHFVqijRyVoeer4MdfPGNdNzh2b
e4b+SV9jZqLOXUTmFDX2vorCn5Wq3kr8UAFzi1PetHQ21ORBRQ8VlphhEQQEND+wQ1OGqR1EZkSn
GI/pqcUdSCpvacGIGwYtP+SEm45dX+/JjHxu3Po+9UfrI+njazR0/tbRm2rlZvqF/HrfgEwv3eZN
agHJT6VobprRvwlR529WWU9rcDBIQcC+bMukSY1j8hSJ+Oaq2TnD7RH8dO4yjgprO03i2awd7SKI
9cmpdfq2y/Y5+cyYD6V3QRm6O9RvVPHNVK5xIcHvsRsPlgG9tqzluM4dgQFNc7IqEL4gFulWK/Vz
UOovYvYo8IQPasP4Zi6BRyx1V25evoXVBgABC/cifrarOWyIG43NMc5MBeYECEzhoSmHLESnnC75
4N3VmfsCU3m6kEU87osywpOgUaeqJ7WzCVoI6fe5hVSeeMz3thNM4t3scZgdiIGtng0p9DUp8/6l
zawXO082WlqCRjc8Jj6JSXhcd3eGKORBgxAOqj6+k8J1FE1KCpUtcbXm6NDckfjqapr2rVLn2Myw
ph5RI8563yzz1+OQikNvn+I0wRCzTZBocmmM3u1OfkSTnsZ2itdpwREQElTIeMdbk4+oL6Y06sg5
IW08rN+0IOxvrXU0zWK86Dwug1TRmdyvFoVpwlgXuYi1GFuDGc3YyqOh4v3YN8Hl+39pGRR6r84J
pi0zcTTmP6ZBLs0paM/lZiqmcCONAjeIyGaYGpKlG0yKsGx/omwQfU6CHJ4M6Eh/+pY0j/Qf5k1E
M1pLknGZIFO1R60+5xGHVOIZ/XYIIPvKMJypHP7K74oEsoGksO5G40ZamSzd6WBXA/Nhqzykujyb
DnL5In4orMI82Y16GZ3+UfcahuWJgz9t3gQ3PehP+pCz7+UIgOCcPknMkCM5Bsts0sVeOGG+C+Lm
omuUwXGc0STnvkKaTDxElqXpQWX+rcJspHRQPkZV+dimHbHnl8BjceR+hgJlKkASHbs9FBx6RJB9
2VnboC9rs3XOvoDUgz7XEZW9lRWcTYMI+Mxpccx1EJqan2id9Z2eeo9BYMjD9x9GH17robhZyc3p
U2MFRtJBvKTwHLCYLZv4VpvrAL7fMpJ+cqe7Zb9uK+oFQ1g9WW02ComU0V8WA3oYlVaszL71trkh
2HST6clkIW8YbE6LrDOjhX11WlWRLjnhsVu449Kom0PReLgKVTNa1BtbU03aLH8yFnViCYawEA0Y
UL6bI4WtK4L7Pmq/jBrORxhToeYEj+7iCh93ndax1muFF5N2MDBBWCDS+3SD7N0Xfb1q0yk/1ZE+
uyw8cREmWLR8j5Vq7g1rtue2noy9zTLgzpHodizNpl4JE4dPXSX5Ppy1zqowdqo2+41nqJNu3dTE
CDTOy2yp29W9g9W1748Ls4jclSN40opafzL6ZFMJTA5KksmIEbCPUzh88t7LbdK6e5GBvoVFvW+t
ZlacuCPjWnC8MTphRpo/CONe61F3NL3/IfvgrXBQVJAWDBPRLY5Og8UCeZ4TwExU7jCjYcLWR3dm
fkQjAfKtJ5TavX+2QloYEcTvmh081+PcBvZJtB4Jj1fVhcJsa5YM/0ezDNaoOO5UbNx5qHuJYKwa
eNmlR50/Wew3yfTKezY5ucYHu+jt9TTkH6UcfqImDxvKwVRlr55fkJwqHj1fq5iscR9NgbXUJFwY
xO5wCuKQ4qEW+OIMASet8O4yiyMCvDLbcbc3LdOGVZp55ZY8ZhhhEMXKlzIihl4lwCDGyK1zSfw7
OuqFoXKeFHQSfYvV3PggXEKdYWQuoqq/kCm+G4TRYFRSPPmZn248YQUHMY6HRAxfVhZmX5G5ZTLV
94O778N8Woje6BkelOa60fNln6jkAINkGUvBua/Hy6Rwz3U9NJtMiKVhNhdYNM6ywJnXIQk91j4T
IX2AGc3HBzy8YnTp3BrPWhMqrZ1K/cuT6otTFc1wTvNQtvN+S7Bv705PspquXTCRVG6TBQpxo+SM
WztZzMPruWd98F2GPTFZjRBYMrc6FzUJfWHh/rADFid1cRUZxotXedsUBWTgTfsukYRlG3F6nDCa
7gvlwOyc04/F+N7mD7p6SnBMr40cmqdVREciCFdW39yqQnsqPSmukcTcJk90iCTpeEy7VDsleK6P
kBLiAleU2tRulo2RU1qzbaM6rQJEGOSnZyva796FplXMgdR5uiE+mkmx7WbAahpgWtIfhYflWeKi
1YRzeSfGeNXZugtiOaf2dgQtJPZd6ZszLrECSoi2ZZz/0lKef55xTPdHTYAChnCpNXfp1sQQKjdJ
IA0meFNZyOvITwQ4JpbNeZiqqEUdyRVtx/0IIX9nxxGUlzT78sLeWOvjrXfgOzo9HGvl6ve+IGWi
U1dQABy4LP0lGpWOcV/9ZAztazo1n6FXPk3M0YVrtj+KbDUqeztaVvQVpuVuDkqzpSBscnSBk0o0
kEMze3alNnHigTzkRvcGYIA20NpmxBPviyCKl0ws38LIODaZts0T87WwZbeoJox9aiEobJs5/kMw
Yh8UA3ssFUZ102LvTi/5dSl3e4KXPUr3OMG6IqfU90Gi4lhO21Fng+h6eCNO1kWk6mRcdY6oQNnW
WsNuvU1gQOKZ+F6YHcZI9Y/qE0WCtwoiBPcc2AwJztIc4ZhHfCP+MJtJD96gCTc0we2ra3va0guy
W+SYu9KATOArgNh68L/aFosHN0sxewkufdN9TkqjMdWYs9NH3wWT+aRFuraX6if6ataPKLyFKoJX
gBzylKOV0Hu4kooP7sTuIYuIg9ZTKIVNkN8NqmQQTV8Foe0nzLK3rtApo/03U5Gu6Qfpj7GwP8Is
ZsvCJ4VT4hRrV4HJPD4qlA8yxDW0Ezxf4aMuhLuB1X5xdYQ0oo/PUT52Fz8In1kchB5E4S0U+lsR
aDychYOzAektwuR5rPKtUwWHLGeR9IF6TnRq2TALoenhHOFOOxr2pUdI5zKe6nuZ2Dsi3RexNi47
FOmVCyZWdt45cbqrk/jUXvDPKxPuW1ruSyubYOhEX+XAt7UBRAxNMmhUUNmr5D3ppr3Q0qfWrl4Z
fJ3reQgZ8hDBcwaq5MH+Yef6hKUDjYKqQLcNEtRlkyyrgqrb85K7sOMEjcN0H6e4lwz1e1qHN+Dz
OSd2WuFO4tG19860djXIHBArfzi1tQCFe8CaA2i3P4HBSCodwNQ6erLz8TNidrLAvIN33tb7VMqr
iv0bhH+gHItpQzi4S83m4hiGWVNvmgf4KDRWtv3eDtVBNvdW0OBQn5WvlS3eG5bAmmKZiNzAOHRR
+UKM7qdSZKzJYrzqVNlrxw+XOBSsnDH/gll1ALwUlyk6R25zNeZfDDUDEEfwaxrdcRCiSBtYLD90
H+ZQ7IYs3bmpdi4yZLgYEPRjvnNJht8IQfKPKa9wh/ws+1EG/gEG+UaVdIqs26uFEGbKMEaaQnAL
2I4FVlA9VAeoM1GyNchyj6b+VCbquRqnU5pndxynz7GnFOgUvX+5h/T+oGvWzXZi9IFVt2hH9WXk
n4bC9MwyigPCtmRbU2abmXzR62ZT1dyySEuGZdKW3Lc5wNxTi9oQx6FjjdvRwI4jUHbYIHDJaJ8L
n5yLqLrVk7wAcKiVnguGNnge0xXAJGkI3u2KPUJaELT8Fd4nxJ+mfPJNzjeo7AdonunasxKo/ITS
UF4tjMFxMaMqdqmZk7exKigAstoCcJH5npnph1JQFcgaZiGFLpG1xrM2xjZiKIBUECMV6OGm63uq
z4TYd5SD3BrisBNz5I1PCOSFcH6WLchEmt1rEUZNkvHpMk6qQ2aB9fRadhis+N5Hhht3GfkMg/5A
DDr/UilorGjCEhPBzWoa7We3Flve9ZNrg1OZjXjw9fZVWt1D5A0gU90MSGbLoGVXxLbx4EbdT+jf
Rxn2P9GWnpTWP2DBiiin9wg8LlviFTDixoiBgs2XF/bXyZzWkdGdXGWvXaw2VerdFKYWQ17+8l4S
qT2HwrgqM8OeIONUjStv1TBLIN7lyJI7xnZ5oPDQ8TEtyL2rul+ASYRTQ/kNdzjVXAv5MdVDu+wZ
wZZJ/rPiKXc970a0949G2p99aZySjjpROHuvtlLi2DhVrKLdu4Ekm5ya0WFYYdtqV0QSNyFiyAon
e1JdufL18LE0xxOUB2is5jwRVctq3nJs4X/4ufmeVxGYX3ZwKiq6Jm4ecgtFWs/YOEtiiCnVXrY1
wl+LoxdrbiK85Kve+R8RE0I/v/YuTNOppz8Y6lNB9iME9/zQOvKhq4KVV5QHLci8ha6Ck9lmV6vL
Lbj5jPqEF+Mrkvk4QfXPVud9FmX/kPXFE4bt1EUL32mJc1cnmjpNkg/O7DdHSeGuQ2SKpcUh7Ki7
NjCeq3x4sKzw0TTaw4AxrRnFTxLnJT2oX0ej2tExVwtf+Yf5m+sk+Ax97dHyJmQFngXjNj9pIrwZ
db0rzOQO3eBPEJaH0I+SpTPkn3XEvWZWnrCwkeuUk79LCoeYQgzYk+Dkt8UWVZ+MTUica/3bAIAV
yDCZ1hCliad17QJKO9oHz/3o+mJvBZTbVqcRHA5iNBre1ogAnlLCj2HR9jVl5HTNpsfEyq61N1uB
CH75VIP26iiilMshmVAbNzYzTn1r2P6HZgTREgwnX2SOeibUO/UiJrfJ3rGtp8j1Xvra3lczhp1n
T1UK49c2qn1h5RzAY01E6si8rvyBXJVnuqJvkrnA10u/po16mKSxsumbWrh3DFwDRmSIiwowZSdl
pcpGHhnXXa2qqAD4LpIBhe61V9JUPyC+luuxNM5G3xAg3i3MJFmFvk/k0rAJ7TfX4S17YxED5JnP
aaAoO4Jz50I/n4uToU5WsD/QAI71HuYAHn81Zl0OGYXoYoztjHG4fsmIMWKnSlHrS5k+TmF2KvNi
p/mY6M4zitx9Zab4WvbtK8Wz3CZVuFeCVRvW23jSbkZjRWy4XPnGiBCM5murNj20dWwGTMZeox/W
FFdrTdY7WqZVXfF84bUE+SD/0uPuZzVTQyf/7A9vQ+mepIXitZnpjoxqD3ZDKgmAGn3ZPnbgQ9DX
nupUXAAPzlHlnEvjAz1PmzndUlbdsbSso0rLDR3oPmMzhLl1p5KWDIIwYt9DwCDTA6bvD2mH91es
Pr3pPquro9WSOtM3S+UF6wiIuYywRfSG/gajirRVa4qWphH/0kZxSBvtrmbDJhroB/Aam0UcPbWA
lnVfb/Exwxkh7BaDAusFGYF39RQWw9VnHIvTFYVvJ7sHPRDokkKFzJviOSr3Yf5GDuGzPSQ/PSP5
mlT7QGbAsDASblbLeHTmOyroPPiSYZGOmRmlTLWwW+MjGJgW8qQTjHQQLXV4N5wMokSV3VyHITmV
mFCF+6xzrmNKcVJET1ndbEMruveZAwJsgsz3ZKcVhAtMPkCPMC5dm/xMC+dDRf7rEHfnuiz700zf
ziq7vdoArVsnxGsFXtrZQDRsJtZR6O6594xiodiePYTbwB/MmU7chgcCyfHXz4cfJvoDpnYrcApM
YtwXZnGPUX4cJ+0daBcaxDCtkSJeO1Duqq9fy3mTsVyF3CL7ATP2XsTgXtH0bE7ZHWOcZ539blIE
wLuNR2h6+kNZTHTkcJh69CVVFb55gUl3HO4GWDmLQLnncXQ+5ICCAZ59kmTWthGNx/HyRpVYrTwL
f63627jWRxttlN0EiLRpAWijMlgpRZKfN2FITzpZbvWvlOrN3ucj9aHzbjdWu7CHXad4xcliP0yi
k7ZNXPGrVsatc7K7wvffjTx896cYeBZHlW9783rY+UHSLsKIIhfAGTm8WrmIMHVkyQjftXqpo0Mm
N+FcJ+5nF4VfuQPL1KFcb3Issn2VPPV6cC5m/CA96RMLs2oNOqveAxey6nEHw/Alcn4CjT0zVMux
Jh1GkmV/ZWjBStawNyZ3eYoU31NMBZMw3kxK0A31+S5OZq2WWvYF9NDKHneaC54YdPj6J/9D3nks
R25ta/pVTvQcCgAbG2bQPUifycxk0hSL5ARBUwVvN/zT9wdKp1VF6Zbi9OhG3IEokkUSmTB7r/Wv
33x4xkaex5CGUsa9Met0b3RsWsjB8fkv71TH69NFf4b8APG7JUHRNloMfRh/SDMsDrZvb7JswM1Q
oxmSUpxGzaE2J/Qe6m/EUqfTnaVtizka1XlZ0y1ovbl1ctbFQoI2OKKszhOL0iCjVW6l4IYqhy42
FdDf/fC1T8bh2nwfTKVoiLEKnkL34I9eCAMXELTE/bCULxnCBUBpbBY8qNcmdp095lt6RnYCT3eb
5esYhWTdS7Ebu/jLUMJdqbzvIGfJos8g1hhaX2K4aM/Q7AdtwsUtJg38VWYcvYSMshauFkhAS+Rl
fJUhNhlt0Ww9v3xFBB0uZdXd93Z7yaAK4JIzb2slbk3AAJhojwGDQDRmE3aDY3xNXdgtMgaLrCK5
kz7ahtxGHeQrKPo2LKW6MdZ53VxCYX/DRRKKSTOgnYa4I7QOmtK4GGJqci0FFDiafX6F3U2OTANw
o5pQBcWXKjI3lZFsA9yTi17fahoDalkUxAX3xD2WFIrm6C2ejNs6AGNK8FyZjpayTr3sv6YRRbof
0ZvBO4n1YMOD7sP3mXIQBcZ0N7od33oM962sqRdf5wjkhW2Uiq39MrjxPqWH6gJKKENn7uRGxSpW
Hr287h8DhEELvNkZ085FjV+Vj5Xb3eZJ8zQVVHNDy8Lfq3GtzHFZP4hBHHNjutOB3QdccHRArdXs
mRVSxlEX7vPOetM6FOE+G2dUVHc2jtu6Ztgrs9WfzH58zhuiawZUCTKdrrEC+uZn4sErYLjwbk3P
5OWYX41o2qRmIzfdgDh85M5pz0NiMm0vMmtr87jrTgqp3dg6DbHX3qjd57jvuJl8jpBYbzM501Jo
NGKLn9K+ap35IOYGPymSW5BjbDPFBh6Jt/lY/zT4eSnM7M5vLk2Q2UQkIbxqJ7HsrZ6IPD9xF0O9
JIPmJGX13aIMpTxWV4BFXICpuYPP4kzdYQTeCLpsZhMU+iJol0UXIU+Cz1xqc88g1U0yiucuSo29
ipn5xAWPGPAtRofUO4JKaHLlt7rybxPx5lAekbzoGYvUy3etP8K8NL+L0SQNs0PtyGyRzbljHxOQ
DgCvHqq0g36I+GpOKT/oJoLncnpKPRQwWQqRBcaBXocN3tbtnRvCvssWjai2bVr4m6iiDesDl44d
rpwa6brB/UVVa6v593IGHwsTjmTtxzBWkgEhYESxQXvTU9kCJ64Ls6FwKP23sK6eCznhQE7ThcNr
u+MFbisWdeIr3Ssvl/LKiwzWLsvulvh1Z+rQhKpPGdG16vDxtWbERwl6Nub01JanHqmIrQMMihAU
0Az7fU8vJyNCUtLM1JGNB85CIApb1Fp/rDz2AtxRp0OaNNPBSNjUDXHIQIKp23xoMvO380C39l30
WJO6io0BMwpUG8ZBKAoSNn3UrFpFz6Bj5rGIrBimSojaDlrZixZ4GLE6GUJkt8zbgyczSJS2eBy9
elziTDTgVy6v8rhLtz3t08c7+vgQd0m/7pL4m1Fm+k4Z5tqZ3/KfH4pR/PElFEGQ4cJ2F2He68BS
Uj90tLf7cH5zo89aP3/4+EzUrEp9gThYq8+ys8qDH4fVwXS68vDnlyk7Y6jickf9G9Eku/dlGCdE
4gzUCQlFtFVgdxCyS5R6++CoeCvFCI6hmEX6Tc/6QMt8CLMM8HAaiTdSw5sfgi8bwN9LZ7rxJ4p1
ppG9425bVIlmrVWHWDDQ//jw55eWrsd4xUS0bS2IWx814M7tBK8SEM+lSW3myiFo8O6lsVh/fC+W
CXXMxz98fDqdh8lhzZt/HoZscfj47p9fRiiYlm7f3I3F+OKp7KpJ8BQIDa9mLsQd9/tnLg5oPNuo
ut3UA8E03mmDoHENAW4a3fzBmt9EOFuJds2A+J5a++DCiVWw6ERm+Uin3aVVFuVmDK1vMgMlKozk
Wg4etY85FId6/mBHZXEww3OuMLVImXeZMFeHiJvFPVROBB5sqWUqoTRFsiCKKHr1U/1tshlwFMPw
2JB2yXNDaOYAn7YITSKwEP+FDWtHBHkM6VT4EHT1bRKKeKmn2as/1ccah3CaokOm1NFJnG9G19YH
o3HRPyf9GZX8JvjmFRRfjak8DgwgFkRcfYmfQFbajC/wu4+qIQbyz7YZPdZlSAx41jX0Oash1swK
X3UAkqVXS/RFfc7Myk7gTcIBcWPSoHRxz8i0W+4HzdHwPQZcdxWoEUrYdWv66ghVYlrZloH/kRtW
uwaA0S37vdvNuaGqVdcMLheBg6gJPibMDO0a6/jyqfC0TU2ftxrgrJBc01dbYNvkYvbtYZDjRqsV
ag6GcsjtYDxoYbD2PS+E2tsxstBssTfwXdtmZUmqxMQUXmUpcIrLJYAwaHuFDRtn/Noi8jgqSa3l
RFHHFAOnxdDSAaof/TSyzmztLQTjtl1njpafA+019od42PR0k2uzMZ1TVer3kGqpXMVNX4fowjEv
nhvkce++8VyMoj52VopIfdRQZrFU04znr4CDjMYmJrhhUZdXEVy/KtXEPskD46iZ1t4Z8GdTetNv
ysQlER7TmHHS1XsmqJhCVWQbw8dmOVBEcouReUDZPhl6atI3DtdO0QBnUl6whzg3yk0sLHdmXAFb
gnsbsSRPhDyUpaEDiVh8H7PM964eAJBL5t9VAF0EE+dnHohtNTQPhPKh9WtxFK/yaSdFG95BxGzX
ZLpY7WBeQRCa1jhRa2bskl1DE+gP9hIaarlzprpajYwN9+TGqKVmM3BJyJoLMhXdCAHcCTQKmaqO
g3M9BVv04DSXunWUbbvv4UBeIKwS0N1p7d5JoN0NNoHKow0aEmDcO6XeMYeZxiAcTMqww3BRauZb
qnTnkvRAk5MWXxUTc5wAJhWAeWDetCWe5JaTbOtgJJhY8RM2g1fyksb6Rq+tvVJOfj2Y6PE1pnH0
3cmhZRR3n3sZWRYC0xNDY1UJx7A4R1GLxXGohyjw/ejKJppdizjfeRxf2iR8/Lgnxgn1gkEzu8vC
6SZPoTvHQ5HdG1nyEPjk6gU28jxwIXRZWvRmDFH1FOXFoUqy6jrIUnGwSxvbqSRBWBybllqhpNQ2
dtbZG9TfXEkzetZ665WBXbzMrQkn73ZIuR7pjoUDsnIvCnKyuMG6wrsq5zeKqlRnwFrDgIa4yYYg
rmjAbLTGuYsQITCuW+z/t8bsF1wyrC/qWq5aB/sZ5NEFJYbYyNCEvhAXD1rTEk9oZetCZdEWgbC7
ahmlHnPCiWAwBrdJGgysIVG3M6WP00jh+ZtUxdk21zrsRaJYfGkU6X7O0I47NDPG/ceL9Wd+ht+u
e7dDVjE/Xb7JdlLRqhVFQDwKlJ89PmDqHd0XVbXjFqeukBYAik4eNsFnaPj7K5jU2qnPrS8u7gUI
JfgqzhK5F5E6F6pBVT/FDnE4APGlj6WAoxyM5cw0Oaqhu1SeuHIivhMY1oQqGjulj0P2ooUvVJlq
LngGDH1o21WozHWbtKADTbk3ZO1d13gxQaqgXwCdLK4+PhhQp37/IxN4PHbrk49kJ953ZixXiKQz
Cm+jOho+huCd294jMgn2IwYmXuVQdzLifuiLuNi42qmbrOBqzAbuhh45QRJhd4K9RIjHRpqsmf8t
Re6Vt2YXvYwsboMolkk7FOeYpJK4FXAaelfdluHjUEbRETo7TmrWkixAsQ/8CtrgUEOOcMURwxD9
iAJnEzqNOBaSynishHeafBCTvLeoJeeHUU3gg2wphyF0aapUmm7qzLNJudcvBcIMs0GFTTO5DhLN
OkvkzLVq3FWkvA2aJnXLkP5BVX6Icaodrt0ueGPcOB25Qt2SMj7eTqDAe4Er9TaqYzSMxkDf9LGI
eYF1CqEMfE1uHBPbJwYb7VJqcbq1chh4UQ0OOYzfwqIZsU4iG2CKdpjuhqAE4i02cXLLxobhfkoS
HVCncWU1RrlK65gVwRgGTnBH0zGEm49vhYnyLu6UP4gwO/mRF+4wtUNtKQqxl1jdbJVK45WZVMWZ
nMZ9m/KKeWPfmrq7zmKhboIAlPHjzeeyI0SCLbUrp1vId9FZIFpPsWw1Yr360vbl9xZev1mPaukP
gbUXOTYPoYFxR5/IzYD0ctF1TQgTg3bIGrNyjuRw98mI1GMscvz1pVx0qbSedCmQBfvqbEAwQ2I4
eNekU755htXtvSrzrs2uA+OVcD1nGhU6r1WUXgeF27wpb+wWo0iru1Bl2XYYm28hBEIIeKa9Kauq
3ZplSx0SAkOW8xPdIj6wG0aIYVOEF4TqcJl88k6tblSnYRR3AyqJIE3GR6HGaCM0clLh3VL5WMGD
FiKHCpL+kk72vRMV5ibv0+boVgUpGfMlsQdPUNHS3QyRfeWNPPAfW68b4zDRWYOzsxrYiq0n7/Sm
mq5zo3CPZsAveQ1HQ4Fr7yIxF0KQl29Ek8QH3K5Q3YhpHcbsY5A+kd8nzptytPdyizIueQw6N1yW
Tebcd3VcrIbJTa476EyGbw67XrOrTTzNPTCcYc1gDoSK295z34DDDrMRi6Rl1X3uEJbH7mqEw7lo
5bi37T65gUEDUSbt3VUDgRrINzxYE09Okzrhykm97qxTrh1ZwJNDVLkvH1/V+FBtIjfIT73THFpR
RuvKwPAB2ZJziZWu2OlCIpDs4CW3dPNl5BNMlX//JNAyB5cTTadywR7YtJtHgINm0yuI7OyQOZZR
Ph1SV6SHPz/TrPTIbd1tqyrod5pTmCdfH3MsEDOx9nuTcArl19s01ijVHGc4RXHKCKtyg2XhRLgw
4BWzSaDd7Ybh3oSBcPArBjCRCMU2yOqvuV28OLSpeI4Y93ZXoUGbG8pe6Zg9KlQM02hm3D/ld4Lr
K9KW6kxiCGPI7jD0xSLqnexBukwAJgZdrW5Gj9MQwjdnlqdBzKyL0dr7eaBtVMJkdax0cw2k055J
bw93RoMgIdeH0Cc3i2BlKMrf+oRpmBa3OkQ7Pgv07mshwS6moSQZnQXtqAXNFnctD0+NEZHkvIfE
PG08vs24hNoENO42yVY5NqziYpPDKjr7LnqXuh+iVy0sj9OY5w+G1TrrihFPpA/Opk678Vk4R71s
iHjxUn+ryrFfTl7y7NLgPzCbuNX6wX626Wuc1vlaJ331AKblri2tenESNE9RB2l5SEtoA5j9v+Gd
taoth1I71r7UKZAPrOfubKKPsO2kPWSy0tcQoeznvgdfD7KHImtOhY4E0IrL8kg2c4DHYAFX33eN
22CcY0Oncd22jfE2anjhGQMlHKzGx3au4yAx3DAdeEYpE66CejTuoCyFKy2Aez1SNF8F8z9Egweb
TddA7/yk20xSp7OF/bHoXD3f8QLvQhdUAIzBQhzmX1sKKMzXoJKMUenQ1hjiiuI/X4Hix9uxMF5s
LIh007jvoNt6rUw3H88KECuRRvQ/ttaCuYtoQPlGhdFpLkLpQd1IJZ4gGIbPZGAVcffYRIiPgrHd
BFORPtaD5aBjs5xdYWXltW9GJ0jGz1gn2O+StBaMirynMBieJlO9TnXRXzOf0nf5NOR78vm0jWyZ
GoBmlGup9/ld58NLtPHjY5f0g63Ws3tocYVIodKOU47jypTk/b3DvApMOnf3aao/u7QS28qEXj8U
bbRSPg7JeHkLYJig2tSDH+7MsP4KL4kIwMyHh8cehlEhegR217vAjU6RpSbyU1lCQ3aPK1ueWn1U
38u2eAESJGZNNOOulYYHlFjbJxugZ1tBJ+YWw5NpUM4TI4SbxOkHLlofYYSV2Huj58rJtNcO/7lK
fbe+XX/Wlv8kV99+K2YBt/rlD/2div2/oULdnI3z/2uJ+n1bJ+pfL/n7v5YvEUYN/0I+yVfqR5H7
x5/4XbauOcZvKMJdS4ekZgibAMp/69Y1x/zNYk1HfU4em9BRLv8pXDd+8/BRsD0BhmLoQmJK/Ydw
3TR+Q6vuCM+ULMLI4P+tpv/JceBPB4J/5W12KaK8Uf/7f32KlZYSUwiMGnBRgTnDa3Bm7+sfNOsD
qsi0oz/YOBI+2dTmrB2Y0Zmiumtt3ORHmTw70/BgW8N+gjgRBFdC8piYJoamvrhJSmf/w9n84yX+
+JJ+9qr4/RUxGSR7wjIFJhqf7Eocd1YKOV2w8SK5tZsOmrfWPTijA2FB9KdfH+xTvu+/j4aoxBUe
FdlnL4jK07q66ZkEO4GBO2Fbh7NwdaHnHmbLigQ+WFLNAN8IVdGtBZY8p4pHwAmoxQYW6AxkR1pf
qjC8HzVvHyl/NdXWdz3RBsQNZFUNY/Z9UgZe5eOmGv1DG65LTXxVMt5VtuZCtaxBJgT2PHOb5eb1
m9a2S4Y2c1CBO2xTLA/Nrn+TeK0y8QpCyAWxKC6/Pg9/f9I9QSKaY2CeO1tm/HAbmF3aRV01BZsi
g8kcB462EHr8vW6u6eyXvz7WbNDypxnJH6ec/AmpC0xCzI+U2B+OVYV+QxoJt5yfrxuFxQeAvTaP
pctlozDt64e3Xx/wk2vPxxFtXXek0HEL8szPt1SdQNWVpMhv9Kg8eUrbQZK7qG5M6IDhDMJIYMrP
8IoY5lCTO8uaRmRK6XWZ4amHNhL5hTplenWJZXTVJv1tVZ/CoNgMwbCDQKB2kWZVy/nZ+PULN352
KvnrC2d9+PGy9HPBj5qLfbyV59DtHzIteo+ntlv6PuNh/Diw/jX3RY9dXeUAY3dIT92MfblDjWZQ
i/3/vKB5UUKCbyOy/PRwUkgVOnL6YANue89C0cMGggCrHYg4f89zucPA0F3U4/Bg0q5l0Ni01tum
lXbLUPj+1y/G/tmM6fezI+CzejY3k8Rs5+ezU4xDFFgtlFy7Kr84pnatTeHRg4BC462vHav7OkR0
YxXDUdJ3I2+LCXmSeIR3xM1jYfen1vFv/eZIelzTgk91Wfqq69YjYgmaZB58H2e8hmBbWDwZBIeR
cbsNb0p8OMvBlnkQQYFWyTfoIXIe4ylVLuys90HZ56gIX2ns7ymqHg2ckhd+RtUo0nXQ4sfnJN9T
KnTEsbdFaz5ruf1gehoE2HPaGDhpeRnX3ENTP7qLNkDyC3gYL6ox/1ra+jxsDr+3Tvdg13LbhPIR
+S1EGdZtw0/D1a9P83wWPz2utjAEQOAMOXjyk1tO5bcRWlVMvKIxe241EM0mhtCArgaraW432IA3
DWzbf1glPpl8/XF1TWHPMV0kkdufojKcthUK7FZbx1DDMCVoW+QZuiGQuzi73rMPnTUuw4yakzPz
67cs/mY5JIpEmngE0aUb+qdjd9FUVrkVIbQYZHqlkmbVxkRGz6Z5sp7wrUvak0xbmAOy3Tnqntia
4ugPL2OLctO3jGRjFiVu0MjeS8VQp0RSvRBWec5iMiJ7k6X8OsWVY0JcVcfsIWnMbBR1MUYwiX4d
RRhZhEbfEDh0FQcohMYG3iyuUg/SwK8Q651/esuG+OvTROK76VB0eDZuOh9P2w/Lcqjq3hwxcsDM
QKSLSmX3unVqLfSdGfPRUuDt1tSPjsFeKEpFW6/7r522rVz2CnOSs27qWbNbphl1fWdQPwjntfSZ
/7ZD2S2sJLvUltzCjXweE583G0HU5qtFWsWYz9Q7ePevVeKcs74Z9sJ1tnRBMO28GEylIFwO0wJG
dWevSYYVHe8Gq4aDZukPsM7I14R+4rQnncJ/zqu/QdRxqProvYYglaS+TyuL2gPLT//Nqx1c+hv8
e4XG5M/GusbwoicJU4eEJEjgufM9tSRQQTLosyqkW4CDgdhyQbvZ6GPQYekOqbjtGnGGLpFD0CP6
AefTe+zq174lB7AknD+qvEjWgzuhQ9NexAC6VBE46Y3+cqINBbzmVzNT7Extcjd5Gx50Bk8KtqGb
dRcmZM9t5h/0wGfkQlWSyFPcmgfs2P2y2Ajs/5EUTcv8NmR4uBrKFMXjwKYQeqsIB7JFPfC81LZz
X0OCSUfBwBS7C857hlSLLY2RGNCctXOsIV1YXdsDnMUr4H5cDiFW2lG4Fbb91iDDHeUcz57orwmB
z0kJAIMU6zZrklfWjZ1MrKskg8vRod+IbXHz64fRFn9ZgDzDpER2dFParEPzv/9wY+Y+SkvNqHHN
CwasD1xErfptmugPRcJrndKXpl/Kt9SMiGlCW2wbeOT4qDYd5yuVWWam37lF4cHC8cQJIYfyW3/I
pukEQzAc6TyEFbi2ZhN91w+s5X3nYtZAKlmvwtc0I6ZVD8kAv0xdDltebAsteDdl/Yji/HGq7G+p
QcaAVwlEQOzBes5EBeLRyYZexTmdsPERME3y7ikKQziijZ8ujTi/y+m5Wx0SX6etnKg5DyMKVGd4
lrlco6MbPojdsHfpvUnY0/xbPDv+yc/wrwudR5EtbNdD5cyj/8lMzyoEVHUceNbZyCqkvhcDSeu5
YNaU4vuk9x6KuIFnsitLpIrp0g9qDDytBDCiRyZR+mTQOo84lsgllKmHIY8pgdE39obFLElc4im/
8elVzQimS9dC1UAltv71DTIXQT9vUHRBJhxpyxW2Ts/08/1h6ZYPz0r469yOw5WiF4ZdF5YEbCSv
7CGPqY+eZ4AGREH7nx6ZfUk4HoFkVLPQ1n8+susRrhKPyl9LZaSLOr8RbXusKxYK5Qwraen71plj
lCglfn3gTy578+boGQabsfSElIbrfLpufLdvSI/w1lqPEaOpcdW61v+exOXZQUK6kQamJ31KUaq3
J0tWNy1G+m2WQTwMcV+3JnfEZeKLWWDW3RBjVEK+TLirsev59Sv968Xhhdpzd2kQPOeanxqLMgrc
wutQjNaD+crSC/gm0UXld3O+XC2tG5uyaQZmf33Yv25mPx92/vcf1gwdFgXw8Ah92fM1LCuImRZh
enENKC3/cCT9r/0Mx6Idx/VwvhqfCyTDYLxU1wZM3HBYo0150uStHCFW5uOmbt397LfZxnOhNBls
FfGTl8x2lMNmMt15hsCi7FesTVXFz2jkqgS58RQBHXZ18TWctQdjfTelzLTTLvAWuuRJtYEtsZE5
diZ7yGiraAs29xC0CVIeIZ8mTXU8nbC9odEUxFHr2RrmzbVZRROkre4U2wX0yNq4qzwXC7QU41Sm
GrtkW/QQtSqTRJbSugng0k6Bu3FasR/CIt230BMCeMf2WN2YKTPGQutgJkTO1mm/J1j24QTNC/Ks
bSxnN47Je9IrjxXFNkzYHxvKAYrc5OKPCcJm1Wlrz2EXl+CwRWgwILGy9ybG1z+wl4AAKGNmCF8S
AiZh21vbMvA2ncvEoMpnP4iWYhdJ7bU+YrTphgqLHFlrS39SNurxap/qUGaJ9VwnLaKuuY/CEyxU
3T0CTrzqakjwFpX5iNrBR4/EHOQhH7gKVQBcmwYYJlolBjMYWnh9/Er89btlM9gE22wRTC4iggA8
WOUYuCwnC/EJcN/Boz8vYtyVqhQgOguQv1Y1c1nX62+70L+Ms1sby6kHyjq32srir0+4hhXDTO+7
4N4+m3DEDGN25TQMq0wGryqAjp1YMTY02lU3ppyYNvqOC4AepY9RSxZzlaN3suPi0njaQU4UNn7P
LK7hrdUpixNqpB10F1JWXf3gKXFJk/wIDeTUm9lz5uG9Gam7qoXnnE/mNVRRD2jbf4gUdJJA+oR9
wWQovfsw48yVts8lUHpC6gDUBaMjYYVayembZE1y74Vxp7W3sldkYCNZVBhhC/fZ1CBbR7MEU5nl
JbIyAJ5h6zVDsMbZ8S4ptNugLC+YNiSkCLevLWHhTpJsm2Gylh28MOJO9tDUv/ADz9lQqJU1cGbE
OWk8+6w8TSy0QVKLWu0cHVPhkFQH65wMJUS32XUTsix7vXPGd283F0BNzD5cyxbr9Fy/VtC/c8M5
WEbQs5lTOrVO+8VW/L+mPooaLOzCkNXDZZbA9p7sy4SxJa4DKmXWHxrZc6xZD6n0Dn5CkdjZ1SNw
0z2V/MkcbVpDDWoZ2yncoPtAUqcNOZumypN3CKLfS8y/EYfNGRYKDqp144VGQNVPSWLFFNt29y03
hjfMzla0CrvISNmPcXVd1GHzrTKdhaMaRhCKDdCq5N6E6bLoQnuDCQXZL9AMZELMeGahI580wJaA
GiXtqxe7OWES/oh1G9vDRCXPOAOyz6jdms3E6NbiRCD3JqanfZJJT2lk4ngwQYkaY//kx/3J1+J3
Je5xiECaGMToI4DzQ5hpbU88CLKSKyeprqGyruJAvjOLbHb0mOcu1aIlY5GOI3LsviW9yO/fUdZR
jJY64OO4tUnwgLP+UFrlowqcK9qybNX0/ornYsFst18gNt7oFcQq5tCP5tScWu9ii+kua6lODHlx
7C5Y2rMltHWNLpJMT6lDHRHQoyazLhmkB5dwhJkbYcNZ3yMpfDRSro2DFjvy8z1MjDtNOfdINx4a
EmUgy4ANOqepODZM9tYfNWPAtBX7MRRGnrjJCfbdJpO80qwZVqosHD30bklzhXqPEAAR9mssAEsE
1f2qxJou0wioc5NJbKMgQLp03cT9d/ozhZjCfGhM/wWV8lGkDgKAFzAeXrQ+U4tccRHpeOA87qrE
fSqMBp6s8cWOMqjtQaOjo4ruJHZvdsujI6f4jJqMM1Z51aGtsLvs82qllxgKZAFCiP4rKRpLe65N
mZOFiyxjy1SSxZxF9hU6y9qY/GAV+AElFq7cjK3WHe7e42TA9kJ1s0icLFqE9bUMYIzUZbDKMb1w
LXdhuiwU9oidmefv8MzHNHJIzzjpYROHlqJwXuyWIhmHnCvk0SRwFOmNCrdDqgW8Cdo+MCAU+tLe
MPrmlWkZ0ne8dWbvJBNWT1vzWFoGT6Eml7Sj46IWwcyrXunJnZOGycaz3mxNTDsn9AmsawzGeJB4
y2lXFMWdDiPTknNfF9El8LA/h4z+Si87lBmyrnLAzEwrlkEvEvwVK1RmOWRkmwTgtEWi7N21vfXd
KzEOSBXPU4xYT6ot3hOEGhgkYDFezOv+NYBCpeDp4hH07qXRuzABymxml/z1ep/08ztr07Vn2oAE
/r0MuUdKj6WHIKBd3HypuoL7EiTei2Gih+ZLizUJnm3pqyw7rH/0PKHqQ8+Ru+C2CIsJJZv+odYR
PzvcfpSdJgW9JQSm6zNM8HNZFU8xAQDY8uCtYO/DrjjWGfdshoU5dmsXFdePZV1dyFsalyiXr8z6
YsI2SANKHDtnp40R6A55/+Lr3FhTk15mnCDpp70ZBtsZ1WbUlkIedPamXtxJyO3KCg9RVq06oR0y
POP+4R3Nw5dPzcNsr284wJm24L9PSE8VeiLywRfX0+jBScn1OzQx50LWCgWxru1aY5uo8BGWAZaQ
g7meu0iEDeHDKAnKrA3umyQj8KcO7uM4Mba2iL6LqNb/AYSz/ubMCyGpMcmrxr31c0C7LwajA55w
ZgMXSEhJcYRlTR8597IU9MFsHR/Cj147JTExrDhOwBbgt9o5lfIeVBytOBaRC1+3d05n71OV381Y
pmNwi+mQ6VdcIET32jezr24a4S/NcDjpXnHXFd0JzDdemG2Aa4UsFgYhayrxVygsvijqUAcWEooS
76DFSCxhG5LVnv5Dp/o3RbYQtgkzwQLshU7z852naKQq3ZdwxCjJphJOWwweh2U+6OxMh/h1Uf+3
d4U7W6WbDsijO1+NH9oHB35G4RXcFSg7L5gN45oEomdj3WFmLywCzhKpEck+gAD/+YF5wATcZJfy
QH7q66zGrKPIw6qpofxceHli4UIZP8BpP1iD+yXARorwWX1lwgz4B8D1786wZNLoGhxdOp+hgEnG
WtzFjbPuBo9V0pY3NaaOGGg8SKbkhYP84Nfv1ZifrZ8bd5AHSfPuEqSAr8Gns1yEMabFQjnrtGL1
yz0+6zqYkmmBY1QfPk0WeagGJdAHrtKm3j2z+svHi/jD6Pzy++E+ma5/+vL//I+abkvO8n893MYw
oqgL9eMse/6F30fZFg7sjLEZPTMlpKP+3X3dEr+ZJjMYoHJGqHMwx/8bYmuG8RtX2DA9y9FdE8IC
v/Vv+3WD4bfJiqvrhjvP5Dz3Pxlkm9bP9y93rS0w86eAc6l9uLE+IQ1dpk8FpR6QG7Jselvqyyz+
irb5QBuyLifvbJg5cHuLICYxY6LLpuTK0P0nL+wuY08bNjTsUyi7XmUIwxD5NYQ9735y6QgncHG6
ExjC4xsW1TCMS1bUEDNzRNbJNa4Du3DqrzqnVdgzsgsHIR9SXEQENXfkTx0UqvEGx6crS3dfbSsk
qqWl687pxpc4Dgt0V8lrore0lRY/XQ741djmMUw4jtay/BbNdOd78tSAvoW0/IuP7w4meyW/iVFV
QlWwti2O+/HPGBLgVHyVzeYERcafRE74YRqCtD8ZNuY8UHIggy/J01i0iVibZXbw4rnwNNlRYjd7
bfL6rByqdxwnmfJhpT2MZ9OHT5c65/kHprQirohvugbRtx/vZbBB1i1Sf9SAb9bHGzKFFSzV+DRh
iUg8h+wgDClE367zPv+Rj7+epd03CAErrLQp66DeLrUOTWky8sIx1T4VmboMQfpqO+w1eWUjfjd0
ZmravZOBFWDRydlmbqfH4Svt9Ltnx3dVGL0qe6T6nvmtg2yZnBjha9xp48ZInL1y+2uJqeD/Ze/M
tttGkq39ROiFMQHciqQk2yLpQR5vsDxUYZ5nPP35wKr/byptEOvg+qzVXd1WyZnIITIjI3bsPb8j
hWCKL+5kVZJgi8LksdJxAjKleG8ASdi7BZeqmVKt6FHe1c+jbC0XAC+ikNb8UXk/fCnAwt7Vlfvc
8sLcwQ2+mzrIdg1gjXeKD4e6whMgjngelJozHsEasX8K8jxF2r+24Q3fCUT8jP4efLkCE9HBnPcy
T50fly7K3j/3lfoczdsEXqEnRw0QRIcfjS4VWOZ1DQSrw1a+xLG1WPxFjPIhFQ2EG0n0Y2RySrJp
RfqQuxRr4WfCOj/d2yO6fVrJGTzvE2gpjXlnnMrC+pwSyILzG1tyyEAr1MzMe3H+t24Y3+k+dAHU
90GsefmbFKT5vbIbZ9Lhy4S1bnH0gdbfYWTOPquI5oCKeO7MU1xA6tyAGj4oLXWUadz94PWhHHqE
BUyHUvqgwpS7eTtGaOzwvkvQET1kbrkvQB7uoLY4ZCR0Lw1fptusjL8hIIWv7sktmNg4xUgu3xV7
7HVofM+qeb58rZJjypNAfMHV7i+/MsMczAoNrcarn61uaFYczZeB9vl0smawAwBPcoGqLfsvtihK
b/JLQlwAI9m34hXOB+ukOM+X/q8O7X8vtWsMzUv/5d/e8Gc1R2gaGXLpLIT5mTMI1dg7bcRye+zG
f5PEuk3tYH+vQoardPbzvGludztHVf97of/e7fzvr9wmeMLqWo9iBulAHk3IjDc0dI1Y+8psai9z
Qv/2ZJOTFhb/VeUBUpUSl2GTWXdAmk5R5z3HFhQA/O8IwJVYYgGknwIvKjuZY9M8pX4HsVD8DJPn
q9tj1l7mx//5FEFw23J0phtQy8tB9yR4gUVCxRwih9iJ5pUZla/djmN7/p5Lzi0qsydN8/9O4lcd
7OqRb36evy71QjR796Jgk8NZ8ylVcZ1Xvm72oeQluf46aScMcN36g8q+S+MS1h7lHBewtV2usjKy
wMS7z/58i0XF+GBSRbfWv/Rk/Gd6yMyQXOLtoju/iSFNhB3UgMJaB8LEuqrJksXETpFb5KaczTSa
TxcW81dImYPXUb/gOr9qpefIijhqQDo6d1Nm/A3+8hkcF1vY/RppDUdU9AGn8nkOqIUeKRZlLDzO
/3CXGNzYscZFMihfkbWjDi6enlSEO+aUUDZfE/MtH4kQEZLi3KPmq6StcYd3TfBtjuyihgqLd/4m
DsWJanXqMG0Sy2p3aOcoNTRrby9Xiubmzh7kJhFjrhotcgL++te84HfHkEN0ysBHELmiTtk8m9T4
713X282naD/Pwfx/2vh7Y1bfwnmo0XzZzcExDbw4dLrfC4rG5qujKsgxivdp0j5AIoYm6nxZxUP3
PFnJOTHFczn8BdUmtKJodIC3nwsm8/u4b16BOTyAbz0BXPoBTxbhBY2XKyfr5eqZ7Hi6pzKKs/Iy
ZdQMq+LnnGX3TPbEpZt5E188KgVqHHQISohTCOHMPoc9b9xgnvrecp4FmX6Ta9itu8eGo+Uf98aC
STbTP/eVRe6D8V7uksvZHrqs0gVf1/tA9Qnx/PO3uENE+eHye7dtQb8gyyRjwEg5iB0bkIMmQxwc
j6fcgHAPHg4OF/Q8/l1t+O8mhz8VcYfFIp9a+AyoUJ1Xwol+2L39LvDyL+V8c81TEU7TX16tQDrB
hpknIavbt2YWfhgNKOK6EOeygg717mL7Z79WvxBE23VufOi9FhCQ7QJXsnm6juGPRuEqiBpmGrGT
k8lfJWj4z1+dHc8+RaFKKR5z8NJWqJ38GA8kD1nhzHwUaWTD/xP+mEFLDazAMJcCBuswKMpRodG2
hm+uOgBZ8ffzryTzbM8f1drEwc26eKviAQ1cPxePsSq5K6EUY+vXbEK/c96lWfIl7djKVY8flENm
kuT1G47AcHfZ3OMgULegvG64NwKCgPNuduZjT/HLb7BK31caJJFV9XzZ61bxV28SI4UN86FXnfcX
n2RwIa0uxftkxhGNIZ5a7rrPo2o9q/OSzF5GZbA7kxTYzX2uW6dL9+gZPdsWsYYGatjSbp9Mf77l
DMCrF2PUQZLMpwXZh70rGkoruAWoIz7FI0ur9D8Lw2PLzSZPuAqD6Z1vwDMhaOQPRcTRknbDc1YF
ry8/ceD/Ym8+OKX2pkOhh0in/mM+dTSKwu5mjzJ2/V8DJIbhjPOYvoSO+yHLMDh+RxnRYbHQNRJj
/SpLiVGaVDnlLgwDmZg3Ps4Y6QT6rDrwW5OLmkxPODOBWOnixbh6ZO8sypOpaNpdzDTX1fGOWjeY
4hT4PX0U3crohzkfFPF8tsXm/A+UgtOemuuLIQ0gVqkBOjcV1RAK5JBkgLgF5ldEneMcOlV38FXt
L2EorAzXdVGL54tlh8bwVOXTX03QP6U6HI1gDn80LUvlJtEnJCU+QO31I8nZlSJ/TW1QikvMH9L+
k13m31GhrveXeRi8HZQdx4tD20UcqV4FNF5AlF5p9r3Hvri7nAgXm/+/5z2ojKb6g7yaic9143kP
ccH368f9/Ov/yqsZ5n94pNs2OFkOW2M+PP954NvGf4RhwSnvzOltU8w4y3/l1SzjPzMUwbRdAT7c
1eeg0b/ve835jwaJiwE4guAO+Gr3f/O8f+lZKrqG5Cbeg4ztIKyex2amUrvG4/Ie3Va0ZVIfWgdf
FCvxr9kT+u/l8N8uJKfVDZUiiQOFC7qz9GrXxwZJKcfEv9xfTfUfnPKlDiQXzG0TqxzSzjiLwRgP
Zjp9T7tpeLzd+NIESd6n24hpsj07fevELfmcnmmJ85Y8HsWBK9+/1AUb49qrtzPNI2nTgZ4Imvhv
j1qsQ2t1vN66MlI3DkMKw6PNkWS1qiRvC9X3ici0wb7QBnVnKB3MPLenamkdZlf56nXSEcUyNF65
b1t7oDQ1UClo7FBjud36wiyx3V+0rjUm9MJ1aZ7VAUrJlpfgXQiifEdVlbsySQsDkPHORZRXcdMm
/tuRuvD4UOLZa3vFKsutY5Ciz7bIiRzpuX4Ok8iA00mEQHpel4BpoC5pupna4vZkLY1EgmwlwWSN
pRh8UkZ6/iYPYV80qtFYeZottS5ZtNEWaHg7WXkWfRs9pgOpUycuyv3tb+fU+9N5IT89Ld4eWZ4W
5bkNtYc+bIFmulF4mGtZ9jwDuS0B+YGCcDfOlWThhhrG5aQX/ltI6cqvHFKAYQc7B0dxezxLG1cy
78YCz4nCh87GncmRXailtS7KeZmCArndxdKCSNaN3qqIs8orzjk5lfdha33TUWT5eLvxpe+XzFrL
hzBo8CDhzXf6p7lKu43MGOVFO9/2+bZk2oo3xJOGy3z2LDV6iFUfVSmj/rHp8+15m12dSohnNKRj
YvM8Qr++04uKgGqsfRFJXt3f7mH+zD9ccDJWsCo8K8jjuDibzmcvd960htGc/dZFGkP/q/eJCNVh
+tPT25VjamFB5JIquOr6gLs8P/uemRzywfsESuxjRZHu7fG8DKn9/wt7zkRcz5jhJfD4kyw6hwK5
+2Sg3rofILsLAP1OThVtO9DteTNfLUxkGgE5bGGcSx74jwL4AySS4fCmAL6xsrGWRiKZdsC93aiZ
pp9RNvqrbxHvQYD1vRc48IfF/koGdcH45MijEZtlDfghP+d+RFFwOxrvBwumsduLsXAa2pJpQ+yZ
xVNbGWeTZCFaBOQawjn24PrECZocUhzK8mE/XgssLU2ZbO1GakUZZbyEUzRv79jWU++5n7w8MO40
M1/ZYQs7WIY5wPjkjdloinOojeN9jCbBGyi7SogEk3zFKBdWRUhmb4G0a9wmzM+tOXKUe1U7zjxu
+s/by7I0Avkmn1D8stzRPjuhyjQJVXx2itbb26WlfL3dxdII5hW6so+mbSyjJg1yLm0B0U0aWZH6
w07tzly5+JbGMP/8qoOoCBtlTM3sPFJI+AXvSrmD+Sl5dupkFV5BU384GuWc4RC2LawThXs2oTkG
neqQzQircMU2lmZIMm/XG/QQgIl9hivXfSIW5E1wtKNVuNL+0gTpLyeomswczhIIbtJYxB/9BC4/
SPooO3KyemWbLnUhmbeblwPIk5x9pFfleYz77NBHZfmhYOuuXBcLFi0kiy4ieCxHJ3HOvUiiD70n
oK2C8+IRXgWUdGy933aeW9Itnhh+WnhArs+1KsqWNNtkxrAjB2Fz0LRxWullYc0tya6ziuR54k3a
2YjD9NGOuvcecKiVqVpqXLLqKdSQiPRa7ZymvfFOWMHPjtLCbfeEDGNHhceHVijQz61KQYCaAfoo
ROodbp8WCxvJmn9+ZcwD3CC8Izxx9kb4k2BInY6pYnxrQGe9v93D0uTMP7/qwQWfHhtBKc5+0w39
U67EXYBUUAG2/HYH8yz/4bCQMxmgUpAKrY3kHNvu0dOJR3hRdKbc62AFAxGzKHx7u6OlkUh23Qk9
yOAHSc/pONRQvXeZikyQBsT63bYOJKvOXKi1s2RIEE8UHSp2XlMc0l5L3JWZWhqAZNJN2ORQ5jje
2e9DbUfQ1d81fTeunEkLrctVN0WkaCY6EhN3mxEd675wHvoBIsrbc7OwUU3JgKuy1VTY75wzhQvF
rgxIM3uFVh+Nqg8+3+5iaQCSGQ8mzErQB3ES6bn6CMNIdJ5arV6xg6UBSPdyoteDVSBPfjaLxn1t
All+1CMPVbW69A/bBiAZc6GA0lY8L4KNwLbegJqOvqu93a0Z2tL8zD+/smQj5rIRaeud2zhwiPAT
HRoPtlWFYr/t+42XHVAAGiJPPMTn0ISndVfnWv8RBT8If7e1Lxkwr0S3HwzPPtdVaHxNE4hlqBrl
Hbmxfcl+J05qt0RZ7jy6NYUvJHlPqdHmP29//cKFbErWCzcXPPihFZ5HfxBwpBW+t0uH2tq1epf/
HBFP91fGsdCTIV3JWVkCFI807dwTDnrEF1OfvLEf78JRBG8HQUXD7RGZfz65DcmmjSZ1QXyPzTkm
L/9EUKv+VhAl/bCtdcmcpyypzEEUzdkJ2gp6tCl5mHRD+76tddmckSuBUETUZ5RT+vuy1LwHyFnq
h9utz9/4hzvtUhR+ZWrNZAXplJX1GVx/c4QQVIPTWoPTr+iNVxDmhifT7fqPtztbOJmMeXmuOpvy
uGt8KjLOHvkiimvjbB/6eYTm2PT37R6WFlo2bG0So9Cy6iyCCf7lNgN9sDdHFHTutnUgWbbiqHlt
4NWfhQEXgF8ZyUOjERS43fqSPUh2rRlNhXLbWJ0NVHIqOLh3LlnY3aTl/sNQ+trKw2ppliQDH9TC
C7lCS+rmphINwaH4FWGH3Yq1LYxiZlO6XuYObSsEtobinBSZ/hBE6vtYLaH3HW3zYBTQYN2erIVR
yFQkHEimIdqyOIsxTX7xwvUgvh/6v7a1Lhk1b3OzQ94LdAgSF0efSudzl9fFaVvrklHbXeJpLdy8
577UqcnrSwUdsy5vYVzb1oF0QyepS0V5ORFx7TpokHvXfIwQldtva31ekitDzgKHkkZRZOcwGsR3
1Q+T95QfbdyeumTEmg7/gNHGnHiuqt5DeA4yoVXGFeanhRNPly3YFSgsjU53zi0f+gCjhsI4CsvX
l0BoNGjTnW3Gq+fFwpGnSxad2SS2C82rzmFgQVOhhlHu3MEuSxpTa0R4f3s9lixOMmjgVTkkF0Z2
dt2pf+UNSXryW+rk2qGJHkpLmCu3xcJoLsU0V+seOVGM6+cjul6RyRypTAS6UB5FbIuVkSz1IN3U
dgvPPQLG0dmmxuOJokWgyWrTvdZyKnJvT9ZSF5JlW1S8KB7g7vM4tvph/n6XYvu9lcbvb3ewcDBp
knFTp+m4IKHCc6mjSOGopFEoWNwYYLgQul2tASA7twoKzzmFbqx/aJsgvK+7fGOm5kJIddV60dZ6
CIzOO5W1rj+WU+gdul75dHtilmZeMuwm1TIdLLM4mXkyPLdjpHwLPd+M75Su6LaFSC4QsKsBGM1U
l82o9qeSEuGnNAKPureVFCnP22NYWlzJoAd3pBqmHSGi90MBsE+N9GM1OVDs3m5fm232Dx7Z5efX
AxCZUcBTnp08t/YPpjGOyW427p0RF8l7B5T5XZhCb6kmbnhCq1R/1Hjxrb1+F4Y313K8ONlxXCPC
lJCqm+GvuklaYMNOv3J8LI1N5mGbyjQJulbLTqIq0lMIMWa2C/PZU4vbGgKaIRgrbddbKBrtY2MW
co7TVnljU2bQrhwwSwOUrF8rOstOzTI9ecbM1WRORfOzgRHv4+3lW2pesv2pjFqniF3kOQsBXTRF
vspdpyXOxpelOpvW1e5wEQerkJUpTtTdZ3fOMNXoeZZ6uPFlKZcZss9svdT74tRDlHaqAxdgYVWp
a2Vu8zH+h80tY6Vhss9qat+rEwQCOYEtFRrbcS4kCGNH3NctEd+uzp3DoDYU8W9bEunCn5LCgZkR
DT4xmfAmFFN9MsJkI3BFZgrTIIx0YSYvTiPytKeytfsHzdHGQzGsms3SnpJu9wbR06LTGtbcqQmB
wAiE+njXQ6mz6UwDGvtyUwWN7VWCV8CJItKvwFXdd8hgrr1p5kZ+X3KbKq8XO7YiP0s1UE0hEboK
2VtoGOCaGRpqXYd7p8wSKKm9MngmLJynP6NeaL61r8TUW+mKxf/51vmtrjGzy17vJ7c46W0sHnxl
avamUwafyeitpTDmw+NPY5StPojjPgUueSqz4o0ZgilKw+ro1NnbSkV42kT7a8tetudyumvztyJ0
K2reVygeNqagUsy34g9Zn5bFp20dzHvw6nyxhijuUEMpT3GSqSkwuMy0dp1Pfc3GvSb5AMh35GPd
T+XJjCI3fhirSrSP0Fa2xkru9s/WAtvnyxFUouY/oV6fYNbHKqdo+A6oKV6Zn6XNJF3/06QUeiwy
9MUNFIBBZBt7PQrSe4rV1mqQlwYgmTtAMijV9aI+hZHpPfgpKgLCzsRh0wLLMDVOXEjiFbc+UWnR
P6STpe2zUemfb7e+YAgyQi0Aa+KZ41Ce6iH4Vo68D0at/aCb2udi/kPmrCWfF9bBka5xu0BxwRGi
PPkd4nR+DGXv2NXaQ9iWyspO/fNdRWsvN9LU6bmjx5ABII5T7WKtch68cRq/1nlWPVmIVd37PpwL
iac6K+GfhZV3JOtGxLNA1qGGfoB6wq+97XH5dmMKscXt1Vlqf/75lXEXRZSlTjWWpz6D7OuR/AaA
vsD31WRlc81T84dz0JGM26j8wbPHlA5S2AitwOh3lCi4EOwQIoPc0DvfHsjS6ks23gxOro6qzSHi
pe2b0shRYlVttB4G+Be3dSEZuoJEhF5mHl1UjvkR2WGELHK7Dj4bsZ2vHCZL1iJZegNNYV9i7ScH
Lp14Ml87dq8ewkg9u6X1Dbzc2qG7MF8ygM0oEgh+3JwrcCiUe72rlV3bVeI1Oqn+yt5aWHoZxhYE
fV1khAZOsU/42BnjBlY6CK3rOuoeXUo4V953S/1Ihj9llJm1TUU/cDhTcxuxuxoKtaDVf+VStHB7
9RcsRYawFSAESqo4ipMfFOpj6OQKyrp4rNtan5fpyg6VsIORqeoSbvERbjIdyqNyHLyHba1LVm6R
102qOMs5t8zP5tRC4EQ99f5240s76TcLL8OBUx5XcWTr1E43oIVkGbuxX8NeLU29ZNtGrxiBq+Lt
6lPd3qdhPB3VEYHC29+/1Lpk1h3pk4h6huzkKI4bY9HQNcEN66yZ9FL7kkkHjYCGwOjzky/i6JWO
YM6bRoVwaNPXy7g0NwdZMhUOrduGd45hvHtrIG6xCQBCmfLLbclF0Ku5YlWnsgRE6elZh0h0si1m
bAvJcJEVRW2zSHhZpoicQaJVR+fOt4tf26ZmPi+ubKpLQtW39YJzwQAn/wShdNS/UyIt6O63dSAZ
bQJXse7GEFepFWgJ9OX6B14ya1CxBWdDBqJpKTJQkJYnzE5dnssGQaS7kuQABXEWJI6GbeySKdBe
C7tpVi7Rha16od29mrEBxkqtnlIKDwPDgNOryl6jrKhs82WEZMaK6N0iyTA0VM+VNyagzb3aDcb+
9mIsHEMya1MVtmRyKyU9tcMUZHuqjv2Pemzlf/duvS0DBOWStKOawsrtyUhPeomaA4rqUA9/sGIr
nj5uGoQMSLNgxSAYoWenXM8VcefEYE3emVyV1RNZiXKtZn5hnWVEmhs0no4gKIdG4CQPrZ5AFe+h
RbhtEJJZR9U4ARVI5/u4QZXAtdXn1vEpfU6H6PvtLhaufBmY1lAuqndDl54E3DXwsBErjiulPkB9
ZSGCCPzndj8Lm0qGqJGabNNqjNJTjc/KOaL3h1qDl8/wrfe3e1haivnnVybnxonZdYhznsJMfBsL
8DiT4hjbvAoZnhaMQ9JafUiYKHVj1HJd5wQmLt/46ZI9T3brj+UEIV4bosUuHICBBsHvlaTc0sRI
13KTlEWQjAEBFB1vscUaShd1w22zLhmy6+nQASd2fipVkn0aTNHPyL6VP263vrBrZDRak6sqRWRE
ZDkk/L1XKtU+LSv9oDSrpWULsyND0rQk7L0QBbiTV3C+QSgZG+2d4Yzlh9tDWGpfsuGkje0YXXU4
Gcu0Ku/HLgyRL9SiaFvSBI6ol/t+KEzYXlrmqBSVf65LONMLJ5lWNs/SCsw/v7KqQnd7VSvC+NQL
95h3rrHzEG7bQ5G6CS9hy+I41aAVvDjC9JQHioF6Nv6u0m21W1NyqbPYc0fHHOOTDxJ6F5c9smH2
ap3B0uRIdqu0fZQVZjbf8unw7EN1u+dJLt4qMzPL7e2z1IVkvK7mpaphDfEJPmfIYfPRQyi2MA9R
037Z1oNkwQnMHp0BVe4J6smou2vDZPypG2Gcw4HrJNtKSyAze7mPqsZubB/911Nciv5QzpbcK153
5MbsHyBeXbtnFsxNRqM1VlmAdMOxyNsg4CrzkXRw/OjVprkyJGMOCqMbO7TgTvHUV096YMfv0EVv
n8A4rIUTlgYgmbNVBSEORJ6egLoJbzeiM+vcGcT+1ip1F3aUjEqLBkJHiVmxEjhI3l5Qta68bpOs
7V5FyNmu3ZhL3czjuzo47DYlI2lp8clJ7eQxbgFz5Y7jPipgfbe9GmTtCiv2TWqTfI7WBk1quHSh
QYtSleLg26u94BsZknnP970NpVB8EmV91NWqJycYQ+lRHoeaKM/tTpbmSTJwpEUAEFeCE2p++rTG
qD/iy+vvrAr229tdLG0pycIBNLR+PJXJKbQrs4LVWnHQxx3KFaOYN/8fApMyJM0lcRJ7MJ2e5jrU
8j6EEUlz7xUbucSz3WVR+yp1zVo7BDPf/MZz8XeAWoWmaVmxvXrixCoU4ghQFdoDNWXRisu6NC7J
2N2mhJzenK8+f0aSK033yEPy19gSBxVhDbFzXNZvNy2RLll9V9rQE3UV0CI3gDipJ0TTO0q2skIL
e+wi4XZli4HbkFiJiIl5LlmPckbkkN12XmUjQNRtA5DMffJQgA0VKzqFSSAexpaSQdBYa1jmhR0s
o9Ya120ForvRSegmF1NMbDVGvtO3+v22z5dMfVAMJ8zwyk6+ihdSxUq3h4Z+DXeyNP+SjQcIG82o
8vhEMbV/iOsE7qgcecJGcdewXUszJNu4a3DfJRFG6A2pi8rFTMuDOsP0btMEyeg0aG0UV/fH5ERE
Mihf5xCToCAQtkm/ckgtHLYXJrirPVppCP+4bZWc9JgAWcqJsqfykdxQ1zcQgwIi3DYQyaqrEkJ3
22Si1ADN+lIU7X2hGfFK6wsr/Rs8bZyKwm9yVnpiFEjWQ+dBceUhIcS1zdJ+w6hVfum26HmT8+cR
lBdxBoaZguBt0yPZcZH07j+HnmfNcUrqEw5dXW70zi7Mg1eLPKhOp41dwrc3VfkPglJD/25bWEyG
pwVO3gHr1rmv0Vd4Nwon0F93Ux/r24J6F8rlq69X0Lhvu9ALT2pPEc0uNBS8Sxd98TUEwsKNI8PT
MqgYBXogEWe/+doTJMFbz/yL9/QHPeRArfK1Kv+F00JGoiE5Y1WdX4awkJIkAeHkwwntOSt+2cIw
ZCRa05o96ivzxVlZr1uNcJiqZG/N2Ptk2e0HRV1NvS2cGRfxoKsFsdTSV4euiE85dY+oL0GlV+3M
2kzQ+9am4quimJ1YyY0tWLYq3dBNO4HXEFZ4ctA4yOiLkjsHcYR3DdQ32zawDEDLtEivPH1+JHkV
VLEDcTiFy3rFtBcQgshGvXTJDdjIIq42tlfQ9/djUOIMclEnn0sLG/QbJdhpY9U+DVlu/irHKXkV
OVtNX0anVQ0+iB9zw45+3d+pKr5BOxVrIf6l1ZHub9eLTauFS/qEWkZkfBLoECGa1sOsdOiCwNQ/
bzodZUDa5BlJA7cA3dSNsuvryoQMMlwLJi9tZ+kOV/JuCsowCU95ksC56oodsdl3l4hvYOSb9pj4
DY8GAjmpVOCtMNz6rwh5KW8KbbUO/M9DQMT25RabwszpuyILT7retPe57fR7zyTBW2ckWTq1GVb2
8p/XG8WWl/245DygR9SCk9lQSFpr+LGjRfC9MOJtHo+Q2dGyIhmbunWUYztF/ZcyjcSrXrOmlWVY
GsD886ujSxOhRiwsU451BJpDH2vxxMO1PwxoRW8CawlXMvdK0YOabH5wcppap/zMiQ66k7YrrS8N
QIqsVTFynkpQUMOWepTyjmVP4Nq0YSdeJY9zmYvfH5ZCRpvBuK5EkeIEp5p5H+5yDTxCSfz63nOi
X17oju/yUeth4QQjpkLbtbI0f74chSt561aIJHqa+QHwJzqkLDPauTB9HrYcIcKVjNxwQ4jQ4TM7
OQWZQR36VphKk5VgwsKnywC0wo21HsPzuXlL3hjk3o9VUG+Lt1yoCq/3rO27iF+PiXLUO+rzPA/v
3PYA6d2emIUNJaPOYBdoM2PylWOsj/m72gvDQ22Esxhrvo2RRMioM/DdTadYinJMXd5hvCG7faSO
8crk/znNLGSEWUalSJ1arnLM8+JtHiISVAdtdtf35nslUj75PgSfLX7j7elaWur551cHyOT66Lwn
uncknwA5oUmc+xj6A9pT29qX7HvIBhL+dq8cvTLJv+d0dy6CCB3fbc1LF3YUZIpvBKx26WRwGw2Z
8qqKsp/bGpcsOPAzxTUUGw01T9H28J9Ej5GvbEu4QDj/cuZd5Cxsux1BlVFJD3dm4FeIpoWutW1q
fgOUWZqC/JmuHH27p7bBy8H3AVpAXHfT7MhoMq1VGjWeYvcYNlXxd14LVKWVVv24rXXpZo5aj5O4
N5xjaY3+K38cnGPh593Gb5e88AB9SGDUo3ssEW97qCdF7N3Wyx62fft8NF3ZlOFltd0OrXd0Yt+o
UNkqw+gQOHAvbQoPCJn2rIKgKOt6Pr8tKY8bIUJPG/vtkJXWxvmRrLbI/b43KCw7lj5SJvATjwEy
hmMKK/G2KZLsNity3Q/GzD3WIxlZ0UPcBnfL1vmRDHfICLwptekd08Rruvs093UHHbkqTF4pINqb
TRXCCOi+XOdJhB6V5rVzVBPDfq9rhMJhIenf356ieaf/wW2RgWTN2Fs6WrDO0dGcN47Ah0jV+kep
Nx/swP9W6IAGb3dkLnQkOdtJr3K3Z5NzrLW5nqC28Lz6qlrD6Cz48jKoTBF2oMCv5ByFnQ5v9LY6
1onziOatdqcGaOVuG4Rk0SC/YEcwC+eYx6p6yJVI3fMs3HjNyKT0gRmaWdC3tO7ndX/wyXDVcMin
44dtXz8vzdWJYSeTMrmq7hz1gLI33U7zp6zM15IcCy92RPReNl8ETe9aZWIfM8pRuzR6S+n2MxWE
1W50ovSurVFvEZWbvSUx/CWZttV5ChlfZndVUSVIUh1hhaccqk1yE5EZcz0bvLRzJTvP4rApKq+l
gyRyKeypm7M2rpUIL9mfZN1IblcDBKXWUaQJoD5BpWcdZPHfPoLCO3CYCLQUurly3S14rTLObNBT
KO1DOoP4czyAsPEe3AySu4JCtZUzfakLycyNmciIagj7OGp+XtxBIBZ8djovQwXIGdAz3rSTZXE8
dCnE4Ci6daxjXtSpT2ZiQCr6cLv1hTWRYWaZi9QdfFjWMUYh4SF0iDKNIVGHNtX6XaO0/isbTtCV
a3zh4JKxZoWqaWmQFvYxrq3XaaydPXuWsC76j5wua8+VhS1sSZYP8xnMyqMijr3Sk5v3DFj/dxpM
3ith/qVBSKaPNmskksIQR9UI4n3s6dOdqiFD7TdpdOe4yhowY2kc+ssjBhFESzPT1DqC+zB/Qaek
HM0kC8fd7YVfGoZk6ZXbo9EQ5zQ/NNZOV9CkmMv3kGiE3EXJV/yqpUHIJl94pHVCVz+OpYXYZogC
Qu2OxkrrC2OQUWhdDlWCV09z66RPgccmv0q/rU9ag0xGRgb//e25WjB0GYoWmCS8LN23jgjJj3ep
Rcwh1NEn0Voorm53sTBRF52/q/tqsirbz5tAP6Kx3t6XAY6nDfZjv631eQKvWqfECuoby6d1BMT2
cRja+wQs98pWWvr2edquWnerXo8GvzOPfgoUSm08/lElzsoJtbTIc69XrVdKkqjUlWsE5Ki7cHKv
+uKHwfRWd9CcR3l8W6IW/ZeX/VhdWqe5PWhHXYfv00ObeB+1q97U0haSrNm1g6xH81o/2kND+Rxq
5a0u4r3Xi7UdtNSDZNBK0HpWamc63i3ywjWZ+B+x13whF2Zv3EWSMWfdWGRZ0epHoaf5Y99Ww92Y
EYS7vUcXvl8Gorn6pJUpsNV/Xr9+6BQ7nkf1SdWLbOW8WOpCurAbdRKNXzvqkcDkpL4zO88fjn3A
SbsbDWQSftweyYI9yGA0i7I5ZL+y8Tjahn4fFkH+aGdbHxeGZMtFXEFc2bDOcVwiieuSCLaQR15Z
4wVrk0FooF0GhyJQ9RgqWXrfoq99F6vBuay94rXbrnmCSwsh2XTUlSRQ4mY8OvOji1zqN2+ynrMG
nOa2JZCMOUjSsI9LZeI9P2ZfnEFtH7xK8b9ua1025iy3Y8cZxiMRGwFcPhhc/MpmIx+JMCRTjmDE
ErkzsU+pNctQCGKN/WFjjQfpJOmk87VUQLA3EqG0cVNH3kkIVNoEbVZMecEAZOCZBnU4hXKBelRN
pYn2NZIpyaMyuP1aDHRh/8ggM0M3A7vW3OlYp9RdelkZ7eKaJI02F3neXmNJr/n/Ee4jhv5ylpo0
xlup9Ol4Keu1B5LjKYpbO6Xx/Ec9L7w7Bzblt6o6FZ8hH3V3lM7Osu5bPTQZeqZptaKXrs0ge2F+
bAfzcxnG1S4ftOTQT6uH4oLFyxi0QTV8N06xRR3xMJHniGeJ5gOFsk88NDfmP3TJ4LPGEoHnQX/c
Rm0wHtpCy4OdUxb1uOI/Le0IyeDtJvemogrVo+OI5LE3A/feA+39CKGdv+L4L+1qyeqbijBOVJvT
EUDdNOz0UC3a14lrpGuezlIHktm7ptHDaVRPx9EM8od2gFWFt6u3v72hl2ZIsvpiNBExG1gCz6/F
QY+ga8mrNv+YZUm2YjMLA5CxaIhmwaeoFhO6xa67G00AJiJbpSZYal26vQ2nNR08kOlYisah9pb0
vqGvPhsXzECTzN3qIOgpOnU4hkI7h6lw9tSFfErh6TCQGjrcXoOlIUh3t2XnltN4yXAcA4py+hm/
lbgbKXOQIXt5YnVdMwD7M4Zj+z+cXVmTnDi2/kVEsEgCXiEzq3Jzuby0u/2icLe7hcQqQAj06++X
nhc3bipv5MNMTFSMIZF0pKNzvkUO41cWpN3JC2DL9PZv31g/a5G0aeiSchCJvQ6+9M8+a97XIShv
cgAA6u03bI3OKoYjuN7XicdwLt0EFo1ACxYF5nt3oI1KxxqEVkWcJ7rCqefL8B8Yb38EpeVDq8mH
wk7PU1E/GgSrKG5GQSEvPs9X5gFPs6QV36uGVHdKKFtjtIriaZBxkI7DfK1J7KZdoflwVWC03itd
b8zyGoA2w8/ShxKkQYVRFs9gLY977WlxBBLlnv/LxiesUWhdPQNzYvSIzBsCJnUNFMo8dPekXjam
eQ09c0Ha82L2h2uLUiau6birw3Fyfho6BBvTS/Vl1oBZv71it0ZrFc9zpSefFuNwrX31vVR192kq
/HE3Bvxe42VjW1ojzzoIs4PoEPVXYyIOokZVZWbEsdwmuH2hp3SvR741Kbe//3TL7iDZFt+szq5l
AD6W0LzIG+9B6VS2xpjBrSOCXToZrqPwjlHTfFXQ/Xh7CrZ++OpUpmAopbrBo0Uk1Bk9tmjXwuv7
sXBb48rg/2ng49z3VxI2YFwPcswiDpWPx377KpjhR6lHD1A+bKl1sxukM09wKH6MsATDyn9PKbRp
/QUEA33VYTE/lbXffQHArPz8yG+na0DZ3DaNheinvgpqSp2xqgdzOACR+B42/79XPl0jyVRapx1v
eXdly6ierYqBuoth6yNnwg4WsKY759p/LyDUi1bD1ElCI3DtrkkM1RMywGfTsw9Cc+hau6yr6x4e
FlF75T3it6YoqJd8/vb2HGwN0Spogwht67afqyuPVHCC9597avnoH1jkUoiwIRTefs9/b3M0XR3M
qlSg1wV+dY21V+xBWXmJvGh5ZsQ9FMT0F0CZcLg79aa6AmvGoszvCij80y7CJeHtL/jvU4GuoWPT
VE111y7NVfakA77djTcJxuYJhhrRU+3P2RzebQttLahVVPcJNN41c/iYEvfSgUOqoSohK/L2l2zM
xRpJ5vgYN8PQddeQO3mBSsOyr0dcdIrirtzNxges9czGCk4prVPtVTrUlSTIpzsXPqiRAY/cf8db
1UtQ9nlZX5kGwEjrmwRmCM7NY8OzimZFIK4IYb36WhIYB1gaiM9AGWHX9qZ7Olxbw3ObmZ+PSp8M
bZXwGl0HWF5Dzmr8h3a0N3eW6tYE31770+MbFnaJmZL2Wks0Lm8CWXYmXQ7tyK9vD9HW719Fc2Gp
JR6X3VUEQAEDwgkAMGiId07MrZ+/Oo8LOjBdxLqC53Vpi7zsl1Dsws6F3TMIid6D37BKsgN/gt83
PKeuuCXQIFuSsEuzCBbpHx4bo1UMjxXsAtI4rK4+7drDjwy40Hdz1I0ZWAPJAlUMqR1G7EYWKlUo
HJXjkcfJoyf/GkhWeC2cyc3UXH9wutsErugtAOB3ZnhjL107azY25X5nl/r6QwjLVsgXGQEbpjbv
fN4VT6p5TDqbrgXJInC5F1hONFeCDlYGj4vwgC21PXQ3hOtDE7221ZygK6pYPWO/KNWtqsBLkM+q
pRo/Pfb8VTQrf6oA4+ir6wKppmNJ4Pm7+Ms9YtVGsMWrUE7pYOuEVOUVagrQVCuhuwzuiDi6QN3r
E2+t1VU8Ky3j2rdWXokYQpHZOLY8j5PiQXFnCNGv9rsldoVfDfIqenQPzTTKHXwi48fOgzWirIDn
8hBMTl7r0kvf2whsdxh00mscdMXrQ1O8hpV1cZnSpYzEtTbGy8ObGuNkH7zw07U+Ga0087pA4ulK
u9fBqWQvkc3s3v7tGxnkGkqGmqxWMgi9S0K938JiCZ7KEE41ojGHnj52RaNsdSbDCF6SSOAT4ONd
PJXjiIO5bsI7mMGNGFgjycA9MCrwCnGFXRBoS8Iz7j3afN6Y8dh/jD4K74h/L9LADjGcXCbv4rXp
mNFygnaYPw154aNe/vZUbGyra0hZnwwpeHOzdxngcAkkSZOSzxJQg6NF4fMzA1jy5LUPquvQNZKs
8x3YDbPyLj39APhP87F3rP/09pdsbBlrnbIClxJA07mAFnShzgMOuS/NNN8F320N1OpsVkMDT8vY
Sy9EgsVowHhgYC8C7j3cTjmVVfYxShbK1/+edeWqPuW28S5aW8j1a7NM7z0vdY+JtNO1SJmSvLKy
VvgSMHQO80xcFoxFsH97GjYCYw0cU3B3nVBe8C6iC9LLMIPjpUkj9mNcsjstkY3tY40eS7ul+9/2
gUmGvgTqYBEUgusRcVipu624jfW0ho15japHUif8IswNARKi/+WZZbiTAWwN0yq0aQ1SpZnT5ALa
Bsidyzj5QPQtZUBfq6FEs+rt2dj6iNVR7Y1RY+Oo5JewL8ffwhokqckW98C6Wx+xOqV7UqoAnvbe
paDFQvssGHo4GSgUWodPne7Ge7nf1ntWh/UUuaoAKo1fkO2JfY3Cxs6YjuaBgzzKYwO1Cm8YXU6p
wc3q4lOIXNsba806SA28/fSND1hDxpqQcg4lCX7hIYABfhmYJ1aXCG5I6Ms7PLWtd6waVZA+xQW3
MAjrJomejAqTXe2gNeA4LLXf/oyNwFvDxSY4suDKxpJLOE8f2YzysOb9LjH0CNGuey3wre9YndvO
RkhdAWO/eHFzGUUSZEPZksxWkd6//Rm3EfkVkU/J7c0/3XUjx6ZEhiO/VIqkO/QFwl0bh/Qs47bf
L94yHWdoqh8hFHaHHLkRhWtRszjoLY9IiCiMgNW2NLL7MW304e3P2Xr6KsYnCeq2nSd+gUvbyfZc
Zf1cfHz72VuTsYpwp6aiTyoMVSnEl8i5Zzo3z6Vr3r/9+K2fvg5sF0wtb/v0ghsQOxqK5RpDWOnO
wGz9+FVMA1snWSclqLQQlTv603RYIsX3D5/Ua/BYIOuZ1apmF6Ha8hD6Eo3J7kH7ALrWLvMI6xVd
aHIhqXL1nicLle9hBA/h74dGf40YUxAJrkp09C5+OxVZKBHCdERl77Gnr+KYxsMoSjrRSx3L71Jp
toeE1T05sY2FswaMQd026BLB6WWARkz4HC5jEuYoD1TysfN57Z9J4wZW9dRGF4hYJXtRcfHk17WX
/T+gn7eB+I9taK1XNjtOUiZFdFkqXKP1kL5PWlTFbsyggvR3BBu3BmoVwBGUMelQSnf5URZmwPDv
+wSVycfmeBW/wbxMiQdD98sQ+vyFmXE5cGIe026na8SYc0WnfSh3XHgh2yfpAL0YivgxESm6hov1
bcuGAZrkF2DEG5GxsosH+BE2D4pQ0DVcbFQWYob+MF9CELN2ElYgh6Tr7KGRwAW+Pf4bO9waLYYL
ulJ8DOaLbxn1XnQrxuFkR2bCczWBDHLnNRsr9RdMWBu0LUyc7QVYX3b84RLJlDYX2A+AzukDafr2
52ws1jUoTFZJaMfZny91l7IsNNodHapLd56+ga2jazhYwPw5SEFav9wY2bfbG1ElqBpI9H9Yp+hB
X7t2+ngzhKiCGnyau8jTrQ9bHdFxGA60l15/ERM9Dwrp31Rafee7th6+CvGGGdqA+jVcgE2acj25
5Jwmd/2WtpbYKsSxp3YWDEl94X5bH4iDqTPrGTs4N94DSG99wOqcLsYOyutO9hfmQxaLD52XT5O6
5xq28fQ1PCyFYGYs26q7EGxPX1oHFR2Sjo+pKdO1TlknBSNjLbqLHzdNDi29Mf/hs/x2QGwM/hoe
hj0qtqM3N//bAW1fLnkylMuxWJS7kwRs1DXWEmXFjP5kAqOwy9JPafA09LM8gX8pQPELYVGtP83o
pQA2RuCOc6+6u/VZt7//lIDP6Gx4Y02bi+HgxhmJ3C8skJnNdBKPnXtr3Nho0LEk0J+5mGC0NIcr
Tvvcps1dvYWtT1hFNJy0DOMm1BcjRpv9uC/CZDhG6p18f3vut9btKqw9GRj0Q/EFJXGt2C/IZotj
4Bxr94+9YBXZKYAO0tm0uoRtw/dsiqDWUvbznTvPxpmxFi/rnZI1mYsGx2slztRQH5vsPDWHJQEh
UmYuhlzyl7e/ZGMNr+FjkWmY6EG+PRsZPLEeW7cogPAXJjrHw/w5ru4WMDemfY0ii7Q3NWJalnM4
ViBlcVHqk4b0aJ3NqXvMLYKuwWS49zooMNjlLIuilk/MmyEDH0OVfNm9PV4bc7MWL3P+VPCZdstZ
UM/ufIcifEm/hoG+Tgxn09sv2Vi/awwZiu51X4TjcrbSuu9+FX938Ia956+1NRG3t/60hVAAcxRk
zTEROhjeEQ9lFEpA43F+E96pdmy94pcQX0LVVj0+gOHewkR3K2WyJTyA2/SYhw31V0EeQDCHlB5m
wm/av2AB7K5zXdyzg9yagVWAUxrEqgWt4zzQ0n/2Y1wu4vJuvWnr6atTO5jiYARqk55/eF3YYfnm
j8s97M9/P5ysUWTwlZnAoaHhmfiw4yWsgcQ5qf96e2X+98SSNYis8OY+mbowPOM69J0wv8z9ABV8
xHa1e/sNWz//tlH9tDr7roDsuG7nsy2qT0TeuhAoygXf3n761u+/hfVPT+/qoGXAdGFw5oDvQqbG
r6SC6Usxm3vKdv+9Q5A1gMy7UZnCDkozP/CshqMzKpq2eC2X+PvowZnv7S/ZGqfb33/6ksUAWmeU
Xs5LjYRf2NlmaQP1ybefvjVOqwAeQ92FMS+i80BY9RTq6EtpgE5DL/8xh2OyRpD1HbJJwECDczvH
7E9LF/I5Jl34UA5D1vCxOe100egoOMOnvXjVHkiPmkfDg09fxW8skUNCwXQ+k9D7rezghhdHD5qn
kl/wYlBLrmti7JktfvgFUGIYgOkSzO/87andWJ9rsFhv4SFpF288Q2H3AgM5vpd1zfaWRecKqf7b
L9lYnWvMGDX9MMNkZDxDVXT5MkgqPzbTXerH1tNXUYyqc4lKdDGcDXXNfph8l1Vlf29lbqz9tfrY
KHC31anrz0MVLg4JKpx8WuyoZ8GGe2ZBW1+wit4+KGdpYQx6hvLlyDN4OI5lNnJNvj82/qv4rSaC
i6Ee+jPjRdoeSghimnwcCa4mb79ga5BWp+8MciD8RlV44h5QOKbuLhz07j0IMw+uoNUJTBLPBCQ0
7dmhKZNbT8m9K0hz5+K/9fNXETwqJuJYihJiPJT8XqZleWCQU94pUag7t8ONV6wxY1Vdd0k99+7E
qCAfpLi5WeJ+fpwDmJm9PQkbobyGjcGkKYgF7jlniNyGuSa2Py8NcjqRDt2UpeldAcytF60O5aqB
OfwcesFJD5U8iFg8O5M+Y80CWmGKx9bsGjzWSSdoY8ebfm7gH3irINrs6cdMCckaNwZpDtl5qnSn
GompPhiQpqEoGDrzmKEl+UWRDBJ2aWxNeBrIEutsqUBPZ8VdC42NHWONHJthtpyOtK/OJKjFwcRj
s8fwP6aUR+JVOHsoggbExM1ZAr9iokbkEO68kzNu/fJVJPdwWk7rZQ5PIXC9gNVJ7wOsJx9TWCK/
4MVGBV975bXnBKXuHFKbwcdujh886ddQMQXdT0FT05yBn4tOJAmTY19KemcX2hiZNVRMiViytKrx
9D5BZz5bQL8OygxKUfcanBub0BouRusEKIa2bc+hP3EvqxuetE2WVFaXMG0u2OzupKNbL1odybB/
HCI/HNqzHJw4+rAvzcL65iIzzY/hPsgaN+ZBN5hKPqtzJ1M7HieFPPs19Je2+AtStkt8Jz/a+pLb
ZP2UWFc+Yw3Ux6pzadGY8XXd7SHlLXcsYGr/9r699YrV6TxPQ+zB0mc+JWkfl3nZRkgzeFt9IGW9
3IOnbS2uVUhjcQWxKWt6akVqd4aCiU6hPXrn/P/vuhH5BTK2JClDu42cyITbd7AImNROrzKJvoKD
cKHxgzo7uFL+ezq6rk461jvvJDSp9nUBNXJIvdA7J+jGTKwBY4WAfRxRQXJimoDljjRGo1q7KxJ9
T0994+hcQ8bGiVSgMoR4Qw8ln8ErXuBe2mQ8KU2WFv1DuC7yC3RMTxGrB5eceBi82C6+8AHsEjND
EydwzZ0Y31hRa/CYiyTq6Uj3TsSqJYGuEoewVg4/nDF9jA1C1sixStYV7buYncQELJGfQMhwSMvw
Xa/Aa30o+NZyY5T47RAqx07tDPgywNL6UHfj8K73efr69isSrM1f29Ngo/17zfaFoqQJq/hUk2RS
H3kNI582MMHwPEym+NRCIvNUd/3wBEHmln1++6VbS3kV73NUMLSsUyQ4EYUtL/e1KoH/qZD4q7GB
4Mljr1md5lMypyKpS3pi3NoPvIzACyoAdYVM373q4dbwrUK+CHyjFGT0ToQRoT8lCWy7ad5FTdI+
izHs4p0b2/hj3TbunarTIX2I1EbWUDNe0sIGRcVOqZ30BWqHUQaSWfL+oYFba5KNlXJteXs68yGB
RTT9oObZ3wNcfa9os7EnrzFmRcUJ8VrPnVr0anOtwb4wzr3IplE5CJPjrmoBs3n7azb2grVXZpCC
s1Xamp2GYSqe2GChXmvI3489/LbEfzqCoTiiNA01hgq+AfExTIAoOU5B0/W7t1+wEStrVBlKu4Nj
Ke4z9Uy/1jcJlR8Ot41I71SItl6w2gFifbPRiNLgFMIzZ/R9kkep/idKH7TjJGQV7f0YpXHZJsHJ
h27m7yWBepuj7YPlM7IKckeblHINTBzaUNATMBM7FWU0/Pn26G8ciWQV3xUy0RqlPnKC3FmRQbKg
y3SFKPAan2UQFLtn+ryxRtcYs8apPoFCCzktMfKTQVj+Ms7SfHn7KzaibY0xK1gb19ClJifddGdo
JH7zPWi6Jy46Udn+BqfRe3nv1mfcfsBP0dBVVZHqtsFw1Ww4kch4WcO7ewonG5OxViebbZ/Cxr0n
p0Hx77wIXN5a8/vSL8u+0ffCYesTVgE9BWNvkUjDiokyHzIq8CFgVXJPbHwj2NaAsz4Rg2mKlpxa
AzCeb9G/JCmEAKcOLZa3J3vrA9bxPC6ePzaGnEI4qc05Scb0UiRufkxig/xikAkwUtE2mAVSxfZz
CGPdclclcTns3v79W7O8CmiP11Nn2jk6cR1GaW5lUF0SPhSZ1IW7QuG8vsfPi+gPL8H/SH/W4LOq
89Xiu9LHfIgCiOBk7E02LDMwPL5yZRaVQ3NSPowm8Z8gj61dlpxNKPXMULsExCRVLKvZzF4ZhOOP
HVvM9zoFIRv4HPlu4lCYQYuXneagKf7goze9hzb7WGWtnROxrxbR/aNlZOoj06b7h6i6Erty6fo4
lyYc4yOgUtUfMCCtPshh1nPO7dQCJCpZ88RhGnSoofDzzdcM5leiEWTK0Mz0PorQm3RGGhg++bM2
f0D6Gp4Lco6fqYDUShgp7wtf2vmbCEMPdVc3HRuQLbpMziZ+Tlu4S2ckMf2lhtuEPdROJFNmJwXn
WCKhJHqAXxyzWbgYuKCBVh8+Q29P496ZVuOYt3KZXpsS8Gc5dT7PrJLlX9ws9kN8sx3QQnRfJfj9
QBvflAZDIn6LgG7+4gOJuTe+JiB4xJx85kTpQ6C9KsxKNi5HE4jo3ERAVElq2QXKwm7MwrlE9RsA
RbkjQ+/VufAa52CFCLk/AXbhs9+GQQlPpZiOWRIsoduLuNG7Ft4KYG/7cs67Fooqy0KjD7AWHbIJ
LXP5hOtts9MdUX/64QQFnKWP5uc4peFfCOHitRY6Uk9IWYtnsMLZ1xLyTkVuIlm9BOUU7mvf9Ch1
UnjF1YULD6nyXLVPYyTSoStNlS2qQk+mDWFz2NXy0Pa6+BKWXus/QQAYvTHuB4ufkdroj74S9JMr
wL/0KR6SdD6TeWWd+d76ZnifGtgk1jErv08dS47l0jLA3iYU6X2wNvLIefKYoKQIxJsJnlRaLaca
xHgc9S79yKDe2uVdQdqd5vjdiR5GOK131ZjN1Rz/FUIDF+axzrVfOa6GeQjl849FFE3vdYc7Yt92
wyExSfiauKX6YCrOxc6vO2fzsImhWSgBAmmfb8tKgEJde3mxGGhtoN77jpsiQdk0Fn2VT2MR7xoT
xXGum8Q/qbhF6hzC4/xrO6E/kyVkZO+IWdS142P4RcCkNc74EsXFmcHa9uvix/bbQuECl+lZjH+K
uBQH+CKkFzfChAqsxlnBt0bw554oW+e4fzZ/egsXJzkZ7+9wNnSnCGRAnAfxj2UZO28XJPBnqsG+
h/1bCEAc9+eIZcvSF3/IZYRhPFMtjtGwXpZD5fV0J7VsM+v50bEEsRgmeBP79oOqhJtHt6cssjmM
axFmtMbRnij4kofCs9+6KrVPgJSbA8e9qMr6NIRlrh4791r38Jb8XLeDh7MIbuavS+m73KpE6awm
sJ0ZSJBc08hiusMx8l+xm0xjngSqg+UvtMW0nrwccXdzawqKDwVMjWCaZSB6gnbLKe6SxeUGxPp3
cLwAlSQO65dO9P6lht7dS2Rl+ycb+TDmMbXe2fdS+wI1TZFDljd6AbJWXkpNi2nvQX/9d47Bsju8
ZryWDTpo2F3MU1yL+SXiSM6yyYPDLYrlgNToBPZsJXzo2kywGYJAWnRRkduugay2FiBnoDztnSsS
VF+Y38ALpeT1y8085pDMcwf/KRd/GLplqfLBTlDi92IYXVVxdZaiwIP0QMHnDm620GU6V+9VEPa/
h3UgrjgeUXadMAy9K9sDLHvKvEngE5OUzZL3FJlXTW4zKjvxMrjJ2MwYK3de4rANQFIUo4QAfmfc
1J+F7ru9bQ37lsShyGtK/dPsgLBno1l2CweCMnUsNHsD01eb16mMl5xS/B80dDb+MaN1ceZoPRS7
EEaTz6OHDfTMiqW4EK74B2bDYMzKAR2sLKZh9RuaKFipY9JJe+R2boPMQrtzQX007S9xFM/JPkQ5
YjpOnpqHp1Q7GNoeTOvTccj6Sg5XEtFWvCs9101lDoYjm164nhP1Mvd91LySnjjTAccAAuHFJCwq
u0z0gSiPiR/MwUWP8H+DdQwPon0pExUdvESbNivi3gP9fHT2iXdxpK6LaSDDleiySqEqRVJ7avso
+aYBGPqrgT54ArFuZr4724wx4I6pUh+ruambfQ9VquC5YUETPEscBt2OC4tnd64J2N5FsXcM60kv
J0lkVe7g9NkF+TKocXnitEOH0vp+30LPh3ou022kf4N/5/jBJVF5nYbRvC8rshT7FgHwOe6gFy6m
IJmOFaxB4iwW8GfJOlHHZs9G/NsGnnZ1xgMexxm08qM0g+JB53Yakgps5wO7vuRx47H0n5tNKM2b
rrERHgD1cGhd+rJ5KodWT3vwqNiyi2dU1F79kqtmb0ehhwuOoeQStYTJA3I0xo8YtklmzE6L3EWD
maMXkYEDTpaMtNIv9l644GAY26kSUIS3YtwXAA6qZ68tRfok/SWWBwaH9O+imLnMo2gepxxS6cwE
mZ+G7WcDK9kzbRccPcgNEwo09GD1qRqQoZiWcHaqQkFYVipaiAyhCAUm1INup9GsWPFO95BH3ZcV
xFZ2t59srmld9n5ugEt/abuqTbJ+sAaapVMw/5kUcAo/dq1GllgOcdO+5yE2+AmbqTjV0NL0soAM
U7dHhc6fD000BOQdZzAFzmvG8XekGFWLQZfYGIZxKHxIjNdTmsNgvjNXOy+S7QKcxtUXis8zaLE3
o9obVkMsKulcGeZ1P/gv3dyZjwLKFTaD3WKU8ZEt9MjAYp0zyqHCnlkpRqVzyHPo5ghV8K58bhes
7YM2KTKvEhKs5akcJoBkWu2HwaGqW1vskPn2HQBMc0gzZTxwYFvsZyN68d7yvu0gb3BYXFr8jTZG
Ou2SkVoHR3Fp6qdkaZCvGMhyfouiWMyfHZ3ltMPJluBWoHtRHyFrqpLD4s/N7yhgapwfvm+LfUhG
/Gy+oKn6DJuW4Ztki+NZgDYDzaQjSZu5JSHTIRwVvkzQhH70/a7Se2MWKIHA4JxwlBKp4c9cCenB
2XREfdR5ce9jVfXqG6kL/8wD4ie5oLSud3UCbulz0ow9e1WQqff2oe9B2LBNYUvxBHfUOc6ifij9
fY8DWWSzzyLzVQI2Lc9lqzrz5A99jy626mBVDT0mHBARVFyQnIgKY4o0HHuhvYG2niJ/gng2k1LB
5rHoBoQSoJ5V5mpbXQyE6ZLLHLJRQczJzn9ypT3/2M6oVx706LNvI07eBiOou09JMGIFhCXHZEs0
36YMSTIxu1F7OMt9FSmTJ7JT866FttLf2DPFd6oHOb0ufqJu3AAvygqk00OugYoCNcXKuN9xhQ7P
ufVo4GCki+4v2tioPvCEaJcTW/hRZiM5f+pnJC+vSdlhcQgQAuonpvqggfxOj3ROdSOQymVEsSh1
RyGrNQ3IUvsyho03i1JrcnDDe3QRZmM/+JK6726wIcuHqGEjTLJD+LR0pgCvBf0NDEcv4og8tayI
3L6eHEqrfVIgmW3h3QfFc/Dkyx0WNv57oT74yGmC4MrKKOh9OKbGU3GiBaSnd2G/iDkL2hmXIT5X
VfkK++wFUjhBgYTH74sGhIqeUZ4D+sDGF0Z7pEOi63CWYgZolZOwxifzkDVdZrFBJc8J9BFdBkdj
sJ4nJTBXZCrxF7G0t9Efk7TK5mUI/paI6TAbklF9a3B44U0SIloHEbbiuw0TQIz6psGL/lc7dq4z
qI9HRNsPFhHBnwqJxj9QGBN6VHwIkmyRvHzlxvrVXpCuU8c28ZNrgOArD16Zsr9bNOk+obpdmR0r
U40iO2zMlgxRgjxWkxBjZG0jviO9he561/jy5tG61HthQKd7dSrQCpK68BIActTTfs7jBf++DuNG
XiUhCE1JDJ6yLPHsZ9guB5epW4O2RYtZZDJi/d+Lapvf+6TBbmtFX/5VzTbudr4gaOwlwpC9trW7
1rPGvgajG4zr2KWJOoTcYuZH7AgaSfiISJKIcfBqaOK6wwAroTPswnl5bafa/o0ka/xNJGELQi+/
ARYRVsLLYq18nVtgDHEHNEBnvEZj0f6pe8/07zpvBIdZ6hpR5iddOGWuFOqjLA0SrRD3mG+Y99Zm
8PrwM1yDq+NSz6HaV3E06VM5gdL1bMIp5LvJasLyMGzROSRBR8gTifzhcGP+HgYkmIjZhOC2YFl4
gA497g8oOwOgYGxo1E6MErdj1g20zuoIt+TcL2N8AkOneMgXhbjb+VDJizOUSk2d2YaOuJ6Gi1Q5
MgZo7wwlZgatJo91O4EjSeGaVSFRq0cdf4anj/pzCLzyb1h/8OZMZYPyA0ESSZ/JjH/zeVmU/gOq
HNi/Br9R0X50xRhlwoe1wLMIZ0RjO5XIEn3r2uokXA2DLlbz4Td4t9/CavbAX6x5UnEIDilAGKYB
Mpj++GPWxhj9QpaK8YokkQbvfIAy4wy8lvZPUYqh2kHWF28mUYG3adCZ+BGyi95XBnOPb4D9Jtdy
LqI/OK6338rCJ8WOBlH8N5ZZ2GDXq3DTTVyBw7iG3XiV4aaHpZbw23Ue51y/7NUCi6a9VIGL8yoY
uvovAivIOl8ajdub7JCFvtq2U78PtV6+YGdiIg+jHqelWRwgqqiaKAVL8f4WR6immB0wz9EfNoLu
fwZzcCwiZOwQ/U8UQeAbXbkwE7VPYG+EunYFmXsHklZUzQgtCSnMz5BPgAgAKBI4xOBA1r4QD2ix
J6Ts42+LCvB+01bAjPW9l7xrkwLhahJVsOeiGW5vU+DuZgvqFtVLEdX4CAi68ARS6xMJ9tCsxvtD
GLxHr2Fq4pu94NSmRwo31S9JM49N7orW4bSskr77ko4SRjzweGOvXJUEELi5R5jVnOnqAHNIXGhT
atKdi24AcvBrBBQNcRXK2rQvTV6iDfRBBD72I+5Fiuwh2ZSM4AvqHrdA49cig+wkVjYIwIhtw9UQ
ZLzw8RdpFxxncZRgSm0cY47iVojpmHCl5txYR/pDYuPenM1S2N9DV5Pvsp/Id3/0wj/qORpfCoTi
hPLBHA7PaoQ9wicO4nGDqgbaVxl2Sfzvmt+uKIbUYfkMgyZzQSkUM2l95AaZpCz+q7CJ/6lPp9s+
3mOT2oWUIEQY4xK3z3JABiFsXHz5P5LOa0tOXgvCT8RaSAgQt3SesSc637AcCSILEPD05+v/3Nqe
cTco7F1VuyrKKy4XSoXVHOkjOOGMZ/tTFUAmYi4rh/dgqbIyNQqRWUrcHwtxGGIrCepakpGEx57z
jgihYk1R8WbPuRs7dZReofZjXifGnsc42Fe6zijTz6Vy/nJsogWWNLVIbH4JZqmD1320HGcWQGj8
YELt5s+GGZKS6xyjTIcGpzhsc+YuvEzuhABbTpUYNnJPA28xTyGw3PO5bjZv9z/pYuLVRXMWvDWW
pKFY++O3eSBRtspYfNbPmr94fZVH2Sl55t+NR2uLH7ohL8XtrT5l1D1njHgKZqxmfbFqaR9ol9qT
rtf6+6y66BbYUH+LSkbLy4JfzCN3F5Vjxl/kgXnolyH+btVcvDrGXRBtCfOqWtv9aEY4zUUw/bKA
iByJ++lPHI9ccc5rLyOT5DdbjMOVsza4TPWGPLfUdjsXySQP+1RNt7jm4AitF14mC45huig4kPk7
nKOGBjps+YsswmKMOz15z/uyeiwTBWRBYtFJxpQ/yu1M989T+DHDBOOyy4K1peinsoa7N5/FUPBm
vApsaEoe7EYwX4okk2TniDCizSBosL7VFy/w1WcThfWpCzQdhKjzs/GIwaP5jh4WNXFkk6qQf6bt
KI9WsqrulfOXKaL+j2YsmSj5g4cec53TsAHBRfd2edmAHV3Jf1cGTO4pK4FxCO19t5vgdvl/LoEe
tt+b4DvrWEQkeyHhSO867F8ycc07Q1oU7yG4MHi0WI9lQCiU68P6kkeL+YeN8gYQsfp8zZAfb9u7
F9jaD2c5xLH3MCRhtJ9xgsk3AkBrm+L8w5lW1C7+Pcg4qWkjVraVP0++OKgCIXjrt8WrrlYHjDFH
P/CpHb53RetfI0ABwAomPBpHEiAGneT9tGCAlvfJhLMH3BgFAHpzgz91zoN8Krcted84v9+7pt2J
Kdb1xY3YiN17uU//vUHaL/EwSsYmZ/b+O5VZ90g+bPGVeUH3Sc109Akb9XNSS06SMsNwdop6hoMr
XHSHih8BQfUpcnUBz2otvoYI2dXeyKcyisOnwaq/2ug/kcCSm1mS8jEiYv3C0ooO8yLjK3OH+d2+
+XfnTcOReBXzecvJEZgdlDDtUkXBB+KOcHG9Rr5i0fkNana3kOiJZeZm0nlewifTLP6p5aU8KUTc
1SGUy9c494bLf74NAyvh3UVzf1IGf8p9zZM/6h4mv1TQnUZgFboylHyWumjQuJVqCVO3a3yCA6J5
+TmAm6mMbm4ESbxjjhf4Uk5AidEol/HEH64jwHgkl1su++onhUDxWtbJvVxbrbgAWuujNgyjYGEJ
MILTzS0rNu+mup1F6Un7Za7y7KUgh/OlnThjZIxIzfZh9LXy6u5cDo4MsrH9gqtQDcgxzd/zBPvo
rQzXa6PrGYhqjj5k8+QdyqnLwcar9blk019V3XBFlHwKgKPhPd+q6fe8lsP3nrRqMuaWYAYw6utP
VBD7ZYnhjch3yW9JM5fxIdgoVXY7MDgvSxx0ceJ05VnWRGDMEmSzXNnuTnHwTz1mlsyb3osfBwLW
tsqdyBSdnrW37oAjntMaFyGec6eqNk0EC3Pu5Q6Er+4WHoVWn0qbLLct97ujGsz6XHf9fLbFsP9J
Ah9Yup237+PEbLLZJEDjRBp95xLAgdzDaBmfCHeRbuWjtdizb9GMYwHACnoG05wNJ8GTDPjMjST8
JjMiv613VgmgYSCtu8ncz4Vg0qtZnX3zITaAAJvQXcZhLC42b37PfcPxPBLTgp09iFAj1bnPtxrh
3bqdQWJYbqEej+QlhI9tR0zNKBacDVW7fc23EH24Vw/DET8lLQ75qsVPm7Ov0rnd4u+kyBL4mHh3
nyuDMkqZJTsmDv7Oy0HJS47Uk044IWZ/ocjxuGZTcA1mR0Npn0yL75PpGPjLEHGdbFnRt+XQQe+a
/uQK1OOfSgMmPMRkMOGSX92cw/tCh/g4ZUlzP+Vqc54jbT53qvV/tE0f0FjSBjcRyXflsm6pDjP5
mjVtjFfzNFz/C1L4L64Imu5PVBMyZ2qORlET9jhMuNfjpP6VvJmWa29UAAesqv/chZFMqHMjegp0
G4cXYO7kSsxsd7E60Oc25ugZIlTiWtx9wJuJxeas3V9swBb2jS75s1leO0e0Z1ThVJybqnwYdqgJ
ZLvurw6TDVN7KSzZd3dYVkzs/xy7Xot10kdQ2vxj1w5UAnj6jd8saeRHzAlokPdJ66eKCvW6L6Y8
L5Pz0szE/qecmqPhAgUnTbepJv+1JJR6a2hZsPeO/rqdRU73DsaUtKY4ep5Z3px04Li5cLxpm+d/
SiIRaZiVJfy2j+4ev8DwTpbzY9MPi7msMSGcoEyMMclCgJzeZdq9N3Ufwy36Zdoy/DTgVPcEFkKf
KqGSKeO5cvHpAp3mNGWI3NJgd9yXA+oOMCBVchBJ9tz/X/fG+ykLtkmGjfhZT11jAa0RaW9BHd10
wDzexLTWWeGuB1rP7kDtVtLBFeVw8ApD4QYTF4i0HvwaKV/UHb2MVdZUTALtNWcH0OT2vqONfee9
gUuthlp+wCThOm9AjXsCoaC6ev3UJI76SDHGpc6d7Ow5Yc/dop7USEexAbjR+upPXlLg7nBS66U2
iRc/mMn24rqbff/oVX1588kYgnfbzWtn2/5pxgKiP8wttVG2je6ti71VpKb1CIrKqzuuID0FHbur
5RsulaM4uLxM/kQRAQ56mqOvzX3zudquPxhQWVJOz+RcVl54y4H63gHy5v2sfQDVMoITw9sgOWQg
DRWI9EzFTM2OSwc9cn3x95BjT0f3Eqr0Oqc+OMK/pzTSE/xpU4SR90BEcfHVmFoMWzordkoXiuVp
zuf25EeMs+VZ3b22I7ycla19yTadRcchgUwGBAPYOschG381C9WdXRL9kaXNOP/csG86SrQzfh7F
981z8rwBp//dF8qVlP9ucc8bDKI4l4gTvtsw3HyMlSka/KhgjtcXA9uo3vYmnYzgJJw0wubjnMv8
hpaWA4jGrP4q82Z42BbG+h4ywQqIkjuO4hwn6nPbxvSYXtWAQYUDNUNdckOxl4pPuE/aNwd6Pqe1
TzHZofHgr+8cVWvEQ74K9vXkJ190XepnLyz8s20id/ITzq04zMWhXrYcgDybpvcwj6v1OldRt13J
sI5eGkDMgVYdsCinrbm/w5KphM3JpTlmpDl0R7+dvPHFJYRiPpR+AB5KZz/aR+GXe3y0/Z1Ga3jJ
XM09MOkitloeAlrf7tC1ABHXoUhwBj1IOlNzMRSA1bMefbJHbN22D2VF5i0ciuVm9HduTlyw+C7T
vf1NZNCcy6gOodOH4o5xJj09ny+hGngQSv2/isvKqZme2Z46vnU7pa9LWnfOgw0vR1kh6KFASbIH
24Xrh8G30BEdZDxY3T7XgJq7OTjVegGuG7Bo8dAOz2N0J+N0FfGvdBWHVPRdR/k0DGD8cz0xy9oG
+WfiT6vfwE/CXmbZqTHNgyjHmBxRD2wdDJ2p1/kyFVTeAjqICdWEvMlGI6igH8j02eV1kNxUXE83
VofYPph148JOGk0EZubZ7tIH2n7RK1kqjZrEpZvG5dqbBVo/0nUiD2Fh4/7jBvJ+E1oFb9tmw+Mq
4skcQlyuL7rg+mg3jqfbPlK2H122/8QXtD2KrPLUQRdU+HAlMe2t3KAtmwzlhu/86usQM7NuVaX+
jUVRvQ8b06JhxPVnW1b4UbVcMJn0qNYmlU+fAqHC95qInxNgejccWrw7vzRKZcmpKky1n0i23uLL
Ulu5PogMWQd1LjAm1AL3QGOK13iupmesyjmUvEHRmNXNyOZtZaKfiCzUT4PkwIsj5DRcspH+jLI0
eWpyAdnSuQ7iU+bUVbLg8XcJBoC+HtifG6OvL5os7T6V8dCU17yiSpzHvT7KgB2PlqkKb6pQzvs4
dyADU+fsBSA4P2QkB3XQzDWrzulkf9z8Kv7uqn5/McojaHwAjZlRfzZAvlH3wyaq+/HfDt3rvHzg
Q+3c5x2+WX7H9WTQyYkzxiXhtdNz+9D4uEXezISpMKt+7q5DOKhvG7AJwgg+dCN40hd/K9hFvghz
qiVBK9EjZ+8KLzjk4x03yrd27o5MlvaHTCc80aFK3KOvx/v5SYP/o6R97w6qW+ip45FfuLbbg5rW
4pPRkmN3yDEzajA/eTF2Q8NXLhtPmFFbgCDef5I2cQOonftQomm022ajc03iJc2WRk8HMhyKr44g
vvhxkAwyH7a7A4T0R/FFJjY8dHtTojocueCyNi//SlMYvoCkfNSlz7nWLa2qDnAs+X7q9DLAgyyi
fHRLkgFRTtv83bWZtJdyNck/Pxo0lH2V2EMm6SFIxVpeteZq5+LiIm17jChMtkdHPDIxoiGBaDu5
u/H0GreuSMfAhd1jFIz53h/NvCX5NdvBe65SKQp2QNcSD77UB2H/PYxU9Clf+37LM+43QvSKzq85
GbNpRNbi6uFDM1j5Q4u8LmMcXHwwn67pC/+pXKrSnmh7xHbZFh/8J5rd+jPb7LidLdLFAFjJ1cY7
5/jFP6ILYq2DyePXDx7XAV3eGWbKJFqf2ZI69GIWBpVTCczvWBq1V9KcLqF77ap8nS5J2ISfKvCN
IS2yfQZEqwD+riGfiJzS3ePID0JhfzZFoL5VaNW/dXlmkmM0RP+RNjnV+H19BgfH+0OBAfAzwpZG
s/lT5hzwv2Qfrf55D131UdaNy7/paK3fmqDs7NWvRPUzW8UGWIuf2+fBdCK/NH011keck9Yv/Kgg
5NAbhiTNDV3YsWxtGV1FIeggF4QJ27Fr8ZMwtD7tMZo6+QPjs7b7OLjJ7z9Yf17BNctR9M+bgBK+
U+Qof9Sk1qemgoJ9H/Lae/MRTNRkaZvph1m7vknbHVei47DMvU9GdW/nw2rM/sqENFcM4iFvPYZw
FIR5TEv2yU17vuCSg00HeL6cm7Rbt/pHWNS5/6CaiQfGeRP96tAZL1dGTW11KucWcrefKtRia72L
B8Ho9T8mgnkJGHvTyU4qa7drBkE4HzYdxL9n35UfkEB7WKfgJarTUhB89yucwoXmLoDzkoNpvOfe
E/SdGcnFXzVLz5xV3CbFQWV5spz2GhHQoey35MtAsYOOQxm3XpCAIO/yg3XMHohJpYRUU+kOIfjQ
djAhcNkRABnUjoTDGP4st3SkDsaqfJnxSNUfdONYSh0hIeogeadkwbh52S94qgaS1qhnQTWhyetT
LIO7yM0WS3laoqQHItWq+11IpupSpF7mhykn6sQpHLbznotifO3gICJkcMVd0+SAwt780YbIXUaV
vER9UY5nlocAQFHM5iGs2CGs8myVCNL6RT7hQKjUtZu3GlnJ5FN1Z/E6fIizUXDKcKpuV+DC//bJ
iMNshiTuFq2uqc5Q6POjhAejguB+N6cR+Vx48oc7l1iuW1ScKMzA6lUFfXaqqnHPYbH0+M0hgtsP
mGrn4UOrRjYHXWz0c5u4SSj/eEJfBSYvrBtrV3W0hUQ/pQaPySCYO66VaE6K7IJJ8Nrf/l8UsYfv
RLRaA3nkAoCixf7Gpskoi7eBKcXs4KkKrAqGrHmW/eIqFCAxJWYoutGcyu2OrENpUnH5Yo/aL0Ll
3lddyKF6E4mfR6APs9k/dKsJm/dsbHmLUMHQBn6Uo9psynwZ+ZNsf1StmuS58BOOKAdAk5xppcC5
3SRRHWVB4On3bIOAvuYl+NItEEXnPgREilItgELh+plVMsZ3euck4hiu5vW5MVPcvdi4DvUNXV/d
PuTB3XRK+a7l/jD0I82ScrxSHjcKGdtl8Jfug7Mi+1n75HFd7YgG7uTyqOze/TxgF6HsnJ5t1Xjz
bS47761bFg6abub2Bc0eaPFMGBMAmEq8oeqLKsLyiajsAsFAV/AJIKdQA0iaIv/izRJwaE2U3b6B
H2/da1bfWTBFxvaaWvoJdYHOK3wKA7t2r3ObiHfNGn/NHOKB85CwPE6qd7SPBDKO8oZalBWQab7Z
a5UFFAMEZX6Fi9vra5sX9yaNQubfvvso1zI/M0W6aqrKo05wDkxVwfWQ5jKK9XcVFdCl9Rbr4HOy
eEGYmilfs8NchyZKsSBEYdvNkwgzZDeq9r/IXAd2PUlZDw9ymLUPOQ4Lpz7CCMMQSOmxfmQg6atI
2KB3RKc/D/3Pcsqy7IiZYY1Mat88anZs89QWHQuSE7uT7vb+iX4JiYfJfNO9Q5UH9TNK1sX6jOeW
brkodX9iMyTRzRoDZ1EOW9KcmuautUhL3w+C2xxD3YsEAlrPJRaucZuxcXVLXXJquHztycTzNkPu
cdG7U25pgrhrd06dLyYcIb5UrJvyRd+zsFCn0hSdIk9HTDgTW4nM6S47bCCuMdfouTSgOpr+X9Yv
gT0OgLpwKm4b4z8bYQXrBY1jNv4a2jtnlPEz9mjGHWYS10Urjq2Z5x9qmBB59iLW5D1sU/dTkqC3
pbmdzPah1nVOEFq3qz9eVYDhgeZRdjVxZlacw9bVvkl6T31sizjsT8zMUmI7EqqrFzMMrbkNe4AU
bvFgp/+K3KuRWuGf8nB3ch33NAgyCrwkcU6fimAxooHq9xWNVKI3LvuMkiXanBc8QD4vA13WWMcX
MEw+wx43fXTItmJWh6ZDjPTSwUXBGA60iWY0fNitcfaztDoz4NiD9E+Ggmw5Wemz3bZ6p9+Gwpzs
0caAeI9jNbEubdRAjobgxfKZmrr205UuEnTVjftTn8V8cW/HB+PAZjQ/ZgdecXL4oTapcO0qjnlA
qQqtE5X1Le8VqHPjk0J8jv2AgiPya50/Kg9yiQa0G6dbsSw9FtTWIYVoxOINB3/tPIYAPKG3pxC1
aHbrZ9TMx7qtEHYK2SP6Vj3v6zu637w5LTMM9YNelV9fsrUJ9VviYcR71GOTPDiUhGXK9Fv1E+tf
cKZVolx98wXQFJKvom1tavqkSq6qWfAUqHeDutRPUCtDsMqazKwhbwXLLMy+0iya4RjZgahddA4I
RyMxjn8LdBjVsSjvulNb0aJfccFoKKOL5Y610AF9DhAmgWX0ec0SrIiZ/liRAD8f7DZzAfmImiKS
/WD5YRPaeMZgKk/ImOs6xEMbhLK8kgqjglOQzXH5gUWInKEK7rhJ2bSUynbgxcIQcO5WScKj53nS
ufmVtj+TyWFXKoHHl3O/wr0cjBTFcq7o26j4a/DuB0nhhpTmvx9aqoLq381mBuFA5hZMJ0RQbLWV
E1mnYRhP6qM2hfsIg156h23dgRDKwPb1xeSoriv60TsXUt4y0c6g+x7n86kmoJj0cC1YO4tfVd+G
/i7B8ZnbFekoYPCQ9qA2/VIgPqCT6QqdNgy4jGmFO8BT04Uc+/FOLcfnjytxKJK7JiEzuZkuM0Ln
Wwsotx1kfBewbcBMCAvULv42RRmhKMblPOWIsm9DtgfNoVgq6tOOkpmV2ygKpqLwN9je2Y9lKjLA
0DmP7qw+5T6j9xuDFCgiXfQDiQsFMJjRDtjdoduwSJe4v4lW/YkPxhgcKDngaULoHw+IyNFZwA7C
9Zt9XMMXb1+bOhUtW/pDWVWDgKdKEPIelr1O7Pvk5w3iF0dOFd1R6LFuwiVTW3aKzVT77+FW1N5z
2Sf7ei7DJpt/WAoo90ZXuok3zpUqwtSXcRf2mRldd+rMIro/yjB8RMcXLGzp3KmNlt3DMgf7S7TU
Eg0+56ZK+3Ge52OGC+aGVnBDRsboRBxkj13k98lHHUxgqTUol3iBrtzyX0QTA4LHFArjG6WGkUdw
uCF6RiSC+EdburJHL5679YtsV7CjPm8X7dIe5/D6G/l3tfyW0NW42+LA356rAL3bxUbeVJ7VmsWW
VneUDeT5opnvGFK7U4fkzFW0Yf1pRFlqr1uPPPPXiNZf/i2bEKwjWjd1XwpU5/barl44fBtRLCzI
Q/vafQImqPU1v4uIU4O8c37o0bN5D6FAG/oD0qsJ7nrSGpVqmmUWsU7V+3Xyy+19EpzbboyHp8Wv
RXzt2tL2l7jN7wK5xk4UPCFIIeLfGF0FNUJGVxTSPY0/KSE9XPdlP9Sf9qbP9BPkFArzKamD8seU
S2t/ZwPw4HrwG9/b/jXk0pujapIJwdgioxUCA4MmEGhvLps47a3T27EEwr7bKTQWuM4g1/wbA2zy
pk2Um+ISbE0VtA8xFNqIUmvZOArKJNJ4ecCUi7TZCpV97idQt4+UrrP9IATj24cR/r5aDrVa7pLZ
KArXSqKIZ1yjeEtCvc0DLAUg6e9Gs4FyL8rq+rSMm++4JJ30Ss7JOfNkgH/1qpAn1Xve9V90Kbb4
09htnXpGklAuaAT0Pgz5AYAZeR8KIdHq8DLOWZf8CzrGfNbDHm4VLbeig9v+9YvNeqYChyGY9fOW
JIGC36Ae2sKUSOWxF0fDgT7QI2VxtzzoGEB9TGf4q94OzF1o3skH/KjN8oWWa+y+x3qP4gvDbUjA
Dlm9wAymbTevyyN1dd1Gx92XYYUaZGDcoT6aoQspCqo9zvuPxZQ4zSf0p3xckK7YpLkV0YTI71IT
b6JxTlzByudjh6k3AFOHu5BVqSeWXFaHRMhYQh2Hy/xL7J4O6rMKtLeX5yHL1fiTvqI07+VcjM0z
wJq3f2bSYg/WY5CHZf5mMsQB31cR7Vl98O+HANE59T6MQG27iZYfUTZF5pvvIfuANSsZi7nEZUOm
QbrTs49AxTkX3WtTdUP8izk/Gz2Xkyj3iXjfspVI67gUvRRdUSBWKvlZBG9YUc3R8JBlNevkXJta
i1fdBmW+pW6jIfdOHu9Ab+dwWPcyuK5zCyH/gDctUez3ZxhxjLdlKf39BAGSZdEpqr1wcalHo7N8
Q46et3HaVjC//zzE68uvLZyoS2GgbWJ/d1DrefhFkn0MbVHFCsLg0IeJbTjTRTDXmmN24l8ex8yr
ua9UnWRel0q3dcETPAgBwyd0+xRjHzOyEqx8CChmUXeHGX23+J4X7WIt2z/38/jgYsl8F4COF+bR
yxgn+B4veYXr6jVDf2K/zji0AJzJqdDTr3l3kC/T3NjIXIX2elueK6nz0lyknUfE/cT5wm8dVbXg
FnsA+XVuPboqKIV3c7WIGBQLymhx4ZEyJyyuREPr0R73MddoX7hS4uKsGflSuM6X0v6mJiq7F7rN
0s5cb2o19hCLASDrsABqtZ98QaD4W9LuBiKBO2poDgGt3/C3yCZUafNADh9t53+agdUP4uhRso11
mAZyUGI8bNuc4F27MYwXjbDOABv5mRKXj3xc93Us/2FsFJUS1VUyc+L7ttkNqsx26SZzSpjricWR
kl8n1RFJ61SLU6jGysqbh6R2uiCrDdpbZZzLJEJVRtNYCVMj4teyCtReHyokVVMqwpAdeRFdWWxo
Cu3iQ8/hBpF1cVpH5DuZA0ZLqNMpPWUYLicf2YJujnE8FqI4t2hfE30VQy/C7czaSlT/NOg1TrIj
7mRr3h/22d96oAdKFrfdlULV8jdHy6LDa9L4UMfv/rpu+OtGlLLb/uIPdVkPjxmam248k0ai1o/d
6Hv9fjF+lKl/jFIkoXj0qpFZhWuHYCdsPgYIj8LqNkhils5+GWMpekIhmndQCAW4oMtThiVdPryg
OomLvD5jiOza5aBWUBd7zHg0DuW1v4HcHRCIFz2zRFVJOOFhzJfG/5WUUsRPbJZdv9F4VAA2cK9j
HxxBn0UWXPZQFWRtzsTzLOXrjNgQQSMzQ/thEVan/bRUcmPEceOdI4KIdOSN6RSuouJ4xiw3RxGk
trry7hL0ZO2OekXY8W9f9qao08mWQDtpsXV3UES2A7gGZW41ZuCAZX4/g9nUwVAcxmVI4uEEMpvn
L3OEYhYAXgJd1MftzuDSC4+tbl+EcUn8rYU37cyF/m9s4oPnMGe7tGUs1/JkaSn7JxdkOV91lkvw
d/SGIPdSlHLR+jNRYT3/Ai5QC7htYjAjOuKj2/ryMuzFOv2KEXIPf7Qry4DpytLGRXIxLJ9RIY9C
Dg+4jlTDgAvhCtLjz4/cbDzGTA3VPSbFss2+otBeoabDrm6/57gOMcMEPpaF4rx5ONODzvX+9Cq7
+6ScAowyaMnnMb6i2ID92IS3CBQYXuUDzeHsa8VXkmMx6bhzEbF8g5Cp6TkQ1sn7OTugbGdqI5wD
i7S/71y9Xkbfbv1Fe+Oi42MQBKWtoN1oa18nz1fRT+XaJEC/19m5+OXJjFrcVUvzlxIrGjDMKJMi
3h/z+xmu/3Ao7Jz/OEPIyl1apxZeKWOT2vtMsA/fD7KUZc9xGu8YISXj6hyzJJH1eK/CWPLEU77N
XryOJuv3X9DiY7hfYskBx8TI3t7FgeBgc+GnI0F/8TONflYtdJKo8cITON+SceInfc/yvkOvwW3w
k/4W+9EEczhWnZiuEy3H4t3AP7lN6bbckP2LwJc1N1dll3VN976RxXFlrzkEZ4gpmttgAHwFw2Vh
x8Wt0GfEH2usZeYHxVoN/yHAQVSe+GIimcf5cPYvDKnK5Xs5MI93c6zT5qvmfe7ZQc3ZapqT59Cb
35jdHfRnziqV/4B8ycBhbNYw0/jAoFRBJ1C33EcBmgJV9dkRh2W5/dPARyu6iEqOAjq5yz1e2+K6
pEJfOWSNeCG0c57NqUZ4uPXHFUeV6JKPlJFPhGowUXZiTkayqShjGUrmKMimDEKXhq7SB+PaNqlP
cjNckkkEkfqismWNLp6Sc/vVJ1LT/GlKyqf3vtvDYTgEqNnXV0QK1nYHMS8RyjCDwmwTJ1hVP/nt
d4Pyv6MEH913orDws0t3lXTCnUBAquJDs9MZMayjTFarMzfgfdwy8aAQi0OZ6KR9Qss3j5dmbxa2
W5eLfFPXXKDzfshzgh26p0zhtJKzewtsGI+VV1W1YJwo2yX34OgV82kvh8hkt9jEO8WMAA/qEYM3
tcePJU1VD+6yEjUz0u/0CWk5LMY9qR/rvfbn735NC5MNU5CcirsjGZpRJEOIwMthbQvKAJKrvtzP
/7g+NPRRJYMBDPeN1WFCtaBrEORaV2zgJgfsY64KHcaHPVEVKTDB2k2MufPr9vFXNOfhdkoMGWX6
su9e9REVvQa1rBTTTcltz/pgNmcu5RXyXgUM3TQHbw2S8F9UCRsf1IaM9+oREwN60RB3DlYM5O1+
imRV1H9TlRgc7LeFEvAkm1qFxQNCS1i4o92NdR0aYqf6k+BUHLdjtnuZrg4zCvrSosvzh+AmeFyR
4HpFKj6dh3wIhj8bwHHxk9qp00+eg0yDz1yTYbnvODQlORDdBDqWopmtJOQcjJf4MlbC5I9FEfkT
4qQwWPuf4+LaiMvCeK147Qel/bcl7kgvPPaq34aKdCStdn1m8XjQL4WWFTPadw+ZNTyGbU5ZljYM
QaFnE0O0Lr8WV7asN1fNwfBrqDzuRar8begfwR4AL5l+CDDig1JCVADJlLcNcvCmjoqEqa6Z8iMC
6atM8ySaORT6aiDNq8+Bv1bKpmvghfIHvoQgM6m/lTMCyrDRgNexZ9a8OoBPN8lXeJLtN7ch3+Qy
DBC7X+nD9vJ76SxHQjLPYJTnzi0rkUPcAIxZ3PZkFtE7kFy9AxwlUC/LMRkERmwHG3VjBmbINGVb
faDNbJFMiom/1NdQjCQBtcuo5+jYt+H/ODuz5bqRLMv+Slk8N7LgmNFWmQ/AHXAHzqRI6gWmgcLk
mGd8fS8osrukWwqxLV7CQkaJBHEB9+Pn7L12nDl+GTMtIo9GiRkqpm2Z9PcIkacMF6RFs1P3dM5b
DW4QmybsPWNIoZ5KVWsLpMudmjThOWedsxQK1rqpP2NgS0sNKQcH33mHrL8Nv3Uq/294bjIbWEyM
JFesmyxBg7dDdLmYCGuEyYcR0TXT3rCm6rxmlaY0xTebJoPxShQPOQe0pU13+jpZMmpQXOl4Muii
pLT4MFoIy+KKe5SKyXW+0ryDCf85A+kJ4dPUM51B98Y7T0inE3tWadTRHVqqvpq9aegZdNupO1mP
QxytRooEpdqkeMjQJvEiS0AZQFXtKHLjjzmhKgLXlI1Ar+G7591k+zMe4vyeE0ZVRp7KkEK+SbMT
nbiqCS0cQ0+N6jr+bFlVHQZSlYvxEebDxCOCCl3tDiKhyAivRz4Y/WucW4bb+4MRNR0PYOlggjg6
mCcsc9tVYvWjTaNWMLkYMlJOIzRipkHVYxUYoDyak2n+lY9Mb/etiNffpnfRYRd8p0Jn5lQiJXRz
bHm923wzMiapi1dxtdUDySG4YGJ7i8ArpY1R33SxJkmkTIdOf8pzh211G7fh3L+gA6vAYei17Opo
XypC4h7BMFHdNY2c6308RYj5plmnAPRt/Bd0+ac5UxibzEl8JUtTWSujURYCHXqR6MtnXjohr20X
qMWALwFFy63BB1m8Ft3KL+awVmtmjG7AzPvWk0ZlRXdGS98D38lQIQHftbOjUlPZItXGegvsgUMM
4lVLLRE6tApCSJYRJ2VqoVaMxUxsr+S5Hzts8PGpi+J1Y4+XyN4puPJSf9DLrNhrfWq6O8okTLHq
bLA8wyQpkrPdN7lzoCyzZ4+DjAJbTTNxvMTZ2u7twOO5PnS0ArtzKSiH3LKQV9Re2lGSGXKlFRXC
KjVUdcN3W0McRIhSxktTlUhOnRP4lW2gSWfOKlBCoowvbtmdCaOqGX+XGJkafdp2hpx2g6LE3xik
6FjE7EZ95aTQHioc+MvGKUf7xo2sGU2fKRIvzccyyMpyoQmEQL3f0F4vK79gbs2smmOn8OtqNr5q
BMGdB1XIF9mqqrvVWur8OyfPB8F8TB8YgBdOMEFpeCOxNDriyO0jr5CDdSUVR3xRgKWk3toWr/ac
vFS0i4Z2F7V1u+sdpfO1QsqvFXVRgJ9h7R2Gq72nwaBiuV+TQQxHt2glYv+0rgMMMej3iVk5LCwC
N2plOFdYWHj5FM3Qj5oLV4PBbMuWzLR90w79dGYyp5+LjCZvxZTxjcNBiwqMsxhaFKaTOCSYHKRQ
uTCKhUWJjAZTR7hMuHVqPXSeHDdcAsp22m5OHiPWAZOOina2KiXaRMsAlSZUivHeHZPlOqJICdxR
W5UQua3f9MwNGJuJdF81ROpmckCEYkga6Zau0CdOh9rYLtRbB/DJOJQps/YWHeVPBoakIERR5Ctl
24AHcNrPFiK/DR21cW9OyKwtqwZxQol3n6vCfkWBZTyRWrX6NlgpEWjlvbapJ7QtiToS46JpuDfT
Oau9oWyr68gZ1d24JOqLYQCz9SjjmV0x21yuVN0yTzYEfj/sK5YJ+mDofcc4PRU1gmujmyZAeP3i
WwirdobWMG9JFBg5jPnGXZu6ySnp1n9I2ws7DuXB8mecS9mq+hG4OUMTnHnYF6o5ZGyNB4Z5aXJE
5w2Rv4jkXQmx90/VaASjbp/3SLGQrA04/WT9vCZ/YZ5eIf6LgZGnmE0KdmRsxQdDUyGbjGJCdxxi
gIlypXquU2471S/1W9OAwvPcGTMAsIDuIFHOfAwjZwoc1mXOpbmjvdKumB7HxE0OWFCTnaLj2RkL
LX6s6VM+zGJ2HlMXTAk9q6UI3LlRPreuYm1sPNnBSD7PNo4pVxyFwkthfuMD71d20I7Lc2KtdqVE
LU8FztV80zDfwGJVx3clmwnHLtiC85YZtvvgViybJA3K/YCH+wy6BNVDg4ljGuCHgH8hxHUdV+3q
xVIPmQLx0Ems5AHkKnPgahrSz45p6ce+QY44haZ8dqjsr6xJaCfsgvUGxlq3NUaqIkVmgrNenGY7
Gt/pS2njzspzlQkIgRJR0ERl/xpmNdsDRrv+mY6eG2hitu5ql7lpFqnTR9w4SK5DiCF4HvXzd4hT
hNDXtwwzO6rgkK4GM0yuXaw8z0MdJ8ckwceg2YRiZJUIb5iBpJ/Dpm5QbIE0w740X2uodT7NoQLc
x8GsdLLLdZJDf0Ke83iWMIqU5aTmIb+wZVHLM/sR+j7ng3Gwo6Xmh2rW8get7sBfZAjrADIsH6MM
bL9VYEBKp7Uz1dqudkLfWEFvQEGabkw60ledbjlfw0Fgc1brnuzwAsASNYv1ABJ0uS/DgjpNNV4K
UMqn0jGbl6WY6geDReNmYmYqNug5jZdoQWwIJElF1NIiZGay1CD7xraonyq27JbAq3jaa5G0UEsj
zXrRhDvchk6E2DrG75bR8GeXL5kDs44zfgipoM/ZABLddorqQJeW5oo+uDQZM1eLn2fUiuw9dpl9
nNG4GzsHp98LGvHp3CuYeXh5TJyWlLGArBRc+Raso43WuczuMKwy6o6QxXmYUvBlluwgRw393VWI
J5bpPXGRmuzU80yRSluANSKy0CHOCTL6VpftvHXQ8tyMslsFptCLLCrIeFuY9XzoGfOwzxXTeY6G
du+Y2AUnRDY+bdz8OmIPoasSpcvt4pjiU8whEyKCTFBsF85ejqt63izifSWsofVqh3+T9S2iAUuH
1WhWsMCyom2PkCukCPC9L3uF7pGNWIdKwSP1WscFSrbGsUrt5Aq5nvMYVpjREleP31zdTbcxBJ4P
6HHsXdwsAsPaGOc7jrzzFwUByF0Smcz5Co23wUwa9HQxTkPFQfzStquWFTNmeZo1s72K2Gw47aXZ
/AVdp7IbzDreR4aW4MnIuD+LYxuPTlF+Z3sVCAgSc26f+lkLn+tx0J45D9mB7aCzowmO55JCmupt
tBukzV1sKVff7U68m8mWqaHr906kZNtJ09FXGS3zvrNlqB3HTlgscheytaebWkbMSwWi+nQDnFds
LM6LeDZUYR1rmCx+QweJ0SoeuLWN/JxweFY91H8stgUgjdmvG4pz9kmH4hJak/F1ICATv6UlTx1Y
jqAY1nHrQOWMxmFyxg+9yUA1yaL8uY5RmWN+0LBU2UzVVpRFoWXdoXZVhWYQLcbnomadwxeJgLE1
9PHJpY+SbUqEQo8h4s6XqEevYQK0QQ/Xp2FATkn/PISsTlhqw/KW3wlAd2iUH9qMqG5Pr/JyBwAm
9Tlwh4HakiiY61q6R5g7H1aOAyP9Zbjl/GXy1dVVztBRP8311CISDsVDbaLih9zQ4esUymttFPLR
deLyE4nX1o3SGNGTpJF6W+Ql84JKyxgO5zwFmIgz5ri/x/T9BWbwMlg1NpmZ60ijjhqyhI1hLd/E
6gT9e998xe1++XSfFFH7zz/E/3JTc2DkGRNQ4LKflGmH9N5Vor/Hsr/MU+1SfU6zwlyOPeNO6VPq
R4heaTO8QzD8q1uzkg1/uPoGF9eCKt08InjF+S4tsGJVYv/N734JqMScV/TmUB2NGPUJPUCSKL1l
oKb5/b3/C0TlZX7qJLuKQ5EyHdVS2hsE6PlVR491k9It/Zu/wgWiUl9q5qOOMR1LLLt+SBbFPtaR
Yf3+F/ir23/Bm7Ux3UHxqinLjBrDY7Ea/7HsvIeE/atvf8GntE076UfVzI8gIBiyiti+WQPe3gE7
/9XdvwDOAu7nvJs0uFEwP9DTnORGVeg2pCr+9L91f4T78+MpGEylRiPLYzjVIfg1WfimzcHk7333
i1d3wE6ZmGVVHjXYsuAo8ZPrHSXn77/799TyXwA7L7NSUTfYOQPcEt5yVc4syUyFpqvCTkZzN2dg
eRrPrmXOcHuoKWbmiZ74cGKmYXY3NdXEkPt1gpj+FQZ5OAYjAbdAn9icsulL7QijPeBldtAVQP9L
qPZhkSg2w5negkAyzrGbPAkG/knQRgLZ7jaxQyZMGF6EOT4vdRvHb0QN1RM6m3RMsWRRSje06YQp
Yv0rBwVpvM4CEXpzD/4Lhb20qfGQYiUYGSjja7dXgiy2EJ7wo5fsz8/8P79M/zt6K2//vEPtv/6L
P38pq7mBi9Rd/PFf+7fy+lP+1v7X+q/+39/6+d/8K9jeby//wk9/n+/675+6+dR9+ukP26JLuvmu
f2vm+7cWx9D37831rX/z//eL//H2/bs8ztXbP//4UvaApfhuUVIWf/z7S4ev//xDY+n4zx+//b+/
tv6C//zD+8Sx7NPXtza+/Ddvn9run3+42j8sW6eDzR6la6jxWCrGt/UrjvMPpqW6jrJLaI6rWnwF
kUsX8yOtf1i6cA3HsIVKJuSKIW4RpK5fUv9h2jBfHcc0TVd1tD/+76X99Mn89yf1H2SGYrfHCci2
tr7q//2I2wYeOSTnlsnPsRzDWi/ux20kjzRU24qbBLBiHK+rk6dshc3aylafx2jrhinmJwa02z60
V7kt4rEfbta/r+inK1jX4R+vwEYcppqGaTsUdQAXLq6g0JlrDUURBXPI4CgS7hZwVXxHMeTplLfe
XMyTLxRH2bZukSOO7gbmcLbhTSvHCuDD599f0Lp2XF4P91wI3L+Oa4iLfQNd59gPpRGh7GOaW0ib
6iZxEceB3nVs+zMomRUDkPTv3Yifwdm2wY0wVA25m26g6LUu02/oR6M+tLQk6DZ2SvWWN+PBXQxl
g7CctvGYP+rdiITb6lGb5UE1jC9NaBmeXTqdB4HzwaRNMQMoeHr4/R35njz9wy1xuBuYTE1VFagI
GUyvu9QPtYZJbPCIDL0JxDg8OTF+CmVciQS8SPAe2wqXXvGlHYOIYALAN4t73ekfYQd0W9p79jX8
RCuOOaFUzlVlnDomBO/sMt/R5T9foaazupEyZdsW/73Y0bKRA3ZviTrgCPFGHnu94QZLH0LThFoW
83a4JCdlHjeTPlsB6Tz6rR0m/aF16AV80JTyOZt7e19nBoOu5m7EqR3w6pBFE1vjWRmWzehQXOEW
cBiTdDQd6yw+8IK+qIlX1BQYg6MkAXNRhtqlgrIha89SheDTV0N5bVUBqhAsAqJuNgCl1Ie0M9+L
Hrh8l/mYEKBrKsuGZuqaUC9uQlKaLJlS5SY4MWO0WkE9muzm+pNZm8Ou0/AqymECIFe9Imcy3ikm
9IsXef3xjqk6wrRZm1TDvHiRlaajPd/1bUAEeLoDdznddJa2h7OTHpuo3cdNWl1XwMgpXSX4DMe4
tziiRm2BZTqOjWBk1O4vAMJ2RRKz9jjVUVH7+TDo2RPGi8+2m0JiLV5o4Jt7RyjtS7JOVjvTR8cU
vZqqudcNctg0yUkwLTdx0dX3GrDHd6qO7ylXPz5tEIdUSEiWzeog4Pxc/KZ5b5dAy8IsaLoCigwy
t0MEcXbbShjrsGlL7QSkoqN7EK7tPyPfYCqLdhUA4mBOI5yjnC4bLNcHNIXbQsacD1yVbnrY3iBb
3dHWzrad+Yqod2MMHBsiFZn+fEyYVIdjNN82Rs5s0WjsjcSg2mfNju19IfC3epFxc3LHSj+7WA5p
wOr0EJ32qYqt7ICSM9zR+q99YuytY6WXn1HeyN2waGB4ljTAyQMH3Vl26LGN2yFM421UVO1et/V6
ky0YpPK8M06kCNDNoAe9XcaWyUsKLEY19Rud6RjJYAVzflmzQs0c0WGivcajC3NqKMMrmabtQWBY
eOcc8T2Q7fIjcTVD8PyvS+jl4ll1HRKmIskxlOnPg23nq9FWPVcY6fTE7vgAumEPTrvCgV8xVtJd
9wxgghyKPHyMl6beckwjvbdSJAqUmSgqoqaR8du6B+hF7OH9VZuB/BVYC6mygV6n+Rg5r3ow+LB0
H0J3Kk5GBxQTXTd2AyuWWwOE+jErtoMwldulm+QD5FSJ7QI0Wxz2q81Tg/mJOm1jYk013DYhTa0b
mclnHtIu3y1LIKaNw6TBUfcxuRmrXxb8dmtWsBF164NewS6KGWownLM/IQA66/hTvbaRzTXzZUQj
9WhcW50SgOAeblM+Qaso5bWSOA+NotBaTgBARnPloqfLan9y3LNBcy/IUs9u2vciG6haftxbnfXF
cW2aiILqBpnmRd2uDGOYOSQCB9E6/bfT2bd6g7uOmNQbsDL+ft9azxgXzwSsM1XVhG65eE8vziCO
iX5p4l8EdbIwtugHJCUZ2lw7HDIo2JrhLTp0a64U2WkbvbehX+zn6y8rVNMR68apC0u7PMNNmAcw
xchAz8voaqo/jDMtMKEDgzeICHXq3v/97yt+Ps/Zf/5Etmdd41WwbG39+g/7NEDEgiZmK4OhyMOT
SD4msXtrj5Z6U/M2bKaiSfcA/feAfzAyM8DxY3qc7ogrUpZ2h+1vAGEsb35/WdpFRfX9soRl0HYT
LtvSZRcHabCryq7IA4mS5rwYOCkR0CPunftDNECQGKZoPJsZfrw4DiM/5unclQaDD8sUrODwWpbN
3hpFg56cpACkQlhNORBZWXGbVrgOIcbjVnan6hXPlHlf0tVk8JbXWEONycMw+c6T9cs7TVefwt40
XIua6Oc7rYyWnQ5qVgVoeMmR5e1dQc5eapJ/EuaQXpgYH2g50w2LWVGwPbqbuh/DbSHkVdvPWJYb
Hf1O0dfvrIRifawun3reMKbjbE6qelmsabmVWVrsVAGzmztdUc7wFRkFqsSrgb1bLCc/eQGq7pH2
rZDv/fSfGxZ/PoIoF9dziTAhvVyUigVinxZpIpTxugmv+n7y4U7rxIsDqom7fc4hQ81NPmjXV7Ta
OUb2VHrFyOCxqdxsIxLECu88fr96K1DA4ftzTao+4+KSaofML3OkBEOzNRKb1e5SirVARg623OEF
zb1zTqIbHAD2FetJ4U+2DK/i9C7q5BnHe7WRtb6rQnFcmNEeEWEgUBldUBP0lDNIfqdOX+ZzJVRG
Sv1T34TvvEDiVzfVpr5Fy2Gbwr6Mylqwmg2DY1aBEasW5yRa03Tqrwo60omsrvBvwkQ0el9FEovc
Dsmgpc3RWWvaCUITap9Uqne/v6u/vCbXMjU2XNdisnhRA2HB1lXonlXQ2IrtKaiRvQRvnzcUShmU
XY9IDkP/RmKKhbhvrke4dvCFOnG+cQ1514yqj6fe2fz+un611riuZqvUoJbNofbnFxP4I0mCI8Fo
YHFZ1ScEo1WRHySxEjidn4tevoSj/V6c6C9+qrYeYwVERvzM2kXlnbs6MkxymzgBVU+zJcUZT0CO
SVxxN5mVUtVNqK+jNnvn2f7eibp42TWVhUgThkGI2eWnIFnEFVBnrEPjZ4WJx1nFCofjrTaOIjIX
yLtNtqPCZnKk1eAz4e7ECNpLgzNKxFDGE2qnAq7h81GXGn3ve5Ge3xt9l1fICi/oMLjIsi9PZk05
ZnTHYD20CkShFqp9JuA6qRxq/XFQ3QB7YPJotO3JhZOz7xHHdFq3HKZhOCGM0c8MP69BIcAxLjiK
21ozbMs8SjYQfT79/tn5RXWCVgJ473pHbYTrPz87Cqu3jmSlCSSyTkiz6jGuUJGjjh4R/763Wa8v
yOWNWY9LqukiQHAvn9RBRxjYZVEToDXv/B4PTFCMCprV/jou7MckU26c8m6kB7Jbimo65ArqK9kP
76zY36MwL65DpyklNE40VEvfd+8figbEp2lSu3kZuDFthsVQn7jgrYbd90byLM2NprzMs0bRYoiX
YRzrfYU81cfy/lKvWIqpJBcoab5Osi/2g1uR+9DWtC+cLPoMiLveGcviTnRrtEA34mNYOgnUV3G0
yzi9ytUo2hUrxDNHfb03FYdtqosAxGWF2MKC1O6hyKQbYg0/J9DDHCkMzxoslOYZI3u5HnSzNrEP
eu27OG+PQEGprzLX2BlT3fkYYq4yQEFbTFnOltOHp52Npd3jSFAOpV3tIGrxYpaLr6RO8k6V8IsC
UOemagzRae7Rs//5eVpGqIJaoRTBpBfGjv/TNkIUpj+PrRWkeblPMS++cwr/XlVefpyG4ZoWP1an
UbguVT9+nDHoz2WuykB3ohnznpNhtQurh1oz4GVSZ2OEFxzosJmnlTKwDTbBQjgu0yPzGUf8fEgq
24RIEfnLFMsPipEg20iHYd3c4PPVWknS1zuh9t9TX3++auQpHEYF+5ulUz38fNUYHJVRncImiOs5
95GvDH5NSu88x+mulvPrILmDyZJ9MmDqbZrFJK4i1Y+THF0fxwKKvarNdqi0+o3cRWqcf5Su6tJA
tOW1xmvF76q2+6qGSUX4hPopEjhLjWgq7oFWYn6UjNFJkxs+QIAd9S9mjXgDKyWiLLLdlTbEE4O6
YesKyBHIMRzehtQieCR8NtMmD2ihrnNcjXlqfmstisTARXYfWBPnzkjlNqtU+OeaWZ/bZKyeqWx1
9LY5OHiwJSk5OWDi8HQcihJZeNXrX3+/sP3qQeSBcOkas0c57tq5+eGZ6AELjQqK8iA3OOUAc1XO
sA1DfOGG8C0SjPwU0uA7C8v/6BqyWuoW+5JD2cV84bKRqjMRXk9AuO6RywObRmyLVsjeom55Sc23
JaqL6xkv0TavrfmwWKwuXfVqQgp5nlRQf4DS5LGoaHCUC0oMHV9XluPP/P29+VUho1umS3UlXPt/
lvKuQtMDAHwe2GFlXtn5R2ud6GVyJimoX4sqRdkMhg7Ox60ylNwlebXF9DAs/aPKGeVKRO7h71wS
R1aON4Iq/rKRtxjxhMQnzIOiE8+ybsWRtMy7Nndxj80F0gaVfA19oOEI9v+VGufF0cs0MMxqR3Ta
A+OE299fkX3Z21s/Sxq/+jqR0FxOsz8/QZFpCUTWVhmEumGSyCW67YIn9t5WunjTCre6GnojXZG9
KwAPjDeCWJ+6NZDx3Hwt8P3k6kOGL+2M1D0GKGZqx8oN9WBwOYWmSXPdRaitJFidjelgkYh1G1zj
EkJSHijZGB48ieqYEXFLyeIioIi75hCbNnBpoNSbMsmmrUQJCn4e24MU2IbTemmDRQpOufhvt0qf
GbsJ/CXFcb3iW+KQTLIkO6la/iy0khYN0l34lMpwVGosIUU2Hlmgx6OL2XgbhdioROSI07SSQxfz
xixMZTdZa8wAx2u/aQ1SVMxcu2FidpzF9MkprPlGF4Bzu5zRRlZM1yaY2sMgNdWfzDoN5jh/TpT3
GwG/+LgMleLCXE9hqrjcBHRLbTu4quDQskmDMkB0MOGljd4kW3CQYFtrlfaLYbxm0XAb06xiBql3
x0j2sEFi+d4g9Rfl8Xp2YRnQeKBpDf/89NhMUpxZy2SgFUm0mUCS1OPk8snF0ca1rnENfnHV7N9j
yJ+mkD9Oln7R/jF51DkEMJahD3Ox6s1q3RWzNsOOISMBz+1yZ83659mogBO6N13XQsJTsIepE2XO
79+X7zf4Yj+j5qU/oGoqdZF18RsTnt7CE2AeoQzWczP3DY2f9FDhl8BMXsE4aYv+VhXVJqc+MYf8
DoBbuS/J8UCujJu/be1x2xTNSkxczGOs1nRZW+ck2V8KeiyHTISKj/MRjwG5dzttpq9VFkO008Pq
TNOL05jTfpyIo0LIcRMlueEZeJh8fALSk2hf9nEKt0bPW6+kqNysWJFeVZw1Y4ukmRn+jYBgEzRm
t4+iVf9jKOcyHK+IwVj2o/Xu+MukR8Fj8PNNs00TazbDQHS2jBB+fkzcRevCCK9wwHB/wgDoVrey
o7e/uIQ45Q/uZCZQPwogDUvO61ZXR7V3B69jcvbkhq9odZGdtfYHHaTbCamYiSsYwxxyuDBgdt5e
R+ONCeCbIwVd8XmcXlPnGEN1ZyRDF9QdzQ8ZAl6UOvIUJS91N+i35VtJW+lG1oW7tSIVGEgjv6Yj
3dq8lp6NUNWHb3Wq7DCAUWpvaYCmnizdDVhiawstGsQAvosctT+ArBMegI/66OBGKmkBoiPAYxci
SUuvqrhm8ZJGvg9FtLXnlhCEZQEwkz3h8nucSv2WWdS9O6n0a6saUkut3TuFDcIwd28gi5MpSWSI
gm6+J3gTEM45rMZvUREvXtO7uw634d4xsIeseDfMhCOZb0bpZfXyVikmV6JGAwbyevTKEALOaHWf
F3UCTR4WG8WqESOkM4jR1LpvHQu5ac8D8rXBA76JpubbLJUvEBe3CmR+Ur2/VXb8bYi6xh9ZPD1R
t5uiyUtfUzQiugCWbiSgYT8R+bkGC7GpP1UZqVZ4o95SxGehnW8JdiDgcQzvjBAnDWfDcBtzlvY7
VX/oTYM8WAnED66GP7TWk+6Az43GJd4uceanmCW2Q7+QtfamGxziGBmWWz5bp1BwL0agl5LOfLDj
6QBS7poY0g9ZZbUehiKHZgk1s2NgtSllKDc1VLTEKvcDJaM/yiShXT2+RIhZGIe/xWyK56TUnqj1
t52ITwMeok3rpBBUVEvfWBhYNpZqIejHM18qGeSzTNmoMw52NItYs1WaS41SZz5QFRCfohg3K4E3
itcEPHwj6HYJyAgrb8gz6Bl5A6hoMa/I+kBKr6kbodRfWiTpRyy7pwzoAkmMoNRRNbc2+HGCe+pj
nyU+feoESgg2ARmNu0UX7e0ob8kNQYkaDeBTO+tMiipsCgtIejs3B0ea2u1sEm8JOeXYAtm7UvK5
8PAmaduccAT2L+UITKvaFjpR9LH4piNmOGvpnG4nvTY9qaTDCatUF6DSPYp00vdOUT/jYLa2DooD
D3fQsml1TfrFIB7rTi22HKY2MaO7jZjGL3pZveBwNDFZEYNNTbT4aNBzH+qM6lU5USh2EgMqWXnG
QFb6NcEX3onv5vVXo9FOIUEX2I7uxklVgjxKW1/OQ7OdYi+yk/radT5qeZgwuILDPXPkMWlN0Zis
Zh4zJ/T0wd470tqHTvE1gljpg4/cSdIEt9lIGEMCe0azrWt95RFESg8cG0api1B1Nh6l5RZ+EoGA
KWW6d/WaUWDXmPthGrYVXobrsm5v04aZgN5od2RIvJH2dwYFfV1386uI3WtFNN2uj6JyF40fKKR2
XZ0+2XpleVKelVbwAI59tBd2MuyQw8aAUtAG5EEcaZ8Y3SWAD+ZA016yeNYPw0zTVcNe2Sh0pkQS
f8nnfvFsvRPAfGkNJdq2ccIbF+unZxfxJppJXMyq9jC3kG3IpzkZdnUTOwUZgmbrKbWt+KpRHkCK
dCfRWr6OrxNTY3sSFB4mIExGW9LyFpiiZpbYV/Rnz8wVEwD2vDu4qG5l5Zg7NU9uerT5SHO1eBk3
olUfyQupPMNGMlnojccGa+yJiAUloWL60+zyiiioW61aH++lPVsEMSRt86JPTkAQkr8M8VaXEc6Z
uv8irAl68WCeqkk5UxNg/bawouEWTBA03kJoflEd7KmQhb44Co2K0QAjEKt3cbKLYwDlSrSz7aTw
wVfs7EoeTU05C+OzO7G1sGZ/blDq+2mbx7th6BI/pXnk2+WCOU62r7OunTWVsbVVZlAoDdPrGm0A
tI3kjjA3b4BXNBUe7aggorvHQbG8snLSd9gICWmGZH9U4+FlzgnjzbS9CcGYRbN8c03zy4RpzF6S
W7amW8PR4E+o6pNFwlH0tMx86nI1SGnXLZGWmOPafKPEzePSALbNOG0OS/YV1gRQaRu6CSJpX5jD
Acp7fugW6oGmtj3hOqtn5yHTrUeOev5ci9toZMC/gnaJQSP9dYYVgiJXpQUdqw5BO7Q16vzLokJw
Hx1iZOOyfKS2J5VlMHlDM2qQlLnBRh2tJ8I+hmAwQUw4kw5SgievsovjUsUbmbf5eSBbVuaze3Dh
rJRGpbPrNAJaIAehNsP6BJJgtowvtdE/0zJ4VOqUe7+uc7BQcLtM21Flx1DN5MzQdt7jNw9SPT+1
3XRwneLFjcp7g96a1yd3cU+mh2Im+OE4YzZqngEIjB9nUj4VQZowjGUMOu5tiauUwJ1nUxCXWizE
aOKKfqz6/APVdYs/j9yaSgPupDxB2Rl8xppfLJEELAIh+Kjm0TT5DBW9+JjM9q6p7Cu6QB9HN903
LkqUnCuvZvXksOCPNW7+NOx1Xz8184izYWo/hkb7PCsgIfGoeq0L4z5jl0lvIZKVnl5lD9MoCciq
1INpp9fm4Fn2uscqNODqYot2xmUnmLZ1bQVGNe3GRPta29ZuwJJlV0BDO4AFaJ30R5DTdJUFfytk
DR+vyWd2zrrBT4sg8PL8gOYSFDu6I+N9omdBIUR8Jm9vZwlmX3PaB9jRrmoIVb0Yn3gPSReYYyw9
0xn6ip/36h3RhkFrqLspJUOLDKFvWjGzyVLIVYKd0sahomLT6BZjPy0Ry6veXMWGTv5IlPlaHvc7
m1QGH5vMHgLmh3iN/GE8YhFpmHmVodxFVrd3uvxhGuLnnqngFr8MVieTzAhApeBbJtVvNQ1VvRhB
ecFfXtyNOUVPqRXJ/UxkkUd/Ot6AaUNRY82p1y+cA3E3Mzty2S/AnXlThGfYrWKIpWPyFe5xssUt
QrtqPoJdJoJKdOO+IjrMc8aDIq2j1pEma4xZ51VORzEwETTQSAjocePBzgJLWsS5l2JxLbre7+0C
f7JFHzh3nI+G+1QpTkbOh7JC++xuHy4A6ENjC4/lOnSa58UBIoU4FC7A/Mwp8J5MYZgKblLvicCm
bJumFQvFEizcxeu6vNllrbwBV0FuXFaeUns5OpEDKKVbgTQGQ7v5cycreYjJmvCdqum8pR0I90tL
7BdYD/EOtCtQRR7Syn6DUy19PMgg7f4PR+ex2zyyBtEnIsActmJQds4bwmP7ZzM1yWbm09+ju5hZ
zAC2LIndX6g6NS/hLHWKrZJ8bJGnx2YKrEj63s3egkkETDJZOID7R58Ttg/yOXIIS75mfqHjs3ll
RHznu/O1KTc71rlfhFj5rFw576fphj2R8eYisiL2wIJXQXFQImIwVqzOmqHvVrEAeu21Jlxc+Fmu
lz7MNURWBhz50Z0J47kVvp3Rt5xbROeR04cjf0mjLCselGzhDtStsSN8VGLOBqFIOXFta30+34qr
oTnUgUE0Rjmhl6HEoRiz/A7zL7GhDKQ7PkxlPjHlmSOmbVlsQjLFKx3sSRWN8GFyKKwz4emefnQB
f+4qJVmdVd4ZTC+mnhKFTqFDCshiY9rw/K6gO4oWbZvNeNPNHgbsb7uRwxuuDvo3dVYpjzqPrcym
L7gW8rw1t7XvwD0Z9MhZ9HRvu9NymC3zl+iQyu+LyJ8JbV5c770Ut6ZrAk9iZdbdWmq/3ZLGW2b9
l0FknwjA0/MUio187qvhZlGUT25BuEBqUVU7bzo9ZijH18meH4ec7OPOwSU0VJ/B9F2MFEqaal+F
uRDdqteJ2E4g/HmOId7yM4k4ysV9kS5HL2hiXOQ8lPhJqJb/7CrRrVqdBUPzOHswxfdiq+DMZobo
P1eHOfcAeJ5Lb/vFYk5dN4/g9U3wHes5ICSlmjvK52KgjJipXdVmXjGMoTjzfWKPBj6Qs2oFJgF5
HkZomBB4KT0yEhw9PNWBzglGLE3X6i8MWKkuC+sLZkxidfNH5adPheX8joYjwxb3gqm4mBbb+c11
i0pExtVYn3VXi/UNSqtH1m/RkTPHuCWV8Gz8gOAI+47UR7DBdrmXW/4D2fGVt/MO5Biz556s0Ga4
K5zuaSIlEHSJhG25SfKMRnBnVgX64oZl2dLJDwmPQ4tlsT6yzEdfk3/QGoDGBQBAzYCJVJo9TEBq
IubhpMrMcdenf8wO0Wi5xltf2I96pu3NljoSH/ezXgPQ8QnwIIG7hF5U6gyL/FNAqjyaT4Kn+zzl
5THQwCXia9rr2sAG8e47k3Cm0RfsEx0zlO39BCKhtrdff0lP+pofA2z00dSQDkmrjzvMvvbZSkBz
o71vpR5qXtNE8Af/E7PzvM0m7ZrHHiNof9dyOm4ZjlnX52rQgs/UmasjrJQiKkWgR7zymj/uabMg
9Yz4tG/dxRxPZeHFLjWOlFvSLhuZ28HedzlgeaDBBWyJEYin0S9hSgq6BYIy/3wv36LFK+82YZth
DsAnmJw8hI4CQZXZDuw2lMxM9P37zZXPiB6P7tj/pQYSlsoQV6v1/40ww6OlQEZ8H4CYYorS2VG7
yJNq+/SiKgvUKxq00lIXnLIE7boHs623i910cYA4AadBX/G7M4rLwD4zlZWhXRSsDupFnN3FSYjy
e9/g0+zagnsPZ/dR4pGs5AG5mLH3oJiEWJrm/s8e7W+rcqy4deSpMvIXP+BHN2v2LtPSjmZAKjvO
OvU8pBNexlSi0CncdwNjsjY4L1B6GiKgyNw2ppWdmnJ/tM35VbWwI7kCLBk8768AENgUuhaNW6dH
Kh8povrgUwpCyWBkuFq+0x2zT44aXnjWvETyqVY7ZmvGbqUCv+twopP3SDHo+c01xT9FkFTxTtaj
4gv3yXWZbFvz7MgomxcnbHMb5FNBAWKA9oe/lEzt9oaqyomYotG8cprg5s8vQcuhZEDmDqCJwOqa
Xkt7JO7VXr8ZPOZ7PLEJ6Y0LJHtypVcX4t/wVCvzWjtEilVpkIbkrY4kSzhPQT1GhizTiBN+2JeU
HaJdwqJ0YlkG3x1tJA7SwYg4nB7bjDECYFNSwWnS1pyUBOgyIB09g5HjHBsZSifl+sROG+85lJHE
vch+9agYaa+9UvzAsP5jsK8QSbXUd5AB6sFKBvIxVwljdQAiBUauWaM2lWaSBuRwzJf5Zs6fbqtc
hjdkWNYNwGJRHE1IcZFWOVtYOPieu754XhoB+xKsyU4u/E3OBI9OZcWTh9LqbjPlR0nqI9E7Thfm
unPmkk05X8gwyuvmqKsSZUWHr3w0/zYLC29A74xW3brnnkPjWUWZT8jXwE73VqhTEYALH0kd3Ctl
cmuqXkWwV3Y9DVXEYnqO2G84CWzL/uz3d2nmzHeOz9krqqkJCxZxDKmr9zwd/5lQkYxFLnsNvlqc
kSabBLPOpniGbYFUILGZueGmtUmigy8BTEvjl24PI6c17bkVkYl5nXLSaKFeMDblGTNa8QsGA4Xg
SDNI7gTCYvSk+3K50AW1p9buHqqNJLesp18LfLO5swT+atX0T3nzMw3S2tmK0KJM5qRj4twS2nyQ
ujDB9G59aInpoZaVPKYTSCXZu89ypufRyVATqM1h4IAi5xAGplTzR6Q0hIXnPgtGR0ygTFjSPYJc
x5oYwdAHkkz9JDxpU1jgriZQoDimmWBCpvOdDSbff14HQkDMxY2GFSIZvJrnVJYhKcbaMzEhUWGQ
q1wix0ICSPmIIrWezFNhoolir4SXrTZ+Mf39123G41zhPzaM5oadQOojMCIPPmisryo3j6uzvSvt
4Dcn8pndV98b1jij30sqMYa0YjCr+Z5BqDEe10p9+ZxFSblSeI5DL8ImWxKPg6udAXh5xnoCa3Vq
hfcJwPtF5F2cytqBSucFERzdhXkKdzgsfo9oYcuJWV/KDYzLtBBPPdUu9Fg+BySzfzAiT4acgh24
Ha4pVR1SzbEvREXxXgvi7b26VI9ubx8YRGcnk+qOuPdwmsYm7tIxDXWV2Yx1rQ9NN+OVtI4L1zH6
lLH4DDQLHPq2nguByR/x6QsP3nI3Vy9TANQOSHi6W0Twunk6A+XgWBcFm6TBfWR2XSUshMD4MZ4B
T5e+Ald7w28OD3dg4KiNRGcoQyKfL74ag8PesSoCJgY7hMlFUdtUFLtqvqLVNQ4tmJ8rpJ9JQmoW
snhBXrzEi6KU8Ftjv5h07NA9QmI8i0SsDGNtYKwRybJJa2eYS+z+ucoDpNyeOSUis+hnJJ1wQI/d
ANd3JhCwAAmg4Ojk/wQreywgU6NocMd7cMdMnRbBglnC7LJ9aknQiEfCVSIl0jmsloGMy6J7J0+r
rFM7Gb0lhI4GJ9dyCRS7iQucIj0pAIQPHVuJDDdFDyznIkZEeAypb8p1wz0ssC53KJ2CJ47guNBT
pFQ0tMflyMzIuVjpDuRA86qZ8r4h+AjjwWdKrfwMHB+LtxzulgHwt00SZsvwFpTppQF5SKO12ldR
6ecgW7KkgogxuVDE5xXVc1FpHAlB5Se5fZ/X+QctQJcsiPXrrJ9uD923tpD7nZnpirYMLhJTDDYu
+ObtrJ7Zj7QYIG62dWN9m83qziDEZkeWlRciZUocpBknTowTQgYrXkrjBdzaAVHWi04Kl+hPBbOg
fUbfUnoz/VgWT5n7SFXGGh3e4NlX1VVnpJvndLc83kHZ0L1bHbm8fX6WSDaY0RLXZijc6E0h+ssg
sNqW0doyY1I9FVaLficqTPejBozyTJB6TmbHSe/kW6AGTmeHOn2r3ghity/2iBQHhGs4SQS2oCy9
wbNOnl994EFMVqrX1ApuyCU3ngj13KqxOgwemPBBKAw5tgcMxkPvoyWprqcXX9uzqQKRTKO8s4n9
zVnwh2ZT1QdjtRiVOVQztrd+KUOIuJBds1sWhDsmU3snr+eYQvC5A38LRWl4A4faxovOoNO1Hjrj
jKT+a6kmLfGq6T79JIGlSBSCmMQgCvaBTMTx6Fb2X4cHhR0NQWs5hLDTdAscRJ4OZjWumU/FusW3
2jSqdo/HmtgOL+zw9h88mPg0BdkbWD9gySD2E4Ogg0Prl4eJQIwrYNYUnh3efzfvSOKzau42Fqp0
YoRPFXZ6Kubg0GX8Cn+bP+3ezc/Q3xMX5PsOcjPHYLb1SW12d1mq3tYx7p18fMwb770VfDDp3Nyb
bjqdlEag7OK9rnVhI9u32kg0eX7sb5Gfg2pZwphG3GFaUBrGPasTxylN9djrm1iOaG5hPjDuK88j
rD+S2MXjjQMYNtp40W0Y5W6tlWf68X1QadQ80OzhNGxfLHjjAMr0HrT5NTM9ZqOCYtEfyAeaGy4+
sSWTJCd9YuNKhuAJRxh1+GSmB4g475nh1GfAYIgxDRpCeGqyNFtiLMYYioZKnN6WwGpTghmXMbpl
zmJX2PQHkEdUpGRjb+zPz2U5GEc91ZhFIJ1LnMV3oYRwyZobuH9AeN96Vf+hJvITXW3u8Sba8Qot
uLpGOl0qtiibQgW8TdX36K3G1TExOXY6NwskzpJzyNX3LnuwejD6az6L/qqAkYVtsELWyxAgYJZx
yI4Ci8bULgcNBgk6VnnHXI+GsvPbOnRYdrHWeLwl6zhVmwgmnZ6xZKcJjFcEvo+nVqEtyPlj9sJ2
HlYYRMCM7Tz0+CIyLAnc4yDdPp5yu48syWzdpTUb4O7caeLm7AAJkVDEvAXkBYAASJdCxs687hQn
2M1fQrqPIx/GlFDbcVlUTExtBIL5KwVSHZaoYndabb30tfxW3lbEvjlTGKUF7TB7U3+6n5V/74wD
3AmtOXqmK5IVBNGuyu8z0RJio2UfKGVIC4a8BNTIUski9CVSCKZzR/5LRS6jaiwYNc+MgYW5Xrba
uyJESrGfIM7S/GaJdTFPl62lAsNFcVmMNUcAKXbb0A0PvsVtOo/1bQVsJGBmSRt2hZVkBSUaWXyM
oaTnxoTNLVfWdzi0pfOs9x5tI3xIWHjy/v//WiFT3mekki8ixrHVcbxDBdtm4ynzve6+G7cPNh/1
1QmYuHWidpJKL3oycaHuKovMKw0cjGs4AlMhijl0MqwGM8p4+gLWjJv/Uo0Da54GTPPYB6RDgJLY
JmNN1oadOX2TU2vBqRAdC9BRS8OGywi93U+3sfPdFo2KKJXcpnztbpL8mRAvxPqsoxS03J3V1MaR
lWWkefU+aFrrSCEVdmJxE2XDk0p11SV85tauZDynjc5rzjaANZX2nA1ZUjfKOrEjMl/Vr92rJrbh
IDFf1bIYF2Rv+qemGliDl8u1K7YziWfeTreFx3W3mQ9E533V9RxSsnmkGvXjWePg29J+PrXebZE9
O32ku+9817mbfHUwRwLBjQ2VEhqCkOgyKF2L7q87Ej1kaNxYLjBC2VV1BIHpUttb1S1nIwgp8/dT
M16ReTqX1HqcGP7tl5zxrx/YebRqqdrbFuk9Y2fTOcn1i1rtsvWUy5ZSP/wBaTRpxWFeW3UkHvWt
YNB+Ksh+9iUSHJiZ1kXTKWYye7GZu3TWCeXxqWzbu9yBu1LAR6HkkUlqAvVKUVhSA3bnkVRAEK0l
s4yCX8voJ9fMS8FKoM23x6KW/yBRbZD1BBz/5dZVV2dmak92J5pw6McLaH4CLXT7iz1BmOnFGoHu
Ixpzdkl0Ew1W4ugWufSceQLarGrMZFbrybW1G7d2iOlC8ah6b3kNr2mebHJBmOoMm6XvrMJ4mdvU
jDM7+EDZFndZsMR50WiMufhjBllsiaNRaSpZIkYwk7wdDH68G8RDP2D3Zg+kwVA6+KN1Xwt8BcZA
+Io0UMZAfeU7aAF6C0AKTEaMOM+DJdqB62jcD4Nv3W6lJg09MRLOwOqnl/UIRomQ3NxkU9q1n573
Uq02xYMmN8xs2kmI4NGrxmVfOOUtVy6NxiC9emC2GcDra6hKvlwZVbtWyOcGxW7vdyfDDJ4QnIRA
Qr27fvyzmuDXT1nhflYKyVnhX+uW0oDa4QqF/46kKgYokhVFxclCwwAs3b4obXvnwwMXtcwfpIA/
qdKhq7xRKdfWgv1M5ScYydTzdtKH7km27PVr9nnqJjnzuhJybQ3iTwUk0BYJMcMftLsvRW52FL/C
JOCjuCK9fYLxOj1WLWtZU+5nvJ87zSNqBPu2DFXhezF7MFKZK7p52Ri0g4MfAfvmqpbv06b/FUt1
1xPITBiLwDFVMum2mpgUOyPqF15PPjX5RQ1eEDfePa++3UwegOrgecTrgUyjAh2MC/soEfc2sKJC
qHd3xvTs2/lFsP2BnJqHnYZwFjLxq8rMncmi7jxRoJMzeUeK8tkUxfRsDflDOj8WaiHwI8gxrLbb
K1lK027q1seea0tBnrD6ugqBnBZhU1wku9sdMTsav2i+rBIdMTpTZsV97Lr8QmuYmYlX7efcmu8p
VMvD7Pm/igiWyTQBRZuzigcGcpPs5tOa62+zNd9+uvOAjoisajs9ZyP1BNjRlxqd9zClJBpUxgiz
Kt9X1r//vzye/XYHxNbhXg4eSGQvOWur4IUtEuZ010THo5JAg4ffbvlzl+VOMniPazck2uTzDS6Y
Fvhz8b1ZG02J1M66Zm1JZ/msH22Cz8rS+2RTxoLJTQ9dOm274iXDxxiL1GRX0uzdzXRjFBn0yphr
s+oHDu53ivT1gxRrit4aBbjN9HDkqSK1B4UStfTO3zyirxGoDeYnVztwd2/6l1bBcCZ0kgLOf1x1
xnhWd55nHp66m4Zw4sNdlo7+q32damQyNbwYAOaO3KvWfC1ZUbKYn1r4+EP2mfo17m+zOInNOUpY
nWLomIlU38bUnWtX/pl56ZzVLCKJn/pUwUHZaa3/zRxzG9oKvPKHnLQg6eu54v7Nn5gd9YwUeEBa
O/+V1eCc+V+3kQAiH1ti1PDxlTLsCkfmb7ozM0EcXQY9hUmxW56KfFGJdKs/y7MhV2cNkttZJ4yJ
h3czflqf1b3j2A+8xw4Ryc8QMu/tiWDBASdNtdUkJJre3m2Ndxhdr1sG2UwNf6JgAufr1R8LrYfa
uSH3OyZbxJTbqD9StvryWSvMLVodN64b62/RYky3ElRaYgcdnQKhAbLVH6tqOme+q25pRi8o6F5x
feOxVg7Na8eohWQnBq/fddU1sWXKFyabu5EQgRKiTmSazFoDenY0Wh95/bLwmLJ0++BE+5rQFHHf
uNtOa6a905t3Y8vzCmfln2F86Qbtfs+5DckQGYEuqaUnTUfxa5xsJE+ElBXoWZvuSswsLEOAYSGp
lR+anK6V0++7tPpXFDeZX6vHc9kAQ06z98LfSBSgM2H8AYc5MFFbdbi0yDUCI9ctcQ1Vkg13w0LJ
6XhmdTa0BbjT8dlz8sS1vjs2GOdlhJDgI8AJgmrXz8OHPVPKt27ZcgCAG5smRkoswqlgXY9smdvA
mBU23cNWHkq1kH0MkF3OfRtDps14aUSNlkW4Fdtn7glyGMhL36hkK43UQdTRD11RGHeOaRxFY0Jb
pQefMk8jm5U0bac7410AMdthSC/JGWMiPOvRmjUEAcr0uQ5SllH2xzRpZdI8T7rJVxUxGtVZREhc
H86rvm+s7EbW7p8sk/V0UQ2Cg8oHZCG6fKextZ6HIE3IXIH+TKtXEkzP9g9YYoeVdwHjgNcu5yFD
iTZ2NcIZXbuSLJXYTiHovkwbNhH2ipkSEU38pTb9iXXu9uR2FV8OPk0aq7fJRk9UBfV0aVuiViyf
ncs2QFZziAJlqIggCPo+cVCJRPcSCxmEbskOT8s1d4cDgkME0it48onpIYaenZ8GKAu6TyYIe65V
K2Yzz9NUboSebPU3+TAH5ybjaYK3oj15tYPs8oUAhjLqB8sJCyFQdTT5AU8hAQPAP2Wjn5nQwplc
vlvdRLbUl1/DggBCLJTiqP3ZnUzac7uhrg7G8eQ31TdRJBQcbv3qdOOL5DCJO5KoYtu0/ypbf3ZU
hw55yL8sY4hykCh7owZFR7G6t+2Vz7XPHqepelOtS8pJ1hGW4xIxOfjjBd7Nfs00JncIvITyI0Kl
XiG50oq4mzraTv/TlxnYGib87YhKNnhwUk7YIF3NszmZvKHTELVt/jKIPjFLdWX6w3d+KmILlEPj
+TaTPGeMGWLUieUXR5tbDlPCdN8Vwx0X+xkzFAMaQsz6TeehmAsFprz7I9mZiAgTopmBGMYZLPjv
XQuAfRk4ckpKYjf46qCy73IvLxGRLa9qDvLId+40x3L2aLN5JghB2ck+QBzPMWGmpYp1uuckFyAJ
CWnJElFloabGHuw2or2hIC2KwR1P8HvlHKB5EvMwDg5Flkx6af8DzoprdHq2B26ebS3ZGA+vlrXG
FrEfmImoyAOL0fFNUGiFt3/YcKmd6QTTSXJEpIHxo+Of7aYedaCLxqbgSkBB6T0DeERU6hanDK2/
P6Tnzg2cQ7/w7akvHuU49133QBg2nQJAjAL5zXNeGWQON5EcUN96zLAFPVVdF1dr8z/EbLxr6EIo
BStKhPY/c6GvHFg6wmGlNvfcSz6rPOH6o1q9ooBpIHnPZ0Ua1clYTjywUxgUfJwaZPWdmDjZjdT9
MiGaFvbRdGxwxfGcp4+mNyAI8xh4tprGUMN7s7WWHUEvHoGBF7vVzKg1X9qOjMZCO+NWiFoS08fV
erJJhNhBMk80cbu3Ru8iKvIkFEHmC/vxqgehMNrcjaZeogPJ09DsJDIV9VshJ9yl2KTDVnKWjJAZ
CHQQNNqBN8Sem4aulf3hRMT3Zg19XPnta2GTAQOrAoZLM2T7nMm3ybvCZdbymLuC1Plyz1zIis1K
/CAvd6nluy7xtRJVr+b/Ohp+JQvM2JLz23mo86Np/sFqpMCSo7n7Ju/ZOnbTHlK2CvP0R1Iog82l
3NfdGvd23DW+Saauo8VtUUft1DPlQ26sY4WGBr7Nu5EZ6RQw2tdleR60nv+ijWyvuqFmEMArsqvq
2c7IM9cInkj12o5W6LC8vP6sD2qOybyRZcf6Xdx17e06TROZzmyY9f7O3sg0aevla7LWe4CNB9ID
kyodr+aU/UJqgYVPqggQVVYDOXMjp1Bfkzd92T1LHK9+rShPbm8JsRuVHfeb/bL2DTImr7R2OuE/
rBa8B9V7CO00lj+uPXI46lebsMGdTInRAsidWEXw260yyTqTohJtX9MwNeptl8UWwcK98yFafM1d
m+7XXj9VZOkwDYNwPvWRiaSb4jpegpYw7PLBs2hNqzX4KWa+/uTMLbGJth1BNZyter3PzO31FlS7
E7J+WZF0dqMWOQQQIr1gEGFgZ1SS0XpbRba97EfHbMKesaqndWRcVR8w5wmYzWc+U2OHCMVNRkeX
oWR0njhTietK7jFsXwxXXZsF6DQBVB86XJlWs36Nns2fUbCi1IPMj1gCk4bzbI0Ll8U0hnCzf4dp
+oLW3HKhnl3NBmESXBjFAKsmsW2cnGgzzbeUlIyAtminyuyxgt66I9SJN3SyeiLyeL4qhoYb4xzp
rHaor2o7FC5/s4ess8/Ke1inEr7C8LKWDD8dbAu3an0gaF0zG4cpFnomYste7RTyv1HGXe38mAW7
5nEUzDDXB5IrWjBQGAaqYuBWLGu0eUv2qBVIg9Dg3FOBaVxe7VsHfQ8c7/KuhPVjVcM7iTakeWgt
ATxBQBvXy5Xz2yLgc2LUaObXrBQNS6rtrhcpoFX0UkSk9f9U1eHKSOcjAg4KEsAEiadXF6d2D6OJ
HLhg2XxJb1s3TIetWx1Z+HBecH8dVyDGkq3qrlNjsqBhI24JQ1Xj/pakGDNd5D9pJeMEoYw7QNyY
N4blo98uAjghyrrhcSbTFOqNx6nE5G7tLEyUTnsdlv6/HP9mqBKROxaeBcI/zMzj7C3J9WCq4aw+
Azyu1xijwAe0q7hWZZHoo2wj6kHeCWEk0teXZGgZ9Ln2ft6690mZRAWjuRK3+Vs5+eseZkA4pewn
1jc+b29npaYbTZ7AtpnJH/LCrb3lglBbkYonviEvrTaebTd1qaOKE9rzuyVHk5vaNJxAYgDR+4mz
61DU7bFl0rQN+lkP1oO00DEP03phwy35wqlnyzBvMlmDmnmrH8amVCFmpgklSh8bioC0JbN5PRu/
nJPRKMflsPA5hNrG2wpc1o9Knm0z84Hk9N0Ur+vkRcLZEiHJBbeWfbMiKnGMlLIRvZ1eyi9TBl7U
ULzyYlGpGISCjfVNeYKusPHwGqTB9KrV/wq/g6br6e8Em8ZV0wa7tCmyJCM7bihKjXGvdjf11rPS
01cSfG6mnI7g0nb6t472W9Mx9QyU+oeTM5Qenw9tdeiqWzosDSlU9PGwrt2BgTxvWImUTDIS2W1d
+2/MkE6Yxbk0N5vlAUMfA2Q8O2cVG3ruHlMdWWqbBW1kkBR8IsnnP3eqiLkwPyqhzyf12rxoEw4N
rcBTLW9jm6xdkNapFLS3BigINiUShgl5+ITgfZqXJ7NR7aVYPqtx3SKSeRmJb8bnYBI6RGtXhs7m
/zdJ5uYEfXOAOSl7nbTAgbKRBdQrM1Gzeb8JPuNusP9svWfBi0o3sZacPri+Q1E+QHNYQAk02zPK
TaKDSBJGcsgGPUV0kVoLi6XEcxlcdrnzbyMAHMhRaVIJNSg6CYwv3TFqx5RI+/FfzZ7nUGKBRkjy
PlhUtGAkTlPPQWlgsQ49vThZLHGeKIF/MFdkO83BYI2kA0RWryGhqwSTwZ3CgxbXgXve6uBTK8uf
kjdkXLT6mBkWPzBnZjiP+A/BfR/WjDtH6dmYEAT4ys7hpM/PxTwTxlDRTmjyoxlsbSf0TYV1XgKO
mR8Gc7Mg9SBy7pkbJYDR2bC7Ms7HW4pO3/yNq7dGRWsfqWjYs8qa1Q7hbBQlR30LmGTP6jWvBTPS
nGfHZcfX0WTm2hfpFLm+gRPz1LrXqiHSLFZPZrsd1eDYtLn6h1dOH/S+6HPIzwrJPpsPm4CCNTMI
rPXumFYbPhuE8BFV/Zco5CdkUaI7KqThRlG9j3rrRm6dkUoOeYpahstgtrqjtoxk/0jUc9Ll5xok
OgVU/i7ByNJ6zO3y9obZb9Wy/kfbiPC1b31CEXFAMPI665b9j04ucYkP2Q0spQhon1St9vnQ3LK0
YyCiF1ds/2YX10bg1O/EXa8399ErPB4SRkcAc15tM5szwGMVz8NEYrRE9gYjiZoYkJAzZMxQQMzF
Iz80cnWZhVUrZ44M80OyG7WJGApHXb2mzfixCXHxCA4ikbbZo6T6gED+6aR9CjORQE10iBZeyHDD
VB6DbJ+jXBOxsL5Ns14PYjO/5tF5mpelvClA+f0GteXioUtc1gPJGE+5PzjHdiFKvB8uM3vBHRYX
HSyciPS2v9ebVQuNjv2Qs/GEZeQZoMMqi1OrLy+GREZqpMabl6uwH/jzFxfbFBuIF6an+7ZnbU0e
errLJ+cI4H2fr+RH+QvSGytT6uRZzatb9geYS1W8VAGig/NkmVc8mN2eh2ONNumyKbXKkzK6uJ/Z
ZbhGZOYMDAoUnTgQjk67/VbV7anCCdJUOXVqOg6HwZy/quwFXMGP7fcYZ6ahCHGUnmydeZlAPHQZ
STu43QMZXqH+jnwAgeY1YVPVJItaf7FIDwhyOaPGs7Kcq06qElYYJkUGkd2HwqBbhn+Sx53Fu84O
yY0C2fxNeHpf5AaXceuYCnj2xEo395Cmztu+83j6xpWqeFFfy9iDEGgYAxLAO98M6ysBqQY3ns9X
FLjlq/THaxCNOiXsnI7+0Qbidq7Za5Xplp6tEb9n2pUQA/VdZwfVwViaPrS7YbsQDxc1S2DHGFp/
PX/2D1sprlPGzl41gROPjIkBsi2skjTJ6hI3Gc6jbaYz9n9mS1kxwU9Xn93JTkB5DZ2FAUE3EylJ
xeHunSxzonSsAXIOKcazGtBq5111IZp4KHSKNzHpZ5RjB71EFrCStrtqzp+RUjJVNudzbtFJQ8xH
SCRipqQEVzbouss6I7inqyDd4BgSrUaDlalw85p2n5qWRrFh70Y0dA+V5RAccJvt1XdDi27Za+0P
RJT/MjbTbJs4taca+xPrVAKbUjTzE4oy5RlJmyHIYG5E4og6NGSGQIxyLng0n7pbcYiK42tuWiBy
2LRZJ9fn9mkc++xY374uTqnflQMXXmlQFNqzVseVviCkDIxoBoeDCb2+Estzv+UbU6TcDm9+3WZ9
LzONVN2pYie75h8E9cr9tixovDr9SjSTIuLX41MLHqkg8NGCuBoV97G3EFsD740leX/ADDUx3JJH
KnE6hH75lnYRegVSdOaPp7R3XnA82bFd1Y+ZN38MhBjfRmmSGJuBe7ZWkZJBUmlIgIiPoWrrCfBx
X1rnDpLb26i1tHB+Bi6DNa8l76oVIzP6b3oVjTX1AgVkx/nxIUwyhWbWkBL5f0S68Fbmn/2MyWdZ
+I4j/0jvyf55FW3wOJWuE41Wjd/s2nn+tS//m1pcJLc0g6Gv71tT3OHihWbh63rUTWVwQjjA0VEc
64E3PK+8HxOVPyOFlSXmLFTYtDaTXuIeKM0mBmY+tZKb5Mt+MO0DGiholPjkZUbfLbbgv95gLIir
PWcoY5NyLZ4lD0QkC7NmMJQdiN+zIySXNdXtrZbQcWLk3tM6rB8BQtgQVEMVkgwW/4+x8+qRG0iz
7F9Z9Dt7GAxaYLqBzWR6X5VlpBeiqlSi90H76/ekumcx3VgM9kWQoLKZZPAz9547qPqErBwjc+xR
+c8GQ0gjOCDA18n2kjrLcm5/3cGGWiFRzqLPoNN4vnA7YcvmrUMgm/iT01woFb8LGWW7WL11Bj5O
wlKRQRbxYxP7I4+xXUdQkxPVffXoaVNtoEJ2fmTj+EXSJoCLXGynovrSY+bQyJksSpDse/QIjPij
USqLFOgkZAGj3xhzsFJmAgKD2W/LbclUsL+2W/0RwBTX3UtY53BP6bNkfyHedGGNzsUI291Aj/gQ
rt94eN0eYWn5EK0jok6ygaqY1tjO6YprOB+WEW6KAj6Jmn/Ao+Pi4JejGbkPVnzOKgN+oK292cau
rNjLPhInF6XMfxPIg7Slm0596zUHIcevXqS7Fu0Vk2b1TVgYNZFk7jRnX1hD8hU5EJzVOUt8U+T7
xOpswH9ev+o6XtvxpCFf51t79tKLeRLRXhe5y8BTywO/cJ5pPGxWnGCR7Bk/mBdeE0tYS4QZzIUe
5gCO7Hi0tlbNBirLiwsh79dstPSt0/7CZRvw6yYDThC9ewd6gBBG5+nH2Y84jw/Snfo4tNGzplMz
NxxxTjrEftjhCpEMrvop9CezY3SgfWZT/q7ljA/ieLzXHqwS3foZm85TgUaehSL6+nz6zjtaaCs7
2ME+t+iJ+sLH9s2FhxF/UevRD5O94sLoGjxGJs6/SB7CJFzR8/6wPfvakbyzMLzdZIe/5on2mEms
VeTNMkiTg+05y2ZMn2QZqZVR2zTfhAvbw9V+RIbj71k8Lh0mZsMmI8JiKbmOmZv6o0ZWHSFszCi6
8dEsBjVy6emXSR4w6izUt1FM5ltF8ELJp9njJxPuBfHsryjKUtYM8e8uIjBYJ/WxsqJdEyKsneIL
3lY23oz9wgCQX97x2EFjOyFEN92NnjtPCmXuWhKW6tcPBQgCUCOciWOchoXR57+GIMOZkBesn82o
QVewxvUhhneeGwvlKeb8+BQic6jXOop5xuq/8W//FtqmkjpSWPshobNOAQJI0PfFT3xGt9FmTh4g
iRnKex2QhhHJx16qwbNSa06KJhVvsKchFTLK9rtsBuEjbtnqlIm+AW4Fznhb+E0yPdU7nHg9KOEZ
EZcnnmVYvWQfvV2Fy7JkAmq1HGN9Y+E5ZiSVTc5ZhIO2mmRwm6bivZ6DC1dR79O+5quKJrTz6mLp
GdS7fVjjMiha8lLY5w6z2qU6OgMmmwnXCdKI8SH9iES5s3XnOx2ROlY9J6hN8EDWuesHuAJTbU3z
3EWo+aOPWM34mdypXxbDbSCZ1acaOdel9mOs7W8vTgEElCLFRNH5ytBvjT1j5q06v7bNdRPxcsxY
ccJaME0autXQogqfjYXbcqebNzQBt6DkJey5Vckl4Oqpyx2ZzOcRkyJvlVecaAFJ6UK1RCCSHDt2
0vSfpjP8CqyahqJrXH7tk9Zo97EN0nU0ztj/qqtuRexo/qROeO9xXDaHETV60rKAVA19ov6h7PQ7
cll4jeZaF1Bj5o8Jh1VnnDjrnXUPk4DO1YrwJTc8ibgGPXKnUagPHiBOF9WaPYEV+CIVFuJMHb1i
bmU+yQb+8a0d23itCuc4WK2zmjgNlmPoXQeQtEivdk5ESxB58MJE6x14skWYrqJPSQqTD88plAh/
OBEObZpXaytjm2sMamU1xVa1+rmzJVa34oWElhT5eovnhSE4K0Km2C0aUUdXnwk9Jy6TF0cHBttY
xiuY6W1KMo9PftS44g2ZcV6uG8VvSXu3xVe84PceVlban9DY1P9AULXWtulY/5tkSyyr+qXqBVnr
eFioK8c3MNq8Fu4skBgs85paoR/UzW2raGU+iCH5Y8ZkFLQvrop1nywIkrRMfH4hDvfcWyEoYmlo
2rdSEh1bRpVctEKFFDTee87AbeFaSYinYsP6Pt6gTQXXgc8UYZSxdBFeTjTiuYZy3igw9RSQIOzy
ZFTx77ScvpHtn3MTk0+YkacbtGfVd09Zm1zcwqbQwjXncT8vpCHyhYmfG7nS43ZHuDzE68rJaEul
qlf8ephOLARpsmRnP53qiTg4Pa82DHTAEC0Cd14FZfhNEKrwnXB8NePILxv8izmqgWFKNhxH18yE
xO32Z1T1PtrHC1lhb6nlbMIyzzb4U1jHSX7+loKW9iXekFXPczLdSiIRwbmU1qol9H5ZE/uBZueD
rY4C12ewfBuyZuUgRYqnRPn1VHrb3qBoAUCMD0wEsKBjHDK2BSovzzXfY6cNdqVYVES8+bVhkc1V
/+rt+cNlZ90UybeQBqFwPTtOZcG1dGvuDXCYFHsNXo7JIQJ+UNEKaojn8GYI5Lo+3TtJwAQnc46b
30KlSIAT+92eMNKivGs2OhbGM4m2Kztzeh63brKagODnGngrGT6ixjJkQRNZvLusS881Flifrdmx
5egKhZafyspAxGW70Z5Qzf4pyrDiaqwa6Aa9lVbr7QZ2yK6qYRd4Ve35UwuIx+q013nIGW3W+ZvK
+/lFIuzhyMhjSRlcGcNKY4y2Nlr1FifJXovz4N07uPAdNuQ/m/tpT6JS+txI2XxkiXuNuzw5BJ89
tAscy1hDkcuIHUl/qEe0ywjtryJ3N0a1kK0w9qxRaYXHrvaWCoTB3iTKD3lIJEhtS85ll2cwFFjJ
RXhtwdG8RR2oQV54SZmuXaTFpFuUxSWUME/dro8esKp8w0hpThu2XjFPoGxGIxGNOkpWW4J/D1GH
C1HtcKd/otn3+JmsF3p1iDKsmtNaz3nFOnOXWDchrOoYYg7zOxIIoHS6ycGys7uyaNFHdPt5mV7g
gfGPcXxqiOO7g1yzl/D/HFZPKVL92G4PTmSfdDqfI8KrZWmF2inzqHkYncpDUyt/rLpPCUxxDLCg
uTkT/abP9XNjUIAieOKhGGLMx8OQLpEZzydDp6XQ5umlG24PhE2amG8zDPpnRgRYlAfvmNc5V7up
bXCYxn4DetHXVDpuIjbQo2HMy0nl6lgK8ysccnOryVSg8QzMY4kCaJG75lU2UFPeIjtsbyxTolVt
ZP2KlAkYL52ePUdI5ovUwpQQe8XTSFtcZ6AtLGF7B2Nkl+rUIy9B20aHUuScpMM9pou5kFhmnjEx
7LXOu8/choeZUVsmiCNmkw3SHk10F6Azxl3ZXQm+KbCGsbjCmPSRJOPFtPoRkvuQ+0OOxOdBV4Y+
FBB/ycAE+TfLFlOe7UzWlCHMttAAnZFUBEyggi+3+2nVnA6ap/YkL+uLsq28ne7CLEQ9Ga7SMmPv
brfDubCte9wUZEqLmODgMPrRJKyHoI7Rs81wCCfH5Wu2JkO1Fslm21ib1mIwEZF5wRZyegdPcvXi
Ljt4Si1lwCBHOxOLeixTMWxEgPTSzJKvPp9vXV7Px6TknFdxTuzpJFcxUupmBPMUuVyShuZMu9CG
GcjiFjrYb4iF9Z6Y5dnvqBQ3ohxzlPjje1MGycXCr7YeLeKloCBl7kq6hdrinkXzbDj1E30rc1cT
7G+rF5/wSQaOZ889r2dN/4ScUxwKSE6JWcglRKF2k3vdI83Aw9xnvMONeg0MVCC9bh4H3otrkAeM
KyJREJ70cD+4nLBBHJqrsD5y2+sDzV06jdrVKzBk6W1z6NPoTBUWnLPgGIMTOAJlTA8xxTbvr73F
AusLPfoZDNlz2GEoImMBwoUFAzDv5W89oxOJ9e5V6k1/iMS7mkQOU2vo3lIJXiElKDMomMg7AT2J
bqiTkvWqwG+8ROGmdraX0J+V1b4ore7UK3O8EetIPQPaKxopxxuPLhPnLLv6aoDQYLKiLHSzP/aV
s+VxaJzE4LbE3g47tFN7gxmnnEX5U4+mpfPDcb/wHpkXXYNKANpMbPshSS8MGJPBLVcEN3psvUfu
1ML6RUIBscIyW2FqzJ8CqyiOA6IbGBL1Mme0+eppFczNVpt9AjWnjTXMzsXVuSBhwAiAM/Po9037
3ZvijYW7u7OypvSFy5Q9th7C+ASh14wimyDShTtV4QW52S8VFGJj2OmpIm754ky/GkPTb1op/KKL
JN0vc4ao7MSBKMSeLmoMFnP+8HSV5Y3h4K8pl9nTqIV0ad7UYywaEDcbay0N8Uup5F55UFpqQjvT
SgMbwLOTJ86+SL/zOU22FH4JdkCtIFv0ED4cra6lEMJQ/y4KGQ5nL6lIiO1fWWf1WxIzN3qSe3vj
4WH0kIjTsSVLmc1IDqADK4q6mktu8ztV46JoJBPA5FfVDsPB1mNKYuU6mzJgtBdJbbgQi/lbtxt1
Giyp3yE84D+ZJdPw0Ng+MJA7C9LRgtEl9aLdsGKU+bQTGvyuSZ/FOaRb6q0MgyD7Ut8OkMuaCGCW
KUN9v09MebErv5v66Glyiif8MQhHUTNTkqcbAnwor/8x1GTY9xCkijbEptsEC2Gw82Y4dcZ8SMyo
CzAauMBAQIv2Ej9WqbNLMG3o8ixTytSPyr20DigXSFOQc+Obcnrv8udaEVDCd3+cnFZnocTSXoyW
v4DU+OCJtIaY4i4LW5Nr1t+fhuSsEkp0OyN2hr1OfCf0/4HJfImydIqQx0qeQl6Y7RB9k31tzo/d
1TjtyQFah2id0PnI1xL706w/BChgnZ87RNV9L5/CyTG+KI0qAs73ZgXMUYclBiKOa3s2vfkDxPED
HBx27PZJMfOw5Dc9gCG7Ec0tm5LXei4W5azDKWMzv7Sr7kcix7ekC3BCls7z4EbWfp6RJtjDF0rE
T3BQ+kawY1mgcE9XSSba3Twk21nk1h6/stioQf4YkwZLn1PuqRhmP6j056HD5Cdqqzw6LqNXMRhq
5ZrhmzECG5UlAyQjZ22VY5VyQIdg9RraJdVmu1ApY5Q5t5NNQlgunJXqHvUVitQyUIyj8gb92OQd
/vyBKXU1lCD/DS+UL03HQI9A7viYB+W+ygw8gxo6jHwOmlU/Elej623Fd6nsXaqxjwsSE62pMpA2
Km/c92JnoE7ZBnbM+u7BQ9E9vKwlZBY0xExoCZ0hLHyMXuwsQZM5xteuVQLYq8Y4RBTvYza4G9P9
pWweLahXwOYZ3tUbGgtTAXlXNXPQqVA2OCTMMjWft02L+FllWgUiOv0xNZ12rSsOz2AMjl1fPNvB
/BDmjia8zVixNbvGoNPCaE4Phiq+XHfUd4UIQagwd+3bftt6wAeSHiaeDJnIFw0LPSKwNh7T5fPU
GjWqPHc82IoVltmHhzZCe10rke17o/7Nmd1lffpidmW0Lkb6E2V6+zEU36aH0p4Vk0XiZEXGtBoZ
t5bnMXAJW0UfijN7U3sJm2kyfncwChG1IPcPCcfZRrX1M1BhzrBa108R8mvyqNYiw/fqWghOEGxH
GUkzWLS8CbJf0z20Q8UBcZTLG35Jdc8fx+inEs6b5rCEgeqNRzGkqFehW1/yvn8D2EeHYK3JYes/
HQ8dDpqW7J5j9aTxFeHe1stj0tFMhG1u30y1Z7uMwa5JjnnXf9nD8FFkkJmZJA9X1N5jr/r7QD07
1c04YKoU964qbILLLHnshv6QtOjmIaIOQGY6ec/6PUGzj2DvFpmVGOYLec+sUGsKb8uMQRSKxvCd
gCADDJLo8kfdvhR4q5YjbpOkTyVjX0NDl2q7BxrSTwFqZCg7b0cENT15pz3CpLTogyRgujUYkNB0
nVOLLAvEzs8oD14LpZqN2bn9LrNYBQrHRvvvklaRSU4e24PPOjobIkrJFSHGCA9fulDyRgYkeSIW
g263se1NOxUrNSnL7xlYnodUXvMhNp9JXGEdO8zHMmwpC+ddXjuO781ivCrLLdcGYEQEDki4nPSn
pFY4z8DKqeqs7tUC3o+LAi5Ry0N4geDpMpBz/FZOj3O874e9ix+MWirceyJaA4e5DkOEoCSZziyE
mQo1OFu0wG6OLNf2jU0wO2VvvXdraKKGlefLVKe9jScKVTwj9bFL4nIjBd/WJIfcL9o6O4L1CBeA
nfIN9ARENKOsrsDS6uuY4q51QuNZdMg6zATnQxcH8QH6HU/PaSJiWqb6AU1jB1xTXPu+zPeyuKXF
VB5C/WHjqrvHAl9tdDMfF9pcKITLdyci406l6LCczP5plQmer6Tdw5X2J4btOxsPxJwn+YFWmMtF
z950B0aAlaZbcmQK5PAsBR7Fgz0Xe1p5fQfqV67NLv/IhZUdbUuKnTaITT+w4QS5xALSHskjq/Cf
4ewcF1mBQkZ6x66DL2ep4Bx73HiIPIjbwx93oqFy/cYLO9YNYvYrSRghjRROwZrmQjkfnYyfGQ11
6zlSy4b10wlL680y9fJOWYmbVhyRxiCiqApEV0VXbUdVvRQdAXP25HHiiSA6RGX1K8YUD40HgkY/
YqhIpXNjYBDuc1v/wRaBSaoeHZMpq++2gW0AWXw56cM20/J93sNjHsPqPAXi7LbK/prSY4aS1Uhn
FsrhycxVe+hndcWYDR1iMN6YBW4LBl0pHk/m/xDUG9vajc5wIXnsUNbJbp68ehNS8S7xHjp0EAfJ
NpQLpTP2uui3iSG6W06Rqhzx3Ga9tRdTupMdTYwYJIb3KDzmqQW+r6fKyMe8vdlID/Cxd8g0Asx7
lQcTQfNWHWcEWClvOv35QxqpRtx6r7ZmurVzgG2jDe0Jcny0t/KQezVn7JJEw90OGjAX7a5MYErr
jZhOdqgnuJfjml6Q1UFdI4sK5HTEOr4xUuRqrh1O50zq/U7wApvoFvEtWdzKRhmf/vwRNM0myOxh
RyGSH5NiRgmVYInHY0nAT+Ls8hy/fT7l09LtwpHRe3bF3hAcuqR70e1WHoO4P02Awrcmo9otkQm/
dbN1NtlIJsusYelUelK/MrjlQegcurDyfnZd/QgPJ6bVyQ+BegiL2cCuH/h0kPdg4iuiKMaaynJ4
DJsBFKzQgDKZN11xbC2yF6es2htV3jAaho9qYg/HkwUQUaPYxCM9LGP2hlEzHQOkFv0Qlj46Zwkn
p/Q2XgFDJwi9uwlr9TnVxAo3+DuyARCkOK/2jQvmxFmQsqSfhcZ0Z3BdYzHNhEcFCEI5fOjb7Ycp
vjf3fRakT2KUISjJvmXgBfjABGI4WXw4FXnIpFmSNlFryRpvQ+SPqXm3S/s+4cteRpMZ7uNH868P
5cFrRAyYQBfr3MQ7beRV6Ltjc/DsoQwXENfiaJ/kpJUuCsg+TgbdLnZafUfZWvsPJahVzKvZMu+z
N0zP7kSfzC7Zvjot5vug6XYBSuVN547Te6undyI5xM02Dlh62n1Qwx5l+ldvU5sDKqrGfmk2qMd4
No1I0AR2ZtuL9gyHQ6xW0KQ9fA/vukDbMvLcRA9D3BbDiavKcSH5lRuf83qMntuhG0DAgfpt5YTy
2EOmy7T0Fx2/2Ho6lp7W6grfqJMXhv8o7vKse61QG534ElvDKn/jcEvXAN0egoNyPGfFhQFz7ROB
wI2U9HPjd7aOBNd+uECsrF3IAcYAcqT9VMeYIs2HJwDz+FqfWM/0c/A2ZI/E1zoiTSbHSWq0/KE7
zvhGo8sXLFdRb6qNkYz53WSlNERcWqXOi5t2bHsITUbBGSaweDoBq/URclHixApdVZ6oARCzb5pS
ockAuILAvZ9/9pOJZa2/z4JEzYj53lFND0TOhJYlQdwcsMdekdtGZuikUr+IrHDZwZzcB1lIrMAI
GwEr7X4OMB4iOSfCJGjw0nq3KZLiR1Wt295ufnrz0OBg0AkukWX7swG05eK4dwR0mgRo2zJKwBaF
chzxtQrrJyZ2MIi9e9NnKEzGDEZp7GLGVFZpkORlR4jBKvsd/1mdNvUPQLjdznLgpoxk/UlaDh61
zkwzUCMtd1lLdILbT2kjVVkVfBvkbDgEYTARGO1dFgH50rPsOhV5dSEnRr+FoblmjLL2rKC6h4Oi
637ozmp0t0ntJE8alonCCBKYXGxr1R3Bn/EDxPqBlbtzF7n2anb6m2do7RUJE/QUPD9Fazg7VaIs
FYGXHKoWeGdoETBrjfVpzqT28hDBLZXpfjeTo588r+/8pLAIAxECOOHQPed4TKhHeepNiXaO44hD
ok2O45DgNEUMfnZ1HovCbVDzzdjJTNzy85dlGGIpYCb9GBr81jHPoTgt4SwRxLpqwA0sMVqgtEiC
6dWAMIIqqtVEdPnzhzd5r4FAE8wGVvcNnQA/Hq5bDUUrlYzrgxZks4V0YZ+yQLgEoL1JxA12w0BM
Du6mBMUDagiNNfCq6tNhR/7FzmUD9cRdwYSE5ol1EQv30kNAyAp/oyS8Q63j/ujpBHf2BH3G6L9R
KLXPVQSnj30Tke+x4ZtDVf8As8/OznXA0imDChGfUz107r6NZw0Q9XfnWNlnHMWEGjxQR04nh61N
xtC6KhPcm61GtrdW/WLM0e6H1K1WaPf6awimaGVh2tqgA8HynxrlC5c/PF7rPslcW402N+PYdSP3
eZTuRFaaN4GDaJEYprdBcGScDGBLvVl6B93dS3OSJ/as1XE2pq0XW8iyXJ6hoSZPkVQfFuFDd/Zn
uFvq6TjNhefLSXg72kpstaP9OSWOXOvh8OQMvGyGXTMszDHWOn33aT8GOk0BAMJNyGGxJrBxDiyQ
parz8do6J2nk9aFHJY2alcohYsqG3OeFQvorx0mzaXKqRIgLgk3sJa5NQG6gg3yj0S9mzViaooEt
LSk66kN9x9aAoJxm7+Z0485mOX3qARMt9PZaRgYsJc1GeyHgXbVtfIMkMW2NqkALhBuYRvUsphAq
WFvTjVjEl5K/fi4j79syC/up5xBGMMb2EUnPQm8C0E2UnetZV/05NtrhIProWpTJryyEuz6ZLhUK
HTMWwQnhQKOvEuSgviXjXV5WTO6TlocwqgBZm2xQR3eDXnJATZoREzvn4bqMuy1RtSjwZJJN6z8c
fvxc9VHBJmIPh5UTzcK+cokXngIaQPyST0WXvFj66N095KGM5huTcrnt2OYbOgIKgXgN8iX6kJHJ
mo9h7KFPw8btNJFxRQmz5XSN/JZ/MQivfoN9SQ4KOcrC7ozozixJ4K0Hn6iL9Ow6VkDfFeVr/O6r
jj3cnxrHNQAIkOnK2k2f5UFratRPj78B733rhjbZrmeHE30QwK01jeeVnoHE6LBE7nXKdoqGgC0R
3sU+Rs9iWKwl0gDUrQe7TjTlCUdJu/ekwdup76Am5E+GLMmNMNXFABGKwQ5f6yzjbafX5+p3XyWf
aoSX7JgRAiPRHLR+wlrOj7Iv7H7N9HYbVlr7bvVI6bRZQv23OE2rsCv2XV6sjLLrr9EQa3j8E8zj
qHFiCQNTm/ezAYPGi0pnKao52JcB89zWBEdD/uS8DzsHk+vM1Fe5CTPLhmlwgp3OoEb4KBqkJmos
P1ghFEcUKvVaYzB6jLltDomuW2ujb6onLOg7N68/FXiWrzo/pRz5d123byBX48sogp8BStAdyUJv
WlkpnEuq3SWg+/2+h4sQN43DTAIugtXo7bkTXn1zDPkLBbu460G7I/2iXMuitldxqdx7/z3Nlr11
oixeCK14KYtufkF2gHOsVKdZS8u13c7h8n8OxPh/xMA5Fo2WTQiRJJvP+7cwDl48Tdddt9haBvbA
2nyw4CqG92lj1H6tpjd3DqFHm+ETTn2qxrl9T6iHl92jSPUwAhxpmtmCV5kDNAwzYIfqphdwVTjb
//ys//EvwSHt3/+Tf3+VFW1FGKl/++fft6un1X8+PuP/fsS/fvzfN9/l+YPJ4P/4Qafn9f3fP+Bf
vijf9p8/lv+hPv7lH6tCxWq6dTxvn77bLlN/foDwu3x85P/vf/6v7z9f5T5V33/7yxcMU/X4asSy
F3/553/tfv3tL49IpP/471/+n//3+AX/9pf/zWyuiYnS+8fX+q9P+P5oFZ/q/FVgDiRv1pYSqcoj
73P4fvyP91e8ih7ZkJbh6J5n68SzFGWjor/9xfT+qguH3Dtp2I+cPYd0lLbs/vyX/VeCfXRTl3Re
BoYI+Zf/+sGu/4gK+cc7xevwz3//9wQYSfLzv2aK6AZXG99DEokLu186/3bdJSGBou6MKjMIsS7o
epGvK2A5s0ZdVgb5yPAM9I3FvFVfqmBi0zWxA7HGQ9Cj8rFtaliYcRuHhB/kLgBywvanBHy5gbzC
JsAt9i5lhuO0HCcOWm0RQ2SR+OtNCpJQt59UF7t+ib6js7K7jj2Vg7oBh4P4flBMDgemBmGIC3AA
TubJ+Nab+W2ckZ+FiDuZ7ndHdsYfgcsizxjYRY59+hO63Yz7GurCwdWFdWU0gKLWxZneedCycuSw
TEaszZi+aAHctzoUaw65tyxnp9v03m/XwHAL41pRFF5AgdH/FkwNHnPwMPB2VhxAzpMNPvEqGUgz
8HDpOSrajliCwYLsI0EWXBO+MI4Sbvw0mJgMvUuU18268jACe1HE3BSTvIMIs63mp0ynL7cZfVn5
KydhsBFh+o4FlxcLD7k91CvO7KVlE0qTWhxNxDZBi9HQiTbYshjtj8RZ+s7UFJs0rP08CD6F3Xs+
MLyjVVF9a9Kt6amhqWiosgCBU6OgJFplkpwna7A93x5AkrHNhexjzMeqj0rG2Jg54ByAJYiLbTyw
BST/wM+rTF/27hDyJAaZPAG/0tmQL2dV8uh2p1uPT45p13yMIw3niYJ9MGEzU9pvOYNcEyOyeYjO
IE4njzBWWRpHxmITt3Xi+oDMv+IYE8cEf9EPIoRoXjcuG3RTy6aJkocBcV7Jcf/QNy/63ph34Dde
ZF5API7Rmgel2ApoK7xDHvIPpvyL3g7nTd+22pZ98rahVmjAmxizBtJgojk3oh12EhPVSKsWwMs1
GuMcnnDnjWeqpfsYeE+5cp6cCKs6vT0Rd/w+fdpvuxlbkbnwegfmqoZrxpkcbJOhc3MNxMlUz/tS
SiZwnGasKArMV8jCiOpAU5gXyEqlG61cpFxgdVhnhQxp2yimLhBluyniaqkUHHWVku8HEIw1jOoh
25rNVYfUskajDcyeXQWIM+9njieXCAAlXrw5eaNzmpDixxDJyHQsnJXntuxq5VgzBW+idSBMWBQt
lZADVbEDg72vY+jE4GxtH+yAyW7bmAl0L/10yLwfeLAejYgJ+KnUnjB4owm052xpNTwTuXGAGWMA
72Xl+jUD/NFF9ptTiS1A0wOzmuDcdAiVa6jEC5zq2cNTGSXM8wqnvU827D5D3brOxeQOPIBVQgsm
V34ZBgLLiXUjDup0O9eUkTnmLjKnF5pN3FOJdIMUnYG6NSOaqYsZ6elBv8C/ERzYMaChNLJ2pUOS
rTRGDAhcEa2nclzXrCxctEFTUD1BkojebD19SXj7sOHE6Qae981uQPvCBgFp+vCw1yWfYafnMDW3
Y0iXXnVWs9Fc6p2oYIOMv3gDC9cAecsgnoUPbj94j5NDW1C77BfrmNYFqPB7m4mPyMuzFXkLv7LY
xMyjImcJ6B8YiEcSpgSI5WntyggCgeqh2aNFDNdjrxOfVj/1NVMa2GDkcjgBXKq3RoK0axIytIzo
l7SjQ49tYjFXXK55rZjx9I/ZdHI3NEYOFUcDlCmpgPvZZ5GTMNCpAfrFiI7cS+MtEIFXs5QBTwVu
I9dlLzWlMFrgwe4NcDciXXf1ABjKsNDrB9qh7Kc1v+SwM1pxSca1J3uuMg2Vg2g8GLmqrzY8Ft4A
Y7OrTiXbnwC8rRw/OvQNy8CAheGW4Rt5iHvRY1Ns9ehp7EosKSKMj5gQKfL2KdvnQjdwG8UYfpjj
MMBgpFPWLG0wFiNMC5m7osmhq6ME1jmk2dfCcaqSq1UP+YakgGaZxcQRsL3Y21FkbZ0i0TiBxClw
Huo903ljf6nBEYsANCuQ/3aV72YLtFq5IlwDJUwNIK9R4pQnlfRd1oQnkROZViPicUHITsLeNK6E
+W2yHg9aYor0BB9a1r7G9pvVAFrPMlAXTA93vUoJnPfUWhFHXU+AZAxWiQDOQjwG1lPZ17/Z3aLj
VvEDj6kfexNwGFT9hyfps7QYCIQohVvaRFFZMGAsNLqF112T7s+VlbE3tvYGpieo1NNFIz3CZ0tw
sWHv19MA83U+h05gPQ/qSGBst1fJxOWK12phOeNKqcTiGso8gtix7HMwLIKKtZGTNRPAH+QIbBtR
qjjJGtyyUD9liNibXXa4g84GM1uydJs7F/C5/E34YLVk/fQjYiPvS7Nchm11i5t5Jeq09z1J8kk4
ob6RziatQ+WrULooJHhyWy0U/L5HBmvWPmraYSFjK1/qWoRCMJEwrkhlqWbGpBwclCIoC4MEO0en
w8H/MdAJK5gPENQfzT8nQ8fqhFlDB4sb0I5KsCNl5YsummIdF1wFURw/MYVL9hNuL/bykHrBZNDS
wwaJK1pUvN+Nu4pz0d5wTXjaOK/MMryG9OtLC5FH3r0gTtXWMgI64KCLtcDTob9HbRPC1o76Ol+b
lQnLEiDDZFpHx3NeqLJSLXmbwGAvBt4BXNW40oRGcAXEOd36kFY2wi3pPpjeAr9wj0xWcNGY2pZs
4P/D3nksOa60wfWFVH8UCn5Lgp5sb2eDaDNT8N4/vQ6kkBRaSBHaa3E3c8ewSbDqM5knT03sndjQ
7cK4/hoidW0JGmeGG2E6N97nJvF3AKz5Y6l3qgZk7+mEybAsCGfqoEt2xqWIOQNIM+Nq7JC5zlDk
GyvkTLJIyhlUj8J5up9UDwKqMxSSiiDlHERZlOljl8EXH52HtAa0362USHN2D/Uaf8MnofYTyT4F
yEqQkNkOz623HXsVn8Tg7rmU4LFpJzmSYvkm3z0nw14wYvHynXxB8bcLl1hebY1DOh71WxPCs0ry
LNyN4fxJDQNMRKM/rJL4faEGgpafgXcskqNg8LONWzTGPRS6YXjWemTFb8JBaduG7Bu9QnEe4qRb
aL4nPhw5fqC2RJWV4msEddTd5nGeN1muV5ZyBKGRB2wmlOHMXkwwNgaVw2xCorbq5TWfEufIyFvf
ChzFTZaRFIAlpG6iap+CvaXeoDubo6KAu2ENh8yJ7/SUq1XGFAF9avGBczzQRIhb3c6sMRbmtiok
OqgipVNp038Kw3Rrgc4nQEe/dYV87eSbzLU+T+7JB2i3TxApbTILWZTZVacJi8lmMjClopk7o2kh
gQchRNlSwVcNiP7MECHLbgN4DmdwAGOwILPvIBz/zdfjr5j01Uom6McO+8EJ3xsSOi6QpTAviQAK
XzvecqfYjm5E194LmbNRAc96oGuf79uwvddiBs1Z5+mhDWLdZqe2b/7qyrs2JdgZR65TOecr72SI
LyV8VhFDAX/GHiqd4yzXYOHGfpcCc2LVFw/EI1pbu2J+bi4LxUaBpzU7Lnb2XhYk7SU+cTKyofe3
5ErqAJ7tlzCxltrjoSXrEXVSjE3PWzhqzbZmG2xAt0mZidAZgG4L83xaSXDzXpqXgst95dGTrcHJ
EQouf0O36pxJ1vBA4jpqMtOQRZBaDHxI7WMnAJ5uM/omLoaIBAfPbX5SK5bscpfxvqBViB13gDDP
IT7q+pi1WYU85TJLcy2IhRmEjslZ4pSQrGzYNtW5b0Z9Gv3+KBRyqgbuIJQl3rRogv5HgbzjmwLA
fIg+SsavOfFjXVuyhCmaf4nN4jEmJ/DkesQzWpP6Zxu4ftyhJJOgSa+O5uhLMR7j4cSGyP42L/Ju
pTAVu8GdPxgor/rDcOv25b1oo/4QJ8uLLkAc+0Q3blBsn7v1XfCj+GzEoXth7HLQRbEfa/MH+MkL
MKcZmw+vl0CKdyvpvlHw8nKNo8l64giw5d9aZyOz/ZcVAGsnCzYze4QMtYyyA9c/9iY5BcJSBZaW
5AnOWnhUI6IQQShbZHlvqh5rRErO2Z1BQdTVQMdmPM/xWOxyC3X37JsIS/7R+v+ZAA4nqxeVcO+D
WZl3rBFrFFMHD+1viVZ9irAMowQksKU45A0U/s60vojw9XYOAj43YfPQjta9yvWT6VLPDg0arXb8
8vzlH8jFQxpPOMobYqvLGGZFX1KBI2dEDsJvrE3qwRhP6WZqc3PjCJuicDa5JJY/AJmPhiUytjnG
uTcpwsekPg2pFx6Sim9ZE74C/CFBEYjSRtyGlJTvooF51rkrlMjwUYMhi6D0CXRHCl1keoRmR8fS
cbmCG8DY8tPM10UHCmXGinzKkWv/ncaZfzf3ec+NkZTUEXu8DyKDoodEkHyOgH7nVQ8+Tz4xORsv
Nm2tbnusaG61xUG2nCad/DYrN8wd1bCbECugQhMfnh3dIznmKG0srqKUvw0BBomXj43Z9cfQs67g
8O80BLh70LhBaEjc3xwYW++F09BnEE4IEqM4ys+0EbtUG9XOtUF9DuPrivIN2rZwkMshXFFNg01n
pitOBple2NGz+O2n3zkCGewM6s7o7PSSVx0DRT08kCHR3tfDi6FtuAiJeBl5oHYWmF5sFNNP73p3
wjIeWibH9t3Sd9PZFOQqZviErmgBOUHD8ckU8pXF3Q+hZvBPas6UnuMsHI5CLvGusZvnJuPLwyLt
p3QbqoLsVSxw60Tbv1HGMOJTVA525CFVdNFnm75LcsqE2MILvdPIRj1AAX/fl4LsZvbynmWCVIde
oUZUmtUxsVihggjaNxkfak5YHzLk+94GYGTMiDhbOzubEruYKnqLiSDcYlyNy2LRWeVApmaL3lXY
7XlSRcXGpqgOCCFxv7swfhtT9QfqNmRjfofEY9Vim2LXGOmnYTrVCR1mvkviFzFa5lF35rMCOqkN
fImuOZFMmqXnllPiKFjbRLIybtF0dadc3Olb4la8nAJIoaz8azxF1XZcXcwxW0pQUyx0Hut4MW7d
7OwrZp4bHfstB116q+M1V4vPnOlRfZK/xDkQKplcYMKoXeyJoxMJNjSGm+3wxiS7Yv1QnNiDsZl5
62FNDe+l6GooZ6CKAeSLxuomq+Zids59UtbEjqTEPK00nsRlR8Dad95rHxuQ5SbGbnV2F1Rc0E5m
imLzajnkvSXogBFQ458KD01PLT4QcUNNgshf96eWT2DvYBv3+G+xcYKGC06qGFXmRpnWn8rRO7QC
+tz3eEPY7TCkJmFv4b7bKDq8QVKUZARuZbVgeTw2H8vETh8kRXL0SCKVOjwhoBM221dAsdpp/7Wi
u1kS3dqgUedoxKKWm2N9Hm52XMPin+7ycT31raWnCaropZLwQ8d8xDGpAIgeMAq5sjgls7hgY/zq
sx7FyYzIYZrOfcZLRkEWMe7cKKN5z09liNjJEd7ftLQ3VQw3zKLRY+/N0CVn25ZVhg78lPEfpLRL
axA5lZTJ2TNSgliJu97WrTrS3r/2yx394rH18PhYC0ZgObiIYaZzy3EVZIlg09TU94hIOI8klbBr
kN1t64k4BdHsEQ1OjNX40diIEsLR4MkujCckxgzksuKbJfAUEGeeQYE2novHxORxKt3kjz8iB0Vj
XRaeffQt8gUJAfkcdDHve+64cAa8RZOIQH+N5G6a7DJGSDqIfdksvvNl26fR7P94iFgK4r0c2hAq
tficAK91cwg0C7wuPyfirF1FD1zxqeGQwmCWdIfmb04jRW8SL90H8yLyZeS8Y7d/5uVBBgWcPFge
XfH07c2jz+3h7OzOZj7Ks0SjtQlFpoCWc/JGKFbACd3ECm617PSe59UPcu9QOviKI9GrQyuSj7mN
/s0O7vleZL9Eu76zIurPtmf/E5Z7FozfpsT4SH3SnjLkrptWQISefD/EBuO5tJ6hjXKsu5B2v2BC
ungV0m491HdDVPvsLYpxjwgvOrChg6vCBSt7aC1zmj7hLINAsuizmTIvxPc93Euq42UCFyYAdhu2
SXLbtLqSHdzGnWE99a6+Lzw6uapGkYubmuSJiGVS44XU41YwaGyXlSe/kinUxN3xSKYhhJyZ8k+9
APpCKldyADSE1kaAzY9kgV3QBYNRmXF2YpA54Sy6sPZ6zMjIOFv++JM+qKwoPgAabp3oyWQcFVRQ
hwK458995++o79NTP4dv1sjJoDzrJArQlNpb8FfKmsmFrhbIJWhDqhagf/Lo+OSHIwYq92R+n0bS
B9aLDjwiED6mfCW3VlacQxuB08LvWfofWbdvijiCMws3dLTb2li/nk70C0zxeRDLt9WTm+AgiRny
6NxHb7VzlVhCD3Mtwo1pgzakwr9J/98EQAS8tPqoBpIuMkF4tVtj/0BiaHojlkuoWUhe0OHaiCIZ
tcL9inaumyGASQBpRVWxHLve2EL0gEjWnPgWw3YQ3icvpznw4QfKIJg9pFA3tb9zLWOVo/+uPLAI
+asUZK6hF+iZStiw15D+d5rXZxoeIbFg8mTN05yW1c9SciDFqrO38cjFacy/qV4q4Bnmk6HR41lV
/6/OqSZHpTRkSPswFvNZTkt9MAYJoozoA7Q0Nn8jdNTJFi/RYt40SFbQvAYlnv87axM2x5Ad6nGg
VAynY5xyCLhwnB6zplFwHFvAwaX14TFeuPNn9wocddow0el3MHdSg9Fgaw/1OSdkEAUhDPeyeMzT
8XMC6eMwoxdg0ra+GMdDm7CSB6e0IYF2EF3MSRXeAdB51Tlj1CwEls+LYAb+oXsniFzv263nTz2t
bMs0fE0R6neo2GMZI9UgoBXW9iMCYXj6Cq/caixeo7ol41xwn5zGFHl8W0f13VR/yWJlutKxK8il
WCcn+D+j16SHp6bGlAy05rOPVL9dSGTUectwmtzSrUbwxujCeIQg9lszr88tZWyMIn4ok0Mnlus8
yKeoCTHCle+tZWfB0BNItzg6mAzjCLhOn1AQESSH/4+hLbRlEkq4eMeLxbvxYmVOHuR2ZvLpnJkx
v2S8ShhY7r5NkAJNUfsnn2z6Bxe+fOnT2eTGeTT95TKPMANYRq+8AjT2cZzuU4OM8OadPCPj3PiU
t7DNHonNfmR/fgqL9fO1lc/hN90xoIBdshC4pRx3M8XRLTXFk1phIkByUeMwPJrScpf09qOHvduA
0DCJL0+AsDDmP2igYdSsqJToYFucXIWvef+fRyg29WI+ZMZ4rBTdP5UoxsRDyuimTG1vUzo15Lsg
9jUhjdtoqf9lpbFrRrDMpF17W+YuJ5tlvOLOMkz/Hob+tyOWF4BReTAYHToNwjtaGwlcjJp1uBtL
joc0P4h5KJ9xyc8IPDVhyfouA1mV5UxeNAMPmf/LPDBizBOucafCDZ0msmWPH3Xsjl6Vy3t38T7D
wfd2MCGJoW5NmEXcH4ppynOhFALMKDogQEItwiFkojcLuxT2gn/vWD0qksTp91bJLrUvmU9pipua
we+GtGYmA5e28eAeUatPCRbj3pwfEtZ/o9/V2Pnz1yWU7pNXWE8N2J1dprqHmiH5OYsFoVd5Wxwi
d7nz88hlsO5+Kjn1t6ZEQ2NHBFjges09FiJDm3ziKHdqLAk2FYbMSvOSE0luy/mlcQfzPbQZhDgw
j4OWN6Pt5dEZo+cQAynJIva9S1bZUirr2uNknNreIVi9BftPTH2YkzasP5n4k75WhswQ2TX0KX5U
q/5XGqAhsAORXzm+e00beJX51yP7msBkXn8NnGXpozudZBj5luTErsm4LlP3CZfrlo65ucv09GfB
n7i4mDmFQNWW5EdmGgYTT7Z2jdVgtkWI5EUpCQnldN+2DGpym4xcEruI37HDdWT6AsIoegD/wEKT
G/3IUFtKOYM4ccOnWkysasrAluj3MHlAd1gXsAQb9Cn0jTZqbASFYcBuFNcsdz2BioBUrF0zewZX
/bpeNY+jtDVbp1crE18zKw+jz/+K0CW82Dxm09ayWXEcpByJgjGpqarsQ6y5rlg1EXYFi9czvx0y
Rs08rwPbru9n5VjuRaTUcqU5nousXnn2gLyreK2NLJ97cgpGQUk5cr0FXEYPQxJnvGel+Zn0V7fX
Ozvq88cqH4uNiXx5o1cHJ1JkUnaimzs7T1kvmh0QWC7uDhR0X8PhTdErsi79V/Tlly9ndXQwDGPB
9hnfpfXVwvpBS2W9hrJzGM0k3hE1LoHWEa4r01E/Zi2GXZzN6iBWCrt0p/bekC7rvTgJshzYqG/0
VGwAy3aMkHcIV7oA90fGq6wcNrTLWA8n006/fOp3IM4HwyCLYmIo3w/x12BjuYajtW4ZknfFaH0z
mhEhGCGi8CZ3oYPIn7l0D1VCrGvbmOWBcvta20TIyMzO93ZSkvJQxScrNo+dDYii8flJuKtEIMJ1
nADqzksl4lLDOlos6vveBbscxkQie6cYhq9he+8Y/a5GUzECVsk9+7NN3+v8qbPlXd5wmuBgIRMk
hQwwGPCyXO+rQHx7daziVlrRPax4fnqDvFFn1B+wCSnuQ6iKvjhZtr7LZ49humivtJfxKdaMQHpp
f44GT3DTwy4OCXwG//XFd8cNVM+VMhrmI/qCX6usFc9qcR/xskqe/1ip5owyh2+4c/UjMsccUDOV
+wfDNFMqkxVBGCc/QBTVDmwVBxOsr21hxM/oNFqiqSMesx4GJLoLbh63xZ1pnQpb5oHlE7+RPbGu
eIe0sgQRhi9y5IEH2Uwfg9pw9CYSimanYFgbQdckUxQZYmlSJnFLgyFuUpLqY08S41sfDcO8qnZq
H/Mo+us/NtG9r4eXIqa/kGnyh+8CtBQ3fhYxHJGlRaI92Y/CFvQvPKNwFb2NRLiKrkG+D54HXHpi
GKrZHliQOOgeyowNe+s8UoYYI85Tz04/5gjVHM37FMxkM1BUu/eOrz7YJRJtYsirmcVPvZ30sIYk
4yVEvOdilidGjPN1MHVG04oVUEah+eD79dGbxGfjc040bK22qpAepIPoUTLBfohHir3UQOkf81XC
B/EvHpc/+Fjz/eiZfxyV91fHFRR3uvgaiAffLRPZmKx08DN0VnuCMhRMvL16qX8WHzUcQKcrsk+c
kSZMoagyP3yeDCwEqzS/3cb+WOPbcVvMKSRqelUgLPxYZK2shA66AyHZRxcx6s9If5rlqfcYVbSw
U737luQl1oERltN53oPe+C0kpVhi1fXGtBIoCEPJSC+a5n3ooI1PRc1FF4VXxd21QAV2V/WgZDUN
pDS6eFQxpAQC123oncPZgC2A7TeXs9654MythMbTrZ29l30SiyFPWW0mhz6tnptQsN4uCEOTvb9J
K3rPiJnZhtDhcEsW1AvhNcRl1b955tQbv/xpNID4iEqWSgfFV0J1YhUS+5YvnwH+rGFrkP/jkhlu
Q2hnlZAMnObM8+Qatuk5ZUO4LjvwrBOvS8PYsR6d3TQTpk7WYrlDn8KQA5ps99vmeBd6MkWRMHJ6
1RNx7VDnUaExdsdXy9zIazo2ldkpTCvnoCa26vaBFSanStJJJCXx81z3y8FJ2gPNoDpyFdqIk2VD
DKpl6ctsP/ZdPh6bJuXKwQy/JRgMxqS/xuNFOHqV38t9pvUaPtyeswbs5USKGPP56ijG4meaxEi7
CwJfWxV1b6+bXQS3V86FOOPzI82AOFYmP6sywmLyCG+T0D8YYwQ026CTVorlKiga5pZ5Mi5CJAub
1pjbPUgUZHfwbGCJ58xOeD7RrrcgxCts4ZtwtXOnK9ocPQKUNuAsrj0XgUj/do4xng04suz3MOvz
TMIKeiTCExVTZxu3KZ0ffcgiG6zxUwZknwaCUMCn2Df/DiGBBq02zqo746aptkQsdsGy6hA6cBHr
dD4H/OL+IuiZoH6/x0LwrvXi7FUrz3burH3dn7qm9c6dYmSMX3hgQQe4NkRSzI+m72cVRqc6h1DV
UBVNEeVNz1cyEcz/85Tds8u8oZ/ibbUuyHXlYm0etm1OKkBbz99+ifQVt+VNrEVJNk7XpRA/S1Gq
nWtSeUXoxmYW/HSV4o6PoL7IU4W0mu0A7/0yLOc5BQ80YGDcFQaM8Tr8giqYlN14g6wTBv7AcjbN
528dTu+D2w075efHqKr6XZkMAjSGhLk6TQpmkNkf/M6oNmzygP+Vj40VTczvyjNGlhhz4qoZgU7I
98AFt1xyTE1EfjViP8x4BNkO6a022/eI2yDwMCxtJ9NMHqG0bGdhVc/42B7aVE/MOZgvTzwFqcs6
nC2mGWdrHIrzoQkEAezWoAFYEF7aNDVVgXJGg/rZTP0XPpMxIAmcsMgevqyvqavazAlmP+7g3FYA
4xUz7Sc/bNvnsn6dKmKBlog0SeIVKvRkurqfvdw+AIn/x8yq3i1hxTTYpNBOE7VP5vA3byzFTT++
psRII/+FJMxahKBnSheP7XmSznw4KS1EFH0ox24ubsaND+/KlgxpOhtdMx1+d6kBP87Dm5GF3ZZ2
GI/1xCOeGDFBOIk4u2SvS8oxjce8JYyKGb731DrNk2kQz5hibOm5W3cW6homgS7nFOAYcWySxr/5
JQNKB21VpKvHsatYUBlMeugUmLCUyQNA9xnPOATI2GUraLKFFOhcd7WA78pelfwDH2dbRWwuuomA
aTHYx12MqOIpSWDAScu4KQeaMfvy7UDcyc6P+ZgR+h1iVz0OSLaZYPQMUKL5YnAAGWV9SfvlphuT
pKE+c892ZOPuniFmKtvBa7t8xaqYobcCCUrzazSN9h0aQwuCzHbM5PPY+8Q3lRX2OG6o3klqaINM
Y5oE8oEiNIyrbti6HHyzoK4Ou3HXdvKcWt1Fl5QPKCrWNWUy7DwjRHRCf+Xmgqdi/QpZmH0AKJP5
QkLgt5+7b+HYEjQUwhwjafAidfZcVRrwtZuS+TWoXWJU7hYLBm8s6bchpFhUWj9CNF9WzZtM5C9X
ZYpwHaHdl0T0NVmRuVO6Qhlo/21NfPVTqVqcsdkj4eYxNqSUeQIdeJdZN3f6V1oMUSl5DcZygk1q
Wc/7Bon16sRkwBH5INbq82BP5X2YER0L5EgcoR1iS3mah+GQ+hlxe8n3ZLXkpMXxS9WiC6VeJUMj
JGnGwfRsR29x2oaXNLmT6LYRXCZgloyQiFzHulOsVTZaxcZllFDdW3gyO0QOf+x8CtjgDpu4hOA1
mgyWQwe5nJNufU7jTVlhVXGshpvXqV5VTf9OYPJz3/RHVwP5QZzJOhYiGjBGZC5935x1vieOvrgb
QiB+6Mcq6EburlWmvzVSPgOPpJlLSvxlRojIOZGPTcynyQqaGVGl3UMEUggHNrI3XmQQeuMSsBzg
9vVTsocitrpM7fU+iaFQWxSriTOTMsrtN1iI6cKuN3kOFNEWOBk3UC5JQEQLKykhA9sCRVt2X8No
3Pk2M/6oMI/KIZN+cBjtEX1bBlh4XosSPLNztkMws8MYox+CDYyGrtoJbzGwa5o8tNOwazz+VIyR
f5uZZCwlJv47D7FnZ346UEFsNMBIv35mKcVO5tNBFuSzVhRvrrO39KF2umdGt8W7Mpgjo7JsPTib
bdo/I3bcK3ggiJucd54AmCjp8uvH04Or+9/ahVmdSRlhpb1UnLs3mjMSEjI5ukdUMpL6YLwllctT
H9ElKhZ1hkWwCeT49zF2zvwUbMo9y0Z9yRaakAavgZw0iSFga3JPpBBQY+LcWuIr8Z8yHMc4Eerk
O1mGLaNRCxjzTHWeGPUG2yK1TBUsleuf4pHB5wSGYyjgNnodfQakH+ArLbS4XbY2C32Cn0uzS3Ka
iZCpBnmy6xnMyMvsUSExW6K5PhHqcpz5PhwNb+b4kNO5M/H30Hqj21iXWu5X2pTUYAt6BZa89NK5
/HYolATsEimWkgCp+IsB6XiJmqeMubPdRs4emCHspdk9asMyd6LnGrcAzWwWJ/EPEu7XHNkbN/ce
3AoKYD3xbBtWfV0EsDL7BoH8gcTb6LA4BkkHDX01coZ+V+no3EZmD+h/fs080PcDNRoXrkrbPYZo
TBQuoEDCchAkn0fm3gczrEmXYHEatBV72o4wQEDDzWas23TXS1iB0yeepuesFMPBNpB7ixlkpxiH
fcedntCNHVzDyneIazdtlYckMJxNF9yzg1wEcAhp0ut1Voqif6nWbaTt+5vRSAi2GItHm/s7AM9P
9z/El9CPxF2Bau9oDgj6sJR16VqSOiDmJp/oiYgybqssgnwru1sCy+CLxfo4aKhz/EIeRTM8YuH9
t/6PDEM6xMb+76RgjGsyXc6RGt8gFEATgULWFalJhDMXRgUXA/UiusmUSwOEt0FWGlLa5VCswTOO
+5VA+0HKpYoT20dEdBbgeGdVBXmRT0gtY2A4VJsQXx4CX/edXBkyAEh/iIcPI6na9bwJSFCRWxli
YC5nY9Pl1rxJa2DXTMoyJlvmLYYcaHosMoosEJLF5zK31V6vlMk+lG/xNLmbuqb/0lNxMmcQOqjt
ScZVfFviCqe412b70bBewhiF66JBB7WWujBdX/PQFDSaxMYzmsfUl+1dpXM2LQQMcuOf0ym5WJ4D
2EzuisW5mzuWA2FS9+y0+1OEuPSI9oMfLlfVvrSkEdTCw2XquKgos9/YOGSqSU8dAEvLxjlZL9N0
wAMzwvzapH5PGIUpxV66xnEi5e1gJh129oqDok6OFVpFQmmwFA5w79e6nAOiDnwwVpfZ6NXRrW2g
uiAqTQrQTdT4+KXYRU2+yvbN0D3bAKBB8OEgN+2ZzwRnQFk3yaEFA4IG66hp4JYWS6gzN8xtjYDd
piF+0sKpT7XSb1lcNI+AcTub9BrBFHmrUskqz/O/VChVUJELgfYqb89tCJVjDYkakFrsO3VXpq6+
8vg+EhgBlDhyHIyB/r4cC3WsejbI7BZ+Qp9ZJL24v4WnUd8oZ5FCJBgkRnI4EY+wnfFpNjrH0/tw
sYIOqXXNRuYncZ+sIf/TdZk62Bowdy8eez7BANnnsqV5mQO+68rxjjGUL+W2GYTUodxpH9aBT2gj
6kOoHmjIGveUh0N11+dQ79j0Rgdtxpzl5Fr7TtnRjmVPXGLZrnKIA9HVyVmqc+Sutq7ko1HGiGjH
4yqrZzbzjHbhA0gHbEH31sU0JSgjZu6SaQ/4YosXmmwdWz0aQL0Ca3gDLiLeezRTrt/fIOZw1lBI
M3p33vtVHkCK2QTrxRpaaBumUkf2FTkwfznuQsnuBcbsDlnuJ33GLwa76lS7KGWleg0LltBxPqVI
UBZ4kj2b6AiVAZcIFYFVdajCFzIkCPI+jsTGcQsjK6aBvI4Vmyh2dwJuB+RYy/afC9GQU0VMyRpc
vzTjL4JnBGH9zpg9hqaMhIoWrMmscLek42U07YdKEN/nMtyd1YuJfgbW1GTcuR2VoYthh6qqKRA9
doiXVonP6KUPOOfIxyISbruinnKbk6lDdqmT8U+XNpylJgoudL7k3fVBaArrIalqdZrwDpKqCMSs
L9pnWfTvjf2TEl0XMIQWOCq/0pWPPht4v9P2Gvt+c44lKNROzzfSuL8NmV7DMkp3dArfuVfx+AgC
4tsphYsOgyX0sxxzIrMaMC3etmwgQqX4GNmVcRTkjvrsB9SygNmo9U2bs+RPCcR8m+I0QL2H4LZb
5giVdoiONCC5ow5wnOP/7dSlWV57E0OJCKOGUfTd2Hn5HqfHnSENBOuF9zcZ++jgKdroZUEGEyk/
CzrRXJyR1RcL+C4wy18xFwUNXxXjMe7Xae6iAlBsMb2qNUPIDu9n06yOrIbspn2jWlJHzkDs3x7i
eq5nsyGsMTQqwS2X0avHu0gjyeyN5UX1q9/IBPuSj8S0l/HwwxDL3mXADjIDAnVdNl/sv6Hy+l9E
xziPY5GfvGEZuUoY7fZ9+r3gwcVuFX3a06OMLHVi+I0thsuWK+XCE1ZBVdRvjul8KKXuY6/+jPM6
fU4dH5IA37FDm7IUNd71iAUrjGmTQlz5xKVt49hv9iMBt4E/s/Ugk3q60ThEtK1x7NzcEMqqn0MK
neISZzIXd2jnp5opAzb+5JgiEp/Glqc6dUlOZ04ZdIsfHenPir1PM8RUveCBxHMpcgoyQ8JG9D2I
snloxofahC3uGSSXM+9kADu0RIDD6Npk0H9JuGSCvCB9xzUyHdp1xOEvXb7Xs2kH9Cc8VZlC2GeR
iVr06IAnt3UDWmG4rPa3k1nOThQxg5WIJVnt478Cid+dQHnjn2dynloWvWJt04ySNYJsgUFYvfyG
jQllG0O9L/zVUp3dWxkEqymWzW0Zz5roT25SvD5k7uZRe7CgL21Dj/w7ZywqQicQPQilL+aEb6kw
SHcf5xJp0reKevPQ9jHTALtNtnYCcoEw3BxBUnGnQ3K/7BSdFCl45WSWFzNhiUsGFnum+jDkNPfA
lEEN+42PO3/es9fk2zQN2c6ukn8eDtnD0Nvp1V7qEJ7zxh5j975r3PdaudWuBvW87/Xa2bU8OEmS
vIUab5Qzxc/cKfwK6v2OPARMN2a+m4qIaSZBJF2Fe7/t64t5bzBgwsnvBGNe5cdmnSlZ5bNXeyRk
L/mvzUNqe1kWFIZP23c/z0b2AFzPL0KFoMyAdRvHD64cbfoZ/08rsjsf0seGo4BtSf9GiNrDlMn2
TDQpcZ2y+rEwcm8IFHwORX1cHEiEcpTm1l98olNCgU1Dc6tbHvLcWdq/ktt7HJkUzDXXiyVz3jEx
pYz0dX5zfy0QIE3nTKSYEUJCOV4uVnjjGltKvz+HFiLDbK5XrwVCXgJH/JpVLE0cwVyq3DOWbEi6
iM6pQauOTBSxsU8QZd4TRVHb06fpZXiJauaqUYmKHQqHccxsEUxF4Z8L8SsFslU9sIuGI1w8jQZX
dV9TzqfkQBK2SPwEcSYFXCLMZX9ylq4vcjk1mftIgI4IwpSkXCJTkpCPWPnlLp5QyeGFYduP1PHY
JSPx4QmRyqBY5qse2AcWcGawKkqW+Vh9a9lDWNd1fTEgxrBY5b5qO8LTsZhB/Sj2UZofGYl0V2Co
3lHN4Y9OoOUx+73hwvnVtekQhTkizTVRizsk6uzGBlW9dGG8piUYAGBKLMWG4QbEXwdZxtbGGLBy
ebW8KWO6UYC/6iZ+qCpUt5IpFYQDd/WRRIyP+/KhjvOb1XmoApwiQcXgHlT5nCeE4syOuDhIxTBx
UUNNyBqmxo+u9GhUqJpczq6y3C0UlyOXVP3fndf/3838f3IzI837v9mZ/3zl3/+7m/m//YH/bmc2
zf+4uJh931cSFa3y3f9hZ1bGf/hV02Gq7jpS2eb/sjML7z9KWZidWY9hM+Z2dv6nn1kY3n+k61uO
73jS9eg7/58Mzbav+HdIaySxuFid156hfP4uiNy+rUzTMi2D///z9RQXusWO/V8gGPscTj1IutEj
Io/yJPSLmiECiQ8RKzmto8eGGGBAnLQGKPwhpS4OrkxGpSdHXJsEekcxoyFs/ith57XcONJu2SdC
BGwCuBVJ0JMiZUs3CEmlgjcJlwCe/izUPzM903HizI2iVa0yosA0+9t7bVvdQwFqQxZSC0T65lfl
tquhZWquFj3Yg/qjAVVIHQ6Ag53iapF7byuE8cfJ3O5gg/flVJSdxbR49fQRiJBY5gYVu5mljZvZ
yOKT8iUjwMbmAllThqP3Px6F9zO4/vNrlDOl1KoejdZrnl0GeYz5LJJ95qdTxfqDPZvm3nNCgCcA
wDZCd25lffUc52p3gDRMXjWifiSyRp121Z4+rIZl+4CwBCcmdAmRcT21nR6mLfLVWuYutjC3Gp4m
7tl4KeOfzKACDhjXj++xQg0CzaFdtqmFX+J1BgKdu0xDbbKdoVQ2Vhtr3o4Y3kFzFl86q/cxUzFR
VZGsO3tCmKepfIE2/Y5JCDN1qOdLo/SXUo+au2umAWMr6mAULjqP30uDQHLVfGWtPNNxL621DGHS
e0T21tSneOfRCrTzMsRySu482OYTholw6lbVp0Cv2pi4kWKjGT/qaNvEs/ldZ7ie4sqLLh0Ls1uG
GIx6MQdzF32D7fHODKTfcSPBN9JpIpMAsMj03XEteuuF6lPqXfsSF56787Zew1/OxHhpc6Sq1l+c
mL371Bm0WwLeAYrvLVccCUGwz8itaWmv4Z8s3IPl2UFkpw6Tefg+oiqbMwdOBtUO+lIpPHPdZA5K
yAzAIxn7EzzqvaVpQZ2E3sat3f5QoSKvuMMyc4+ldqZTD4fBRL1QLlwTbg4lcaQFr3Rcf0ddLbd4
dQxKu8m6KjaDjR2HezlQr4qE8iPGdF8aZU83AImaPCYDES635mq0mz3FYpgcZf2IrVk9I48k8fCT
kwuAuEkHyOxvjYQWizYT/TNx1vLYL3f+sH3EMgNe0i6Mo841eY9VN2FeedQibYEIN6+WrxfPbSfO
cxEn117G5bN75eaH/Y+ijV3tUuruua1/YOjfmJW2cfqwpqTE+5VKOF219F8YgrSnqal+m445LePW
cq+PAB6z2UtuXaIg4IeJdpAQP05RCZOskcK5w57EM+onybuVjbsY+7bfObe/H5JqielamOpxCWMy
v1mtn97aeEpvIAbMy0gc/e9nhaV10arIDnhEmkdSbv/rq1xkb+ylzfk/X+Db8ac56gbiGl9Bk0q/
MshKb4aOyuqStk8aZAv7Wrs2JnjixEfZx/TShmcKGD7og0n3qUFIIDUpM6bPgTh2d0oq6QT63I/b
3I6eRFePlwzh0q3xFpituytDpK4PGRU6M0HD3OSKhClVX+uc9kXWxHK7DOFIoiHScF5ncBFdBqrF
gnnmuDbk7tWqjXgzUagS9xq2p5Iwvtt+pz6Yfc0FqlwkFXdgBo6ULzdrBRFOhtOnwBnAkejVZW6H
z05uzM4qd/HoU7M4p79yo0Cx/VOrYimgMoj1NVxWCxizvYfwmKl+7RjdxVo8SRHxV0pgzZMH83BX
lN1hMjrSvKKbN1/Q8hwU05jOAsKvxogYizMUa5qu48KK500zWDpZOu5G6ZFySNL6nQe/1LgOEZU6
TpJys/ZvQ1x8UvlpLkm5fRYCqc3j14waHxy9zk+adtzQYx0hRPd4D5JAEk1P8Lp+1LhcnDyIiQCI
F8G061dmTFSPyGPA4yp2ab+UZTkjuLPpPbTM16gCTwT6kWbpKFvAzDoN39qvYsp+sqiC6uMJuXKc
/pFejh40AlGK2tB2vVtRkMSscIOvjwJqe1WH8ldjFwxD6KYdSsa/ph1DIPf6npdLMDZw2Co6CqNo
a1NXndmJR37kI+nRScfSeWVUa0HvVkQ/KUNVmXGb0s5b2eQu4G01r6xcm6EUb8rh5kM1C97F5bqb
2yMJPqOl6r3GuFD0guslHjVSUJfGoGnUIP/QVImg/S7GlB2zvGp+Nj6sfeNUxwQXCNlxW+rV86DF
r1YshvUc04rpVt2Aas/G6OKBYd7jrIRn7LyVlLO5MSoGvSOO1GQ8RjSHEKdUr/RBREMtA5+k50M+
JdM2dNQaPjRonGYg5+ItT3o6rz2fa+/oye807khUOax6wi9MzABYM3w7fCP9c+Ko0q+imQjBTIde
o3w4nZO+rR0Nguwj+M1+K7FLPlQpwJ8JK+a6KVjTpykTQRpb8aM/KI8YKuHfMWJ/jNyHinHVFvy0
ec4c8xWUerfSRrnXMsPGz1/uPSuxjwauhDw2w31ZNyeKknpujiAYiSTvrYecXSCYNQgZfi6qLV6u
Jew5bDpxshV9PDYYAWPw8GgFY1fdjdQ4VAQ2jl0yVIc49D/sLjlO8VSso6Sv1wPNdLgMuyhwBwOF
J2PUUpgLsdegwSdH9lP6r6kCJBVZlthIpinkrT26KHMOQtJ4/g/1euBaH+MN3FtLJaLjbG1Z8Nep
auZ6pzEeAqD3INMZR1RWF1yN4yM1pZempp7FtPo8KDKT62fjmi9iqn7rccUQzgUU0AjuJUAs9AF5
u/LYueweJ2RsxNtRSx8pN4F450AmQTQpRJRRgm4SWy3x8STQa49MgVaZ3aSvWd2e4fXGq5R4WJDP
dDBQ14IgZv5oJB4f21x/tH1t56mb0xn9u5U6b4V5lNKTCwFv7USkTkWHCO/DvDk0tu9A8NbHdUvU
OOuUu2btJQtUVC+V69Y3fElwmPUvXzG+LMrqHBm5tmvtg9Y4yVFE+znhYS4HhLlhwCZjx4SFi8J+
tGbsEAJdQ6kmJJnuH/IS1oY3khgs6/m1D7P6zPEJfGS8sujwa8n38iozMqkSOFQFIvIvqwUiDLh+
HIwXNhW4zAOYW+c6Fg3aYPTQDcj4SbTgNiY+KHejJkKVoQXTVeZftSQtwbF6wN45PNMZysmnWuJK
e7Sg+dDPz33WXty8ta4sx7y5ujdg5HLnmpTt2JCQC/fYNgbrUPqJydClzDxNwO/TXZJxS4CeMlLc
S5XWAOd1Hc+RBa56gKTam+0WcMMGuO10qkCon1XK6LOweQIk7p+CnsSph+gi2h+dGZclu30yN6TT
WrmG314+tSOXcp12aGp36l1Mic1zNSzbsF5tXaw6hc/4qc3UnUNJ+RxjtO6XFhYnSul1b9MzSMz2
sWSfXC29IOjFCLD0Yev3AsoNMC0jBIlWsVqHGC0MgGQ7/upAYAV/dL3BC4aOVNBMRFsB6qonM7r/
/VCVC2M46X7Nmc7BWqVPfz9oixukacZmbUS4W+T/YTcaHrDndGoHYM/tzeZwdtAjlwxDxVLMzphg
6ebI/p//kpz7r5nrzmeXy4Yo3X1MjGLDVb4mIUDhJg0fVs4JD93TSSC6EXZZrDFUc2dDS4rK605l
U10V5pcbEcZyC4mKnFo5HjjKo7VF7FFG6917AplXISbvGjXxcF1CAJnwwLx6a4bywARbkQSzwQDZ
SQfrIqGYXyzaOc7gVf9+AnUAlcKzp21qpckFkSmyiFT1lLrvsXXc6SQ33JgrAU/CXdRWICwPy7K9
46Rp75uRZJKtRSU3GOwCnaG9cjR89HEYINxSNDCniF+Qr6NXjJ5UlXbx2uhdYjyRpj+VWDBczP5Y
osS5iCz/0rszmSUn9EGWRHtbvnrFVF4U/bUXUBLtKkPyeDAanoAsr4mysHRt3SIZzxFj3gcuSvGr
RhL3VEriM38/JTXWIJQ0gsyYhoUb3ko0P2qO+cP12NiJepouqW7pe96HGwi6a2Swgoxiuykdt32u
PS521Z+x8l96EPu0EC+YiNSZb2zQzzCB0K/y/UCJ4oMdpvWOA8DwgMHGw4Z55p44rDwvSnnTmoiu
y4dpJGsy0HaN4hngoOdU13BQg7DEKSNxAuE40F9s3TuhLeNcrNg8R10fLqnv6cecn/1oYb1dzu8h
WMnnstGuGWW6F9eF4VPqBSHcGqG/LXAi4dIOVxDwrCfP6/xbyF9Cg8wlnlNeCmGrW2NgTMjZ6mLL
7mnnnL90xyeNUxc/xqzCm3S6cWs7ZrdqGaxwUYk2HgHte+lw3Kd0+TVkjkZy04lvCtze3naweKms
pf6r5zhcgJ69U4toPQ60rkfR7zE5CUWNrlYWuzzmJGANIK101Vb3whGnIawZY9hRda/JEdEnExM6
4rOSkLKb8LwlmQURiZeXgByelo6nJMG+X9arOmORKpPkoIlY3WLhNyuRgDoUqFMVAUZ+FwzmScgd
73uKXP2cdAiMWSfJTkxuSRfE7+htBd04PGewCtB89Z30cD7EBQo8jJV4Y+BabCOkVlfq4lBXPqUS
jvzVU2ZwMpKCf+eiTxoxeWATgPEAP8ggf+fbNAon4RxEgg7LUO8BJtUhdA6tYwOho2jESIV1HWoJ
307JlXAVjfDGGEtQ6jpEZ1GkeQCMblrRNbBh6Il1JkHsnw2AOd2Hz+ChS+0XkIzaYQRgzVxV9A8a
Asc6NnNAIapcidB5ATTwUbTGMfHHZKeS4TOcTLJJCd6Qgp/hw2hHiivWl6sc1j+j/0a0Oboj21/P
Rt7HRkqsh/p09vf3iOnyNsUt1UAJbqION0kjxjvBcajpGiaj4aUoqKQ2vfemodyxyf/E9H2fBh2T
KhaRaS2cLtubUfv6zM/GYpVMP23Vmxu5ygdZk+m52n4kV8TU0H08zKq1T8klYxqsIxFTBlsC59DN
DPrv3mEhjofpaTbxs7IiR0Ri+p1SidrIhvB8GsE9i61gVFXznl5H4NpWOJefegai3A05BxqhDoBx
zkhz4vrgvX5ORihPfhyqtT5edB1U2Ngvc+5Ro/hSciPvSPmwwzdBSClpx2i08fEa6kZ+9Wdxxc2Q
rPFmc/5s5Ydt0cbaS5uR6SScXUO704ARiHJE8wfY9rNljOtsjAGDO0DslVF/O/G4mxaOiO5Fz2Hh
7oWjMFikLnWxoPWPE7lEAwZPL+k2aQxZBp5Jc0leT+uqpa4pdn1+DEjuMB0eSfSpDYTfEDsgePfZ
izlacyeOBn5PihGctr/hMkIQGVTLK2i1v4Zu/lP44x2Sb0mcvrfxNw+WuvuwBnAqwPJzFNDqggl3
W/Tx49yHNFuEL06evWd5B1m9n5JNxEwZyzPVTq73y7cpgovYKrf5YL8yvn2ZXVY02xIfoU11lk44
Tm/mN9YDuXf0csMRz+dIxi3I5qwANSC1vFOm8b4zeuNMpTc5QkmhqrTjR7OjfJZ83qqdmWeC2lpD
iDODORxenAinxOCo3eDpv33slNvQcmFzVU9WHyfbMuYDrzC1ThEgulrbzfEIGMyP3jHkchyIGaIX
lUHuZfkpccIFIedshKI8PtL3DhmcFbvyLuHohsVryoOITdxOrUBzHSAKhtD23N/P3RD9zirc99ZM
x1o2ZEFXR78Ys2oBw6iJ2COQ2OiY5t2HpBuKyrn83GMabs0vIgpbnQMdddj6e95H17HSe/aWfjlj
jvuR2+WDSAvjKaL2zY8ZdegQwXyPQBoHa95tOw3bAUw+kxur7R/+8yEHX+Aus9NuKM+IsxWFsGbO
EQKdIdbgxqAqIwRyQtwv+YQKphglgnwDXJM2lhg/J9rjt1OJH0p0kue/MzfTbH9BfHpjRoPTNVXX
UMMd7baqW/tdPAQFC9ck6JPR/PxXzWmLwyRXTiiSX0OafnI+xwu057hDY+ssvrux2aCNNRfTSX43
tNPIcIYBqM/PFTmRoJb5vBP6SVfy1jvWtI+Z8GqEfJju4GZj2FWbWDsN1f2RgJAZUxQXu3jjNr7D
XiQgnlveJkzzZwj+c4TXoQ7FAU8011d7ANGN14eAsG6Biuq+ysS59Gb/4+vu59gy8iTWjqcihEfY
6OhlVkJkL4yK9yZk9jlmnP1jm9xXRlcBtsAi005WQidLypaKZAKHb1gzYX0xXf9r0PAajZYbAnko
biIz735NxrOUINXonh42A+QAJeVKJsI494a4Y65o15FBh6dqppcuhS9jKGJBvvtVJ8meAh3WyVi9
RDakeIzA5WYyEUqRQV9061eZ2n/4Yd+nxbxcsVJYMwilUjCbhsZ8jgtAU4jQfhTzLhzxElfxWNKS
pzD16JzDNH9te8Tl2zrB1KV1aJyc+SBdH3qrTw7gW6jVTHhb47WdiW1us/LkW+PExgVfNDRaczW1
tHTXI7ywKO1jvBNJFBgjgsDcNYGo8aHU0VSuSi08EbWPg77GfKUZjEfbPDvrU0dToJxo1VSu3OZT
djCqZpOWSP1Vrqw9O6IFaPOOgQuDb9sjOXT+Z1KPL1zvypUdknuasmRjMFbk2nbwZqcFytFIKuXs
S14xL+9rvMEOvU3Scugcl06xLuX41WYGzvmmaYm+bjKzbYBFkr0C7u58QfWimdum4jFqqCGUVME6
aDKZ56iVwXQajMYR10V3S+hwE+7S7vFHQlF1a64BEf1yG9/BK2UJemAs3v6o7SsCyOi3oLBCR3xM
w3IWYPYAlFwADVCBVvvWxllgFNgANSaqwlp3UmA8FuT5BAzPlt25DGwPSCTReoiiLuIPRIN1I0Lr
TYMg1xCQNjPzOmjOEhdfw+C/jp1NqnyMqwdn9jpML3xnRsM9eGYzpWQ7vWpSAN4clbGKzA9RVtkB
OVE7QAJ1teloanURYHKiHDckt6xXggm5Sx5UvvgIew/kPbMdrIgdW9aNcNrK5lyvvOaWVeVnUbjf
Es0FXBJQFmzvoaM/z66uBzynZ5wQpB15ry79U/1Bm71949gjZyeeX5IBH60VUt1l/YrHlnBMnVZb
A8BFUmGdkhrYEW+0fieEtIDlzevK5ifkHqOeKckQi++qo658bptr6iC1GXMFbFSmV8MjTWj1JHb7
/C0rFVbT2rqVYv4Alc2E9sERMR012AjLVj9rOCoZyykWaUxQdaV+ty7vVfeh1iExUGT8ytYI8KfE
d1MlLCGGjpMY/ME61tEWPY6MHB2tlIu2DwduxUWvfyhMFlkSnavU/6j76bFzzS4oE2S7nGYB2iRo
1gO8PWxwSIsblmBroHmS6ZtB5afhBrOiGjnFp0VkhNvwhLpjtNbN7nIoMF7+2+VZgpNyTDAfMFQ2
NkXf3y0YSGcyL5eWOsUtx8a9Wy2gqsRhKuS9R82AoSrpH4bRTOHOOVyk66/ScqlPdyqLzjP9VsiB
q5EZUHELNz0MAV04TwIoyGM52b9M7KUrrfReDCKwKyUTfUv7NiAVtBSKyBgWOTFCLJ5fGs+IWtQm
LSmwbxzKDETfNJd94mO/YXncQTy+04eeHfAnrtO5auidKZnqiS86rTH8uCOe/MHmOab7Ttj7KW/L
oM5wuM+ZtgI4+AGg4I0gCgkJfXyrU7ReRCqMc9rrCH0D71p10rsh3lScigsVR5CC0ktn26yCAoaE
Eh1mRZEF5cS+Uzd7PcrinTGbT/SZHpPZHm4m9T5J+KzLwt/V9O9QDTdbQWmufRnqx7LlCqe79o0i
4gg/3ES1Ct6NAVsdEaMHNdC96cX5RLqGRahLa36oGLdbujfStFGr1DG+8NgwUihp0mrMfd7SbTKb
1LvozrAz4TB63APjBW5U+9xgdb99Gc32OtQKTgUPPN0QSKh6RP4K2wY5M0F7U24T7+7FG8o/IKYi
ufidd0Z5QcCfY856bhjkbkV9fI7tue3sNVXAL0Vn3sNUzNdawSyxIJO0hgt6tZ6hC4aDiQkFb7qO
8c1PSnstzVtNmI3TnM18ssfGFVcy3jiifW+80TnPEkRL2wetTlXjyFGmXEi2+YiSObZPQzi/5tHS
Vhfjgzcc+RxF8A8NAffQHbj7aa9A4jflUgXDSDFbhZVFjf3Y+rvWxbPRDVAbqRMPMrWEgt2TbHP7
hkd/6WghKwDPa8sYCt9IM5TrzpG8/In+UcfZhYs1RTn8yqYqQuS8TDvaYn5n4/DITh+oRXvwhFm/
ikwdnIw12pZLXzVl4riB3uJyhiNGpBS2g0RjIbEReu6zl4Kn0xP/aXRs0huzIihY/wnxPz2YFt5h
5cYUsXndlXWgjiIZxLZl7hveM1CasM2Xqtkm8UIK75ibDFASFagw7k/Ok+EtvZJj+0F1IJ28ZfVW
OiQ/1C+krDhweFmDOozMABPkSS7enkIdJMHvv+Mw3nYAMchLTiNX1HIu17rW3rkC4C8BjHgLSaaU
CXp3KdkrdM25VlOZgADXjINkA6v8lV5Z8VNOdZ3Rd2KrYkEZgWL1zlnsnV67ipg+Tkw22kPMgk4h
BVtb47yyDeILDq1D4tPFTn0ZdT1j/cfsfHfr9fpjiiSLOkQreiqLgmp27RjVAtGHcfLcYrQcivKq
F9auIFZglTI6ijneNcR80M0tgVilSIADQzEylomdw6N8kdVE9XxF/YI9py9eKRc6i3zDcJms4Bid
9bI2zxFFDi11o8dhap6z2mi2gu5Rmu0jc9XKcQXJg+Oe54IglTNR0pxEJ1d1LS5BE6Sps6G/nGFN
Y9+KcCcq/97wMCEMQqCw3w2dNb7IHtWsX50iQzIB9ED6Tzo6SWEZVDrGrKrJvptEw3SmNetZbZxw
/lFRwfnW64CVkFRGmeJ05KXElCHzmrPzJ8nMc441kzOB6UMhA4zdV+IRkuWBf7PVAfpgI/vy/Jze
maFm/KeMbpNXhAUpRlgNWnsUDedapcsQH2ADp2VSTNbwGefdc1yBBwznYg+zZlynU/8YTcU7UMKf
ysBtCAbYoqv8zRF3xvdB3LLgd7Y7cS3gaGCIBEiy+4u5ntzgoQa1BsANIqn8kb33kBJbXdewezmG
4lFOtJ8xKZ3NpDHDLnvM9gMogwAlRB2rXhv4MW99sRRXRswt+9dpxu9ATGJLp+GrXy1Ylq4qjtVU
BJPbv2cW7dpVPqyHigdv1MGSWV/wKlZt6yoAY2gS5DeaIPKGuwWWCawU9D6ayloXTn2KL2FnIKHa
rbAfzSXwUoUOfM0aTLWe6RvKh5MVteuMNunuLXlvIhMS3RhPU6KVB9f+7GNabYSNLNzyvVCe85v2
ekro1MjceD6y6ZMPjSCq5As+j+IQf2X7JXEx3X2cLDIYtIhwe2Yk12dpQA888WKz/j0t8WNRf3SN
yR5gp7RsmjWN1GjRw9BkbLx72WJ0M6qMBpGp2sWCN44qxxyIqC2uPAf0AcZ/Yrfi2x1mCWgJdzPl
dP0tq1/gikDP21O6jk+hmj75rvh13nThuiqKHeDnaWsZ2rbD5GE45p9OK5n4EwG2ZnvTuajwaZo/
evTn7QDYjdvIs27DXINe1zSWen/SDjWMMzNEh9d8xAiDlGE41xBtS//UtDQeVQo/MdXRa2Wl7T4a
x+8iKse1Jex0y580QT0BSqur/WANb5Gk2nLGtBokNgtoN58cx11ZTZ9sez2ZECOaXy4pn5Kk4Erm
XrxLpdhGjXtllGzuzcm4GL7j7kvT+cSh+VBB9CIaSKjZCM1nzUiv83jSJM1nKdb9oKQqHFze3kuQ
uMizVEI7hOGIszX3H0hBXuOEkq0JJxFpuYlNCHUg74pzOSfPGfUvB07FOHUxup9Cn1YWUz4Ok9Xd
x6au9kVcYMAspL+W5ZgElp+Y29GeY06NRGXpsoHrSNfAyp4/29Zmi9enp7SgmbXMaw193tYxnGO/
KjKSi5GH8V8tnocGxNeiXm7GDFWJHmlmsiG8oPIiLfNUoSQ9dMdusC+tX8eL2Xad4F98IA0CMxDh
lsBD/qiVVr52UpqEW0QQZEdikFanQ/jDI7GxGyhUaAJpYOo1lAGnus+Aczc9ZWZY7tfjVDVbx6HL
jC77BJ+DcZ+HgR4iam46QJIBzaAT56Uw6BwX9k1lfnt9WQUUZlp0idw6RZClJBCT8wfqszni6hzW
2qgRA0/dEmN7+3u08hs6Q7YzZ/Mx9clnodGi0uTNJy086C+pfsGd/+MMlGHqLQbgCqZ5EfYDlVs1
xwN6kV00/Z01KyJwClosfclE6nktiuGZr8aOrahds22kZs+lrV53CeO77eusF4+NjytNFPg+O2Or
mQO5dmIwjKxKeobso5VMVzthPFbkT0tq3Hc7iwOEt21aijBcxbNJY3Fdce/tfUz1/ZyTYqlJ2ssb
XMoHWHbJi1mXd7vy2k1Dz8JGafGaQcVriI1mNWqQNSqD5GAxcskzP1RJlF/A9EKRTTZm6u+mXFyK
TMo1FUzG2oZdTeqXqTNkQX5gztrupnd2GsrH5SWMy+qmTeoEnEhhcmI+kELbYMAojho1duvBhH5K
nKvYeh5YySbOnjCkWMwhiaglxXSAAzY+ldynhha6gEcWfColejT+Borus+/WhafO7r+8G8gpxIUw
HnjXzgezhMjMhh3YrgGOG2LBY5UdgYKQX/Cb/pHQwauh8IbrQveOFDyx+kmvR9JPGIZVHfEqlgRQ
1cSAkqb5UlN2tim5fbXnUJAutsQWv768zWXxiXSP1yS9//1QRnHgCtcLPKtOV4VHPk+NNbEAkjen
0O7c09//+vsBtpOxcVNGrf/6H//69O8X29a35SF//vPb//7Xv760Lrx5lfAirf/1P/71xXiiukMz
t5t/vixy/vc/7p9f+/u7BsllFVUNrsb/++//158ZDhks+67//O++zFLW//2tZwkMGIEy9N997T+/
pmlhuAZlzMn1f/yr//5LTuOkWBH/xy+sfC6mWArC/8/r0xhVv1dadvjne/zn9fnn10qzvfkmVoGu
c07KTJ1TkwxAkf9+PkFF3Ydt/Z//S6uEc/r76+bI4DRQeSNX3PsJmGjcDjIbYgyFpfFLJ0j9dp0R
7f5+OnGTMm2MKlovscsMlU/SNy9OmLA2xIPCP2Fyn7DK4p0q302myju3p+NhUC9uO+aPvUGwlUCj
c7RqMA4KSwxxXG8jujJ+1/QGw/mcfTXkCqE5OOBevdy6dGENvJQW6DyS2ovbke4aOUdfnNQsn9IQ
46dj8i4ciyUuO7dHlBPvIURbwzQlXmPuUOt6Qi7NGkXdB43Hz3XVHu3xSfhJ9DtlGKKX1Um5Znat
bJQ8lL/dONEDYDYfbpjxzWSQHZZOV+NLQxQ/ugu5CYehXIX1vJU6PXTg/8XrzunQg9CEdsA/pzXL
2qLsUCeKaou/Uz74aWcuEdclK23eRzchAAx+CtVy2RXlUiLb/ebsY+0Juu2wAzJUrbFejLH2Hovq
ezaWvt0R1in+JwjkaIsPZlpSWYbzqUwZrRdUq00MUR6mpR1eDV+abI55CsFaM7fNjBl5OQQ3dkJa
jVgHSBfEIT3b4PsMD4wJplWT0BNmNtAcXUXWTuxta/7pBtMnC6e/J1wBR97UjQBfbLp9wO1rVak+
Yufs4yDWb/GcM0+i7nOzJFMq75kMhQ7z8qDPyBvIpfjyvtOKZyS1dStoeupvR/ZgyiP6neSgvpGY
C9jTOZQMShxHW/DHMfrBigbOJQQt2NLSwNy3fbdEz4vXMD+YJnoRSCvg5+2pYmbuvfGV/14veTFY
8fglqKelIdIyU/pmiTI0tBtryd603H3CzICIOS3HqK4HjmWhhSdotI8aytMu7kDimsYHrg/96FUL
gAYNJp7dak0aUqZktgwh9h37bZAxqdEVQfWCJlaooU6QOAPA1q55nFycIASumT30FSUoegZxKsoB
bLKrpz5nK3Y6NpkVaTwVUHn3nhC6VDUN6pqdPw/Ygrgo7vCDU4xUi5+pXvwbUGPWcQ0AKPY9oLWq
qTZUTamjT7G0JsuDZZjPYApsdqwOecK3AygkStkAM/LI2HEWJ7Y8dBspqaDpWzyQWeL8ce0cyEWF
Uaus9HxVjjogfU1fMQDBa9VxZKzLb4As1T7Wo/tc8/1UcAmy2bSvnCByaBfpWCGk8G2F2gJoSWhx
Era5xQs9gQkFKy+ZyYL4sm5UdmgBohmGweFP104jBFQIBaYkhevrNTUxS16OMDtAS8JyZaIHSV5g
bNGeLQVkJKpJ4SY6tzRw8c9GbWDnqoxLm1pcIxqCLzhs0rWhoYOlmfKDqeUdQBr7oWmL7rHutQvP
dhnksdx1qmWCblVv+swU3PPrC9Ec9dAIDj0GdRswriThyb4/6YW9sZlFuTVElNJaWhHD9aCpBrVs
ZMjO1VUgC8poftdS5BIXQjRKS3OvNWQYPebuSG3LWkWmudpKg+PPgKEK/F76BTni2y1oETYs3t3V
1ALPSKHb2Ky8lc+Yfpq69lS67y62jAW1bO1mpuYPfYU/n6T8d993+pau5ch1z33uk+nCcDt4brKi
3bs9htldjPl06NFq1kh9giaRR59JKq3J9rwbbPv30HW/OoQBT3EES4sREE8+rntgh1uaZUA/5xDX
8rHaOMlZxx69x336qo39W0YjFCkiKxgM7VVZwzeXxe98ECPOJ7KCtEOQDEMQVVjQPRWvEi1CSC69
QIwA3itx5fjNgHCmlon8Hf1k2bC3BYBOWCnrzBq0LV6HyqEjlSCIS9EEitnfp6xSE8x0QcEUUIaf
5Z/Si/LNbuYPo4zKxdCAbGowVqZobczkPclUcmhyNaElY6sDwv0tEw1CfBI+kR2qUFC8zZxS7VDf
Y48OWDPqnwjoIprW6J0drWVl6Hz0zteY/0S6+tJ0fPRGzvKILSkxqOqxCvRhqoa5QPPMux3eUKnT
xgWpmnYnGXQylbvIolElB6nBHKPdkTxx1kPdIKEtbahxh8wt0ufBj++DEJhXJctkJTAV0MI6GOPr
BJdrS8kfE9jkzOglfs8khhvLWrnm0J0dABVMkTahKxwQbGO/rQVwDTnnT1YVYREyzLc24cagYbLq
rG9XNQTuKA+nZ34lojHcMkuomcFGz3X5X6Sd127kyrZlv4gAIxh0r+mtbMmUXgiZEr0Len59D2qf
g7rY6EY30A8lKFWplJTJjFix1pxjMm1xgf9tss77ZL5Gf8l2Dv3Sm0oArOfoD5A53KaTJuXCg4cj
rK7aEl/Fc+GTEaJzP9yGBRhLFr2DhnFSN9aTKWh+zexxG4mINKNHzy2bEsNsvqWu5JbZd3ZR5Wlx
2M++ywAA0deKFftCOB3hbOOJJvC4anoQLWPv7WsPYlUnOBNKnkvP0DRosMHVrf3oYaxg4kLCp545
adVLYzIp/3C64OStkYx5PfScyL9mURNtW4s3KfZBOER4J90pgVzrFk9i6L1DmqiLT1Zh3Ax6bXVI
8hCi0nVETutVHbwJl+e3OxZ4zawqRhpBvtaCJt5q03P380RCeVqBPOcdvjEtzuHmPBxCGkZtpPy7
xCl3TNwh9XsYy0dOZpzVsOdrRnJ4JHh9O3vdO+oWeSNH+jQozl4cPRnxczsFKcsdcXvRQDy3/mH/
W2iRsyo1rqXLKASV2JuXRdbe8Q3maRXt57BXF0x2KKkSF/VMYHyVtvlRZzIAgwqLWkubtF6k4VhR
FDa6p1LH91Zmvy1r/Ez3ZOeWoXFAmgUHu73JHfuRqUq/hiWBWLJh4h1rOhwBA7YxDcqt3xC3C6Lz
VErTOijtPhsDg4CqJyXDqOUllsiM6o44qcZfWwlRNgzWML0uUSPsMQqXKrZgYAnp3nZC4CsL966r
2uciUOMGamKsz0rnGUm+TbgZs5E2J8QU2F3w3nXXHsEK36QB6UrT6MFLqV8yiwP+CBAQtCg+ghlc
RLf8EqSbHPBrHNnfp1We1b9Jf/RWdW9/zmb16kFxMGmqwZ455iGDklIDLm+7Q2kjasdO/M4lgZrO
vRfY3F+oXpj/+igLs3D6SpjQ0bbzp18JSvdKWfGG6BIgpkRfjxwMYZPyuksjf6TxvTUSm64A4769
JvedYXh9M5JXeU54gDVt6BHdVWdFtJ+MAHwXbXbaJLweZUV3Ng9fzRI7rUpJF6xHugpZtQXVobdu
N7JHOQMNRBfZyzF7BDm0xEUAQ086+Uf26g6hjbsfZba1dG/vsd39bhc8yOz0a9NufPq6brh3sxy9
S5Pg8tnDqrhBCGiEeXZXl/597PSv5WzJU59TYgGM39p+lp9GUBaM59HJTEZOtJGv7s5tneF6FpBn
8u5buuOdoWcXHrkqD27bAlm2u9u5sMO9zPozL4xx9CCV26G+o9WIBF5uichS21g/JEXKSyAycx+N
MQO1jJQ3TQcJL5Fa0V+HTUaWDm2amiDielqn/XvVWAmdO+eZhN87CxNE0g5qTaRvsC2S9DdDi/HU
Ew/QMFU8BOwGedsfoxwWeV2ycCjdlqfU8/EF6vTWQv97iuOqPP18honeO3oMr5cvWwZpJa1n7dzQ
ICFCiQTyF6wYYoSA4lgMP30qNxvCPCVZGdGvZeK7hTE4HNhJtq0q6U0UMZXKIN1DVNBfE7I+/XyQ
lVGf0tkOTxQWlLH5ifxCq5PfRdtVu6KuNhOpo7RNsODbrg3xpMnqk6K2OYlp0ttCzn9A6DtbZ/bf
0mYwaX5N90mMfDiLaQZ7EwKf5Vuq1Kz++ZBkRbeSDtPqFt3uSdjukzAxntudxwUIGotgwpi4M353
amqXFhSgBnObIjuPSG7lyoBu2U6cQ5Ynxw/K8TAbWFA4kJBH0sTFiT4RouSShdSOEvNUuejIY09+
ErgjNkHcUTLTWpliUpWYMZ50Cg25G3R8bEVOf9Zjjt16dkzYuMlSmqLJTErS5IOFDs4uyrLkszIG
/kzqTOCSjby0hVDqfIwDjXB/gqou3AEIKDSZVWQT1xNIG80DyWBIZTprYyniE6vGoXlk54w/cdil
iE8ShyNwhoY9irPPJGdY2wrn0/TbW7g8mE4sfwn+6R+Ji0Ln6UCMLIkiiBFSHeU4MpWg9Pa6AzbR
liHTsRHzxWTjhykNGzBLLokFcB1uzc6O9Ke0ogc6Up8IEA0KXf1SRNYauyZ5NIhbOEplzzm+QhJd
XvNjaxn7GO4PFQmZS/hIN5nffTk1ByJlfHVca9sBZlkTQ1OfPWIXkbaXm6Rlk+887E0+XgY8XegZ
e29FKBROtIWKiWTH3rULU6Skf2/6gKPi+kziHxIjGw+OCqzbQPVMkblS1g0OTubEgJPRGQOTfxim
Ap/+OMJsMXKQRjTRy4ltJ25xAgILXndz/lwMDsRXF55YOdXQZtpbE3zPxu6yX1GoPht5UYTe//yd
vYvLYtbqJi6pnR3HZrftskdY4M8wAyktqAeLRj4j8S+JMxpO5QAdVrYWpMj5ORBwqwwPdIQbxle0
SKEqj/hW6AYgISyikCWlR6hlm8zJa/66SltbXaJmZDEFoYbScE9E060gR2Znu92fDoHxRgBqSIym
2s5+FWxBIHFM7PXZyDoYLe107UHdWcnWleZnmAWISoMyPc5UeEAsfoXoUH4JGrXwV9dWaV4d23FZ
yplrFM1wSiZVrOOKP9Px3NdWeHCtqy/Orc1uaPwdgWIugruZhjWIxY2D336p8EYIxQOXYx+D6VGC
jbIzVghcQNbRGllz3ja2QGX1lgjXa1g3R4wAPEsTaRhVjnPTudhu+zLKgSmTttErKaYoHX1IHxlo
v4w7VVXekAdirMTkyxNKo0o40Mc1uO2AFlnCQfUYZmdRhy4zF7fcU/KgFqLm2nlpzYUkaLfMjSL0
j2MPomeHgiZ67k2dX8iPJXDDXmVpAqRN/0Ft9Og6cUl/95sBWYPQgNNlVd5pmb2hg2fOFNtvlapR
RSiweGHuvDKhw6MIRZFKd0Gae5BHRye5lT5sT9icNIC8HCkKuDoVt1xJ2geJT4+FJwnLQd5O69ku
UfiGB/ANEIW7oKHwkYcuKoJ9Nc77RpCk5eN1SsgQJt8guOGs5R0MunAbG99GIeFV1Jx6kow8L9JP
Ofd1Gytg0SHW4zfm8waZaAsvfbzAuqHJjNSV/YPndGzZw5PdlHYkitSCCSiFPQtuvhudN9difBuW
zNuVwyHY8qqvBmDb5FBQgavr4DEgeiydoiIzjplJljXgbjwq0aZYI9xjelCj54Ow30mRn8kw1hsl
kOMRazCAtm0OtqfHuygCIwUUbM0E4+yhyVu18BMjg9KvzHFOWS38NFRWtBA5Jdx2TuTvKhogR/CE
2077B2OOjrNlVPsBiOZ6yhGicE4ikpTEyN1oU4TKIf4TEim5Vz3cMqubNV2n2r2Si5Fgamfg72jt
7jxiFfekNWIJ9BFfuLC2PIecXCkfBRMOnzjVbTpPzp6CfSQ2+NTyZI6JYmiC3ytF3E/NVZq7tJlu
AV340P6RCuu7bPC/qehuO4ulglAItQ7Zj09Kpv2uE81HwOh6RzbgE1gZ886XxkPUnitqtLWROOhe
LajHchTeQcjxdXFcx7AE05FNGgq8c4CWFIHRK15tZV1JYkDbHFtHglLeavbtJ/o60WZozfnWGQbG
tC3kJuK30CBCazOqZw8MFWsqiS3DPD5mJmYckwQ4kxJqi9fnzktLgN3zoRwhwynz6DJzouTgoE19
yp7jo8hHmWKW7KAaviGv/I0NsyxhqVz3vjVvhrn8TltM/nOfPdC6AJkcc/bDFWpv4vZoKajrqr/z
PXWbVsgyQPxA1CUVd7vkE2Q5TUTsUyUZMgcEWQcMmlhL09u2jlD25cmhn2reBiEZKjCi6tWQzPke
6Mci6Bs2/sg6Xrbitx3rEhyz2no8MPl9xGJ17iPW/ptuZCs0PcJMZ3NCWa2GdR+zD/EN6BHbdO3G
0UUO8+OUqD2SKGuTmC8DauR1RyWzTmq9re2U4XUtk8vQJZQqFQx8LvOPgOQK8qGZxdOxeaBlyW9V
5+eI53yr+vqzq4BHdqhALSnupIUHOSC7Fmm2YJWsjGRvN3S5feTEXSq/qjp8Q5ogMSEqKo0J86qm
ch73GJapJB2FSIu6DRUPOUS0GS7dCN5AjzAvDTrakQ8CuujD6sYpp2stX6YE4JUDysDybpIYzFta
lCP8dOtrecm62GWNzThYwQfAM97GD45vH6VUxjao2NxjC6VRmiE0R1aLtvdZo6HW9UwoWzjMu6St
rl0ui7XtanOzn2KNglwQesCBhVyHN2dE1aa5RNcZwlVS8uKbzONKqorWx36hnoQiKDxsZnECF0Sy
ZgrYQid0MlLAmqwv53TMbsPS+pIdmW9OPX1lDs9b6kHskaDksA8M73Pr7kU1ebsO2adCRp1miLsx
Z763JimR5UyfzK49b4eIL105Lq3ipl7UIhEq1NmhHeiSbMh5LqogxGEqUgwl8EJ7oQ90ZuCio29v
7aSAqNoirhSlMeOI9vU+0ebH0MMSHSoDAYgx3eZ1TTgjz+haovDmAM163fuxR8D67QzP7Tq4/s5b
YkcxcWoEbfu0I1coG4l4QWW5y8us2IC44tTRn+RS8P98COzpvzcnGphIro80OmaQDvP7TJbNOorE
By87oQWxaPbxSOk+zV21siQUcOpHTvy0CDODwAin+1MI3n5kAL7bRnBjh2lwKHlbrdH4obdgU/E4
UiC52VUsiLuQ9I+VtQ/7lsiCkpTu0KBD6mj7MGfhj6UGzjgnBJrK8uwvIKPGiRCkJMZd6wwXcv6+
aDHfuilAejWoNw0Bq1TesBryAmb4FMAleG8kDT4yrMu16roFGssz3xpA8ieSAgf5UFfGSy8dHzUE
TDvT0ZcpZIpt5hGL8didHKQ4s50ApmezXM9eeCSXI95k+JK4tq+NLTYuANhNZOeEdxniD2HGvK4g
uZbmyrtRizsII8QHqk+hp9+xPz+N5CjtVJJdEg/vVtxX2E4l77peLbtUgJrYEM6Blhe4FTYBGSTB
tiY7/VJ36DQk3aG5nY5FVEVYozGEx6gFSxN8igEolN3neSYsdSUY3nvpEfwMoZJd3GACqe+VaX8T
u4PAeJBPTdHQnpbpr85/L1IiiwsboU5K053JvbMlWgCqolk9RxkEtLQlmJg31cmVJw8uNHAAIC/4
fC+50+xkBItPfboKKWbdGbBfrV9gKXOqmIFyXnnLtIBUFNivQWEkR7Oh0neiFibUYEFijtBY049a
DfZIh8KodrJAH110R19xQsrhhSRLXgWWGBT8lX8/InPftmHPXIX2etShPPRyyyduh2kLtsbtPGM+
GoqHIGL8bNaMnLCxjmg9iZvmwznpJ3dTyBzGake+2FjGGWjNZgbiW91FwMNOofZ3NMuym6ipD/Yi
bY20c3IkxoCy7w7S0cbBLcKXtsXB2jEf2zn98FKp7isx3wuLFR6Pmcdeex+VEmVueh+aiwc+Y0HP
q7dJolvShgUKD6520w/2wYtJ+YH7DoWVxoSTFtekl+m2oFc8TAC1xx9V2ENjDN0R08WF0KKJarVB
I6Da8MymHp4Nq8ip7Ijb1pPjnkaMSaJJulM1Z/epKBrSw53z5IXE62ZmsqJbBfQOFyVZnvvamZgu
4iyK81uixRhUwG8+RQTyLOEqVlITWNZXvJunKSQiF+tNZrjuWpcDCcBlBOOHbprE1XVMbfuBwHCs
VRUH8m5Eixz3w3I8HF/Zj5+SQNznEsEjWXoDyhzqX6imMAwv2ELs7SWU7nsZdfFOTcZdYb1B7suO
tetzvXMKq8uIrrK0n3RBg8YnGnOjUDatIc6w1FKALO9wjIEwWDyJ2VxgyhixJG2izEHTvQguOucr
8bKn1FclurBgRTSRdd/AyYuZZsVygDsTfphomoZkwFxWDy/5yPui9LItM0BjbQ1ENtTVcLTa6gVt
1HfeB8VRB4+C1Oh1OwJvDhqoaBVnaN+yiLbwhX8NImBk8h6tMrYihfHXHGmqmR157T500G28bfJp
DwKdVpougpVJ/cUMPd4P0li5TV3t+pjgxTZgZahJsdxaEIn1hI2ysMQx8ZY839E62GHLzj0N165y
biSvH6PEhQxbUgnZPVqzwidWkNy5V+au8Skt8CoR/H3bZCEnMoLT/ZDIuNGxEc3P6YYZsQXDgSZM
Vkg86qwxeYJosFBybQeLVMuj3DSLLNzZ4+e0eESHYJmBM5OMS0JKJUlHtOXI/lNQLvBGbfDJEpkH
Pm/DklOsc/rKAqpSrcHAav025nZ9iCHZFAZe7S6dnvpJvk5BfMrd0GFP9F9bq+7gAdTZWans2gZj
fobpg7cCkaKYGHG22KdgDM6/McwdiEttD2XvXzG0hLuSt8saFtXGtBMg6xwzDVHtKTEg5SGdodTE
YZAU/cVuXKigzp4YQeCfCOA0tMdzO4LGjPCZ9o5kCjTMxKb4/js9Sa53PN/16L0gAHXAcjAajKxL
XF1adMwbuN8bguVRNrNzGWTSIjOldWOzdNayfwPU9ZAQdlCQaB8Ijgn0oW7IO3LgIK+jJSoPJzRD
i+QqUufayKk4KDEegoIxREey9KaV0RVYkzxDwm5BCu9dFtWAFlaOjPdgFWG2UXab8D6nPjWYoBvg
+OI20ls8TSHLMemePdei0aJNV7NJZzhByyWnmxpy/3aEIbktUmz2g7i4KNq2jXQ+Gq313nJB/QXd
qROPOOQxlszBqRGcYtIYRZbhx5e8zrZ+Gmno5tEx7ryHqWt578bR3YSJkFW1wEbBm0GNsD4ym403
m7GF0e1YzmJshEH1zMnNWnsN2YiufzMxt1wNIf+lulrseqPk8gONlRkWbRHaXYP4IzHdsait8B9D
t1riWwL0gEg7cFwk/bhl8oYwoOvGDazFimEdWTPLdHHq9cWKgOMQ/HBn5nBaGny6aOtxUQrU3bGI
74umeSMUAPCWY+GFCc6mS95LMC0885kQnhwa75ByMCwDRBOomYEx66dKzP4O7M50JIJuzm+BT37Z
tCppIyDET6Lisa1oWnXVXK+TYrr1uNi2RNK/OvNjMAryOYs/cxK9ZcvFGpiEb1SclEziFklsVffa
cwmiIv7Hwm5AeLZ7nAJs6Q5eJaehXeRGAWcH9CCRmeASh6W0qafo3ZZAJ7QF1FaIfTRD4po67wIz
6AsE73NrqENWmNOxp4Cre6D5kmM3EvrxNlIZs2vvOZ1oWIRSCKQXi08aoO8mCMVT6g5HIFzFOSh/
TXFWn9Vc3DetwHNgmUAW2lvpocAN0ABt5ETnsu4fmB4/B+6wRFFMnLDBXaRaAcnJLbwfnB2Wt9Sv
nFxG7HHhCyXUeG0wfo42rKIx+ZR6RD1ZsOIEU27dKhXsgr3FrkJVaPo70gqfrdRJ9wSdUtRXE1tG
0vUfHCHqDVSlCaE/wCmBNp1FNreYdKdm0jD+LQ/NTIpMQFJI3mrYqiIdVohv9nhDGO/4pGPHqHLh
90y7fsz0wWjwYvnYk6RJuiDNyRj5QnDfFi2plc7Ckz+Ktq7OQbBsvXWyiZz2wzW8+ySA+4/i6yDi
Btgfo0baJufBceZjQqyEP0+3gxgenCQ7zTls56Qzzb2KzYMdZzdem5AMbRgHSUXIOY/ASgdn4qTx
GNa6yQ6hUYEWbftD3c7ENpHkBHwGfzdLQIQ039dnxKSnhNoYC4m97ykQV/BWTuBRrmELNT0AnSEB
gVUBoUcd7hAVoIMcOdOysVhwzRBCOhpT52wSjTPnJMDOjb3jcEs+tKywlfyp4B5tsibGFqfKb1+S
YNGRYUoZHB4jm85nXrPtkhfAyB6nyVp+MJv8FZjGYotgwOgqMh4afjE5B0fg2CR2YlhmWBpDCuWv
Rre+8tuNx2X7z6PArQY6Xwk6oznVfVjYZOfBWs21yfNORC9UkSMnT9Tu2F6x6/M0AxvLXZ+GnhK8
WRk/Ibe26/xVBDUg9ZxspiUAo+/nx7iiDV87wQdIYQh6dYe4DEVrQ9Avbi1YQKpnxF8I0hgKFmr2
nonjDV3LrUmKKtFYGDjqNmA3DNGhm51zBpa1SGp/MzgwD67DLuCSwkxc/ZUuK3o3c7jVvnfbJfB5
xNTeDu5Q3skJ8r5JHwvsGcHGGz1Dyu9A86/Im2OOBsORoJpqG823AClIrWYahfHzxWPiyi2gs2aL
gt039mNl2xgeoxuakPS7aqh5VUX9BrqAUR/FHalf0BxidShKm7kNcHKOHiSccEH5QbQe38P6OtCm
o2hV2b2iF1IURb8fyoH2uoEjvRUVPqoSHblVV3icZgLGfKYRS05xAUP/kqT+nYFqpEi7j2kKfgPF
dRCiGsbGySaC6EBsMb7H19rw5suC3QBB55TE7ZOT6V+M+JZwAzoybH3BWsTpy8QgqaKhEtnNhp6+
oIqtPUq99IsjFNdATdiaj3JypUO0FKMX1/hS2eRJUg6XqPmLoBKuBsY+5sFcbJkSDc1hTJlla6Pc
t+20RJnAQGJove8bNrXBROKCP3NeTyGJsXAqOOG2GQova2BEUgMsW5u9hLYf4xhv6hsM1fQHY86T
2j7ns2mfvTy7rUNtLtdCe4ZBe4gI3DtJsD/8YnZOMar0fqbzB5qU8D+Lsr4EPSUaFEItK6tpshIr
E3/iDKxOdK46ERxorJOof6vihHEC/UOuJ1onkYn+1m7xzSm614v1P43s5Q+gINdWSluEaBvNFdVE
wR3hZp/QYv4Uje/D8DA/ObSdC3O+NK74kysqylAHJ893+LbQGDlJN7eZH9WbUDnjasgysmrrAZpf
/WzmtKKA5g2sre3boOVXKe5YLBHVAWL3PrHDnmcciHZTFgeyGzZkfNGmDvZNIRFBGGS7CV+mm1pN
iEkgdBJghz6mPg41Z/2ut16RnX0LiPkMEWn0Wjldx4YhRxpsSZjEXUa45sSgUEeIa2ZcFZsRvgCK
gBHvACORGvnNugUBtEtny6IORxOFMHRVdfmbS5zBMbBnNIXYG8h0HqpzSTt04oqPUAHx9IUjM2bB
psI8QGQL0zS8qay2Ofmp/k54/ch1mLIlNU+vYx2uG4ftwB9+Rc2ADK/Ixl2d9b/RLTL7FLfxaNR7
C0YS9sJmTRMI5aZkmiBpB6U4k3eOpBU2iyejfYtduAvmjHKgcPBTjzNpuHL86HN365SEM9luiG/9
24jdfqXo1zOgAA6taEdHFdMd45yit1rnoWddpb2cqgp1kSW7l8rYTe2qwB+tH4RBC7ZveALNkuEP
bcp1W+SPwySOtb/zLY5Dta1PY1hq6sPhP581y2d/b/69y9/7/esuP//x/3C/f33bz8/4+ZpRBkgY
/78f5ucB/nms/+OP+vtH/P1xi2WdEfT//bn43/7G//pRfx+GODqVTd4RuyM9SKPsGVvbigFz7FnF
KcyYViKkUqLegRPazcv/myIvTqrIlq76clsOyJXOP1/tW3pGJFFzB3rxE0S/5Q7/3PffX8VCh7Z2
uWsUYotlh/rv7X8eyu4z/fr3ixX2ZGAx2fFntD7YSAR+PtOhwY/8+fTftxP4B/M/o/gfUSltXm7/
fGogaPrPd/3cJj74v4/y7wesllH+38f/ufvPTZl4/334fx7u73/983B/b//c/+fm31/879f+PjgZ
c93WC4cPUrmqE3A4YmWC0ilPSe7axSGs+FQ4NaLin6+2sDL/c/t//NfPV5klk6OeDc1pFDrYOyQW
nhHM/0a2/BrGpAuTNNWfArpGxG0dgf7zMiwfWkWC4M9nvu2dgIkwMfeI+UHpiyW+xMaUl+AlnAHj
c6UuZLK9lwN1VdpN43XkmKihwSXVN5oltkEGBiyxOIWngnY68SnM89EVGE7zNc0WHe6FT0weY7tM
iYpNiJl9W2TF19zNj6gTz2iMgOhpZu2MRiaiDsoBxhReU4xcHxidzFXdrofQI+qmz+5DKK/8ODQf
xOsuytdjXHUYlTi1b4o03CoXdEHc4PzLghscxQLx/8qLCjJ3a9L5HHlLSuwbJIdNpovyVmfZGz/w
zh/7aWe0Voo2ZcnFTHYAW8wnWkOQfxJYXeamW9ry5tRQEdZpsQw1K8ioiJSnQN5G6LlHW9g7PYYP
iLksBm7x70TMelMWQ4u9k/Deqt+CeHwqVOowGhtQhEwxPt8G36yyr+aM3HCck2zdBMzBy2Y0ycWd
/uQ2kPk0xXzkWDRCktD4NWQucQpN+zvwWiqNnLo1HNynaClri/WgKYRbi/hcOX41rQ7PyB2jQy3m
bd0FxwmLEV7g/BuJMej8bsDgTRUZdNU1mnAAIaImEj4IaHsEIEWamfiA7IqGGtMAB6wT9KoRziDG
5bpDNF9NeHrtkjkzAvfid+4bD6YWxLsgrtwV7oghSnfEyAWpXPmeUe4cBBSoUowts5bf0Hzz31H9
ZOtAPDKq4F+G6TmF/cDAc0Ur6yPtJGJpm8wJNPwzc05lfUxjFGytYTm4aWMbKffG760PYSwkskLU
G1NmqHRr5W6CvAzfgqbn4sYC7hg2m26OZtYy1WubY/sN3PhKG/ppiaWtCOdYAWkkhUhCaGhIk+ON
wvDrLOzqNSayHOv3imbLdCdbF0lMNSsS0or0GBn5bx+dmVvhMpRRkF/CiJA12qHEziaooUYaCAMn
68Ghnwz17DEVYtz6VomorGBcP/qL6il/sJXxPffEbZEMzPHbWiJaQnk/ZcFd7O4bjYCB89dHIWhS
g6IeVxrQcw7T7s6MCZlN6GP25oA4HQdjS3eeyi8f7xANgHV6duMMtmJDuZGMjYGR5hYzGsEiL6iq
cIbW3fdY6EtmFPe+FWWbNOmflH6xUtK/fapyAoHLncoYF+fqaBIKtwKJhl/LCBZlkGqYyeaHNNTv
Bc7YdSnGbN8yF1kzlWeGH7QHL4eEQzIu4CJxxnNNtooV/0IvQcfeohEeNOlHJeCL52i7FnJHWtuv
hlx8SLEU9AJKDAeleOCattZdzwjQPpgtiLBZOSdTV4jUJa+0MWIELggi7XmjEfW4svlO6JcF5mPU
Xd5T7Hn71L6S8kFJJ3rkJ338Z2D2A9+cc/ic+4hJcC3WI0e7lpmXEDm/8+gyIe5zYsKRXd9gQ8/P
mMgOzcLHDxNQa6OrHLlREWjaFNfr/HOz4aW9mSx3vgQE87TljDlIOQ4Kv+XTnw+atjNAhP/x5Z9v
alkTy1T0l0wsuuN/vrZ8kzHrA5L84FSTWDzvhepAa9bD8eceDoe5hvL+MpEsWkn4DMFovAL3Qf8i
u3NjkgRYkwZjiO7Sz/m9B/n50EjrGjbqSMeGlTKMzA083jkofHRwwCoJVNm4GP8gk8S4Am/S3jtb
BXakuaRFSceQCbOfAryQkp/mHPOKVFhcOG9odu6RX8d7Y9FIWpG2zlkOgtWqEUUIrLadl+FT8U89
ze5tFad3clDZuuQwTFENjSfy0XZFj9Vk8sJKl/Yr18/Kok5HYem4XFfjSGU8hKc0jN/AlhG6MzL4
dmDeh2D6OMyiZ+INDsKJUJw5RLQldqZAaSJpJRsuhIiJ+QLHC/4DLN1qCZqigTBuAyHuiE8YAZyo
+xo97ga+A9pHcM68a4614/yxjflgOiWak3oeGGno11oSBqKd9sCDEv9o2cgPfc4qz/i/5SZM8yvP
wRtxUb/4fXahZf+RInn03eJq92rYdjEYo2l+Jab1UCf8gkL5G7/Kbu1ZvrexzZYzERYFxGI7+fMV
YpBFVv0vr4bC5kA1cqYevdVQbaeyfTKbHAEEsuNoEFuhEPWq4Gzp2cACf/U7ehu2lrQDDOil5Jlq
6v22yfFPkdtHXBrwBZbMybQehrpvtqYCL+h1PIkqyu4Dpn5rKN7hxu0ciSOcjIVgGvdFSw+AQCsw
lh4NkrgH1oxGmJOHb4HaS7+d02wh4Ckto8Ydhb6z5ZDSWqRFGFHwUIfoc0Ynv/T2L+16H35AmZrZ
0dGlOzIpBP9krmxNoidQC4cX0XVH3jnfQwndphvST1OK3QIFbM3ms3S6EHJ+95zk+p4U8QvxNu9I
Q+FWVajkzMC7cDBac2RGgpiUwTrvE/p7uj/2YXnfhmm/rX35jHRqCQTPXyeHS0RSKm719EuQcWy6
zRU2/q+SuqBzrlMQvaFgOGlcgKvIVTh5emCkCDDf2jw/j3EWc9mK4Ozo8aZtHZ/ECpekz4xTo914
1EhLV4psh7h910PxZE3x0bXs7yJP3hlaWvus1eep4cVNhHN2XKCv+tXJaNAbJsQYiLT53D0DG+xP
/czuX5jNV2scMkdSjfmUwkMLCb6PUDjE5Nv7sigRle/dFJ5i771N6WNGJ4VI7fo4F1CaB686ugI0
JZ1AcnpG9+qNXNOCdsV2pj2yCYpCEf+U/BlrUFtChdB4I0xp2G7QoCXkvEUckgEAUXt1ajPH2LSC
+oXlSh6j3uuJlMSlGHlPU+QNu65Tj4YSFyN6QE8LrgQOCNMxpOtVcmQkglwu8kaO/HSwJulxYMnr
xdtx00EE2fWduqpMYcKzT4A4kft7k94vji1L4dwunGM6GMTghexeZfmNdX7VwcbdVd29OaUDiR9U
FXA5e0X2Fj7rlDUF3a3Vx5t8cB84OcCnE9cmnCKs58WWPxI6AjSGteN5353A4hLwshdxIg9RGW6M
qIdd7l+qkr57mQT0qonnYmIWMLvV4Z0Bf7DIoNYKI8RabSwlko2oSJtQnRp7OE3z5zxb6xn9J9gP
cJFdVMYrX8AHiWISqMnvi6m1GTVukyXAjQjRB1OS1TGxs/T4GTwkjJEmq2lQkrXWUeSDvSgj+GMH
Qci7s3qey46RcVd9W6m+5vOCSqb4nCtshPlIT7pxH8hvYPRiib2Pi2DrNN8hJCGTuQvTiJ6o7FFc
ETLCD3EJEGb6T3XfrzoX5lfLOcKK44tqy3hbusVnQ4AvT3m6xVlyM9nEnethBauOfM0cCTW9fwIS
SPusJb5dO8Qt2Qiv3ia6vPjEJnX+z3TsEjmU06GKYV56rAIqvI6NiayifVds9zAk2z3jZWp/QEng
TwlstpjFQofcs2gAH2xo0BdRcWtYyJ2rYIRqn9+ze1eIB+s/jGCXNCh4sog4HMo3au54MzT1d9/h
tPHtBQxKVdABgVoDkgBBTq7gpsEsD5cMSVA5/poF7XNZVi/DjEhm6p6bUP1mOSW3W7PkhOlZIJej
6xp4vIVKB9WYReBa9cyff1MloHvGKfrycNssBJ1dgUPOWEDqRml8d5lX3WorOuSmupt7+ekyqFiP
0Wcs5f9i7zyWo0eyLP0qZblHDeAQDm/rbrMJrcmgJjcwSmit8fTzIasWmX/VZNvsp3aZrCQDCMDd
773nfOdt6lAmMU5mgahoBDe+InwL+SQzwYNRVnKb2oW2zWR9l0/aOwhHhowzr4DllS0cxDZ3Ng2d
q19AOpt8hriYOdZhiz4yJFE8tFC5Z9531Q/xxiwZIemNYTA0fC9I1DI1OdC681IaPZmiRspOfA3J
5re//a///s//n2P1f8uxsn+/P5/Df/jf+eq9ef/bN8P8Zry8p9//9dv/nr6rj/cwes9+++e/n9Oh
+E/+kWNl6383pZKmjmbO0ZUp+Un/XTf/9Ztl/V1KSzdw25noHn//CSTkJuBHxt+Vbjsm7sd//oC8
5/kHpvt3U0kd7Litg2jBnfvbf//nPz7Y7T+iqepf/vlvRBbe5mHWkEll6r/97Q8JVlLY/BaKLN21
bcPlIDz//A8JVmNbDVLUzFtJNupombsb0xxvyVsQjLyRf5HOjsC4c4g50j3vQKvzaNrRTVGVxX4k
WHmlsWKsEn1I14HGgIox5GFqTmbudbNA564swX9mpdw1thOsaH+161ZbVh1pC+CLwwMR7v6id2xU
58Ow+MO38M+L/ePFGda/XJxwDd1FPm8ZyhHC/fPFEVKskXxthHRI5assx0tAr1xX8tK4zruw2nvQ
RE9ezvhQVPLTLY2TiVXbMdtXkgG///rDmHzLf7zTpg2kkSeAlp7uuMAT5w/7hzsdgVsl5w/etFZG
L7msX2s3v4ayOEH3bDG6c0JQW0arxL8PfXAIUEvmUXd2MufHj+e5h/Q+dI7ui4BppXKZMSXAE9DB
QrAL6d4XZF0vHIZSoftlBO6zSRjuunWA51srO4cNTUAFWclVRJVoN1ewk5BeoG71TvL815c639Z/
PHrzc89ZCFOecrlWnWsVKAL+fKVpZ3OYdX19bXS2d2T6gp5Wf3JGrQaWQ8STBgUCwOf/8G3/y/2d
/6qyeY+If3MM/ZcstmhMIqvOMn3NfnWN0DhgrkGCOOGd/OvLI3bu18vjnaU0RBztUsb98lQB/Reh
bYPqHrtup3WEQ/YcIw4d3XvdN6Lj5JIi8v/8J20hHJ2/5iiDK/zzHXXg4ZMiQopkOUX1URsruKqN
vJKTja9V2f12iJAT/PXfNH5ZGuav0VbStekLmIqbSpDeHx9YozAVCPJ6WJuWZR8SDzOmg7wHtmuR
HMHc3OSgyXzDTFc5dd7qr//6v3mGHNNxXC7ZNbnTv6xLzHa9CC3/sNZTBpnFAE4cZxWePQPSlvkI
gOpKgMU/trU/rY5/XDD+3R+1WHZ19L2GQUX45yvWPLiM4J3HtZ3UN754sG0uFjgDYv7Xoasi5ilM
Z/76Qlmv/+VxIqZPl4A0BPfa+uVxIiyWfiexumvHKt+0kJgjn8zu0ItXnqOASqX9p9UGJ9dI4hXq
GkfboSQI/4dn+t+8PHIGB7FLEcXA+/PnKy8EGPkav/7aDIFMRUDzXPJCVR5+//XV/jkw8felQfKH
XNMxpDJZHv78d1zRRORelf0acsISbQHeg+Bodbv5aS46nYwywcnz/a//KFmRv95ji/+xAgsWBoKF
fn2UCdiQY2CV0Tq04JG4eXD1NS09xsZN43geRDcgVCgx90YQ38RD9sUTicLCwmaQh82Hll654xyr
4sLcDlm0C5X3mFZRjarJXKddRn2XPIo0OGdxPGE4rXegDE/B6ElEJiaGA01/dN671rytbdKax0F9
GYW49Ug3RACyHeKHPsg+KyN+NUMk8Mb0giP3bYjiG9emDRc/+KUNUgClTGAW0GFgEg7xTJJ2Ke6q
kQlzgpM4l2dLBggM/aeoHn4IiMY4kKe39jSXeJ9IDZY4/5bKDV+EBuY/Dq+4uy5FT+C1IjYrRaDZ
7OH73EnDRsIxHhpSZckFRhHIbNWuLpw8L+DYbiS/A2VMfY92BLyEvrNALSXBiaCDvSHAhBj+xaow
yriyOhcWgj8X459EmCce+ioNQJMruXHSCgGHVX4gprYP1qA9QISF19xEt2ShuF8Y1P2Nq7vVkXtI
BwROcUkPGGEUU1uWLkYLhHiVxSN4ifaU0cGiY5EfQ9MFPQoaRsTZuIUbPfIltOGp1PVwm1PI9+aF
7m+8S7XijVCQYdlwPKDbT6kRdMl9YT15Fhur3fv9qXHMY6TMmp6894MRATwc3AK0JkT3TPS+PUgD
LIstjVOf8M/UoE3FuAW58KrBZ0wd29sr3Ml4aM7B5MmLH3Xuqna8x7jfi2mqaZGIilQs7d5qRH/K
PfpsXcB8IaLk1iydTlehvUi/3dqNSg66hXmdaNQtIc/FsY+hjgcJ/bUQ/DctX9j+iuy5ID9CDb6T
kABPTKMmJNDeIuQktrDtDpTYoHAaS5OEJuLry2Q4NskUPpte+aIc/xqTzKYPAyTBoF5PA5ZGGHLk
UcV3hervTfE4kP1xr9FcE8EXA6FsSb4itCcxvFqTNRKiaOpbXWUw5c1EPwZhvrLrS9dCh0Z1ZKzK
Dmp4hodL98GkEX/1ScMf0yjkCi1Q3U1obJQuvB168osmoycgmCRiKBuLrWaWq9QjzNcX4SoLi0c0
AF9Wq55wDhs70P9YkCEx+YwYUt7VJIQ8VE+8crUlm13LjWpk1x+EywAWC02yjXTjnUhGf6MT5UMa
mHNDqEARmVe3sdDJVWTNBY69LQtIy3Rw8KTlAT3MWscplWDhaWdOi6Fos05juuWIg0HQ9Me1NV5c
k0YD6+14pmkOAiIcXrGf33nQOVYlOtWVByRhpStSnsrM1XhmiXVtU55RWRa70LGQgrtwM8YxvMYu
rabMi2/HokNupPcWumYCrBG0ZyeGIsQvTs25muPUXDX7Fn3jFSAWp8y96MIXOpA2NTFdRs2qXkdk
bTCir0lHI0ino7ltzn1ThYeu674Du8Rkg2LS6Ht7DYqvpSkddIBOFFk+vB8rOzDuVIyy1uGgqYb8
PSO3CyiRySdGCUhiEenerxekStO67rTz5DOU8lE6LxIAS32sfwZacAzTlDAYld3VDdmCOuFCLewe
PMYBY2PmmajafwS6wHVX23eJUwVbARAXPibVLkLmEEw5DWEK/8jPt3NwWtoU+IV1OgB2p73JAhpn
H3ugryBQ9PR7Wb8agr7W9mi9DGlyHrMCJ9kL3gxc29BPFrnRUrKML3lhkKk4Ne7hd/bCGN40tcWb
rBkjGqzWQz1ZtHRHh3RTWO42NMqPbIh+urqIbqsAcvxUvwVvlhBX37/w3GHti4uHJgLxOlBhqaNI
sZI1rhi3eFi2SGSwGA98qsCK9EVPsCpIXte7c1KdSQlrvp8leL/1YtiX2khbuGje+EAQvcJMruwB
yDfsVOwoIypCUWJztE360j5lwjJxnfxmDGwCKxhmbmhMzFosWEi2g5rJM7YxYtZFO07aHYZEbRf5
1dInU3LbNaEPFp4CjT5WV9bBZuZveCZtO2nR93KfMzJ/lllh0E0SKtlFA7K9hJxcZknuk/CbTe8a
zx6tIxCUrD4yQV0lqwpLo5DfTHWP6Hwexxo5E7EhAUAGYgqdLHszTFDNMS42E0daAl4MaW4CV6xH
caxC8yiEYCqXQx6fUEt8Ypc5D+KLMWtzyaZ8Iwr7kxEJWWRNd2n99NYPG/qX6XTXRLSCOm9L6+4+
TrSvgpGCkZEdn/X35YyOmyqMzfVYHK0mQg0cdA8jRuJdkchnYNpzeo1zNBzzvRwni+80f2biiHSw
BCNip1Lfl0mJfi2Cm0vbbzLv0WsPp6HUSU0zqZFr6Y0bWbB+d3oHPahnU4i6mwD2HD5jZjS1oiNV
P5qGgSWKX2w5wX0fOdcui8+iYnROetBX4W61UWzHUtPvUk+8AjrAASYj4oZkcrU9dlkGFmsnSVys
tro9d2vnF3pmYMc/6Id2llkfqTI+Yhho0ynVUn3JuOPDUWV/IK5oTw7Vsne7kihCrHCdPn4HfdqS
a+dyJJp9tlksHjTh27u/PqWZ/3L6BuXPAdiwxFxuyF/rKiVBLCR+0LD5tHOMsbomToOlq1PWyvew
o8Ztlx6qivPFgJX4oBWcgxDKktWTjKd+1N/zjCoo4ZnDWWRhlO6aXTMruGWE/sHTs5OrwXcR9Qup
W/V9mwYfqY7Y3SvuGix3ZZAkl2gcCSnGVNRm3gmB8/vUpuYmId16KYEtr7ym3DOe0i7ly/9w+bb7
S7vCpBdjC5R2titMB4HmfEj/Q4egbdzWiuEhMpD4NpD9E3Fp8XrUOGzS6EMzowGGIJO9KEfCw3gg
w05tWhTSk24Z2z7GNOxTlC+BPBEgV3evvhejUAcDgXAHs2Xqbr3C/UE7325bqAhub4pNjkdlgTS7
x52H17locY4rZrR1XgeQhTKJDEXoK+Qv3ZFwZVZUW/hrFHfzkRBs6o0hPHmwSQRZdiUQVDeFTivA
Qtz3ckSU1BgE27qHySKMryPVbtWkxnSg4N57UVYcetSkrHT06AE9TxbWCUWoNBhWcx9pvrcubjSD
bgWTiHVbO+kd/arXYsrdrR+jq698xkCNFfSzcdZdYyCFfmpFYMdzmiKwv45lFSHWZbsPSbh+RiF6
jr2JyWzXT8wQu3zvhv6PI5tX0rpDRtVsRvakDff6d67rHfua0W6rmOlthEgh5ntYE3PC2aXST+nI
/L2EAdj29VMJpHotSmQpCXd06QmeXN1G209QDIoWkinc4d0KBDkppNcwQ1XlNjJEvi00sOikDbP0
c3w8Mp2BleYBkqWntS2Q9JFFayTbCjxFqGFiLoZdHvRveesnFy3htKCr+IzckZCR0Ml2qEHhj8b9
tIW+/1bBUq/bHSPiYjVAk14zVoPRl/CSWWbSbPTRR4raJo9V9FmCgCW2PN4P43Argpooej36yjSi
NqZcNpsR6rE2QOfoiJ8NyRulBRG8tT2pYNAHv80CTcTcHQC4Zm4NevXwLIsXwAIwzjqM+mnK10T+
N2hy4gpXYYf0FMIOiQPJAAmZ4F0NKwoayBuDG7F0ajTYNkjqjRerj0yE1qFyYZTVmdbBhGAnXuj2
CCAxIGmiTSXzGOFExIQBbCvbprmEnMX7tRCdsW38du9GE4QgD+pNpr2Tw5Od9ALvFPF/wJx1oAmR
1b7BUCBFKcjrtQONqCyw8Yma8xT06uGR2dfGRRt9KLXk2AecD+mshpfcdKdVUahDgW/uqQ/ITVNx
cnYSvDtTwvw+HgYDfwwZJ+1b2/ir1h2bYy4YEgxusM1zSc1AeADyIM79I0kgi6HK/GtllfABzP7c
+dSeQWzoe6chlYmTE256DVJUmUrA7z1pG2h7+H4DSDQw2QH5Wp99hR/CrLz+mCVM3a1o9I4aPkjc
AvsuUcYt8EE4ynZpbDNdu0K3Oqpq6knyI3mDozqDWb/ud9rYlTQlb8yeVMjI0hCtpvmlkt1N1gO2
0AGEoWcmS89TwVqmhnMZU/Xl5bOJTaTtvpzeMfSiUgisY8Tgdk+O+g3radSm+yoFSkI+4x0w1uBM
FHy3wdRA5JiPiH0ojDN+sLMdVf1h6H+MIc5uPYB55E+yEVkOrpFmIuphSD9K0/tSqEaSptYwEkrW
TB2rl2syVsLmjoeZ1QlpDKdjYqSxUYqnsrOQFvffIvcbNv5R4GxrvhNgZ1t/CInw8j1me5va9OOn
2AZpxzOhr5sGsbYh1D6kdFtiudr5SfDA5PiB2sxa5XHQcuIn+aKRLbHsBak6rZEyNqoAlBWvmk4q
gYLuQBSuu4ZSnS9ikjUIizCMFWo2k68pe9Ma9ehFMzgSvCOWg1KZzyFBV/rQdedW473zsXQtXSc5
QrbPX7Nqnwii7M2MqOKMqB4CRr5rn+vs7RLzX8qX4BSnpE5uYh91VRL176mhPfZGehi7Oj4BrIiW
g9cauyTCCpUlOgr4dkQWV5P6Wruzaiw7MyOuXO0cJVX80LhgJhx42fFT6jPHd0R2DngMCA8ZXEhf
8rlg7dhUZZQAwOmjtUOMmFMjvmcwjd/FGnaFl7Kr99x9McL8knnK0yQwW1ho32w6yIDlHKC8Bcw/
j8H6brLdPZYDrN4pirzGmoE2ymfC7+vuxssgeehZZmMhpQ6Pu56B2SWJvJwMey/bcML8zmLvGEI4
cCY5XP3xzUO9dMa4tOumjgT0KP62K+sGuCzyrgrOKpHpiNFQ1iH3W7ge/ZeGmhjV3EuW0NIwp+qK
3e+rSYD449snyS0pL05XqX3p2ldMti5AGk78gRVi+PDxnUgtKPee2GWFZt+1tUxgD3waXrgNCLZ/
ddyHUlGnpVaSAXfNQwwGPo64ILPWNlSuInkaenviUELvJE6TlygwiHnB5MmtxB6i9Z9Mn/Q17lfI
LaHaxy7x21DFcIO22AP8BE+cmIk6KuPo7HUoVBWOjDl5PcNtgNfLIprjatviPkQruLQbbYNWA/1R
723trL7R4lquCxi+YAAhwejWveVUl0nQ3bF65HWTk79lFmS8pmvjJdHA3YY2fbNAXzFsHKzNFb2T
bsK6PU1ttKHoOw5dFm5Uxhm59fHilBXVo2QZ7O2wObhkXWZ5R3wzsj2ocxbqNaSXmiDoV6bOtClm
5tjCSpyQMQjKhihRJ6wAER94E1ucZAIfz90cntSPGgm5CcMHL6phyMOWtMOZXBKgTJjsE12BeKfn
2JVia5Ugzu0axJOMyb8HRcC3NBzaVeNnOtMg4ualb51qY2XWsbBz4zx45kMvPHMtJwpSSXDgUmst
eytTiny/S/YEvqM/me1/U53RSfcY5qAysetpTUMK1UQx3mItxGjVDj9uT+s3LNIDZBFOZ3Siqolh
hsGrQLqBDrNuTPSzSEFboR6MecECA9sAX4Jtowtp2Xbw+OTnlOEigr0CFoBlfGGdBJrGhnZBHlwJ
P0RVAdjX0WH0M62B/1z+eHGdExwZH/teGlt7As7G/Cg74jnTYbb6asFrbZ588/J7Z7pQIMENblfF
2ldEyXeS77oZTsBdj5f0HHABpgW+sIrC1AEwsyGHwj7n82wf0H6PqoXTaetXmxbAFVxaUwcpUt15
Xhc8WG6+0eL0qpVKLo0B395ow+0pJph8npl0h57lHObBLD2kovKrWzLf28s44dBME4dQcL9fewNr
gw3Mftln4YcgEOrowba/KcP8klry1kEHfzWZEUKl9J0NCM7u5Chejp4cGMx4yLphUxAxMMXB2dKT
/dCx94Csia6JmTzWNfrHfkBQ7xVDdYOR9KUzd5nj4ne3NbpdUXP0AEScJ4zzKytDXZAV4UulSEpo
hnaHuMIkCSnStqqHJVtw7VlNHKDVuDUHuZJURwtcwqAV0VlvVylm+osYiAusa1BAubMOOnhIydTR
uB7G28QoEFYEDmdjk+0tiM2jEU7BpssHddNkMIayVocbLRLnlNtVeGwx+Y6SJrem8u5gOwwRkzQy
b6kmtZGorVDPxqOa8GGb08yckn7Pq12J+8Run8oJeZw/RRi1kXIpAW3JLtJnMr3JPZ55qSK+TI2d
XQzLTvd+md4XOnz0NPoEMk8ruCSeIWphIdBBnHefhTmV9iUn9XZhD9NrjyfsI47Vro/aZary+pbC
KUdKDTBU72vvIz2D8j3QfiMySovacyJo3yCI/IxLVd/ENL9QpC70XCseQjO/C7Sa3bHCeO7GyOKr
2oH6oLL8jhFXuy7oVTHoy24i1rhlbCTltpIGWQy5+ZEWpfZRF+oc1kn6A+pmJSNc66GlrCsmZfjh
Rv6iJhiBgatuGyPMjgNpFC8kFFq6qT1j3PeOuWXiueSlR9vlnNCh1YtaStzgsn9sPZnuA/d+gN6o
hZm50Xuga93AxJZL2ZAG/TWHvM5c2gToGJIzeASTJx7bqZJ3fkrPhVgGpJNUEfA5ovxRVp1HU5Ep
YWGFxxL7AYhCXUBQg21Wj0RScjwqhXvWStAHsTa82+n0MOCvX3md/AyyVZIIZqeFjrG7/EokxbfX
B9NtQ5jpjMs0Ns7kA3hGlnasu3mr7+Gaovw9ku0RHGqtvB2art7pHQ3DXvkfft/sXcFlhYqc0sya
UCJ+RT26RE3kjyTAIKAHp0tBp8g11SWhGNBWFnmPvKVwUvpcEcdwksosxtjdVZE4tiUtjHnINGAB
VNg+9eFRdvxrJxvaM1MajpoVseBJDT3GM25ggEYr28IVR6N5l/Zi2FatAkllChCe44AtPKu/Ayc9
qMzSLpw3134bpAuRMRvCAH5y6JYvbKPk79XJHbN3RKCqQksY1A8Gec64STnQZcOAzzCwP5yxTzeO
P9LVClGkqVq/F3Bpm0rmSyGGipFMxwZWG+vRD1qK2Pi9q6s3tjUyADRGnWM67cJxvOeNvrgck/mt
Ch+ZVYpVrtHPpAiPunxdzc1zk27qIk7NYIOpX1v5DaM0dwRI19LvmFxiSdW0b2zdOaiBZDo/x6/N
SrnUEjCDtWegMc3Sh6DI0WHCwOEQ6/7oPOktPoKnov/RTJ6/Tl6JCZktuahEI7aKbIzS/VBBt/W0
DnniCPwzDcl1q+4Lm51cq2gtKBLZYCJ8tYKM2MkxMcml9Y0bFMtJi7QlY1jOgfanz9Sbp07zVr1H
JFif1l8KjPWaCTEuRN+kWEIRtzCUhJjkgZ0n5izFmyI+o+6gOwm6MYT9iywdIHKU1kknXw013BOh
6Wrngm8VxgkNPEg+uYrQUi1s1W35MkED+QbuvWY4Ny6GZHCy2colt2QBOMraiQYQk0MVhnCXDrYx
kP4SaN6GbfHKUdg5c04ZgC1W1hpUxwNVmktV11arrGa7N4KC+QEKzAifR+KwWDd5OZ7QFnxRkjsU
HunFVMxReuYGLqSLkdYVn4JWJ+psqup3iTweJX+I3gOFGNA9ZDInl/YpsbMg+1G4sIbozs4xiNFO
IlL9QCNlbYfjWcl+QYfwsxi6B9llROU1z4zU3nFcZ6Ta4oIdUOAgFw42YLA+O9vaTR3F+iD1r2EK
yWibFq6L9rEuEH0qKCXAa+qVK4s30Zuw+HMS0tnQeWmloDHanzmXvIlCfeUBFgBMj+8xUNwYcdHC
N8mKIo1Z12y+w1mQl4LZpElaPDg6vPVE48JFUt2S6HFAP0rvxp7RMp844SpmRMiiW/y4XPS2tWmP
Gpnx4wvvPtC7s7S8GhoBeBhsGIllgpdzzHudq59U9tzYaKMrvKWklhKd5GZ3rh5uIl/0i3J0ngh4
XGkNm6xOegLzqnmMpoJv0e4sUsAx/kATygI9vZJOfAVoCOuBoPJTSvOfEusN+MOt0w8sr2H246AI
JyLARcaLyF+QGNqG2lF54JwHDOsLPZZfpQfKgMcv3rCIEmyMIluvRh9jzdJz2A+oScknDyTcPMS7
rIurMvQfFKvRKZEC+ETnkyWl2xvLT1MaSFgCU/GqVQbOfUD3bT6rRrGchUCJN5xE2YOKrlz4NjMY
qfwfKTEZO/KYASHlQS3YY1ziB0n7ZO1irm4AlWJKlAUTEqPypzDlY4QJrQvFTzjAU1LRSwxhAySa
EivTtx7GhBC9yWdlC2y6FWN/O3Lc3/itTfTLnO+MoncdenmxgUi6zWP/k+HysJE84+akKTRME3So
Bp8uY7jF1CdoPnkXZoOiN/HcAXjIF6aZbr0WV5pmE0HJ1CMZuRcURbS34zpZu9ZAT6KWG9YioOU+
jTgNbrGpY55IGjzNk3xua/8lq+4djyZ/MkWnQGrihEo2RQ+x6U2AlJ2mPm0nIn3SszCdy1iszdi4
+u4EwKPs9F1LIyVKPPs+A3iTV+3BGFxxH7lWcSx6Uqaj6YYWfbvs+5SJXPnjMOWYzXCod4HXm/iS
tASviuynuygfrgQgfDdtJelfY1buG7t+kgUbt+e4J7PC453K6mPSsn5VEKNBH+sdDVAJCMNOL/KW
3BfHYWOHGjIuoRYkC1uO8hJ4AzNgptJxOe3Au3KWrYxLxn+4lKV84jfGSj+0uvsywsEYJkk0Sdp+
6QW02JEoTQOXqolFooyyUxyTY6VyarfM5CKa57xOmeQ4kMGihnHoqxcTY+VP9LnoakGu0MuHBC/P
OKpmMYr+E9SyvYRDuoP1y9jRndPA9StJL49yyB7TpLl1h/pTG9SG7Nx7QxlPNoUtG517K0IaXFPl
FIvIyN/ibnpiIv7YsDyA6jvWVr/17ZFMPQA8afykrLsMFoU2d/E5zrB5xhCiXYcextscTRIk/kNV
iBPOnM+GNjKjyPbiVOFdUFtHpdqS/3d/RM58BvDPKfhCJ4cdrWxg1jTlXTdnvaGCWsDYvxPEtw9o
HrwhwYspHWz4QE4zZ+mQg9enLyTXXVuLY/4kPYzaG+YVJ5n028rCRtslW8aUWm9RrRHhxwwrg6SL
WUEgrzIoHCcFwEhWCN+d9NrW3l3u+lef1Y3uWk2mCP3Dqe9Nsgvm5hGsPCDw0Foz/tNYOPaKoJF5
jG4cjK4pUSUwK9d8IJxUsyKN+iV518QsJTetaj5Gm7NArOfLZJwuKImz5dAiZYBmSeLGIhgollM0
2Lo/EDY+Wltfw7uYZ1jcGwdCPisGzl5cWSOC/sm/McXEmCUclzkZ0ShY8a6PeENDmR56Qz8hd2dL
mZ5iCvlVCqNK+c3O8e8SHWG1grCVtlth8kaCzH0P24Ho59C61eA5E+j8qsX6sW6KVZCNl2IaPvJi
ZD3u7rOJhq0ePVaqunCYSlDJD6cUsRXoDnk//0MlyJHrEvIbw3pdCglr22z6pe6E66CSh8Kun8mW
PNvFY+WgsU5q/aXyvfs2iA4jfDxsCjTTS5P80QEQxgRWshq6i0vtssgsMGzDRKxzZmIBtBgABpYB
4CBgE4r8rRq9Fwwmn6boLnbJpC5E/MI8VL7mASi1zoqzVaDlHzIKDuaMa7czOoEq55c1zMEdUq1O
tc0iG4XvTkDh3oBHZGcHvV+jiqN+uZLoYqy1JgaYNOgPPGfasp+K8GLi/0FyASikLG9BFjskFkG4
L13GuIyvtGc5MOdrqyLcdUw/N7mfQYFMRoAcEjRFlhztHGgPnHo4wUt+Ks55kWxHp9OI0xjuXBV1
aIOqZ5Kx421ID2Ar3PzZkzAjRfoeKP2UcGJ6JFIy2Wo1yS0CbEnsj/6t50w/xCk8gtTLN8y3ZVXe
uSY/dRr9NgV+tbTJAcHdAFyGjQ8Ie4uIdaZdOVi0bI67tSWuQCHYSbEOMtmDV5MTC494394BhEpt
m6XAOXqWehgn+xV1yi5qhwsR0OxcWrcqySUbg3scCRkghKDnTuR7z4FPMqjqDUExRx1nTv9UK+7o
MiCek2CjgGgF4qXMHFm+n57HnMYfOl9/FUUAwIG+78eGWAHlFr9ns1rSBJIimUg2oqJFqDrFFDw6
NmmkLQqVt4u8vfZll90NKbmABeBi2NNU3XX+jqgrO3eIuKpOwN3rHopnLyA+aECwhe5CC9YVAxPI
6AFVp4DBHNtzw7nKNplBZPTs48FysNSk259NVWA/C/pD5xP80Fs1r8bs6yVgEPIZHBUyUBBBcLjr
iT0JKVVMSq10giGObLs2uWe18smGYaZhRWwXrQB266cbGgysYpm2K1PtApHjESU19ZTjffdhdZ96
3Zst5E0yWidkSg9xjdqHeuLcuhrWeE7NrVc9FfPX6bHy7SPByu9vB2OExBNADjJM19lrED1YYMhD
dZ9Mo11jPAaJ3rLW6WpvmMXVg4RHtxpLMB1wjyN6ZWpfg1ds8C/qmxb/sMaSNn8I3cSjDL5OmqjT
DKuOUSyNFi46scpGw1kqU8ELU9mjryWHSg3qEHUkxnSFOvat90ihgu0s5SwQdi3gsHxTEta0jd3a
AhRivjDHJ42sJwMlGjjMlvpw7A13z2OM3DygPR0E3H6CXbq120Ha1C0vvIBIArFSo7qc3fgDku8h
uMGhiAiJJv+iURcjoLfYs4Pq7TluEkjUloNniiW3cf0tcCSHkybx5qWl4NjwMFlT92gOBrgjH74l
c379xegA8thSe8qFOnhW8DMqnfXCH46jLK9O4rGsBsUFAJZaOFP0Ruu6XJdpz8h1IkrNl59xGJY3
thPO1kXvNnAE4UU0jTf4EOFPGTwzsXeKStp+XatuKNodmkdOtq2naBfgoD9EM/i+KAECWj+kevkc
C+HJgw01V+SnspEApgkjJ16nPUY7hEpkZ3cbxgOcAEXDuS/8Fq61Lxz0+g16fZOyc60kZ0M9grna
c47YtLV5q/r+VpJh0KtULqRd3lZQJHeVmeA/KtoTWjqANJmJg0s1HttXfvFEtot1YmBR6S1qp79t
u+ZLlUAqa9J/EhyAa2h74s1C6pjkeO5jm+ykXHN/KMprHo/Y2spB+4nT7qu137Da4dQzmycrGL7Z
hjZ5RBFSF1DnlSICgXnAMO5k6YbIx5HgOdnYIMJoyBc0aG0VVAXVYH2hPbzr3eRVOSDe+onhiKj9
s8axoFXx1rSKZybfPBm1uNfJacJuBA+p1Grc1g6qUieRD1pMC1ViUFvYKQ0oX9yhLHkIA20eN+Ld
zTLwoXOEvedSb2HL496jnkz62RZQWqxD2tZ2F0HZ3aaV9tYOrsOqOidYeYLGGExhe3xp2uHJsncN
H/NocSZPEwATLVxMfiMfy8qcG72ips/mb1s1xXKOs2TFphVOJVIMYFR9Wronu3y0quGl6K0bujdx
qb0DXGQ9GOjP58coq+odeQMvM58zwOPWGBVq9DfE42SC5KAZ1SA4RRTn2OpfrLACm6d1aFZIPvqd
RLCgYyhXvkv9BvDQB8JT305WeqlyOk0YjAm9iA9mRc5sOsTWXg5M2/8Pc2ey5DiSXutXuab1RRsc
7pg2WnAmg2SQDAZj2MAiIyMxzzOe/n6olkzWfU0maadFd1tVdVZmkIAP5z/nO/pYyQWE4WxTlhZg
rp5+xaw/BqlxoJ5xWJiTSDfGFPFJMbWZrEQcMdd5VveLGMKn4RUXRUobH+SLTTfAHuXBmifH23Ry
kRv+uDOgFM8qYTTeBlx7ALISqALDD+jwbOmDLGV3+gpK9sOYJsuhxD2X42ld2gkcSC+tVjY4CSMw
rnIIrJ0hKdQ1m52tmwth+TkoVJgC8sIixHgthLHmUU7Ft9o9GW5kLiNzeOuG/BY3c1sgjRFz+bpl
UiBTZPa2nQxMvENPdR5KSIgn0KwkI4tGzJVIcbhNw5vJwN9hgHY3nTmFl9bV1knta+PoxpsRdRs7
GOHrWbPoxYDraEcY6OMKLgj2Qo6XcTlshjZd52FsPbmFdRPOcOuC6XtI6E40+u4p0IqvoVQ71+pO
mRZQkdd2+nOonayRO5026m+cLwEMM/FgU7li8USNq9i8who1tsxMEP9mfK5YyhZWCbUroTxEmN6B
Q+O9IKINsJnrV26PdADZnDRyl31g1LFaeQpAWDza+9gr7HOx5TYF/SF+xTRBZMldC73DpxmxrHr+
vHV8lO5ebzWglkgnjMcw5QDgOnmm/puoAh9wNlaXTjkoClP/+pfCk4dinZh8URT4THvm9rsaZ/4C
wteepUCHAyj/TBhPMeQx/TC9ONu5LI3LiLWNg6RRnBuLZ8NJGghdpkrXs6OAFHd5AhqB6ycVG98W
2XqwVLgukahoVC+BppWUmdoxmW4H4djmhvAMus5+9kdmV1UQDwdjEJuxYQgQBZXJ/UKvOSiHR1EC
KJyPnXBUyy1Z0JuLTLaKKgiy1ohZz0c84hYIJ+RDCD8keiP1pd8xSQZydLG9joWxZydgmKcCSkSH
QX5NDEWiqC5WVFZwl9T8F9ukzZ1GSRyY8+KueTuD4QlLGyEtI3go5gUA0LDeLplHAKzmjVhQBNjt
0B0ALXTJscp6uC9D9oszGeR1ZExvCvL1HFAPyYDZhv1Hc82KgwCFgUFhgim7wYP0Qeu6UE+5O1Nw
RuOoxqPq6BQpQezaMM06FR3z7grnbkBu3W6I/EpNfXXV2K6tVHBtDChmYP3J+UklQnNezkPqEFDg
WFuHLLDvQsfJEPtU1MdCO2G65kaUHzV2aZNdodbj5zo0b5o1C24J3QREUSYv6bZKofS64jrMOx53
TnOB3TwE6aI/PGTyKg/PVccEsGhBRkAeZnOf62f1Wj6VOZGzMB8QmnDsYwlhWIMwxktYYRYe4/cc
UvfTENdU3Qnv25/8CkSe+5ZoweeQmNMmHIxdLN1pa1nBV59FyySu6TNqJXnUrH8VevbCRgi0fZg7
VmttEwkqcqZgeIWE5BNnhaVg5IJuoqZF/Mgu3dCrHbul4jz/PHkEuM0EXVVYcbMfbQc+Kl6DSfWP
XFGEDpL24jZ1tRsIxnE92lfx3OgZP0djpraBVHRZ9cu+zrwTbuXgkjT91W+aak9fs1cSZPExrVMS
eaCADma4bWVry7C1c2YH69S1flJhatsa1/MVHWA8RVZykOHTpGGcnQiBX1zTJm4L0GfhGRX0xrxE
dQ4zBjn65yCZJPAkIQU+hyhzVh5+NjVbVRNepkq+uBHnhWwrNZPzDDRzvf58MQJzVxr1p5dMr1Bm
PnqrvfWZ/4SWfjJb8v6ZKe6Nk23HNN4OeIThySh+DSawldNwpGoHqlC1/dRz+xhpAA7tjVLxqs01
qj7T8vU3pTVvpQFZdsxvNC28FHF0y4W6xM7EPrsqoRGbU/Ygm8GwPbN/RqN9HcP2ag0dIHd4nEKb
eF2DtV/Kbmn33mutNysqNec2mw5lN89+QYTGo4OVgzGoxckobnvW8Jy++Wj8xueCmyC4UKCkRdMB
fNlTm6hHq+y5iOe5iMJTbFP06oFn9wCad/t+/sN3Mv7seH59+emaQE4ERUZ+/ofRzBEQ/lvn5J9d
Hd2qoH+uDGthcZyM3P6JIPizDEGcs0zeJiv45UYcFrP4Q1TVOUxRLdShz5uHnznFImW5XIy8XoY7
vnnMUZbKZ1tC/9uLUF77rKBRRnSwBzbY1WwGkw62d3vaOiG/GttwTAtO8wC59F7K4OoO/rbLiO9D
9dzhPtg7U3Nmir6bWtAU8amMq9lo9xry0XXdmZnAMYyijUelYkzawocB6315sJ+j4MOt3HNhJhuj
MdeeKa66Jx/0B1IzoO/69JXz0EqLCoVcV5yiqn+B4Nv6r6ptLwFgU9d76GYKvde6pl37MYzeQT9X
BP+T8DULk0MqQaKa6coW0S6btF3jaS+W8h89EGg6fy+lS3qp3jNKO5RlcBOeRqbeFfQpDufAbduV
0w7BMmSEMvWCLpvprYlAN3WEQoyN7Wk72xfPqelBypbGmbH1/LA+T757UnnCCQr1BY1pSFzO+y61
S/HJBpTTt1uHboQC49lYkfGpWvRRHB9THO5a0Tz5EWO5NjqhuDw5BUmtfNow1t0FIA8Tbhqj8UjY
hmfeBS1bABDqxLynsTi1Oh7ppn+2+noTKrXvY7o5GN2F4AEWyPL0/GCsLwqfm3P07EX3vEY5qWiK
avM34TPtj+MXAESofKBlIgZW0/hCXGFbznYdbbyFnvPO3eJuV84DU2TL2MWOIBiM8Vnxyys5HeRE
M600j0VRvYzvzoxwQOtihJOCEh0nOAYlyZQ2+TTM6LPo7fP8Oht0QXLpOHaiAp5hE5g1OB4KP95J
7pCN9O+FkVzh8FwSlV/BUmxDHS6KEZ04H54hYJ9SW6wSma4ns3oxLfkmItwUkt8hTXZ6yzqajE82
m2PB5KYLy3fQ2DTK5sa9okegKfVL5aifnuxZjW2jcY03TSveC/NNF6nY1rCUuU1TO+jrzUFZHEI8
80+Zs5W22nBpMN4tNCYt5BWGb9nW8BO2uXWgGvTd0JtfFTcmKOg/lKfNkLRpHsHP1pbxCPuQYET/
o81e3YqBfeqrdWfjsKMvYf4iDNT1ceYypqxxepklpLqqY+AK4nTBXhrJaf4Im246xVbzIonmFrVx
b06+a76QZP8ygwlZRUdLj3dFan46OQEI+dpl6irs9n3yxa2MdfTfeEVE7WYbzBiDtH4wljg5WvHk
BMN26Qv71GPKQBWWf7RZHp7/LxbyqcuemOQB2N74LB37G5rDR++EO0fRqQPnOsRDWFWvJmZfTQ/O
Q/Ho4uzFN9uj7tvXiYPgknbzxehACYlHhl66U34XtvZUifFuq/wXtaDM6kxQvDGabFSbX7HXvUZE
DoLmwmR3P/tvC7yJog83ie8f/WrYNaJ7sk1310re+jQ9qWBXafZnFHofukfZVwPOh8QnyLXA/kKb
XCcIpjLWfjXSvTi1cyyy6eQyZ68s60glM/DhIrsATnkju3Uo8T7FGb5S9+L30QY5j4M4tSBOA7c2
MMV7WcqvMeJhiYvhRGUxM5Od5MrJ5XtTBLBKg/Yp1t0zFrm1Uv2+zNW6ySUu1o4zxfThhcmHpHR4
CqtlGtMDaW9S9B+d8rMe5QRn5NrW0w/iensXKYUvbubDcwtEjWB8dQ0lL3Ie7mSSbc3GPmT+Qdja
vmvVU83bUpA4WCBwYajM9hb0/7BEy2/XrAFPjaLn0HuijOPZjBicNu7NMOj4q+W2QddLky9Hh81j
R7t5AbPYoKeJHzAqr3HunLHQOaFCjh0PSdLu/VrsyWqeexl/uKyT8/MkpL+Ngj1/4jjTXsZ2OBXB
eMtG50n32u0oj3iLN0GotonWkemstGUeV2hD1ZHdxXXPfk64pKINkB+GyOE2bakM0wHvpd2+7bWr
U9XPba7f8kDTF20cvDBkWo2a90G8lEOJiwMjzcmZ2ZJIRfLHnowb39tTSnt9xFklpHGreq2j8Opj
C8xBknBP3TNDfuecfxVV/u2w5kQgTdPPiIrjeb8X7fgM6f05sUmEMpIs2ujRUU6a6/aeSxjiFhfe
FXZg8LnBwqvTcxD88absk1jRa9DXF7BZV9o77Qar81RionJbUn6TPABmaraO12xMAl7r0Gb02mJd
r5MWJ0HSfWYV/JtqRf2sc6ty7Hxh7dHgKXtSj3a/zgvENPaUB1kxLwqaVTXAYplwEJaG68NIBOil
MrYH10uTjWUH2Hsyy7xO9i8+eYT2ULx7ohzxgnJNyBm5PFuxS1su0LkJyn7udLuaC6ur1mMh/cuI
ukthWPaWFum+CH1t29iNu8o5sizGokT+dYxpn9EWa08g92fLCEUv1a6FddSF7SGIWi4ZaJUxOOV1
Femfk4ryi2fkjI7e6NBBAPT0WxXVX5KI454U3gFMFPYovBajb9krwbwSN2GU7Fqoy4nfFfvWrQES
1ng9iAUVq6QkVdD05qMZ6vzALRhtKaqy9ME0gJNsOn4EkWfyZIfZxtKZH4zzeCNUASET1+opgZcU
ysEX3lLOy9XZctRJA1IUjqQMaJra6hV28X7aeTn+BDFQ4KmHA+ZaHNcrBIoPj6IJ5kbT9Iph+KoG
6rHdIN2JBp7FoCoDRQG/SyVy84RmebYauFGW1+06Sx+f+AboFG6Lwn6uuTCumoGeo5g2TkZObD4t
4/0cJXijD24G6Xp41snDPUVF+FaZ/LkDa4ZnCUSYenjWoqjfjfQ3gR10eZLzHuyJlM9+l8bvCddX
J7U4+qR9dSwkCmwuLAqEG3pfB7L5Mq3HY0Dv9YaC8bnktF4GjTC2tce9r6UH8KVM+YmLVHBPYOJO
GCzS3gzJ5IcbVDUN1a9CWmudk2prI0P2fvqe1EK7pJxSoyqOD7j2sCc3zHW5+h+a6VIXQbLRfP1V
xOItggCEo0BZe2zV+8asxtvURydVAKRsrGna9KU88mxvx0qzFr3G4C0y26ckl9R4xMegUz+N9kdv
qV+BBApWTPqz+5bpBPHAmqjl2AaHSM/YI2zkhqDxb1hi0dmTXyb3I9SL5KdyOF3hSG4semKgos79
xJugrJn5VrsMzL0Q9GgKhVUA3wvMWOytREWTp85LDsCNSZGg2kAtYmONyddG+bIM+d/ENrm/TeO+
Ri/46y/yLv6wNXcTZuJLuZgqRArjsh2xbZTmW50z+SE8sYrq5j4lCOX+ZJ+I5MHG7uVtoOEMtTz5
skR4DpsnigHUgg/WWZADlOuG6kl8Ziu+xnpNhfwcBjQ+E0mte+4l8ZI2rLXL8QEKLKTQKEhpuUox
LYcpAW76ijIs6isHO8HsLZo7q/11kY+Hyp/O3D/WAC3UIu4ZgocO01Dkumz+VDHEjfjms2QpIDvU
WFH4lo+Ja8AfhxSDN9P5IrQQAXP/SEPxknOC1BmQLEEEtGsepvDcJP0mbGuKL002AJ72TafA+rXk
vbU24wYylB/wwaMTbrxbaVQf7BcXrY1+FU250xBaFjyBzsKZInvpedrRK3X24bqEYaR/BI80E96m
9rqHESdHQ4/4Sdw/WcbzTy+ltyo97duETUFUm4bOZSGYiQZ2hA/K9H7nDMVAKPDIme+2uaEK5hHU
5aenW/2qCYirx2N96CfzpR/UfixpN4ib+LvK/f08cC5ykK9pvS6cGhHJhF/Z8mqqon2Z0MozAzG/
Jwy1ovagx5lBWWnSRS9a+doym1o1TS4W0pxNl/DhBB7GmknySo8A9eIjp2hFlG9S8+yd3/lH+Ftz
NRyB8TYnVhhuPKd/gR5XHuES2ZzCdhqfqTJH4xRqxe+gotovcjj0z2Hzwvo9jPqf1vcu8RSh9hl4
fuqAl53mLlPjNUkHROmWmmSKss8gMG+5H5/UVP3uE0wU4WVIi73K82OjY8vzcBttuyQSh7aNzkY3
S3qxttSxu604s/x2GLbFCmu+4oFBFsN6OfgGATIeE5na96kc7wztzUWJnROT2Jnp6TGGkreAoUNQ
oo92/mxEcinnXKVmADCMPwSnLLmQMTNbfDWxZP4pDHbCNtPZoT4Dq5iWfmD/LmS6T/tuk7tUG+iq
vY6uwu7yZ0jnwupUfPrqkY5Mo0bUIYvfHO15nytmfecpLc5ST58hki0brftjR4hXpooIIKbHymx/
tdY0Uwt+p4XzTDDGHKd7aQ1vrL/POZ5Sv7LeeOQIpMj0U/b4kpW1DSiw5O5fd4j1JNB4f4DHLMBK
T2BjaOmMpgav1rD1RPx7mjslp56OOW8yPj2iTQ1O3PjZ6vKXKqdbjwMEU31o0nVnfAI95dlR/pln
vdpben+K+B7IFTGpZ7AbLmyXqT96j6c1l5IE3qD0uRX9w2m73zTb7rU8vrtRBrKi4WNmPQ+mEWsD
Gdogy1ajqR+1ebieZcfCkhfDin/iMUCEYNAPfyqocK5kPUugq0P++Esb4oPw9OQVhwVlvz7k7rkR
RYgHlqObipr5DtQtuwSPqp/97ozgKQiiB51ZOxh719Er2DjVCiBwJt9Ln2+nW+vWtOY+sAL5Bdsj
epr/nt8gVjfJZS5eGClmsXTnhMN95aTZDWz1zp7AddnPmUw3rcNGKsmSpuLcmundVGRo7P4F6PN8
xMue6VZfKR2AbT3c0wEbaWOJD6TVt1rnEGExohJIeHn1BVV440TaCqj4jdqEW0iqnsdxfEtdmhrM
YKuF+mdg0rpVQ2u2XUJLBq07cU8O1ExZSUefFc3U6OFJ312XtvhalvUSj4hLYozXsclJvsidhmid
U9+UYe5guJitIPDw0EjrgplotPy7bVSXMuMDNmMelKFbAxm7MKRJS/3bI5PDlb3cADC8Br7N+MQ/
UWJdiGIzWg6ncfuDW8ebTIdXxfuR0nqT6wNeiOpsZHugbhdbx+BWNf4vJze/+RGNyv600uwzGQEd
VN5PXh50z/pdd+WrHQI9DsfuLnuWZ5kz9k5vE9/sILmbJw3SgBvk1zGjAtJmUK5869LU8aXU8UDF
nj0i5YVbUGTPWAySWU3/1XdkZSP1GGOWbGhk+yadRXLPeKO28dx7c0+2YpDAEHvC7nplH/4ihPMT
+fuKzdUb1AfHR1a3NvpjF/GpG/StidBozucvxahJ8DUs6YPvF6jxbvUtIwslKWIV/r/OgMWCJGAK
5tN4rvDLLAMNr1Bj9v3pr/9yWs1cdBgoPAshDhtPBAGBRhvNmycuQFSs5jrCsKC9XHWHWk8phBvn
xFkfPrnWhos8r4/KKN4jTsPhjzAcY+hHPRFTdKe/B9b/l0AQgVZ9Y2KiJyFo/vX0srn/RWf8j7/1
j38J8+/f/twznfAf/mL9F6nw2v5w8vup26T5dzzg/P/87/7Df+Ma3scC3uH3f0ZJNGbCHhzJvwO3
/j9O4v0rCqmRa/6Rk/jXL/o7KdE2/yakbQhlgToDKiZhuP2dlGjZf0M1EVLHtSV1Bcz1X/7Pf5AS
dWgaINmUAXTOsGBX/Tsr0fqbZSvB8iKBLJq2I/4nrETzn8FvDmBRwzQEMTqojYYr/zGfX9lRgeHN
cbck+QN8DTy6mvDmPfOVTqL2yOG0WBnQozg855AWGnuAne77s2ecMfEYtdaimcNytrfpSsM8hkH8
lg/0cqVQ/Uffyw4VmQDZLQSXMCKw2nAKC7xQImMf1gk8bajS+8XORkFmTdaLbhgfHrPHnNnyadr8
q0iUQu6WMCi32dwi/VuLkfApPVDCF4vO9sMreYyvoWG0N6qAatIm5oyvgcr1c3cfNHIXiDx89YWJ
CIR9NOtJGjBcpnFTEmksBjmtMz3+L+gHCrLcPzG6XAEmyLVcqSCEQdb7J/iaiJOhywOD4BlVVozt
xFs7EvUerOHdyNVv1VUkfDvrQ/N8cz+iDOiEvk/UTxD8rJtzxXSnEnW6H+nQAI5OSazVGQcWohpY
1mdZTnPJZoAWoPt7k7B+yYhqkU20TetM2PgqiltsQFKeZPqTFlg6fQgthcvIuLEZmiX3vOcC7E3y
bPsJ4Xg/r/fzGaxO5cPwuvmC4r/gg6NJYND3gYvtP0tBV7jt8DXq+o/LUS3AeneuxfTV00y8K/ye
gwTRacDucNhlUhxkkzOdpjvdTtL04Mcx2jgJbFSGnCApbOVSRWezRwgQSZash6ZGfsjihz3V2lnv
mEVbgQviRMbbyRnJ4RPkXYH+TrdBGhO118f7NK+IhUGDJIZyQGKR/soxzAMTo+NC5GNPOz8CfED/
VkgVdtPQK+mmpB0TRAb621Rk4XIMygO4JaqKfN9c89Q7UsJBYmhgOdTXNXYXrwm4rmq87V1HH0FD
by898vjAsnbah2qyOE/7NkIGVorOdO/0xVRrH5UAlBHJWSmoXPcp9+wJTjkJPRKt7l/1mXMQ1Tye
Rn3Wja5f+yhyy8QjQqwwnzE/sU+G8+4FY7bSSrNdi6R+k45ORYfpPPCSr7uJFJJelXJNqQwNHJPZ
L1WtpoepV7+swJYc/eJwn5G86jI8N1ZDFbWR5Kspy4/sa96msGE/pd7OJSXsZ3ACNKNZd54nT5DA
9vnEETQ12h71msRLpsIOfUaAUYrSLe7m6MX2DjO2wnL9/BROOObtqbpNWZ3t6c1qT0JzzkRpXqUk
EJ/WUby3PNThxkrbTROifk1l9JqDuyK8hc2bsMl5MNNHazTbtIbH7Ptq2oZ4il2VPpIKHlMwmRDg
TN1dhXoBLluoz4yx3srRWSRsTz34ic1zYLqPCbeHtDtvBRx12hupKzAeHNLIHfZj1OzqEaXPC9Bt
YjyopaJkLSmpCQ8ovJ7wHmGd0Je4ZYhJjcVKRvW5iQnB136HKqeuFieYJkMHAZ6P7ZQwxjLLknFf
tOglaqZ36W2D9CmrUyBvLcSmA0WHpRqmg1U1Ep6swwcaDNFW0+ubGuMPryJG2YYq3uBJ5d7toagF
cNZ1zX8L1RBsSzMAGWRGBYY6ANEj9Q+UdOO2z8hE+T7dISG55LLksOoTV1gH8OjWNLzxCJPdW7sW
QaDMPsZDI0HVIe1kPfpkHQgI9LCYI43zZtXgnWuNeANVh6t0mb04Ux+vBwyPG6MSb1oY9luNqIVv
DXIb5ubZMoWL3KA9YrpdwzYn3F/nn4MZPtOjtPMSaWyz1D82qhRLx6F0XJX5nXqOcsH1LV068x3T
NT9Mk4KSCF7PIc+m1UC+oB51cbXxm1DfDRFW86wV7hrwDwlHwdQD7DMCzB8iuoIpBKV+ip4GljXA
+bTwPCmkhcDCI4Ji+alHbbTCNbJylYFv3xzLjeUgVLpmHa0lZ92lW9nYQ9zplmphv0Zt/bE87KOU
ZD70uHjttXBas8QETAIZm/pOVBzTRUpfxhPCxjZKG7UoJ+deu06w7t1V5WR4wq2RDJ2JUzmtk5ML
+IqZx89ghMw9S+5KOgCsNMYNHzY/wpz2XNNWbsCzOLjQC3z7ngAwIT98NspRo4pdfUc6mfuwhDoS
Bj8UqtK6QNqQ/lWKZnEDdBtLtDpzXgsXDWNNptv2N+dJDscyoIOyxdRiG3xWZH3/EDal1LCK9py8
W9oUWHyZsB3KPjkR3ByWRSWcbU5bJpBhb4O7cBGu8WhpXf0+NKBCohLTuBAZYrPRn8N5VSsiqBJJ
u538guoBO167Kcs843EsUNFMFNS++jC4BUbwJ9GDB3IxvXYSlXuATqh3Zr4yQsxDgBDJ2QL0KL4S
DDusfcxHKmQPX5/JVfiJMZoz7xM4ISfL25a27E85yDNyGjhwB0X5AgsHgjPIOy+jJUl67cbgXnyk
T5XrkbMfWsGtPVTvDOAqYDxqD3eAW8jSn41WeslWyBr+GqCMrjNNU8eMwyhG4QJVhm4aHJ+IYHQv
eLqZ7DK/m6UiTur6YLnb+dZoTKTybEd2bxBQirJsdgXi5CwFN1en8Dn4z1PhwsdGHJziHod/UTUu
Jl7kQ9149lMD3plmXzJ6C89RlG8V0fFDr2i5JT2nYbAcaqYx1l5VpdrPuCwasoh+M/YCBcMt2E2p
XXCH8bNQ7uv8Hy2XagneAZbJYGAYM35jNmrXEtW37523tm0eRKszbCRUFbBxh76RHyyT0sG4oqW5
wFhzyrPmYyrjdmn7aI1MqTacj0dswkdbJjire5mvzZhPuu03cdT4lO8wAJ0Mk9SUJE+hV60N66Nj
lSHTTKCO23iOJoVtrLVxP03aNxMlkimjuRNB3S/zHjIOa+DvvNLuiUcLTdzhQmnIzzGcc3HWmDxc
GCrSTWPTKllTM8WbekP8bO7mzASIsrnttnxLSodAZdeeapsai7hxuLv7ZriIcfyui4HOECZiV4tu
LHK5O7Nnkjtl8kFBM8bkGlkvCmgFDn1mbGTLl2YUiXWItUSS2cKayT9UzKr5rGjn7XreM98RH21O
CXaHhxG+CS5+M3gzMTnztSB70zlwqKDlTUymVwWDodU0NQlllp6No5PBVHFX4EoPU9CjpQVnUTMK
NyTRWIdRFCtKtayMWNtog5Yvw869poMiDkXrkVXF+7AzQETQqVgbQ3LJWz1ZZdp4kYbevUzNcJBG
9eqo6jQ2uNM0GKSZl5W7hvLRoIIt2QMvAmjO3yWiAZCcWUn2xXJbHVSOuEzUE1AZO8TSG3WO0fn7
MFFsVegEQobSHNboQ+LUR+JC68UbWE6hQ3qtOIGV+uyaQ5ZqIYM1FMMRdsRcRuPWmXM05ZsOX1qQ
lt1xoC810n1KY+7SGsptoLo3Keppa4TUPXhUclO8Tmh0QqgryLGwrOUEXln+OZ9wuUaU7xECAvhn
K8V6tE6Acy5iRtlowwQ42fy0v1KEuU3soual2lqIayOMMF349TlNvqugjR9jbpwK0RL3cZS37MYu
OPnS4mDj1/vEzbi9Z9Pas7BM5J2vMZibF5+O1TIpXBzorr4tYwGsEcGuHgkMByYT6m4SwXpIP3H3
AboYsNKj9k1A6e49YUI+VX8gTQU0sJrq7ajqYutbipUWm43DSYnxFV90PUcGGUWVpK/lPaNPm1q1
DVHtc+Zp4UGArMkPFdGmQyAAkbrqSeVZDBrBBX8v0tmotiEgtFPKOWgDU+u4aG/sVnKnO+NHmMKH
C2VGQy8NrhTXxoWst3rxrPrqt2HJYBWrH7yn8c6S/rkUfKRdoWsE98hiNHjyJMj2uf0o3fat6hea
F9yT3O2WUat+a5VWn5zClMsKtX1ptvQd40EkKOpj9YqCkEWUYIkqrfjqaPETi5fBTkpwFGnuEFND
uTI4Da2seyVtl98qbDex3xGnM8BHaPJFuvQgOma+8+BLrw2SF4tCiI2JKQPn2PDsiPZPGD1KZ3gy
JdY7Eywt6JCNT90JWU6mXUltYi1tPPxphjhbFJBu/cD9TYbgj52bBBTBbK7Cob5NEe1rBul62stx
ypp58vAVDacVx9JjNI/4xxHJhrD+OlcCIB30uRXSJr5c6XNMHjB0YZFIyTSsMj0/G63/EnDjOsdu
ComVEMC6KLnWOmxNwG3a4ikyHNZaroKj7XYHkRj0Q7MVQ3ZbAl731xG4o4Gy+bGarPUgyUPxOz1D
tiN3p4riSlHuU1p0x8Ag54DditblBYUr07HN8lXXA1uqIlplj7nTFlA0taONtweyJNpkwYlq51vj
hcnudCjxkoHeDQ6cWqYlcKURRIxJD3qTd7SMZR89BSs5PSg3NL/XvAXRmuC0qfrRXtkTx+s2a6aF
n1bspRPtXVnR3VMbq+zcbwv4xcK/pYHiHIgWH5jRslgA10m09uaFLjal+lpBYAK7RjLYo7ili+Co
CYqotRJmsLu24hAyTqYxZNfXoaiaQzIwNPHc9iXw+o3TK/eSmR6Njf6wM0ZeX1Nn/WkTAcC86E+9
y9CWiK+1tEMAPENf8RSWGKM667WarWFdclelSam2RCgJWrYTaD0cDkCaQM8G6TnA/Kzob9KzLy+3
7XWhU3HLkQP/qaF20idGNVqxteUNoAe+VTciC4qeXnOAe1dT9NRHVP58m42jPxXKeNfdQt/gvgKw
UnG4TLzyMQh764X9n6mjREwPcV1Lk6u9Iz6bFkRs59X7wlXhpiiVzsB6RhtRUt5RfW6JdEkqdZ3q
jBLpoCLbhtU8nP/FEK9mCgVHT8um7sJm/hDkzhvfZ7JpYtL+tuZvrNjbSNbRbeSrYJ8Od0HXcNYa
fGaZwuBp1qfQb90tIMgbLzveCbogd2rKPozG/4z9N4yNxs6g/CEFGk/zmjBXvf9Tsq0GOM9f4jr8
EZhXF1oaGM/NOH1IZlKewLpNkWFNdCrEWkyeY1FUHpM8YV1K4vroKRAnEqIuxuSxH9GXpcUQdi2F
Ycqh2xivs232zhouwbfXGfm6ltoP5wNwt5RsGxRFQpqN1hWHjkMNZMuw82texOI58NuTUVQO+9nM
YMtxP8o02VM2qy2tmY/ALbq6DoJs1IgTdMd55AmsH+/m0Jw4yi3hiBBNruH/l8G3nnuvllWzkLbp
o8HGh2U83xUFIKHQHK8juLWlP/L7kw4irC+WvGT6GjEIhyVNGxpCme8xFSEg9jrZI1e9ROeLj7U/
acvRLM+teDOZQCHCLD9w0cFl2PPvRn9DqOlSD10NZd3iR11a3dxoF3Qr5RBQCgP+1Yw3/h9J57Xk
NpIF0S9CBAoeryRAz2YbtlG/INpIBY+CN1+/B7MvE9oZrQxNoW7ezJPsQqLoafHcuxnhLLFhOB2d
gup0s6XUqsbj4CTJcfBps63rIWbZ4ec7s8u+u2V0sM4DrkXmVrLml504iv1V33MJ6KC7hdzLt2VC
OXu1wOHtNF07+P7IgHq2Gk72lHa0bX52E4sjrGTP3/c2dLdJIVUm1WVavrM+dnZRxzI115EPq0KB
mGSJWpZGfJtsZndNyZMv6o+E+DDhgI7GjuqVaHV6GciAZJOoQ2V40xYyMPuEEdKApHuSEL0dFIwd
hulGQJLE36WInooUAaoqWnggwGEKex4PToc1xck/CVdyOk/FD7PYmun12FHZp17X+Er4cp+X7hvR
8d1Ek8YaeFJ7eBtkm91VTABYsbEZGy3i070DuxwMzjmzi+SF/Jp9Umn7kRdsv1NY8ZPy0Luohc/p
muLJfSFUxBpWNiP77Sl0ZYOBuzbY4NZAvTTGzsagklCWXhaqYn42xiwLvQkUq+5aIRd+4A6++nad
/Al1+gak2j6onvv0Eokn7kbDQopg7chrm/wHCgsR/hQvfG2+jg1219UCWhfDDtPOU0kekV20SzOh
cTFTQRLbJLI699DRep0uq6j+HrmhHyKa/oqkvfJdJe9+MwasJl3DC5M2G7ycyylmWpOz/1evoFxk
FUYjxe92KE0W+7Zc4qD32MCjDIwhEYDhJfHw9YiGyHWc9M/UxYhHDZkPR4fD/52aq1nDS5ZVjOdu
Muy6vLZYuFZ7s6cgTKt+Brh+oePF/FFANvTu9A27gTxhr566Nrq7dsWbzKRCGtJmQeV73sbsom6f
s7NDAwHwCJSmiGvYWegVO5CGHSl0Vs6LUQWJV3kbH6cTMdThX0E3cKHZB+z9jBLDP9NWU9jqODbK
uqa+2YRv6NQAbfR57ThY/sYLdcC+aSCDlTS/deLHqeRwSQH80+DG9ryKj7q5wO8uUDjdUeEQGLMv
inYwBcXz62wNr/z1uUW28NPNTBWH0Uw/CsxfWxwRVHamIHMNcjBN/sCCWwQa27+ozYltp71Py1sL
2IaksG+BBrKsiuytVfx4uVSHznT+cpdozmVZ3iINGqo2g1LlvOKb1cQM17V9ixcLJ0oFP8+HurgR
LT7ZuZm++/jvgvLud7HPuM9VNh417dTV/sPg1X844PsjSxOIFQMaQjG8Yt3nhmJXxr7pjG+nFlxa
SynWLy6gd8iBhmuEfYdZsFoYzoZlQbByKatNWoZCk5YmEu7MHDXoIPbRYoEzmPLB3NblxPiCcThA
axMo54V0a2j0vFxat1obyMbYTntFYuUWO5O7UeVtUvwvY1Cfhe2x8CZwtMOmcsiaRNtqmIaoBaZ+
m5lEvyrOlGGGfsILtDLy46dCFO4pXoxfGL89S1lH7ug9xJwjUii5VNW5PagwgGuHpij+NZ3fvXTn
0puhM1Qj4d5mXOvoxCWn7IGvAXapyrDt5xbpDu6M2HVd92Oi59pS1OTpiNKB9/JauiKp9vhLbfSv
qzNJ0MfF+SjKwJVmus8z+CwsizhJQWvI2sKUrhEFcQZ/3rT6DLuK4A7bUI0xIILX1fFQ7ue0PvU5
/PSO3kC46LvMiA8O/CxuUhV7A4e/sZI/lWZL8Nu1POEA8sglCWs30wWD26O65meLW/O5FClZmNhf
ZVgM4EyPWy/lSrbKDBNDU6Ln0zEtllNkQCVIJDiWFIyOq1ArBj83NrVBp3dlw5GWwKX6HKxj1GAZ
4i+N2J5Oxm5cYeUGn6+dji2aBXTfh/oxhV4VdKhGu3527kL4287g8F7Zh8HEZchd1hlT6v5WM2eI
OJBntxPpxd2o8aGAfkGpZbErvPafmaqKYwMIwrgY7zpeN1Lr2Z+J7tYS++U5cpFfjMI5dhYMlLyg
RLPpeRBPUNnz5CaQlT1fv8lE/0i9pAp5OBldQqLU4BJr9HbEmyPgOVsHQEfk80jzmCTokWGMs1b3
8TlaAEG4Vtsdjbh770BV2sBJvhBN9jE/6V0oQdh24VY6sLQ/ponzO7pUNDcwskLxXDMynTrLPptz
ER+9pv9nJHZ+Yujf13GFplojb1mVAOm5eJCJm2uOFTYcDe/LnJEhBWpfTwN6gnOzdZxHkAw5cAuH
HnG+dyGwWT+OW6qjZ0zugvYnoUV8VSB1cAXhVGQtGmLSxNAXUfEySaA2M+EIP9H6MJPuuRf29M+B
5O7laMgL4YAj4Nls4xaoIYud/C6d0jaxxuSN0Y8ksJkfLLqJ7VEAVJi86qYl1q4eEZmJp22TdfbC
kMpEANsqwxsAnoFrQ7RW4LxSBHxrIQjycOAPpBwn9HCRWJ5N50aRyFOO830Y44hZJNe2yMlf0aj5
FCjWHLbiJ89vnZ2M6+4MxrNRpTxoESxJ687XkkVc5bJyVSNYLPoNW+j/M56w6yizw9ig5ugA8mhG
IGmmJeKYiPxf4fZEZVe7HaCbjUUPD2rz1O+5Je1YkjNsd95721TtPh5SXl/DRSZygFHqXk+960xl
x2RdCBYWD4Zfrrau9Z6izoNDDldiLduJDFm7WL2bUY7sHVfdCWPedrDVFz3qfkBGfTwoR/8Yck5i
enqXyX5E7IbkNxPVY7jEAtQ+S218G7FmAMf4a/ktBE8UYuBAy30WJrHG6GBq6O4kO4cQLwi/gaxe
7AgYginJZ8HGHYIx5e0zG5M/2YxkVGFokS23Gbe3MODG+hZoUrWjeOl9IQ22i43KhdHefqcEqs+5
rZOxxWlieuA7mqp7dEpNhWKUcwCceuMr98FchCJCP8KXUz+1XqVnvg9dl1H0sl6fqhyFs6oAreZe
/gW8YocmYGcsyCbFkrCkWj3A/I/vyQ145Wyh4cdaEA4n0z9I7OpwnuaDj0GtpeFsQ6J9J7vxOLpk
f5Y5+uVWhBPHx1UqyNrOthvomLgemmjRNpj33/wlebb7zAztQr/Zo61dUr1IzprwuUf0bPDgjqZW
dwA6TglhIsEvzHflkHXjOOTB1TA3NAKBNZcliytMe1JL/zWVgsyQJjvRwtIB841s5lDTa/XmT+JU
XwtW4rvDngR/Pc4hN3uqr/rCKNYxtAQjNcBEzi1cUBM5zzKcrcI88LgwD+sjl8S5vFAKE7BtZCcH
fsSla9pavgFRs9Iq7VsjeMHoAuRIwMhulGVy6q2SKns/wlQo/F3bFt0jCNDVGagbQQF7bVMkH0rY
3mOn6BmKMVvjfC0ypLuYgtpFS646j+KN4UU3sonRVTkvHsT4Uz3T6DQvxd73iXsmlngiq0aAPjKw
wo5nJfWD0Nr8LdaAsw3g04OoXUbo3Wo7u6PBtQ4ovizkyUPFf0Il4FYb0QIslR66w3jLLRyaS50M
HNLGk89q9qHuqr+jF0yYZcN6nPBQFcCH83tcDiuq73milAj3QRoODptzh4q0C6TWJLCmaAyydNyl
2FS504/vBQ+xK1fvPyw73UOR4053nOaj9+flbIB5kA1D1mxWDz6aTk/3D+A0HtC8zctdKQwcho1E
k2bGcQK/M7fa35X2vR+bZTxTkPJRErF5sPam39zdpJFg2OWxXxZizO3sB3ptQmgSbFEs50Of3Le5
4d/GRRpxmUXKSga8jTX8S1NxltMNhF+xfYzt+qxyblYg/9hNCGz1kYQcZCj70m99362DVDf53KT3
pvF+pOQDBJJahcj7yOUWGzwLDmNYpJCdKtV5O8EHaPvU+THICSpPcICwWxySz2zOv6wubrnI90dR
AUU1gdLc+m8xDc7OzwQIBQCLIP05zeRCKzsF2v1Cfmpu6Gc4FSJtrloHjAAAzVBRqjz6XAZ51Mtt
anMvp52u2/dpj7jGw3XQquEQRWRLxRpU4M4BZgjybhi59ry1JwnS1aEtbYqOIwogbHfzaxqAPELJ
tEOwkvGlxeJBQS8Z+K0a229ZueQRnT7k1FJBKcYmNAo579eaRVvEh26hlAdO2ndKHm1P9DzIVc3W
O5+irTBSzk+YRb3uFruyqVmBmtlRY7J5wvQAPw7E6bqO5bHCrcPOmLeoEEpbMGhSdz9ZZHt8ZcS/
qFHP/swGKxoGYuFZteyJENG9EvVuoFqdD3wM/oQZQmNQ+ICW+Aspt7jxEUnesQondAJsu7RXFE4M
R3NhBMMzAiLLMQLGfXvbS+zhfcw6CdvKdNZyyKeGliLz9TSFxXypahI69DdABs6vFfoLWiJu9bZI
mRUG6Z+lT4RjGEvMJ568zc7wwnpA7IuC2qt+zpyDo+K7S6MEnccdtRI1oykwSCZYLeNj75c/lLFi
hJyCcW2XXvxuH3OM91Apn//7h/CLPzOvGj0dbH47UR7xLFkgRXeR6l7hZO1HHhMg+RaqjxkhmVEX
FpQWF7RTZarnQbyzf/AIdnQZOS0Wjt67BR9zW1mwFqt++ZBwiff0GrPwF3DQpEG5UTXioio7rIBz
BpevGeS/qWa4obo+px+MQLxQGnMgxum9WXMt0bwKxTOGeWPV5qnhk5ykVX+yY1DaVMygZBHI2ylN
u8MF2ALubi8uqyU8t06+q7SBM8qDXdQVZ0zXOwoZYE42MCfbdNlJy77qOYblIaEjhWd4wUrLxe1a
fo8ZdvNV4Dqp9cZY70U8mvvCTW6Vl7to6fBnV6AvHw/v2CypsTFbNmW59ifiP3v09BwosCCL3Bj/
Fh98dGZMuMGG8qQ76sPIzPHi58PyhKXAYf1GCxIZFXsp5kutYVWILL5DJBiD0lmaXdN2v4kutv2g
tRfbts9jW93zhF2onrGTIRpKpPRWOJxC3QARhvqGb+HejyMtvCHXbdjqfEzQX2heIs3p+cYD0kRY
2WlL40b+3qC9uDkN9aTUcBcwB6HvUNZpTq+lN9pnsLuotI3auzCqAvjTUe10YSpkt7UyupYSQG/U
smDmWUyumMny7sRMzpafInmmFodHpbW7skDJLjM6NMrotUlm7HNwXLZxhZPBHMojglG8V9LdCQkH
dTbmcxFrAsU/ZyR3LJaMGFcWn5PY1rlBZX7/MVwEFtirFcF8ade9KdHA1M3QGSdXnnpX3Oj/MgIH
qXCDZ69Z9HvjdFe6geadjb1omyU6iIUhagLB3UjTmjevc4xt22hYO0wwmDATPXKBW9sZqJAv/R8Q
KNxr3J5kGc+7UujLznf1tyLhZ2IyYTrz5A/4H+69Er9Lof3FjfHtUZPHWGghueguamzk4ZIWrJ3W
H8VwzTF7aWdP+h9+x+ZNfgyJRSFX05+FNiIPEwHZ6gQod1mtHljmrGnXfTmQzwUWQgAiW1o+PSY9
fhcxeXqoQ/fbdD6tiYpug+qGVbDguIYjpaHdND1DuvS65JCWVz4RL17Np48ywq2DbSPE+bv1WnN4
9FPx0NXzU5oU+GQK7XtZRv8MihpIgT3VT51DK9kK3yh90bwMOcxSDilzU9K7dJQNHGSc+gVjDBTC
yL02yDXZpOZjP0DT0wdvCwA4evZMmIe9j4yjeahLgxULyjfwIZnYm/o+u0mtvPgwmi6K+Uq0YxJo
kGXYIn+hCo88t9tkNxls1rlVNXR8sn+1qj8qAeTGSiMPB5sP+AJODYRItK+U3Fqj9U9Ql7OxWq7z
7Cy8Y42rx9BfPOUgAo+VHdQX1iRzQF8eZiIgSX2Peyh2xaG0U4Ptg/YJgWgOJ1n99MAZNkODAVpO
j3xz4Gs7eXIem/mi1+nj7C0kNGR2umRxqV4LiqwRBNFDqtkTgTMB2Yyl8/sf4ZT2nAws9HzSx5jP
Us+jz1WPkCK9w0Rcju5gwDl7yFbTEz0xz7JriVH6qR/G7ExPjY4wLV1oQniEZLiW7c2Z9ieDa9Bz
MTFWXECVvU3DfJ64lFwaFqcH6AD3OoqsvZHXPjm6vUZtDI0g/kPloOsupnePhictGURYOb25YaOx
FvHlwBba+8g4i33ko+Ap/8fFFdgO73ah3vGmffpaM0C1cLQdnjAes86rGXGX1CL90R7zjv1L5W01
eI/EFpr5OnWUD4kZg5OdUlujOjU91E6/d2QLa0vaZ5/gBgEDmXMbWALb178WGgqDplvDL5Qurumq
+xCBQU4t0D8tURXoKP0zW8cU46b5LMvE3g4NHS5dhBUhqV/BQ0o7s89Fa7nbxioZC4eCFs/M3Q0Z
+61u5n6mPSxsfWJgMbssJ6MdiXdjNstdKoBPadIeHzK9H1dMwl1SJkCFE9fcxd7FrJXOFjggu4YB
ZyD+a5pBwZSWfkQRhQ/DYsY3hdcGiVftqHkSaM7Jy0zhSYBvNdR070SHsX1IpC7Clh4vWDl2TxHm
/IMu6rKxryVtNCbv8b6oav6SRr0ENUXza1vMuVxLW5uKOF1Xzge49FQ+rPdCVzfAeBhyv9TiX2vq
2cUyGZnsmkHNSyGfYNK3WCw8TP6LN5IXt1L4qT4RnlQXzzY2AqSMWTtbtjbwvYlY4VYZkJVDrugk
N9DG6PbUA90dV+F2JRcRHMUCxBSV5SEvTwteIMFl57BrkDzF6MlGq5zS38mhn0HVXw6/fVh4IKgw
gwdrM2QArufBd8AdpkXUX0QzfNhtAgcTHTQ0AdZoI4a/OZ+AqQ6Iz4OA3mt/lARXiKaZcOd7rgd9
jwWu97D6eSWIjtQO/KR6kjXmDOzqGkEFuStqWiES4n7kD/QzeT+eElkEEVz5v4UePemeIY465QhA
iZYgmQllann0lHvw0ErXV3uPBFeV+z1XqdgDgsrOaDLrc0ZP8pw4ByTZmyIZEbacNJDCxMmH8uFR
WOulREAS/KuQBwDAgLRYFOAL3JxZKekwaBCah7y4aUX/B4gd1wlL1aeG4WNnZ9lrObDK1DKScXNX
mGfaycxzz9DO9TC50AL3d1R8yTN7pBegmHNunkW6HSzDpsWoijHitiyJSJ9soNiibsi3sRN4phk7
Hyzrh2LL6kZQY+srZW1Mo48Zf5r6xnvTQAbhR2MM7CLu7yagg5Cc6XSt7G92FC7lI8OZ9eoOQc16
+O8fhfVTKBZKMLzakJpuQqVU24JhgvOmhHvuIqe7N2VeHBCbAXtaSA2uX0fbxmmAYOXM0mAiW5oB
uBA6OGAcZ7pZscbSAh+CdCLvUuXl8lD7WXLCPccWdKK2vhdPs2nvyIcu58Upy4d0ZN23xGi2ePIw
a+Dq6C34zirjNcMYDyI1BidsxXYB7XF4hkkwbx1tQGK1tOclYzJbvOEhifvDkDrqqvQKWKLlUsgA
TIDQbxLqMz/L0/u9snE8LbB52ExCR6GAku97DYelN4yPGWzmPubiehjWLHI/4p02awi2lmDrEeuc
aVF5IB6OvZxL6DJvWKy3Ou7YqSzS85wxzU108slReyPQptXaB62qAtkGn2kF122zhkKnGnFydGaD
4Dq5fdgvIl8eXLOOjlGPDNiTJzJncY4yVvmgRoH7GdQy4nJh7hb1q+lyC1qw4wWNGemXzmF7V5i9
sWvcwt4tyJG3aS1QAwG6FV41PrkgdeasZvwqbR2yDMjJjtIblLwlND7aSL8b67jmjbxrLGfVRkXe
vLdG3kOu6oGuGypoLdwIECRF6I7cMNosRXUt3T+Uy9KYqHfGR5GbR0uL+YREyaOsREN7HkyT0p4D
TwPs4MVWT7aU7hEfps0BjSTDnWIU19h95Jvs36fcZEegEgzmGvuQZt74i+2ElcyPBZQQdF/uI9M6
Dg3wpSQ9OdwEmLXM8P+//lRf/aq7dCks/I4yrNCvy0ue1T+NIwFhQMQIDBYf26bC6mcRillrj6yt
02Jz6BrvlMyjtU8XkAw0rnAv17g4Dtz9qHQMsJ38a9irB0X/UvMVPhhF9N4s5W9Ckd/OroC25Oq7
r9o7pGB3j0J/JLHI4eCj/43gm7DgUYIRpizxiFyYx4z92zbVlq82kWUAVgEhnp4HXbPa8zzZ2imP
PX4dODFxPVgnTALmdqlpeGdJq4dRxuVbq2W/Gxbu4zQmFUd7ndKptwKvtdG6goLKgiIKyZCvQXJJ
CQFvuyV2d3PdvvdoxtZaDOHIKRw18wn+ILZUo9+XViqu9cdIIvji6MZyMWclz+3igA/T0mdzXlGX
XXUglvQDjuFUgxwA4mRmJ2AWYYYNYus1GADGVJwWFQ1HVU6XyE7khRXDEPSxkVDnOCQHJKWneF7k
ARobtcSU2qajK0InmvZTS2HEMkPIqn304s72Qg/xaFhLjvnDMrqkhrNXPbmfkcZml34hIAH1hjGk
PNFKc/GTHCgXXvxtphUEDD1WLKN3n2fknDkmtIMI95sTJz1L9VlGwj5qc7YRnS7A/zTinFE+PKUw
aVCSgmnQ3J0+RPdWriNrwu+ax2R8vcF69nmvk1e9MdMXPeJ2ERV64DmRE8L6uEMtcU5RNZ1s0QHd
NuCPiQ6ZMR5BpxrIqJXAnq0a6kWTmGHBNc/2lJ5gGUAsy+XOrVaI5rwg0GScGFVu+mEK9OJomjAP
Grsmxd0abzIep5Nw6DhybbKzazqdQhrOmQQTGLtFguczQR7DoOa0qHGLLZgnEoObGsrRfe6786yD
g+PG59Cpy6fK+VhyNrkZNgbgzTJGoRowMaERYSQC5pAeOum/TNOCw7IY/a2xmD5KsnT2vTT2fCCB
havlpR0SHsPUEKHqZ8MHJNAfL8afqxmJPPidKe5t4Tz6Rk55YlE8aOQ9eeF1eAiwL9rY+/T68lFN
4yfMTGdLlglGft7+YpogLzySIUprpMCq5gNVdnoEVDu+WNV49I3YCslCXUEQtxdhzwzq6b2j3BPp
hCKylHKFjOcCkEPTofUI7pUtZ+elNDx+RgpeXYLfCCaFtsfdbU3yU7PgT7a7qWsAkyNKBaugw5xw
gKVKQ4KoeCJzN36uFl6cRY+/vAY1HmGGrpvW9A6tAxU5/4z7JnqFJTJskuxJQH0PzZiq92LMtZNJ
SY+XI5yX7vy2pERcyzEKl2G+9Y7xYrVgFGWENJw3Bsc3eepAMWGOCT1hkkKPwO4j6sy5wPlOBrjZ
n/ei6t5rx6aTSbp/E6N6Isr62QVzhy7TjvGDL/AtLSX+WhPr52D+goq8exKsy2ClH5Dn6R93lRFG
XNrOE/1NaFRpi0pbqVOm82rqajl7HrvpvHVIyqONZu4MqRZEada53d4gVYSxXgcTr+SAhaAGxWKD
1YnbK1+z6ppV6R+rYtpcFoCYjlxuFGEfTTdbDn49f9UDy2MZK0Lr0eIEac4lz2qyL8/hcT1UZGLR
be29z/1/aZ17ybfyLX6dUdEDAnb2h+1dYBrwbhsl3mbX+OHJ9dxXXb1LcWZ/QnHEY2If8Tgsp2J0
tEDId09rkwvzc9FuTWpujm1WvOoCb60hM/aNu8g1HmG86WjfIA17hYffvHP84hRWJiyGnks9LhsW
ukxyMO+s1cbDacNkEQcYitvdXA3xmR6am1+q4osIEp62rMoetNq8G5bbBmMxAiuc3oQGlriCs7BR
rT+fMZUegVJuajGUB9fNMzCOFBomHSAn4WihMZfkYuZ6v7BQIKxSlYfZiHknpt/Yz93AWLzjYPbD
ASALgUj31a2NYQ8A7qvBRBjG2c80z1S4l9VPBwvI6jz6KZT9NsWuwkuIYjX6yn7oaCAVGFXqETVy
YauIkZ9nUe84nH7ZOqDTJ2ES9iE+wvfL4GI9Nn8yvACOA3sNwC8m03HR946OnuWXJRwsz3ric4GK
Hzu/mpV6ATOQvWsoUEuAHzxHannWwLqR72vwwa4edqM9A7RAuey1DuYc5nesywgDsy12tIcHZjGK
Z2tg4phpvWCKrB7ZF681Ivr4lPRDSElIvuVrnL4oC2+k5wF2YI/V0NOr1ZTiGXy7DlDpy5TDKpEt
zncdi53ovxGA/kEHoe/cXUvAHYA7Rd7sGBXVsz6v8pePiaxkbygouju3j51BcyaxevaH0A8ozHU+
x1kkgWlp8Idkf+5TyB1Sw2DcR35+T3TtJvwEb7i7yF1TcBeaqo5mOjAuAT2zfTh8tn0Sn4eYKSE2
1NGOEwQy0TzPCP4X1XD/yeaRK33TplfXZP1RolfgIxitIT+bJam+GQnqpSH914AGyseOepRFVOfC
tqiNmZPqIza5TujWMJ6Gcqw+3L7ZmiqJmSJEuq+NUoVO0UYMmx6ii9SnbfdvzDDw0N/g0xE5fviT
Sn800745ypJ/S3ahiHZ4Y4X/psWwuCbLO6taPBl6VX+yVMPRlI7xvgWagBcGG2IuoTimbmm+utPX
6K7ENKqFTjUjODieRT6Qv7/0OHf0CTm30U+wDAsqFM5l7L3bWgQuJ6WKkUvBqbIzKp6L0jlzsZhx
4Zy9oZd7o+o/JxgAVwrLWHrWfrrH4pE/V9G3LfEDJexTudTbG5x/VIOynXLJ2W7GEZe6SHUA4uQB
gyTnV8pYMjcFRFFauzSPsL9l1ydu4fba+ZOC/M+/sKV7B6tlKZhHM3tkbi6az2WmJZ188tcfZXq0
/nL4YmbjgeAbtX2y6kN/uHE10R5UO70uBKOOGL8FScqReXvpPyQn0VF1qKe2xRbW8BO41Ln+3mby
Zk6yRSnh+VCm/zLRUHbY5jsqcYhOZ3cn9/09FWAPrH7gyNPoi3ZM+ZXk1cdv05DE4tTX3cQH3rzY
oVYPKcsCPzB8siiVSyueQdOUQaxkz6cS4x7kl/yx1uSTW7b+zjRTzlpGJ5xMy96aWwn1LDirgH9n
7t3CfQefAevbG7zjGkylf7wB9NrQx0KGuFY4kgFDv1ddZ1/++0dnc+jUpfFvmigVx07xZ4j7AcnQ
mkLnKZozHexQxcrDC9Mu/llUIW/1eexy3uL+VxWdvVcKejsqfIZJyoV1J214Fph/N7V5NXVJTRqM
dW3QXxviPxSB9jDx8Mls2k6Xu3lMNVYwzDEuVrsKsEVEfR+MS88LI4buEZ3lkEc+GVtO2p3WqBeR
ll/DbCEnVngq2pluPWNOySsmwoG7qH06I4vATpMztdMuwndE+KmOfkQ98Efymp3dwJExVrq3Ze8z
PObjNNZbww9YFivq0wXdAMM14TTkAlhwieMRBMsIgmhi/U0zxmJVqkPfwog3LNQZfJiItiMwVtSD
MO+48nUZ0TuFqZWqJrhCWewErYcXsF3RFVIzwLMpIgKksJg/yTtS9YMFhQ3OvKljTEldxL3F0Sza
SpM5NKlqgvRaPUV+O+8hIcLN0ASCG8nYcarINKfegX1ngzvMNUB39kQClXeNuDwSIev3AG7/gjLw
tnap1Dbt/phsPQ6Fz2qxTqOWjKlzSU3VE9U2+HTq9U6jOqAApIdR1Mfm6bBGV04rUKBquvp4N2Ti
hvB6V2xRASbL06/AMen3nsc3DGxEtAQoQCKQXrWuSVjKJiMOh9adAbIMlznlzgBPINpVxfwkSb5W
88gyuSUs0E7/GSOhkkgznAZslEZl5peid4965+xsd2zuOqQVZSuaDfQV3Eh08urm0zPFwduOO8mx
jK1urzmwDxk8KEr9k6+7aJAB9LNgDGL8j6kcyiiuztuT7hX6f6uPrWmVe6eg2bcfqf5Ikvyv4fc/
hUXSnCo67qmYFBaZDntU941ai1HbRf9NG+KTuKXJstJ5VK8FE1OXeLuEfC1zNcUeFvVzo/Mu6xjO
Jr0RCFN4mvNIbgd3NCHEoGXSO5CeWZKh8o1TGXSMIJYCq5xnNGBwQ9/rw3zPi4EH8xgDDCpbnold
+e5TrhMOtZgwZ3zotWIsxINhEUQJzAx9ZcSJuqFrS6Bo4JnDmc16YCqfMgPNw/OifDtK9+iPCUtM
zlnStBfTsDH+QXbFJ4G2i5HDGAAoxmxmCFF2lPxspV3BczJ6zmdqX/P8wMQBeMnZ53PykM3iIS6Y
ZIFMGRK/rsNFgIjH0bbX+G+Uc12O+2eXUJ9nD3yF2wM8GMNOTgZ/sHQabpNL7EwX3T2tPnBpvxiW
1YaerLBY5HhEkuxNVVQ7AEpXcO/CtUS2KJ4KI/5Y9IINUdUXm6ma8Pr1rP7c0dpJA8Mee2QVWiPO
PlOGcddxCPUFXG6LJ9TIWc0t5DZnXdCxB2TxRxGzMxbOJrdNDL7Zk2L5TR5S3xkuWWLhHKJ0Rp1p
yqeihWdQgXM02gFujokGIKDMt6jd5VBzKPAtC4U5ffX0AuqpwkhQEsdRKVnsYnGfORXLbZzN9I9M
8YGz02lcVtMSnJGaSCUmjjwZLLeSSSBoGzpbs9rVkMz8LHRSxrcugo7k9PFDpWP/wnPJ1z5wag7x
5dopwANt9cvJPl6ZQz/S9eMPqXCE9sG6J0uAaOUZe8t0z8gG/ZCqkLBhSztP7DV0M3b3k2N+Soyw
D2Q+drT8NKRYsQ27s/lZqnjHvTilHq1XQX8qqtwLlhxHYTOssjSp3X0DJdz25oAmZzrA+QJiYydF
WuJXnnhyip6cky/fsJJRsdx6v67HHpowBNiodWz/403zMa57VEfeUPjIzqUbrFvrxuAKARdZZfni
Q6VGa/1UqXHsWvHmR9CHJDQkTTOj1TTqbiLb/iU6ACLBZmsdLHS0BxTDJRfkHEK3VKgCawvHsfrB
VSRzbNeK+AlEwStcRDI04oE+UdPg3tlVY30kF2ISnkGaok4H4RqtvU6CYaWdDYP5aHoA5Jm+bK5Q
BAIoq3Gw5A4yOQI+YiRsfX4yd5eSb5EDPA9rFOg92dGoFvlX4iq/RYMx0MzSO/QzLhH/Y+48lmNH
0iz9LrVulAEOvehNIHRQBTW5gZG8vNDCAQccwNPPh5ye2YzZmPWuF5WWWbyCjAi4/+Kc7+jkU3d1
cHYRAWZVdqeD4EkM2VFPKcUo6EVX4YdwjPkWGNXjmJdP1ownsa/0rQU01uxWNQM/oABWuEHPlcEJ
0WzCsOFv0rE5NnJAy2QRidbYoLYwfYGA9zY9cm6eHAOLebWHHmwdp7l+p7PY6vGjdmULoB+z6Gz6
LHRL5y7Q39pezHNaOa82avCxV2rb54QhMPhqT12J2odwzWOR4vazLB87GoMA22efvkxL+gC07sVJ
XLa/WGoYwiIMBWWeeGdtw3KvbHmU+OYZZddZNBK1kveErvXBK1EH1Y1vNvQ/Blxx5sCOGZiMb5zd
YucP9WgcLb/6zVh/RNIrZ3azlUn5hN4+1s1Jmj3EuOpCth1fn2HjtR0z78JDzNpU17jgwIGEYs4h
C18c37l31AplH8QU+v2KyT2QzS3nCsvA53Ro9vHgPtQ9ccGV7eDtIBCAuQeARpG/d7p6dYppYPPu
OFtvLOEzlkdo/u9Wg049jpnIGssMdFqGL1V+skbvyacLcMscKXCCT11jiij81ajuUNwrbODIYh6H
UD/kq02YcM4Xm1qNGgl9Gs5QJOACEY9NDiWBlTgfjOUo2IQycSHSe1y2lPKP6LfA00zqb6K/c3X1
O+sZ1CAFpEmIdFt5POG4VMiKyLYV0ed0KSVrDb8EHVSCj+XOf2gbErmEfcPlTIIJSc72YJvPYUUw
uO+dArfiltAkNLXKqthmtxNddLw3Kq7KjFFsQa+Co5KVllVybU1ZWh9TUqKFFxwMhb5xqj+bBElC
b5gYyJnbOmkpTnnYI7VZ/39Wk2sQAlGAU/tm5ADOx4nMCPaUs2o+9CBRv6QEfqZJ9YbJICJl96bn
iows3CssBFW3LcKFVqp7823jFgYgsadh9ek2XKWlTQvYkP3AYCyH4uhne6+arp27G9iu7TtGiduh
0J+0ybd9GexQFGALNQPFL6N+nrwP7jVqjnz66keMmO6890vzaIAoQ9XlhieI+71lfcmMDDwjR95t
cFKmfAyNggOyUQSnGS0iy5A2ncYhi1sUZBWrWw/3eWfZwA0maAexP+DhIwGRZKKorOOABQj5X49y
wrmroLnu60Acg0TeIAymEymLF2KJgWxyYo41hlteSLFYE+rvFatDBcfH5bNa2LsIYt1RT8O2tGR6
YJv3i1bhVFTBnk05xuKGILa2zV/4mzdtg3YBqS9v1gpiqYsMlgXlodWfbKbwfsy5AjWFgt/eotqd
dtKg7vBz3lkNCBQZjflgNSBjbUJ+sRjwoUCuAjAPhso8U8yaTD4ytCKZrp/++aZVHTCbYzM0Fvq7
5171PZB4JAm8esMEz5MhBRnG6xflbJ98CWcF3SZFLTBP9y6caNV5sBhbDTZTmm4P1uNsrrESPplt
eOIeMRPdldnIJ2AAkoF4lHYJhzNf3gWeQi9t1fzRw5eoy2efpsJY73WKQY62xDg7owV22MvOUCTH
jROomxL8P5rF4HseDKhIxMtEPAB1065qppnaIE32Foi83RgQMopnYVvF00PCdJdNpEItRn/NxYNC
6nfltkSVBFkMPXLEPEET0rw1AlSBReR2RQQu9jbEKZ2/vBer3JbR4GpsicgCisfuoSagkc8mSQEl
kFx2NkVPzGVbEneeHa06XBNpP4PF/zN7JMFm9EsAjZa1TPrKKxSLZfXVz4RtOTzjDD1VRBTJm4/e
v3Ga+0wzSwgNdCooWeDfR4R+C+As+WbGxbchvpFqaInDCADKWYUOPUufka/u9/zIZIkXfXjsNCDO
IWBvbQC6CXGybDxVkTdVIkDztqEkAlylV27YP643IWkuFrR/XFuGup/m+G4Jm5LQgfzHVfGPF1hv
aml/s6lFVMecATbztuGuiNO7IScUw+1YnDrZR0d6F4jGlwzINCrzgZpiGCOuAQIxZvnjJ8GtTuEp
i2l4biZ3px3B44bG1BHFh5dheRduGoVD88UUi000YG2Hj+aW8Opdg8531Z1/y54VImSXtzFwpq2B
OmhPucR03O42PWuJFQxw26Dh3TH/cKfAYMSNc3OgAma+ox5FW1AczjbnXrD8Eh9yQ3IHXwJh7zhA
H+ISgNQk11w0Aus8xvmemcEiZcgDeaPmHEJgC47qe3YgsVjt3J6KftrmDVZPj8QIS3UAkUP2+NCk
OwiVya6scLkI2bBndpLHhdmNK7gm0M1twD/wpaB+zB0XFWx3ZcYLW6TEGl9kzkV6xBckGh6GGV4R
iR04lWdc4UT9eByHsqkR5LET6PHLnQrMfflSIkev4Zl5glQdagss13i2DJ4VYvp6LOkgA2amO0lN
TwF65KoG7y8hcZd8JF4UoNtldv64Yb9DRP/HYoEQJRO/Z8amCbPKSo72SzMymZEZTv/R6kEXhJBu
RvdUhf59TirFJhgGVhgWuPvWeWOEZR38oL0va/XHJjYLa7rxGeBRq2FH7HE5Q+Vt95n7l7UKc28+
jesHLhbBXTagu4TGzUs8zyOihxl0F04mEJrLYfAYcsNxsDG3naBkYG6u3if2K1D5/g6dWW1kU/3x
5+IVriqTqbnlHXENIEGA5v28/CqckPVECfJ+hrtzcPPxd/Hdq5Lmt/Tmz4FO1+nFfsTwjadweQNa
C/EMHXRiLU6UbJvKfWs4RNhOVDuPknOvkrHerMa6WGqP9d0q0OuWO6ysgDpytFmwsYqcyGjkbKfS
qdWFORcDSQdDVtXS1Iwpt9x0XcIWYgIMcIyTJfbbJdu7sXcMmOgMDRENYvoVAcOoumEG4VOml+ur
Lgey2G2rey8ViU8uFm62KMW2Wzhr5/qDDyka0SrcY92w0/hnVCEDDIXNuZ7c8yTKu8Rl/4Xh/NP1
/W1cN8f1t7jpk89wZUTxsBvTGnP7Lej1139+7URS+9a1OSoULRAOgeUkEQYiDHgELNbth9D8IZR5
5cQBvvMyOBix059ysn2U06/2aDb2Mu3/Vg3axFp6R7Sh3Tb22RgueNBwC9UCjosBTrd4DA18mvXq
hxuVHsiXmIZ9XmY/dek8dPCZsHEMV7aaUHT6wd3bJI/jXG3RMSU+V910CHrmV+l0VnqFlyfnPCcL
diigsBiTRsYzo7npSBHBNhNV9QyJKUnR8dlE/dUygpXFh96ZRdSaqw6e2iGpUKfpdzkmBKkxhuL4
5KSfudw6QMWR1IxoRqIuUc8qPpZo2P6hbf4PAZau38b/xZP+z+CRwgv9//FIL4RRzMCCvup//Rff
9PTnP//1z2/63zzSwPy3CGwrMAVSFwvYAWjR/+KRhv8mKdqzAPb6yE3+IZXi+Fbpf/7Lsf8tbArx
UARAD03TB1X6f3ik4b8tn5xS07L4RyBM+7/FI7WE+H+YmZZwmBP6Nn/iuqDi6z9foJGTnh/kP5rF
guqxOuNy56dbwfet0R6mUBHoObbjnmCnlcmFDJkqeWuw9vInzU3R1uIhLPRjSp3OWqjwtoGT6afM
IisjrpnLhjGypi5nzK+aRR+ZLYboYjhOyWr/TfCb69V4voKmWGszxUc4X4b3DR009LP+Vrgb3TE4
LWb1XQcuQhTWoUgtgssyM5Uaktt+HZB2XtBtl3y8elh0cXgj/fYADeKWL1fbvEGR1KOV9WCrbVBs
4ZCJZnz21L48VKv1vsKD7+HFh+H0DeCK2QgufRPdKXNNWQBLMh+1kZYQoz1M/WZH7e+M71VHsh5O
P/PYwwBAjKZ3TkZl61rgXep6D8UwIV8meFYrQqCAJdDk/bu1wgXyFTPQr8ABBXmgWxEETvDcrUiC
hdIH+b9ig5oAHyp9XhgVePt0Dl+Jt0sObEVOqDfOCbSDYsUe4Dj5kdm6geqaT8l3P0yIudoWsSzd
EuId1yYELr5qeApgc+NTCWGhZEVrBCAXzB4mVNaj3YNtMOMA80kKQbFbCWANZfPirfCGLF1ojXP1
no1ofa3FihYvye7LhfmN1tahWDEQoQIIka9oCL18Q6YEQs94Xa3wCFDkrIhaNCLGxUjgqtgraIKM
rt6kiTcCA7+oBo3ZDONBoO0v0W9IM4FpkHCf2CvCooFlMfA5WtEWbAE81J7Fd7xiL9oVgEFs4ZrK
J7MTaZN/lglzOV7lqMw9Iu6A2m6MPH4ee2lc1yATLyf7KGmRf4zEeLsrgsP1gHGIFcthyw5nAxAZ
3kmE+pbTGxfPhqn6j0cBEfAey2WL48n4O63Yj3kFgGhIIEYIEiTmZhPMxW5MBpxl5eJbK0YLtSOn
PUCRWfHiSc+8hgN/9iAlIyGoCizkXj1Ak7wE8csEoSREjMduzKcudcnCJM0KPoPub8pVggY261jW
cjz7RXxoFys8eLXxXmZetq+Xwd4BnQG42/FjIK262iPv6+CO74uKF6a/VQOC3GgO3mg+oUx6Ac4z
P7TQtZ12TiJMov0ur6HaFUBMksEvHrA1MAEv41tnzIsDHkzifR5t455HAkJKkAFlSUgzc+tzqxUg
DMdwmMKGy0ctbeacQQkcT9Q3lFBqP75VnGo7IySjWoTiVCss0GR8s/Zjs3+ejPyGhe7bhA+t6NwT
lKJ057lPCeNZGl+nPyDBYcuM24YFt3mvQ9CDHmVFjKIIqA9YUx0DGAUrsc2XVh802q16eRABfMXc
RIxIvsVTyjCPhooKWM1I/bBhzrHzm+nZJI6DIUOosGjSVd9q6YcHYWUN2yUcBkUDtd2O1aVAMJJD
ZnrU7R2GK+uAGgaa5VK2+5wtLWnoS4SIl+1tZ3xblnGf+h5A8jCOWX+mpNW7waruQSVYZUXOih0k
IlUJ24k4IKen91hfTEerMjCTs+aDB8Iogk1qmkqSXfz22nl8m0UPGyKdhjCq0XRXCTYYL6NZRsq3
STlAOou0kLl7Mha5DUfmUlCgEGsCZfKaFjs1QIkmb56ypTuYmvBbO0kvi4mhoCbLGc0FTAOO2Lyb
h1uGGa9VoV6lNMc9JphjaSbfhgYuxuIcFRnlOyAmYMbMLfF6XjPhx5uiGBC9eveJAmkSmxUICRx2
g2b+QYX+6EhUnh4d9z6Yk9eudqAweCtIbjWMnwKmr+jFZXwrWVJHA6NLLStxNFxUUANWipvR5cfD
nZp4eXjspzaM5hZ+T57at7VfnEKqpZlAv11X6ZpBYPNTqRhXREa7mY7WkXGpGfXt31CLp25m/m6N
lOrDYsFH0NW5hbW0mwaiyrpRckade5ZNdxZiE6b7WBAQD74KDRWlxyG9CRsYwRWcZeSN4ZmmZUUb
lMm2Vixfl/AS1+qHRthgKKmvfKp+J5iVG6FjPqHelrpBbekfELiZ8iORD7hink27/SsK+830yRwc
0AbjPaCkDg+Vk7a70CdxIOgcEKEkG22cMMggGwH0WjX9LV68agzwPs/PvBHmFiWUjqw28c9yEtuU
3S6KHRYpIQoTA8nFyfXEzlXNSbhFeMOh/BaQpWKSaX7gKP3JUNAxyuFbnG/C2RegopiHpm73tgw4
4pIW+0SzogE8/8tIuy8AEo+uwGOWFM7Vy2uTFwOjpcvRHRDTTBCSAXkVldPRSoiFELa/XAcU/Kfl
MuYu2ji2oZEikCrgQvfdZRskwV6GCwE6FsLkOGHSYZeo1PqcqT9kDT4RExq2ySi+/VERCkdLOJSI
qBxG0Btptj8jRvpx8NjGzghKlsXealUPzx3J9me317vCAsUTDgbS+ex77pp9MUzoEL1+V5Tkiw1Y
6MzeHG6Mlm0mAm9iDNLptL6I01C/YPg4oBSSe6uXFz9bTjZzCQarDLtC+84bB5KlYjLDWadGDAuZ
x2dYOpKsejB74w9KHMVcXr0y8f/G79ugFtOfC0ElDfYE5qRwBXRMgjCXM5FnDj2iEd+4Qf9mKHEj
+tk4egs6+pJDfsuaGy+1RvaTlCRNo5z8h6jVlOM2HrpPo3P+ov1aycypHakKJ0Aba8qA0b2mrMzw
nkG3CK0/SRAgLh253qCJ7LJe35i9GtgIS3dfzcyhaO1T5C0+5ovJe0KcippznM/BNfGRcIqpe3KC
oj1iNwoe6hDYqkUnn47pR9+xXLOm+hLL7nMoljDyLIT9LcXVXrpGv8VLFUet170N7vIFAeE8Zwx8
q0IjG5yKcB+u7ImY4U/lNxcZK/Ys04Q0co5frBHnW075cLPMCzsRrX/RXAOS7VOHNYvvnaHhzEdX
2Ghx2RIXRFzgup+RReXtqQENyrLCghvO3G4LCReX7SRupSXOy5i/uRr7GBam7EFMIeIii5Gus5qa
ECkpZg51YvyZx7HbLQHWNEgWcAfpG6FUv+VD3IGJWbx9q7/oWm+cPtMkxnnWfVKLp5gsryk173j3
Sb3whp8QoxmKkJCN9ZponbMINjwU7Tmr/IHUt63rW3PUMMRKQe3iE7Hag5yyc2iW+DWs4pFj4ckO
0I57xUuMe57i8h14xScVKjePxbRdZOFdFyJTwuh68UP6ezHtKUTumqA/tl2XHFjm8xra+CxH/DEX
vAdOxqZaZ/29SaNKE7vsJ3SUHXHGmD38YGeOSRw5BlYOTy3PiQloB7oDdEVstVtw1/i9eXaDAaak
Du2XIgSqAtf6pgQOU7uCpbklgc7FyJ9MpIYpKN4sw700YK9mo0ehJMVjJ5RzRIfNp9E1mQPV6PFE
mmyVhK+vguo7ln13XvL+e2prmDiwByat/2TIqW5dSxbPNkLpeMhu+3RvojpgWgKAqqcojyCTPoQT
O1Emo7i2+otL7knHKVQ4w7ey6SZoK4yoTd0bGUIylO7DMsMYoIHaS8KxIQCjSk+C8ckqcw5gwo73
Y5WdjTnXJw8NmbhVRd1ETYLxZ7CId2YmMalnuG4CXSKbsdAwTYKAKHVD5st7aJ30RJlDXntrU+XQ
Olmmw0ZQ7ZdaOReRKjy2OXutcbLPrn4r3MK+G1OGb0j8rwjvqFiqWd9I/peRMr911jlhzbNYWz6U
9mx5MLyO+CNAPKmFJkJjhtvV+J0OSYsnaU6Gs0241z67SLunvi2GF9dhZJbAuEKdRnKcP4EJMvjW
xiY2DmR9Eyw8VSANm48sV+W5lhoO4OxDV2/Mx4YKntEXHJNeOH+a2g6f0b+M5rq5C4On2udGkKAy
4eAsm8BFS9CN4oqsgRsab3OqA8K1QR41Y3snTAspLCiNUjC78cA8j9ztRzLcQFAbw0WPs3EyXCCi
jfVp2Ww8WIywYyAg4lAs90UIjUTbHFdphaO+Vpgi7C6z34KKsI0hqAtUs/Jq9mH15FBdb82uOlGJ
UIAWGCXCflLrFiy5Nxn23CsneJFl+A1xDfe0yJeHoSU7GZvm1tBPo2Q3CwkhjLIQcLyvUl4TDfpi
zH9kqO7BUdyYZd2eRoQ32Lhb9tt2akV1330rt6s5FeyZwrL8UDEF/0C/xCQonk/KKwk6yj7DLlS3
ASk6Do4hVA9oG8bgaUFGe4snfCPLFvR8RlOY0yFvLUWqgix8hlAFyyp/rEHKF1CZ00TcBq4035RZ
44YP8GXWvdg0LosplyoxCo2cJh6Bs2iNBb4l7N/aXHlTYt4pwQp16czs4IDwZiSdAyUYz1pDU1PK
vIF/hnCCkfQGr4qH43G6LalIrrm34siHaopG+GV2DUDbq3IPm+qi8U9WLxlso8g30l+YmiKyFiwH
emEPwHaemhSdBYspUimp9pnCOZTaDZsrt2S1048migDV3rcERReVQfRa45/blEMjc4mUR1B8M0K0
jQqcUhvT8AHEkCZAQgrkuawPhqPZoUQpZ4mTyEZ43neosfIQhYFdX70gd3CNJzZRFvgs4jjGwNhD
dsAZ8SjJmYEPmgxRbKqX1jRfOxXAtCJ13a8kcz7Uc7MuMMHXtFxe6EIZzvaFyc64R7g6kNmZTXTn
Albarox5ZYj5Gvax3Z+dKeA9iZvftkiCM9vr7Gmsl9PQls9DL8ujB7qCmTt6rphxdGTWwR1xnqwF
MvICQbxu1YIQoShn1FoJtPf+0NHVJS2VertatujgTMrDkJ4mqfCW5VvlOpdJJ0/KKu9bHALHxrSo
yVzzsjSkLpP5Gz9C0hwPMmdpOzcUxd4Chsqc1vTHNpIjLsWq6i/aF7fuNPh3Gf8i29dMoBBYMkRW
KBjKDVI9nH5DwfO366WPbb3GjzhZKaORwt0XPVpBiJzxdlG0h2UvttZIIWKHxX2nVosy9fw5qdCr
MREtd6UtoHMmbfPK9u8HQGp1HwTlabCMz2WosZNOEDS4mHjds05ty2pp2dsl5tkNXmZfBXfrQzSJ
Pw2CFayRyExJ+ASwkYEIWVp85IhhJ4T7UbrQw45OkIC/2c1VAjIa0eKhTla0jZNsq46RQ5kuKxub
5CqRprfueBcWnovkmmWiM6GVM+vlyy4ThCj2ENwMPTvOuvqYBgo0xgXU+n0GZbxzLnqGE2MX3vNA
7at1au0x0Dx5cReey7nbTaxot7br8pR0aXPwQ0V6Y0FOqA8PaueKQm+5CE9zbed3C67VlDr4Ll9y
xJCDf+zn+NuxQ8XaW7EkAog9EbRNbYve3kW+1ZinGgl3I5sO4LEIz4MEOF/6FJ5F3i302xUnWNIX
tzZtHuZxeBU/MzatU0u+GoGI6DTieBD3qecKxIbxU51BG6zr6SuDLk8g8NMyeDxIPECRb+MrTu35
vTAcFmQxjYEgvN3lJ2KkE0F0js+6Tx9W3WnaIaht10QG2VMstlmBhBFZT0ocSuvY1TYF6bEllNS9
CyaAp6k1l/8kbcc+GCFOkWIBLLag1RC4MeaOosAyXDzK7WPA6sud7Isde9+JWYqjOdkdClR5REPZ
3VoIilmcWRTEFgv5KV0iX3j2Je+m30UkT4KSoozzcUfZ8vsP5D8cNQOrSvHxydf4HsSE8CyTjc+2
g/eKxkwGtUlQaNnvy1z8yPHbgGITBdjEo9qj+vV9qlXHtvn85lCKKvToWtvBDqEZPQ+aZwY60w43
l3fL5CdqW34EiaV928XJEzmeEHoKd7rH+HxZhJnu2CbQn7e7ZCI8BfTfZa674MZPfhDzMNVR9fuQ
5seME7HzW/okbOsYs0H0bA3Z3OVeCic1zS/U4oLPqP6MdY5x3o8cLz37LXOacgkfKHAj1ih83GMk
qRO00KmJqmC4CYDc6ZYHIQ1nZCkjvVX4KGWeH4UVvHLz/4QOYbtua/r7luObwKMAfzMbaCcMq11O
WuNKYWjPVcaGzkYa7xfk5kxhh3itT8Uls5Hjy2aEtOK0kC8eEMstT45vXEYcLEc6y3Sf5/G097sK
PQGzAMPP0JkGxB2DoH10eeKNlfDh5SUaO56/sEfn2LCbn8YEdOXQHQfwJBHPkDjacFJhYMwvtIfl
YUV+9aGEAgP0BEEMHiHANvlbILJLwOqL1eqMr7ggY6uBprDBhgPZIkx3kk3cVjnhS5bqdqOV8Wvr
arjJA5sE0ORLkPW1MzLuEiOml7R9NDg1jtDA04eWRSDSiCU+F8AQDG+0I5kQxAPnwdt7yC+xE6Ft
TKAl76UXVreuC/eOLO+Pvi70na7Q28eK2UeQun7kLvSypUf9wy7j0llxdYQCf9tUaXlvsRWPKy49
sB/uslbysruZkq45ZDnIyrrKXpreSoFwcVhJVmIULsm5qRiZtenHUPT8RV3yXjnVU0fcTG0BdyS7
HhlInj7VFOpoHIxmW86XOOXVNgf4xJIVIIp+0DujgMg4n612egKdDZ1eoyJ3aX8o6lQWybTtt75A
EOsuJqN0lg2lkXv7erU66snAo1O3FB9LwLdtcYcliYVCXLyAQUGaMyc3pkizvdKUI0bzR/iSP6AE
dQNo/TG2UN23vPxcLLdVOrw4fgZNsCd7e6gRU9nFncLrQdK1gVojDh+XILcfXHLMTSxbKO37Ejpl
umN8NEJAJktJlMPOB3W6czuSSYZeM4zKxBmsIt36GN9Psk6uZctWemSJqfPpBSH0VcX+6o9y7soJ
6IFPV0/jeXJ1w3RExkfdLO9Z3BSH0pk+OqnEPpPgDzM/YLIk49fGrt9q97lnFcUb2L4SL8rhaDsf
ffrcZLyFRfKnh5mBhW7ydpbuz0M8hPu6Vq8j9tNNV6uZAp+oSzAFL7H95EnOGjWhtbeGZdeluJF6
Rqet745nOHNfbNTRmpQjfKe5pZoUuYfGyU9vnAGh4dgiBmuy5WohoQc5imI0bF7zgMncTN1Lm4Dr
jp3a2WjSYkd4t0cWazqeq3UkXgNlpaMH8CAMeI+F8VpiTmTWPAMuZE4TZSq4rwbnl0s+uLjIcx8L
/iuQWfNVkKRQGDUI3wzisIWXFO9WIvcYtS5GD+iGhcZHkgvYjHhqBjbwF3MlLbp4HaMODOV60uTX
Lu8QrvAEtLBdHcZvKnuOiQ/YTri0MKySZOSkTxPCtmOLtIoj+mZm2+BPpYWb1AvAAnlIBKjls9x+
GzpCZxafV9ic3EesaCyVdNVB7SJZs7ANfc/cCs1AN73kSn/QSJ0MYuAYutoRbMryxpjjXRxO/AWW
HwLbBsXsYanA9AaC3MEvA2rwrDxZ3U9TvK8LHPdqBCCVyKQ72Y390eb13pziJ7q+Fw9h1BGicSY4
eESZHWXhoIIZ42RPXQQ0wKVHXvp22mMqrZkXNNOpNY1Hi+poCe0FWaR7yAIkKD2++R1kV9K6unBX
dJIC2yH0lW9nm48cA1l1u0wc7XEBa64YMeaaA1KyYDSfA4ZKkQO5aBvMw1/DXTKWdPnvhJH/5I+E
zw5xfUh9kBgw6qCqZwShdEqfQYpBK/aNh1gG33mPl1XM1Vcbm8nWWPj9CbL+bC5JM3oAhaY3NkNY
7uHepKGlignMexQrr14QfkKfqiK7H991FnoHUD05OxyjODUGOyC/qu+tYuzPNaU0cV+nqceZ786V
3k3EozLfwHcjzHmDgJTKsSmQNZclIbtZWCHeh4MYF0w960KRxSj6s0AlG+lRyqtVeIzwAMinCw5Q
rytPaW+nJy30Y+/GlzxJP+GNGycpnEceIzieCCQQLOfHUgEHKgCAVoZF56Wp+nK011yfEuacGzPM
hnRRA17xLC87skNkJzSC5OHN64jK2suekC9NOzRAGYFp023RO6DpoIfedNkJ5fZqwcLam+qf0K7z
Oy9vvphfYt1igw0IhunISA5D40FOxuzFLVC68MZWSBN96bij4WLQlJsEEVW3wwQzwQKWJ/r6IuTI
ZAihw+iH1WW2kyfZr2ZVAF38VgYDiVM6BwWDh7/kUbaAU2LmZHL9h+IJxCRElPxPRp+Glp/FMbhm
iDCZf+1SPmQVBuYMjcp+BMxFpJutd304TREFx5/EzP8uquqOSFIDViZ+5PH64DoLPKS/7LkGT8WY
XGn0LJznjTnRIeccbOVIG9oj7QJ8m80bZeBZWyy+efKGC5eGqqZrLpGvN4eZ7+uuksUdWRvp2Zig
UI1pJSBXQyAgEMaMksaskfaq32DUw52r/jp6uJBygzMjSX76DFewTx015CLcDfFIHY5WGzeG+wzB
yDrjy4Mzby9HUO+dV8EDrziFz+tdiB0QlL9ZMznwx21mlxTJVbpsfcZUZ0W+vd958w5tn9ozrPyz
COCiMLh9/gUIOqqkqSvNi5gB1iBpWS56kCnJyVilsADEx77HlzGTUicnE1GKW3b3mcPgHg4ju2Ac
mhj8A7jMgGNnwiQ4QvfTWLC6wnA1z0oejbzdx4vpnBn83qd2AkuwncdLDig6lWuOhC7Ac0Nub3Bn
9uwab+I+ODajZqiU4XwXNIJl0oMIKVI8jpJgq2GdgUBWQ44cPqZGdiFe+Alpmntjh8m1MNMM8MfO
LY1fJGwG6jwslnPM5IkxCB5/NFj2xC461F/c6uogK++uV0FKhbwWDOR5xPFnD3ot0kPTHTmB7/KU
UGWkDjY+sZ+2DPI7pYF0xP4+NPqPGpejF7/7RiB3dTEnd3b9N5tQgUPXuJSN/2wCL9i5g7PtAg9g
Ib5FG88y9vV8YTQdovaXeJLGmWBGDr94g/z8ezKHl7ll+UkWd6QGB3dXhsEocRq1DcY62IGuvPUc
HK6TIHomZd4A/JVWzh7vxdTrg0DKxmXIOTswyjzOY3aipcC+PLVPiq71Etg7mJHeHd8TqOyRKV62
sBQCHcj57l9rC89+S5WDtZYo8bY5eng/njPmyNrWj3EN7tFry4M7lsktSrgICJ7S413lLWveUEy8
gm3jzSwqsemL4OS09XzFy7VTa3UqF3xkRe9YkekP1xpiPQukYtxKQPvLUgKuqioEfQYFLlSoFsMs
6lWGJggRBbeahABwtKQJuBKaKTQUZie4kHLL+ZbkmDyjkACOqtsvXbhsk6jEhOW/OyBqt22TPZQ5
5rIBpO52wWmNojvsDokG49cmFSc2qB5k1mgFDbt8D1iJsnWrrnPfd0cAK7B1HYEdE0/BJmlmdWmz
ajwn4m2G0rCZTAP3brZyB6xLPdfpbZyKvTFm5qkaxN2aOsLuj3mx9T5XQjz0iU6OmBUYEDCRR8Zn
fVkMb9mvqHNhCZoKsmXJ3QXA4yU3iLOZdrnNpfZMppFQRgnpm294q6bL+gGrUzY47Zq+CQrMiRwQ
Ubohd53m7mRIwYUTG1HDBpvStu8PGkiL60/etkry16Bz/euQYlLitTMMRM0kPb2DRJMTMulg9uVD
KgATcNZvEmBbxYj/KAsYpPvZYbSa4iRifKmIPG/GLLvOi3yyHf/IKAdFduJdFTlcOwvikESowhNJ
PeAII4kMt7zGfCY2czojpjD/sJsxNhZjlxHp/T2Rt9wvBmy4zuFJ8KtHD1TiZKF3z2dwGGHjf2Ir
5k9sIJ0EiQ35a0bp29aSZ45fRWZxu51U8mV3Atu9/AgN7i7garjbEv9vS6Obkq3smylylUW/oNLM
DlVWH4YUpgFRwIe4QRgziNqLYsgVi+bWqjXk9jbsq4P8XxydV3PbSBpF/9CiCjm8kiAJkqKSFSy9
oGTZAhoZjW6kX78H8zK1O+WxZRLo/sK952YCa/DIBzPQ/0554nnF1QqD/txij2fivMSEGIAGd5+Y
RyeZCqyTMyFcDyrjLiPFZ5+J8oWcevQUY8BYHvq0GvqnyGoTS1IYaoY3bNOp3jH3fLT4XnZBIRG4
lgO5UHTgXNFkmFbK3ANQ2jAfD1WbPpAdT7kNbGHgOlnrjkoak/Zg0jcURc+sjWgqDCZpAZQBWfLX
ZLv/HCQtzAxgsAISZWYjr5HI0nioFXj4yPnGIEuzUIZMcIMdFvl/Y/nTFP5zL6aHaYvOqKnJiKIq
/+aljcZoZn00MRfYVJ/Ug0aZFAMnaRYCtLMqKzgEETcdGVEowHkuDX1ZEALvNuoTMgHnluf542NW
S4AN4+wSeDCBAmgngBK49nF/2oxcQ5ZjkKd8VsvFvRYUpvK0VgiyRoUyLMwIXFp5cpVvMNuRmNAA
2MOZPfrj9J4vn866IGqR0feAgh7bc+3JxB/cBUryhhxp1/q+y0v3HEYh06LhT4nqDCNC+VkV0aU1
3OVcM8UoVsVsSsZTUKozoniUP2D92iL8k9ml9dRPLkLtEJEveJhb5dXjaVbrH0X9FquQk6ovLgvN
JgwgRUkwFc/9YCD09jSAO/2teHCXuS7vydnIHl09gLlH5+5CTTlEywRRylGI8x37Y5oyeSFHQG92
R3UBWsO1MDGkMFiG7Gxtf7l59jdPtUHXi6aZeVoNZBywA4Tfmvk7OQDN6pqPSBfvzToHJuxbBHAq
eBO1wrvBZtFfV+AC/uIkmJoOYR6e5p74tJYh3pk3ST+WPmPFNXhLCT0ip4oh7RQhTqHiePVsJFu1
ubBvWsGwl2QY6R4gAsDyzmE5FLBgXIp0ugx9ZFyRCkyOpy4WHGDMrtTdUKvvq5UQwwr4A/4khRBQ
dZeOV5t4kgC+O3/HzQmo9jjI7Yc1SIEOoOZng+MceWn5HdvOPXrGPakb9rGc63c9KnJPRCMOOHgl
A/MAB1kPzj/ty3WfMeyMO7x/rj7OfN3USyaI/VzbhwbLNPhOucMe2hEQiExqdLuE0bn3qwhNvm1n
funm8sVdUzY6Y2Dt1cLqqNLbrj+f6N4yGRzMhuOmySl3dZAewuBrHnrnPo/CYz5FH56eil1jIxSa
CEDP+hqiVl1mB6+eCLNrggM7xxePQzmmEsOMVunwbOR57GYN7jMPHUeTXcM+nE7aWQ5Wy6AM6fzF
XW0FPF2EewRBuzYnpKw36Js6mZ6FgQEROlB0yZgOHLWDxL7wuuNqYu3KRPZIh41d1cH/ixKsLfr5
zsVj+uAoDNxFPiJhX3livYh3WlfyKshU3MJ6uS16y+C2daK42BCD/IlQgXrsYfZ9YKS4PRpexrmt
+4sVVLcFAQhHGiOCAkw+l6x1QfCojqGcvzFaP/W2TXauCYB3nU0q9+FvtdoRlG9QyBLQsgh5KQLm
Vpj0R3wP6qE0MvupAkRL8gR+MgdSaMjFMUzoj2rclijUabEc+zHMOU2twiEsxYV2CZOVPNYQAjPL
8knWSzy3URBrZmbXSgfP0WwNL8Rt802xNzx0qN4AfefqOEkuONLOOySFtLAuyYiJkVVvSBruiJbA
ZztlKP0WE10gv3Ve5CbDWAikIWIfHrAyOImMragSE7uttJ6SdPXmRxmyPCyg7sZiKNlQ5u911h4W
ABP3UgG4MnT3OM1YzRpvC8bwl1+QRYo7ETBLBzrPIMPlY5mkn0jvoVFFdwin6F8JnY4cdVzOOcsv
fvykpf7QJnl0MpBlHIWWETuODZKLvF1gkBjVgWaTyj4xp806FPIVxZ7Z4xnrJbmMWwz2ZsSu/Oq9
h8X0YCqP068tMZ8mIvLq65CqBumGyyhtIQptzFzWYJ577me+ek1M1kEBK4vI2Xp1xhaya9kyaLKO
JaGbST0m2LRhBtj8JnlJAFApQ6IW5IB/yq8vtSzouoPRiEcbju1kw6jHN9XT5lnjzCnO5YTzH5MT
4Qik1hDz9J8geOT38MBsTJ1A8ZYJRttno0X57MJo2Puog2hxyK8IN5SNSYKvY78ITGPHYBXXokSe
WjtOfkeuO2+IrO9UUHxLO4V2hP5wP4W0BmmtzmZEp9X2pFaJeS9zlR4i6m5igaIbJzYQtDmtj+zP
HwwX5lGNpaKuTAJlOGE8ZphZYaC1a0p3++7aA1I22IWhtq5etY6XkmcDK5/zhkX7y1WEakmwomOm
+yubIfMS1pSRyyskSZpcxTJibIjszLq3TkOZNp0WEOEKcbQsp7MzDpiZjdcsz056lM0vE3Xvyto9
8QMkP+oQTQj45Ej3EMwAWCxvgoGXlqiDBXfONMZyaCO27a+5xJIySMSb0WpMsV2GmJp7xHj2gCZi
Q0/NRav3fVV81rJ+zdzOv3BB+xdAS1DphugNKA7+0FTdIqV5I2AFPWTRiWQqLpkOCi5DTDvufYNo
5fQJxIAN5LI0jw6pwraJ0LFwGPeFHTBZ0ovTa5YGd848/KUNOM8TAUQY9Bhu2NRYELX/OSPdf4N1
12a0y1LwOLJingU3UT2yMnQpFBhmXqIViXWf5+xH2V/NUD54sDSrlZVCG6+3AL6S0OKlVHAsxpmY
3s1qCvYVjtj4oHh0zkaBUrjQgYXAhYC/WYNSLLLbnLtW0rP+Z2uJjJ7PvfHZbcqW/zAUHn7FBSH1
pPQekKyGRdzcB0pxVQyY6dfuUbOztgDIeq7LdJWUdmVLblq8pOFUXiu3gLFQML8hUfRt0eWHO7vL
iXdjuoJHg+rVSAb+q38nIuuZPYNznnIiTU32YJA1PiIxkkW5PmT+QpSUqC5ka9zAWX0grdPnfPpl
CtzbzoCqF7GTd05n6nWYNqXCF0MSBUReMjl3EZYccK68G+GS67vKNE9MBdu3dnSdM7IFfRD0h5dm
JmrLWTDIzExrOVPpm6I3bEqMFCep4V3UH9kMBBj2JoAPDnYMkAsigeLFttQmX9+EP6ZxAfkYhGSP
B2LbNhcAO1rxSs+jkEbe3CJ4XxwDjbr/OhbQJmfJEAfC2Am+t3ufj+JQZSyjMO/8CSa7J64CtBmy
EPZ9lScPlVTVaSWFJUXl9pkip0duqv6GFVOJjs145/vyMhc2KjkAwsTOpL/HBTadl/PwtUxcfQ0f
OtinzViex7B763H074sAONGsk8mcYfnDYsTMz/1bjcrcFFXWEfk/F1iPmGy4YmMxdouBDtha8uoo
c3FzsHlZqHwmQB8sFNFVFuhdxkXHvJktObMevNZGoBFkvj9jWE/z4BtEKyD9jHFAlsEST8EwWFWe
mA063T49WgxCdhgQqCi7S8OptjNNpOmbCG1o0pfci76DSM87E2b7vlUteOUgW7gI6Tsx4t38qTV5
e8b0YLaCMDgbhUYImYcReiVOKnRY8qfVYQ7F99hBFutc8TCOIXrhKGfHQqoiQgjEbgwxn7M+TIDC
QHxAkmE9uRJcuR+hSTEs9+8s0zvgkNTcBmYTXKUJoV/fqWNV0DN7hoIpjpPVZ+vkWIpwmTZw92vn
f+JP1IQmlWtcMCJszHDlewhIqpEoGKvuF/y/6AJ0DyFKdcxCJJKOB5abb/Jo41SBQ9r/sV2WS8X0
ql2fBFk3++gt04tHTDPQDl9d2/rrFRCjusEYEhffzZHp1j3B6F+4/LF/mOOTGDHvjm4KBCnKuCoq
+95s0i2xDbaKgcAPrHJfn74s4C9TeLNq00nwlRt4SKmWvkcUPXtb0y8KUdz6mZQYy44AZ/mE4Vph
fQXkHqf9yuRPXsGx/BgGk8Bx28H4HSZQprT5iFh+dhqgiu5fuiLzaBU+lp90QDefsf+Y+uIaGmz2
nfRnNgvFW1qCRXERDVWS+mxg5g4jt4ozmhl3o7Cj0qGjzCir/SKJPkBRqGRxJIjexEBybEcWKgT+
SaKK/9KWnb2LkAfNpdrlanGvo8MjZbvd45iXzgUTPHDUhTwSM2jfXJ0FVyDzZLzTSKDdhFaA9Ko/
W1VzX1tQPrb/Ydt4R0l1vkaeJR7SgbpFqE3ybhmwWTw6O3E0nYwgKC6MA2iC1zKtnCODnR/XBgRa
zPd1HdzIbT76znC2ii5/LKViTIr1VNQTZ67PncPOAhlX5pr3FSRl1qAp2bcpu4Qh/GQRHz0aIYQj
f2OGq8b2MTzCrsOAs2a/x9kic2dCE272qKcFkoXUk921nYEohEyew2G5J6nkRTLkz0vD+9UQQ0tW
i06HX9i/QUpJrz6TvHQQPr9iahm9zijoRAGmaUxPZk5LXJkNcyYcO6UvmmOYchrmFksFVeEdb0DE
7nFDlaNv0oO4n1mqyB8Q+rFQ5ePasLkFsUEzaEnkeLa4UcvjvAH8AqfaINp9roojo4OB6fNBTZyO
WTQKEprAQzK5LN5a6f6yMArEzCo4oDPu7rzlv3b12wT/MQFzbSFaJJG4vec3y49GQO3djz9zWP9l
qFzfV9SxJXSpXVijehSG+0h6HA4GPAS1w/lqcOmJbXrL+DxEW82aLrSNV+7wLz+bfxwVacKWafEU
QLPBmR9X0qe2XuIjyuukyehjVta5u1RPd5PZvdiN9S+DY3GwPtZuYDUqgg+hzfdsXurrPM5vJHZR
cQ/WdFeDm2RSxPw+CRv7czLY2RF5QNwLDobSJ06Gewxaa8Ngs7F+Q//oEgddb5h1JKUEeK2aO9kQ
A+sa/rSPqHa9tORp6kghcHK3jUtF+TGM9MB+xKOCcqGewldG3SjHCl4uqCl7IoQky4iIQhglF6PN
mfGg+OrLiDZ9KH4jJdoHud1f2fjsC5UFcdWM4uhOsvsN1AKApj3fApD7pdSUHHVhbhYVBj1RmKzW
+mFqeSZdgBbSg6zrLsQOOGQlMtkVzIGYNdfrninbNbAoeqT030NsgRFpuhi3yF6olNEeM1x7XuYd
gmH5nDvqcMCbO9ejGlwWLq56NEv2VkR0DT1USV//YFmq6fR76k0BQDMsjK9QqbeASyz0zd9jWv+T
0BpBsJhX1kfXiNYZzoG6jk15DTW10xzk68lWg7lbNYwPyj5zD+XEYtnXP2KueZopRElnYTDCouMc
UcFIGKG3xh/HmFrCX/2TPddHMTfFe7VhG1iPZh75pLW2UP/g/845o5i3mo+B4T9EbnMpFywwMwSG
PQkXBPRG5VVGPnEbE/2OPfLHonZsOeA3/eKtccwPt0YEyMyKyymh7TAP0GPAXAz60i8oNtnehITJ
zeUpcuabJDH3Mpvpx+gQP7tkv8DohUefeA8NMt7dEjmLf50zs+wd2vS69s8p5py9Y7NIKbz005vn
CDJ8t+yHtiG8R50Qxa7YR/oHlFBAaNbevqsifvXab+Nb7CxhEeug+W23rpGAyBziXrNKLZe3gLi2
/Wx6TGGqJoFcw3RwWncEme5rB/UtmEIo1wObXSz8e5VtR+NgSTT4d1L3YAdh5uxgXf2xGDHWr1Xh
RNdRO49OOzyw0MOchs0c+U6XxWNndde0A8AOLsfey75OD4UsH8WivC3rjT/GqK7aw0ZimApl0mDe
ec5yczcRawaYCZkmvS3KdvZCwrmN4fKoFYGOA06XuFLBYe6Hj9GD92KZKVdvfyYKEimCR9QAvifc
F+QDjA7bMU+v6MMW71XM/nFsxYNTxt3UzW+Tvkzkl7IcanFZzto+eQvO7gWes4dy9YgpAjvGqsGc
s6/YBbKIdl+CyMD7JYuO5KHuB4s9jNQvxghVmuk6N6A1YgHBRFUQ4Qqa87kC2kCCDJPqqd9kCuPf
FqEs6V7uT2FuzYpsDNZ+dI42/IlZle4JEcmnP9ES+rrH3T5GCTrlaD+kq0hyvMYsyuDLWQFEmLbA
OLx6g3McRkhuGrAS2H9xwNRGEItASSe97qJM/yPPKJgGJgHsiHmFJoL7+Pq53PZWuFmmumjjfrPH
pXdD5sVqQY3AW/qozo9Rd9Q2GoIOrQmuSxB9uB74JjgPhpcSRx2HDLqNMKM7Xtn3+KL75ZONdGu8
a6GrPZrH73IUL3x0CT8/sPCJeaxA08mpWUIjA9OaewguqR049sP8lI6zwjdjJHaDma3rpvDg1yJx
yG197vJcsafP7zwqYtQg5DKFY7B1lzjQOu+msvKInOi9E8YDChgXGV9vHkiRoVQjeg+tbnstINUW
XNukwkV72NeMS8Smb6a2fkrnnMMkko+l11UJuUfKnPDJzsbvLlwJ6KoGJmJZdyxLYm850JHxdLv/
GLg5WUDubDwhs7isKbydiTtkTI+dyRs7GuQZr+5rsBg3WqJgwq5gu+ExCMb5YCzyFhrSSthgrR6T
rslhIe/C9RBdsvYoaoZmEzF2xnME9n/fISCPcbuE0IUclimT5ZakPKV//EAjrNwEfVtycVjLI8Ff
8MJrQDt01We8oS3zhubd6wlCxrA0HlieQaHY0tNWUqFurfVhTmxItwFnLTS5hCbOaZdPEjoMrOWu
QVGMP7P2ZgK8G/A62L0n0R1KnxMX/8pAbpmADHRXhqN+hmjbxCndUeM6e9OL3oPBJi9jG1Cj5WTH
sNYYLbO2OA8BqM25w7I5YjWeBoaQ/locRA/bxd002w1IGMc1YI5FbtLqh8a3L20OgIjUR/OwFpMD
1oWxajYjigxm7+R3/bvrdx9RmC4PRWlcSZ0r2dhFpGh0oJ8HFSSd28gnOnaI4YI/XbyDocJIWlmf
LX/6yV7dL3ekAi3UzJWPDsZT7hNBKy9lXaWousx1X1XTwhiF0AAl5W9TFS9qNllDAUFGk/gKtZ5a
zKWzRVbNfmitoPuMZBMWb3Re6A0s8xE7enc3QendB1s6cFXRA3c2Pkfpo2Vf2s+cPOmdY9ghtVbA
E9Vi2J+sXQDLnYLdvVcaf7lHJMzWewFiZdNWud9GuWanFg7Zbm3NfwvxOtz+TOcHpgH7Uq3LnsCC
EbenA0J4yo+Bs3Am+C9ZVzinbDgHLnIJtiEPaKjQ77rGrqaZZoAY/kAs+GzDsx1kfxhTE2MuySyg
J3/FMehfO8DXWMvLWy4Z4G9nCvvi4reT12fTLMmNKR0ihci/YR7L8QE+cU9HwoqdYeYtY9IXLEjU
yWa8FCuwI6fQ86lDkYLuq35YCjjZoUtiOFYl5rftSRr8hU1iEdhSGE+IMBCaDP/Y9ppqhjeTevbV
DrF/5FK/Wq3hHzHZHbDbMpqDRsaaFXBUVgzdvddTkwIBeW5wVie16Z1cCVJ+gMtabJTGIF/O7sLO
ot2s7zqvHmumSvaWDjE6WDyRMLv72RgwRwu+MNcJqR0aDxCoKjKqyxXHIfIBxDA8cmRr1BNWlQzI
vO8Ov9wFsvIyP0yZgy1UUegzTyZnA7CtiKqvSUKBjnD9s0y5LjBhVdl/gqFM/Hx6j0T0y7Q0c8wc
q35BOZA3lR83I8J6HfzNSsjELI9wTFRbnmM98RPBQwjRLsiOWmlu8flwdIdVs6l0QFkHLJwxjqE+
gQaFbQn00ewcBdL3xRGoS8095maUAUM5H8cqaUDinuzoyXa9GBLnb2Y0OMmBKovtAI9cSSLah5ah
iiMydFBdsb3aeS0ATsK/STdL2YLanUcOKXOGswUcLO2CIYnIXUGNh+2Y5ewJSz+dzyxYvrLyIbcE
a4eNCcexVhjqOF8MhKC7tTPuRLlJ7vJjt9q/xpqQvWBODLP9hYfxfZ3UBT/cHf4S9wia6sVRxSUL
5K6CQB0zoiXHhbkYcrLukhrtZ9qkw7Ww2pOlmgkdNSZkvmYuELKVYy2bHwBMRJLW0cFOkU80jHdO
Y+j5ZGtscbnmerLs7odzI0B1Dw6bzJ8ytp0fuaGptLMydJsH4r1hxkXeZj0HtdN3CwZtWnv5p4ts
CN9FGEBtxrhkA670K8M+9rlqTiMId+Tm+oA6o03mlrt/aV2KkjJ7D2US4rE/RrX+KzrrTgkAWQAl
yOjbqGzEuZs+03ldAcEh8XnY10IdqYU+fdZziTCAKLj0RFEVWfeGftZk12KLJ01mYQCTm691pgQi
asYD+GtOGpo4JCd0iVUwPxXDenVatyGbpubj6qh1CcL4cqyPrEG0bWjU9gG4SWPyETz7/XGuIOU7
HaVW/mpY+oUUBkHoGBoD1ieMfkFidtq5S0tmUs1iv8o0n44rIQgvhTVnkK8EohM/2+RN5Gy6IBsg
0VVxDioSw9yw2acgdNicaVEtiFQcyRaap8PJd+SHBw6OwFMiQUPxG49nqqvxbqoRHpRp4Rx5ZyeD
p3NwImQFITtoyExm1IYQDscvBht/ouow+Y2FJdjl8XMgecx0QoCU7Va+I6QYzpM23gvy8GKnITe+
K4lQQ3KUz69kev8hlirubMe8X8byVg6OTKLBRUZRE4y1BBw0YK1rD4GnxANjOH4DB7ZYnzyJHhUX
JMdGeo5EZ97QzQXF+Fa0OZNIUUacOCjWyYK79aSP7RHQfwvX+/ElLDU1VpjAO/kAk3XnO1sogj/e
2Csg5sV26+JLpyXfF34I2stsF+QJ7IHZd2UrK8GC+AEAi/CMjTr4QQk8PhAUvQ+kHWJsoxNhE3cJ
UAhJD/W6sNd/RaT/8jcqjtFs8KkjGskUqsY2p9WsMJzvCiMDSjuASCBPwd1ZHaOgfPT0ea7rZykJ
TlYWb0ekI8Z3cwxGoby6m6tQ1shxfpfCaG+Gpiu0F3HH+fQ2F54f91X2PRL9cyuRMNVptV6H2ftQ
NRqLwsGG6y34NrXyMHoW+l9LUDtcPvuOBp+oORXsmX4Ve8MI3nFl9nWLdqNZw33Rvrtm85zRXl84
42PLJ/QEJUOrugOqFLaRhj7ZuXzt5HEhXOqC3+hsZI7H+oiywSapdwyW8Pm/fwi019YW5zsP+ogb
J9ZMT5a2+q4Ww4xdK3UZMXBuEP1JUd9zEIjS+KWt0Es0iVmc5AERGJb6BYr0fq1xD06sUsAaOJSN
wgCzTwvOyI5IYvgjt6EuR6bF5nOayafZ0GebkeEh3QKNvS3aWG0hx3ZrsBGnSEJKZMW6HQKsIB6W
GFOdvbTqzsLdqn3W30Ul3qUt64cxUH+99N0qMbulqCZYJqGBEKrDoVzAphmQbJ1qutydZwqFvrx5
Nsflh6M2vOVkOZdbqLNBunNgDwHha5urJI3OTqhPsqByKey6eGqr+rwq7rm6YDAmSa7wLJnCO7BT
TJwK3SSwF8yqQH9JnNYrgy+fDGrsaAdnC6VuLaKHHDhiMSeKPuRkV/fT8If7nDhrtQVbl1vEdbGF
XS+jiZ17y7/egrAdErFnFp5g9yIcXB7edpPYbLKuANNsUdpsylEjbvHaK/ZxniZgalv0drmFcC9b
HPe8BXNPW0R3u3HhVxZTjtffsjPWou5iN5rkzvyz2UK+C1IdfQqBfboFgDO6o3X94yKcfAA5wf1X
aQpRQsMr0sMLUsS3fT1+ZRZrmhfl2UZ8hDOJ2PGmYLTsbVHk0waCn4m5wcVKUHm+RZaj7PyWpEtt
UeYzvXeMxdAw3Du7LGLTQu8lCI2JUVaCsqcnEK4YHscU0XcuT07RqvNCPQLMLz0oXI3gm4aIaZT3
lqnfbu5jzsmG7Gny+LcpzWm8ZEbiiALIg9O9bKePM9wPTvqe1f10ZTVpnpY1/BfZbNtNk+eymJiZ
+w5qRWd5MRQQzDRwylMepuQAgo+QYIoc6pgxIko+IFM+HZYJpUERJEWV/t4ikG9dpt8dzNfHzd7g
NixBZc2oybdFeSfZmOAMY3fE4Ikh01OEV+DOrV5Y5D31gPfgrjrUx07cqfZfaPTePXf+09KLLVPX
4vBb9EMaCfOgi2DdQVtnZafVE4hvOhM8Wr3T24eJDaTGl7aTJDwzyONO7UhoeavMJQHXYGeQgVQI
eLtwLYIOZhupJVCXBUI2OJL00vu/SrKvboDsHqxO9tjpDHETDRbuZqOZChJP9roD2RLgvXi0zfeK
dp56nXWXLNBUlFRSj5HmYdjmRPaQeafaSfMLuSO4Pmw2Gz0LRV2H7oMtBqwH8x/dmlUS8ikiIgTs
y56TrSzSY56S2kEkkNoJfD3YzyJ2UYSO9crOaiYQdMX18NjdZj8on1R5T2nPw+8560vut18OSKDW
x1cedMyd5hKgXoGSBIs/fum0+LFN4ExZ08W9hdwulZoohZqLpvWXLa3xhdXWBuyGqS+QKWXeLdSb
FddCwm6YUX5VDnBBq1seqj61D+Eqng2/eetT1p3rpJv72SMVL3I+IpDDx35Fx89V9Y+xQ3FzA6Ko
ARfIHrlIyCR8LJcE5SziaYQxSbQu/1yKpFNj4Us+ZGh5d8jZRDx1DgGABL0BT9r1CwzhsPriGon2
7sLOnBKVjhPRLw3SWZhzcU3b7ls7PPwN5eVcRfcNAldzykDEFxVK5WZ8XMknO2z4hRlOHcNn+EHW
MKBZY3C0dCVJ60v/Xjr5tipBZNdmZoLAjBKGpDU+vfkIZIG/AHdZnJo2A6nMwQibWvqgs/ZXvqCn
HtJhPNgGvoU5Tdg+jYm21hdlWc2Ts1lviuzfaBbGyUint9kboAukAfuxcBeGYDMJFXykHkHA2O6q
1vmNfHtKFL7ReJXDlzlyIvLKXYYNFUMm7CGvSQbBGgH4yKeeB7HWXbHFxlbUPLJRre/t2b2bUd7s
UeLxImeS+GdY7xkRP+yMR2zUfvqedhNfGGoHMAT6NMG43okRDuoEK74KmNL6gfjRlm8S90J0Wp5v
GwM2J61kjENVcDNxiTdOrEzN/p/9ayKNFVlqu/K44u0MSdSD+mYyUPLEFJfVQ299QyIjOxIBfeIu
/RdiTZJUNVf4jJKDWXd2ATLHUnFQjw1pEofGraHisetfdP5Yjc3r5KWHrrbmh2J+KumqsDH3FwT3
zVl487LvpilOhXtsZuhMjBcKJr8aLFqVSLxpsSJrANAeyxpjrP7ylhUxGS9MJakez+aWiSbgdqdz
t/yEDIk6UY3IVVyRRFZ51zT/cWvyCdEzGCLfQL7tMF41jbQ/zFZr0Sos1m6u2+Hk8ahymBxYMBHp
TltwzyrkESYUu3AdxLOHptFGTmCHX2VrBgfyDW4ki1DsuciNV4matIMHPS7VCX9XdQmk/sEDlJ+R
gF6xyhcX87mvYJKNAdsjIfy/2myKs70yO4PtUZ6w/tvvkWOeXLPPvwYLL0Ou3mmLFYuMrRvsdX4V
EY38zO26ThlvCZlqOBxK0xLkKHjY+K1SHCwFCclkXBSK9mDk5u8gMh9A6DyX4gG9eJ6wMiGrtaqN
ZLbnOC9GONu2R4Jp4V8nojL6qvxg9lwSh8lPpFGfrKluDwxKfgIL2ESIz3nvEtIp4Kt7KYVH4bOz
HgMXeu1WuaqiZRNBwvEA9PTCNYq+0H8ZbEgggjV8PFwCR+PCj5YSDRwJ2JlEJ2AHjo2rWnYk7nUj
8YpLvs8I555SlqTSzsiKipgph6SbxnbBDk3JilJxJEvLMZGpqvk8bmqn1AJjMi4JLg+AwIFuYyeM
9rVVWHwX2EmMa02m7U0QNkYz42LgaMM9DlmeZCKLKYvEd5kagCesqo2FB6qDSWIKGGToiJhBxBqj
luwvizIoyfAwmovBKT3wI5sMsVhnc5OqPpWklhsCIx4rBbhDNsUPMpEsJfBLMNrJmUUgGmAI1kx/
eU/+EXtSX60ShXnuJ25m9QmpqAnv4XfuFPYRCeCJKwlNs83ipZMscdrSse5IpD7yMdvxajr+frj2
KlK/+rr+KTaum6/NP1lAjysXCymvLvduuQVCb3of0rb/1l60pWoaj8UWs60XFOGtEeza0DFvImKo
mCJqZ28BLVwyQGC/T8XlhTVCte5z4io+wep8GPWCoZH/g/Do1jsqYNqm7wNXMeDtEcU34TCeKgQ0
DXycHO891Zi5Hy0bJBHx9rVmL1B3DYeuhx8lGgOSa4Jgr9f1QE6vD+GjHs9WgMMut+5mmKAXpyE7
yUOzQHT9+qcbc/skUok2QLxK9nyH3rXtg61ZY66w/z2gEFQVxsU2mDqF1PfnhXQKlf8D3zz/MUn1
CME37YaWDyhbXQL82uCB7yPdZxhPudLx3tdjPYHRbR6crpNA6fx/QZV1SQ7sLosU7n8bP7GBrh1g
CMvqnG1X7fcWw/2BbtWy4rCESeyC3SLb0IOSsck0WYqU9e8V73UymnxcWBpQBuXLq9WZr5PFjHNl
I+xUytrx4zCvdlaEWm1OAivwYGHgn26z8W6wvo16BOXiMKfLVoaJxD7+I0aCOT76EaYuhDD0hFBJ
cwb74WHfb8efEaQpDgYvsdHdcxb/hCmCdqTXyCpWG3mISZNsCLVHZ2ceq5yULuy5+CIowKBhHGyV
qhP683CXTthaTdJ4dz67nRie3IvWzVMUKQ7UYP5jjSj9WGs8aNkXh//JoOjCoAwjnujydz/zXeBo
CXmPgeC3E2MftEaoTi3vjyC46VUoNN15G51XI4tzRVu/ugiy6HY83qrsawoyASk5Y06xes+rg+yr
1cu1cPVMI0Zd2S9+cPGynF++YTRReiKBxMEGX3ph6Bgs/p/QWQGv15XBCoQAWbXNn/Kw4errKWvG
44wj/lJhmmgg1B7zvHxf12HbNETHmQe278BLKQnKPawC8pY1KsBpWseElkgTNS7xmZNVgMPefZEp
FX3lEfEtuyVP/tf5dhnVVpMleJ5ZCS0NgEHEtUA+S9RqvIDDzFml3enOb+cXjJn3tV3HXZYxfczb
n9FjeCYqWB7eDCzJdBUWmSa6ESH52XqUDAjjz/Xs/qqQkB8rjQseyOBZUtIQ3RC+0zE/oouM4iWX
FdZv/eyTOdSb3tPK4n7H+IZFDt5FVUrzWAfBvCedhmjy4RubGv4CI//0c+lcfb9ODPbkcQTP7xDC
nmHTxhkJwnTHypZdgFe+mT7JTE1kJpUIE28GvF6WA/+KFDcCqfCf8lDG4Pp5zFa8xOsK16Zo+Pla
FFKemYT0pWvbHKLQfv4/e2eyGzlzZu1baXjd/JoMkkESaHuR86hMKaWUShtCKqmC8zxf/f+w7L/h
rxdG974B27CqNFUmGYw47znP8evEWbcYPjlOUD6UZm+FgtRlZV66Gl3kvEY+6QIdB8cJvdZZBHwz
G681Sj+9fLVxnNI73aY/gtr3We61ehnZt151wZnObGpYihkpFs3B8GbWzkk0m7q2koihoiFmE6vq
lbOtfkx169lptOww9PiPvPaHhrUf35s5YBovjSdRn6KhNhZ6m12SgWwJxNYLBvwXqAPmcmjjj6r5
VSe8a1r93hIaxrDEJBJjHWjgLDxXUf3YB+UKMQ71iBUL1Ka96zEBEAgJSclTW8f0mbUCeoZ2RzSI
Dnar3ZtqeBkshBPDDml1KkWBZHtJ9CBepKKyr4HTPGV5Qp0f+3jhdd0yg+G0/nfStr4BjjXaVRJY
A/a0T2eWzSNSNwvoGGRshIS5BP/MUJpcJa3E1XOXsgthvLFhGnRoNC46jTFMjCpjMQe7FYQFDDFG
1dJa0fvQDgZK5hovqvZSV6ep6B58TegPre4d3WZ6asz8R0c7OlaujYm3ZYFso1BCMtolemrL7LjY
zzPuptGGp7G2H0aPC/Xf66BG//azYMdU9AS0dVpgusL/Z6Y4OniuMznc+abF6Gea/aYRNnK7PUFK
TZZ1pMn/Y5qPxfdf//IT10dTjU/fKsz/jCe3gID/x9/+E9q6+s5XH83HP9jlDx8pX3cKP7+r8ONP
QPP5K/4ONNecP0xpG7qHxGHrhqN7/x9orhnGHxbHUv7Uxh/uSQts+T+I5u4ftm2wi4XnaSHs2P9E
NLf+MG1pWbouHWx5Amvk/4ZoLizBL0BR0kjMd2av247UHZYZ1zN0aTq6LW3+/p+I5gmllCIkUdbS
Fv5UA3IBVJ0mx27IkZVy01lJflPkAArhet396dtUOnQ9Lg9DcPysUPWXnYTfkHfvsJ7O/IOC5TTh
+sG9na9TL3kaOoLnLccwpn5Vt1GxYIuUFye7Ut+E4j8MQSy5U86NdNchmJhtGqFItr0cf2hFyXw6
craKThD3upgE4Y0mbN8j86RC0Au1gj3u6SFIF8z93sQssw27d2U/NKxtKzOcDfyjeg1D/RQ5ZJBC
tTFxYTmk5kLbLg948mnJYGaMK74QGwqcdAjhbAed85yH1A0gojIAm9UEL9jViYV4j3mrfYOyYg0h
bqOXl8BFto9zonChfGCTh8mVgxKbv+EhKt2TEYHAq7Vwz2k+OIRipFGCQjJcPckKwfoV/aDfN8ZP
k+Eiu5pur5pqi5o4mMkLNrgXLYRO4iIaQhyxMYOJW44InWiBQOau3m126RQmiY8uBrQwdatB+GvV
UPpgGpLOJg9PcewEbwAkZnZounMrQkj9gKfUGO/K48iql/a6HadTkKRfZp3j2wBku+ya8ki4fZvS
ZwnRhranInb0VW2O9BmXR6NMd46e7QO9fdectWygiCuPkUvCFNpp6wtCIX6HS5tPt8TDSQCNgREB
XX7juzJcNK+FUboGNsHqiASyE6yj60xkGzWwO+gb7yNTLsF4dzya8XgzHS6seGhhKFQoZtBGspUa
phPresljzoS55larchh0mqnNa7ut8+I5i+tgOX8rNNO3mKdIkpzoGEFAh5awjGIwyB4GujTj4sk6
zPFe9my57It1yfUSolPFE4AXZJBoIGemFE8cmzGP7lFDi3r0zgCo2pTmY1kjjHgcLlDqV7TsqbVI
oIE1yQjTZF1wfNjILP8Gb2sb1j4tiPoFCjnINFYiwAPcTya7VvWoCc7CxRS1lBWznwojKOvxKZpy
jiBQYte4DL7xni5TgccNip+z1C2yYjx+SeBfvT7jGnT8ZJMWKQjmeK+lOsc790WW2nvlGN4iIea1
acb++YwXuV8Emnv2yNp2lcEeoNKp0XM+ckCN7PfveZt8UwXQ4lRNdU42YIbD+It86KxuWr/ysDwx
jLn3XFxyhE7LxAn5b0R46QtOqBDp37uS0ioezyUqP1EiUnR+u6aE+Hfc42Z5fEGvMROMiCu2fUx8
UNEWX9jDGof3CyknZ8Po7xkYCZT9NQnbde3UG9KXX1R4DfBRqWIKmQo6WX2s4upC9fkOIx/RRIz/
lZPFe0ev/VVLfEQozA71ELJmlEBTtPbObs44VAYPWTe5cktifk7sOyxAHYyvfeOyPxDN3Dta9aJ7
8C+pQUaH4i0MQW6MSXeL8BSs3Ui1HDDBUym+QckYWbgBdCUopc3RzrKXpg3MhcvuyPHR6mLzih38
Z5toWEUlvTeTepr/sqvTZDcDe92uO469eg2M+g2mz4WsQg+1iiwFZQdLQa3jSqbdzYa3t66M6kWZ
6SW1qM6rmQtIH+ODQ7d9FycAzFMKgwyg7WXFPqOwV70b5eRLS7jJCHKcnbaTj5vGqqn4w//QMG4p
XYtRjuN2y8SdwM4wH6TeWW0IvdO+AZU8vjOsPlYUza3HiM02dnKSUd07uQWqg0YqxzAwXajQ2DKJ
t7Yl2sLCCYbz1E2bDA7tpqL5ceGMBOnrPfPG9BT16Q+rIOlcqP6pbencxRbzxvTlXOfDphJEhzrM
FKqg0U+DHeRp4c3XYQFVjPVwNBSSkj3ht9dBw5oQNuIb8t8uldWpUh2QqIbaKu+Hm0SPsY/lWpxC
NMVVmsJPAIQNfAE8lkg9jmTmcKj98daMAA8IhW4HKoBcby4NcuCptrvatm41M+UZTLPhbPuh0z+x
a+zpZ4A3hQrKS+VW71puXFMfEdUHlAsveWeTvVog5VRr6f+qKGJDgfMR0Z0NJzXG/hDopgIEaK3p
H75dXiKfG7urTXPTDnm9CXJsYyrvHugGJQfjFltZus1yAOaXl89V8qgxbJHdpZTAnLzU/2B+sxHM
a5dGH1gLOybGXwPRCXP/Bxz/U5HB9woDh7G7s9NbAoRcJNcss4BlqBGK7KG3zJ8Be85VN1TbzkFD
iyLBwaeLNnZgXDuKxxHc2ncvF2JT5fmjYMIaOd0Nhe0cavhhmtrZ5zln+sEkN6ZxZsWEZzIhiwFc
01BR26oj3N59eKYT3GTW7mOwJvGQfTnCFkyLsndOkN9GiZ5p9+4zUBYsYPMLWuXmtbKjd0dQtEg0
GSvFgHiEkDPilKq5zhkQMgiwOpPWEiZpE5kLMDIQbHDnO6TAIw1vaardkqRAmYnDB8tSTEa6YWWJ
8cOrpm0lxJltxr33o/MkqeTwXYIQQ2XfRJOshKEuht3dps4/D2mvY5rDJTw/bxjNL/saD1+uExyR
mLo1bjrIiLlKLzKYC0Kovj26yvgOp+m7rkdkxhXVMViDJcM5rNa3qeWM0Bu8wkZGsCEbibPqUbRw
zOrQFpReQZRaGXp88XLgS26zYwq6KOMRE02tfkFA1lDBAVNAGXli6FOvU+sVal1AKEQjJJYBiR/Q
UczxTmy6I5+SXLK0upFhIImbHay+2Mmc8yPWZ1DPETEl915n/b3QYir2Wv2rwhEvY+QspEqcoeDk
52uunTCP0jJGMy3rQaPfHYDM7IrQYmPiHV7EmNdGFc3o+IOMxEPXyl4wXPIOuNkLqDR8KTn7lbxz
H1khLkPAKRv+X7ztCmnxroN9GKiZt1kw6povcwdYBx191ZyngX+PiJvZgI22UOwRfTl8+coNN44t
7q47FYzxcMqZ6TKU1E6WVf5mKSrgjMQ7GhY+B+mUNjtF+VnkFIfGefxUGrVkYP2ZJOUKLwhRLeq0
VyP54qXL0M129bdMxrtAMibSGXKEynjGz/xKLujqcL9X3nhRIUACDYyDJ4e73rGFEGHDP5R9AF2h
wEP04ciV+FNGqBrQ8NYmU5H5udFia5jUcAssXM28QyWNEAxPKNi0BmdVxcZblqf7sPDOfcWITUSk
cCgT4BnKMu5V6VPQ25zsx/aNprMWQ8EcqLfMRQPaMc2Sm2gxKUWNBNPl7AY/3g0xyLHChSM0cYfO
bwnj3UOB7kAXNP5tGCygclFSZfhKsuwr8bwtve9LF7Aw8zrdBqXNBaD14rvPopNf2Me8+cT/9e10
7ITiSaZHITC9ymwVm5vOCqylO6YAiEfkDpggL7Ixf3RUUW4s1V6Y1m9DPfpBadeWY5K/kHvy4dUL
Gboe92geJs2+ryJ729Cg1hDUoMQlo9wVe+HQHclMPgURAIrErwYwlCihtYk7CbgChKEnR3f8pTfS
DCTUbGUjOe00J3vUDoUf4E1sY44STo19AEENcK554tixNDu7P3ZF+VmN9fvQwaSDdYEdgkhWpapt
WDmvnHiWo4c9QrGt0hMHqzoPErukPM3WjK0+Nd658M+ZME4hm3END16ILaA16DKLTZOXKToYBbsF
FSmutymRG5qA1yqGM2zzm5VTs9FIDKDuez+VQ+tx2FwLYeaYYtJ9PdATNxm8rxkz5LQ27LVyFk7W
eMsoqnepxd2H9/xHofEUQXQk1Go6B2hYXX/LbUqKLRZKQwsuBk5M9KeGqiAgawOniiz9KgmG2gJV
t1gbQnzTgnicg6utdqXaYh/TplRmdA2G7JD7Fp95DHmYQvWnsH1xQu+ljDAX17LZtJnAYFuw8aNO
bzN7bJMJfFExhK92tR89587d5TBhNclrGq9TZm9p5Nu5st7TbYrZ41zzTGK+fZC+Dd8VL6A25Be9
J3fhQ1U25c5Ia7qdnPKtp8Alba75RNcBNNhPPTfx59lYJV3nbiaMfiKLRSSZ2JBwCnuZf1BltW9a
SoQ6Zm6WW8Qri5fGjz9/r8GdNV4FXrWW5nB7UhibwnQvTX50JQjv2eRz/EKhg1b+PQqmqxyd0/Qj
H9IL0vUmavtrknrnmtvXh8tJVmpq1kmeP5UjojmuUHfE66Orc+uyy0vYQqSlAcXo0AByPQiXx0Sa
WTuOPhlFeSGM7QQbb5DhRKUP72RH3MMDy1fLDi9+jNvWPnsxZ4lQs7fe5K3sIv9VacG+xMYCkR6j
69RUbEZCnu3jVVnAWcrixVXVzTVyEBPDL2nZ0zxZhC+QR2ylQrw4lrhN1CnCUfpsRvWF0sqoXLjf
JFjPYzTtUvKmu2HAMxWWaqNytXBjeg40fG8uuYoZtMVRMhHbYYAxINo35iZPusljKGaXBnmO0N+N
iAh7njafWQ2Tu7VDgGQpv9ly6vWzzr5m2XXTe4byTZmV0s5FwSrSsM/FsEWeGOdA1atVlABFydL0
q5YBl7uiEQcKU7LSPOfdPFpN/ZR4K2pYivTTLkrCwcNzFFub2OJspg/ktQtlzUEGoERTvQLXcYtt
5FNPiatut7cm6Mg1JfxrmMgsehiOxHM+NRslcq5t6onBLjnRzW0Qaqfksx7wBmEVeLdqLpI0JSfS
kQXkNkthiqBJ42iMAN0tWC23TpH65zCdHnz4gCu75gVgfuJuzcG69zbqKY4Le9nowWbATQ0KxKJE
oxxeEg5ql8TFwFsO5YHx2DZpUKWB03dYFEgBucMHh4153NGdle2tG/Gz6nEj+a721nrqoQ/zq3D7
6FI7PD4axi3gJUZiwGekdGL3SYLGq5cW8yo3OotuH2N2emNuBN5OBF9lrJ7zwh6PYWAzz6fXq2l7
+5Fg7jljNrvLU5wWKdn8RaWSL+q7qDSv3UU1jzRk07LZttrIPYxkpiLlQSzVCPj486/qlueK7qrA
u7I3nrZW30sgu0ut+Eo9Wu60sXjR44LxKF3sg/Wh/Ck+MLBdqVTwnFbZoQun5BrGkEC0RNzjqDlO
fTUt8qHC1WB6ODixPzhaH+wDc8MPhxzXUrVpRS158+Rg0Trqaqp+dy0c1M64gt2VnqVPfZFmNJ/V
pPCTEbMf9Bt87GTRegNRrbjFsZ/mByXzX4Z3a4voqqR/N5U2rErduTid/8S+x4ltjZJVAseTP5nX
ISwe+666B64CUqmKSx0pzssDj6q07Zexj8CkSy73nt0Or8xFoCHDsGcrRcwu7dD+Nb87+oaZb7H3
Zhs/D9g69lm3hPqkrcQ8ORaJdQxc/dQL9TRm1S88b3ahA5clOj8R0KDwaCCSzzkpB83BELUDd/NR
WyDsjOIlLkOGk9XKY0ThUgzPsDB9grdIPDjI35Jav/UdLpGY4xi2S9AUARk/7iWvLz8UqZDN4Isn
PTZALWp2dKrw9NiN8aiXhQ58kXmTAoC+c6frCMpkAbEG2qEOBdWqC8YYGhvGUDk/NczZpElY1N3a
/uqNHe7XfsvuQs+8W9o1JxLx16wsl0om027CWQFJm5BL1FxG43drdz9uS/dKTvRILdm21iYLoyBt
yEbOGuxOPnpMeehsUT8HtAwsbDEdCiNEoalb6MUej4smq7fEZMDmUoY8n2xNj5os64PxIzCGOPrA
z+IBeGum9i5Hu9mV4KJSw/PpTQPU06GcBSS0Foal3U34IBhnkUN8T0AOEvep54nPnHEz2H4LQZQx
kh65Kz13n6RjAbNsmRFOOEzz0j6bqn/rOCgXo/2d9XVNfJOHuNlvdVf8FKN5pWLgWcvSEVNCdU86
cZCuGe6m5BV2g9plhr6qkGnmt1K3axybEQ3Gdstz0WsODdEFqp0LVN7kZT5kmjFFXnmbZ5usbaNd
q9GR0FPLzNCkXyOqOcs0MAyacZBo4nzYuUlNCASVeT3J/OLI7NcQddfCKff9JCPKJuTcQIffoJ1m
/WbS70rHblWZpyGI87WsvWlZD9Yn0C9nWdRUFzZGf6Ut19wTeN5aWftZ9dlr0gIXtVOmyaHtGK80
wLk6URMnTIZN4mJuMEzvZTQy4q45E+KBn437j4e4wn9A1xS872OS4hgSqYQYKq6DXfh4fPDjA+Va
V5TMgkCsCJBjCvaC7DFX8nsgX70sZVVumuChnoxkX6PPgcwA/tPIo4EutgrZAQSFB7G/mE4t51yS
2Mtqr6fpNkgL3BGNZPlgO9Eq8GxjxmSKKfS9s8+RMK5eMrxR46dt/BmVFHcj5isgBT6m0pl6UKK0
Utddc68bgAsz45Nk10AqWIcYoVm4aVil1qHxTon4TdT1j742kGasAI5JEgMIkzHP3g7/MbEBbics
3dvJKc/zfwFM8ydl3u+IFG5HRm6raGyvoHV4bDWXJncfTGvCmJeIdRkpaKTi1RT9BnATlWEjdy7B
mKWP7Xo+q+ylF3y1gfNsjMeMll8ehU6x1ZkGLqp0U+t5xnvl/+Bue5F+R+oE2bvfmBGOtXhWURoq
gQE4Mm4PaJbqp60zTk9RLY0tb0MnIQrp85plXY0SBpOfo57mGGmyPN+pXH+0HJx4lJMfI2bHBI8e
CH1ygiyxb2RTAtmv1pgNs7M4VwI5z9BYfqLcIUkyQIMr02EftY81vUS1z3SC3H7u0zuQalRCD49B
6hz7BPB6xnspCCqQbPR+WBNUDD98N6OyWQ9kW+sqv3P3aLS6A3hHqXCqetvh357rrHxZ56+wp082
tCwSTeziAy5mpsNYTkswFVay9wqN2WVql0urbG9xoCdHBswm5NoK47ZJxN3rWM087erkhdwoxthW
NsXguJCD2hGXSHTqKrQ2t0Zzn8r0ra3hzUF6fJV9eo+6scbo/KnpSYpVC1yu5mGqzY1FUJIw4CFE
iCq8B0TAAQJYO13UD+GAa94qkrM/or94XuWuwtm7JWI6UTOdJCv9C3tVzhmoWgekKwqmCVBXMDWd
XZOaknqQxMM79sBshyDBiQWWWrE2MFuDqbA+NQe3qMWsGdu2whfF7BPStzlzOoXBU4M5F/5/nqZW
jNHdGOJjP/Hs06viIAsjReyP8mVFTzjgSGMbfud1ScED7jdZZ9SFkalyJUMw58vxgCHrU73Rp+mt
E+kBUFGRecEqaN9HJMewq/dgRH5+dXn0Yhf9FW/WlaUDYGKiP+kBbqA2o19MYMMztORdL91z2eKv
zJthJ3BP26aWnj1P/urn5jinWxsFGUcZMZsgdrnOordpMM1lHFC8kRhEJ6d8MkkJugcxYr1o4+YN
jstZ65CQy2kYd0aBuYa2qrMuwlc8T+rQzx4NPU4OcwdhxyYSTyUHWk2le0y8Xw3sQr/9NluWIzVh
gPSH9J5lFCXJ2TErSWwHbvKI8PWesrDDEaBys0dtbGnHi3CasWrk9rZv+DvNGU7KpuDAmPMsYAQq
BtqmDWe379gYpLhhefkkoN/hK+oJtegSB2CihWvBw23FpIkNlT1cHLusl1MZPmDR+NKqka1BhlE4
Hsd1QzQJV8S+sxXORosjy6yAIOIQ5+X3Ze6eHOXs1QzC+qg5UbkLpQTTY1/Nmv/gECya/mzY2WUc
5h7IQBKMLXbRAEy4H9qHoaNRBczWT5xIBICpCKVFp1yWDnffmNLTYo/FK5LtPkQt3CLM/4p59qAw
a/2JBkaEJR80d9T0Yp8YzQ83QnKcsAgdZdpfmoyNv53dfLfAdrLUxQBEbKwqY8/Ehr09QWcXGYps
8ldphO+BnWTroHB2UuaCkNqJgzTRAtZ/ZP/8R1uMN142VnzV5RsbdIzhtR9eatN2SS5j0YroNet4
JPcRTiYe4nmPSb6V3T0Vvr/tMNvgLqOaTu0s3dfRIvJfwXTW88A96amLrWwEy41KuPEjxJ+U4PPS
5WlYk8IgB1/Ju9uXdL/a1lsqY/qtKhNNXnTrstYueoHDlFqXrwxGvrQx93ttBivbypy9pK2DSs0Z
G8Up5QAMsUwupMi4tyBawE6gA8kq0GSaiu1f5VMOO7bNW8GoxJM6vG2yOQ5XjxoyfW/pmGjNfPTZ
Z5NzJLYiNg2kBd7nz1TSsesOaAM17CMsm/Bo1lJvYc3A6cENhhOjtg8JTr2XEVhClxW4nuC29Nrw
YFics5tmvOuVy+ZHG7dTMy7qdryNtvsd1vT99eVOAb2a5xSwNQB2hAa6MuTEEHMltzyeT8b+947m
3D4bua81jMrjaDgro5hZsOoDr5fcSkVF6JjbCeNFEa9KF2mysPR9R+HmUHs/tUoDcjiGt95YSIcW
ENgYuzrKD+msm2J3IjWjTM5OYfJLl1a2LpzurYqY3RZl8h5lwTP203VSIMJGyFEndqd2Nz+HFUQb
QCorvWFZoqJgvrnfOpxMRJeJiRifCSiXjTI9d20WBm0YGnMkxyTpadbrsdrTO9YTcTfeupyyJupN
POZj1FrMhXxK37BtrN09yzuBIq1HDay0HdDLJzONkjXOAtD2kPBgkiGzecF2rmxZGlXzkprNG8o3
mGa+acrW0uOEhZIU+ktfnk3X4s4vip1S4630+48YRidsinbb1CmKI9dNFNuAhhpcoYKTh4icr4oi
i9Ryv7lDgMWmJBXT1DhnnXWD8xosZE2ZVKzCF6wbiJeKBB8OorLlRDCz0l2xxVzMBcOaohS1VUO/
w3N2aXo28KP53Ible2e+A4m+abn202zZFrMPWsYWSxiIVzebDKxJfIfBq3/WMbf5QNyR9xhrqwkM
EKVhTWea/KbKrVxWs9JnKEyvDkcck2DpEFwqU7L1quEgUV8x2zTeDA2UjW+PJzbe6zGp6geuMzq4
3mJqrtdmi4ExaUvk0EK/T3oGdYxLUMOl2vW/pry7eVNN0tJ2Dlp8zGG5Joaxazu7IRG1khn0vJRX
fEtEjKO4+rBKFw+gf9RdNlrhoL4kztjloGKGiONZM1nVCgIjfufmm7DqnrhqjplNitkP+GNVM90N
sq+A+Ry/yBwPt0CkptW1q6j+NAE0Yp6K26PSMiDIAm0zKzeJ2Z1gLLfPlPlmpcdIf3SnQ6UwaXUO
+60JZlfJnfxCmHg1OSjcuplW34wFPZrRtLhrDxoRjUusy0dSPZALBBFyihj11djLfEMABiCrCIut
F3lnvdAHDhgkD9pCT1/qaWD+LYMbWMzsxUlIalHxRziARy3IxfiZw2b8PPrdx8QdexL0Hz9HVMyt
QekWG4HLH3h7+TF6BopC3H05XV7dfv9PXkw/aqxgp98fNRqc88ZjDpZZTNFc3XphgSXXkfTx2TAr
SYkFL1zLzy9oTd6VJZkUxzY7WBKle0yAsGLuBtgH0a1f1g3Owni2FhaiDE4+zntIvZwiGlvzD2lQ
Gqc2604pprJTNDYQjAFSWdjAlxHj6p2g7pwVpXH2vBgzP7cvb6rG0aEH2ZV5EkSppN9WHnnuyDZo
IPFogMiCbNy2TYDdgnkeaBJ/V+k1H81/1Mz/z5A2eG7Mda1j/uPPCbFtAMpTZecE+S5uteBJD/Pg
yaQ5AJd++vD7I/Y849IImez4uCE2lq1/MaAyznpv30JheMw2ePy7me9tFdGnFbHY+s4C5K6TCa5X
TU4Zq99rVJKt821vuLSG+sBAY67MUm/vnRSnnOt5vssF4Ea9CQ6dAAKRODoTdzm9G4o6JDX38InJ
VAThlLkl2XTzmhiGTwD0nQ6wkLCaGJeuy7YHkRys/FRSTWQ8JCOvaVfFck8VXgWmgpNTgvzP+EqH
GJG6FY4fYvGmCimi9M2PVGmMqUe34ELMxcawgH1IfTo2DNO3vqVXGzIo3do16n1OOxUxcVtsu16Q
si3AgxUhJl5cw+tAKPvXmMpjXWNVnQWqC3spkuaUFyOwFuRgXaB1lkZroSz2aWSisxSmfi8nXk8B
KXPlyIGGUXZvNzc5i8Gu3utUOxGS/xq8yLqOECqujus/U0ZGS3dhvgZu/zLqbNaSOglho0gMvpeO
CmckawpnbPM1Eq72nPjdY6v16aVP3nysTEwAveqcMds84Kpa4uRyOADQ6VXNx1JQO7wr3U9jIH7X
akc38Q6uC8p1kcTrxgvR7ZvJvaCUOFshh2RTm0xsVOGMJ+nWE3XSJuqDETU7BxoKIgUsZzGRbPC7
YFiRnXHI4JrJJk+YMLpEliH6iCVKOWc9J+63CRTUtYyZqZXz3Jfl3box3OcXm8AgatghIjcUOwNc
Bzvq6IujWYMRjD22Km6K5TvBtrtFHF5BlGc2XeqMx2D3TgulY7/p7YqMcXDETWCcsoYyAKcJmIVo
yLlCm/sLKu9am2m6jm3bWnm6gmEXlv5+oqGLDVAcQ3m0NYbzdffccRbcWek8hJBb+sSX+RA2WyPK
cdcISHJYHqdbGuLlm6OvUf2rDQHcZFq5qDOM41jggoe2xbAeVaBwaU3GMQNS9BgQLLDMj0woyWlt
Ch5ly/Ia0mq7J1nyAoPWh8lqD1e7Ndp9WtFXn8v+xpvkXZFE1BnLRrIYm4cRp80zfajaTcoD/moW
NEd9BCq0lwmTLhCj1Bv6mcGF6c6dNw1kswbNtGtyCDE8prqAe8dyQ5NMYpJc2jwOtpGucWiRzaOb
WOGpK6c3bAvy4uO3XShHiY0lIAP6yWgdDD9HyDTK17//IhbKWtDlxZbR+ZIiEfpWCx+3vSe91eCC
BcU//F7VDA8XgxycRRIRHmqRT6CylCgu4ydzDI2cJ9Nu+o2uv1+DYK7D8fByQXqKeY62xeNMHw2x
eV4Gx90r7GELv3aqfSdylhbHS3aWwcnYxu6NAfqpsHIOxi2PKMIOG38dK0oJarZ9ZIF+ZFOkPUt/
CTaf47+nkzIFbrHHCfRZjOxhzGmeucU/4ohzeuxP/tGdyme21cM1rqN69ftXbMjDLX6bXf/j727X
69+dovVv9+vPvBgryuab//bh33brp/V/zl/xX5/x58//2/Y7n82y9b/8pPNt8/zfP+FP35Qf+49f
azbh/umDdQYoZHxsv2cDb90mzT/bdf+nf/kPW+/zv7YDC0v/V3bgF/WRff3JDfz7C/7uBjbtP3RT
6pbLQkVq0bDlX/6t/66bv/5FeH9AuhYWNBzpepZtGv9lBrb+EIaFb9e1bdPCweM5f/m3OucR+te/
aFiIXUunt9HAoO6Ynv2/MgObgp/yT2ZgF58y38g2JdKL4XqmwY/6ZzOwA6nKSiLmEe00G6C6ao+w
fIKC/K3lFF8CGyShCtdjBeLpJyGccClF8Srczr7LyT2aTXGjhwh6WPmDm+PojvLimO4nUa7d0Cof
Kc3dm45Hft3UZouj82x2h3AqXkinULhIxRi57t2ILpRo6aMok2faNiiIdVqLhC6LVuV+sA1DH0Fm
1XXxi5oyxlNVe6RU0dHKn6i294LIJpy5joLJxjj3mNSgYRRfXbdP3PKT4qZP1xM8YSJ2plIHBjo5
/c8M4tASOxOkzkZ/ogz2UeoYesmTMh52Gz47f8IjRvIJIlsuhqcMN+PGzEFoNp95jStQieQM5cPl
n6Ueo7S03sxMWwO5dFPdXmsDKJQCex/m4WoNCK3c02c4LWGhbBL7pYczhadro1OmVPK1CxjbJ1Ej
w6b41h4806JAbNIPCYAF/M4M1SKr2NoVx5A6rCEHcPgh9gfyRwO0CfmehccI3rF5/DTK6dp3ZA91
6b6mA2YHv+eJGhMzDaoKjdJjdNA19Reh6Qx1z2N4BpwOUOizFn1aQ+3wxFL1JhoJxbP4ogplVwYA
l6BItqGjf9uZ+cbDzuXTcnDVyY1pY6CTdzLi6qHL0J0z8zaGlyQ7lQYsgy4oDrUHk7DvvnvDHB9a
AVGUqdAlc6C/kS5XZoG9jBBvY3Ew9GrGqkPxzrbnB/eF2LpjBz46FNtIeO9NgOptK8AV2fggDVcA
g6Cd3ErVJnBCRCbwLOT0RYjQO3mzE3B/7ka6LMJozk4oKv8iu9y4poUvE+cv9Ipn1lxebtK62vT/
2DuP5ciVLct+EZ5BOzANrYNBTU5glNDC4dBfXwus+6qrJ1XW856EBTPvpTEZgOOIvdfWHzt0doem
Nb5KU7BhK8HvCuaVUszRVG34YM7IdPu/Xryg1FcGQUCws5D+sqUhRUS6W6s2X3Ll76lwseVolc7d
4unH0rfGHQ+RXVB2xYGld7SQjnmuIr2BoK/qQ8K8/L+9/P1ZMP9FPFT62rJcplYp8eIMlLdlbEDE
y4PDEJAVG/rQ44scMSQUiInAV2QmG+GOcLwmfwYvIuM7WOSFH/7eEVm8Me2KXHpkGoTDJqDR53d/
L4Usk+WES3zJeis6jgBDSdYgGd1RozxIm+W5jIQkaLJouBPIrwg8tG3+RMTwNPX3kcfqFavN/FqR
ibZxbf3GxU6AWzaRGzx+mnJURyaAU1Ae9DmeFjltedC6QMJdT+dsPlItBYycLOZTQIB98OKQTGDS
mChzzzFKv101hedaoaHgWmfghoWwWSVwKzeDoV7+ftK/F7ItJJzu+Yf++xoKR4wuG9pcT7Dhys+n
E0fyrKf3F0V2z7oA8VwS5Ae6heLgG3lx+PuSOAXwLwXS9iS3zS0BSddas6eV3aDVmca2Q6/H+abm
F2LvWRqwfAoY/SdbIl1J9lANJc788vfu7yU0dLyMVU57NLlfncAzX0YwZs1SjgcREpHVNukvoe1q
rcuwoSeumsPfu8lly4I5d1PW46NKq25VSUcsiGntD9qItUF45s7vw58gI2q0rJvm8PeSRCbJL9Ya
E4i2jwxLHf5eGIs1//nu70uAIgrICVnQri6BIWqROuh6gIKplU6NOwvOKO3qggEkYCFqqEM0v/y9
+7u0B8vH5vqNOdla4cSLMJ4v+hzrr5sGN6ROqIxcW+4SPlhmbx9JGtjb0dPfQb3Fm1Fr1QEfxLg3
3CcvgpfX2v1r2XgNiAfvJNm/rOMWtAALyrtQQxQgpPUhkxFhj5Oz7i5B+sFhdCYuHQR0pZeoJdew
vhw68LBOCW3Zn0EZ8zX8d00wnh/2ys4fqmiwDjZtN9tJ3oXw1NaNgz2cMbiLHLtmrqKf3MkBauPa
pxQKf77I/15HwrZIaA74A6NAyKwZascHx3qPKZyH+sznYot5CvF7pFHPC+7qiFkPLAEmKFVxTIfI
IZwM17MGN8bmMhTZKfKR4lpD3G1SUzcJNJBnAi/x3EcEIOvAM8fQyM79/CLYyq5R5c/iteJC/zib
0hFYFJgGVtWd0xT2RbhQUsPWAvwy1ieuMh1XuY42prrLAuLkqoZBdjVwfiJeacDqY+IomDsxrqcM
IKQJpyYfnqeKOScK7wuVZkLctDldc4dJcakR2zR/laYYJH1TnN2yS26TYf2GRZYcJihHYDKYTwWs
920GrrR+21rHb06P0G6cyiBj0GBCYVX+R2cxKhzLY+z1/I4aQkWmad8hKF7IiCEFymtA0HYVvwUW
HNWssKc9De+sFhjO0MwikgRW/cTaqfJAoBHDWg48GRu1YvyTsGcqhq0y0IYRgrgqbUwJmUtUVzVR
CaXhcIcQSjuOGUbAxNBuJSc4IW/ae1gzxTJMpIiOe53iGGKam37XAWEqAzvLWrYMt42aK3DSFQ8j
aG1pidFxQv4RAjEm9MMzT03nkEkTH0jGWJUGek8lBqgHGaHAMDLMpemgTWS6MBjrM7Icb2NnxH5B
7YhBPIodFhIJNc351rVsHsmvx6bnQ5uEtjMsXLFUSHVGvtckx8c2Q4I1BLAqK1gTcxs6+wYCg6ei
ZT53uUUiV+tjavLLGFXMfR/xXJVhX+FZ3NlSDruSQbBuozUz8jRf0YosdMwVO0CFV6HAvZv+q67i
gQW7H69LVWO+7ij7Bnsd6wCnRSjRPQ4xSQT4VHlerkO7UztYJOfayTD/O8YXSS7DuaHbBZRaLAwU
WY2LCDskRREdCJk7gbCOIsez0CbojgfYuI3MH03IHonV7PGPywtHL82+rbydnrXfVQennm3Hfmic
rZ5kw9UMdLZqHUSzwhEzisO3lsR1+Rq2GUVbjjGmK/dR45z8JDh4rRRPek8KAVpLe8E+j01jaP7G
nkViZVjGR016iw5HyNy3oR4KSKXQg3HjW2V7smuooqkHsFRKF/aZlsMGKQJn47b+lTx03BtmgqMs
hEnY6bOaByoxonPX2GOxR/g+waOIontfMc4OwHFV0ax68mrwDuWPy8pFFI6FqkZrjppvICfBiMzM
KrEPcS52nIBwl0BPTLJxd458q33usYJlB7ppzF2xGq+6wnSvjy2EIeD3U8JpX5bnRLOe2EKk6yEU
+ls2eE8ppIB7s9/5IZtCAKThMm9R0pnuZJ9ipHYote0KXXH+a2tMdIRCekwy39muxytI+Ocyqvs9
P/4pTYOeS4CMe9xdjW2SiVUHq7IoTmnU7ILOenbRui0sN/1KanGshJczuZ7pAX3nbTvblndNi4nM
HPJ4zXfGv8K+DrZG/uY02Unzox+hYrBO4dCtO+aiTmMdCQSv18I2bEAOBr7CfBVobfwAKHyjQPi0
piU3Y+oANIkeZfzKr8C5Dk0JMtvrn2sy2ijoshdb4Q8LbdsmvYUmBD60Ov+9MMj6593fl0Hid/te
zIbFf/+5hV2JJWBtrLI4ARXXaJ+hI2Cw5Op3DFmU5H3cHybwgA0ABzNTN0q3eM8D4zXp6kcIqyP2
LQBjRsLq2lB3KCk/+yQKdtJx7kGxcvVnrX5O5xezwkTTgoxcROhiAacDtgVlC8SXAWTGjroXI7mR
ISIDU/tCKz8uPAe1TNp8tW5vvXSp+kEMUF1rJLnAuh91krvOCKOyheMWV8/2vrKhqHcW/o91gCGU
U9i+5DFAacsYTg43YM/4fSnsEBymFqanMjVtpun5kTp2beCwIq6JYTKH9EK54rOykk+QvRgJs3vS
tF8GN7mm7rKcKv8mKhOdE4ZH7mvzXaJnBF0Ud3dt6KcXhot0W0im3oMcoaIFUI6LOeJXPdnD4e9F
g80MmN//5SlN4lrq9qhmH7MSXqWjEhZcReEiUDIfBzuNl5bsvnvp3YKk0Q98H672p1AnZ9mfp05S
XKN0fOsbtlueiU+wrmp3nSu2VBob1rSaOzHWFomXBPtBC59LdxmPzLcm4WNVT4NzghIRERmOQbw3
kZt05zwpmpPBnWzzEHSZ/o359DHNKx6wl2oPSfW+CgMy6DTSRtpcf/WnFBMXz2+Wrw5+Raj3pqNv
9ay/EVAJbhHbqoL5MtZ+T5Jy9gNd4I21JYb6jllePmLLLVPSbUkNzBb1mmDJq0hcVH04XDB89oSo
6B7WXZogTbJi6CUmqVKxJ0eZbqdlsB78LODvIDj21FqM05V9SRAyUNqmDyKsp6spHHaUpc/lkenr
XrnqEEOyXtZ+DGkoIvQApjDFmr2TBG9w6X6Z5SC2BR0mYLwURtVQYhGBCsQuc8UvDL8G1DIChlp/
3XpE5JiC9JM03Lna9Gk7truW/B6lCk7kSdHWzIWE62F8hElyrKVmseoovJWDCraPLWcn+ecdpW5s
kY0QYCK9mqU46hUgFNvCBxHeklbVTxmm/pCpuqcgiQ2+cWQrcIxG2PcoSgLgo2jXtNlrFaCJ5RSk
+myLycIShF0m9FtcgxgDbHPmTZoutFGS8OISjS5B3wA60BgE5BM7eDT0kaipFjgx09aWDMWkupuh
mIOzq5wkPkPv3e9rQoq49ex9FfpQUFunXBPUzrXRgiEqR5vE18Fb6zpurNpFyFlM/l6K8KfXtV1Y
27fWEpu64soywwcMm/j9cPNqA/VhCRHcNJEFKqu+mCEneBjYx1IDCZQUhYDBi+Fq0M0boQbvkxN5
W9uO9UUGLA1w4nKkABwrMdCqiEuYjvdhXu1DD5+Hx8lO6sQY7iFK7AYPuSDjMwHZbDxntcaZ3ei7
MbtjIaaW7oAeFQsZ2qiCprvnr0KlsNlFyDStrHkLaG7591srsxIRkZ47nAjWoSt8wlXTBL6/Hn75
NvwmfRrBcCJq8AJcRDpulTX3eobMqxSSjfFIfIHmzPHhVrw3pvgVb9n4wf9A2VbcD23ePkOG5tSP
fwrdFyfJaIxvGlwy8VXtU+myMh2kc3Jsc1bQpdRpgsWVJp6bAJAM+mEE3CbGuhoSYMUWPqwBIjri
3YgL9yADVGAlOw+d8wJdL3FCEPRMYWNTyv0NvIsn3eVHle5vXEwN2Uw4o9yQEy6VCFhjnCMH4sKe
jS791trefc6ykMA5098PlFqLwPKAHVlt/mRWAwV4f/I0Pz7J2SRRk9W3GNk5SlP2RzM1CLhmjqxV
4MeINL05pZl+6L1OYpPt9k/uuOnLSlsy2HRuHu/WQ6P8M97wDm6ROxwmdOUHR3uh14zAECPknV1O
fc062QjSG+lnzroIqQhzC+2/2bYXL+nblQPwHowI8c92j83D64Zj51FkWrUPGLt5ncbU2xVaXy/8
johRHSLwrkWM7bixvfbLZmf0cGeo91hBhSF0U6KqAEPNYGFogm5nEoVAEBL5WrRq4SQIweqRTZjj
8FEMZKvGqJa3Q3+aQuVgu+IllMY/7xzJ+kV2oIOyqewJdkE/ihToVGT5bzFF7YpNZqnP4r2s+Wrw
cGEEWzepXhxKka3ZmRvHvxeBDWGN6RuBJ5LOhaA3wZmUnn1XVEcvKWB3sXCUlp7v4pJm0EFLMKX+
IUoYjhSxz2nh9dp15JQ75f5koeYrx0+2U2NNXA8TwaOV+Yjj+odpLHZuUCZHUQl1k6nz7MjJeQ1i
TW0UPootxFrn1fVb9H/UzWmHwkPVY7j2yhRHZRcmLEtXfmcNV1nF47WcX5wieIU9TUL2iOV/QHmn
d2+2FTh7aJvNuiakEZAutfgUUT+bOemqbMoOAevPRcXxtzaaqtujXd40pFiBAPSNNc5etI51g5cj
nb1JKbGYozC7Y2c23VHhPeFiGX59VvCHu8aNmfR6Q75qTQ4AaMLeyioL9TCxBi/QnD5VBB9fsnbW
C3O3vhqdDduLUcq2klqLElGae7SDHwh62GjHTv8QmgVBul32qrstZXGfL5T0iSZAF1WPVBZFxEHa
Rw4CtBQ9OKk4i04SBJc036J2q3Odf8VIgE8xDytqTuvmit6FGOWdTPcem9ap78wLaLb6zEo63yJ2
+mhat1ppbfiblwHZWC9lSpAm2ZIwYDZIQHSYsTF+srJcMMajnUtA4bvi5gxYLlKMJkUYBizn63of
Zbcmz8nxSIJ0TZwf4AE7WftB/Fa1LncxvWuLpXbZ+8UHjT729e7FZZvLg77fBAEmUd9TpF19e1qc
rJglBssx0JOzkdTEl6n4exgCd+/ltLoqlytDeI8+1vh1IdL8pUvkLW5K/bVP3ROJbicJ9bCtyAiC
5ZldyWK7i6mJi1g4H9DLb174YwrPR9WAW1V7zlHMzzwBEN7+RMJldV9UiPZ6l2kdUH2suUMZn70/
Q3ty1Yziyyb0zXHU2q7Q0rS+Np46fEVWjWd1iJ27ERvJHZokRDPYNUYiMQ0Hg2c7L185nP350Uh+
D4Y+XV+JALw46tR9AmW9zNsRY/uX4YdPpI+F0PNmZ7ZX3qK0YVBVViuXhJNVOgZvY5o8xoXotuBJ
j3XNhK2sMpfnfbInfixCCY4sLvUxGSGMwHqDfGppE+L0xFahja0Q7qaJbTwlqa2fBA3g1LxMUdwu
mwQ+VAbTaZURDFW7HtPbHuywaYNar2xWhuTNOC+apjGu8bwbJmLnXlf2AUXeQ+WYznlIXKxNjuuu
nc4mp/lvtjm/+/vyjy011jtbkX+jcoRHWjBcFf5nTj2I1F4+qzS87A6hIE9/vlVpIkqLWFdtERDt
Ejk91/DAMlYUKMkUOPRilXRsBzr3RRe0ZugfFXOLQ9ORaBwvZBAHT9acukPsdZ7OVXruXgBjlVvM
fc9x/lbpMDxBXIQHJ2puwhIT4rXyPEojZCMx5Azqcz5u6NGIU9nKEsuTSa1bGZ796TKlJv/YvCa2
d+cxViH4kB5xaioEt+cgzkl70O0HEpDW8Zg325zV2apJ+rPwUfaZhIAfScvx7nuLi8kFyLZW9Dme
T41ZeThhQ7VXkrwPj8DDPJkzP/r+QfUDjxoMXeTckSsSxPvBUv1ad6Zi6XgVLDlvhIamNO/RLXmI
C0+tU7y9q3EiI2S0g+GhC53v0LhgN54Iz+wELm/F2ESAQEdUdkfcn1BMX3MA9+nIPkUbl0D9iXwi
oJzUCHcXIhZ15RCu6mGVcvCv0EALZHozNi8rxqU+p6embjSsI5/E84nyqnZicbRDDK1+Xp+tsh+v
VerZ66GPDWS0Ebe32zwZ+aDtmUq5Dj+ROWQaYIa7JjRQysXas8PWe3HTIVsRAi9rHvpvWRN9W4gM
F1YUzg4glxl7u+qUPZ14aJGjGFLyxFH3rAfVm2bUxo3uhi10DG1y9Lm3bVjfoD5O+eC8uDlLDK2s
4arOdXicfRhN6pFqH3IF4Ahe0rBfSspd2oNHx8rlpfHF2kkitTI9utXKIG6qM7bDaPE4k2l/1SxQ
KUQPhYGSNzgCR91P0YhNmrPhO4u7v5d6pIiZ9BnDgbi0IQl5MbAtPLoac3/rIBLjFS0rG6SYcLRo
5Dpret1a1wC2jrYimjVpMiDL2CGNyazuIhVukGTPZynLkYCcLRzTbbvNhl3T2Yckb941RNGJ+uDn
JAXF/Gl15y6Hk1BhZcrpia9+1W2LWmWn2vbfcR6RQmtE+amk1Fz2ieoWHCIocSAfr7ESMdwrzMfC
MCAp+ybPp5xxm+iwhI8EgosxeKzc+KZXzkEC3wT7NyxhHm4rAOiw5fCaW1HDNDndqqZ9DGaD8qRh
6hM6cPvAP2LaiklZLt6i2HyEw6o9a27dr7lTczrUPjy7mbxTHQMKQrOYVTnhJscI15C5HgxkA3ZB
7DHpojat80vl1QTasxbJJQgoq6vPZappwHWbHn0zFWAbpweDS3X0L7jq973UPvyAhgkp1i4y8pum
J7tSq9VBumyMmUZBJJor5CEblprbBocxCfMd9/6uQQC7DszpmFuwQjIVCqjPafIqGMIGAKje2wnM
emdV7a7S6uqSdcYxGXFplD38bIDMpZa7a2x67TUxBUBJ2x5fixZji+9YBcBdu7k45NkTdJd8IkPx
fQxosKq7jaHDQG1M0gBLiF+bREThnalRWKWjmz1IBWUr1AL9WTVMpFjO3KQshpc3oWXVt1tN5Gfo
Q4vYznL2TWtrmzBqnUfPEt94b+tvI+r2qmAR5ijvBimVtUMg1j06W9uJH4hGaRf4361vfOGLWGcF
2tU5dbSBtCqKCMcVln3ioGpOlsUGmuVZSUZg9dAoGSA6t2YU/HCm64D30pkf0ASgZuJHwCLpm2uC
yEemt+zUOqDAeDaIhVwCJ66+K9GS9cWo/C6WI+p4DxD3EFXNo9cu7fmAS5OufXSU7zP5BcmS6biM
2lmPTWDjtM6zvHgxatCMnj1+19lwp4dwM5oaFKwTjRpM8RgdrVIxiNMwwQiMsjjVNe8aez6OWIVr
oC2gAI3oBPo8ET9jEr0FmRc8x6IWS4SDh/Yk68Tb9K79VHE6LkNjuiJJYHZraPkOc4m2CAL3RbMN
tWzyifV5xW3rs4qdSBtMAnAKVm6flOmSPYy6dpeWfFhjhaoWVys5mbHMWOliWTEVZN8BO1/r/TJF
XA2Sua3r2tnWMhkGyIAoE6eMXm0/orYuBup1aVLCQS5O4X6RZrVnWTawMfjuGTMzGYyXsgTGD3+x
ICSv++GAaNzplPMJ1n25oeImFpZPlW6TuID5W6aVrFa21n8mif9BMNClMHwSjJV7CmvzTrh2vbQn
RPAWa3MjBFSUmF9dDoiUucUPY+t73SC2wOdfE8+eu6gen1X5rlw4o5qguMbahTUiogMvnEXZjKfQ
ajekpkQx6QM4PtGNTD905bsx758JLLuh9ebJRj0qYvrSkfLI40MAV55u7EA748bZa+1AtFECeF1W
1ndjIFXPs3tMpT+DsM6W073zYFoThhPcUp+VclXjYmOqBQ2UWXMJHKgz1UKLeLzLnrwxcWMJ+NDg
bCRjY1yjzIKXWE2/cHWvVvJaa95bG+LGyUKEfsxXSNF4VWjIZiuL9G962xx7R23gkWwsxUMoTN+Z
v1FssEvS20PlkjMihReSnGMzNWvk6+SmLCYzDv/4uwkKwNo1U6raVM9hYd5lFj+EnnyxjDmMBs0p
4HhFRBJ1Ka77IyZtZO6ekW2q+jtIwvIu7KzlJGbcTuJ/chqfaqNBgt1Omwpd9nVQZBO02bFWjrdh
3QvUk6zSfOC5FVgPWj0ZB6KcAdaHHQWp/taEPkPGxDq3XTrdQ7V5xarg/XSzZoxH+ZVPhsEdLmg/
HzrMl2F9r2W5vautyt4mhn+tZDyei8yydmCwn/RYbj230i9cO6dAeu3BJ6jnIlJq/kEh6IstkhYw
0JLI5iXvdU1l4uZg9rA4S2DaV3S4YE3i6Gjy/AEEEVAyGpwwQlDqh6FaOkQ4MmoMAibT1xhR67Ju
wf3FZGARnEMD7431wtT1clX1GEKypufRYugjmd2fvp1LvkGgr1K/3yVVA0e2Oka199LWWEHrVhGO
hixxkvYxj+6wBHcLJJdqGYzdZx9kZKJEKt0YM3gHBPB68sePEOHMasrW8JKJCQiadpcGLkJHB811
yfbRZkO8MHGJHtktgNqGsz5vbpKLnfT/vHgVu3w8Kc72P/9CEW++6h3qD6dSGtfLv//rv78mXWRc
mznxnvGQDjvRV0/odcH3VrZJnWLULsUUI9Q2j34ndoU9RPaNbNnweiPZtR4yIT3qqRDbHIoiQPu8
EOwOTUjL7bjVTH0r/PjD85iDNQg/qAVmhmoAl5hjZe1je/XC1WSyaRdFnJ/gEHLsR+rBZHCyylO8
rD7mTwYdewYSs9iV6ikCb016lVGmB2C6kicVkV628ZVMAHGxVlHn0tI7nr+HfomItQs4thr56dU2
G1f/VulkkBnKv4vpMVcotyMsR82qMDEEG3bxXc3CqBa3YpESoovX+lYSWsOgnfzG0SAf05A0YEHL
emuwWOt6GUIxvbCQCzcY8uADbnq9vQP3frRHbdVGOnHFTfYBB604FGbOnLa+d+LioUe8sUVHsjPZ
sx6irJSbKqlYSIeWv8/JtcBIzyE7JFDu0AxlJ8j/3n6QHYwl1DoAt0p6U0nqIDlFnPF80FluvA6Y
k9rUePON4nsa/HMeo0eIrAyPA18CaWQH5qAgW6s4QgVVy0uQXYvIfDaS+MsCD3sedY7IIo4frLQl
40m2pEVmxX3fVAnHgDoHTrJRE2z2UVn2MpdUkg6L2IicLm88V1X16HSsauNSGTu0PXAmkg8WKb+Q
aeBcpKN5jbTs3vTD7wJExcoKuNZytOc5yrdJsjBLS5+9JJHRx1Zkv9VQFJsqQosUQVu2HWDSoT6B
2W/SY+aHzBej4mPymc0zwIL+UZoATFw/PUhkrzmKXr0T5KLkHENIsReGgi/nOsN9CMc3MeMnYY2v
Bj0mocyIvt2iorRMrOyCSdgOHtDvnxN4Q3oxbXqrQYNSmkf2PUyIIjN/Skr9oJvmW+cheo3b+L6W
erJQlQ/avWErg0yTGN/4bbLbVY/JZ02kiV7EzX2KJUYZWnyHEWid5s7KAqq0TNCXLEgub/6/gPZ/
EdC69v8koH2P88+Pz/7nvwN1zfl/+UdCa/1Lp3jWPWG7KPjR0f6XhNb5F7xc3UL26Zu+6wlItv/w
dDXD+Zere57pM7FAz6gbCG//raE1zX/ZhhAMY1zPQHbmmv8vIlrL8mZi7v8h6nqGZVkm9YyJ0BcI
GN/1/xbRln7JXFT2OoxwFa4ZVpA97kGZw4qLnjvdjUVAhHmRgoDlGb5QPDEXYwA+QQtG8muZjgbA
IqjvGqKITJFtUl3B9yircjMkwB6DNg4WkE1fmq6WO69jxk/VhSMQQkQ0PijyrIA05IDzk+wlbxAq
WJWFDYMF2ypoEsZefcdK9NpFQXzvdZD8VT5l56yybvpEzI3fMtCCXGYSX4SAMlcb11LuumGZvLbw
gS4753vsq+SpSTF4YWZnpK1s7dQXtCCMdKtrSotoO/lBa6IcOqM17VsDsjm63pci09XDkNZfrWVS
jZMn17qtuWXMsnEcHIs8xRGhBjmDU0F7AJMUiWxxhLJDrmE76OcezV9OyAaFWgggfBjeEsVJEXx4
+a8Hh05qY/IO59SFKLWgi1iOJiQrXKqVUt3BdopdaAz1ro3adjd5+VOQwmEpGcEex0H89m5YvpuG
nH9scA5kvPtHzhlvoQMAQUVFAIMD7H1JiU7H++DQ166qDsyV7UlsKa0GjiPtbDDpmdqYKC8hgEIT
rXV925p9fE590iLcVv+J+DiAdeU/BOUyO2EMuTP9LD+15EnumkJCC9PTJ1naEDQb0Wxbj/G0EEax
6VX1U5q9Du+egqTovQRqOFdWXjMeE8COH3yjy5D/5s6DRagyM+0cMHFrPfYC7XLQVOJJDM3eautP
VJ14IgD2Mn7JRhSFQbn12CXn+dxEVrDJ0jB61+3xRbi+D1tKiRXDvgXOpsdYFa+RwptHRT67w1FY
6iQaF/BUl6ocNyJ+C0uq8DGMWXyETC+aOfTX7DBFWX1jLP3sFtr10bTZCUPcKFelFOu8J/43aeP3
EjHYFlf+oQ0T4mqy+kLNXKxGPY6XTZS8k7yqLTtaVfYiwDQZBOydbBy2ZjYQK9EyHS4BGAblWJ5y
k+JExAhFvb6vNrm5bSp2Q0TnIGnxa4pUzfkZ0L8uW7QezzzVKZ4C+7uYOkLVB4aERSY2bZMtozL3
7my+WmguOT41Z8BqYom3gqfvXQOhLoz+bm6VAUPozegxKAm97u33gUSvVUs1B2uEiqXBegvhBiXb
SFuTC/yD05TsMDXRUAz5peax3wUvMjC8tXRRZjUZs/20RLKZB0CVUAfMhLTyNCLG3JUVE9q40m+E
FjD4j5I183XgqzWPWYRLBAM8cNNhoZ3n3nbKQ7Qr0DO15H+5XI1OlPFwr5rfXqeraU4DsF+Iw55z
7vSUx7EPb96q72mHuy0D1xrzs3eMYYYvdN2/GzWmPAwz5QYl1scQWhSo8bOm5+1mTAJM7wOjWamp
Q8GSDz21W3DVs9b2fLq4pkTEN0XJi+3CsB1IORCxIJ4z46TC3IPmsQdUQxgapJ/UfutseZQZqD1R
2I9uk13AgR6m3g1WXeWFe7eZ1omsL5ndfYYy+CT4xFhMsbpvkuBRJ/n60gfxlWifL7vtdHDUOnsL
uF0DKNmJxclS0jpv9REpprBYsYZ+Hu66GNxG11JNBbb5gkVnSadXbv1xpTNo2oi0vh+K4LGZC6is
wV5M6hAEkxGVvoX3XYh9krRH/o9oJD9FB42F7ouQP+oep0qvyqe2xTeW3BmJg/6tyAjsFIhv0CGT
HHxAJvsl3YLfZf0TxOlDIu465B1VgUI/HQEtDBqz07KVv6NeE9LFRY58vx0XmYlaQmlSX3g5ZY9G
MRrL6okww1s8QdUyJWOYnlZqBicMyzihi0pDe2cY1bZJkOoZWvigs0Ff4Wiaz/Gtn4pbZAzbpDLX
2lTs/RHYQkqLYZrsXfGhl0TBp8GlBBC0FCVLwLKE9YgKXFQdC5msZQBuEOaXai7YJBoL2y6vIUcU
w3D2n4pdcPiMivmCwq9cDTbwCspvdhIjNHDyLHVj2CQ6gVpR/CbBIK4xoWiwtNF1hkPNXLmyj6Ch
LpMXeCu28IotnrC3yOzctZAaGN19y46Fx3L6YXDmYH3eFly4gMPdp0omt9gfNznfCUh1wGjR7ANA
fuzv075/YxX4gZDYXbuRcaZbTlelT0gF9LUUoQz/zAEimLRWLTIm/N3uyatckxzq4ZnFCsVubBx8
bv9RVjYQ3P6HiTvGS7d+iDodNUPfIkILumj9985nouILJqtG3D13Gt1vwL3ECNj77Yr6khSmPFVN
BTGcBmRUDQR66FL48vxFG6Gls3oXQnpMFDxIVRe4HO4XjZGsnhBpGrRk4cXIh8AVGAciKZfUCtDw
R3zGARRwWKkpIWVrLNI8BXX/UpuatyG0jx5Sn8iccHLSr73kMzGGQ2E8wLoiyiQvfxzmGpKYF/Rb
BvNFXOhh2f+mCVS23p1379UbttM7j2IazVq1beuJ/Dpwrl1THEXb7IXsrNcIHphvS9g60kKaF83b
O5hLNj0uax4ibQHfrMhZoKTHHJ6HxEMTPpbvEtXWjCnKetUOzGEw9hCUTbg8Kwt0sanbHaeA03os
x2ufd3SupXlX00dvms8pCDGjjPgK6kH8CDFnDnmOt5gpWY0oH6oh6veySTfE355NDpydcOtXW2y7
zq+hIln+qlHkofVdcrBbeURC4e0jH9E+StdGqouTe8Ym6A8RhnNrNNwNykv+tsH1kXx3I21G3mSv
yAwjiq+RT9Iq3gzIjaQG99o5+7aH8U0DCcttZX4EFWJ9o9SvdtShGMKXfdEb8VaIqdnhit1G3YWM
nPR+bCIWXsCdysZH1UyKAU0WN7lKmztHk9/YQQtMKdh5kn4lvOYYzyPkJIzxowBl4iCbcipRm6GH
i9ylaAeyRf6DvTNJjlzZtutUvqkPGRw1ZKZOIAJRBxmskswOjEkyUZcOwAFMRy01NIo3MS3c99X4
c1DjpuV7WTNQ+Nln77VXSoWPoXXe62apSJ6Qz/Ra+oZTGz57lYCkTHk3jWb1w6dTs6TDQYN3WEtf
S5XEoE+3lLvBgGsgsrE0bkLhYzaNDPYqSQP4NC23IjH9TaaRlXKJX+PrZ4Pbk/RG6H5xFp3bxuUI
4WZVeqme8ZgMQbmo+bdbERZOKztImucyJ4PspslnA+KxVwNCC9FnZecpSIU7rpG71jnfi6RvO2p/
qkdMpwqf5bJsF4shvlluWWyal9p+dnsbX6tuUgRL1VbsUSWALkd9dbMblubbi8fv6HXOwII70EiR
RELi9vfE/sJhWYCNTMxr+TkXfNni5OgQC44V5Nh6EWx+4l01yPxc0Ty40TArcP+Dx1jL7o0YYCYd
ZA2HLfDWcBmixngxpI66ErkPNUv6h2sFE8brEOf9gqrsSKOrbep3mteWu7HHrtRo1YOWWWyxe++r
tLWdHdl/GohcQenQC04zRa4N48aNLZi7dbecdH7RmLEbHz17q8cETe2uCgRyIT06GewUb0ujSQ40
eY72yi72rWMrErKeQ9kwnKOV6M1MsY9QGqHdkK4zhj+51uIitswPnc94XNh2R6mgIH1MYVaMbrhy
SFaKNF9blxB0IvxdIm4YRfytt9hy0+OQMls/eW7TkrFfw9ZWw8LJPUIQFA7ywabPPhholhKA+2SO
iGjrr9QvRQeg+FCqFBkIUzxa7PN3fae+lsoXqMTptVU2dk3WoMRiowOtl4+N0157ob8R9v4wCujW
s4aFqZf5h0w5+IvowbF/MUuQzi1L4M4EEiOBURHAwR4GPRBODwHK9synYV0SOgYAQeK/l8goftu1
/JYdwXQTSscuKjFYd446unkfGqLW9pS0/IrbAi62p/XsdCWNHOoRA0JoVdnbRCgSpFlj8lsmuD03
SytDyhc+Waz8pOOqYPdY2LRnYhB8KUuWNBSSRdgP5E0Ao8MsD3vXALsIh3T5HmPNPPRD92jP5Y8J
045UJ3qPFg83TbEn07tlPegUrzbZhZ2a0nhvcJjHGMbFC17iGwXJ3YJqQSNc3yYpjQqUh3yS2yIQ
1GjmlmuNVi6prG2ReIeih6ID7uEJNwwEUq76I8rPG/RgxfK4/DPl9pE1EWWzGlcD/KJAS+2/CR0Y
YYX/EX0M0uJomlvF88H0Y/E8dtVNEvALRMb7NcZACpryfdAc9whuWB7bXNvPNi0quS37+zjEn4V4
XeOOY2QD6R1AJC6l/4QphMJUlwaMvuNaz3qW1Mx7z74NFTJhFwqThMdgUyW4SHXBCc6t907NQ4gT
TnpIwQsGcaxRbi5Zmmtox80C5gBkS/8yjP2vljW8qldOpKdlm5g6WD8FphjPXMIrjBj8thcSs2E5
6mKYF07/nowSO6E3vENsxOam2DSV46lqteIsprfJ6SUO37bZWTNhG/IWn+xp767ms54ezIeGioy0
sHDtlj21W1P8Ucuo2JZahz/TLLc1Yd4tts1PNVh/CBf/MSewG+Y0hTb2FY7Jajnm1hQk/pO28p8H
eODAa6rl3BTRm5y881ottLU957lO1YEF13xsyGhhvHPjLeqcsY14lV7HafZ2Me0Im9FBtSULtp9y
mA8d+y2eaHzFvFp+6YN5qjqOwE4UPULRZIM2W/is8WMEZge9UaQgEZzxUqn2VHj4FsoaTEueUJLZ
1wfKAYJG9NQ4xCZWGxd3pdnVAVVDnF9j/blg84DYah37mPHLx6FM8v9oWX1DoqCyzpFjfFVWKw6Z
JjMYih31XbT+BF1C0U9yomoPthLhrJ1VqetMMeGWZlqAWP1rNETJ2RXEJjJK2MCUfHD6Q1O1tI8G
NMK6NCZh0sXLqyfNZMemVEKSajgMmsO1LxAwSSphE5t+LaN8royJdShHlnDmkPjg4F/yYkPn2OLa
f7vJ/rKjtTrAfO7jwb1nFXr7nDGRzsO5K4EuwJ2IbpWtOFKP2kOV6foFE/a+tTPM7qL5csnlClZg
Hh/kXv/g0C4PmQeavBrhIyI53/wWQNq8FkEXurevHMM4kbeAnNQ+xtE47zovdk69Uz5nY6mH0L7F
KQrnXvdPSGC855zOohvAt07//gaa82rn+emACWkuZQRVT0OtBX0jdjHnJJ5Pa2Wloc9M1JjLHP7p
JGCb2y5CK2beB89pKaovSF15s3V0yOOCTsieNX38+qfkJp+tn0h150oSqOIO5ewRYieuD2Wnst3s
v42WYe8EDZYmfUxB29SPXTE8ujGmzRKj7yjp4qZM/mAM2UtiUDJRDtbj4Iy3pRPrYDTBxBqHTQM2
ZDMWvCaRLmYnfxL+XSWYrBsGxo3U/UvaukQ0Kip0DOewjIQyuKhKYszPPsNiCj3dKiO8MCWt8jjY
C15/zG5aKuF79jZ2n5Ym96avfmPPxCAPLZ+oU5td9Nn4kkVLlU85vfQlfc+zTt8j+hUY/hkdvLS2
9spjbDp7JkWhj9dcMKumKm/3vV04AN/AWSRsgDfC1G/s/+sT3SoWFQQ6105JH0LfAIfKE2DxxdOg
5fjpR7G1eUohd/2pm7yhWVJqG11yytOpsOeFe/Q7XuFNP363qbMFIE/QoV+wRbSvvjW8rdrocYjc
aaealUnN/JnVOcVKU0O+bGCtlM2mg6kS7n6SeXtP0IlAENsKDEUdA7jLcTOrvNs1s/fXL4EBiWY+
lsNR0zqbdW9yBq/110vwc0dnf4S2zFEqIATM6gkrzabg/gGg8oARilbHvvoj6zxszOl3Njjfjhh4
HfiILJN49zO1hN2U/TCKz/eZaCuI57NXl3y/ikJDqpeRc91Zme4UKJsVn571PGNKCDJNB/tTB6tq
UFMf2io+zZZTBIqKaH4qFjog7F9xQQuUqOnl60ktMLzk/b5Rb32cEi5wknJHimBbJXxEzsjxkFFu
27Bs6IVFdl+a3w1eUzCVFaXMu6Gbz7hs4GBlkBRVudo512+qhaDeiCcWkBh+5rF5A6Uiwz5N2tM/
33SiXrMF6/82DPLOxfrr47bxdnX+0zszpwybzulKG7ihu/aCC77A0SL608BIErYzhyBZYi9r6HdO
ozjggHOVVpS+kc8NWl0VVFTjIffbmQidw+qXAnr6cCJQ71O0m7Xs0U6HBFdTQ+IU5qYA6r8hc4vI
3TkQktwpFEn93HoF/+DBeCU2zqEKvT3k0ZDtKNa71QJPWI4q02VQE4U0QLICY9mlak3+t2BiBtve
W0mN28+DqDjCpI0E4DunfllSakHYCVhbJyFxGKuJaEhk6EdVfhQ8FXZ2PFnEt3nJZT6eM9p3WbVX
2EBL6rcsH/vnrMkSWkt8TiP/95CO9alxV/xKJqhMrp9sunWx7xKoIIsJaWxwLtQA7ByfHVdUOPVe
14bVzk0DWL/RXYK2PRertNkwdktzaeaecJAcgnykwwyP+HHpBiukUPYYofviNtDfgNkZ17j17H3F
uoFIBG/2mlBs1Xqke2kBajmWhxqU4Q2mEo4g2cK+fK2K0SJn2EePra3Fp2HW91L5OA7lyqRFYLLR
IPhkzQsk5V9F1sc7/N4GOiEkQczI4tRX9Rf7SHwsGoJXHGEysBoI4kRyNzyptk3rToSHDRDqUdqG
FeG+RB/fVBIF9jCehRtMM2/nrl0YUgLXEweXpGZgkm3xdSoITIdEiWbi618sfdxmhva6gD7Mqgix
GOETxPNl5SIBPWepcYNPaW7HIcLkB9WInCX/DuVpV7IXgSwHJ0yK6lkY5bCzZ8TatGProYFG2sbC
6faZa/5KqEinVKx9A7iycaCpBnW23HOvbQ+4FneVFhlnrpa3dMIjqydO9Fsf/NAshge7hWXS0wZO
i6kwg5SJA9MALq8l5xA6lESs4aPf+rH+4DRlBQPiJTkh2tE5LbWCVTIa/6abffpUHYCkk9HiPqnT
bTXnP7nUPpKclNUc56G+UCCiMrzMw9qik6l3Q2Pn4iDxj6NwDo6ZhRErfwTMhtGXjB9E9+7eLaa8
pH31SMrwATsNKKY19poIokqkbqBcmD8yVTNqUPJGzXcIveCYrUPFwHq4nN17kRLMyHj/WO1DQ4Kd
ZTa47yk7c2kQq4QnBwiBsIQ3/Si38I+Jp4lNzfbEm2yd3wq3x+uyirBOw7VPIetJ2m13GJV+qQWv
USOBTG+J/pYR+cCbMwSFqMOs01mWm3CcC5WSI/2e6JndznnyASuH97mDBj9ANq2A020T+ebgsVpL
yD9Rp19S8PMQYntylDW9ui0BWxK4FDa78quvqq+YgQBTpx0uC9raULgPHJpp8O2bMmwM6sWWFttL
QToAohJGIkRZyk+I1IzlNlcQDmdhwAYm23RbTKxcjZ27h2qOmOS8oxNrCnt/9JRLYuPs4u2wzC/9
QhMYLfW0oRc8naOozY440j86/eo4S/6uKtM5+5NOpTYC5ENHty+DILcQwl0F8ynn4zTK7F5anTg1
lfaboY37vSlz7Lu6f/jnB9P1ZwCS6R4N9/jvn/DP/9+36XaeCoNMFz+hS+bsrln1HdnDqYcyTBuw
9AnZh/s/3/j1GwfGg2hF8o4dC9K5HOwnlvRr/BVxXNJTcLKjmjIRgGL3nBhvgBGS0ISpZkDixTcu
JnmBA/I68iw+4B7/8Ger2Y2Set7CpwA583mISIoH+oxhIcHHrF0NXy9fKBVIwDNa14yv+kvisHbR
dXWzwKyPmDtzP2qPnvKZvxycAWXMv5TEmHD98pwL/KrJlKNfGTCaQbDbhU9crJY/9l8uQPVSyuqx
WMPZqlPdsXTZFk4jt4dmDtnWzez+s6Uv2mvMn3Yl6MQzdK7MrnbLxDkzFrziVbNanGr3a2ydBSCg
vk+oNnoYdVav5Whw37kaRT5empC9R58dcYyc8Id6u8WKwmTKjuVajt02yaGydAndm8EoZ4WKzmhx
SbV+e3UVrWhxHVnbjlgASqdzWvJW25TaDF+xdqu9nQz/YGSK/aSVBn/wczLjJemskjR4zoIWOrU6
UGVe6y5c0li+OpV/axI6KxjenxC7se8hzkuBVD+UJsQM271qlv8npusnrAYhTjZ2/Z7f9tYbvA3I
rhtfvR0K4qK/DXABKIrTznpnCwansxiIOvb44MAjNxu95g8nY5IcLJQowfZYYGDxitG9dQREA2NK
UxYcS3IuETZFo0rqBNOwc/X2yazmV4OM643jkAgGPf4uNPodGrtL98ApUgR1UMI2v7YT2Z9CpzDS
0cZljzfeukGWFLtp9Vt6uSISUGB1YzrIoXLDfif6EoAX+JEWx7gGc+ssY46vhjc8kw7t992sw1fw
AdCyxWTvyf3OpqYkatQXZL+7C4oftp6lm3dDS86xjui3kJ75QN6vXcy7KCqSAHaEnrYYBhhHFmSu
uXwybJlnDWiyLxpeYbwpkgLS4OM4FOVVwsmI3O7HG/gk9JGzOw2tFAW6MasntWtrjuMssnrehrwX
HXOsd3qeX+26AF6Vu/3JiZe/eth3zZGl/I4IE1dAoQWx0f+lqAS6dpE324Q1zczbq8m0UHPIpklL
PdUzirqmsVKho0+3G+PoNsiZUUbI01sLsMy8G4+IGI9dK/TQRe0zGq05mbxCbZO10JRSKFq11UVJ
JpfEisqNBfAbgxYzc/Xpzb2gPyKnbVpNWDKjH/6GGLZSJ99mXDVRhRbbLjF7G6KDVercM131gW1j
CK3s5Li4KIWYnppF+6xd+QT5RNuzUnLpnbBPtIjT1oJ/kX7AhjmuaTANKbnJDOP3nHx5NNEF+mh8
gUJ5ZNI+jIXXPMSN9pdB0wOdQ8gXRHSIMeRxnpNvP4mmnS7aW+m9Nt7KCKrqtfqGjZHR6xQ39em5
051L3lF638fWhzsPbxNk9dIvf2n0DmwkjfWGSrAoG34wRLNgCCICaGRwQqK+R3dDIg3cHqrhUv3F
wcSsyDC7r+Oj4KQQoeuT8G1/gJ80/N3Ku6ytaZel1hf2q/JhVgnFT3jRlshHMqCoTMqBmmIlyC2Z
/k2Vcq8Ex71S+90D0NjE5kVPiHHwIIHWiu4UjKlz6X3IGpa/H0V58Syj3RWWWwctluBtoWRBRopJ
lCPYGjuc+d1h4zTDzlhhXDFWKzmCzCmLL7snHGOl6UoaBhsmjH2NGrMRmJ5haO+9joA2jJVrw4qP
sNQINE4OoSv/RmW87FxT7LuRi9OU7hO1CfNWdjlxN8y/VkNTAG+0eGz+6jTNbSqveUMEio9W6f0Y
4y8Xq86W+c7YpLwH/Z60+4hncN3pC8ATbquezNUlt/ajZZG26RsWWoRLoIkQJ0x4qC0je6mqov9G
J4K9LDzW1Enq7LtKu11bHQbFCS7mCFNwKcbZdDS6+HF2ogocuE0Hns6/tK0RUaW/shuqIEXurNPM
ONSYKDajSK+u5/0FQ84P6Wm2lz5ooHhOHmUkqPDK3yvlPvGHgQdfG5Qk5A9lkYtZYi+Ie/OPmHNu
/eFOJQNirgPD3PohTF9vPVIPfESafVzmnWdRr2N2HcZvejhN+2QzEW46YVxp/ClD0bq3Accr4HEQ
6hWyZY4cBIKJbIrlJkcjM8LWoM9+oW/k1Bn3Ll1xl8azI4UKtcR7xWzEedYbt4Y1wBNqf+mpxnq8
ZZU8I3J4iUQLmVi9+Xk08sigqtnC8jq3sg+wm/zwnLf4kpMja9Y53J8447JIu0JvpeOP5Mhm8poj
TC+28UlDRVKMMmA92b79m85cjrr7yKhqtrptFZRjMpE8MTauh+2hdAxkDO1Ai+W3WlJ0GVMhhS7D
W+HTLsde3v/qa0XBQ8+jUxlZtstKln+NWSFVWx5EXG4yrzMp4RsrnCJWMbOb6i8N5sCtGEdIL3Nx
HQv/j9977r5pJv56XhANs/veOOwJ3EVte2u2+Ce/8p4xwtShQEjv05HwCOImTH7eWrG61F6Xh54r
jKfBdS/FFAW1SUk6IqzHZMY6mXgzDsj0ZdIrCS6ZL1hrbpA+9W3bw2oZ7R40uYi+3CinQ1Sjdyyd
xm+e4oe0yZe3ys5tDPDxb/L3ROEmQZCzSwqAXfBvGUlAiGHEmKg7jDqWbgbxwZOFKxRZ2zmX48TS
rCPlrdIPp8Bq0nv4JCIXSrD1Jiw6eoOB74E/g9aXgnMq6BDctsaahbR0ZKyFZ3SXT/KdDCIMnVZL
tovPaNGu5GMSbtO2L9fVeiyn+1ISmy0c3i4RCehiFeQ6a2s0NrTalvtNEBMih7z1Tb9nzc9ebG77
cRsVNHA69oPus06s2sTZgzSwQqOkziOFkX8sTco7omUg718MFxD0FRisnIUiJh0IODsHy9fGLOdv
e8pvXNgYmzP9ZYjazypb2UvMz7SlIf1K0fFw5oqZ82Xaw6r+NZlc8W3HrEyLywgJPKip54vM8s+S
w4lo8/55GJDFGFYqLoUAf4sTDroXbSynSTlSdkNodihlnl7eS984myNkZt8Wb6Lg0dVb0WXQi3o3
UDnOoWWYDjZACQbBgScUPqYG7SUQufOWu0qeuPbJNOYut8PCZ6kGe2RPVWFiYAEx9RGuBbhrFAn8
FTF6mRtBEBmNUKXOH8niYD/YAjuYM/2tZ3YUa0I/9rTPtilV6Pc1s4SfYUTkKwahYC9demwTPFeL
TXsue+rltX2cMwqUBhR63B7gnx1Mf6x1WZul+O+BHGzR6eA3lDVOMYjvauJJwPuZUJO6G8xiOzC3
2Q7Qxa4rCL8sPc2pxgRrHFngFk8eNAxM/PtBz7/wrR8Aug7bphk4Jzjlk2byQHUHRZzEx8YOABGV
vW9eSndZTriQnzSeaYfFf4om40wjOXBn9qraUN952fCma+KXUtTOfrYq1JtZneE3J1dBzyKPCKe/
ujXvgGk5qWVawkJxa3ZTTktt0m0wsjXRAuJreKZTSkNYxztc0gS81c214GEa9qZe51fm6PyKuonn
X09++WinO2989GdpPNRte0+7jEx6592d9lcsq9+gIuUGTgy3FJlB5msDXH897RwErcC0fqmKPklA
IW7QDlRNsOhCQOloieHR+iDImp66jqQS/pNv2zdZUKXvHFbb52LoQ1wAMnTR0I6j9uRVJkCxP2yU
8dkl+rus8H1xwNoODF1Mr+MNb1o4C5SoqDPedJ6iWtFd7Um3QuyAFeaorR6Vv806AgEu0keXbmef
2yEB+bYZjbl4cDyiP72MKPMAGpPEO84dnDmiqLvhhAN0pF/0Auo+GX1SP762NZ2MHhYd2Ig2k0d3
cptVjUinPVEa19uqmIXl4LhaqHLtW2S8LhbaHk+x6LfKan8NmGm3o0nXj+gnYBlaQrTQ202D3V4c
4N1bTxY/Rc8mqOyHPdTQVbJw4Is0736KpQ88+6IKhEuTrOSsl0EZZc2m8BKASQ6xv4E1BACPKrTj
fu8YJWg5HRt+8VgKmYba2HZbPi8I+rw6Fp1tw0QiNVz0n6xMcUS0AMlzoXfY7DCMDy+uO7PIcm6e
4/8qzOISTzXdF8lPRrVHIs2SS8wBJDvcSfHt80VQRBexRJ1SLHGcQDe2ZE/ADHudy/mtmc5Eljtc
nbWDCQEyOSxJfPqSyqDIvVXdsWXNsZlhs69QGspq8z80JaWJ/mW5oPz1Th2qOjJ3rq7bkJGQ1Wut
R0Zyp02WTD+zmdB+3mg8nalagTsItGOmnXHSloNG4aE7lzrQIBRZS+I1KU0dVnrv4UWOnY23lLBu
MCpHGcKe05PD1dD6cnNGNiHkKeK/laF99E13HfQecHfRfPb+upHr0QdlAzUCxv9n0vZHhF1Obh4k
l1R/qhvfuyqb2lRjyg+upm1TwgEUgPCyAPxBasqC1qgEdqxsh7qN+WjEtCGq6uBZtXrFI4Mds8h4
DLJvNGnJGvtuoRbE5qmkuCDGJJjUpGgIbU7jgOxuWlzcIvL4IaqXY28IVRYBHfIkWFBDWaGluvtM
mecBP+6O7P24py/gI3OR9WMLrFFrjl+JiZlhSq/xQAdHkxtmMJYnkH3u3pvENWuGIshTdF4nRSNq
4bLFJp4oZ9dVHzMvGYKTOAPK5ThjY8M84ZAygwEPFaA8OEb0ZQwKc0611qMv2En9NtA1QW+MTbtk
4fm3QRgDnWYpZVpF+d5Wsb3RTe0MfkZuBYKyHGherXgZ775VxrZR07uPOu6v8ITnh6pY2tBkk7WR
cJ+xFRtHbyoAisz1xln05FTW+RuRrHw3mONPpyesKMv62kj5xWb9qbNMouRob1VBi5Y1s9EZYTFa
hnwoXQoD5fTCy7050hvpFzmaWJ2k+zGjj0skyW1mwRLiwMU6LOEPutTB5CwGoj/VEuNLMNWXjNI7
XtGrqFzu3BWmRcI9VXitx2ii2TdzD8J038oChRVfXxt31dGUzU3DkbId0D6CFOFPZywjVJKBZLqD
OSAZuCaJyBTtqWPi9qLiCcyhvW1BN84zATFXmXDjXDJ1xTIgqNS/ih5TIhfJLzosel7vOclrElLU
iiYBpP/PWHZEp0b8LgsNb+bIrzLND9AooCgtx4WplL3kwBBDx8TEs8RfHY9G21nifVoXOvRBqIas
RaGeUWYoGx1CTKS9J1385q2IS0231uqd5o/Q5qtwY7R7JieZjhZn7bPpu2c0r2lDA9u4LSeUfM6G
r6M+6YAt6w84VphSVWpzj+vniqH5KI3lg/Yz4AAe0SQ38/ddV9aHOlOvfmceuQF5wYERQ7pQPgZ6
Bx1tyOegnduTICiGrwf7XZuZXHrzxB7axHBTz8496SdYgz7z0oiXZjuN85XH/I6vExc49aU1+VVE
o51ssZf4tvuMQCyDzqjuA8DMkMfBYUZNOJRt+gLdDWixcdCqJT25k8Q8oYanUXEOMBVsSx5mLHBY
rqbSfzJk/qwxKPzzXxObD4LC9i39uEGW3xJmArA5dnOwjORkpMLf6zAEpGjfcs2MDnI9W8bGTpWJ
T+tm/qhlbwDGnZCy2oyLo36K5J3ZsFrrld4bU4sID0PwSeZD3eZ7u2VaLYzqWcbiZZOnnF1SqZ+n
BKSRa78YomJiUdlfDv3vSzM8dx6PYdm3r6onFdzNr7nNXV9BuvBbytpYChxSD36RoY/4siK8BoNT
eKQQjSNHqBc3Ki9O1sA2jJynTN8ZUeyf1MCpURtcTDYzB6hKcGmleABFYrzAumrXpcnfxUKIb1uL
N0dacxRJlibM5zw0GWnPrkuZEEwpmFDe8D0Vzq0bXecMmjFzDJZOWcxUiK1rwXnfyxgTKkHlbTFm
y5bzDmu6Q2dJi7kcKZeA60Y12g+dUMHYlfmW43WAWEl9UNq2+Ifc8pI56VvHNjtwS49EjKifepDn
7NxpbtZm8jGeu7GmfnyN6/LRyrrD7CT6ZanlH2sy+Mzi8rGxhuQo+g83X/OscfKWtJNO8BeoX25D
kSw0dvfR/JD59HNb1W1q/BYoSBaomJq32Ey0TWYp8wZSJmhWpRlAU6DnFqIS8JAx+8DbXQ4sJ2Zl
vFodPzgBo193Xgeb3Qf9LdXPgFbk5Yg9SaTJnU1fhMnOb88WMGwc7RHfGore/D0YhjiOBY20HCkK
toDHTIwhbfRuMj53JuqXGfdn11Zv4zROu14YJB71ZQgo3VXXXmvZ9069t6oXGHF5NpW87LeMkthk
W+wruVkbFFYP711sYZsas79FDOZs6ZAGlvJLJBSdOMyowOhh4VKb0w+vmaOetAU+2Uop2iqX54Zv
X7ou9vEeWEeiN1+tjxd4qlgl57kiC0nTBTZ1xN/8tDaWuEUUso3cDZDsNhOfY1jnkEoMTIyUJrrX
qn4lxHkezNLf+RzlQ6+JKkKyxFfj9Vy6NL8IbMTo8y8Y0+SeItC7Mku5LfHIRGRh0sIxNi0rp7xH
lKBbldUhH505NEcOWclxgh7Bv7E/TPwBFI51REl3tsZZx9Qpv4n8fjnQ43SAxI/CpTufNfgJzIZx
cphzSRy7avbuFDcny/MrLkLJTB0vBJrzMhgRiEviZhfHRbcwKIv0gF8SSbx4OaaWnnfYZuEZWxbt
T+ummDm89tEXlPv6z9IqzCdm5JOGa6YlesgZoI9IKSBjcWluHdOKDv4ieh5PPnv6Ie3obykunGpi
kEHDo0mJDNo2FpFq1FnWi2RCaribsoRQ0Ld5ULnYN6KEKpdI66zNOOtr/DJcHPjFCk9PhE406T1R
ZQwkFkZj9hD85+2sGo+ga8NVKuslPbry5HdiuopWY7hzfhOLwsHvuq9TAhwjWwqGUa73zKYFiLac
g+LYvalblEOlSd6FS7XDhmgGc3HAfQXSWo6QmErkY5n+8jzutwLiNaLeThbj2adrZhl7muhU/j2q
KOiU8nnVELa1wPW7pT+zIX40RMfy1mSRAwuq3ink/c0/3+QlM8cCQw2P0PKaxcbItpPCyqkq3zBQ
oG9ORoHPnhON8psM4YQJkd3KKaqqYWNxHt2WoksCE68jWSXFd7T64nfTEhSg8VltIi0KEloJlspO
41wb9fM5QzPf5gBVMMgDuOfeZlhobnGfhk6jLkY2iF09Lp+pR/EO+T7g8+MHGBS6oRvW7iASb71W
nxzPRnRso/us0+OLuTrsoaSdHf9sSj86UW727lOT7K7Pbi1Whxq4ZZAXaDjJLG5cr89lwc0mNTfQ
09ComZ+ElmOCI1ARTtVwxMLPC3mcLt4ssVQKfV+P1PcakcrAoGkNySdR7ZyFucegyHhwo0PDJbfx
K1sck1m9RfiLGVX5anNox6ykOXy15Ucp+waNG+E350A+kqHRpA43smTGGkVRhmWEuzdqbQxYljzP
Vof9lXTHwIBhUT5Ll7F9101Eaw+4CknMYodBtA1qP6L+yYiunZ3vIXZ7pnJ31Fni1nFXtLhTTafJ
Zb8IHuTMuvdCcGvcSU9Rd2XldIDOb4a7tu3pqmN26nDHxlilEKf3TPNM/djRcbG0HQ263UOSUQdV
RU9Kw6sLeuPb9NHf8ccHZVPcOC2yVtKp/ta94rqk0Oqh4Xab2u7vmhudI9xuXsE6QvllqMX+DTNJ
HrSfWFrzI5kC8igdJArJBVKW5byZCrgdUM8Di+APY7iFQ61jaB1cCriby0zfksBlc+x78aeL8uHC
zcOzL7/LBNlDQp7YLPV1jM13NdAegT/nMSk7OhDpUFI0Fak4/c26JVSKzLnTVmywgP/4CIjBnHK3
5U1B/gmDXTHMn8ikUEx7yWymGEDjx7xw01M8NSzfI2xUIhueyuWpYqkbQx7euCMkJBB++xgvoGmM
DyzM98Zcw5d1aBTsSlAstfPJeafnLMCgOrTub7tzaJotUE/ihhjBLAuDzjC+iVLjae56LegxJm4g
lblkU4qeDA/G0wo7GWmqsoQB7iaAUA94z4ut5sQ6TrE6bOtquDJX8tqFXxyYZNp3SdRtLLq1vMkk
8JE37iFSaOUciLcUTebbxnXZaThc9V69/SeT/J/9Qv+/9uiHSrDqv0SwTfOfr9DX9D/in3otYPrP
uqS12Ol//rfnf/2v+j9e6vJf//s/6D/6j8fuX/+n+kqb/5riXn+Lf6e43f9Oeht916HPyPJ0y/H/
X4rb+b/sncly5EjWnV9FprVQAtwd00IbxoCYOE+ZuYHliHme8fT/B1apOxlMkdYbaSPrNlpWsooR
RADu1+895zt8R5A9xN9LmwXLwPn9j4vb+Is2hS5dBDg2ZwLD5Mc1/wQh6X/phjTwoLqukPyXANed
/8TGbeiLS/vfLm5b8kKmQlEsEEc6ur68w9+jkKRj4VVc+rM2ZwuzTg/SjI/6XNxU7fgI6u0CB0O/
VyM1td1PN5YAU26RuIowFx1PhWiBttCtVAP4J3rZgk1yjDlVlnVOEqWFIkck/XdVZJdaGuabesZG
jWuBikjJAy6yuxI0L9hd2us49bBFsA/omKtGc4Mu4tY6mI0Prhf9wgYV4F3O2tA7u6QfvmBpyNYZ
ct0e51w+l8TOhZwTw85BXEvomd75nhnj+a0FOS1WYD+nzCK3hcL4NTAKG6Ho5AHJs5rJPmYLoIhO
WD+mAcV7CXR0zayPz/C+nPyUBxHWDXPJzLVuxlCjAi0nDohx9b1S5H+PTfKr62guWLSV6tzYlBqG
QGeCQJ4Ak3aTFJ8QjI+aWJ6xG3tWGvZ/pC/3dNYe+5JowKGcSJlaNE/FtcUh3YVdUgwFB3Er+WpW
OVJvx2e0UvPrzb7TEh0/DQTQBtc+gRldUu3TBAvvqPD+aECf4mE6tDqRQ7/d7/8sCP8t77KbIsrb
5n/9d4CX53eMMoTJTcsN6FhCd7hzf79j2Jjz0rI/W1nyNGFovGizxYatOZiaU4nsQdD5CKZfRdyO
63Aid7O2acr5E1cpYTKeZEwKnEl7KjWHgJjUugDizfeWi1pDhyO8nF2P85vAsqvdpMqhjySNrYYf
Y0fSzSNNnOWCR/tiYlsf8wgBg9G1G+R11bDppx9umT0ndnkyzQG4GP66C2QduwLMJibC5BeoFE5n
FXtE3sMZI7eAuhjcLvE4AF5D47NS1iVxs64XA8lcC+dToUAtD+PaHjDsAp8ho6INtm2DaX9GTJGF
TGxTBhd5hrXLje2jn6WL3ChllkztarTHWJ2mPELJLMPTBGX7ogvsYj2MY4KJscRxLxgMjf7PrC9x
PVEjQnwl61sX+6qZek8zuAW7kZ/e8zD55vgdJR6W4vwY6u3eqisEmyFjHm6btsFWwcGQH9wCbk+d
S8enuhdOoK1CGXwtByyrZSS/yGT6RZbwyPhpa81CHsKOZ7yrGnPXq3KLEAe4U9jd8ZFAoe2mLVp1
d0PA2NgAC8jiDgprYX71FWkNrYMYDKUbB9spmNZZFP1SS5MHE+CXvsEdWNral9og0dy3uHNpEWyK
kmnlmAxXvNdu5YCMRg/Wf9d1HoMBdQNeAiacMjI+GRaPdpQgYdPzJXKb+6SrarI1bAk2T5GnEKEQ
sdPxTuE+9x3YZFozHZ0MWH+A2PxCz7Pn2MA7KUeGxWPd/hSqJQM6X55r3OmWaREMnHW9Z+n6j2Yp
fFVIdZWYsHeNhiYMaSiukfqY2gYEtFpPFEdYfHEFSINKIyA2BK97gbvB3eBn+GQN+eGDh+4ssE63
hU1fS1qmMl12DWf5/vevd1EeLI/o/5CMrdPA+Txm+WUQ05NzNPtZWsvsmaDXqaBxnWr3LBTAH/vw
18vD8/8LgZIN/XvRwY6b7t4WAibr2v/8PV/xVSFAORB9i76+Kh2W/+LvfV/AaDHJSmJ5FQrDn+I7
fwcgGuzurJ3s8I5uWguG5V/7vmZYf6HyMwlM1NnadcP4LQFROHzPhTVFJfE39OV/v7VXRRw1yx/W
8NcruENFIZXuGkoow1hgjWfxhyR0hqHjg0Pq00uJwzRAQOIEX61QA3zCaSER/v63i/OHV+S3Kv9d
ZfCKnPUcl9mDFJZS0jxjxYzTENRMGn/lDQNXSRStiuREC109IFT13n8t4Sw1yzuvZp/9fnNaNPmk
iJmtOlnRdOfA4W5rzrEVOt5CPeAIxNRrQihmo5YiavZu0CqAJUM1JwAXTZ1uZ1G76jjONlJKMB5I
GOO66aa96nJCbUIiYsxD7dqmfbJDnBEPfUoQ8bHms2uOMrZIFWq2YeXIloE3ol089/gB53rWNwvK
P7nPx8ku8Y/pVXgd233FuxpMLQYYSgM/fqgHbUmXDIXqCQ9h68D4cmzakY5V1zYVpuYgcZVMfxCi
JbTq4HNwUJ+VNXaWYiPodSTRpTN9a7RB+d7kg5C4sKHvC86zUdVvsKu3uIB9oM6M4MpReiMVFD1+
4qmn70HRBD+KmhBIJtJuYt2xBI+XcdgDR2mZ35X3+GQRK4d9UDEujMbCxSSE9epgCuJNNuk05Uej
gfB26HU71XDZhkOwJ7V8Vhx6ElSJBiOMNN7Rk52r9RwbCQZCJSmaMpkqPPJZbn6aKnyIHofgYLzk
10BLMeTNzGm9axY9dys7JhuWzD5NEMY+w3Z0W8a5FVLKLUTJ6WcROUmJrbMYkmcpKqo8LZij+alh
5DmvYTZn0oPZ0dDdXNlxOMvuZ9PNRIGEqV7TmUrQ7KIk90dlwFuVJlEqZRslClUvlKxnoCZudfLH
1O5ugXkPvpdatXA3LAnzsEGPWBLKncamTc5TOWXMgaekijw5xwR2aHm7zEqx9smQPqfVsXnEBNMu
f1cz7fqS9UOF7V6xKSDDpZtMksBk2VUjSOuiNeUXUF0yo9evWwdex24WxYTyzJoC7cLkQE84SGTF
nbyvR2sZWOoCgNsoGnO8sg3DIuJNYMjcIapcmGXVOCkNfhnDL7q9VtbSz3A7COXc7ybIGn5t5y4s
MxIQgO8RUxrqSJNJOxh64yci6ko80SXT55U2dmok4XIyii/kKIaMscdMdcDfOPXa2mMVkLWADBPy
MygJV+nasYEtPFW7us1a9W2ZPWebholi+tx2orBuYgSDA/gFw8xQVzVgi3cGAViAp8TMZHXrOEFW
MaEKy7HFR23C8l1xMImin1WFQTy5sAxaW1A9aasBvnRlIh3kCDOj3idrYma+pxItks9qUBn57zFd
BB03r8gRBPWDG1fX8J8y/U75vRGe5KDc8mhEkui7i04SvrAHk+nM11gFMmYsGYxWY2pwS9q9LtK9
NCvDvQsTJg2LfYix5onGwYj4NOw1/P9RZO9iqEPVBsVAdelSyuJGjWRHR5CJDWEpFZ+y87nucmHu
S6JnOPBHXIWLYhgGin0EAmWHhycOcHfD4QuoTGvWqI3u0HkEUdLrc3PQAtlZIIorAPRI9TL/BIUY
a09vOrl+jPs+6T6PZkU4HA0GZd+ThNTmm75baBmtjTtkrRfj7O4yifL9aIgK6qve1Xa+TWNyAQ5B
j6n/u+Nrc6iz0JR+vye7C5hkW4pqpLr3NetBpDWkn6EiWgsJ1VzlnjEnjHpceyyzn3DVm+Y6yjCO
nxoLuShwcTcHAXNRc1Bivi2h6OPlNAdzgkXOuVGTEB4nDKWwkbpIfdNgFzD6ySPOr6ss7guMjQSH
PoSRlieehm4dS3QSTegAXDuqd8it82+lTy94RS6rpa1i3UUD20ZQaFfkkQLNCVM/Zy4Y1QrkZy7p
CbqMaM19zWQ8/wKHeAmBJ9/b3Ra0+H0vdPEsXGTQG8XPxBjn9Np0sjY7ldpgoJuSTseAp7AIKeWN
xY+lFrfqtpp8LT+NJGymz+zWVgDvVvP9y9ExjPDRrNKCzE/hky0OaNFOSVezApY3qB6q2lqkvrBm
EPbZXr1spP93mj/Lq3z/LUn7n1f9fxppTR3wf67oLqevefa1flXR8R/8XdAZuvEXF952QAHpliPN
fzVyXPEXlQ0TAmbApJ5j7vpXQUfNZiop8IjjQHXp9lD1/NPIceH00dxxbYU4GI+0NP6TLo65FDT/
Lnhsh5rRdqAFSrpJSlgW0d2/Hw8YurcQSsZ0R08RbVcE/12rpfaEosTYoXcR66laYF6LiENQtx7+
/aUpcZOWY7UvfOjtY5yrg6zbaRt3s7WysAc+sIZykrPK8HhHzVviBiR+zCZ65JFBvcYg98G3LXJJ
p9DaxUTo6Uxt5Mp0l/O46fsegVDGUSbKOL78qSBq8oLSFB4mYbG92x31xNYBeyfVAXg7ohV8JoTG
28uOoXlgqMxjZGLkEhyr+hrjJ0ZougRQMn9UxUjbuy3UYzAtZGV/tsFAhCZ7SXT67Wb4QwVrvMYd
vlxjh9Lctg2H2pk74fU17qJSRtDU891gBJ+0qZ+vrOmhHoV+HUeYLDD6DZtWL9GPB11z1es+Rpja
MO9MmDoi7Fbk8JqbUofM+/4be11a//O+BLcetxMIOHHWjtEHcxhA7MD705PucqSm3VoYX1dW1Z8K
gBH377/cy+Hg7F7jxWhmCseAPHzeMFQIxPzckemuzJzea2cUAcGsHZy6oSUEdNVGL3zvowFA9bme
p69G2zknlUaHDn5jDpIQMboFtD6/loPQV++/uzcXw+WsjvlaLScNnqyzc7LBqLOZ1ExkoqjFphsY
qqNsd2CL4H8aZryz77+esfzAV1fDtXTXAU5Pk0Aie17umt8P5iUdXMGQ1Vv8Il7JbXhoIneHTm/a
9jZdhlbm1t5FL7tVJhP+hEFXPaHT+uB9vLk7OVgo/u8alm6xBJzdna7DLgHSYAmHoErG0XYPcaza
me612TOrDEBntGF4WZqYBSzYOZ6R90crHH9g8g7v7bT/mU2y+vX+u3qzLLm2AHVMSpZpmKyQZxcn
xU3rB0E7eXEmIEnb4nFKEQto8LgmtCDaoul+/xWN8xsAGKmjk/wn6J5LC/bc68/DAGts6EU4oq7C
NYSPy1f1fdmw7iVO8pADnyk5hu0YW5ENldmdvnbIGNgjJt/1nINOPW3ezvejD+4Tsbzu7/fJ8r7o
BZDAwsfDPbO879/uE0UNJUbAlJ4jzHo/kwvmlXPz001C7ZIMUR1tuBNQvKLM0VNAEmmDgHbqi2fb
py1l6xmmvUt4FMMV08t2E2oo4AvDcq5yMaEo61yGzaX2UFfpcW51Y/f+ZX3dMGBrIViQvpNwpaIU
ZTc7e/eEN+OzcItdKkhJJkyUnCY8gTjqqOaxUSGFC4u0ytZRwBX9T1+bTdVCc2MoGLSGeXblaCUX
+IedZBdZ9XjVN+E3BvHc42hFzEZuTdn4R9KCPlhI3v7GLHH6y0HIMh2hzm7dIjXUrJwh2SUaFtdp
hiZZjGSgGhK/PLMCzBdWku6p5J2PbuE/vTQ9EkWbQeF0Pd9oGAiXMCZVvOvj8GdGzMjAcT8kbgCE
QkfgulOSHlKLq2aJgRmisb63VQ01DgEAMk0nfmoz+AQpRyMyUJZDlhFxWibt44M15837FAyfLEkH
ybZ0OHFnS06VQc4vCSDdBapMnvwq21VxQ2GuozJF7IdkRdAojdMPXtZ43d3hXqCfJhAPsK7QEUXR
+/pmlJqkPPO1aBdm0b4aSvlYD6TeqjS91YDWQeiBlmEDcwdfxM3ZY66dmSJlXtojbmjCkdbPTLI3
YsBxbdUNRwUz+gR19aOK4c0zL9gjBTvkshsxZju7cyvFylvhovaKJg0hVxXltkcxucl1O+DzKfoT
v2V60IR1WS65vpPuqnVj1jHEhNrxiq56ev9RerNb8RSxNwqXKR2rseOerY7wJwdJlyDYlS4QhrS5
6zWNmXjct6cuJCSZMGaAcbBsYiN/CLpxDaPkg1a2fPvxcW9LwQmL6Sdxime3jTk0U9cXUQigi/nV
XKT5scid7O8vL/84ur5NMNzylx32la1touooZEeGBfE9a5wQzSa2yDTFmdnfNLPD0E+5GZCmpFi1
reN40prorPnNNWFde5D07kkCtr/AA1BtG1ymva9pK1OhBXSKMrg1aUzduDbhTuQ5Ujktf/fyDQ6s
BX4cisyXf+Xl77QobD5YbIw/3CmKUsrQTVPAdDxvyCYluFzl1OS62hm2u2R+zpLAwQmCYAli7lPs
tO0+QBHOebQNIREzA0xdidJXj0NUPfXj+zfK28/IMszlzegcbGgUn5VRtZ1UNgIT2/PJXl3bblPT
AxE4ssMYCYcjhpswIOAv9qW8dIPmo5L2TY2J380w2cHp6TD/1s8buJHrYFeNLWhzUXkFwYpBmoqN
B7Motn1VNaeZxYz4TCKFAntrpRjiszq8cslVTIcwxPhBT6O10msUTdOTFhaX718ecV71Le/PMci6
sBnDizfVFlH0nMYD6Xqqc4KT7BCwJ1W1BBD16Q6P4bcqMfYvBdeQ7nU5YVGEFj3ZA83oaO73+WT4
d3UZRKRSYjAABTn4N5Pqw+OUDkctUdkH9YexPFWv6g/BqJoJv8XDwp9e6qbf6g9zUOQqpiif7czH
eBiC9hZIodSQk9WVBBlX0Xa3eArSPc/AJ1h86QfnlD9dtGWKpbOzOVTni6zh9xIo57ZGUxBqXlVY
lyJ1xn2kQyKqhDr5zfdZc9NLxs3k91Z+uB58u1sXRaY8qJHfMntqTljsHZpKyj4lBvDZ3EkIdZsB
VE5Z/aClbvk5bbL79z9pNrO3F45tTrkuYxfmNfJsEff1Fit5YSIl8NOCCYG7cNOhww1V/wtm9FaB
vfrKmTZYBcwxXa1TJ/Jlqzs5lfd0jLPP88hJRMKnxLWcjERX8GU2reHvL1o5xDucop9CPHPQACr/
lC1JmvEEwxrN55ULdvl+RkJLdFoeHRKQHph/jcWYLKqjlcnHVuoD6xiSP0a+alpbVtazcEfg/Jo5
v6HvF637Iuu90CI3Ho2KQ/Mpcw8NB+31MOYC4RtKKie4xNMSXDZj/wUsmJd0YbTuZK7vZ90nowuk
qRV15Pow7Tr4ox6fWJDiGxdRh9mYch1HmxRRx83cDtduZH1GGhftwdg5V6jzusVr3+Pg6FHchgIT
TsxZyDeQBTcYRpIx8soeNV8adsMpsrNp78rwztdn606BP39ZylMefNHPYGrK5vrlC3DhYM+4jejh
3EGNkvenOGbizUF5T1JHiSnKIpwkr75LcwQ7yEq3zlDVr4kRBiEcSeGh+Ldv5jm1byKMwxukNxkt
S0p0Ck189XFuHAotpS072VdM5N+/u/6wzErFQicMukCGrZbv//ZQondWda8XGKRkvZ1Flt6A4Lkk
Wp5qoezVpiP1ZqXrxM1rufFBmblUSWcLAsU85QAiWMaQ+lnboGcqCjFAOp7ZdeGVVsUgBrvG95rE
/LuN+LdC6ubvn/m7YuTlmHf+Uhx6KNdcdhSEI69/zQKmQzMNmeu5lLLdN5/W0JbAoWiPoL3BKjDl
ZNXF3zpHOt8sut9xqe0tg4TlWjKCQ/pjeHERDFupIi/xZx/7hwvUXZuewLXKQ5QSIRR0WMhDxhCH
oq2INcYN/lKWBl0Fw7c3uqscd/hRt8TzqBWwl+xkF8SqOzWLGDHFcbAF896CUZyyjd8TmDAgQIKo
/9mGtbx38ygFTOhj7Z0DbSsI8iY/MlwYruhUQhvtoD+7CG1h3a1gMf00x2bxWBMsypTRS1QZPnRF
Bs8qoTlB/F7xWZumycubJdgrzwyS50p7BTZpVba2+K4XfvfB+nt+GGfPogZ1GDvTdpRvar9cl7nB
SmZz8ifEIqW7HuC4WIeJGBHRGCQiM0HZvn+DL4vj+SfPNu6YNqc3Tr9nN7iNHhfooIZHtRysK9i+
h0koKtusQKZLC+iD2vIPL6eghZIlRcdhIRi9vtFQdThtGvaOx4xMX0Eu5GTsZCh7dOJ9O2F/UOD/
6eUMg3oaihYPkHl2X0dhZzBLiB3PlcSIMj0ifMQyCNigOumWMuX9i/mHD5DFguYjz9Ai/1vezm+r
RYN3GpN4Swg9AcF65RIIaWLazhMnXcGfG6r2g6JBLmvA2cenOIkuNaBOi+tcdeJEiHTZwlzPqUrz
aMeY3vwhPHGsGfapCT2pK8k79deywTZTZpbpRT20zXnZXV72maSqkfWnA0BbZwQoMHe63BU5o/8M
vPMAS/uYOYF7/fIF7s33wMJXGlb9FcvDD90IrYchceCHlC6ZCorUMYG7L5HjbUFw31qBBvig2/Cn
0lPR4jVMc9FJCHF2PKncRNW4xwE/a35zEA6BTwPm1FWYYUwaiZ+APKmSgxaG6QFz7jNUl+mbPU9y
PznVsZnvBSG5d3SnUYCnGt5wRMvv3wdve0l0+BWrKaIKRhIc517fCF03+EGN2MLrAl3u8zr5ZJHv
qS2FBfyZHood60lSFzCQdUUmoRDdYQJ9EJTgbScrmw8hSrGV1Rv3RMxU+KWZzQdR52wb3ydjo872
ZrJjS8SMEOw/ePN/2HcsU7r4f1zqQOro129ehpJcwD40PRDI8o4zPkGK7edwyaHPSufJKd36UORT
DRzXp9rvIkCGqSiu+m5bFCEfeVHtMozBqLRwpmfpAeEDTmoUYOl8a42mtsOSFWLRnE942uRzR2rW
+7/CIs09fyyA27zU/8KlxXj23JtNpWtWbsPR0OC+Da5sV8RGKhAQEKWGbgBKAsMuFECnyFjeoMDQ
tn2b9LvEQbg/V0V7FTTqg9XhZXE7e1jR13CwR9FD59M9Wx7S0VJ5EvlIcAuKCGD16la1tH+SalCb
Ikwt1l6MtRfzBMUVP0m/kXXyZMwOvbuqZcweGSSuVF35XGh3TY8fZzmweo6V4WPA6L+qKgCPVQ7b
a6r0EGq0YV9xKs92Gmf6C4yvrleFFc9nNLq7NIzl6iW20g91wjDoS5phpm7GocBx4uKHRUV3rDqz
XVWhSL5AIb9s86T98sFn9fakZnPoMSwUV3I5zy6342+LphkPOG0cViaiNZx9ZmXBfZSa6ZcWC+AI
/A9/QwPBIa1WGr6qbYk68I6K4INiy1huidcfzrKmIOtebhuEpGe3jNP13dCTke45sbZqFjV07fj4
LqCEayNYDeIenC3HN8OjY5ceEjs2LwtUw7D8xO79S+K+fQJ5L0KXeIVplEGbf31JYH2Gge6Olqdh
zlvFDrWObpFQgCQZyYjt2OQO1u0h12mYsPTBL0mSRXj7nZ4DOOl0badVcaqdckMqvINYVPoHIDGz
N9TlY2NY0Y1LPB+BKPYui+kNsJKNJxyO08lEO3vRF4vU0ycdA35uftLatDiFHV/o9eHWC6PxBoxm
FcXyMbGes/HzosCq7Gokjb0+ILolcb4Tnysazbruu9uKzsmBqdfjFIrqygWhBAIoqo/sF81GalmO
ZKu/tchG3lOhfApn8awUZsIugsijuUlxdIuMedQ47JWpDZfYzfodWrbK8qQwAuYDTnXpFxCgRqHG
rTKIvBTh+A2h5hKr2BDaNRZLhAA7WjT5cjGbFid/Aeim4MWIwxzAEJKrs6zPWjHcO5z2d41vppd1
FirA2irf5bnq2PMgc4ztk4ISedu1dnkVzw1wwcy9Z8snoDT0Ay/vqo9uzrdHXG4IZkecQiyXOcTZ
flLSLGXK0Fte4UYSPAzPyGiUsDOgD9zaSi8fe9JAVetbP7JagCroqov378k3rWSUkpyaGV/T/qLn
c9YaSHJT/X3IdjIOBEHzU3Rqhn4JNdvXzGytN3p0HPIP2jhvxuZMzDEoMs63DXSJbzrtUksRePmc
v5pWmatMpGgfe9fcdX737AzwZFScThhIleH1Zo+F3Tc+qRG4Rx7l2trM9fEQD0aWwTHgjy9fwo6E
cg7Te9NtlVcYKPYrbcj3xMVtaD6s4yT7JHpLPEoBoQ2MDTQpvyEd2JW3AVQcOLGjbiJD7yfc1Hdm
wFE5V4/QCw0oeXyp4hqvKofjmdwEb5YNEpseGC+Msy+Rz4neIot96FL/huNNv24qZH5qOeKhUTLv
GEnaq5dj1SC6pxiW3waCUUhoAD6qmWj29z/XN0Pz5Qpz5gAISRtPd8+3SjT7E9NiRHy0LfBIKS2+
y6gqb50lE8zdt3r2qy8LOOgQmXZcfkIKKgACI7cIyNEYu2ObacR3uh+dTN6uyLwz1jJGOxafPSXu
61WwQ9oOyJAWJwZJ8xgwGy2mQzAUJc4rLH5ILqa1OyYsB4D4meHWPybJ3ZhMN+9fInn+9CEBoRfO
4HbZvdmgzu59KzPQUpbsUNYEijGK8coHmvuJvZf8KwU/odKeTH1+elkRh7otCY5vP/lEFt5PXdXf
V134UMjiey81D6V76iWuHQDTUvNqGjtjJwBRbuuhBJWctfpp5Ha7GM3E2L3cJJXGIalQur/PU8u9
sWk0fdDkeHOlF40LjVLLZHyBC+q8otZGrVUO+TIkaYdrcD63epSHn2HEI5CaPvlh94VMDqBddghQ
KId7lsK7rvrwgzVGnO/By/twmF+alqtTPJ8LJWaTqFd7CKVXi7i5sSpajakYkk3RDPa61Wy8Fhop
lBzo3X3eBuFp6P0VPKH2JujsH/MBhU24G6pgOI22DkeJNbHh6LsuVfwkrPBgQ5CFwRSLD45hL8es
34sH3jgnEYa5LFUvPoDXt2o0ueDRmDB5JMFrm4yEErzRLolG7RjTylOYSON53JU5rokhBNHlcyy9
K1y8x6CbL2ozgiNU9sWVDx3zqn/5k2VdwZ+949jn3xbpAEradvvrLILw5L8UJEJD8peO2T5khsPs
vo2PczO4m5ooReQNQ7Su4/qTMZfDr9S/N8jkuy6HcF5Rujv4q5R1k5C1fJhMEvKW8eFTOLrXrelE
pI4ZHQx6JMzDmKVXojLDg9THB2Mp0MKx8VpW7HXgRs2xnkF0awbkq2Dqv7Z1Za+BNCfAG76B1a8O
Tjvl22IK8GEbjbUnnRlsUFaIR+Y+PkCJKf40zLyMXRzjpCUaS9BGcuf+CxlZT/act1t+HcBYtoPh
2aSvySHbwJobH2XJ8TJptc+yr+1trRdf33/sXzbVsw+VM7xJU4ZTkIMF7/WHOhvxEv2K51/KCnIS
qmKiC+B3sN9ihRPlCZpfimyrcFd9G7V3iBqjo/DnLyknzwtrcp2rAJN1MrvXQHzBXIducTU2rbOd
s/ETplrky4sWMxrK6skxgqNlz8nJWb68/KnB0jSRB3KcasRC7/9ybw7R3LHusqgya+DZV2/mjBEe
+SkpyTs1pQcLDupRBZyHfIvhMgc5uk2shtipsHZWlV6HB53YjRuTyuCGB3LG/KddYO7DPKfi5skF
0rXtbNl+dNT/w8rLUA8P5eK05Lx/9hHkRHI58dgaXpekEJAigyZeMGJotAlqi8qiO2WBRho2aIkD
k/pvjbCHj67Usrqf3wbkDKAnM6hAzBd75m/nExLQaJBFjvDsNOg2oz4aIPtSd5MS0XyUFZQWMQfR
NsKwdOzCOPLw9+meObvxYzxw58KR+WDPXqq91+9oaRGiVOHCMOU6P6BrYIOBtoeCAzqUo5eWPoGJ
+5fjOIfhncRgtiWIxrgYJ7yg798554Xg4pLlBEtjw2YnRGv5+qlIwDwUYz0Lr8MTvTR8sn46RoUF
MDttrieGvJaNXe79F/3D7crZjEk02y9NCf73+lVl04pinsgNsEd/JhXG+A4EG4OiDJ+57ay7SJjW
XYtFvrWaL73ugghbJh2+TipAJLPLQcselF8MN1FQ32FdLz5ompx3/rgqiCyQoyByN2z9fGSunCKz
c66cl1TjcEMcgrzveuWTZTggNevQ01ejanfvX5U387rlVSlzeEk6jsuc4PVV0SdS5h0MeF6gJfUW
qYcBNQNPY5k0HPLx7VwB15KkIuHjVbdlmasrmnXZpTFkD1oOfgGh3/jkKLgaopusSyeya1oSAdwW
aL2gzOvjWDSx/8Et9KY99lJjCAbpVHb4o5dM7d+P/P2QJdXcjwYpECltCZE/Zmnq7DSmMKu4s78l
FWBuV7Vf3GBs1m4ooR5Os7mdmibcNyNcENO5Q1/9w9bH5Lod08IbyBg7Spu+SlARqjHiB3z5p9Z+
fv+iq+Xwffb0MU9mY2CPk7p9rhlRms8syGJkMLZWhXNxLLc6YzkTRKNVb/Rcfa+ZkR2dJa62Kq2C
XGenu+yd+mc2ojqdE3FMtNFgLMexJvOtXatUt3EiWe0ncxBXkVJH0LHzlRoaGh3WlaB1LLMx3vlN
PROHMT8PBmz+vI0C4sSQXdEdBO1sDvU2GPK7aaa/VcuqvJzHNGW3MvrDAOvtuo6wH+XZeJm3v3Q7
U4wrZ5By/iz2BV7wHY1r4+79i/WmEUfCHRIpujcOTVD2nLNORiAsu631ZgZaD8h5LMN6Yw4thtAl
mWNxth/TPgCQ4dvTrgfbfNK7/VRY6X1TulcYAyey8cTtB29qeSxefYK8KQdf3yJO4q29eWycUHds
INCepldPAeBsasiOhgAbLueIItqO7gQMLM2+TFRmF73lg1+clbjNjG8fvJU3Gxxb5j9mP046mBFf
PwnDVPxzfQILz3Jc4dO2RgL5pqYI8W6V1ZFi4mYggYzWwM1sTeYHC9ebvYQ3oBaxEToxJpznAxlc
KDGUq2T2JsI/YRPPzklm6qoh5nWdRHSw/biZiefE5EIs8gfTIPX2kzDYVA32eCoHPo+z22Nu/SnH
c2R6qEL9KzdpYfLqS5gvMiDMJCBdqryrD3kYFLukYyLfds1aacz6tZJ00lnBWU/S5Jfbq/xC9bLb
q8QZ77hMVITBTHLGQFh7SkfjQtA12Vj0QddGHfeYyQYdGYC8nSh9t4wUci8AJwusZtLvZtAGwSfD
UfUhJtnkpRpbMHRBVeE96Vp9Y7dwInuKuY0IzWadjq39Qe2Dd/TNpkI3lFkSEjWUuejCzg7Aga3T
KCcj0iuczrwbTUn6JWDnW9E0rjfHCH3Ag/XXhkJw7zbmSc0G0KEKw1X5YGsSdTWEmcd4Eo6H0G9Y
A3IpHiNXQw0up12QT2gzh46ICyBtVTr4j5FBLk6UA+KHMNcEcX0TjlF3jPCArTiCEUGHSpbcj7a6
aXKZ4M8bRmb65o/BVMadldIm08yKmN8JyUIYEXeZMR647ovwHpOQsQJFSsC3D819mgCPp3W61u1G
eqnhTlCAvqSl0VzAuu7GGA+q4kYQc9KvesKMB9qfteoOQ4MiXcmWEJ3hm4zq74QL1Re8Z3znY/NM
u7Y+9RjYC9H8KGb/J1bKHwGmnSIn+Lo9zq4+XXQlWfFuPYMUVOYtMJhyZzTGtqNDGUCbi6E2Yk8r
mnVuGJvGtW8mMoouymhr19V4UaHjho8FQ5tWPiS8XhknlBE7y4LLqsVmBPYKrgYc3WEiCyNtNtVE
rCD8qbEr75MuffZLiGEtuK6NSDHF2WRpBy3A8UfVYfLERFjVTyJ3PVoARMopE1h73qOlk8OC6hHV
RTDafGj8xD4K6WbO1ryFjbUJnGTbDPmwMpv814gsZjPLX6gnH0gpy3mmMrDYRg2NS9FfiE38mVqt
rYNQJhvrv2g6j93WtSwKfhEB5jBlUrBkOcv2hHC6zOEwHIav79IDetJAv3Rlizxh77WrUsJiq4so
9Ma5ahNoOIlKVhXyuiiF5bcd4r3mXs4WWDC73AHvPfPXxzs90wrfQwmtaBbK3l8dkifJGIBM6jUr
yjZ2paL5gzJ+U9NagaA5li9I3BNCHQ8mE5t+pjSf6Lu6vTX/6TOUoWx2rXhoti+7hFKrgs0KJo10
L17ZiculUkXj4j5BCD9ADiNe1wQkfSIGs8U+dfH0YeXCk7zXenAAWzF/p8vyLxHrQSqYATwFXnBr
ilDT2gtHj2/jJiYfMj00214Nl2a+jj0i4A0KqIPjjJ1KfLAY+rBui0M54MTAbx7i0ESrpFYQRMxh
JNxyh86+3o2Je8qZUAN9nkx7jZOK5kogUBQZg2xUkIlIZQs5lGEp7rm3i49hQS7APxM5U3OgpPhP
IaOOyLPVcE2UyK3mBGXq2lyNiRnQhDmfwW658XTU26gKcrHmidTU9b4txdXO9MK3GPNhvrhpgqVC
GNoM7kCBEysNA27IUC+2qJsdYjkv1IAfseRWJDKPoN0x2OpdGwM/301917EZMJFRd6OBZtQOl3F5
Vg0pKEoZL73cTYOWn3ozfysyx7ddjVJNClRGehC/F7OJCYA8EqIwKc5i9shKlRlK819RI6rS675g
XnYA7K0hLKsTao1AZ9fEPlGCwJO9QVd1nZnniYvV3BOwrstk4vhghdx9dAjDzUXN6EA22xjMzoYw
oFBvAr4A3CHWipwRH4V/y9OTu9JE70uVnpn5jl1MUW1cyIoIatiNTqcauzbTOizbru94EPO8+QpN
ffINXqqQGWIqosYP9QvMdwvI+weCYwiYF/xiM1uU1plvHtd0bq4KD50O6FAPO8k35a13gCtUn84K
JDDXW9is+r9Cpf9BZ3UlPhCOXg2WrD9o7ZKxumhPC1X+qAKBZSXYMql/BiZiDMCudIEZ1Wo0vjGF
+kqr15Gotcyv2vktU45qbvsbi/WKEzBKvSUPCcbv7Wmjsl3q1b1VDYHqZmcrr0eSFvobxSz+sx2k
jMb5znLrvPVK9N+/rbMShbPaf6be5gE9owfUzDpFVfmnDD2r/vTW3v7kYnEDEu7fVQ0HElsM7BNt
ZdVQ6jNoVRxZuEXGJA9Tk6Rlo8Io0r1qpxdRlVbObiZdDLlU3DtS8/xFTUi2yGuFcYRpULDjiylO
Wg3mnOZzmJkdTCOmzhj5tIK2F9Fy23L/+2xjlX+51fbz3/9R7Rs1s5NvCxQehksBGw0SRIyd/TnS
eJrG8VHVuq8JBtLoQJfv+33OIErgrLwwgIB/ACEH/3200hD0VvjV+SovQuQsTewNyz9lGcG+VLue
ongEriUHTOqRSNM7Z7cw8ot1mnkySddMvoskeRoxS3GAkc9OZgJxph1WChs76OakQG+KoCr7H+Y6
6AcoL/N42Qa6iZub2ECC+z29kECWG+qlwv69qRRJffMQ6XjqaqfHaoPSCui09SZkiQh7BHBGIOue
1/nL9GCdWEYOhL0ClrnlDXAfC5EQul/p4DvsyGUOdKrqqbp3YR/stHCAzBTAptIDj3y1kWBZKBt9
PDS6OKqj8e24K6RNpbuqKpiCaS1OZBZoTdYdHwfoy9YuTmzcYMbZcC0t56gneX0uFLDqBK1oqNpv
9QqnfdDbL8VrcE5u5rFt5TvP++PiDIADqR7SAFyA6FIPf1Unpmbc+jnLmyF0G3FlKJEgBHBg4OA+
Acp3qM7f44LDs7Ka99Rj+AKKAExxN7doh1eflNyfoBNAtKrE7yrWPfx3LZz69dVMBjewhItm7D1x
7SmYHE58CZRlKADPaqF1Ptvjr621P50CbqLxnq0a1nYNvQ784sdWbMJvXaDLmto/re36qlfdk6sy
acyc8ENWeNBXVVPGS9L3B5XB69D2fs2seFvW9Mvr0jqczHttphGKB2xjGlz+GrbC1W2NhjGZL8Tb
3xcTIq6mgJy3Rnp+UHt89VZO9ADq1TpfknUTfhiFerLV4k0l3ccrjOyu/mlICwPKFF96mT7YhRPp
Y/NEaTxKGRekMMkfUrcPkwl9uJ3YvTtQ6IzXX7cFrSJg3CrwpBrl7WYy4OKEnteugZawrSaLxGS2
vgDDQbTeq/WO3OKe80Ma9c7qBFqH33u+tS8mMWl0ilP+M6tj+Mk23Ak25ZBGpuHn1XiVV8dBQe51
yKByce0tFKVOLk/UecIWMBD9NQVSrGJiPbCBNMwL9GQvm0tySmswbIvhcx762MzqNbdMBJe2woc0
qh4Dt2P7dNbJAi0/q5fZDNqmp1ViC6FZ6PfOkUpjxZZIvTxPNuyMaxWmwJz4c3ml+wzRghm0Kgvh
Mit6XGX2HIJ8fvQUUrF2InBHlB40UZP3kT/mVK+wmNAfZdlLJpzv/35EqKgba5528La0ol2Egj0b
HtbbktxJ8rjNmiO+8IeBV2LVNrZM62nslflY185BI4EYyQWKhCMOvWv8qRkRJWZYDvykXggiLQCe
zwgKzga95uiSdPAB3Oq+7c1v2oe/5rq+dkRZgmWhdLLsOf5dXFmiXtz4WKlNmqGrPqdOv8uN7ebe
4jzqDfNPb0n88tsPEIst1vVPMo5m3I76h6x5+vSZD2v14iefURBtWb1GqmP6nLv4Ce15iYBT7/sb
tKRZsgNYl++OSPWGf415oyVKXFYlRyqCURASUBvxSaUBdVltTC3U9oM71rutdC+cMbyYq699ZLA/
nhCUHzeYqdTo+fJM8XI7dMGFeiS4/C6tjDN3A99aWcfDaOf3gu7ChhAa8AFVYjPxe3Z7fy3Kj+VX
aolzZK0uhk5nZYcL4w5pMJad4JyIsYcdLirUXyB6kDUNDhHGWt8bevs82Xb7MFDM9fL0uXHloV/0
b60Tv4B42Zfh6OPUqaM8x5npEp1Tu/yjNsfMN0T9lSoAbz0pZSweN0bDwpxRQEQKy25w1udxv3b8
/dbCGNVJOoBeAigZVKgOlJO5Du/V5hcTTCoSIjEtF+Y1sV4xe8jBpHyfNEjLCrN1UVs4NOEJ7ahb
hbXJBPOZMzyj1C46oo2Dns6ct+aA9HacefNdq/vs6cxshdn69Wzv53r2YpReOMVrnlqlXCgJMmmZ
z0j9MjNyKogcVEgeJn2wccORDuc68ml6ioLA7dbBqo+OzuG99f5Z3WyGisy+c1OwVok6jTkS7WyP
S7KWC9KX+YtB3NaYUTkZKwDdtvHOfc+gXt85n8J8AP98WBc670DUisCz8mjI4Xw6svtobgiR3mlB
g3MOzD+Hpvqchf06lIsdzDXZJZG3f0LkfxDOfRfPajCbPGd6MrwoOOh7PGlmue4cC960IBXP7tTC
KYdQfoOrltDJreld0bMdh9MkHrabzLz5EZab+Y6tfGWu+HPSZIplVz/onfpZedPenmcL+vnGgWFi
MVLL5alXPlLPZKi8Ut7o33bOsSpTO3D7CUDP9JZaPCeFxRKYTBXfk7XzIIbaeb88FzzooqJwz0QT
FJdqKm/9JV93jfdshnXOojEEZB/vLFvHj+IZfjc5VHAp22PaHgHudgPMe906jer4uJbpz1ZUcdtk
DUfchsuKUCT3RH5TqmxJt1g4BsHIH6aMNjadn0QprraWzrvaXX4HJp6SDsKOXAX2TpowAER8dNLq
kOL52b6a0cG3m7eXpdD/FK9+sbryp1eBWsPNp4dbEJWSOwDIv2U6vjQSDozUVR5mxf10uREWVfJr
9BrmYR4ar/dc8PawYc3xIqRYQyWZUNybe9zHkemgEzNc8ZVvyr92sm4yz0bEljCFn3tPzDqGHMSZ
c7RiEGy7xigMAgLpHTh6DwaNAWcGwPOgL+be8fraz9mLGgF5p2vlb6MqZHsECbvUWh1fBIbMTESB
SB662bsqWf+Ee/h5hvSapMVRcfqUUIn76s4qKIfVaHZUjQDncZBLneaRks37ssqXTaYXYCL/Jq5h
MICpDQjt4o364zZvr8AW79h8i6iz5JfBFgxur35MXP1qeYxaiI6DyO1KycsFwzYP8gm0EjHXJ5HX
ZZzDdqQGIcKyBfFkcjUluOucxj7q11SwUoNWtwZkojUrPWbPFIih43zWw5z6a9XeqyI9CZ1B1IbI
+YLWHAkdV7KZp2uoBljqy8CXaPR3g0c/CT5xQDYdzrvn8loM7YfI6cobk2TGR/INWDeQ0zpsUWF6
SaAJ9zWJbQEBcK5rfm3ZpV0GM+Zovfqz7VyVQedUJHWUuwK7Cf5FHgwkIX5ad082c2dBmqErlS4S
c9vRqkNS89SsPWk1uLqhN6ZJtNmf1ATA8hrKT0Z5IWhS5wYQ5phWKMp+vatGBmeoMLZRNWzIYm/l
u364iLnUI9CNe6vWV7+VhoxoUz9NE5PD9fg0poxQTyRyTkZySZCIchd5z/NbB3KAK2gLAijd8GEq
hvRnxJR+UjO1Uz/kZsbYI/ObYe8q7r6wkxe96S9K6+F6kMhZXCycfc7ltugXSca+vmb2hJ2rYWyw
GdgGksaqg3krPmqHNb/t+fkrnRNCIuNRV4b7zdODea0O/JfuHIBTO2flB5BqOhwSuWBVkz4EntdV
df55A7eaQmV2lhf8jhYuimqwplEpqgdlwe4+2Gxwyt6AL06X+WfNEcoCv9kCkNV7RuSLI4Sve+y9
3yliblUF0wROnlsRvxLA2Uq2gnsfxnvOJfjQ3Xw/ugpLUe1gabUbETDlz1BI/r3w9TsDnLJcLBqP
ofpcWzriHvMw83n80lxjwAj/cpcDl1uR3+tb+SA1aztq1o0gVQ8ldSzy6n1/2awNpcuAnGPMeB1U
RErW/JXY7JC96zZ75qeOTBjY55I5U0jPbABqAYMevc7I0XBQuJMI0LMTb8DUtpGrkUGeCV4PeaLx
7SJvbyV2m9sGPHhswHgOGOWu8ZULNF06VShTaI2/jhm1WGPeC0OvyDoYf/1afxjt7PpWrdw+dMe8
oe5u0YaZpyIeaaUEoV33Dl+1c6/gXUSe3hh7ioBLZCT6vqN4Rz3VrXbyFuxbJ9IBeVkxX+kOEWFy
Ck0201nYwVNPC1uNc5ziEMWbWisSplYc81LluhC2wlL3aStDJbXOjtSXw5pRwqY0w6Zice/LrYwJ
N/M7dTm2qezutZfe2xrPNG8Ge7l7297n6eRp9XC3GNaz5c5nsZsa6mTDSnpj9ayz7sCztwWXkHr0
3oEU3nVL/rUJni9mMi9yLTjulY+TJRTaZP09lZHn7b8dr++tsLD7o4dTFr1PS7ujKYlib1xD2BFx
ZqS+jf999Ioy6iZmb4o139Htpt9M+FKsGnDiKj3rCRdtNXvOblsfwWp3v40oWu0V9Uv2tfR44jIp
k4hFRNIU/tY4xp+ZTPzU+guXEzJESxpnm8ZBZBSYwYszXrMisIvqZe0LIJ21drJrvDdgy2M5tIjh
pbhfu5momd3/tZYUfl81Tsw3cXAz6xcJgcZKdkcu0wpW5XkcpYTqh1Vomf9tBpUACKuoI9YXLbsV
gpAEG8b8Rd/zVFoG+kJ+77VgNqNf1DuXIteYpfqpnuDlTZPzjwwC/PkVupYhDNWfWB9yQ/EOulur
AHuZr9pccchq+WHWxhSDjz3eVHdE6MJCvVai2kIm/qtICG2+axLrZdk45XrGkEeaZJir7Y5Kp2cc
5OA1i1F71TJqpOVYvOgU+2ptmcKir15gwlH1WiKLwQN/cA0e3s9kGVm6Xa6GwrO+4Zyci22Hn/ok
2+qxMR8LcMDUwavHVORfIiVvCdePkn6aO0FlrndQtdoQfSXLi3UonpJmuWoFZFlbe1iRQvnCUU7m
Ou2xfzLBab52d2OxoYsVzm+GCgpPEdN/mvvc5AN9jDouy5TgjTb6OakeaPfrGXLgY4kwt88Fu1Hz
WngqpZpGh6LY5PwTWRtCdf2j6VCyqtE5sh/Xfj7oUJr9Nrf3eTLdzcYaMRG7YM60WQ3cB5f7+95I
dp7L4DCBvjdTQLIu3eENT/Varfg1Nb47CH8++A3HHw0Tr/s7t0VWfCX9gUB2thPEz9Tw7zlqRq3b
fkg9cUJ7A1zXNDK2loQOc99dKtxYBwCzjxoEJYS6jlZvgVbnb3aBEk9blzj1srNeCM3vxfogkH6q
A01lEAY0EJRIKTHvdO0KAncpH3Nh3QDQHL57YznBJnYYKR3jpja4KwsqmY2qfiuty4CeR6V2bsRz
r2qXDG9XoTt72RaRUVNREN0xGSgxc+1vw1RUj5urjojYlv1UtG/JOoe6reVx5f54070Y13AmMU3B
vHjlTvaBrIimhHSO1EUOcJm51SF3SJftlDm1TUJccia8J2DMq2D1+EpmFe0lA9GwN2lkPav9sC+m
f2PiqHswgOrCu2C+2qiuvMTiUoOm3tcjsxf0CbFk4Eog080EGE8pvs40XT4ac70aysROq5vH5nYT
AvbyLMSfKhOuSP10yBuMThWyutWKyorZXPrEbSjTbeaiY0Rw7L66EpbGRslgZqF3pRU0N5Whk37l
y/8vvSoyHm04qxxxefSXz4USKw9ryFg8YhmPgp5u75Yiq5n/KX5KOzuzhb1vsxrJvgN74VJeQ5SG
xmnvUbhZkvl1TrW4Byao0/gf6T+K4TqhUmJu5M5SklOfWEdjTDxA5x9eXS+slL0BRMPblyyMFDL2
qvlRpvlFnzhSA3j41vKZ03tKyWFxPj3++JK4TEjQ6ZBtGw9K4gQQU8/AVQp6I7CdNeM0nqASpnw2
42FqBpJI6bq3qWkLMYZpfUzRi/UuQta1ZstkUvNY2Tl+GRvyOd2Eq66Tok4QyqyK6fAr6z6MUgV0
TY/QrIs3MXBrWxWeC2x0eI6sV9bBV6bX2Tu4k9JC2frrVlGOdzv2Az15GXsWMGvjw7XHtTUOw5o/
8s9JtXqqMvWLO1Wsamk01fk5UZbrZGU/kC73ZK0ojORw5xcVqzKtnkR7UTY7aoppr3byXOTzF9qk
CPAYIoza/ger9VxJ6hp98zvp8cQ4PMffOV6Rg0lGcHL3jWsf4t82JOsIrHScjmXVvhrjXaUsj0Jp
vnUhz6nZv4g240CijA+Gpl9q27lbRR8Pi/NKf+MwtzcaJrhu7EuPXp48OKJ6Hc10oqM0d1S6OOzy
MaZuCxaHWXB9nQ7W9jbn6qFghnydpjuhrgnqDaxAyuS+6mvzsgm2WGYeLprM31NroSknHKZ2j12H
74+CAvhs1dqR8cKhrdH5Mqrxw3Dz2KJiXXM+HUA9UiYr6dWX08NazA+VZ6+RkQGSS26HCsv+cJr6
Ke/7s2kOdBDV7jzry8Ng8WU56cY1i4XVGtHeJLrF+jFr8Tzz50yELdTlfValX9jjkWZt3IOX8OT3
2t5OVQrM0+RW2+i6+rcvvL+yV70AB1JFRQLSRjv9aSz35tiHt7JTnY7fdTohvU7ba61uOABT6hu3
wgxtZyRb3Y3Oj338tk95qU1Jd5ZE8XkPhy4LS+ZSKRe0fr/JswLhgtq0n1bFhTLSCWgM8d40+ZC2
Q3/2dsSyzFfkYz3Vn5daae6wkWM1GgPVKb4HTNfk67Ugs5XWh3l6MVOdsgKuO0Np7+22fWobyRJs
MOdC0N0A6oJej5NxqgHgQ5O+leLhT00hUaQEejgSmH8zR7pprSl2r1TWkpRqLr9Le8JdOVECtRIT
73AmOVTr6Ap+0GW/OR2vqeBeHNtEN1X70vRVDF1zYt9qX7xbXV6xqGVm717W28AK8ulgrM8tYNVg
09o9+bwBdmhVoBwTXNU840GmdCmncfo3bAp7hUg+uRLheNHBvnbeOYdtH7ug19jGmQyVa/ljU0ts
U/GSyOnPmxd0FnSiN1pUYJR5ihmA5E46tRR+5Eoz0c0I+o46aiQL3m5o8FROHGEWy0LEN1KRdTeS
Rb5SDp85zyEQt96vNOW7G7YL0yM2wqQR+6aFMajP4obTfMSsF/YG+U8O5kfKBsoKSawMZ1eSf644
gDihnuch/1jHbohlI361vkSCLXbcZUq6E428FJ0WWCO/Zfh996tL5c7Icty7pAApU9UjejqkdgIf
kZ2Un9aWZeHA9TZYPLsDLjITYEiq16LjUt4ZdM9dinGyhbTdJTPshg/dvGY0FoK5TV/6zC3C5VDk
duf3YGD5n/Efg2gttZ6B4flSUjEy3Oyx2KgapLX7oBfer1IVDORQ9dZkcnFXNLpFLe4R0SZxwgi8
hf0hlN2RCWkKfyUfu57VC4SqhdDFQJXJuofQ9GoKgL3a8K9axHdTJs+GVM9jJqipJ7TZO0uNuzJ5
GIl7o1V3eWeunj5OkQotiSnj5J+z3mWpQpt+WrlcZBBqTK5iwWhoP2ap3K9a/pvzeERdT3lEctqb
AAuVpdeQF+d2uA3L1aIabs72a9nrQzzrcIorWqM4dg9srP1O6ExW6Bj98HFepU3jqisvUtiU0tdr
str3XZ60uIPKy0JFilZ1djGgIEt0HCLHaKvaV6NX9rrR7oaJyZaWYtmiVkdgzMi2Slxe1oyYzWim
R9p9T17tPTnV2PqOVUXwCsf9raE4uywqMx2JYCu1Z2Z6GdlkgXQzRweHS2FxSPTlCJGTMAvZS7Fx
/7aah6qjMW+m/7otwRsx2gHpYiuYMwRcWnuUOR0pRubqQBGPfdJ0QSWRLBaevYerRqHK64mO0Awr
x++hsTZMy6zeqbx4N2RWqqO5Vxaqq6Y2PSc2JueEU6Bg/rYZWw5VKCEwlJiwcCGZaIVZRmJzaoqq
FJm0qX/nYsyNkqAPo6IyuW/lQN/aLSlEbnFjjj+VmF6aLp8jHRnYRMsJoPuH7JBbjE3BYF/uHbct
ZxHBi5T/1WCc+WEwN2ht+1xLCkXa8jZVLFKV7L6S9gafNB1CCGpBN1BSacGIzNjlZB3N1GMyXTJU
cfvNDTdBncnDsbAjTurK2tzJnUxt/MjZ3mrNKczsrt+Z6aFCusmg8VCfL704oqESEUBEDsZZ+S/F
eRatjvlO/yihoLONod5vRHlULDv25mICcdlK11/cO2jiLa4RS+EFIrXmqDCierXupCso2Sljd0xx
gdJE2YyF4lZ+lrlx74ibGS3Jokmd/6TjxNvMOtR6I2dHbQsrxdQOCqNkfKHKW2/3TWx7JZIruJ2t
CZx6y5Yp6ruvuWHNKTkIESwvQh4jG21qGVdptGlldnKS6jsr3CTSNhJxjDdeCsRpvMwk4eeluNg2
jYxpRFeVzXnOv+NcpkoeSCu95GmsqNTsAcdqUdEbM/TP4QWDxT9rdpiMc71oyCRWYztMyn6gZ915
FKuA49jaFNDTfpIFT47oVNKJ6U9nr6SklANxQ5YPc6JNZ2v/pvEEJAgtW84yvxkt/uTZO5Rakpzc
mf7OintN2Pmv0RiBkS/joWraz56QU+OJLF6Wlm2g955wzH3k03wPeUYEbjZXsT7Cy82LY22vmIIH
3hssN5+IoilRk91IVQvTed1wR0nldR4JeVDCY1xohpaTty8sTpccNrOBlZFAOz9YogSGpTxKqvbh
qG47lf1/cLzlLJP+NoEtyUunVe579kBTduB25CCQ9YYD7eop3iZu96qi7gD8Wz7OTP4+Qwv+6q7P
eVqJk2ipzikdgdKORfUxr+rSp7r8UNPVbxF9I52/ajeJt1Aw0nSJ+YTz8ak20MmhxyCFYFcCNcoM
Kbj0nt3B3Furci6T25VqyJjfK7N9N/RHYaPDZdbmxwOpGpq9fVga9/bm2EHrtJOvNXXcMQPFUcGc
qDFxxWwxP4Ka4tWFGGYvvuUMjPCPHgMqdfaw1dMR9EAdpr2ZRksOpsdiE6K0yg5QJq+bsrwT2mcQ
2iRQ3rVBpyTmPinAHJfJTRK1Mf3kSbia/MR2Nm2RPRYd+++MvDlDAA3pxFczh7UJqi2fCAZQzlPF
rbUpwqFmP3Yg0MRmJY+JmumRPbNWoIQOGjUjuApAt0qWuE0oweRDm0TmBvm3Ke2dIFikpSU/xkIL
eSz6p/Q2K2QUW0HY/HZqVEvij2zszczSuFTqsNNTsTdT4XeCkiOAvF1d6D2nC36YMkXv7Dh/XHrR
o0+zDMakfNYsKq8sf/1OJ39nDre79/yV1cu2p1kD2N4O85ZsTNKO6OaZKsLgV/W73LH3CYHJ1doA
cDTrJVvR8ayyU0MmvHO/EEkRT3OZBMIw/0gR9ZHSajSbnS3Ix9qJOqQMGv32ChA95+jsPhnEBV7H
g+mKd5hUG4UNgiGdZqKdH4soT89G6Z0YE8/vmPBU7yQDSrqSjKEzOWCAmydd5zzaFAjgCYZcnR5q
U4WBGDzI7f1lbtFJmTjXSbzyXFhpUFnySVZmGQyd9ln0ZDYMwtPO4oVdUUUqW0FAEeE6eTwyXS+Y
IZOQom4VDsQXv/PE8KiRWQRUpweNaEGQ1MaZ3vcnj4Ida81nQ4x3ly/qV+0geoSiGpDkfSoSZwl1
rXzUAKzE9D6aqMzNeKytqIZ5vy82h3bDwpxwqcINvEUHSuBu6V4xfrfKludcecdOkfDWVAP4On0/
aWOYk2c92Hr9Mm88Em6pI2PPKCu3IqOvahX6bjYPQFwxG7Fy5Q5V4lw09tEZx2syUvFYh6905Fpj
bLLHoVr6PTEVJeWRV5qs9VG9Ir5YhYek+rAabcvuxtg0sQS6SIkeqwnygQXrLUApM15zjExe6p49
CiiczRkaNgrSqUvT7TP92VVyBos1lZKZ0p+9LZt9fPbqoZrpO+Gp5HeREasYNF4cene8S0QwrFUn
G7nu2rSiVzUBHNFKLiwi1rz+apg91OFBaiCUeIE5E2f9jPmQmDVZQkzO3IUDGObmi0vNLFxU55EF
76qS+Ee+vp5uii+Kak/5OO7oktYHLk70zYanAud5CcCAQN5wX4/ZhKtA368qh8GSLZwk6Op3fQWb
jenJ3tm6nRxdEWZ6Svu0vZvVodrxXuo4VsEoFnob61W2htZcqyEphEGpPnWZdrsh4uqxhqkD4k22
VkfPiGifXZQHouX0CbnWuyQb43EhCD2n78W2WWHTpmcxttxWrPttbBI8KRAmgWXkQdHV/mhbJcLL
4VgTmzhVGtKvUpcH1iuElGjSY9KYnKvU0EyriEJ0zMtwzBKXDKU1DieTUWnLlRHjDLmPH1ujIDl+
26b80zpKzVYTl7UhdzrvDeOCLY1FoIBXLW9cbvQDZ8clHFanDfplUWLH7E+WsWT3maQFMkz1QWvc
hjU1wRXSm4eMDCHJCaxd6jFxCRi4w0ZZvS13MCbea5Ii06pdShUzDrdgLVTBwrLGyO6sZCrvyCdT
/Dh6YfWeoFrEc8falc7ZDuMK/TVNPFTVh9svpPU8/oJV8evfnB+a8QyZacSUBfxzDij1FueUIkII
xy/2TDw6abGLeEkbuAu+PnVU3CBb3T+vu0HihXG6gWJ9RKSBq5V42PKNI0SRH/H9zXfbrH072snK
ihcyU5IErdyNor+bpnnfFSm2aqO9Uy18S7e3gBeJmMbOhozPBftJJx8RFUn/Zg5/S92SA+R62SkU
DAv3x3byiADQdG7s9YuyxJ8l9565LKxOI3UVYtFUCYsTIgm+IyxrcAhu1go9rrXOjW1lmOKaySok
x80L4SoVb9vY3EKoXeDp+l/Gi06nlxv+CklfXbN3a0RIq8GvDpghH2JPuqeCmP7mpVG2yDSkH95T
Q6h1qsyzpc53un6j7BV/lpX9M6WdRgX9t83keFJbQ2Ct9hSuiuQ+6EllV+u3fV1B5kcZhSmjs9so
r27VQd5hJ8QPFCWmxYFK80LkJFxWFhmmrleG/BB3Wbc+ptDFgn6mawzKgsd2K6d4vZ0IHPPDkSmG
Z42Gmqr2IrSkeWLnKJ/7qYo7E/BFOXknRaCh0ZlwNp3zlN+kZ0oobHibg+JF9UbpbyvfN6YHmHjH
BOzdqgd22SJfISBXwsXitLol9RquSzbtC1zlmrOZYQrFh65zCCJs9hvDxBNoGhNa+T2ftXvaaHOQ
Z2Ods8zp0TPtb2uytRDKGlEHZIda1e8FkJHQNendWtotlV7giBNgIituoXrSiJ2utAf95glkdbqM
IxCEbomLWf9zp1rsE1kSlYWkvM88nO2TMqHKa5pdM6oErOelDxN6hyBCsv3IyJLQUmpvq8bznL5b
ABYD4PRsdfpRc5WLI7Ln1LTsg+mS4gGbSZxd0m9Iuh3Gcxt/3122LUNU1s3xfxydx3LcyBZEvwgR
8GbbANqTbDa9NgiKkgqm4IGC+fo5mI0mYt4LDU0DdSvvycy0cwijl6xGantCzpqts5uzQSRuYkrL
k18Pb73QX3LtTAzkPVmcTzjOzDA5RZLfdmq/CHNA9+2061pW5OEF87VK+Wpbubcrg6szxzFPBHfI
iFyxH7mFlIPvflGZ1oZeNX5KJuZKuddE8quvSP8Ba1nvqs1eNPTzmqUBzdZMApp10lv3yczwtXHt
9IblE5DzJs3iOi32YVTqtSdPSS4yJkWSrc6vWW9i0x2//dq8aZRSj5pzdpz8jWr1R6qLQNx7+VeV
swxbvX7R8j8asnH/R/Izq4O95+cfakn+UDQVKvuWLxROW96AVpCO4IvTW+/gb/dWQCPTJLNQb/nu
0YWCAKx9eE7RePSyiCmkmmLN46TYtvhwOL3qMzJi5stiZsZOtyg9xnIZda5mHQnH36mOai5qa5yY
hVPUG/SNwRChbFCbadDzSCZEKAoUYm17o/npLZGsHoKMY8ViwQ8ZxwsLxRDPsHZb2wnAYXLO0CPf
pGlroU0IUihd9pAtA6tGvCu3UJ5yBwxp1757Kf/QXBv0z+Kxn1bjsNoTai8Arj22GqLttyoIQGuI
AH2qJDuRRf/cXs+lhpOCJAWny94bHTVatelv2VnPvcQ0Q24c63FP7Zpq/gu57UYYP4h+sKN1Tv6l
y8C23qhPnoaY2Z8xYL/rSOvx3KPEBvWpXSDbs6m8Vsp5NISC50MTIyeSlX3Pm5QezWDiwKK9Re4F
6b9FJZonfSXUfxbR3OrvnQ2n0E5MR5Vm/fVoUMqwUx+4iFAWtcsXWlWHNXkXvPbLeYr7lteH3SJF
OnCqOpER0aqdCsfRKQVCgCxpHsVtMhy5Iz5iTWof1U/TkkIfiMomm+xIqNlt7Kv83BXdbZyMEaFU
vXuB2KK1/OBo8MYMcouCyuxQLsn3UHEZkN2c7+Yhu/O6fRQT96ZRzDU7LTwxtrseS354vklxt26q
r0mzw2Zyo67FNoUy6PHxXO4E8MUeDrOw0GBUTOGefN7JmBuSbWd4B0D8XNMqJXSlC1M5eWdS/u+l
2JggCWTYtoDfeeG+sDblQ2mKn4BuJPblMJmNY2gYL/AY+/nflQtzOiqYrs7edNXkF4lAX1UC2DRN
9XPn2nt/tIh4lRH+A58VnX9Y9JwuzS7PI63IH801FXSaoxEupjj3EFRhUwzimdT7c0Ge9w6HwSFD
ZwlTE69Zv1pfK5fZY6O3e2ZtbEgswdCXyHimX8/yd65IDEhfta/I32Pb8q1VrUTLqq9lUSLl4Mdj
sALJqV1qmCbz5KOktIqXtHLyiNQX69VZUdmJn+gBEg2gCjHfBBDMPhm9DEZsJU3XJIjQprliRQsf
xRsvp9ixubblNpWwi857c2sc3OmszAojx1RTlto+7y06YaT/e9ze85wkJzTnJioafu5w4PxCE+ak
xVUviB/abhZc+iR9oqFRuSIizad6auYPW8+a3YIFP5n6hyoHWKdeD61XOKfJbX+lvcYqzV4OJKrQ
KiYzNL+kcI45LgzSjcxL0Kcx64zHKjWon1AmScI7I6eTFy3m1qn6l9F4vwl3NLC4pHfbXhyCgInf
EehjU9K84lHxsRXMaN0EXx9qqzQZhhx2x/P2+c7peqXvLNSS8iFF05QYoUpkYNKHfGgG+vByitOY
5+wHK+gctMpxPpjTW9fSVswOwL2lkofB6J9zXuLGWFwVqMZsZnMksopNaRX8WSqybWoMGINJdH5h
1Tc9B+5cS+TTssmOI+uVdeWi46duqMlrX8Nkm9VXM3vtgdjoN2nV3BSK8pqb6o+kJVqY5Tcj11vn
tlzKlnrPsMR9CWPJaLy4+cys0KEUjoUb2Vl1nqUJs1LdhERo1mrtYxKE+HXIqI2dnCbDSS+GM8de
pZONXJ55W0/XujyWI9ddFEFehjfEsPcc5ABvXfDaZxnVBLyw99UE6D+L4JbSIBjJoepOU1RbhhbT
Ngm6mjMu6A9zZj04ishPve/z3VjaRqha75UkBfQV6QKT03kCuEyCq7JYRVhJduRf/3ZERl2c7Wi7
VKd+rtE/10py++Igr6viYR2Gs7XQ4U1X257S6Ni1uxtJPntjSfuo4aoPS7R32WRB6e2NAe9ZA24h
TK+OJy3jRFvmsGeqwaDDBwoN4yEQQHf1ys/TWr/g27cKHn31Cyxo458Wd+1ed9IC78JHXXVnCaIB
NFe1J1WmcDFVjcaxlH8NJ7lnWzZk1RfidRAPGs80dvUPQDZArOqgEE9iau66kP65NewW8+72/oO4
iQ4zlo/yHVsTRivpzMepSvsd0wQgSta95ZX3aBXYMmbAtGMZcEBq2SGQaMdsCn2ha3tdDiaAlxcz
JvrgED7pbQgIXAF5MjENcc10VLMvs07SCgpVmCTpy5oCJra1TUC+C3drygMXsTbq8/xM5KK7d+2M
V487Hodkfe2CCL0XCloA7BpdE4nB/wX2w5LW/6MxPbUq+y3K9WqZ3wZxAaFjKngWjSpIyEtaNbLy
4DDrhqvm/MWmsoXvOSNRRhDr+tZERG7odFC1f04K77lPPJeXEcvptrqYVscaqzJPRH/HqB2foMcr
VwmgdF70fppeQKEOeMPUvrNWmOuG2LJkrt5bPEcsQuPe0yhO95YT0Qh7HS1VLAPbYSop97NCkmf5
DLbuPng9tcsVk4ik3nMLtnpberQKnXgdmE7wwYWzJuGoWnL+65KGdyaducSEKm5tWXy4JA8dcb+m
5TvvgO1Vi7kLSsNEdTU6j5tfRf6RBtaTsrGiJpvLkITbmjfaY2U6crPgp003cT9jdMBnsaY4a4bV
GSKNWtgCii7TexT0Irb1+qaNKPEZzvS5Y6/n2Ow2WNKy7ltHajGSULnsvwjLvcsCCRT/BLHksfRa
Nils79cKTWU2n/wGiRMiTZGXqQ683x5yI7UjL2UfIvTp7rvtTXOhRwZ7/JHNhsWSphvwqRJGXkHY
sVfxmoJvkxlmn7RKsesxjxNcAzdkdZgVBV/rzGrSt1UVZXZPXWfdxttMCP7+U/ZMZxVKclhW/m3O
lhyWnL1s0YlfmqAsHLaLWJkxUrxbdg1ZQn3QsI/CX1oN84VXNbMIOIfbiS1+aHlf1XitG0LiIbEO
W/HgLjt2lRa3jhw2nbLYyb7Jo7ImDcok8WAh27D/mToEYxxdYJZsMYqi16J8sf72HGMDCaJ9snwP
2nBMjGqN9CS9uO7QHfulcFl7rx6OBj5I9FOa3FawuGjbcVvpvA8zYy8xO+RU9B2VbNNHYtp/8nbl
ayIH/JyJ4pLTHIsdLo0luDdH+O85y/8yqowQ5TLdFWnu7CtvYj1Jw51JOw7vRfaSOQCwL7H2B2pv
OoJb7YAeWeExS5vBx4ii+dQuOc9iKbJdr3Amak32mZfBZUwyj3MQz92QYeIZBlAsh4LhYSXoobQd
DC7lgFrN5a8uHIRyyVAqFL5KMJgLfhBMS06K+5DgVPQJTj+UJUw0rXmb3fE980kT1D0ikXyLCknB
zqEtcKsE2qPUi98YLrqwtOuPZpHv83LlXhyxtXhuiKBYclSuGd+msQAQ5XqphRuXUxZWvwMn7XBZ
FB81pCzwlGKl1Tn06g3mRvw8pIlaLx9aov4Nqjvkmve4FMWlxTQbehvFtZQLC5IpYQDjxsjmmZlG
VEfVi2nXGWh9qcvh9P8fJtQqnwrG40VrEdBKEv48eaPwKUYzwhcxBME1y+4t/Rhuon2MvvfsJ93b
rOuPyjkjDDw4zfCuTfCRhuaTRzBil2HPpRAMtpQ+XEaCMM9u5jKEUyyvbgtwNiPBRK6rcL/1Wt8P
Y0W5qej/FLlp497B9qGa+SrL9SAypAPN1+ydmSNjYn3bTWYwRC3LJuqa/5IiCvzfc9XHZvbKQX4m
KChGXtP4e9I/LGAyVmIt8uxkPxjD9AfbApbNiTt2G/guWvEYESaQ1O6bYQ3PiGN7GXSfde++64ih
WY2Oa0JShbX9urK933XmYJ94SjEj1+ODrefnceK07/wWSGZ84OI6o6eCU5XkjXr81IIAUg4/FV3V
83IzW+Qfjq5PNS4vhVD2uSiTn8ZjamwB5K0E7CRj7oW4B4xJez8iw8MFEDbirnteU3WdRv07y4ff
+Df/WiKHOy//aYNbvzqqfFRG+yDK4GCmmzAPiUBSAXggjWQL6kOCprUrKcNloi6zcOamY9jcfwgS
16J+oqRKm/L74GydiUO7Gy1kLZZsaJxABKNjyxj9ORqLHqUi8DwWYuOhMLBWuLlza0T31Svn21MM
l9TyGmx1zd3S6I/Oel0d/cfEL7W5vnZOI5Ko6e3XWRvf7BQcscLHC1bceidl45lJk815LInoWFKW
gOmFrmGU12LMQ4IC77n9lm75u23w/f/63RgGrAKG9bIqjVwwyW6OPWFIMWyYFiwti2Xc05pEC8Wi
fBo6JAgG6eSWPaPwdsyxjZB/NBt5k4x6sTNV8ap644XPz5GkChrFRb1rkh9CPaOVcWhMvTsAVldx
oWDSe54XHLvc8HZpB/lDelFGWsf4DA3Ba8MdEHcXLUKrubWd8csvmodO9EvYVM6D4XTizKIRUrcq
Is3mg4LFwYmAmyrIvRzm2uDOXxfL3aUeG8MZ3DFyhk9/uQ8rhQewYE8SD9rkxnZCasrsLKcykTr1
09Vfn2yUsl7XKCcQgCd5bzWY5LPRPindfkIN4PhN+Xzj4B0PYFIcS+l89SjGxTN10V3azKTq75Uq
GRbl3Ui9DwvX4JCzBAy62o7z0oIpfUemCqDgIqFq/ujfqoIav778XcuCqQyjpgY/f6fc/JaP1TYa
wvSKEVeXMcnjvMiXCvhfVqZ3SIISuEZfr/wUOMR7tgXQzTwRjFl8ms6ciW3k1/V3sLT0AZKPmTeQ
5ta96sV353QlIBrwYUI00c7BEG1RZLBDE/kpyHBNfefiZr138Gr9I3ezUC+aq8ImAP5DW4zOTWcs
8rjfhrCV0uG9W1C6ZbsjbSrFyffXo0koYqzNXBHXuqdWvX7z6M3eiSS4gHJDF7Q2EXHVPyLl8DLD
+FyxiGMaGEecazVJDcW9zg+0wrOYXCp5ll3+10+S4+rxOpn6Qu2tuX9JScKiKp2LWWKVz2IOgMQN
7QUfaTyLdoswp81Pl9ZvR+v+5SaMWFZUWBrGJrRqFgbrmF6KculD2Ko3S09PJsj7TrWNvc98e+fs
53HNDpNOVIi2XjOftQMAOISCYTCUgxAKsL++xNnfOKQ+6+3H0mXOvqmrq05WC2MYL9s85TzMrIte
Te9dY+1XD5e47N8B3uxDG9gHe6JONJdGlLkz5WAsq7uy+eCGud0p54gOSMZGnxG7rFnCdWa53xaw
bdWgS7OwnLiEpXiRiOWzohI8bueeaZZ3yDZPQ2L8t0Inf3PQMLHorWOHKijxVVI9aMyBOA3wLPmk
yUs6EU5o5libZttkvbS2WMPG6tEImH1srV6Po0dAAvs9qBrQ3Ixu+U7kz/DTBvrJrjZzcUg67TXH
o1sYPnGkJXBiR2ZNh+ljKto72Igr56exqF2yawIWbRTnWjMkhxswHBEo8dwS7eWrVPE2VSBsGO8G
70Fk3wvEgI9/3RJT+0CUPrvB8mmq8eHneXK0S+15XMyvASI53HZSQCBwBr6lLyRvtue2n+twxcnN
Hz2n5M4SNQRPPf24raxObjk+GY2Nfqa38ZQNR7ow0lfopB7tNhljgidTa9XCUiOvzl1wly8qNjcT
9Xa36OaeqnVf5y+EtgvzJ9lnz2PTvIphTo7Fsl4918YuSwpwiMgQInfpIZklGaNGFi7WgA1a0+56
nT0wUV50bU7O5piC6i17nQPOS1gHB5axHyCSg5yDDL2tPvmrDuOETVs39Jj0DQvX8z0jC6jlC4/M
GQAsqPJLOvNTt8H5Y0WyatL3LZ8+IjUhYN9UpmON8pkZ5wXxSzbHHuixD1jwuF1dXDMo96gQJhPk
MB+2hBQ/mcmPWuxwtITg8Fh+DR0j4/gwkRq7IgPqdc+qP68PDaRUWC+0GZYTBmkWkfpI4NxKWnuW
VmPsoRylLllGTHd7v2BoJHrgbtfsHzOwBWs6G7xrYvrPy9CTnxT2nqCpospHwrH64bMsli9dr8Zd
6uHxT4dvRhcjEkX7xFIYGMH/sRL7WlhVsRdMhgbVUQE5NabTfCwt7YCWRs6ICGTclGnsddVNl80F
msy/VEKL6VP/09QErTRJi/nRMRJkaudQcFnfa0l97HIOFaAbFYv/A3o2J/7qmsVT1dewAYmz58Om
PfbfmKaxqxEDGguUMW4xLpDs8jUqZk6MJJQ+FTroWz+eXU8maOortamEm0SkSdC0jALsYJ7gzIGV
2eolMu3HwvR51iyhXyy4VJ5p1nwzhRIz3NpuKNRKiEFrxrPZN3GGZkPug0DAXg9ekMWoruTgEz7k
LX6zz2VzUjP2n5pJEb+aCVNlt4BLKsiJotqYfUI2NpCr3VwZPWtOFAaNyY60FL89FL5+b/15P9be
n8SyV1DBtj/rWtqfO4mQxxI7xEnHJ7F0H3J8WmdL2r8LkqEecM+lfJOZAlOs7jDwD3y9JIgOxBd4
tRXmvQclNyBeq8kA3iaiaId6ne0bDtB4Zve4PUiHxq2+lrrPTvpoEbqMfhTU0tqnWl7uprxLD5YO
uT5TwqF/F8GD3lb32ZdzDPQN1Nob2q0iYvySm+aD1YwpiziMijDgJ9KNutuWWBnD2ZHki7y2Ayw5
QQNBzmdv9gTVAXvFD2exzhY5TKEx+H6UmUVAIgFRdTYVJwe82yzYlscGD9mub1B3Shpol4GKiUR4
3+my/u0ka03ffWsbiQaUcjedW0ZjVOoXuVp7qZG+Z8/IV/TY4AboDTjb+Ucj8yGGgMFwIfKnYM5P
douEVio1xg1JLGxIx5feX9pwnC8SfjAimuNL17hT69XX3LE1syfJEg5GzWFL7hIi7ZbYHlaGLkqo
5mvn5uM5r4v3dPLy0HAt59RyqyqelbTuxszTFtj2jxtU43XqcvuYzrdAsZZMZ8QkoDlIdXinWLnB
DQcZMqre5vFaFT+VwS6pgs5Mk0QeoO/OaRV8DQ0rZS1hlezU3OQX1jjw4XHjiX+TU+9ZnL0tq46x
3HzUlhdTn2AHM4vPnrLaSGlkv3vNk5UP1skoK4qil09SKUJLR+Nd+K6jMnXOPuPOI1GUD1SXABRk
yxqmPjpTSbn8uqof3oxuSNvG3iN7sZDgik1ZVrvOlSSw4SNZdX5twYvEnY/otFCh5aZhYWMDyFfq
alyO3VALpjDjfcbHziWlm71KNaHY0CzXW2IMJ8f9ZW5CzbAasaFxkakVx2Rld/tmmg9gMEO2dfSU
b0pzjbjSp5w1tvFgN8al9VAWm6Fgg275Uaf0OxfYlDW5HfuaPjzQH/bgVNvNvWYTsjrjjlx2qkd5
fqqBKuahtV9Zw6ZRZZp4BG39xeWyf3QNDYrQlhe9rH8txtTFJhhIq/wVzWO6WkpskVd4z+3RznYG
MYjsNtN7U+hxTi7ADlTJ4Su+5HbmR0qKH5jwKK2Q1AXLxCx5zQVnXK0Z70KoF04I1Lc0+6pU9qvy
d3bDytxKxoHxc8WB5hbfHSFiRMFZTpwSGtczjQwzknmCbdFI8uLmT27zuO0fEtvwI3Ya7JCL/+XR
kDkYdgO6QmNZm6wl3od+exaXLg60bjn+BBlqfJZ9llaW76llNp87/u+8A3Go2ZIg9UpcoZYwK/fm
lWiNLpxXjBOsQsApm/zKBTS/EuWSXx1fg4rTmpf/OxP+/2PR/PnsKcbD3mHGmQLvUrgapz2dhDhU
mh9vlr95JIr1nyx+UfoMA+Z2xC/Q0YdRIUYN78riASQ/CDuam0MreMJVerGXmVy/Vb8BsrzW0xIg
WXLdgRWHBi+6gd+M058cSfa4NmHC8X+52lrdKte8+R4shM3IYqztVzDod6OrHokTA2bPX2jIOS4s
wfd55lSRPy7HNK2n2DGAs9cxOWvsGwtnfRHrlge5DjYhfYnD4mSlzWTRHgmTfelWbz2ggLBFMWKf
tsNdkLb0vwYm31vN1GoTOkbmd3W0iTcJg3XCHrC+G8I3MZs1/6qiny9TkVNElJDgN8hfKbF/QTE2
TyS9GOxb+MzNdnAuW2feT6r7FBg+PTBOO/lgJULUeitxUxmnlZMioq+pIv5xfO06Xpl2gC04FbCa
Td2ar9qSvY2rNsaZvVAQvGX5NoZW4xlk5/1haHlCRvOYvdgsqtnzEaLjPHXNZl3KgTQZ7vdj+dn2
jhYyuDuA+JChCKm3DLFcd8GnjeIL2ywpeOKqYWHYLQ74r90QR78B2dvSKenIBemsP16Q2+eAhY7r
jH+tGVnNT4b6zkjyy3ES/4uQwxVJ3vpYRaNTBAnDMhVkAbL5oE4b0b02sY0l+ndVUMrkWB3ZD2yf
uTDDRyMPBOzDqEQoKAIm55bXy2Y6mh7G7oapFH4aCzGvLSFTXGjKfcohfncdPeG7wKsuuTefC2vD
WN33VkcFhGOEeEoFl2K5IpEMXRcNOdLBUq+73Gpsegb6H1XknzaWxznA7ipkEI6DmvlbuRNl3Cht
kewbl5HHztIDe3zIiK49UtlQsgx6t3Q3uC70dk42iCvuM8gYUxjnUeFYNvX07tjmDX38aW6C+5T0
I0Amd5fMJpKXH921cpT1wI0b5IkGyKTLoXFyo4x8uN1TkFAhZj8W3lx/+612FbKEWV746Y+4lEeB
UcHWPhLFoslQbGzAZ83QMaa3dvsOXLIrjl6ZPi0SaixV2cswGRNhNjQZdFoWjprrR/SVMzNV2n2A
ew48YznXE39tZrvNYWJa8QomQ3K361NvUn3X46NAtN4mbXn0rcrf98L4HN3yqUnQA2uPm1rq/LU3
54Gefzh0gh6VD4WgavOQi5I8KaMKdkqysUoHGwhiPZF/MDxSUrmDCXxce8+MaMCFGRTVdyLKg7n9
2GUiHqTo3t2mz0L83B7HoID5xpHZIvWRJ9hcF898yvLxeQTFj+1J+y4Gfn5qAJgNEC5WKRqmuQyP
a4odjlnsdewXVkDQqOz2aiKes+a5aRtv57nD51yNw352/5p0Ux1WlbyIBaHU1NEwDPqIMiKMuP41
UTqLhSuF+5JZe7KFCI1feKxG4Kowyfp3ry3vsuydWFuuwQRuDjPLAVfb/+iYM0ia1J0wp0wvdIL2
L3GXrBpr8p7sRT4uWBeY1XDiJLVOKep0Weq0vKJs3wA/9cuMSaC30oBAr4wXpSSUcATVP+BGiPMg
ZQjiKHRLPQAWsD/yAGd2lsGTyKCiMRD0DoZkURXoG+IbJg5t3zF1jFvIRyee1gTPBNLVwiTM/pxM
caiWv7rXmXuCqgP+MXXdSC2CW4c0zbwmDqVenAx2wDpdiFXj8yfuQ1r6xBvp7i6bx+FIAktkUiDH
J+cp8bVIlcYjCibPXq2h9UwmmhFoHu+E9EAkJiRhl3/3xrrv1JKepJLv0hfvJCf/mz2ev6ShP8ag
vIoQ9ipyJ+A/gmre3Kn+MRE7lUmZk2VmJN/03a+x47AhWk6FmWjPnsXOzp3QH/2BE6XoUY8D55FU
Eo/d3dJcvGa8CE5sQlTy59H2/B0mThD1UFX4oJ08JXXKXC7OSnWFCOi6qIDtSXcIOQdw3kxz9gAM
WPK742qJ1VZeVhcn+TBe2245zAn9NoZTTSACxUvrDc2+3+ow2gTFGFf7j++sy95o/e7aWgfhQ4AV
f1yVNyffZZIvdPGpLz0u9Y0KI2dGkoGJAGMz4pASmVXDjdUAzhQNlI/fLHtANE53Rr+hkdsoa3EW
ug7q3zJHisS8ZnxvFwCJ9NaUrwU0w96tTBKVvZYS1pLIZsE1XDReEo6BvJcD2XNC8cKrprYiOY/g
1DKfnpHkpks+tueZHm0S85D2O3wNO65c9vCaKsCx3D4MJYZtCtC6cDKFHnlD8uqBgUQpq3qYafOT
vVD2YCTAHSSrcnYaEC2F86/yWnHuFCEJNUZqxicUBUhrRXD6vkjoPxlclOkOYVIUVhInpfkvMCcC
oVbWrOXUE2ExMeOg0A9gnRN7bXJWcmHeZNUcSnJ4V5Ut0dgP+m6Yg/xSJ0Ef5hkddUFCpclE5lVM
S8RnCUDGVKMza9DlTZgq6x0j3edMpjC/BucfLgI/2aoJM7Bo/gvlo04p5fZMB7pnY3smWidlg9v+
6iXOapfERk+a6TEjImh8WUx9hhhkUzJi4ScDAyXV8jXu7Fv1domlCpbyYrA33VsBNC+1d1pcgyzG
CJ8BN5dDLqsBSDLYUs+UDOesDzj8fJLsSPQaqszAjiZ5VGGfE3Ra3gr1zunV6zIPDgD03N4aSyJ+
NU0fSunSw5xX87HO8Z9MOTv+rAFabLAA7KS5PpTl+su0B+QKvwUka42rCW4GwUSDRhewJ8g1rYpn
p7dYQJMbW7T+w+zhycJeZVCldYIzcqYcKRKsm2SeKdKzMpQ6+ypBd1xc1AkyxUB8qG5xmYff4wZu
cYivrLQlO/V4GK31DrDPkTbhjyuJlO2pmd63Qf3dlX1JJZzalyvfDQ2QpGe3+MIGu3ytYM9fDRoB
iU7kEMa35wbaP/yVXF+1Mmq6uYlcj0Fw9MdLZ9lp5CvOCXcm1cRC4NjNtfQuvfxt9r/mUidQ3MS1
i8a7cjgrEhMkMC8TwtkQ70MiChIXMt5uYNwADDwz+samSRvRM5D8jwkKllrGr8EFcMnOdcuSrUpR
YijmjC26k3nRirNS8qeRRnqYPzWXvNBRcPubXxzbhdz3MFKBShDjGbp9m16r3Cfht6GwFZcr8mgy
3tcCJMBJF1YUuPOTpbTInB7NSz9L7cjpV0dA6phqguWzdY3gSFg/cUoBsTcaaVv2/Kwy8VJqNXUD
GRVMf30vn28UzZAm1z7x+mQRaDB1YxyvCD2Lx+K9BPYKcsc9dh2BkqovLw36clh3k7N3clg6d3Vm
FmoEKBT2F014CkNK+bxgFzkNk37xBr95lNNytYz8pkAw2i2JUhNe5EObAka6yxWvJY86yx5k0MFK
jqbg7cScgw2eD8qszgxUMHjiPFiW+LIwpwdG0YdLn4kjkScYuHViehiCdhgwcQ3mXKD9maAo37VD
Zy7eQLHdSJqEIUjbOoqiOXqafVN28VpnkBFat8KaWNhv/SzA9NphvIOKZTu8G/qFRhf5Ok/6eqZo
kygPbz03hvoQzDjP68xXAGUBhjFyictqzmC9HLZMenXcXi5LU7+ZdmbeGm0wb6tNpJmomPRHRT0r
fmesjtx7GkaZYCQmWNTE/gwDm4OApcbs3qeVpK2ye+AbS/FKGSZg//RirUxSpvhbWst3MxIN2NXD
xXWq4NKMxjd5VE+Y2dRDUpEuSQXFYeaJSyzeXu0o4zowiO19bqu2DZexcPYUjajNkjdWEy8gsCpv
gFL3tI/m28NWcRzbEhWU7ZNk/t7jFsTD4OMgtr3p6Bl1FY6lNe25fXJ+poj/avVesx5LOC3jfeQl
+tHaqucrZWELq4fQm0lKR7ja+X46frr59D7Y6U1awXNZqDef+ECz7j7YJNFEq79btQU3YBlunObu
LW+LQxUQEllvTmedB6QotH+jv1zLNNDD1eLNjTy03wxmD8Qshmax5c6jrXV9hGEPuVJu7DgSQMx/
jWiY6ovrfowXHEpaAKz6RsKWnk6PtiqomuzfViPDajbUj3ntcHFJ6880sLgGijOCsLZ3kuJuDjxM
9Wi8Wgm1sLTRsINzMv1SGsnFpNwgmXM39NqhibrRvhEope0mzf2LJPRn9vH4ZB7VXl3n/LIssnLn
uq4xsWnpadb+EHOH8TaxeSC8xYrlYJlhZmCsy4QXD/623908oq7FTTlp1BKVLK04xRgoK5XqZ5Zv
0DAe3p8aT43T6/qxG4ubCnR0n8AhWL8MAIhIWsZDVgD4aVjTWIgS7GDh85Iaec9y2mEEBqr2UppO
cWL7VXnmbnWzAxunnu7862Z7CstgfiSr8gnnkAWyULj7tLBefRAxbl0QKcAZL0Gv8TqDxS2GyvyA
CmPhsgxcXnL2o/XyNed8gGppJ4+dUcZ2nkzbp+vmFq4eo9iys27Z16qVUjcvXUK2mr9Io3yxstWD
lDBeKpISkP2y34mVm5EaHHO/PugQDICbGZsbl52DXO+avXhRVWp/khw9g2jg4DR05SXLsutYKDYQ
i1qjZPzEngPc4KZD2JUeKwjwvp1HYFeUeu7JalaMQfLbL+c/+bDiElvVeugwHrTWffCVgY8NrMaY
+RcNsS8TtgWgd5f6l0A+rq3/amfzhQQd0FaSYnfBap263OWGJTZ+thUzgDErL7IWwGz/Y+m8tiNF
ti36RYwRQGDiVemdlCkvvTDkCu9NAF9/Jn3vi0531ekyKYjYZq25fPfVMVjkHU0RU88m6hizVEXr
GedY/is+nmaG++p3awfa12pGlLnF6bRqp5HhW/zt5DbvLUc3nPSWlWCnDiIDb4ZJZYpZbqdZFV8L
vPA8LIiFrORFLu/YCGWKhguGitlfMq9XRNPYTONMc2upCewiy341tacqtYaV1ZVb3GDRyn2z2Onw
g+Or6Kvs0MThpuos9k/gA3ddg4stHf9cXP34gnt9yjt2rHhlkXrxYRniaORhDKNKn8MfiTFzTfK1
Rm/EpbfMDxjQ93inHBliG+2/kgI0RYwDxxgpDsTi5mXEuxq0PIFjZDycQfGboSQG+Jqo8TGBaOoJ
bGDhasQ6Rz0XHyyHyYo0YHPX4Yz1pYU7jrmMSIp+g6IYNneRs3/yCJ3tzc+Mjvkx1fZNaHH0kTMm
gPMr18DwkJh0TYxNvNrOLpavTmVRD8cQ5um2zP2f+NLwSJzjElFaV3T92nULezfUbzMZf7V0lvv4
EpZRuJNqkZgX5Vdv2dkuthVCNHkO1XRuffZMi1KnSZ6wN91bMayJ0hnFtgRmfzQ9RhW1elWjXWFf
LMKDSQIi9zoDqO5mwkqYO5RnAbdxG6bRxnHa7WS23S70/BmTXZovXQgtx4Q1GEsFxfWf0QhM5MH4
O075o46WmB4zvsRi5pPlfcC6CHSLjchKZAGtN4YmPp1fe6QUjTOApojRuSPkA8EnKfWh7ve+S3VU
s7e4K3zjvp/e0Xy4VzMXQALpMQkMYP0y9gmYUkwY0OzZ4ObKpejqeozCetdPzCMnrN54nqtNVtnA
ObNCr4sOvkpvREc5ht/jiKUI8iNgFmVeadb+QejD1h3ppzR4yMoRfnCYJGx7Kri65oSHe9qk4DCW
xT0LH9c8tTqyVi4oBVRibKQ67FgoUSbb/jIbXtmU1Z6K5pCwRyY+6Jmu4dltk2ldzww2iWZLecbL
w6TxHPRMl8vFg9rVrrjLU6bYyzIHooD8IMrjQzOATWzWS/HRAT25QQ9Ur2LgWht0IxxCLPa9ML52
UlCoxUg1i2EARe7aWKuBQOAXvhs8QkPGMsYunzypTJuUF1ziDvPYXk/uBtcz5HnD2vmM6/LCDBAt
W69KhtFD4TcIaLhIsmZ2Nu3Ip6FrT+1BMSuTj6cI8NU2pXObGGewpsM5U1AIN6TVeDXRFZPUv0TB
kCDZzOhRJ2YUqWij1yjX7xF49SGqE/bFZKLACcE6b1eE/bQBOKcHGVh62wO7e0ZSuwaF+C9nEQBa
WwEAYXeItvTXbhN/P/olS58m574MIpuNlyPW9syrC7v/2ubw1Luatsjnd4FFvW268K2Ph8UlzD6m
KKH2JqmxMgkn3FfKAgxROBVb9m5jWkO0NcyAQMO0vJSW961Zot+DxjtWTXvybME4cszw+4wPOGbj
XTKiksOpRXxLhyYuaP07XAmDW+O7dB4ZSJPikrFyktiS14JN7V1gWpKC1vC3EibySk3M4uZJtKui
RV4wEul6X7XoSJu5bg7s9eArsRiQaAQAttLU0dW4iuikwLI2Ydvfe/g+SDsosX5CDztNc7JxBHIy
qZN+5zGjB6XiPZaWucoPHoZXhjwLjsAcTvCw221VkH+5yAsz2/mbQ+aMGfLObm4WEhAWrFLwOMGD
J5tD6OxUZzy3UST+ws7ERmxKCvws+Sb7A+zKwDZBOdheHUosWCIfFOfjpeTOBLT/2nbyTwya4zMf
n6jKo2PuvTm2ujYO29bYa4uNJi4nUF8REUHr0J7VTsjxr86HW2e01Y7s1RAB/HSNgulbld6w7zqP
mbbgk7Uj7+AAN8NA97z8r4CwWNkQ21VCSoufA2YiL4G/RIeM0UTBRv4i9l108AnOnGYO3ucu3EqL
5IRaFO7adsJ15Iwez90I4j8gzoXv4lhldE9kU935XFpojf41pUhW9lD8lNj5OmVtg8Rvz9HkokvS
kODnJu34FcEr+eFjjq6WfD3ijkDAr9oqZ0Jrp+gd8uDVE5/NEtZhd+YyUm/UZrKW/hQ0FBcPWjmC
NGFjzczIXWvXwJ+g4wRlFJQPit196vg4WvL0SXQziq12P4ZGsrNbKkmH+ptlCoINAPF5eeEPCHj8
/1zh78JDt46u0l+lQ3QMelR3qgHYMbdM/AKyCgjsuGhh3yzXWUKZDI5jN/2Ii/5q+NCLgClMd3C2
jb1ZnBNNF5FxGKO6Mb4npK3syidoQz4vmjlGwRY27EWVhmKUJliF6fZg201xjgUK2jKvXcwHA98G
P+v4s/PtKnATbMtwlzdMoKUtzB/oKWsz+1dV6mGy5WdfQhSGhDh6xqlOgAvWvRMcukoXlzqDyqpl
tRsrFL9eixhck3u098mQSj0f52xq/nNANW7NsV1Yj4Z/SRuMqlC1t7bTXibbkltr7ljMY3Hi4kc4
Q1kYKGfJqnD6Y99XTyhm+OsGRDK5CHTfWvPaJTT9OIlOtovgmud660SeeDE0qs4CF9Kk/WqvJ81/
USXGo2pey9g556TIbQpjJs42y3C2tJ9YbR9CgeMwVFxEM9sUvGfuocWZ06A38GIyl0QcfxkZpvHB
CREYDh1SKNqIvSX/uobBDWqn5KnojL9CLQhuz0zXXXvqQWhughjGoOXhwVluZyM8dUgAvVxxn7ja
3zLp/81c1Wzh4Ih13fAphG53IqFqOCX6pSsRTKjhERtfuTFqXGSs/LduBNxUJGd3aIwjr/aeyxws
p4tqCfNSU4AVGLx4pFtoH9LE1jvZcwLIBKcWilVShhow0gvPY2Ic1/jYZpFdFzs2Qa9BaX3TW6RX
tHPoD+3TQJcEEo3VHi7cfefM2GDc/gRS2rkLK0OD6kFgZLRULpLx67pw251MWcvFaX7f9cxdfAt7
ABHv3OIRvwec8LTNqcTqcEtfgnA+hRxFxqdzxBrC5XcCrJxvAe9hGcvQ06QtV2IlxLFhJWlKK9jh
yrNO8o35cnhnKubJ3iSeRlZOx7HNrvXM+hLAF+E2mko/SgxS0sviKWLTy8ONlCdveWzpr05JaTaH
ceA7KKCKnlNlYsLR3o8waUm0j6FihoN3l1PgX8csYvJuVW8gPQEdpDOOfghBBzPRFU81SMssagwS
OuNjbTY59gBHsTu3GTLVXrjr7RYkZ4Q0uFIJVTmTPoLbEBFrGI9p6axiwyOdayqfG0OBl7Ur/PbS
e6ZGzqTpnSpj2hNHwKdzlNLytpHC4wuFi6VHX/i7UuIsjqOm2dZLD4F3a5WYZnXV5Uc8MInEfTDu
RwK8Sp9M8EhxNpExl++I8YquhfHUWDsnC8N38v0w5GfTK7GR0T4pp0ejwFGVTWxO+hFPQDNl/8mm
EMkxPF372CSxXXj/4t4hRAQq9Ury/yfzJ1tjMkDRzEg1hVJ2VqVYqyq9scm6dMGTFYXmkxhJ9CMY
6dCHZrm2Kyt48ObPZKwfUMO/yMkvNzwwX3aoPJ4eihX7tcLvebXZsixhuWuvTcxdXeUa//d8MByA
1Xxy1Z0nc4TlQ7IeAs9bA6ODIcsmLZ7x34QoeZtXoi78O8tJrnIgBskCEOQPnsH0qzKO8TuZGajx
kS5uzBIwfnjUHYXXTBmFUQxilwXU3q3w5/MG5YgaGBxNE3IxDyePxQ71rrN92gFVj/cWUxLLKZ59
57WiuD4Ewh1WhYGuMpolmUQ50AKiwJlkAIuIEWcEAfMlF72fje65yRFjdbmLPZ5IdbyemioG3xvV
JcqU2GLbCpgURrm1mDf2mt/aT30Os3niMCgK8BL1jOJoU1bjY2HHjw5C2BVDYjQjTbWDz/eGCe4L
KiMiajHeyYjBMGTHJ4SYuIvD6Zd3aCah61AV9tpE+r3CVAEKmTE8j1nBxLY/O2iuEGmek2wkGcGx
khVP0cPUhx+tbG5OGRxEKr+yQZWU/gxviEjjMuvSo1oprqy6hMw2hkxzSsc4jyRPER8UHyqlsFra
Ch1f+GZYiTzXo31yR++LHUu9dht/Fw8F8yXWcKZ8KxPEl1ZZAnGzwKUWSc2oxU+cy8h0rIhEucs9
sNfSQyqpmMDMAcmOl87w/g0VFgM4hN26nedbZKM8appfC05Y56By6x0NYwH73B1aYLzSBQO/+FfZ
KBcbReJhLVgWCwKcRPyVKWhhxEoi4+7hQEGt6CGhbJs++bOz4EElBaJPPCUMfCZ9tJARr0YzPwVT
e4Ye+tYlyNPEYA4sv+NdNAc33zTqS9s9ZNMg15XJr0F3vucPwV/Aa58C1CLbIK7fixn2otUyK/ct
9ejUNTMKgoe4ZDY0Duo4lG9D3nroCyL4GraBWwdt62R0pyFW3wA8DHDUZGrp9pQtz3s7s2fESfrP
zgwqBS3cdRKgKnGcudwUDtNURvJN0f+wuV5GThnXlFm8ujyfnkRglXdbUkd3Zc/D4JWabWoT3iR8
PxQmOG6WQ4pn3CK30vxLcocCHE94sGlxgCPB9Q5zar/FtYAjBnhgbjtKqY5TL4GuCi2zOs3GbGIa
ZTojfIfh06R6/GtLqeDDwIv+FX1663z1AIO5PhRx/twUjb1Ba84h3CRotsDcFFPy5bnD/aCHdMeS
68+eF/9d/U7MurVtVY27AeqGWwe3uDK2Zlk9Z7XRbKMG8VHjulTC0Wdd+ECt2B5xWjMZqSnGfNcP
V23Q3bOKyQ54PO7yuE13gePcVyNEGRK67+u5+QqjzzaW2boZHcmMstolDrPg0GSpo5tnZqesDSEX
kj/p/7olc2GPI5sXmUk3bwvwW55LFS/UsGpoNjQzWCzgLbANv0L+N3d6NhBb0oSThkwBtyXL3Fyx
MwSXVq+bunvFNZodccjqGLVynYRPJLgdrZFNZVEBGAPiUdxZfe6yKerJhnKPGp/blODJyzysFRj/
YJUbH2PL5zGyQ76rOmCRUwZJzJLZnzTnx5T5HquwzWjjQ6XmeJjSj6GTX2WrXwE3UMGDV5qdc1NU
l5qTBT139JjV4QvjfTqLwNq1cxlumC3CTvQLUFnMTb3hFJqKUEac/GSx2FnCXbmRkyy/7fBSjfkm
Y6fp9hE7ElRCyDyfzTAvWSPxbfLM7pw78n5ykYq5MloZ5d+UJWRECZfcwIiKRs8Hl8v8MdHmngps
j5bFZGUFztCdZLGRkGTlZVqWgXNaktyRpx9FNa67qUu2HnJ+LkZwVak66iA+pgV1fjze8tGn4ZO4
+MIWa5uUUh/a8MkZ5le8xSvTJ6yHSsjhDOv3ssU7zluMYtSctqVEhmeJ7iku7Scmvn+s6B4Yv33z
afy61h/lCqm2LgNzY+8yFcsV8AGNVrw0q5h7Hk38oKCmTXG7i2MH/0yKbhDp5b1rZS+KvDuWnSXA
1wLTEjx5SZJSlCFS5i7wFJ888jmQknV565bA0dqxmPPFOEwtM37nIYERg0Oyf3cErLyIrS97w3xr
T4KO45SM6ascTFSCEBjdwbqVrMgMC+h33NS3aSo2Ji69zMKC4jUpJURzrnrkW4Nu3r2K9EqM9kN7
61sWu/4jemtrk4/jfY0nwo3UOZmzag2T/N/scOB20wsxdeGdVryCzLPwpkTNfSzg91FE7eICmrQM
mlMugh3MwXujt4EHqfBnsKzHEFGxRUYOZyk7XTcHx1l70F+KeD+WaFCKWZZgFkLB/NYm0TPHwKba
aosz82GKh5+xgdPbig42imMRIdMRMoJYkdN/eqB8EDcR6o1PZXBXzaQShFBdG8W7OTHaLjT3Bhi6
VVwYP61b3SS5lyxC7pqe5a2p5GmemvdKJ9mqkECbS9lxu7U/TVcspSazw5iXZ3nrJpEeh757C3mb
7nq2ACMxDE0qb/2cn7oStfHgWud5tuKdC+Vhjcj5ZNuVvWtrFIofyAlAsXmPRtPeyLbE8iMfLS8/
KX2BHkbkiDQn2nLxMcSUwrX5Aczl1Ju4gJpi2vvTeI9vPVwlDnmVgm7Gq9Vva7ER7oXz2qFIDkT9
UrZg5X3kdKQq+RQLDP5nHCQb4yJ6cFmGDNFCOPMnyV93Trn00an9a8n8BZxiysyRpeQfU6oF8dqh
l+Ydpex4wVGQ4uC1HOATZA+0V9eMUE0Gf2hxH5AOwadKq2obkAUGKZDgdUWwFIvPs/D878EPePPL
mLq4zn4IGZY8l5yqYknLqrE+YD+C1sdIEnb78N6V0ScuqXOoR9K/PNAPiYEY0qcPiyzmM7jQSX5D
Shu1zYI/AahGyg6Mqib+oKi4i23xk3Toq3rTOuSZcUXJdRGJgLbjcfPH8WfPWe45kbH2leCFQTOG
97BMva2xxBBYCaafouT7Y3yDoUH2xFEHgp0UWhWZ9joxCfhs4si8C0QujtJKrqmEDlT5w6UZuTMI
CnmwmHFg6gQkUaht0zreXqRE3U3R2zgBUtNu/5lGlNWK18bQA3NIlr20g0Itt5ylniMfHYSKoyN4
9XaVX9FElutaBP90B0+qgrKa4wg6qGF6LV3xWosMAVUDThd+nK5ZwqZO8lPKcOf2nbHJE+a0tsUJ
ISLquw4IKF6lTwKqsD/bizSjaBjkDuZpEn9BWPkoUNNL5EOObOaPdIF+Ko9MPSXAwrCuW+vIPlSw
YFfxsJi28+gVWTe7Hyxtg21jKqzKT9Xm/+KZsqKnqsWBQACu+W6P3A2cqvQ8dfGbzMFDFYYPtR3Z
ezmL/WyhQiAcTqyRxPmrIhAoDgd0kWs6U1b/kX+J2uQPKAd/GL32qxhDRtP7HE91dgL11uX915DA
wNWR+Ijnt5KAplUacHDZCD/upmJEblsmQGgEqvxM/ZlhiWqFA7Qe+H4kUYMa3sBfbQXfnWMyxfNH
84TEczOhOVwjA8CJKKqBx2BXSffFI0bHGpiyCZ99Jep7mjQ8S/FE+p8lfOKdgvjB9z8NN67vNQgl
k5WtJYIGZ0JrsPe/BmXi3mmbYJa8/o20SUs+Lp0xUqyJWm6Qxi6bS0VUpid45iWOYaKKVlk9lmtL
ExYJWPm98rsf5UQdFzsF39yTcVnOzz7Ox1VrkprIOHoJ0mPxyZ7/TSSjzZ+aW9QUHT79ZDhpu4ae
nBCuQ+kMcy00/+V2uS9KuyIT1yBeoY/3uYslH5Iawv4JgOQUwhIbHXX2Mse6NhO0NXfGsJrgTTFa
96wRoBz8JiU1PbtOttleiwwrT4koR1hstzpomEOX1MfGA24NoaQQCipOicU1CMIT6P35iKPjp8Yf
08YpWcdG6VwERDOvYWJQAoFihETHZJgEUBEY1MIkIEKJUhNM66ZdWLejqO3tZLFuNpkfbL3UWFcG
eS3JgCrQE+6vhx14TXKzzfc2UShgKO16MzqVeC5qY36hfinPk/8XgaZnfanfdRKQ6ytQl8ZTsYuR
XEuqSywdVBlEtHPJRcv8oMKi5fj9KymJ9+AWD0nnPNEgC/b6jCCD+OR4stxIWaH9/tP9zFFWJXBY
McdEoL830seKoFv3paiw5qFXuw4ghzjr7ac4dbGVFF2wYSMDoEwHt35kishKiP9+fqo65w+Mebhx
3+NCAgI10nNkc4enyM7XucFB3yQxKE6yDPhtwGWYxH5nsfHn4z0I3QAvPQFoGcFnY/OvBV68tqLf
JX2Aw478cPkoZI/dtE7iPTRyAEjoM2XefJc52y0MHfouKVSPccGBVVLPf7yDEDU43xl/8UAuLrrI
L+VuQLwrBUF9ue7+9WoKz0ms3kTq0BmqFcCDOwNS7oNXeCuGNtajAenCHxE5JZH7mFUswnoyhLr4
pVZ8vxnGPAcmLvN0zHeZnxGdncUX5gYB5DYSlSTL+dn0VqxkPtN4nE4qj4ix6pemdZ9a+JtTXjPb
FijKPdPblF6wN/3m5FbYDu2cg8xguKyj8tcJxRJ2htG44F19KP6qbrCvWrwthJQToqdTlduvc4pV
NHRtzLP+EW3cB2v7aUeEkjgbw4Otzfbe6KJgr0sY8m3kUp8Ojj5JDFyvo1Lo9z7aYmheZjI97+oW
eXjEPqowC+PBH534EX7uU1vO6siA3o1VdRUxGibbnNITHLCzrYo/KefoI+UQrfCC/KFbuidJEcaf
Z75kaeytu7AEKoV65pTXibtxbTd/9aL2ozFAJ0NKOavUCB8tRQisIerdkI4Ps8jGHyDYxyD+L7yF
bQrsK3biOaa3PHfcY+E6Fn/N9OC5evpt0pldSeV+hWH9Gwa3MHWhb4Izvv33pXXohBxIoAcPDjxw
+fh1SRKz82pirRdz1fXq3bNbm7KZNX2zOCWz6NWHs8ygrnbvpWrZBo7Ae7zaVCeXCQbvYudu5sjz
7oXj2dtYjsdy+ikqXKMEo6sL6MH+Rr3wRxxe9YkKyMZOT7bcWHvM85zeeDUVxJJUOmSATZd2HpIt
06L6qiD/YQwhFsthiMqM3V3eWPy2xiDfkSmVD1ULpUOHhtxSzaHxds915pXPGWqmCxmOX77DEjSp
hlM+sA2z5vyaEPnz0LV9gXJJPJfAjw9OLD9cWXoXFHDepVm+SIstetVJ8x6dRTvxYgmDz7ojYu85
czHUUpzZB/qowA+mTxLVKGEs6D5mNOzjETd/MuvpU6GuLvsx24lpQiOk/fCS4LC5gEiitCOabQ08
IeAmmhsA0s4j9q/4kV1g9Jh6M/vdHIFQqq3oMV++AG6j5UoY9BqGa0CmTjmfuN+3IaXmJkq9/Hmo
R2ykibOXAVAS4BYtEuusPaDZnm42ZoEbFiR6ksMA5OGlnRXyTRZFm//+tMuP67r8/x9Plx+fMMY9
puxMqZ51cHVEVhxLUfyOfRZc//sCywqfGzvVCsAoFmNn2IV2Ix5kV6tjZwDuaU01IXAGGmhExvQg
ovymh6z6mbh3oCluZ6iGpFyM+bPrEQvujRHKD3YfzxHe7B1g+WT9379SmbunzEuBtXg9OepT3uw5
1RSx4+4mGePqBQ1ydrFr8kpFwIKuynH29oHxD1NxTAKQyl6clhg4girDQ+BU+QujHITUokl2//1s
nZcvTF7l/VzE+qYVwk2DwbwRNPeV5Q9PqlcX1m+PrZUPcoW+yRh7UAV9Pa0iD5dIXyfGqe1jc5cN
3lq286mR1o/Bing1yaS+YDdrTkXJZEEp3g2ZB95OmxNiNM1fnmN05c/KXNR7Jd137uAlRCkVTFZ+
NYYcA3pJ2rSQw7ltgufRRfZbjTAHEzuovkljuXSMWMwmwrCM3Tu94Zh018pt+mvaIbHvvNK6IH8q
98x1kxMGNbDsdko9X8OEohnD3wAMZOU03UeetNFnbw9vKdLpL4JB82UqXN9yF02x4/rvvktH+9+X
Si7S+XDEL16BGuuUK5DTLyP0zguf9dCLB0QWq5K9VNArrETzQm1b/kkPrBQw/4FgksbHZHgR4qGs
u5TkfgxVgTJkJohuyqrhmOPBu/N7F6FIP/tHsDdbYUx6iwCqvjYpshycUP53TMWHLs/9nWImN4UT
Vk9YfPQO9QJpSlGYHLwqYr4inP4ms0ReQ2OfpNlwAz4y3NJsnh9EI+/++/n/flwCp7uvJooblSOZ
UNUbau/8qQdJLocMaWqluaYq8U+oPnhTzpzvpgh+lEiWxS75mjmpHKtRNe7GVl53njpnr9kvrCw4
3ockI04TCDVs+y+/j8Duszw+VAThvphdwx68rr8qXDYrD2E0VHHGflU4nxO3RFA6UNPUtgK/Os4P
4CqhP3zbKquf/Jh5cudbmhpQgnLEKLkz3/77AWkH9YFfKIVUTFiNKcL9nKfefQd3NZ9QEBVB3e/Q
0qdoA6DWjV3waWuPOBejFR/pkK+70p5eDSnC08SFDDUxmD9QslGKGeRqWxIYEARwlqPLT8R2k9NY
1PGJoqFCJyRhINUKPWbPpHucF0VDh84zmKOHZYZARl95JvaCVJf/fihNpsOYlrBo02aNfR9Kt+nL
Wzv/6BQp7FCZ5UuUQ/e2O6u+dh0CwTjxvWPTYd2Mc9dinFPY7wahzFarjedxiUgycGQRfEvjYdZG
+VUb9XMfFuqpy2Z9BFC+nsuiO6Y1HLZwDp0PWv/PZFAotjOb+4zL6Ro7ybc7FRppTJ6zyzJ2Vlk7
r6EM9cXSMFiGbrxvoGIxwV3y/5jPIA7y2i+VQNWiqqmvmHRCUGxOvvdmxawQbRZIAre7wuxZM7kA
8Olu48r1ESo6bw5C8TNi/OA6Y0NhyYugxzHUFS0dyc9u7yPs7PxTh1t6RyjtMy5nurPlS7d8qUsT
y1AcfOjhqGs6Uze0T4KZzAV6JqOOtn3DX5JfUcSQ1CKRXTddalwrTdvo9lgmUnswrsTN9XhbkAgx
kPvOEgPnUk3HrepWA4y3sWQUabgqgBlVsw34vJimzdSyQJwZeu7RvbwN3eDv6jIHYe/6/5rKar/N
KflHEAJZfW0LR7UnKaFuhH51rPcCV+NuDuS7mkloGgphr8acc4OpoDz+90+lceMvgDrXBR84xSTO
OEQlmmHX/eQu76iIB/uldhNs8cJf/EcW9IG8Mw6RRb+dBzNqDqeHeOKEx4WPjF0WlGf1XYbhMmyV
4aUnaPVUxRgNVB3e3E4bF3fm0ZsGa1cMrKdLy3lWjj/uTRK0dsDdXrQ+htJPXmV7mR2cjEVoUbDU
w71XzIQg1gb83hT4U03vcfrvC9gvash4qDaRU+4cMTQ3HDD1JnQ07jnwnrfCvc/BNV8bqAUeztFz
389rGVTzE9EcKEzHojziSM3fGm98RrODfYG2d8Il/9+vxsbAYPaDr9b081M51CsLeB3s148Mz9tj
AH/kWKUl7TLry21hGBNtRQIlc/lS8Ets2hwdMHqQ9ABRaPPf4oLADYaaSAvubOXICzpwtRsjApSI
qWvvkVrTkFnymEd1e44VXM7Biism/6K5NobELGQtBEDbQ3yhjKeajJy1k2IYCmryw0r97YPB2mtq
s1049cR32NFLOiNLF1Zb73I3REwYVO6ph12Sm5Y4tK7BAsOKpvqkJZvNVGMSNRs+fIBwmJSyQG7D
Nii3Wi44asfyz6a2L07cT+BEUZ10XR1wbFTJDTXGxgLPYjNyNrI91SYKrAwteW5l76A/cKnN/h/0
12NdzPOZTfLN9qz2VPQcqxkArm0mpkMbyHJlil6iBg3VirL+yjuHb6+p8CCGpbzFLVKyOcCMZxiG
BiofBVjEIvNAfqeNTcqR75qNDGHaFUkz6TVsPYxdZYiPC4ureSZbcYCgm5HdbbFKlcSKrpPaBbLe
cNGM2OOA9tSof8Tg0hlW+TanpHhkpMMk1snPA4KJSDbBNuQ2fY+al2hOxWmuO1RAAkhTAlrtObGt
NepA4zPUXbFRtU3QVj9+yMoAJtWoPbGOxi4yyEQwa1JUZamuuoIsL3Pw35LVDzdi+SuQlx50kF1a
jqq9y4VwaGdcYWm+FAadBobYwo1shJS7uXbrraJFQLroV2ey698qiYfEMiuCsQL7c/R7UmO9IT9Y
szU8+Z2nb5aHy6Gvh6dS2OnZm/S1tGJ57MUYIFPG0oee2QJVXE/9OVm+INsheJnqQKuehEA/ZIea
RkgrnVmfAYsAHqgQt9BJ0pzWsSLdiZnif5UyGc5As0IoaIGv+0ct5IcIjZAeh4SYzmIQW5RVt+HR
xAXV1NS40gLaxhb9Dgk9AUNw2J86jvIrazigheWOjVH6TqoFEgqbGKywfmWBSuxl3Lt3HUB/hDc8
ocX0lJeaFhCw4cFpTNRNffCl61l82D2ZTJyvzs2I4qXMwYtUt/4rgHME4b7dvk/DkBI9UndsTtyf
3C/BlxvTiYTI4t5w1IOfetZhRvl2D5NqwJY3eyisPXOdGhDZW94T+tzCfRaNB9IzaFMiIJAMJL6E
J+06mMEC5T4s4h8O/eTBylvWVK24oScWt5FsEBCjn0V0SNy5h8FYh/59unzBtgNipuh2fWETnxOS
Y9t1Hb4RP0Qy5v+hz1KPKg7vZ6g37+koewYZbred8NU8x7Arosm4OYZTPcelUx9zXyyiCftcJ/qT
sHn32SuS+XHE9IyN131mZh3dzMHjIrJcriYLuIONPAqxkv06MnXOSLctEuNZDSzw0jhmVczV82IF
nI/SNDOO3Cp8kI06StXJHWNutW4LmQFhYKaAW32JMfH+AC4XyFpc++TJ7JceVn9Ek/xXlNO938j2
PZD63Olq+vWs+I19XvHqVGayTZ0wOXlcuvdzxmMJGX3L/b7BPWo+csx+h0IazyJq9X0fFy///Zsf
W9XNTvduCXDdU/onk91PUil/F+I9XAdNwA0hOgwlLnWJh5rn6JbeIeB6QdeEFC5If4HKJ1ZaXMmq
C5G+YZlwWQNc5PLFweexCVwTFZRG8xxZGEQQy4R7wqtw0kRDdJmKd+w++T0XIYlTKr4wIDBRFzNB
K0jG4MwmLUfkoYZI3tS449GUgACdPxs7WhVavCRhEfygANnSmOsP3x9GMKSGsQOATC9QDqe2Eu5Z
ZTZPJmKTdRXT71T+ZPyPsTNZblxJs/SrXIt1IwvzUFY3F5xnUqQkSrGBacQ8T+54+v6gm51pWWVW
1huaKCkYFAkC7uc/5zvnnI16GpfdKSKuEBDr2NB+ItChrJO79ghqvQee2I6qgg3Az78VoiTfU3wx
xm6aOq548HsMeaqWO7/7OtvWKd2hGb0EZe72W1Y0GJCdYFfUqr2vEcZCoJYPo6YRKAWWBnaywBE3
3dC4qcNnE5jUmnQML0UQLhNqXRkCveY2XbVamXabMiTSoZW+sqInCte/2t8Yuk7jEPe5GNpqn456
tY+nm0HAPsmbuFsKL2uOAXN+gVMV/yozNM1vJJe+0Nr3br2C2EQdZgMTs23kzlUccZdI3LvGojPP
qWnPSfArY6PQLwig7dKNOdLChoUwanW3t1hO76vpKyOrla3AHVHQv76gHZCimupjTPL8Yqcyv/x8
JXSVETYxg+1o8qKwCueCTmtdmQXxTvdMeS25MOGqT/WbbnrEN0y+P4TNZwetzB46560qJupJ1Hev
kUfrQDYWyd1vQBM1nK4fzQ6zNQLvp8agYq3ldfjUEUtif134hxIi7FNVQ/JkI+mTd2NdEBWdtSBW
2aw7yBUSuf1e9dGmgSX5Rb76VtVISKUh9Au2E9mY7ociWAPkVcHfZXusqXSvWnXJvUo8Z1HEFA8l
npKcsBkkJ8C3xPMl/D+X5faSE1jUUBo6tOOZ7uMBqUhuRFICrcYeznCbyyqeUmZquEwNw7auvOfV
KsqigT0Tl6227o2jnCZXTRDpW6L8jLCS/J7DJuYgnjggaZXdUyvolp6pPvo1T4c1RXSLTDW81bYH
Hqgik1/p3aZJzLuhuzkJed06CINDuaKArC6zb+gN4i5aMn9wlRGZqKHDiosKmXtl/jgY1tVo0pwW
0aha/qSxPeYkJ9z8ZNHq0V0nI7OtvANJ4g7qzZw6fYbCyw9CJGgSNrtqiyb6MY011GUEX4sEatYL
nRL4wj2oNS1ndJsxQIxoqiJ81pzLqEB8bNPwdSioBa/hKmxVV1UPbkeyVWEHkbcMrB0LdzmfSlTs
QC0Qd8022MPdKeK7tL2PZhQlqlxF2xVwxwt1aeWy6FJoO+6LLNTiwc2XSh2YnMsgpvx8pybXRgwX
doDHQi18DmB5bBgZhuss04p955RX1ciykwbvddfacps0JfO2tcoi69pFTLRFq2g4xMp45bVjNc9q
c2OzwX9CxKt2Fj1qc/Q+F4+Dq2yM3u93RlVRdKVB42kVuzroSAYHVgfVQVABvHIMdq3/+h4HzT2C
NX9TJBTrGnEJkoM40mKEhRqYNbtHy19jpTf2uhs/waewjz83aeWh1euE2KkssI+CzDt1wJac/fyU
NKANsVDN1wpNTjNYFYCbzTZ9qKDuPohihIIxxXn8rPwsUDn2/7qpprtR560ZweqnKpU0+XLVa1W0
yd75LJghnxsiSGcnSZNDo8eIqI63Cikh3yuKziLZvOGi5hUAMDD2gXYY4+GvzcgwxPmhz4wPPsnF
pdJK/NiaEbxrdA1TcrITcZB8gPcgWVj688FTyi2gkyRm4Qr9gdYdb1z0ldY8EczADcjAjgyfGr6a
GaoITTvPECRhRITYRAgAl7tcCat1aJDYy6dgReBn2TEoceu4JMBefr4K8nKrKboKXAPOiJUn4ypt
Bc3YE8teLXzrQLL+K8jiTRvQGeaVr0oX0ZhS6ng+XFtbqZXAlDkN9kJqV3onGbnI40U2mgfazLMD
hMUXLJfjCgnQXNoqk44s6OFCqN05ySvtABB/+XNPxEp3/vmKUWe3z9Jq/3OvmX6VjeoC57izdGU6
jboM/ovcY8BOLrFFpyGlwQU4MOsJ35AVysLOc2cqqVlrUQKhoJLhpumzaNHx978qYCBnBcPAcwDH
dzEw4F5WRU/4FKF2Hyc57QmNyrRuBJxdCmT/QfJZb3+8OZr1LLOMbP6Q4q8eaohH5LVnbutTgyZi
8wh/6lqOurIJo9I5mMM94CjfIwdiqonJKFOnpZK3EuVMo2zmkBVVT7soN5yVx4VuRPmcDAqoZhZn
nJrx91EYO3d0qAGVi2/Zr/HKsqw5BXaaPIZZw1Q3TGCHWNEROY89mh6fM0+2yAv5S2cDfNUcjPS1
r5aw7bKzMnoLoBA0mfKklwby/jnoBm9Sug8QvFLGx6q1NCtMuJnS3FgTxRdZM7gMMVwvfu6mHl2U
BUVRCzHN3IRFU0MUKMkCUkOC2TGz9oSiZyly0xz9ZSnTJD6C6+DvIYWa0fYALZ7mkwYTaxOqyvJn
V/fXBm8w83JV99gycWSBtW6nTxt0fLo30pCsm5UvccwZR5wVlwr8106FZHxtSoqtvHgT+FFxliWh
IRwAJSvy1ruWXO/ZbbJX5Tx4DQsRrAeaVxel5X6MTR6ck75wlqaWs6HW6+El67+1vqMRCVfvzgdk
AKhaeXd1lsD+dNNDkOfNmxqp6v4gIYseeOoMv4vax1FL9JGxVaUq9q5XDWPpZEz9meC4czszbELF
dnv4uUnDTp3LqqhXZqHal1QmG1UL7ceE5Biuqfytd4Zs12rFWlh6zpAEfTEARPzCx55VJe6vYzoC
qi1Bu6upB6g47eFmNkq3Lwvq6hPzC+dQSe2aZRGIynXe7OIzzDXjMu21WZa5ByiuyYpsOpn8jBHo
KB9VQx3OivVquJ61DzvjOR1rEwB+W60BqEOayKn+GEi6zAkUJQe97qD0O5p57PW8OsmpTZe6eIkf
n3jHaLNrxn3rnwdvMFgpkWX/uRsmrUfgO8f9kiNDj7bYahoKIoNId44iC/gcN5TFyuJpEKJfloo5
rdyS/sY+P57pAp4MCU0yyuyYTCdETLddVPBxNL01CwemXIMJIbZRn6Upt5DlBB2gAKczP9G3sSK+
1J5DCmncXKvMDk4OrnlW2c5D3lUClraJO5sqS/pCjjJsja1UJoEc7XdbgK/C3YsPgMnXuPImG4Ll
mlMJLCHmKNNf6szbZHmTE1SiIjqi0m8LcVy5uXFHtzMknSwqd2OuxQxcuOl97emvnb0SJmADWwd6
mETZKoNYPFvOXwkL9ViQBqaCvoxPrk+dQdS8OtPZGLohJvvprrTKV8jF4qHgbHSOI4d5r5BYhzkC
574zOBdfElkGcOUO2h70an6TYyt5D86Me+npyEnvAs4qj7VW4GWk+YY5DXeR0jme/ORDFH1+srJ0
T9+TN1dLuiQIiPt7kDP5ljwY+Crupfo2TE1zj636bit6sfa0ApcLJQwBdaNMpDGRlVX/Wzdq59Bl
bXCroft1VvnAmbZ+CEYfGIsLmxnbmXnG+8WOswpQKVzIPp1psOSk2oRCM32hJUzdPd0jtIbZPKzI
mbcImgoBMOoaOzopg+E2oRGJ3T5Q2J1hCVBs4zBoXgAeLi/fyUle6CaArofGu06HFBpGUxFoYFYF
YC6J9nbW9phQCJa4LETa3nQPg1FYsyp6UUuKltXEUW9Q0IxLESuLmhouSO8DVnbpGicYaN5OhXA3
KxycJWnM1L8pkJGx3vB+HvUgjTfSal7I4JXM3UZlK7FVL6Z9dikj/WHAOVoJ+8Ee0vbGzk/b1Kpm
UXgXlHcECU3H3dnjwKFzh2PQMlA8ocZ+Ui/FlaAHdWX7WfCiM1yd6YMsznbPkVV7ljozLcVYUwj8
1qko6QZ83plZeeGNrY9ycCz7sTIBMWRNKZk/WNmlJL53KembD0rLOhL1aNn30nTfJt5eCRTi7cQ9
ACZ2Q7tmmKPSPG0199LoXvQSnx4WXH2tU8s3S3TDRBq1sX8lLvpI8oiUQ+whr8ZnM8B76OoUxOB/
ccgIeHjF0MIV2k7XvZZVq1IS2GtFUs1LdYzPVBJna880bophrIgLjtjW43tg+NbakP5pFHLXVUOy
A/04iZ45ii3Y5YWvQhs30I4P+dh9ewpkz2Eoqm2pmx86m1lencQ91QlZ4Un89lj5LUTHRxH1KVr/
3DCXq9a+jcdKcVpEzXab63K4Yt6pcVckv6kL4/+Pjn0xwqj/502qqMG6xHZ9MPJMHBEAzlal0HyW
u8Mx6UgcyLzLKEdvs4cuxnxk9Hq1Da04f/j5HgBctEXO/huVjXLpFm+oKPjEdWa6iam/NGUg95Ua
PuuuicOBstjzz01VRfT+eewI6Toczl6PGGqPPqbiwZAnqUXyFA9oJK0J7zVu5QnxbukaRC+jML1l
jh3sWGFLvObczZM2ZdXuX+uGvETDhYpgXiOPpPzmhomx1Bpp56IfmX7In9G1XjT1tdCcZ9drU4hw
LNBl0N56CfqFlggsw3HYHGw3mQrCAkT8XHLoNUyULfHJJGthJ5b89mHa4cJk5kSvyFzoRUQVKwwp
Qxn7axA0PWNTghUyYHBWEpc4MoZyaCeKp+6EFHCJCbqiGC4iCepF1Nf9PVebD9y66Wvo9djQqppM
nd6u0bseOiPptrHI41MNO66pyH2CnekPrurhak0DQSrcKTcp/LRZRG7nQWlFs4vBAiytaCxeu5CO
dfye70lZldRmMzx0SN4swyj2NkbiQ/yYLmimwXlVGcuDn79k6hidf5ZYJBCI0HcajHvI5YvEhglS
Kpw9lFhX940NbjzFTLyd1mRGxeUIWhTAXtV1nlwG09g//X2CG2CfcCFk5My8THGI44KtxzCcjDt6
5eHNex6Fw0T7dj/fK0OnXrAX2NSBy2JkcJvHXCZvOk7kjypyX8I+Nx87k7l/bPX7MYvkRYaGuJgs
8M1S/V2Zg7WwaN3coweVV8pOvludDEs+9ura8NPmbKgiPiplc3eNjqfVBPatw4a2IdljE/+Ngf+1
2p1U2aEIOudz+oIem/6E82acOYwR9qBNk4XjZHjgK5kuhl42R0yj6GoZp0w8sO4uz6caQAHyrOuM
h5IGmiDssDE4YX+jYb2cS9s0Nz93jUHShQlsbBp6DVEeD7OfL5scoxt4+GGL9u7vxlqEaP1jtISg
IZ6j8NOQEfzLRI9o8PH7wyjY8MfjsSK7dcgp+6TVvmmP0XRTFTFrJxPlJ/b09sj8gCItUVNso4n0
MKpEoAfhd+A08O45iE/bQYeKkdZPP6MtNU7liQZKev+6xjhrjWlvhOl0JxaStLGBswa3SMiw5imz
TuvwtPfaqtc2VlUrx37oPknBDvMgrj4aPjSa6sbXAnr8FddxsK0C6j5+vvdzQ/I0X1Rd9Z6YRTOT
Q/guLSi6iazsA/0X7FLHdG0ltD/13pAtUhG9j0RjWF1INr+US6uKe8+rz6oxoqVtjskzCFmqdJJN
ryntLLSU5lJjuNyQDgmXTOwLphgxS0ErPJgCH5cEImLiA2koaYuGyH6K9R6CaZJ5j70BCFgfg0vR
BC7F13Ta/4zx2sJfdTwKBCpfvaQFe5NhLOvjNOHZm4Zg1qRGvw17VB8MXXVOOeMqYnLVidPCWzrA
NZyB+aNFJbCDOVlr6AF+rBDlij/6EKexbk3NA2JPBdzHGDT4CZNwG9naSHkyffbHDgx17+csTQO+
Cjz32Y3BFGkQW/EKYf0BrtvM3mqKQHn6er6iJNZ4wHPuL5qR69UQlcDe0jCXy6ZltSSn6kpLP5Oc
RoppaOLSwsABqKRekC3FY2R6cAwUXtHCXhkmk36gxmr5W2nS4hgkfDIYULwa/OSsTTfW4CVz1UoQ
jqa7it49pr07rMGKNYy4mRfbdEhu1bBj3Yn14cFJvW2VlJjJnRZyM/ncPYoz3RCAuFA/Jkd/pB2d
6ebnK408JCfGjvEyBj3O3vVNm25orXhSQfkRNUnfdKbQ26ZRbmIyzHVutSVWOGx/RlKNLPA/oiVq
tRatstov9oPWxachFxR00EWUtRbdGWmT3UjSAAYPpFjH5NDoTiMTEU03k3i4j1vAmLDswAeF+IEF
XRx55GfnCODQOfKtG5Mb6yQ6BlKQogBXCFV/lm2xM9QNRTVlWVjPKouuX3/8x9//6z8+xH8GX1Rz
p5LC+Obv/8X9D6Qi8Dxh+9/u/v14Wz3+/It//sa///7f71ESlV+f0dv/+lub5XX5339heh7/fFT+
3388r8Vb+/Zvd5aoiK186L5qef1qurT9eQb8BdNv/v/+8I+vn0d5lOXXn78+IOK106MFKJi//vGj
7eefv3TT+nmJ/nqFpsf/xw9Pbxn/jtRKEuVvf6zemuJ//LOvt6blEf6G28hUVdVwHIgJqu79+mP4
mn6iWH+zNJeib+j1aEeaa9i//siLug3//KVZf1Nd3eKn2N8diwvxrz+agszyn788HlDTcHYzLTJM
y1GNX//v7/+3d/Bf7+gfLLMuBeye5s9fpuryUOVfb/X0F1pAax2kOY9tsKrrhus4/Pzj7RrlAb+v
/Z9YT3slSZh9WN6HiBQqAnL4WXZGzrolpLEycAJTfgFyJijUA5jKpNO0J5cVGIA2Bm+GT7F6zlyF
vIW9UdljeHZE0FaYHPwsNJmBipluNp9mAo/KYOcSuzWCp6Pnc4auMPD6KXqD13nv1D+Pvutq452K
L2eLqYSaq0ancMPq7mYCobHQuML6vo3HzAuUC/UjT0beEvpRSW9AEPqUMTE3y3A2WV0xd5pa1nTr
Vurj3nHI6PgxZYfF1Lmba9EjpGtMBtD4Z3YtMCbmNFkTBV8lJVYacks+aac92ReKFR4ZAHG+xSEg
zYFidh97A/wFwrgp1NHce2dmRsq89Qj1CEvQAgXh13FX1Th4xJEQUcK72U9AWpa6sZ8+RzZ/JanP
ItJ5gY3mHDYaVWH5sKuEXx713L9Sx0OZbG2dosl1SHYk3drJMxQWvAaR9tQTz5npaTXt72B3IBd5
rKiVPad9Fpp+jQuAT/m8S41TN4gBoyrqkyptCE4dwGP52mjVOiB8tE6mzRF7gzXmWDLSZMJREt21
3dSLKjCOdtjbn6hCneIzyqVUNzEc+h3EMXLxeWcDctiIaqHZuUNZNBp2N/RrcDnA/Jz8K8tw7QvX
cDcq6HHIcqW9GYJv25XqyrGBV6jhI1aYLG8lxCxejEhxwxM1SvdhiqbUzQbNElnWF7g6qA7xbP3d
s7VjayqEWrtZUDHk1Tgc5gH5VT9mOBDF1qdoikOrUUbnOMZjJ2mTIpGPx1CVG+IMpD0pFVhUSn9J
lJHNYJuaJNEn8gpE31lhAviNB+/bL3XoegbMH8oGRpUjSNpcmsaclkdml96iqvXXEYNg3tBGEvqP
coLBamNpr2rqksjMwqNpTILgGnOxF5u+VRZ3BNoFEe40f3b0jHqdTRH5gkV/HyJ6jEfAnktZUwab
cAKY2W39gtBJ93OWvpYZc+kidD88SHTsEMRTFzOloRvhHqvKQeslsCwT3dvETm/l+VtOsGibGNnO
oEOAIoWoOocUQDue+a1bPVCIiXqDCuzNy6aCsOFc+VOjVcCCGOCbuaC5L18VHp2unouHKDBiuM1E
Oi0jXJhGeh10kgqWpj2iPy0cq67X5TBAIZrqeiZ2YVepu2Bqbfet4tWKq9chS5mi5eHTGAO8YYVt
z3oLLSoV6Y3LtpxRe37XfOwxZfIFOmHqC23e/IZPQtfvlHHfGlW4s2swy9LElKZQ1d0M6OMN6ZuZ
GzWrIE/qTTZSIpE5DUnIIl3lXBZB7Z0VD9W9tOqLoJF33QufHqu0M/koBTXweGeuUtC+pGGaqWYc
tuu26E4KQJpGt6wVc997HmForIlxO36/9BooNqm++7lpLFtZdmbz2jYeYqbjL3PKN8iGE4d2VHY2
ut+zE62wmDhePZEbiJDntP+aQ/AwZpa664EecKClwB5buXGq/LHipL2YGu/k0L11fkGjQOfdp1ZH
LQkdeHXqGsl0WBLVhh0kL11bxYcOztMG/jIra23YmUefluGdoROdbiZ9+ee7re8c2zCeYMUg90J5
6Lgc7QxrcEEH05+TYW9lub0YB2Mkatn2+7YD7dkOu6ZxXNrGoL8nXTr1uXbTBG2CKSnZS1uHYM7w
Vi61ugGtxHBkXgZli1k/pBzdCtlGtzHp/voORSPeiipady7dSeYwxRgM+6JoSXepXS1fkPeNFsgl
C73BwyjQUmZ1yxBaKx/L1ONlmWgNnj68D4VFjkzlCeqCtJf6Nrrqc+40Z6uRdHKZZQVZnSQUYGAm
Ku49jKCm1UNvLT3X+WgUmmkNhcNVJJ2JGmxra1wMv7ms9cuu7Cuq0YmuAFupF3YWf+VQ+lZ8tMYH
1eUqIrsS0kiDSTSjQjRoD8TsVTwP8XfukStvzbrbFUDud4WZt3Tq+U+hE8QHzcr6pW+2hxbCnjCo
J0+cxzKkZ7MwqJ5zbNXZ6tIitE2jXIAsLJtBbj20+QV9XQMaWDss2yb/sicn99CPTO6tbq3ar5o2
QLLQOmtWNmW1jGM0irqpqO7I3E0Z2/S/J5CndSgTxDwR3YRBAa1NyZeRnuWoxfPUBIshXZ+NIeZX
apNILSRfiW49ELfQd0gabImT3ahUu5ww6zqg02UWN1i8e7wN67wx1nS/c8rM3Ps0l5lTyRtpteAg
YH1fnzusg9AlyRYUAR/WMG2XFqF/CGiUBrlVS59uS+TQNshcjMTvMtK1PfQnOshal+CQtYc5vkws
Sic6XWz9RvymLp50W24sWeY8Zn7xm7pmMymndOkIAts42HQEzlHAt0PDkISib4rB6/bgOurWcFVB
uey4T/TpAp6iabtLI2V50iruRvHkiSrptc37SijOBE/SyWyfle3HqPo0J1UDKRpQBqORFPMhrjjl
18GsrSNIjBZMGED2ETtihJ8ho7kH+kdGrQbZO2OJGHjpQVNvLNs8skb8XRWQScjdLkaOnAoKqxq6
r4RWCJ5DIQA2gtPQjvKF4GPsSNQ1nc86JWKS4hAFGayqxzV+ng9GnDTLOGG4EjRFhvUOwAKE1OJF
gKEgikWdYisZS7v+ijq+B7tIs6WZkwudYNKEW/HmJL1zSJP8VEJCsVVj7U8+vKDuXpVce86QoHHW
odS0GttU3zRPmU04VqGelCSlghybvXHkQA5xDxREXAY6IuqufhpUBiShzpYY4t0QuS1gYlyC3S2z
rBeqjSjnhTOqVi7U/hJOUS+1k0LQHsVyaowSO5ONNyRRDq6wkERzITZFdfNZWQK++lTP7NwIolED
3nKBKg5iWCce0bXKWg8FeCQpIZ8GFrjYUsO61MirW2X1xUs41UleQb2K0gXRILzHeRKuzehRl9BT
fVXzVlZnwq/s8VU6BnFltW5uDs28CxWOwVjjukZgN6YrMsWNAhRVDPZ4jb05BlxdY+fTc/j3aAtt
KT7QUvCWutl7pw2AM2kaHyfHlZpy4afaAH+4OfQrrReAeDEP12zxl3EDY4YF+tlK1VdNAj206+xq
AovdKCMgnhqvBJcFMe8NWi8rnXVuM5U+22o/QdCsD6v1i4MLihcUaXz059LDE6OX1daH4l4wljn9
3ESskhwj7zdjz8kikT6dIzVm+RyetIrLbuHGwV6v5LhTRFhQemFQ3pgG+baDQKuYj0UXPRuR0C4x
ZRKkAx1tikH2Lg7vVwXIMG+YcYGo/tRKU9tULtsLZvTNUvMDxvFeKI6Ci3lCENUY66uRGu2JXcU+
tCP3xAn7BfiRusZ8zvQxnhdDh3BoGs7Sa23IXAG5d4Yv1ZlF0wrWOwmxBNAPZwYNfumuKwYCmCEE
tMAfnWXiMIuUhEQxaJLwZEaBlyiEMlu4WQvmT2Hp8aAr+ripOA8AltGbmR+0iDaZv7PzUcyLEhJT
H2EY0eeFhIY7xNRAeKYLIhPsrGGk3cXyTCILzqI2WWcovXZWMm8xlHQTYMWmDNEr9E8YSCykiVkQ
b5oD2KTMGCbnvGsGAIn9mnnqoe98XPnNHRGrX+a6xs6JrvRQ0bfayMeAsMEHC44MM5Bfr8OChZ/Y
eF66S0KkEepPwjn+v9++21AWw5OguEaZWS534vz3BEtDOGGtmRv9YoA3YHoqvaNupS0UsFShIHxM
3zd/pGm27IKGl6qR5GKhW0gZf9qWeRN+tDAFm44+ZBXNhIecoX6ld/3m+3kxZ5aPV9DiJJ4oBvN3
pLcugOrWYg6pI15Eh3fGJkJoT/yl1rmh+4ESTfVF4BRXM+PTDTxCx0X26VFgNtASmdWQqmLWfqu+
tvOpQoWRaLCPFEHlrqbtZJVBEfcryAxU2o2R+kRrfbySo7NF/9SpcXH2Ia8CzQW3AhcACNmHZBLj
oUaRta6AtHi4COM8fU8in1gWMSOW5NkZtuEytLNrjVF3yXzhBrLqNyF/mB6FA7OeMyFr1ekFyzdq
xpskxkvUY30YcGaBU9kIPic2fCoszy64NMV78JvgEPrWvRbTBNK7xCNLHeD1IkpOnMIYjXP9mFVV
wEeZSQu5n4UVF3eJKQOlnwY4Vu/A8Yddz8Uu0yHaeNDWcLF5ELugu7v5VQcmijor5xjFqLqpqZRj
Fz7DlHDtWKXoVOH4Genpvh1+RwYvieSwCtAEwKfW+1IKzqManxKunU2Tbjr8+bKWT1WewnX2X8Ih
+PIcX5nTJV1FWM31xJ9zfRj2pHL7XrwrMbqBGiyVqR0aZ8oD56irwt6IC1c1H9P+VE8KYtIZSxYA
hx6+6ByXdM0DQjE1v1BoGWhgHojlu5Jk1aKBIDAbcS/MbCRD1Z/KR1GFrYq5hpk8K+UrvgY5HiNH
A1zvVwvZF++gnMx8fE8c42Z7RrZm1BdMgzktujO0W4MnY33qiRWdwypC91LJm6m0G3ccQ6ETZ8Nb
C98goRJGI6bbsRf0tCemjp+UUzIdhLjFsLUhT8LM1O0xf3rWoo3S3SjoI1cF8sdoPtG6iR8fjiPs
/6XX28tOM2905eI7M7+liJhIqpu4NT7CMn4S7F0omqcxXRI9M2JGhpTDaMBbxrOnjPpBTW+25dE2
42RrY6STIq8zOoUhTKgIX/Qu4CFkcFCmc9PCGV6bV20Mu2U2lNnCyn7T8XHC+7Trv1IB1oVAjYnx
F6Mn8zlx6ZXxN2dqTtuudYs07Kf0DhMW4HLvKGJvF+xH67S9hoKreZttRFpUjEZHZVbV5THJYoDV
PSnFcIweJrNkYBZH5mw4DsCLN4pcxgNPFJTCnEQfsEC9v0a+R8Qu2aE6vXLKdTZD6B+wpJE2prOV
PrGCz6V/qzGbz/zKHcmi9HuLZHkhduhmH2S6j1FYZQjI+m+v1a4mEGwv0PbgQVn+AptiyjJs1bG7
14rP8ZQi7nSMzmv7t276AMa6Ta7IbxFETwCutsi5nHzYzc9csAvTM7QtWaz9Cv+CLa6h7XdzwwV/
F9fG3sfiS58x57PsJBS4Sz0Ipj64yVyNSBaOb1oh6LGrjLMUUHN848A+E6jLN0d0uW8h4Vrda+b0
u7FN5CZxB8Z2NhcJLYFma3D5rC3ziYw72zrRH4sO+T4P8M71w5DeYRQVEuSixJS1ovEPNngZwbhz
45eBQtBTXJd8VkCk2GlkPilmlc2JcnSY+K2XofQycJUx4FWtS1cwRi6mycVO9/KaYjhgSSAhjhgB
Lp4WPYTUyTIhHjam/mAWvX3qhKhXAaF56pK7cxsglvkKO/mRdwro1rVoYlinnLkr3XlO8g+tp0gi
dNYdmSjg3kc/rbSZKWNjBZRnwyQdvyqs0qm8c2CtbsIqMb7GVhCsMWmg1qyvfqAtgIr1kYE3rS2M
uP3wxABzXzsMfQaceAt0DZIyAaXBGioDG+QsKZaNqG5V3b23I9MqlhfftUKhTOmAZ4L5WtrRfTRp
AXLltQ/sS6vVDOf1b519a5aza9IxpK+VQWGiHSydZPjIg+HJxDuoddNnwgKHzjAP5V6CQIvnka5+
6bJ4tkGFtn59wIk/YfGLm2az2u0t4+qqL0Vumasy8BZ6R1dDUUGdNfLqnOc1i6MUKGvEdsGcCPp2
2uwMQ6s3tRzKpdWzNSX8n+zNogjOKj1ddFCSM1CLK0gp1rqiyfe5QvsFJhcHCdGzLmMUNDutTdNV
G3g6x0y9ryGenspegQZMBTodHUH8WGUAjNiRQsNugGd3/acTO/T4hn0/p8ZwwQBwm2vEVgvoC04t
mL0nvHF5g1QXwIDo3OLa0HWzxcQ4rruI7rom/EJgPGgtqLX8PQGo0XZNBLvSvsad82Dap7L1vkeG
VMygdyHdD7Mu9C6Fp65sBr1L3FJoMLc2oWWWaNnBC+QuLekgZgMOAZpmnfqbUBgo/hrStt8RSXO0
T2oLzp4s4CiBBGE0BFjMw6dMEn/ZEd/ElgKEX/M/usQhmsSZDhvhpggVrjT68JCmQ7Itlatr73Nf
eyfVxdpf7TdJ4mEFHRLQOo4L7NYGjjt6Kn2OtHDRrEIEr91aRtfQbLdsaegimxajEIAWchnh5Wqp
zpvMwI2VitdCi8dTlZCXdkk8rTp9KDccnkyp5mGVZDvVJ0YFs7Ps+1VcGDVhkWDLsyAJ2EO9KXqc
caqfbtqU5ZtOcNPC9o7IxnUAKII5VZpr2zSAIlM6qQv6HM6bkKhdUF8WUTTRjDyadEA4+xu84axf
UK7GchBXPUrujYQ5KkY0d6tBPRyMp45MA3wnSufKkY/MWK81Om6rCMuBT8eck3vtmn0Ho9dsAM1h
h/XMHoiHEGCexL5yPapbOwRmh8OXK6LBIp5+aIontJ6XcsASSU3E3E/YLkVlwpRV+TZD52KrFhf9
eDgn1M6gXpyrqMmwHMEyNDJTrBS3bY52ACaUwl+R8TBa9hp0DdUdMcHdBLC0Ghz1ERCZa072QGAE
sUFl3P9l7kyWHEeyLPsr9QNIwagANrUgwJk2z76B2Ih5UgCK4ev7wCK7JLIkq0Vq1xtGuNPMnEYC
qk/fu/fcfMB0hXD5YET0dOLIhZ23ds2WuTnGOeb4BSXJZnEYafJ5bPQR+HsxaPdzH2V7jTCos68G
aNRRSf3TSp8b2vpYamJwfc24MeA68CYNO2cEicL9A6gRQAk9pfqx8op3BWvlxsOsF7aMSa/wcyZn
ryC527GcT3rp9r1Fs6SFn7nhufiZweDbkJJItiMpoLl3CaXdOAn0jwWTc6ADlkNUYcO6LxvnkP9G
J9It/9BhF4RafjcpZ75ze/eonOI9KuLX3vSXZ7B9raVtx5S4XM+TWThKf/UTeD+27JJtMXMle3px
RC2Bd7VGEWhabEtl8V0XE+J62zZDhwAOb/D2MhvSb88czkOk52+DBIHFjdYAT6CbJ9uHaNH4BBII
Db0nmiMtOHJ7l8bbMCG+GdSswa9a7hx9mOnczbACpcXZvnK+U8xGJ23GRpnrHV9eRSgsbfmaaS1k
iy6tThH+TgiXxZ74JxBEdZXgmlsoVd05qk+2WbqHiEaNMIFxuJZB7EBRGhRnlcGdqxssBgqscJd2
G9pUcjvDjdooyNwkBRIQw6k9slt957UPWiOIUrY5LKqY+UZMACjPFlydyJHgDAmTHgBg6z/mgPfS
0++yiujoSjQ0rZg+uO549Jx5P9jlTaYTTeyncuRjK0o0c/Ehk92z4/tnJsCNkTOJIKq8MCjdJ30O
jdglJWJAOECf5V4I+ysR02unZaFbxdSFCSmQLc3HQq9W2PVIpAI8zalwwSGXj2VnF1vkBAmyA8e5
b/XhHe8Dc90G2zpeJlPQTUjcCYFVqlMO0oVVDjukm0cu8CL9xtPJgXP2lPNGWNjAWpkXsAgwoIYi
0+lhX+roNG1aMPSKDl4hPSJ/uZ3ruECMOkVhDbdiU1nTuC001s80ruVdp97sYZnfgMlPnOQPammu
yXrIaWUyCodcdDO2NCsNhk+FY1+6XvwgYcFgNdJAr6uaeQksMNP1AsOVzRHlyZ1BU48pX32QDWLL
CtmQcqNlmyM1CUf4erR6B5ybqE+Akl4nVfWacAccbN95imDdX0Fm+vYL8AvMVpEKCRtQeQ7ilUD7
akk81NfVHhkxOShR90Z8IisAZ+wyFYFnQ8USzk9P9uJBAdW+q9feN6nF23S2iQ7NsGPD971iLwJO
L3MS7wkfQ8rOeBQI+91oDe52jCTzurQ7jzj5NFc70sIAnuirXYID/ZQ6Mx5Oss3APtmcqKl31r2E
AHGB57qBdJZ57UkvrA8M9xFxtWtyOcwuK2F+uMTxNVZFeWf1WE2XibaUVRh4ct1XcDGke7XUDsl4
GhQqclE+QEUDRzXBanBIGln6jrCVzniKuxSmaNZdY/LE7JE5yEFnstk4NH7ODR9Bg3l/KUE0Z3Mf
Rq4GOIscv11uwJlRmHNQgg1GJvdRjeorBUkxTyCiOElm9nrIXaOIasTzVu/sINJw+FwdNrVBhTsy
mMudR+D5Da+UACmnJTfKBz7Spx3AhmyQ2zinUnTihF2S/0JyBy9if5MjwRSpJi2SAY76jIzugmWp
Chl5faLGKM6c87+dZJV0wnMJ/QrjLcoLa6v0ErW0Fd8CXs8JmKqvEM3DbV3YluaR5k9CsbehUPlM
esypCbqnc0qzqpmo3mJKWxrkCXgrrSYnZ/ii+mKSIEkNQvlx6rUWnIEP31jrACEsrfXQQ5JhWr50
dLKGJ8PzjEuNWFxlS34d6fKqJOq8xsm3zSPra7F4cSJHpjvSqxFZSL8cLJGV1qHqv3lvE8aGU7wr
GWkdCqV/JrK8HUD+I0/v5FF31M5k4NXmVvcxlRULpqv6R6Zbjw16hI2w2A1AgK7XLe+xbTktGAXn
AcYgv3cJCwA/93o6yIEME/w2pqe5SbpARsjeXdaOa1DjLKoLimMyNPCGzfS5B+7wrQeEZYxgWCKY
wVlcjiPdS5vAo/VhaNNo5/nR1wRcKDepgQAh4I+x5Icw9Pcca1MhY0KUFcctB4RExQmknoSNh987
WGajX9vFS2/cmjMaKKfpKO10GYeI3N1d1xFj7SAL37I2zUGn/qQ5rUZKSh5WO5A/UF32LvBalXCm
zAswhRlLhwnzOGiEODiu5wduEr03KZ5YMTjERdN/RPft3C0NmTSY7kmncsFo0OpDa94n9c7wrQ/V
OvLUZSMlHdZehjTfY7689uDUyJzUfpopEnSThBm0IPuGUoOS4eGA0/P9bCnr6BMcinKwUhcn01+U
O0Ok1S1q0Uq9SMdKd1pgC3IlVdeVez4Gs8sfBzg6W925s+fhx8otHUZYxw3tMuucuJ9t2QQwf9Kr
kYyPe2LG6p3WMlG1xvSKiLoMZSbLvDfBbF4ACiV5/Vlz5V/6enVkTc6byYSkGRpGnviiKaCZubkj
RWOUqOLV8cyrcWn8LeQmPu7YDBcwRkFMXXCds9fEusWBHtGrlhr6MWpqk1CE8qXXSY6a2eu2iRWh
POyvq8UqtsWYfsqmmk6KdQnXXXVqo2EnjKk6uMwb98kE1Egn3ZbQBtGf5i+TfIETgTnJAU/qzkit
Asmgt2nqhEms5x6Jf4TABxYTRM66TOjE94DGym8qP/+piJbqFn0A5J2/xDmI+6zzmDaisD2gkNDH
qNy7Axw+C7rRxu8IG83W8fno6ePWcpmPm8gUhvWA3in6sFmK8m4aTQSgegvNv1u6FyYIXJ3WG6jU
7rCgLA+TjiJXlv2hr1zogxpRmCOl79z06obcVcZTOvsGtmGIyB3UZwfJZWBBKSGS69FwjQVZb3yI
fN4XUNoISfHWAtkDVow4D/j/Z9tNyRXhyk3iXWzh+pfWc16qgSyf3KLR6iB4CZGQQ+XpZkjg+GFC
pvXx1rbQy2hECfYxXfj0krTKOWXpca1gT0OBDkMJ1W6N0qwOcS8e9ERbm6RsFB2gvKnpuTa9ssHs
weSidP8sjjnt7IL+SdUOya6pb5WbZw+/D7IlJdNkLuygWASKnV30sicHbQTAv1Ka4qX4gp1Fz5T3
eZOMU39nFo7YOfoo6dca+8oeYaqr7hrw2Al5ZL1XNhNbBm3oEUcCDAfGvCSOd+e0jfZDRkCwWTr+
znTb4o5cNQXg2Q8d1eYAnZJjsvDNbWaP+9Jx8yNyYbXx/zSGS+S852HSptl69/sAlyGkLraWBFbp
IuhR4SBzDNTKrqGdzWpUga6lLakZ2PiKFKSkGCPavKW6raVvHVGJNFuCNIx94s/7Al8943kfvbuW
PaRW2XJ+jYegigdcmvD/7mMU8Rk35l0sxkcSGdhK8bIF5STzB1vp9yMmqp0FtNzPrWdjMdDgrN00
zE/+tUiLi0clJnp2HbdQwxPCmS3EoreU9JpzMRFn4SkoLhADNogurgXJJXsiDgik5lqQiLm3WbMQ
H1n1MH8aTNA+DUfdSkfk14x2bdwNHKIHxDyausYXHt9pY5bjbdHSvWkoHTf5BZdHSofI/8y1tDs5
2ENovrTMqGw+KwJchl1e6siv5omWgEHEcDH0n6lXeSzAGqBquNpONojrbJFWgLMHJyNq2XumGW7Q
WS6Hb8DIho3ta0ISszB0CAadH+0R3mys0WFFZm1NO/5oeEErose+SgrzXoEAuXG1GjF6bIVmatg7
x4K6AzExIFaK00JuzfeTHLUjaYroscfbyZjETQtkYGl03GMxatAcgGpnkwdGDAZE42yiQUBoEGUi
+2Pml7QHJjGFsdg6vDfDkNzCD9j7lbHrXAO0uyPmtXrIGYnSdWri9gEmqHyCxtAqeUrFRIRPbbxN
RkdslUxFmDJQPropDracsbqqmKjPVQzKwdEObi48lvO4Diw/v7fxL4aY1cS2a0997eVXrGwb/OZx
UA9oYoXSnxvBFKXWijWBhUs+pvYFtE5URycZV0GEQhGAiGqou10Uj/2VxlAz7DitbErO8Krwz3Rz
ghmJAkkYXEMSu0ndqIuRugkNLA4rlW21e8oKlEWj8UqM3ntN5HFok6xI6k7nnT2f0MuIc7WetZJg
32K8ZiSJAJY5eTdnLyU93TBfSO/SyTLw7D5CA689DjpGVRYwUhXn7LUXg7EbmW0y/gp0S7LVFJxr
xWA9YIpDQuN84AJ5xpbibRODYY7pTn1gmwKkNX0jILopiC33p0zbNyzfvKAiqkJOVIENRfQYZTVh
ldW0W8ylhn5UnSFOZrvancuNgR8OFUQC/kS7N3BbBKvzP5wjmG4LPoS6Xo5lW7MSJjd2CVzSqLg+
JKee2sHzgxd/5+a6tS0XZiBekRAEkSHUw1G7tjF1j8LTKE/e8m15ZncEPkYSxgj6NpdbwxppfXim
T/OIRgLV38Yq4HKDsAHe0BPnaqD0NHt522XSDPKpfjVmx99juwJRgvpcxG2gNauZWHfbs0GVO+d5
vtUan2m4jOlfR9OwJbzjPIEx2XUGN/oQTGWT4Kguro06f44iGGlOhDmytYi8hP648IlR3hbHAa3j
VTo8FAWT2Eai5hllirFr4CKxm9QNYP/ewQCiLkxuq8zhA1uyFwNWplPWH6kwad05u8KgZHKt6KMg
mvQwIq44oFjl9C5b86Bn2Tsl/BPxljDyY3XVVEboEeQaDAKyqK4bz8whtuCM0Mm3MCz855JE0NBF
6XRbA5TaaVD3N0yJGVhkJvRtWTEOE0gdiyMpWDHtLJrvTYyf0NQNOn+8fdSOg9bGb2jGIPGWs9pV
JvPPcf1xs+8dpd6V9wU3nc8PzCpvq5aEJGs5LMGEXCFwSe7bNG2MtSinTxdxFtpW5VjftOwifqLQ
7Q1WOI5jt+0FLcB+sPe9geI+7uqAcWcV0nRCwkPOSJZm11YPFHr1OxxiV/KPE6mdyvsksp87SVrY
UrPCJqxH1C34UHyzvC/j+aBsp91ZBryLuCWGgXwC7uNM7PS4Qqa2okUZS5O1ek8daKGCyUDwEJRD
6izpdtBq3gMfov7Rq81rvoCjmGNMRy/1aeH0r2XUJwR6FAMT3I+44qXleQoA0H32UmBRGc3QoMp5
sHLnnTqcI0xXHHOz2/mj/ZV2fn0w0ohbtiSQLIbMJnIRjuveKY9zzfwW7ic0rzIz9mYSTr72RF/h
3U1bFfql+J7smfKLl58gGrMpn3oyRfax4MNHirGfCFOPpgbpgKpDvxuyAzfVi6c6bOgkIIbAFLNH
3wWPwXXuReqxKnhlhI++15b3WGcj1K6OO5ANlXk+Sk6WRgJtcTIGsPgNRc8AheawIbF4pb3b58SP
7+Sg5JkUiiUsc/jTfrRMJDWvyWDWc46d1/NNBguzJEQ35/5pOcxzQ9/A38wfJpNBuvbmpbBIaX/5
Jy0r/iwNjsimoZmfjuh+S5fEQNBzVWD43oRVo4J6lNhbb7LV56igcFV2GuoyQuX1lrTxa5ct1W4g
aBaIQ0W7KCu5WNlXyjLli50eckNRnhHQhU2ZkkRiKrKvbO5AG36r7cPAa+OCy9ro6GNFuIQW4M3g
VTWwqpMgpDmvq3BgtL+tF/PBT9XRqsz64OVltCEEJFsPzNgfPHWIB08LKI5G9qV2p5e4vKYFCqi0
SVhKcV9WjL1BJdBJMMVTCt6PplaoBpssBNeOttGy7JwOGztQb0HHn05dUVZnrUm3kwsWGsAOGcri
Memd114nG71XZkg2PV74uvooBMNF7kxVntBXPXb5dNYTSRN/ZHGUtUtlTV4MM4h27fc3SyC84nlC
8UccWot2DDsdgJK96bh/6jI+t0Kv0KsUJpsK2cng+NB/+DaQ40QdZo8AV28dB5FI7fsP0chUesiA
9dkT8wUcbSv7ylsjZ1o8N5Y8p8tEZH2HiITYRNDHiPl0nx85jJ9dTPnJpChCfrEGi6XtLU75p2Yp
+f2BeVDX0K6qazs0nroG7aZMkBpYFVKJwRsYvmlacV64UzcNB7nC9Knh4/ZQWPdLE103KekClWMg
cI5RWME6+LZ9LK+pTuignFJIiZlOL/I3bLzX932M/ByKOu0KjDwYFR1lxmHZgaVRZhnvF+7n2S1/
G7ghIt040CbHDNTY5ltE5ve+Rz6H35BDYTgN6hN3DCyRUL6rOtn1UzPcVdWyLfuFsbRDB1g4DbMq
7lY6LT+YNcEJM/OtULejPMx2aqwAOn0oMxMnm9DCpE7Ito5IHWoMbQ34Y8pnWIHW9V85+XaEN4Rl
PIATrTuouNV4YzO6xwNdHIEmRaxpaKidgVrcdWsCLgq5r95NawGS4mR22IriVI4p0j+Py7BlLrih
rIFpmCVvpEd+NiIbt/7YzqGJ9ooOWQ9WZDxW+lVXUkEAEQw5K5byaVJRKC3r2ZTJvHPEeA31ej5Q
24WDIcEu9/D2i/omEiLfdjZBSboVneYJd0PloUR2mdNHTKKGYmUc+pyViQxmnM/Rbx4wZ6TOhYSI
r9WevKkys90Yd1PMOBFa2LJHrxzYwwQnM6tsjiEc8RnS0mD1CVuEwLNkZQ+O3d7jw32QbYnJDSf8
LEVM+d38oauMq6w2jm2qh55L4U0B461Kj2Pd92qnVxDz55IZdZqghUrECY3hfaSXTw7VvzGnN7jV
dmn+TjLBy5AwZjVE+kDrZeXKZN5GqXV3nL0z1peO/GuMvTpxtnjFXobCuF/86kEvtUNskbnqifkW
CVkoLO5czTFReiAgUk2EODp/msd82uVUne8jeo3EHm+rgZU8rdm0RskgohIirK5j07ytDGckrhrF
qXKLNmDRHvCCaNybvnaOaaV4AOYD36n2MwuBWZZfUSsPk2JYztlaS0AbdqJA0Wu8oxnDCUC+uyhe
RDOfwPgHXY30ZNLvKIn30ECJZNLk0ffA1CSJu/H15SpKqYK6ugs8pPiK+b2H+Tuni+vg93XYASy7
3c4eNdjQE/bskgS364f2J1/M7xnOeUNbibFOjIFi9r+50ciP1VgFlvRhIXmK1khPZCw0FCpkQHif
87TcUUc9J3Fz4SRFklP8uizc6J5agqROfwrHOXqC/hFLx4CoqK3JXEsg2rvDs5y4XFae9pOeFHdG
tCly80Lf/t4Uzoc/GohUMoz0WvuYShouDBZEnH+5Lvkea5ffTsqrOiJmpdHFcyrKfb8wLDT9wHAY
gSzkJnr5DTE050kjq0AMQB9Kkqr19Fib4pIWBFpoDqiE6ZtDMUk9JFpSgCdbqB0M70QL96CNg/wr
AcdI25GrhDVXZPRE4oSYYLM8otolaQwnHwqbkqxQAjuviQt5RUjK4Me3w6FFvecAbKpN7TI2DjT6
1LtF+mBs3Xn+Zlj2mI5VfGkVPldIQWtz7cEZiaxvNcmurr5VznlBGtOz0OZjZLS3EK7SnYdSISd/
MvZttSM/+9yqKfS97llVtDIVA81dxA8Za2yDlZi3dcFdXJjprkjs41RapBPaV44V39O6WdWk5gkb
clOMt5bfzpvMoTu+kqPpglTs5tuOJgXEv+04J+zTaUze8lScPdRivqR1z3CNzKuSaLMFN0qYTvzm
HRPcyCV6Yapc0iOIQBFl6x0coA3neTJAvrGfepn5IuSg71OX5gCxfJhG0m2e4s4cTcMlO51cAht9
2K1RAqyYic4rnXRv9aRhVrF9bUaM5abZIEjEhWkYwY2Dc4Sa1B7oMzPfykTenITj7iftdtEt/5Ex
X4EsWX5Fpl5smiq51dvMx1Mv5U1D4CwHPY5VfUKWTN+hqKL/4YwOHrjUfmmbegXxO0Ngp6ogGh49
YOb96aahpwbE2KonBhguzb4fEvsP8dvnynEfKDL6gwIU5uWPxiyu1UQASGW8jjQwQ+lgatPgZ2/B
cueAVwz9KauRdpik68XNsqP4WzPcqivUozdcSDty0JJ9M+gP07DQFu0JqhDEBFvFfqw84qp4n1sQ
ZloGCsEW7RVJDwhWzFEP37rW/RgZzQBBLHaSALxNP1iXpMavsgamkcAlGZqsfBTiT2LZveARG+kU
WOX59wGfk2BmBQ+s7jnNZBlllh6Ta1bMVDAvBE4fTIP6xZ9OTeb86ScouYB3H4mk2Up45RwDuitZ
zy85aHK8akhXGbAxJaJIYtyMEtm6AJKWN3bFsY8krpg2xLKVKTGX46xfZe34R1Y6SjaHqVhC/Eg6
WhvDbE6TyEvkt8NXZE17IfeKlIBN6dNhSGkzB4jTAq8ezhx2EdRXzhfs3y32APIm068xXdXVOdMF
E3twa5onTaVyL+L4QSkHj7M/fll2QS+acw2L8Vdtum/NWO78dLmmbt/RsGBSzDQcysK9zxBBZs47
k/GQeuSgQajxpPFQ4PYIYgI7Aw7apwJAVRrjupiH6KEBMYdDZ53aLYdsGTru35bLEtF1xMGvAkbC
9sF4Cwp94KNj2zcdTsOx4Li/GulMybgd7jMzwqWGvWe923Nxr34N2TWfkRbPJNWJiwe2t06GTSPj
3ewswL6nfNO5REcJkBKbzqHhaiJ3jEh3pW2GGyEifc24Rp946dEOegKS78BuP9x7fXPxambMcRO/
RKJ91bz0mWNvo+l7z5zurKV7BLB3rBP1OOr2QdJZISIe4hVzWNZrUMnlKGEyEAJe2dqIkIi5SutQ
9MgTDC6C+Qrnyc04gxofCt06Bm+Maemnrrt/eiYGSA21A6fHvVXQIyUlTAutGfB2Z17LIntP0znb
afmoqD9yjsamRUeVCYLTzvZNlJSfmgZoeV5elhbpR6sv92WCsBIveKSDuI5N3vfJKC55ThccxTsL
IMmpLso1pBR4EtIMhWLnX6VmBxHUInEpgx1Y16xBQylfe0WaUkOUcAH8FcUgsbpScgzJe/wSiphg
bmJI59b4wfVzMM3haVD+y6C8nBpW2w2Lik66/SqZg5rgsLERkelQ4kZwvBltgTtf6QB9O19eYsnB
XuUVWujKZ/6GFsE2mrsUaXNRzrRnvFJtmPQ9i+RsN/MlicXZluS9Sa7zejGYY1X4x1CaqkgyHmJK
z8YP9DpBY5A9+HX92jftlUNeBJY/RiNN/ZVZMJF7cbNe6tGQwdQeWFM5z7+wPUa+9u4pxOuo4jdA
h27TNL1NPPOdkuYqagp9oxvpTcqL7TNBMLrsXzN/5FvGCk7fpWVzQRqqpSHBh0Q6kWCzjvGriMS3
WbF8RaxFIGmYP+Uf7RnmHTG08XLgxPk5ifENzXEyoEyfWj8Oo0a/yiXsiQFIQJijdMCHxuhXMqJq
3yrGvLmP9rpLWTvreode4tbrzIckm54k8jq6DtfwtQKDxLYbF+1KPJ1HbDJcFHQu44YOX9g4rPiW
RqaBXS7Pzsh5O54eltRK0Yfi0yjQZIexvWxHJLu13XEwmic4yV5/7/qKW1oWhHLTdCubQXF8IhA1
BQhWJuylXXxt69lWaNI8CHwVVDJfMSQtSgNKxFLLjlYZ3zmkZk60xDShnlSDag2L+1PfyFPVTe+r
37POsW81kwVhsviwig4GviQCtlkKslnn5VUj4AwQOsYL3S+2BAXUYS+8IMJJ2JWrR3hCqZJ9C7h0
QYNAAjHJvsTt1OVNHrCSOysIcZthKMHaWQbzEnMuFQeukKOkLABY2m87g5ivhUKByhp91Z2NXU8z
/XgjXCRLDpLLdDV+kZLJv/1igFIABjy9QfDaRtTJgqKMmn7jdnI55HUOjqx9qKA9ui1GrLgCT9Em
CfAL+meaQQc1PzlT/zII5siSuGnV3NumOjUSsSaH6Wnky/Jthk44tOelYKvR3iPLfYvoioWmbr3h
Dj1MzgCEWFeXYrHejUT9EQkeHkZ274sfX/kghXGLMLr09Hljw5LF7p0+lpYsL57NkB2k+N6V1TN0
8lZ5P8IH4ul41d5ey/ZEt0jgnC/WoGN9QEk4y+dsWs8f8XMvlkMzAha01jT2CelO5CfXQPQQajPA
cNQDcJsLDfmjlagfXZEMyNaJ7BYP/pgc3Cm7JmOSIg4yODw2BOC4w7Mkvm7d9BCBH6fbeGUWxgP1
2Lev1Y8lulgnoyEjov6AyQHlCa81AfXBROe7jfMHrbcRWZnPjq4InyATtGzavavDjtaTK5nrAT4m
BsRSEUlooHjlYJeZ9MM1x3lwaRQz5DIC2zDOv87RNG5/Eo0gFgTu97QpflirRan0LQOaT7wihHDG
Q7bVzCYnVQjkoglFaVgvbeqrr5g7o+Hf3FQVnnPQy2t3Ec230WMInpkUlRhi1mZ9HVkfxuRVBHfR
3oYG4gWJHCeIkx/YYy+aC0ext8wXl3IfchDxcqQxeXmy1f3RvPQO8o4OCmEVY7MsabyCXdmYcL03
Sid6sKrQ6fiF/wdiPLjjP2rNp7bs/GTFc5h2w0ecFz+2aR3NAZkzju0gqsNymrZL/B2bqXjDr5KE
hB3ccxNfOSxVp7wgrMSDM0VLdWRDYfjSm5R0c/dmS1RLxJphlkcczYwl6CUn+zQFd1WjHQVmEAjZ
wJPx5xeueLkhGf1VcwmSl/k3eS7vKjZRbXWo92PWI7Xrysai8aAYlZnzyUmJqRyGg+0sj3ZMinH1
FY3pOc9esv5GFXye3th8sEQ9oXR98ejlDfCY43L8qQljQewsKR+Q0MaxW+xFSn7SIIvbxSOqwh/2
bhOVR8Nu35IUscXYMPCuwPNiQ87Wo4YI3Nl9T6aXaMm/mTalQOnAQtMRhAR1ttxy4veDv2ajV9z2
GmZ9653oQ2zz46ORZLe1pqKACK/2wlbl7zTwYjOaVrcu1LaWnL3ZEBAQxQbvcEF3j6jnMEXkNpHC
srFE+yzXa0aYCH2zFNV1BM5qHo/5uI2nsdsY7YlMjSu3TI96B+KhX5aDPvxZpvnSJt4pSoAmD02+
Hcf8S+vcXW3HW3O1MQ8+kX6s4NnG9nPwSJmL0QqAMt76MvQwcAYZlD0ajfSL6oaKw6cYC2B//ail
q8N6mkzi6PGfZhMmP9vom6BDiGws5rgjyzI5m3qJhjqiuMbmOmQIiLymcY+QF7LNyrPxjk6etEEG
GIGdD4J3T9iuLjzq2tHZh5Ow7EBrO+a9SfaFuyq+jKN/M7jpTUtYJTylb5XhJnIJhqFLh8OR2VMw
dMBq7NwmrJvj/hJTUfuT+OxHrm9Q0ETrmDR6StDzfEYrnBvBG7gPtY1t2tS55TNtRQwV0FnHIRXN
jEV7CUcBLaxHWWsbMgrLFlXqTAcxK2ou5SwpD7OJrzUrik0hO5eum0KoNyQHImFz6jcgOtqIOlV6
ksiY+M7k9sTgkuQn+k470xp3DeNRajN2mcw+adiGyITWe2z71q0sDnbLGhmpnzR3XrQI8mH142QO
wc7PDWZgciRBNZEvwQUAHIoCC3TIiAJauH2QEZbLMa4P4j7VaJp7r8JiiB/RzEST9ycu8/dWmOjT
PLWfnTfSKugc6sRCpmiga0JLrKJ4aJz2uZW5sTXb6qmrY1QTroeeG5App/xxb0kADIrWu4XDRgrU
aOXC6ly/D9RphcVGBVAPgY15b0eaD5ReO8GbuB+rXm011i3CEhsg8eyqY+IdRMWdytq8LwfdhJAJ
8KL34QiyBJYgw0AVWJ+CSNmQxtdXDS6ZIjPfj7QKNk5DR7TAprCzGkhoJiNafsM3acaMm+fc39fZ
/NTT0DyS6Hc9Ld5N03efre89LjUOsByyWVDV+AjUgmJwGJwXZr4mR+nlKcG1do/EYahevZXxWEQm
TowFUFmKyNq6N2glwgs12qc655UgIMP+TqQWPg4j3yvC+3acl/C6UWnJqOQE1ef6cezHZk/u6cmL
UPR5pevs2Kc3mk2GVNcwyvOGzNiOJGnfpTkbm8Xs2GCaNmmqIs63fbHdis7qnHwi+tt6ffvySwr6
X8GU/h0F6e8QpP/cf9craaj776ikf/mif4dk+v+SpWT/vkP/A0vpqUr776//eOjf++/uX2FKfN9f
MCVNiH8Q20vUmm/7KHhd6Ex/wZQMF9ASqCRfuI4JJ1WAWfonS8k1/mE5NpZspumGyXd0f4GUDO8f
vsXhxMe165LHbLr/G5CSZfCq/sZRsgXqSxMsk2GZLr5Bz1w5S3/jKBWoWCtjzJ3v1qqvnDVyZGox
rzYJ+RmGEubTSD+L2xdD5u+zuqcZfz1rysr669mi4E76H7/390f9fvG/+17Df0dInYSxatrz7wOZ
ri3a2P/6sw9N8eyuD//t77J4af7vF2rdRVT9dODswinzvx7QLv79j6ldamfqcb/1rZcY0frFEui+
kLBaL+whOpsi1i5TtPaL6TI5qfrxJp4W9P3JFoAsgKU1X9NpWlYgw39R8bRz/KxHsgHx1g6Llfg4
r+zH3/8TjU9JG8UCUt76zO+fWeeskwIImc94Sm2XyreXaFpCb1yM81QYLqA42zPOv39OxMDYINI/
mjwFVJvZ1SVbkpoan4ckgudcAMFlsP0vT/z+8fdBpBKYUZNTVfz+L86HeMwvv88V06Rt42TKtnHM
jH+yFu8666TaxU3kXZO7rnbLWqVDq63DxtgzOeqefb3Vbvuihr2kJfQyG1Vfq/Uh0nIeXLqxDrO4
Td+P8dBs7BKKM1IAGh99f01E2nIdN5r9YNRptzVVFO/kJJ0HuvEjdPzuqS1LzIkQ0NV9Dnv/NBHC
LJzuftDZSPg9gIRSRf71d79PrPcKtqgsJoeWrxOLGd//v77p9wcVjjpYsq6P42Th+qSanM+jl//9
4ffvGlQ0f3vi9++Q4T398zP3LIDb6mAbY3EjrTTBMA5xA0CkEUhbJA9TN6/+xm4KM7gnSJR762wY
5nBqXKQ8ntHil50yEEzeUt+b/4eyM+uKGwmy8C/SOdqXV6CqoBYKCrOYF53Gdmvfd/36+TLLjYDu
6Z550VFEhgQ2kjIzIu69ME1dWiDenpMUYqRh9PpdmYOog+Y6vYyHJn6SZ+n7WTMo0dm3nDmwsFzH
EIOtYHmOwBTk1sYLfWhhpT3kvbUJMi+AvRBgCH0b1YXCwh5GCDBwc91X18GouqeyYY/RK1n8EzKd
VVuF2SsMR9pVSKaD5Iru7wMjQeOnnfx10QEwyEqf7JqhglLmoSc3kerFbTjBs0APMWQL4lA5gwVg
tC7XcqB2p5DuADECZwBrwar84XTjofJRMqInCuIdr1JokE1f87xHzLQQJRKjK155PfkHvZt1boLD
ADxlwEM4Wy15J9Z7bN7yNAEcD53FyhjYYkjneTxutDe7zNh9kp5fgZkDo0qDoruxlB9wEYyHxPGN
22z0Lt3YSeenHmJq6D2iAIy/C+UW4MxygpAjmRALtsbzIWfNM3rRR08ARBhS23njm4SO6Xg5msiS
kFyN7tGD1ikR1NmPCOabEVTIM0X+WyeH71N8LeRBEsla4jsizUx+TBabP+ARCADwzVqL922vZYew
NuFtRlnlBUKfvS1kScNofjBnK3rOXDiXVMuHNmOuswMiOL9D+xx9TzMrzouF81T4m7bvI02fphlf
ZhdP9XSAJ7bpIWjDRCNmnw+zi6NlURfaofsroVfzJvKSmN4WD/51YEjFFgFQbHn61f4a+sH+2+nX
a8ltJ5cgMU1afmfIE6rgVFn0T2VkbR7pT/KzJmN7S1c5bFfGrTxo9mzyDcuSfQ6vj3SBxIIaQZ66
4opR6KXLuOWy9ysWvwVHKky//7efUeX1ocoHmODdmuR2Xwz3aPEItG0ImMJuyz+CpN8GtC8/ZZ4S
3ZgsNddBjXIrzFZRkPzRZLQutlHBKjlNmidFyW6yOIGBtX0Ygzm/U+zWIlncHcAtdC8TcJ7rGeQV
6/W2e8l7wOYZMLljZjUBtMOORqufll149RS+9og9se1Rxz0K7tNDllR3jvA3LjQSajb7VMKt/HlG
RkH6Oy921lMb6xufBrBXrT0O6A29+FMOWSpIaFgacJMAvWnjMnqEqZUUCBy16LYHEMTq8dWHhdg/
PX2u/vXpgyKPL55pUKW2SQeK8Q9P3xwbNJyodvQz1qjgwI+h3En5L1MU1odJZ81Q+saJ7nem8mJ6
hZPMvlQCCmlzMxmnMFCeJ15YGq7R8ZtSH6iHEF3IyOecz6RPcbO7JJ8Dcu2f/DJ2pDENOKm4dhmO
7equNoDL/dPtpE9t4k0ZdveOZRarseuGvdpm1j6p3XiVwdBNQ2h8dMTLbfkWqFNTfZahOtX+c2g/
6x9CCydFPkcx7uIy055BWBQrrWSTWIdtQKJKgfm+zO/omqFJLaatw2TjKc7AaSGUGNDefj77PPo1
TkFjBOVcrvgcV7iNttVraMrc3FP3yjR/PHildhMbNvrin/1LbEK6aS9N24Icccx8OgunqYOz/u+3
kz6ryI/6kI7X8lJ5Y+n/elnmqSf0FYcreLbW/pxO35g8Y5qetPrFnuB4QeB2eAvKFgJziuiQI7UX
EWRG9GLBndVaXn2Cww4Keit/1OIR/cFQ1R/fLTKvxmMUVY96n8VHTVhiTFo6M9US+X+6bhY/4f0u
y88L+AnSeh9bfp4YW6z338zKU+cmKcmjxVoUHtwyQDDa0sn5OVBxS588Ww6JHAigmwSv8jvun4LD
0fev//1NlmSuC9mryd4JvmSX/YkNs6zY9Hx+kceQin9YG8rPKFaBl9XuvUv9/AB9aH8p32iWBD+o
e7n3LH2iA+SVv/0u/ubdzyaeHjx2+2IJ8WN0Iu9DvPQbgfMj9f+Iau8EUf5MlhFlSqjh/3rMzmfC
p84NLHVgFulobVQCxcMrh+VBPm3yTAYyO5pg0UzuKJ3nm7uaT3UEpMWVUrAorkSHR957+a4Si+KM
Gv2GzHt0JU0VyPV9q8VnqxARQIugj6O9dhdZrzN9q64/Wbu0asGx6QOwqCiBOR50J/2L42vGMnm1
RNjWT9/aNr1r3zjgpC5ajbIFWLK/7NL4j9WABTHwx62m+CuKza6uW/AJu8bXv2LZTYXDN8j9qQSp
BpeZpVX6Sm4MC7TrO135Jo0koQO9VL6VkV08RNMffeag0hoHB9sGYn/5bpa+yi8cD/551Iuc+h5m
hSuV+QYcor6nCh5cN6UK5ZY4M4RPnknfMlpAzrBZ4uTZEA0nLZ8RH3JQUXJMoD5tVTfHBAry80EO
FB2UO4tPhsxMsnR6MlBaQFCo6HCdJpzyNjJaBpJl9S7+/U2xBe1xIRmwBS2yeFOgEWF/SLMO0DT2
9J/flMDqI0UdQ+OnldNL10SRtqee8vtgNzDoXkibZipWh5B5QWTVbBdXRa8lsB5E30l4mbdKlJi3
Ce2ZsRE2BxB49LCIg/RHqHyvPLov4O74NCBHR1oa2hqGftDESntTzJGT3qpFT2Osnr0gR6XdWIXV
oLfQIUwgzoS/MG0weDI2ic2ENsVk15u9/jjrKPw6TrSrh9J4NJLJvRNjFYTUy1gjLNMcvhX8n63o
YapumqGMd/IsHqbfZ0iG/T5bRpezYHBiSBWbevPvfxvN+PsL4DqubdoWGhWkg0z18x8nBHCZxpNa
/0wEcguC2NKDbXdSwONWd6Uy9jfSOrscjVJcndPWGCAGRRVd2iJajtPWNG0HGuKn3FUORhZa5Gu9
4sNt5ICMBWpgAhAcaBcokYeMi1n5bun5qShrjTLmPpgAUF7UgQF4J69eB58G1RQJGSBw87iCfsE/
VCXqEHqU0xFvh8YhYdKkvzyuHwxSsDDshMGruGOYOHSJ1HvTD5ITfBD1xlQo3LRDlf2AbnxTITLw
EvWZv5oVZ9iijOvfyYi0phkUeZ6Yjh7xuIrHE81dde/IZ5bW0hJaiSBdLyNLYKF3qMkgZkuXidHc
ezRZpdUYPkg9HX1AqCii12wtfe8R7VglV9ronyqxf6Q+ka91H36YRpjSF6VOtga9TXOe3HEG73bO
Tu1eBkqf4qF4AQVpcy8HlntlcuOa63BZNEq7pc66qlo3v+2Ckf2wOINHuYCsMkc6sKJK9dkvI+Sg
uFKGLhdZ4spaXPl+Wxkh/TJMj8bzbaXry+WfbysQCf/+tLt/e9gt3TZdy3Jty+aTb3yZs1s7UmMQ
jv6PBOEFTXPsAhQ1IgGzyjbdhkRyJ83KgmjaquP5CiYNYuTwl8DYRbTg8hwug0ZxDxm5hMtbSlPe
0i2tY0or2DqKEdOJTIMcPLWn7rbcSQ8MwdNtIt3QC6BFPkCnmjKp0ygrrpDjZG3BPdJytJmFQM95
+PddNLJIKD9mFiDsVVm7HT20SlfvtbioUO8Vp/LQKKm/y4KVNNTBrPcfgpewSYyEqouYE9yGZcnt
pOt86ncRExAoIVT74IxrcpL8JWv2C4fc20H65IHuiggCKxHjDs6+hEgdhE8b/vYtgZCY/L6D9Hkl
0kP//gBo5pfNP0BlTzXZfrH/5wsFH+3nzx2KmbHlAZt9S5oEijVBe6bUwLC1AoYjOUcsc4nbe+Ot
+yodUV4SKueUiS4iwHFgSWS89MkzesfG2/4HXxJxVzFLne/1+f7nH0ol80+HP2kyZs19Jg69cwpV
s7o7rxnEwoEt+OIJ3Cy5K+O9CdniyN/lHrkl68FToERr4HPbBL5nPeQUQnc2vZ60STEKdtJ6EBeY
Pt8B6SLjygUo56QNsFO5tlG8pLvinSkodJM9DzJQ0PQ2FKKzzHgM/b9GZeZ9GZW5dTlKh+ffrtUS
NX8ssgFwaDn+6U96dheqYX4+KEH/cy4T7Ua65GDnprBD6vWfmdbkd6mqz0CMdIN/SVbkMIgZwVUv
Vo5xT/Vwgs6Z+qoKO5JA9sJ4Hrw2ENlAt2HQOe1fBUEFLntENVzqpPYA1R+gc115QascpWuMxoKF
LOX+wYqZ47pBh/a0y9ehIsT7tMI7VqbnHh1xVlqAsMimpDfLwAhn1aFSYGoSYYtf3qRrUQxdBsgV
Ai9RFRYbkQ87Mj3RZDcSVnMxCG1VofQ7OSOy9AW4RA0mG7sspxeAE0e7c4dTQpvmv78HDjWcT0sy
smIwD6qmpTmUbQz7Sw6sG3y3Vqt5fINklM39RT6CnLbN0TqwToNhJfPLS6c1/zSQu9lJbW7Sts11
4tDdK0156MtvMLdWJ2noEc+N6YDelmao5dYhiKFuiNX+AQX4/oH21D+TtOp2eq+Ut+RWzXOea5qU
FZVNZSdzWOdcVep64RqyA3DN73GGzGJ5nb+qIIJU0q1chGUeK+WErrgrue6CXv+j6U0w8YF2W1P2
sg5GWjzI5L48lEl2F/R1eSstnz8BNVLHXp2rAXFtL/GFNkFFxwJ1a8bQ5smzDKDwt2qq94PI00i/
OSXm1mt991vrll/9xqCyHIrhlgL/H/j/tZKzRFXs4zJb02zHhMnb9lzTMMlvfv60uRXqAVNjF28N
QHNwIn5902bdbUxNeaKoDhkw5EAwAouzIsmbG7tubtnPNdZWBgszG/wYSJxxStXUQeIuyq5Lzwu3
rTLAWhQDfnLoS3hgZkEmJIqyP+gsQU+spD2uhgnY6RP9J035dKmp1q1OThACYhTTY9WdqCuxIqlm
1XXpTJ3yuxx+E0/Q2WW+fhH2ehL90qlsXuVTSOuKmHqWgx1Gzd4Vh8XXA1FTNTQNHd3TVvDyBO0J
9kQaHevrDMG+ZwOKgqupNK0bK1WMZzry9iAbylOXTsMpbv0dn0AkQJyj48zJnl8l2cszeXDnmlaf
uG93RZNq19JXez0VIj1QN+dtM4Wnb2nZ+Jtloy335ospN9Zy3/0eK10ywkZEwrf69kbq8y2HuS8n
5I6z6yxr9WvDCOiVWEbPthNSsKIR4saKB/MIn9xVl2fVwRCWdLXMOju1HQ/S4hvz298XKojZWB2g
TPjLJ0Oo4bzS8dRsBnK89VtsqGDr29EGQmiz/Sqn4Htm5OB77WjagbTJnzXoDaW/8P3iZgKdDVF8
gM4U7GEXma15YK9z+14z20db+JHPoVrpjf4mV2AoLvQphFHer0Zt2kHPbT/kRhE9tgXkOSSszEaT
hswfQY0TihFppCIsEBw7f4UF0RoEQrj696+koVLS/vJK8W10dNtxdVYOti1euQ/JWhg78tKDJeUt
C3lfHFN19/KgAJpeozWHGsW7zwzbqYedpP4dkwPB3vPmWe8RMvaLKeMtlV6hFBnstVO1D4jKwdXW
eyRGxWGy1EvTZCWyuGxYmS6mCk6QSi/Mc1ho2MnaVhv0f4TPGBLtyqo8sJ1AUy9LQdOg0dH7rQIe
ubKNkoquMGnfqK+T1g3ZdmAiSEY9sCjbC2l2rqUde9U8SCsJ5+JbYJ0vlJ7M7q/9OHbuAi/6EasA
QDObpDMoUfpzxZ5lEhuQLz5V+JLPcYtPgVodIL6otX25rjNcBISgermgT/B7B778qenhFdf0kCmF
PqiDPUMRkVqJ+l2d4XTUOvvn59DEYfYxRahVocIUjZDauzXkE37Rh7euOFQq6VwVKioUyiB8typo
xOSotAd3vGUbaCIfrNOHLX1eb4W3tQLo1QinHC3H9+sqRXc2qUsfAK216RE+4dfZ8dSn2GaZZmYk
x6RZl4O5cZIwX0mz0VNEBd3B35yDU2huUJaqd9IMlOoFoevuaAe19oSc8aVrWL86v6OYCMfhAwC0
6FDa9BSJmrZ0UZsD0plFR6fwnH2QmCdzKqhzyg2ZlsE1Umrkkpad2rItk6N6Rd7oy34NOtriZtQi
d+vNKEhBPjrF2yoyb8JRhYlAh5q7nJodHU7NLsjKZifNuUiQGi69q8Ulz2SYjJCmPKit0+x8GMU2
VN3pvgWxvNF9x1gVRRS92EVBO+AMI3UyBP6TNx1hOI5eVN9CZ8rP80tponxlXjm2mt1Is2jzXZ9r
iEHV8Xe/sf9IhFx8YPvj1guL7LEN012d9tOr9EfCr5vqP/odvj3bSDHQbhC9FaPtJStpypqorIbK
gaVsuvi6ub0uYe1UGtU4+CosVkx+KkVvzOXgvZu+oBewKjPayNGA3Md0jq4rPT7MEbiayjjEXlzR
bmnmK2M23MPINhxykaH6TuIAcBDUyruezORj2fm87JBuQLMBsFRP2zWMTOX3SjcPyC92D/C2eufL
ZxH25fKsU+Auws9SCdB9FO+jCiy5bHWQB6Mo6UnNHGMrTVYC2rGZIcQTzRBTTr+fNbNKdGmIOzod
2HLfgR1bLBNCio1X8N3Vqz6mgCV9lq1RwXAeva74FJZbL8nAzge5JijfzekE8V4qALi5cpXosHbB
Fxs+qF7li8FK9D74vX389xlCs0TG4OOiC+ywS4uUrWqGZVvsKj/PEE6m5FWf9+UrHC/9Zcb6a0c7
eQ6gIdI4ns9t37J2vQNLrR7aAssohs4Bcuh8qK0SmK/A5UCMuumzPD0nokthujybK7nl8gu73BQo
O67khsxGzuQ8GvdZce/xqsr+BdnPIM+6pnusHVhZF//SCjH8NSjjZU/EEuapwyPk+acCGOOcJ9Gj
0M6Am25+QfSedyrKgAwF9fSCFilkSOR44dcfzmHK7PSHbFT0S7ngYXWhrn1Li871MelbVkJfKhpL
8Jfl1BdzuTPzFM2noiSy3FQf+31rQAfrje2trEtmEa2/QJqeQadXKzNO272nIJYKugutdiXOXhqj
vo0aEvydTBDnQRucfObSC61sq6NpsfYddHXLrD29GI2VXTcTKrzSlGHgMYY9nEfILvgTPc0UQu6W
ZxnR3Me+HFVEg8XDDFvueG1k7HFliDy04sEP7eKxGwpUrIQlD0usvOf5pVGs4nw/mF2jy2YOIb6a
0+REJlq7GhvLW5WeFZ/kQc+i1zkzp520/EFz7/zkRRrymtDx9RujhTN08X25Dwyb6n8ssYQI5Jf3
x3BUx9Fcw+T9hyT28/tjUIkPNK9MXyO4JqA66+40Q2lOSQtnfdnQikqdqT1JX+k0wPmqtNtIUw7M
BpCLz1eNinY9FV6rPFg2cCAh+u5lCQw4ywnZ8OzeUAN9xfqBJK5jtM1OHvwMhpbCgsJEUZpdHjhj
SYOs3uxUcZAh0kSAiuvk6XLxh2vkfcap/v7v3xtQ8n///9I9klj0ZBkii/llk5dAWZH5YVG+tmCn
t6QxwwMaU8FhFLxyCXu1K6uxBLGrcP7TsBxoS+t705glpMLsy1sa1u2gP0kjqevmCmXWcCNNZew0
5CDG0zknkCTqr6pwgn1fu9b1pFmw046jNVzFHrSVBuhe0PyTfV3F3XPETnFVRMC8aff3jpY5aDT0
z8azm5vxVvpskV1B14fSpV9tpDVPKLzQmkgr2NCXTBhF0ZgXue+Z9244g5ngF850EjUqxNUrmVzw
iy68p+4PRjUYzqmGGuYnKCXS4kZeUDm2ux1EXkyaoA1pgwb5uknNOd+X5gg1iTvd2uVEkrVqSctq
IXyDQae0l6Hb5faVHIJcGQl317yevGC+DIIgvC6mHDXPcdROoQPx40wu7BQkU381irNY+Apkbg+K
3OU44HVZUkR0HqThnRXqVJnEoRHlOOlnj3wnLTiHVpT9vR2IeeduVvrv8ktLY/u87ksl22j1EOw6
EIA3Ye7ft+nYHGSHX6vnyU3oITFpixlQHpTMB3LnNAdpLRGyQ1Be9X4PGREF4wQSh0aoZRqRc4Ou
NeGh9X9+cUvT6fXwQGZPGssMI6cTOeZ3P5e5RZ5V5qFvkIq4FZ/D0o2TvUFpc8s2m96h2BoOqlbQ
W+SmI+nRMOI/1YqfAIb38LtUxR9V1t55qen/abdvfT6hYKNo5aqg4fJn02oo8Xj59yBBwjmnPrQt
dfIPumI4h0mPnUPstM4hspoC5v3kHso+Y4aqGZ8cyN0HO2TJ3KNeTb5iBHmcQ66yWTKZY56i5dgf
eAru3SA0f7yfpEF89sR/nYihVnOOStgnkC2m7gHsbDdfIPowX3QQULBzw+lpNLxeVa0PK/LgRPdI
b1rbUqXXPuxasB6NaQnasMRD65O1FB/r+j6ejqnibip6/vbLdEHDvb1meZxdnmeKnujQRYNJoyt1
gHz1G/Evmm92byBJwH1r1MYscO5bRy3hFKspuTnQBciIooM1r63r5JB1nYM0BLx/SeXoN4qL4ouO
TtyuZKO/q8VBmsuhrtTNYKThzeLqkG/bGKipzk9a3XQb6gMrcpXIlFK8vRsp/N/BMGqzA52dTe+Y
UMwUbgxTMzQ/l3LYFIHRKBgs1YC6bxVv3AgQKGyu3iZO63mLakCO5loL2SE8cfe9aZrA/nznuXKs
H4CW8l8wDV7AskKNcYaZS6nq8Q2uRGj4OvQzJ2oIsG8U9YMQi/V03b5PG4jKC8jYV2qXJGs5aESt
cxRgETkoXYGWQy9L/vZGmoqaDjtLiAWg7Ar4aB7SR6gR08NclVCKWbQvryGqzxA0oHoUCsFq1bQp
OclT6ZSHRdQ6gXUQQp2cWtUSI00+tzZc/KPArYQ6aC1Aytswil9G1GiPfpV5x16cVToyRCoytSs5
MCTFeO3XAOTZ7Dng5SM+K+44veg6hcbReS573d8FYwlenoxYlZnx/DTnKow3lh6f5CFQHjskXO5A
/Sen1spRkJvq12Uc7I27GspRv5I+XW3+cIsxZl3lDEChUhCVE9iYP1ors688Wy/28Gs5t5o2wUgk
2lH/IaIMYItA1uTFYDeL0Gq4NkQ+SFqxFXywxBgLMyr0IrLQlNViibEJZp9fGTnvXVp08V1Hi+H5
fatSaiQjiePz7kb2aedNv/NN+hvhMridWk15EtQ4dT3333yl6U+qlt+kaaE8mbk17isjBcwpouJy
cDZIGpYrOZrGgOfhmqUZu6TjQt5ah2HkTmu7D3upHrq0Te3Hv3+DODBgaIE296KBjns/zvqpy5wZ
iNgUpavepjKuQWh1kgfKy7cj8uWr1m+OluzzqRsKimHUUusQa+WzM50smFx1Ks9+EDOF2eB6wYvm
dyVytXQOK8MxDm+kZ3EvoaFmZXdyAPb/UYSqjuJt+hIoCWoToKMoKTRQtdnpr4ZePK3wfzmZG1FQ
adtHK0VpCmX3eT/Cjb0D3jd28BvBRXDufUqjrWfP/aMaODXyP+4Hv4m69KGYi7csyIwTk88lBO3e
N5mYKlz0TKOhPEkr9p0Xrff9cxpLJ2d82XdVsZWDfdB6V9Qt0400I8NuN3GEyKK8mz3V09bRFQfg
Mbq5vVbEZIA9Sut+be1VBGKOtYMgzgCn1xvv3n2vJcGjaTCBlXpmrFX4Cg+TKAiSfNg0NWQZTopQ
Lp/gDu2GQNkAP0NFObL7UzrDhCxD4oTkFE0zr+kAOdfch/T66Vn/XyUD2dxRfOjM0R0+rKB/6IM2
6WT7uvpuarWBn8wYvut9nq2zALpmQ0yQmjjIszJMmacitT3VkQNaXgxEYpYcKosB6gDNxlEMQN3C
2SWRe8h0w9mjeckWqAjYjNra8ctZjwTl2Te+n/3/4wa9XgMxnjeyTgkpG4xiJok1uS2WJnDJZCeL
mtJMzDH+YMrRJXi5tkWvGxXTT8GLGTQ1PyhV/Et11BwoPIri6E7g6UV3hzyQrzfQ6DOMDQnYEF1T
Lz/aMGOaulq91cmkwKiSt/fgNPTrEg2869A1Exa6EGzEI+rgiX/RsHf4aSedcpEhJLYtNb4xdgn1
gQsL3ksw8Q1TwlHbSDMfnW9K4eT3uU4xju68WxCi2QukZc11qHRADaSJ/u8FvMjTYYj76cnIf8XZ
nL8MaQ6zqglho7wXSIPoqnBVqBvEKCKtaNPkNQ2j6sj6mN9A3kxF034tf4OzaXrfCrfP7zsvr05N
b91mQWitLAsq647Guqt6dCxKGqV/F8WiRzapoje2Wt8jtzAeIGo3bqBsC9eNFdevrvOmtE749uVC
v9Oe/303pdui2v/x+SdFZesOvSCWruqmK5ujPuT3Z4PPgOLZ2ZM9Ms0+mZprrpswtqd1AMkdKpE7
xTb8XdhX92EQmBtpST+VNadGQZZRaYOmIfNOG9j1MJjZDYLMbFpCs8guHR3JYcQymhsD9Ompquzy
rrC7y6BOp5N0waHQr9HebhE3I0IOmLr3AKsTDYPC5QDO2cOF/igteRh9rQTcRVYFykvUDnRwS4h7
O5uiQ5hjjGmVZNUE67napnuLZoTnURBaQp36SCddcFPFTnwZws7Tinao+VI30aKWL/H5lZevctQW
G9Osd0GnglvlO7uJvbk5mhS9zocSrskLM0UjZhkIRYi8whFXyOC8tN80A93H0ivBx/VBR3HKS6pd
+35WyxFpU+h13UsXRemx9Gj4FoHKqN62qn33ZWMrzcUHl+ZMF9teegq+rx/2wC2MJbuGPB1kITmq
56yHn4LYfzXJJByl1bVHSPzcx0z3s3vVgTtYxOhdCD2liqBebXXKEyClaGOTam0GulNPAHDyEzv/
+L7hDxImqvUAlYn1UIUD0nplXO2kLyvB9bboWvtx2cPwqXQ7pZj6nZfqLvRC77Y8W2JcES1N9jG3
IUlmvdfG6/OuJGQ3vg398lG2UcjGCXlmhh0qpQWapQnCIeizkkpe4qwCBFgDpS/znWYetciCtLRm
SWAIUx5gpbCOuVnei47e7VRbCCS1feIf6t6/+BIWV6g5ndFx6uybu6Spw6M85NCl37rTnTTIBpJ2
JrP8VHT6fJPPQ2ZeyBEnEsUnUyNtKy71eJh2bhsf+OLEp7FxgEoPKRQ4WHAeZdQvIvE1ik/ykCHb
hAIzHTmLD1J6Fqcl2lxJHx7yevrZ+L3xmNilK60yio3HWJk/WNTczlaT6fpjkvgfxnpAUVekXuHz
Ku15a4WxupVn7TDO5zPpA4cJQ9KQ0qAv1Nwdyy236KsgVGM7HZQg53PNBKeYxWl+4VDzvnErmILG
rEv3uuuDx1MmpEGQdFwplDpPRQbhppmH7WNuVc6FP1C3GPvoF0wx8Q8r13icxxYEAGREZh+xim7q
+sJJArT3prTbZ5XivkHo+Sf0Zu5L7hXehVlq2WMBSuzKh6X2P7J5f0PuugYdVeyG+KjyMWX4S3tV
gmxgPlSN8xi2PlQfooFoKDvUOoc43cr09aiAVC1VNd3KqVeOZlHze1TVYHyUo8u1clS3Rriti/L+
n65fLgh1OoytutanXV6N9LW0CH19QQTYHS337O7g5z1nZVzYk/amHjWXbACHx1IQqgeeLZQI7YuO
ZldF0Y+mGZXPsxvN29EpREUWk9SXunIDY+IjiWkHDq30VVsd5lYrni2ruKyg/tx0VuutAtj9r8H+
VBurh1G3m62T3NlM7YwWJg3PD/FgWddNoFaboI2dR6U3ThFQqevACs1rY0R/COrc75ZCa35E0vRg
wu0LzbFurbzC7p+yxn6SWe73UIQFfoc6vY9sqwh1vfEZ9W7lCsSkczBdYMlXWgp2KobbrfVC1nTd
FLgHnRLswWgH903P5hNMYumbalS/nHC0vxtlBhNZ5s/PoNaARNrQJqHebbLm0WEej/PpqurYdasK
1AluFZqILyr9msbg8NavS3Uzdma7twfTudaV0duiRJ1tDaUYb5xhQOGhqgqU8wADQucabbqxdG7h
wlNWtjvNdzptwZQAh+6Ux0V6FSN8/q2pIdLO0YF44sNlXHTZqL1EDoQWTTkor848v/AvqX+wADg4
c+X8gmNqbXZFuEWttr+uBv45vZmnx6mYqvu8rN7G2NC+a4EJ230guEsagJBaOlxIfza2zqamt209
os34PQysa1Sww29Ddxx5uW9mb4LdGqg0SKkGsdamT36YsIeGVdL9mioXXmN4NB8j5OLWuqUYu7bK
g4MbWNkqVavgORnsp8Gbu19KAmtwh5olAn769USGHMWkpDtl0PKsoT3qdw7drHwQgxJNh7B8aLKY
z2VoZG8oI6y1sm53SQEvu5OULiTJinM+SNMmg8QaBGYROaA52gCLm4hRs5hTGXQ+9cTlBizAuyT6
cBsZ7EYt5Opqkd7oitdcjYNao6cU6dvOzpEUoWvxGw2PaBQrZv7LCL8Pczj/yJmYL8c6V+91FByu
ldh0YZMK9DsldHn1Kqd6a4L6Ul4jVPM6XS0ey8xM1h2P3s4yQGYrWu7QwhuO5FdrlWkxzrZ8DR8i
ufoQB0OsUqS/7uYHOj9/uxY/VckHaQ2+DigCDYnzPf5Xn7yJ/Akj9M2ZQZsAUurWFRCI4FvXV81t
m7l3uhKH36TLttotHI3TURUu16sRCaYHGd4n4mPLzWgnI7stTU+fSDDZG9NR4+ayQcoCeN0tvHjt
0W6V9qENo12QJuRltD5Fys1CREukaYBOxxe97jUQRxndg44S+BLWTXRaZt6zkUBpXJJ3yryBLl69
cuv9aNG7Jg/SzJKJv58FWyP5EFTltSK4i6Mt0FwScNKlDNaroXrtb99s86LTBgAXrriAVUa5+48F
uv6lT9EFMOLS5UlplZcTbawvDTiVkWdzEef6I/VPqgtrvrXldpjdDRzF+n0lJvLZ8zbANn9bYmyx
xJiMbMW0jn70l7El8v2ejbjnu/V+HeRV9WaoBZNY71Mf8LuBeoG3V5uenkm4j2+lRx4mmqKQ9Euh
Ivg8AC0xuwCZ+XTdTL3y6nwbJhZIBlGm4wUvbq3av5aWPJhowm34UNTQ8YYDrN6tC/2v506bEJHF
2XZcMICdd3SmyN9GRnwf5bF3lC55hvgL4nLBrDBj/DVAuqZe51kw3cYegqrZrN8FYtU6ZVV5ZSOO
QNtJbj2g8KbuWD8k6I7qbzWJy2+R5v6aWz18rLV+WE9IuG41P7FuTVSM6BgOmpuyGLwV6RXQW611
cuCleUjKfJNkdvFs50O8tzqSXdJE+0rnq2W1a5iXyucJ5tRLRdvaRdndKmmeXZFk0em/L2xe88Eq
boN6NWsNLaONotywlGhXfQYIdjPN8x+ABIeLKenbFalW97Er9RMcYtmPrKcmMBZAQmgNsqFZp5L+
DxGk6yDs8zV9A5BHW89lS5YeYukDe+ASSRU1e2Iu+wlQxP+l69+7tmvuUpDF5rWPYgdbp9KiFpha
d0NaaNuYTMkK0IX1opbKOhyt7IempL8j+O3VrQCdrRybekxTmg2Uk+hdyZZfcsTdZVqzV9bhgn+h
5zRS3GH3P6Sd13KkyNa2r4gIvDktb+XVas0J0RbvTQJX/z9kaVTamj3zz47voAnSUqouIHOt11wg
cn7YBadoHE6DGiCx3ZAWQBUbPmgT46Y4Cv13oJk3xE2T7zXc3kUPFPbFLat8yaI0eRr7SFv5/DF3
aYRbaA50/GyF2bgbWqAsY9SHR3+wil3hFu6Z+Fm6iWskAfgfQ5TBIKE8BpndbFiDT2ejQqq10Atj
H6jK+DUZeAeUg0cQ2K/PA/yDhaw3/WZaGeFAt/nBNWBAdO2mJpWFERtPMGXMma213rolCRTvxPvN
qz15MfkKEVGoXwPkDtap7YanFs+am1RL/GUAQe+7hvJIgAVXpKo4dbSJBzLK0w9NW0d8WL16SYrs
JsPM4keWpr9yRdRPToVj7D8/qgzrE7OAR5WnGaauEU5TLRO6239mstF315wUX7hn0DreQ21+cY2O
By9yGQer92AMpEn1mkWI/NlK2932ojLuB11DWoP6ZEqwABSrEB7G0iiHZC83IrIYNdbHomy1i/ZY
ReW9N7npydcisQnroXxIa2xJBqIdr0Y23UcSl4s5Smk51e/GLr8ZY+q+KFA8l5nQsj3ZjN9t26hH
RW3IRnQlyuxO/tCgGPRYz/UhYHyk7ozxj/5UxX5xK1RiyXJHXySTuhET8sRyvy+3/2RsBvRcS2tv
p47Zbq0Cj/fKMuLtbIQ1AYUsSL65OeLCMjrsCCwhW78/ORi6skBSB3GSZT8oxAkfvI4wO24Nnxpk
F7u0GSI7tl49rDN3eG5N+04iCSX2EJZ7epqrcB9s7kPcmpGYQIIU8qV6dp22WjvqvBlSVRRFvWj4
2UYwV/XA+u241UPsu8pXBAWsZRLX2t0EWZ3nv0Ys7n145IMZk8P55i7DbSswf9dR/zAZY3Dbmb7Y
OdGQ3zbQChZFYOdf6zpqN66D0rpSN9ikOvZr5yOHH1VT9OhBm5XVo5e7O8QTkPiZB+Ujuz9Tr/2T
GartS1TsTMPPvnpFaR9Je2LtMxcHZXyEf3Mbz4JAee3fOLFVPWEhlR6FhiS9rA/y4BZQXfVktOMq
9yYNU/RyY7YtS3BW8ifA4x8P1zrVacXaLGpEFOcu1wZZBCkq1nCWnFUumnE16Fl671U4qrPcUHlR
Rv02irPqFFRjsU9YFh4yUvFHgxt0Z8Rdh0ZIhvh30MOliKdsPWbx8JCmOKGWbt48Jy1ypoOmdV/V
sEH4OB6Nb7o/JzXL4lddNpsx8f0QV+mta4FFXRijv+iSACFcXMmOju+0PzDffTT6KY9/96AD9jIF
NDSgTLDLvFfn9FDhRgef59u9bCNFcWkzZlL8e5tMMv11nJdgR40Ar35hD3gm1rV+gWS+RGDCjTUO
RRlCzpo50m3gKBtTpCVQV36R3aOnBnhjB8FvmIr70C+iV2IhGg+KIblJvdQ4qEjbbLJYdx7dmrRs
hDTLrxjfEhcJBWT81cWk44TlalOxbVkMHAachG6CivVmpafja1EFx8hL23OjJsbWIZK3IPAZ/AZy
mmEW9lsp29eCbOkL1ovlqnK76dZwMJ6cDL3cG35nbhIlDdGyxG0pDRvtaNRadFbbKl0D+kpeUClE
e5XPBGxjg/9M+G1M0O0o7TG8gxjBk6bKw11Q98a9Eya4/o269d0Rf7Bkhm6Q5oY4R5KmYA+lOM4J
NzGzFGQDEJe3M1MbB/QNimmhjpZ914v2tS694Wvvjij/5yaxxhmX1WomfmqK9zSmojrBa4qWamtG
X/FNBq7Gz2Mni95Un7smEA+137b3qPw/6nMvrzDSXdaOiNLMRYJ3RD6V8Eduie6GfAJfRQkZ6QqS
miJE/NCUIZb/DrYau36lIDl1K6ucHNXYOg235AqMY5oMEC4Cx9uaZcOTQUX7sNG67gk/Z3uh1r34
AzPI+5hfB5rDyhpzsAJF4rg8jkYffG8nDWJ/EJnP6nRzWRgoyQ8e1F/81jReylabdl2Wh2tZ9PBS
XyoKd9qllT8LqwT75p9ffvZf3n22YRAg1kHwa576F4a3hvafPdqV8iRw2QOsYxjLsZr6W1VkyaER
tb+BLlk8+QXLElPPnJ8luMCg5Sa+9h3hNe7H5IZlAd2jMn8qK5wzysKwr90zFUUqOXUKwfVw6TtP
bc1sksZv9eWFqJ1PHZD6ND22RHx/1a12GHCm/qNtejw4saa6MxMkoQv2HTibafFdAGsU56Ai+COD
hx2wKJeDeuEkREEBHkwAAfT5SVBaWfSEEv1Cn9PNIYJXT4kgmzk/QWTbe2lMps9t8zhgG87/R1bG
+OtGCcaJgYaBahv8A4H+n6sPwje4hJckggxylaukG5PyJbX8BZgpZCehBh1dVcDNlKd1B7itnQ+X
ltwcvaWsFGkDrm3C/CDILJCk9nSWwA2J75Bnn0Aen4pC4DhXTa1t7iBLoQ3U9T0L8N59dDSdRafb
d0dNqZxTm9j9ukFa4xmpEsSc5y88K0+IMVg/5aBMiRjkxN1GNdjzy0FNEnBbhq7x7KQlS/30VtfL
8GeHy7Gr4+uyqLBhtEfQHbD7vjmoQH/1NAwJ4LJYD+qYQItNIvvcxqayg3+o7hM1Cc8W+e+NOQnl
4IXml9AnSpaCGjkRosM0fg7CKNkknnI4cbwrxfjLB97cmvxAAJgBYOjjZ5F41jry6rdBBMIxuZsH
sW2t3geNMvVdI9VVYyNyGRTPV5q3TZcr+boinlTfJkUComXbm162zgF2Rl+mNvim4W1xEvgHH6bZ
fVxGGRuftWwzDMHOnGOQlYHQMBL93iUGibwUutjR9Fym1kqo4DcVRbO/lv3vZsa5t107bGriKTvX
ip25ujLi4i4wk6+Zk/nIo8HVbRr9BRlD/0ZWyYMselm6IfAenz7Vm42uLzu8Cdb5+JB0xngMZ+1D
MiCQieez60HWJUFf7pL8xBPK7dm3qY95MgOOU986aXME2bHB0+LvaJ/03tafZevYYZdce49BPTR7
PUuMl2TyNiTp8MgdnPC+DsVjOpPAEIz3dlqGl50y6ZhFdegBFWWd7wTx95W8azV3zHe4HGETKZcB
c2tmlzjFjFurbH9bMxtzAKi/IYxjU0VRibVzBaDxwS9+GqOjnBpco85ygRviqOSo1fmy5tVdG19l
s9d73G5aljMJ6m5CjVFPa0LQ1SzV2GUGK+QKwlOJTO+jNcUf67EdPA25lT3O/a0u815N/ZSOIPyz
Fo5t0qFrLD8RiuJ7lv7uShi9urMni/+ADP/krG3dc5uExbPSBmu5zxyxJt5nxIeXItG7x3EIy23p
GvFGJgr9BJeOLDG9E45Gxkse35WqNn4BTvV0WbcDXsKK3lDUDWtj55D5nXJ2+5btZdxWX602uQvm
WGcf4xuT5dYr3k94qLMuu638yN97StNsI2x3HlJc/hYu4Iufrb4xk+Z3DtfhNS8eCAYXkAj/PFGU
zzUfm3LQC/HiY58c8eNXFXKfTDkA5phzRA7h1vnnlDekjPCeDTaytYcmWRXjd9dZ5CN7dZ//TjSj
i/YmjRxE4q0C6VyncV67rF43aav9yIpOXXhaMt3jhTKCbLPdTRoJ7zlr+yfZo84iNqxRiolAWm07
N4/2WtpVD90cfJM9HIQnSqsfzyXPtFU7643U80GokGnUMJsdNcORfb0dU+mgcZ3infGc4TJh6Gl1
J18+BSUGlHfydzu3XUutEXwovY/zfX6I//z291Tnr+//GbxN5kcjUfdXLSTDUholUIfxafIOtYIP
yz7KANl4ntmv+iK2j5IYIc+CzmcDZMJxWsWNjyJ82/ubLkf2B3IKPHxiE8fKHFyy5+pT4iTe2uZR
tR3NFoV7zAyWEh0rUbPxrHvTFugTVRDW0DlujjZP1i8OjqO5m+i3sqQGSD7n8VMSEbXR7Nw/8NzG
Xzd3rFcY1z8dkF/3pdcoN8nUo94Mw+xm9JSKGMRwH7Z9A/mv+2mhVPtaE1kDu9CPL7HRRcsIffZk
DMRNEc/+0q5b3NSe4+9iTTT7mt1pxh5yPXYVdgO6Op3SqPtDw9PxcaxyfRm32GnaHlmFknfdT89u
UP8Hu55oWKRUfvsdY1/jITOzku8Dt2ShefU3jbs910vnxRxNfwsdON/aVdndh3Z5xrBAf00zYyXz
SmoLg24URXjnxNW9UMJ4PwyRffRzuCjywOsTyF1RIbc284RmXlX/W+i8b8nQRJX3NSx8hDYNtT66
ztjekhLjVdpF49qwhmpTJ755i5N0sBR+5W5cAaJgAWsb1aYucR5cX701wHV90wDMzJ4nqKE7ZcmG
Z9wUqvsSWnn/3XVxuaxE3azx7Im3do13B08A8eLZdrSozbD/EUCHr/GBDBed8dTnpvfb6hWMufNd
S3Z+NTowFsZEX7at1i5EFrrbxGy9YzE0w852lYM/FflaG2Gxp/hLqMCFX6a8GzY9QK9N4XfswPP2
Vi8BpDWg6L53ibhzSbb+IuVEzAb18MAP3Q1yQVgOAYuRbD86/EkLzMepB4efnoYgjO/loapU7agk
YNLmqkRRakSxXXxJrUI7C2cEUC/Kr4Nb3lV2Xj4BM33Sai+9RURJfS4U7QuuQM6NHpfNebTqO5Dt
YNSzOGYL9ytWu/ykRsGDB697H6Cob0LELsyTQgDaW+MHmr0Km6hx2an1RhaV0b51S7aHtt6Lm85u
B5TL8/zVVOJoVasdIvhedwZ36ALoRUVMMmhCj7MKzaakDPE7HsVbvWxMCGISrpm7yDJqY38oDtaj
vT9ip5jmt1UaP5MDbXDai7mTJqEdsNbtv6guT2qwztmWIMlP3rviPnN74zwMzs5KzTBaIqhFQM8E
Uz03qqMv7vvBcQ7llHwnx0gPgULC3ovQJbuUIxRxFyOsSdxD8n5dEln+wjKmW4Ml57U2F23D9paq
p3X7HH3mTeSV+CK3jYL8i23kx8upY3Zsk1hxuUsx1yYBLyhXV7DQuSlF6OEGM95hfG3dulm7Zfe5
Nj3jZyE0Vnhx+12YVn83tVmJXaxbb+rodapBrsbsdMYubn4L81G4jnhuktA7Vf4Edxiz2dWQdLAi
Yh7pSPj5O1XgkVhyO99lSlfe5fOZY2p3GQ/9o6ySjX3RZFuMdIKlLAJuym4Urf6ekBIuGsd6wt2j
34vGxhp8LjpRMBF5S77FSm4/oS0sHrIOG6S5VBYwNqOg79aDOiinaT6AJns7SxOj3/ah/e1ade12
7evBKCa1wdXfRzp2cwSW+rvyS/cwVE28dzvfgxI6ZLvI1IKziKJmG9ZGckMqcdwYpVHdTm7trL0M
aQ8hgjuPN/OuyIrsiB5xewi5/XddVLgnA6XUjT6q0+1QtcXaB/zx0E0J0tOmUJ/K9L6uLVAH7pTd
o2sd47xc1/s48NrbMeqwgPdSDIz8/KxW3OlJCrZAy5s/4rozliD1sjuDtOsOIJWK61yX4M2iQ7cj
irrXbGYTljK/MkS1dB1D+2azsdDV2v7lltkjZt8ZHpOqeicMBcuiuPxtQioLeRa+BhgRYqWSFHdW
HnW7emxvXG6lbaJjdDNgTHWnOniLlHaov6hW8123s/h3bp9BaSKwwM18Z5N7fnVCo1xWvdY8IPfS
baq0LU7uUB+9mJygHyjNHZSZbpk3ZAKqYsBCsk5/4a8bLLycNYntmvkGemFxnCbDOuvgSFahJ7Sv
phjPxEBcEpWexiN70yDe/y0K8TkTrlodCFM6D3kjfkEW4EFJ1p4dcWPfZ9g5H40oQMkv68ebzJu3
L5b1PdbKAJ5BO+60sO1wg2OJhGTRfQfn64cHTG6h5dn4MGamADJdq5s677sXwhMkSOgRzQtntyqy
e100BTiAZqc6Qbp3Js/ea1NcnPi/TLajOvtomZWHJ/MsVzXEHk4X0XjKS/DlQ+T5T5ZpNndOPRwS
mKnCEAujIt0bDG16jhDg25JBbtcS3BXwXa5sEVV7Cf3qEDYHKeK2iFoB/Wo6fLDQNH1S1T5/UP2C
kGlrHa26x3PE7MW+67RgPbla/gqz4BdZl+Gu8uAqFEb4M5qfuVbiLcpeKTHkIQ47eqq976N+3OKd
mT8EuvCIV3bND9urEfPstF8KKYtKjZznSsUAS9OSV3esy1WRG95dNh8g2GPhEPND9W1FV/BsxjB+
qh183Pzaw4SDPp5nm1s3NnHJeq9D2Q3ChsWDZe4hu6XWYN+5l7kvk6W2tg1ANfRiehmVIFy7RZmf
lYAAIJxB1s+9kZ682PvDSQyM3LCxwlP8cTKMCOtlHcFaD5Z77R8cz9XOJYyL5YS+NtATRPG9tNH3
eZ+Otzghj7fRLh+zfMPmONqV7BRWpt3pL8idfjPqYfhNfm4CqcxChd12rWDp2rResRbEvnlcpsF0
UFIe1KZi3Q88R3bqqMSrtLK1ZzsOnJ2fKDkijTn3q5Z+BQiTriacUtDkwc9t8kGPZIblbGLbGNAD
SrCYVUfnVFQdhmKk5B6tApdfWXc9aI37Z5fG1YmrOcC/WI2gSNg0L26D7U3umNGXHlH3VZ9Zxl3i
hWxRwULADtzGxgTmHYQ9+B6EIIVe4fwZtWdRG2wBiVA9ZuSZFpCyh72s0zLDXvQTRi9Qku5iI3J+
kYvCBWHZ+oH7EBiskiNd/aYqyngAeTodTAXqxMJHOzka59BEpQgWgslXBbe2V6GG0B+BA83AZZcA
eHiA49gjgGbYy2Rw67UNI9MKIxKSQRad1HLI99GEH5tbqvgHOZNOas/zH0ZHPAQ2bl6WHYSIAykE
WJJu62t1cU88DUqyUuUQs1po4zarJii19bNdjPF5IK5BKKStn5OycG+8xHzi92M/TSP0FOjgfzLE
nVkt5sptqtjFraqeBLAkiMuGuGr8m7b8IQt2GKprTMSTlePU012CNNbC0NoBqL0x3V3qUPvY6ikW
vrIoG9gtoJGioAHDoFLEyVK1cPBuZ9W0wXOqU9elb2epgVkRspEWMl+iacnD0udyypOI31Wq9hsk
89FFtJCcVFSo3Znm+Wd54Gfg7TuoQ/gYT2erxipSz+L7tsI9SS14LLKCdfAowlPT55vZW7Xl3Mu6
1i0OetJMuyJ2dQSmoCp1eKlr/oAanJqjqVKNN2SdjDt1HK2l4YfBfcin3uJone4UtpaVHkzQq8Y5
hHALgnXVW6rJaxrkplfqkEti87WHpXYO+5+jUZBo7cZy42EBietu4hwav2EtNp9pCfI5l0pZlofW
uSHLO276LmrXhE1JUZRQ+4SSvuLDmfyBmcCsiKK0X3jea/gX+sEjWJRobca1f2ur/Chwo2ZzRQK+
qwHvdxavlrkoD8LTQdVaHtEBiFo06YNjHzCKVESq3xnNQ2Q2MPXwZoUIzheMJALKyapXYz1q6wI2
sIYtbjkRDzATK11Fk2Jg9Mihwux+xWqr22iB+lZXt11Hwkav9niPm5d+QtNuSOjZp6SwvE0Zzzhx
RzMPbUSkxUPDGjstu3kQjVioiOA+mU6/9hJVuZ8X6n7XaC8GiNUTAQL/UrTKLFvGo4g3mV5iaZT3
OGCUyP9vkWBKycUWP1w/LnAOEOLAvRaxYzaHewsljeXopdPW8nz3mNTKlzAukgcB5c/s6uYpGMf6
qQCNVBqtdlMGSv3kGcJa9mhU84SliAuLv9Ww0sUzwb+xCkBVcJH8mzy2f2rTFL8EWVzvIzUkI+QF
yYsN93ptiibayVYYEWh3hmYJeoVWbCZQuU2UR9U11QfeH8BYqB6cHiJeWNgLm43m0VEmAIO9Zexw
uk1XqIjYUICSBsEm0GMQm+3njFAC/hUuPm5z0RpVzFoLXu9K4liEWEL0O4GJruVY3euDbamV3foy
tgN0xtueON/cmRVesykmkPGyNemJ/WFWWF2KwLR4YWEFjsspnTGDJb85mMgZztdVgyRf1x2BscvY
YfBXDgntrexs9K2+qkPXv7SmdoPXMGaAu8vYSJB460kJyT8hmUJlSYY12WLGs7Mwrbztkb7fZNGE
BWxyBH0SPSnNstdU8aRoTv+U1cMXaEHeucAkelf1sBEVYxC3XYsEXdRjMm8okX2pa7Vv1YSe2qWq
R6zgxiTZ7KslOrcxO2aA5uHBFa64lXPkdZSieZJHWzcfltiRCZZ4kbMCUp0egwAmMzSuHznBqW9l
GeoLUB7WbeZb8S4a3EPbTtldZyXPnZoELxBs9QO+Fihbe0PwUidtuyHWPm5kK+ABrN6q1DvI1sKs
H7Om6O+CyDW+dN+aKgt2elioq1JgfhdjvLpqIGJum5gkJ54WyCB5Je4g69hy/jxN51NTy/D7/dDh
w6mZaeUGw68IK4wHH1bhF5s/79EzgfEOXvDF4Nd276fFQZYUS5i3cTA+yFI85Uig5uKHLNX80fCR
o4p0axV+mWq0g9yBHJ2cNW4nY+ODTFnFtmLcjr76djCVvaOI4PZazYK/PKR+8Cw7XetTs9PW4Uim
+FNDEcTqovJhC1w7yy7EI9jroGMm3i/n92wYrVrTniF4byLRjq/uZPurqQXUPGq5elZ1wl1gp1c4
hc+E7ho7yNkFRR6q2RRFnqWG5XJ757zDHfxPZJ32fpYWmbceegglnxpkZ9kqOgU/xXlmOQyyD/Yr
tmiIShB7vczaNO4ibSaAexhH2gRYxik/IBf2dohZKhzS+SDPrg3XfteGT/3+RZfr9JPdgmyT81/H
yeK1z/VK/6LLp6muY//2U/7t1a6f4Nrl0/RNMAPzPjV/utJ1muuH+TTNtcv/9n387TT/fCU5TH5K
rR+rTRdGD9c/QdZfi397ib/tcm349EX871Nd/4xPU12/sP/pap8+wf809p+/l7+d6p8/KXoFNatD
o1iieMHSLppvQ3n4h/KHJlJRjMpT923UpdyZSXGZ5VK+DPgw7L9eQVbKqT6O+vtPdL3qtY9K3nla
X1s+zvR/vT6bmdl72oxZnV+veJn1cp3rdT/W/l+ve7nix79EXr2FA2FVot9cr3r9VJ/qrsXPH/Rv
h8iGDx/9OoVswYIzP3yqkw3/ou5fdPnfpwJT361GHH4WZjw2N90QOusaRPxSFsN+5sCbeQNyh1Yw
WtZSrVx/pbhNoW/TBlO/pvZYUc7NsuMwBmDiAK+cYF3XB73As2klm4N+bZqpdwbzC4NOVvWTlx4r
j1VgqZf6Vh8NBzfsntuKqDdpBqCXs13bxcxN+rpJSzc4e0h6ylNrmBJleTV60523gdeqqxWc7xsx
KsdN+s2PGmVvIvm8zLMs2ZKTIh6lZsUDqEycWPP2BvWg/EEh+nKyvPZOtsleFXfuxrPrYQUtPH+Q
3fQEK7GQYMtBdtF9lSVSztKUWWWHtCzAcJkxYMH5IrLhX15dd/s7x9LxgP9vV/ZGpIR0/3uQG0Tg
clecJ5BY48JGzOIsy5hNhssh9d6arw3mexfbVOhSDHQpxNswOVYeZD/vfRarSkL8hSHvaiWMFqOO
yQLIU3kgSohI6bX8oVPiumfQlyNOsu9jQJ7+2f1DLeKKqbscDFUg04eGPy5v9k2vRc6NPEvxruj7
vDt/qmdBFK1Yn/Ib+jRgaMNTnwTID/w5h+whDyXbW2SN7H57rZNnYer0O2iQvz7Vy0nKxj3W5WQf
ZKOsclKxyVRcmytNWGAmyRNi5GTxFTnL3K69S71slPXy7HoAXmcfZXGSAnjy1CWZ4tfx21g5rDEj
fxUZdYvnWTZsgAD0yyiedOyjLa+5W1QaQRJMjRR+tUCoCdvZwyb2ivZOBGp7V2ulc3B690lWXevR
k3qystZlr0FXeciAI29sM+iX4zxS1l2uIWe6VsrruE4wXq4jG9Ry+poVdbOVNF15hrDR/Rtf9xN1
FxE+Dw9nyeW9nEvOrmTvIgsL2qFdeehyhuRwD2prGCm65lXWHJRKsTn3FbX+j/NWM2p1Kbv7bd0P
x1bT7UXQ9NmqwdL7wp1OlM5ziW7Ajr4ejLJBrJNovqz60OUz81q2BzF212RFmeLS1VB8IYdLIjby
BXgsdxHGacSsTQOidJO69jGcQRE4RKp/ZAVyN7OTxrVHaGsaosEiW+r7T6CfJAN8vpGVzuwWCv/V
IgCyKt6xQYj0HHM7IHM0RwC5Ux4isqgIV/4phIcge4avXNtfRPNKqSc992vJhl36AbXAbdtuG7TQ
yuZ+VijYRG0drzB4xp0HpGAOHCSLV8L36vtSjPW9rNPmug5SN5ZDxGg3siybP80zqPFt0/nBvrcb
cepVqz95ggzxQpZjVOiPrn5TdMWQry4NBJ/AAwxO9z3E3IbEvd6jvxyUq+sMHbbRl7k+1YXzfBg5
f6q21UjZKvpw3727hH54r7y5iNb+tCSGoH14w1xeO6QAj5c+svxh5OUlI/xIXQaAnpYw/NDHVciY
Zmn0IuCFbfPZVE4e0vezUZrKXcuyuRfJZcSnellkB91vQf5/bUTnTgsCn7CmPEjMmRkp5+sh95u3
ohm0iw6YyEk2yvrL2B42zjKY6ml9HUZU3V/1ZaUtL2q3JoRDaFACdTvTiCJAwFqFjXzzaoxdFhza
3BGnPM7ZmEZNtY+ntNonRuqqD8IidqAObr6Ufeq5YyKpCqMHMroj60Yc8kZWuaFeLFmMCuRBGk3N
lp5uo1c8ONOO15x2C5lVv5VnGT6g+hR152u9jnXbKdMtxHjo6qmAahfaUFpbh48NxY/K64GwHn8J
qO9VpCBifWmOTA+pyveryd7NfMmhUEjJcLXrBwjrvDn1jXm52of6PK1Ax+CLJyZ9P6VRtSVOrT56
XYZQpeLbP3XsPMIuE9/dNhfLGlL/nf/eNzKc6VNf4XytuUxaoaccaKQAuga1r9RrCCflwc5AgEhc
mis7IiIJ0uGtroBYVQwVDjvziMtgOY8I56BeFbqLZm6pEebSVnJGewh3ssvnIfPcUGsjVN8ZIVsL
q1qluuMM9i2Y9XztNggN819n/7RDeCJaUn0L7RhdD6tJb/GWx/sXM8ONBc/lSfaVci3/2VftJ4s0
DdAHRa+VhaPxSpKcgQbXA8gwCcUZRqwaCIXJVsk2kK2OC9BBtsqxRUceUvUM06uXPvMsTfLki3r2
kyJeTwS+Aj91LcrWanaikq1ZgatMbQJoajRUfr1uYfppc4tQCQye+ezacK0L51YQHNrWjmEryH7y
IFBjvjTA3fg5keGbhCCJeh0gL/FpJnmJEbUTFKGZWHa+XjudPxToq+ZcAWsyHLNc2yNwvMge4ld4
UNjBqK8BXwDJwgipYdFpr5WlAbIqx8exEPDzlCQlEx5or06uOiQ/Vf8cpJOKASI/2Hm4nDVv83o/
EO/9d7P6g442hqLg78PicW8J19pqfg8zG3zWAkGs/hTpUfASltM+qIj2t248PRVVsRxmpS/4c8WN
3mEbFcy9IC2ydrbxmJGtXqJX/ClMKVvllLDyxEm2Rqb6Ycp8zEkUM4fbFj9JKaRkGLwCBL3TPagI
ju87N7Q3mF3ZX5QpupHv4WuPFODnvowcaxM2FqLLJlqnYlFPVrWV6+Qpjoyj6eTLT2tlSJWswCdV
NY5W/Nb6Vidboqb+0DIOvH4Wl6U6CZ+dUTSPyWzfaKQpKjpmc2hVoYib9yJJ0eAsD1Pu7CFHl2db
wc+OiYpdo7nRgzx4ADzKBCyeLKFtoZ8rsz0avYkBTDZmwzbrRM9DlgET9/+Dk6Xtcvbf2hZoq2ES
06qHsu2cs+wy6r64sd1pex2g21Oy4wkKq14OgMpsLVvk0y99LtedktuyKMLLJAZ6hbfhSOJTfgoH
GD627b61kH3lAdR0ugLbJDbmPP2kuOVywBXhUUlXaowTStE14nEMan0ZCYxvZd0A4vYEKuqnNwuY
yqqqMJEKytSzM1cJ0OmbpLZZRc7Fkk3fg2F9lW2yuxnDI/UyKDut6puHMfNf0Q4RRy8IxHH0B1Do
8lQeeLwrCr4W7x0+96reW2QfWfSLNqgWsoxwbrTWram/zHntkxXx6C+vo+W8Vj2+fY7LFLJcZs6T
Kupg+6mL3ai8UQPvObRqnFQ6zzy4vRKBHZxUTuXhWpbtsqdsdpDKeuspy/a156VJdiUhMS61AJ0R
2UnOIc+ul8SbQDGW//Vqsid71BAZPZCJqt4Mtw6Keat40JK1LPZeSF1vDLe9OzkLgQbF5lODL9Kf
IfmW/ef6YjiEZaYd67xObexUmGRwH/WxFDeBHrSAkzJn47GzvEfUvl749ST2sigPSec+qGYfn2Sp
imPtvrOGVY6B0G0xlzwzCO4hZl6HVKhwnLvO2vljM0VLr2tRGfCybxr072iJxsvELaKjXieHzxce
zFBsmigDp1TVS+A94r521PARIgC4Sv9RHozYbkEQWf4hnevcBqDqNCmYu8xFsvXdbR7oh8r03gbo
PRAGCyNBWQUVLVs7U48O6twf7G1+6gvn97U/1EDgXTbudnOHqq/GZdCH404Wp7bsAKPZ0VIWFTc1
HvLyS5akb1dDFakifGk7eyNtE1A3hUHQxp19yxDHjPnL4mCFxDqOZXNdVFiAiK9lc29AlEOrnw7+
3EH2kkV5MCI7BkdTBKtPDdci3i3mJrRsMIJfDM3FJ2c0AqxSXJJNAzr2FsDHVSuaaUMWHul6Nwrv
1chdxGOZ/aVVjjWx5JF9U8MNHuV4yP2fx8seIWqrlx7XK7xfXzZe5wAUjDgtIHQPqf+NFaLhldRY
6C1syDtnV2nXMDMChAQs8f9o+7Lltnlm2ydiFQlwvJVIyZosy3bsxDesTB/nGRzAp98LTcdynHz/
f07V3jcsorsBKo5EEt2r1/reijTapwpjvaLo3k6ctYz5dEcHARrQUx12oLUX8q600eRRpGGxpc8E
zmRIMljtcRm5KKN1mjWtMvpzvHnp0xV/8eZIib2b26u5o/rTlXpm3aBWHaHDKUfrTVa3e8AFwS0F
AOz9FK/zRBX8laXSU29vT+U/5FqC2rAP8sZNguucaKzylRyi13XIAXbe/8N1rtee/vvn6YdZX3ML
DGVNbvFj1bHtkDJrJ0KO9618GPhRNlgGr145P+Y2T/cTWoAhC8mPZBrJu8RQeIOmnMAQHnpJ1BSK
pLVpqE1Qj/CbCIRPImtkQEZyL1ek8AlNSAGar9pV4ibZ6126lsD5rGqTyxtoYgRQv0vMNZIa5j5p
CgvQbdzzRYRHHiQmMPbo/k5+5HKkG9SNEDev7zXhlOyQ5dNu8QOJzm6fu5upEhzkvb9sunJA/w6d
OS1b7CWYdyCWrEKgYP55YFa9o/lkogkGvj4+vimgRVHzyTEOhXu0mdQ2aTGhn2Osj8BKNMfZsOrj
34bkoBAJmma7ndFa+99jaaU8ib46NhjRWvuh1ri2pjMToJXlrFS2Otcg/vfm/c9x0IPVgApGMtPN
gw/cWDRkgPFqZQLArHqPIxMd2niI3slw54AW5CEHbVsRnQwnQvMZ6sumWQDjPJkcAOb0gStzWPTZ
XmIvvaah1aD1HhxJGgDMc/XMDCThkQUC4agKxhv9ssaMd5q71IkfIjQrPeOQ4Wdr4j0GChd2Ab23
bVU7911oQ03yOgSR+m6IQGiy1Tpv8UYgK7uktmkdwXk93c2gSbEk7w8gQZN3oYlDl2igdW4S5jtD
jZvXlNrZcXZfJ9AsOrg8X6bSiOZPVpYGDqA0fu02OXKdvdxWRsIvNRqtgr5Gnsy0LEjqKVuomWJd
V3a3hJBDYoEVmNnKfc3kzz6yjD1Sw/yit+VeT2P9ZPTCTdbVs0Sv2EUol+yFdjLs6UZwx0sgpF3I
faaxf5ZIE81aQKeb1Zquef0weQTy6hRIlxoY9gPZc+GJdQOJj+2y1PXDkJs+YOrkywe5Llc9G17m
7MqURSBMwMaOq/2km2jDDaD+6NvSsKVfXY2GnIG7pf0ihQPzjUiwsC8x1yWujqvtugzUftLVjN8p
tO6nJ6TQntFQqT2KSlrbqjfrG1G0+SOY/L4xAB+//x4wJRC8aCOkZYgKSOrok+Eg8iIyQD22uW83
xfuhqYYUTF4Kvg7J+2FuZQOeLoCxXo+9xU9FBjzQFLqfgW81wn1kgP8bTTxg+WprTSJNk5on5Hb5
iaK7SfhZy8dDJf7JK8vcx6B4OqCTFP9VjQadSnSGVi1IxGCFjvl0QEqIvFKF0Bkd2g5NUovn49hO
BN/bw3dImtnoi1ZxtByNkUTq0Qrd7FMZgX88yoYCbdA48NmItZupQcJ+xnNkPVhN6f6T52ZxABq4
RuozKYpDB0TUOnNCY02TOjf3gqTvE7xblY5mnqDVjK71UaIDUCmkqyFYo+TZi8MeIuTeq9fSh/Yy
g+v+hAa8Z+w6q899kc4ro0rC574HHMkYKvkcNom18kRXPocOZAerKvIgC9BpK81Cz27P0dGEsoG3
N6BOu/Rpm2kaLkNj6fEE7xx5aXj1Ul/d/+vcPI+StTNiSy5U9yfvAY/hbWLgXcFzTrZiO0H5DCh2
iZrhYYyagGwTIJezv7jVlGKojKBVK5ho6Ao8g7WB22r1DehT3CBD2+4XlqVPHVoMLvrQsPNYNPmK
7GUxmH6hA0buKVAv2p/xamZ8DudG7PEH6CC9UWRf0N3WrbrIC2+BBZzva01cyB6xotnkoWkhMYaL
JJ3Y9CbgRAI8m8/JC4/T6cc4R+Dfx23tMtRivoGcR3Ojm0V0j+0gMPR2af9IXpgA/wlFgt5MXuwU
tDCvb9bgm0TnEzQdfVBY5OiBepOfJyNaDfJASic/AY3nnMtG09ZaZOFp9nYWlUiVki15O7t6l7N0
qk59CXKsJLIvMd5ed/gu8ls6oIndvLXSEKqNUA5cfXDQUKbhpa4Ld0ex1wgQlyMTZgFzOuTRPcj9
ygejzdMg1AH7rzo0jqVaXa+twcm/iyldz6acXiKoiwVzm72P6FSJ5D9GEE9UnibrIomhJhppaPgo
QbW5BbtNgV+RpsfnUG04uthzfEsHJ9giohzT5sRR2xDyhxH6G7TEOnjgDO19TznI6+UufjR5e5Ja
3aIpRO1p3k1Ta6MGPB269iSU1C4bkPDljVffSwATd6Orsc0019oTMlhLBEfTz6qQIB6yU7RElagP
G0q9ByrgX1F6Ng5g1hX34FGUt1DSueElPvZar2S1sSQbfYqlA9fzr6CwMw40avpkRk/lcAN1oO4O
m8v1MLcoS4YQcyOhXNEhD1dxZEfmTshPDit9aoEGPSq2w9AH8anL2WWOsXJtWz+hQXGdx8agPSSh
lAFo5CsbnTKgxaVDbOv6XrPUAVjzAncRnAJbazK0FPTfCtwbUSlQHgpXPe3/dlpGEIFs0Q6LvtdG
TpdE3a9B9mWhhpNb2NajcaH8OYei3FwlPWfgbqHu10ArUDo3ZP+o+kkhZcqnQy5jczWDhcOnQHJc
l6KzKOu26dtSH8Iy96x5RtElW1CusNQXheULYZd3Vp1jo2lm6bZlIvc7lmCnqedonO916Iya7bex
LrwNG/QZ3PrQpybtarIJb5jXkzZ1F3L8q01Xc9Hhh9bUawxNydtuXPdyMnwqPF4Jopey5bs6Zgw5
nk04jp+oarm4F+7oP8+X8qbJIUm3cE73VW9vhqr/5CY+yC9XFpvy0yiHIQ4yDa2eTvnHMFNdxuWI
DF0+iC2N3kIFXjfPrTq82WlFGpGdIt7iyW4qxZ+3eLokhXovdgMCplqxVtOhqkM76IZ2Xl1tdKb4
M0+s8kBjSzGWC15C9Ou/zhPuiKYgihyzBtpQY+YEVZO9j7muKEC8tkU16gd0tOx901i3y9+DhmC9
Qls0/gDXfxGqbEsYmdzSQRXgbeoyJM8HGzK+X8OobVYGG/WgE7izEbtA3fEfANQP5wjQYmBYjRVx
EHRRUxxNEzyhFEWTnGgA+4KiMv9zkuiy02upxEgMKH2bJdrd6kxCFAnyzKustqcTjSPovWwGiVIi
2TQV8z4QXdcB7lbOMpvcyAkbqCwi/wbsNQfxUPrTROVtp5WS39FhFoPjO2MXBVdbi/Y6lBD1aFWU
uoltMaTaR6WERQdkq8G32iLnXU4hGByVElZsZxxi1C8U8M7cD8YGdLbFmmzXNZCTA+6pc5xlDXLY
peGdWIRXTXWp/u16QAHlm3k2x48OvHN8R+l12F0Xbzz8DGqzx5fPYzdgUAIljBJtBalhe+GsQp+1
Y567EgKvEIdsLyqATBRAh9R5b6JQNRFgZWuZ+Pta1+V/X0tW4rOXpMbeZfHKsa3ung6pUUHx3gj7
V6EWUYEUic2euev1XNwPQ+HdDUWsclQQRxkj6KuGOqKXMRJXqMWXxmu0g3acuwpbmY/R1+vRDF2t
TzZpTt7dhPVp1NfGc1LEz1OWOJdpxOtek/F4R0Nq3fFm54AutO5EPTxF6kWX1DjQgIJiMNOjl9F8
TFTfD9kRHW6zAaip1kIz2LqHFpxvdPjl0AyKQQfy66WuS6lLOUjiQnYbH8YQVXwJW/T5qTV0dF4d
R1ym8FRlSw/LTaTHAFkAp38XF8NtO+fyQCY61GB12kIUm4HMEWHIPIJLPkWcbgE8kGlOs28mM3Wg
JAzZ7RvaSmT0iKNTOoDDMfSFYRgr2qaQjbYldHa1XWd8sNECJqp+K92t+iBGAyggQ+ALe0cahmZR
Z9fqOZQYFJ0Y2l1fCcMq2QaWxUCROUAtb6Ohf3LTqgLpnNXFBm0G2aZR1dSrV0bs+2QAQYOSXrJG
n5ITEKL9CpOnIXlrlBwX7xUmT3Go0sbL3A+OZSnlzWZ8kyHWh+wWuogg0vM012DqCg0w+ruDYT2F
PXuBwlB5Jmcv2AokeeyxKVrvXrJ4S+a4gLIcH9GHO7HEfpoqvduVep355LWiTgsiL0UdTV0ghPbx
coFlycn5cAEUE99dIHE7dwMqU6Be0eYijlacrTFE2oWGhQVAnzTYOs+GPQg83WMfysTvrCT51qCR
Y2bgP4WymbkZWWWD1KLKPk1ae6EAACgdkF1E/HydCb27+FtjYBPshebnfC6sDcRd8LWywFqfTwX4
YRRmZVBgl+uBbCWEV0BvW26vdi9px00DoCTyXFC7+jCVhhqBKdVc9OlCAOltYXmfJvgyWX3U1qte
6VPQwa56JKrotE0BwRLqcHWTTc5R7M8jEkHk+LjEsk7dolCMLLTPWQsexbfD2A/dfqgBXXozRUAj
HfkEoj3/1ylaDoe5exdTiWTaZsL7NkRTdQuuZHZqtQ0NQA0NmWcbr+OLvSm2ZCcLnQk1Z8w6dsK7
zdUcQSERnHYosv626Lv1rvbfFo2g8DSUXeI6a4bOKbWnoA2IFbr2dpqyl2WLQoUTdfiw/0Cj8Geo
WAFPq5zAl7FNkk7IFv8e66jVmjh5WXZA5F32M0Mz+gA0uYeUFw1SOmX70OVo4NO1Gc0oReOAR7hx
HqWNznQQ1vwDTTb3k4H7J3J4Rnic07Y9MA4gJPSL+AP+5uMq1oT+QxNnEq5Sc6yGvc4JDS08dlEC
ae6skoExyrUsKuyKkdF+Ebg/rwaQuJzbbgCdhx5h9xUX80vngPsBfJFynXfgcnRGWfmoqKRnQI+n
ne1Kbcucrrq4htdg54M+LO6BblmRh8lkvJuGjn3+MMkQrQa2VbO6iBa8B65kzs4cPVlAdQIvkOgP
ap1NZpX8KWun21y6+feMZ+ikxNvbPfg1W/SYIiLWdP7UjsMt5c/+FvG2xr9GoInNXZfoAvbdPvsE
XorijoAOfaCjuvVkya5FA1j8SICKKtbt/QSOrQXmUNQcUE+oYWz4BPaqHny725qXw7qqTKhtKyRE
WibLojRf+LSoBFqSFiUMBRo7nWXR3pB9kEK0BNBivKbozngX6U15hLYBdiBQ21qGJFJPvLEGTMid
gGFFve6QXZnaVC+PtMTbOmSCQuXaSTUDf2bQ99sAPaLxCiQf0XG2WXbulDJcH8fl9z4GYkp43ouc
9dDPsdFaIiyhD6sYIB0PSLuN3aVooHrLp4IOoDtXdW7AAV00SfnTq9ECDzZ0GzVsXWg2ijbNioHz
QT2QI9uvphnpNVkU56IGlyjpmvdNOgFQ9aejtTXsJZQjQkZtmZENHr7FyhGltXlkHDzEpwmpqqLq
9O7hNb8zcqfYTChQk4CbHw5S/yqyZ0hfFt+R6dPXiSfnWwP4piMa2EER9hpQDknQ5hrwfFrqbqXo
N5YunIMtQ8vxkS7JNiWIFIEygsY8uRONOYcE/x7QD0GAMUfr3S5naGKnfxlg1gEH+v+5n8D0cbWD
Gycw8yx+/ku8rews8SogGztwkVWg98izFr9SlZOkse5G7QplYwsKbchdeLUxrUy7ENBAbfhzh8pL
K5CERHLgNm77ekUsm+BZAaWVBr5DGpq2+Z8nNYYJcF4pT0hSVaC/VQcNPJWAF0I/Q8y/bMqRQqYM
ijAjYE+6HUiwG9eG2xzTTspLrA7lZAVdXYHdXY3oAMC/mXR46VQWr+j1c49aMY1A6Qg+DiD7oPEb
Ha6mdGqLwzjoX8hEB7v3qp2rM7HM7JI23pWt9RMSPf0B3J+QMeqnbIDaZdWvQYRuocY01si3KyN5
KJLOlnAam1Hxs8x1HXiZbDpiy2QEzTyMK8JaGiO6b/BeDg+NKYbO6ACWNPAWZMerGfS9AHDWff86
oe0gsd3M+jljDqSMNOE5uCdrDH+5vg0D2USun2ZcPnZDjDyq5V2YDixXPNVgD7UN7UDOedR1NFRC
aJ28LuifbqDCHK7J6+JRc7Kl8xWdxfLRAhf0A+QAqrZt+3XVaudmBLcYRVYWurMbWeo7Woe1+Ol0
1igD8rKuH/cG+l3BholPBBxHepeyek/LUgSQkCDs05p7GiUliCix5WyOtBpyVj1I7BsJGi0bApom
9PAsY8A2bI7ZpxDNrCh4JKCJgrTmzYgv8o6DRveErmzcmtuofmxAjrHSRyizVfijhUj4RJAL6nw9
SqebPioBuFA5VWynjXWSxA1Y8TAsWBXzFdAM2QkPJfC11CaabTTT8VORGus8LH4LjB2IAIRNsdHL
BrK2qgSnqRJcqEpzOXJA3jCJWzKR0+5AYKN75rihCHLYPYicaD7ZrosYVg+MbtHfkl3vtBGSNNDM
Qr++cWz7pryp4/ASzpoJ6i+itIoKBiIrAxypc5h+L/AsB7mK8sSdh1NowWQbG2K4KzKCuxnhdLqE
grqyDPoeZSnoLfue9xxXQp6vKQCpmWgLCBPthhIH5Eg6c4Kyc9f6uMHyO3LkrEPNuzKeQZCR752q
KnHj89jWLHrvthbQNSisBIIK4Tyv9dZJn8XoVitnLsKvjdvcjiMS8qtpfqmx4cNftRLoIBman5lZ
PFljVr70Gv5r0b8sP2E/UPhxmXeXfqiQEDAt4+TG03wjI6ffN7o3HhIUyD5euZrM91e21JW1uL6t
ZYU8S5W/oGj//spDnz2ldaGv09IcznNSbkBiBjbu2dS2ZiW1r3zE99zrMwYy7NYNQPHvHdHzP+xR
Rze2fEz1uwyEZmuna+rPVtc/K9A25v8DaiNUOufsq2Zo+nM0OJnP8KO/i/JQ26J/O90nWdqdJpHO
geXN1aMThyCMjk3jG4Q0Xj+GgY+hhVH0redIAn74GHL2/vgYielWv32MFi82J4735HU/4ffcjJCv
QBGieAQVbHXhArcVNTI9HQdg+UpHlrdkwttW53sd77c0pOnxDKwSDQWfluno63a6tZqKxgD0mIMU
2ZnNxB94bD2ElVFcsNUCMEFYD9ATsB6GSCVhIIJ0IFsbRQr1q7iuQHL8AIRRcbHD1+mQBEM9MbGQ
TTB7/dgL8/XQqbMM8HdbG4AuVSM7GWbkVnKOxKnygJwHqj2GvtPBUumTroNpILuAEsh8BBssNPX0
72SGuiikYlQU6dRQVDlLeawb/YL3lnCd1DX4MOVotsdBMajQgYlhwPsxyKAT0D/urg5IIyBaf4uW
UxtUIryBXGe/5sif7ah4l2fgvgLDhAsyVOCsyQvOa29Hlb6CzdCXdUEva4dhsAAH5jGOV2E4utsq
MVruk4C5oYzQVHC3pFRO6ud0Rl4GFreVUN5GADvTjwIy4iAJO88xf2TEUqtG0tYficKWfGp09alI
/S3y93lQzF0ia95yNJIBFhaOlgwyAQ4legVc3gbJOCU1dELUyyKVyumwRJuCo8sXpfnrwZOaDGSN
t98xtm9SU+MAKSTyBcAuv8697FkmbY1WP9iJmzZLPDBZNPlid6ViGHND+aLs13iDmT/x+jbiHobc
y6QY2+kgMoZukbFPkG6D7eqNVFzhiBlgB9otlnkR30YGHlxCjOi0kM702fPCyJ94wfZU3XGqu3mW
3fOHqNFJVW1xn2MHf9Hwn9ZzG4ULN3FM3y1jFDiVMOvIu+nSSPyXUlljYNizUXlt4ppzyU2dP4Bl
J9DwvIFmitUftRz7NVKqYbmB1zkWo4lI6dhA9qUEND3uDuQVubWXoK24h8a7SWuQeYC06DEusAYt
yZEHAx4pK1ZFXGVQsOrjh1o2Deh3AFRqeBI/VCDuB1mLu54nsM+uGz5A0zAMnU1j2q/eDNtqmkqm
v81XEeR00GAXWNCkQe9A64ha/VO6hcDcqczmiH8K1N1VKVy34vZI3lkNyVtPYNWkX9PVS78mGsYO
ez/3b8G0Mu5q2XE8lIkzrUvb0x61SP5xJif2ahvfzj7EaSnEyaeunbZdmfFDPLkg3VFfWuAg7mU9
yQdrEPxQ9zKHqiG+nC3ovjl2L+/s9GUOf8WPKbhA56EabT2obQcJIpCYHOYuZgfJhO1D45yvyHZ1
/G2IXAJrVjTv6ublbPsihuTzB4eh1s/xxPWFyyHxpRnxmQ5FlT+if9UB4vGXic7A6+atwSmfBxXp
ZZKxTjvQptguKNB+j05igN1z+9vVzGWUXK9QONXrFRwL2C3FGuetWRTnAc24Btta8RCNxU7TwLKJ
7qV01RRTuhFQ+YSWnMt2YtabW11VerW48A56D4iBqvTiSdvdd8g5QWahgW6riiBH0Zk7Az1kyyS0
F/d+B3EzaczhLeRIxUrLvfqLqFGOtFgRH4pwqJ+hR7bYWwmVIggSmUGTtc2XGu+qhlFV97wMwVZU
SCCNlX1Q09EBFV2nN5BcfYjs/gkiF5UP7b3sYdSRbqEzso3KJpWNzv534rQK6YVSB9f0NMXG2uMz
6PbVHc3azoMUn00Wy4PUgVkma5YXxnoacUepYw79iqCfQYLtQYRHA0Hepu1SY0tCF7PDby2j0u+z
Ysruko79IDNFuYmrb0vTlJ9VlO45W14AD1Np5gPeNcuDYeEmgHq89UC2Ko79CU2OF25x6yGFULPv
AHW9pQiaYEqkO5UA7APZ1ITBBnvrkgdwWZQAxJcFYO2OnwGXbnfh0LIgVqkvB3ZLWO/tFbZFLyr+
b/ZxzqE+24SreIr726wc3U3Ghiqoyrj4BMpCfgNdSm8dh6L4NMYtmpadyFlpHobpHCIpUYMek4IN
Dj6foRhvyZnV6XyfgYQswqvTCJ0tv4gq9sj6MbmMjhhvhsx2daThbLGv8bDMV6MRhTuTbw2r64Yf
5NAq0F0dCjaJ/RIO2T7ozUCECuipBiwscz3dmknVPwvfnszxWdc6AcGpKV/RMKp7xTCpQQZWeaFK
WkNcAa0sNCwmKJhF1viAyrR3cXv7RGb8dcFQFAHkXmctlnShglZACOaGvI4hX0JTik2WY393fdwi
O5LLVYIMCbQA3j2G6Wl7ffiGU6Caet8FkC8mBRY4Z8i8LM9qmsiQg05AhnQ0we6OPaQxbgZVZSv6
Sdwnc7gRfRydydTrLvSO4/YH+ch0nXS1/T5JTHNzMPrxB8X//05KeqDFwPaAj9Z3LvKkznT20ghQ
j7obefNNttFBS/G2+VCGonoss/AfQ711NU6brFy8TJ5AJ8iXof37kLzXYGSsutN1OGboODPyqPE9
bReaqrN44u58h1FEfcbDX0fcKcvVmNvNPSAhbG0VMbu4zJAbyEq3RxDBDfuxg1iO57jdGfll7msA
THyaGwhpyKppv7lNvOsM4G1XFeDc4CeAUGjBv0F5J/5sM4etM5TbliUHTdE+OuXrkuMMwFI/Wq9L
oqX8GOG7m4hu/KxVbAA1I84kevBW0DkYP5cdrklno7L9Na7iM2hiPRCWridRxBvSBguRVjnZDigu
GhAnBzRs+xZC4VDkJKUw0gyrC+ac3uwkLWYjgYGHcZbiXfDklpANXuHEDPH8WUGqYzl57/oPMToA
P/thTvgm6nnvx7MT7hLPk58dyFn3Y1U/dUaVnnIwRK8m6Hp8prAkybQdOIKhs2k6q5oN3k2asXAb
o1nRR2OyGSRjjf/rOp97n1c5dD9oLIXZg1bENIMJokLQBbXngOvOFlimH6Elox3x1gN0Jc509ma/
msg+W8YSTxT3ZLIUYGSCHU/VaEd2MpHzv9o/rI/v+LvP8/v69Dk9QnS8rT0ya+Ohq21jaLaJL+Sv
wwAiW8n6c19m4H1vRhelizL91nInzAJg25H/aXuQjKgJSwyfUwi9pA5UYVLcpf9c6mp5W26ZnoLS
154KKIQrNQSzstS3qKvXnuHmG7KRdkIP5tPbMddXfGDgxcajlJuRsUNpVF9wY6Obmyurc/uTA5b5
T0nDXx/Aaf0atsDIVJgnqv4E1hD7U/YrbBbTH6v9HkbTqzDCf7GNbz+fsTGGAtNZ1BY06XnjXJIu
MS9Ae47oH8YXvdKPuQCzBUV2Jhc3ts1dcCUybEpUfDsnoDqMW3DdUozULHvVdkDTMdRYlhh1BbAv
W++uoPtLeD6G8xG0EXcUTctOHu5bfCkO6d20nxygVsxQK25y6GA+6TVKEqETRicagupv2xYiedCg
SPdQSO5L1eOa5Zyh66mrVjScZ4PfgIxZX7z5FAMIM5XlDXlpyRiCGycaqiVlDk4+WrIEvU7eR+Jk
RSFoUTQPyYp4zShvog5dWwAmDjm4I+VS+qieoYmXRBsaGlk8HpgOzaKhicvHCHWjBzNfUikU0Dag
fL5O77pGX3tOHxiCQ6UwSr3L1KBVjSm10HocQDvhCACN+wHsD39GjK44tBMe9R8igJxCWlyVPP6y
hoP9uz8lHPrweGcpWAAkDlIqNjdxnBXt/pBqGyLSX2yLH6T6INlvWrDAWqVmbK3GRFWCgdUUdbDm
6NAQJZNlSAgbwtTEo7WYrpiat0mE1qGoNxONKPRtIkM7wjGO0Eqdsurc59kB8oPOA6DBzoPD2BPa
uNoTSGIdSJY3boD89hSQUziad5JIWQnlJFNZ5reVkzOw0mJ2llhpgJb6dkPTXb0zsBNtvy2z1SRI
aWwB70/uyKS7A16qQPy8pU8wDW5/iKEHvCIvrcFQgyt1NlzINNYaOohGJ7uhjwB17WZvMVsHAOTX
JwLpD1S/tHuyCL2A6tP8LUyTYUcJuA4Eudu56eslgTcmXNziQXshJ33JUI2F6HsaX+gLFmcCbR+/
T++KuvZjm4G+uczcXYLnALC77k54TfFosbR8LPCexKdsOkcNx3fcYubaYnF3Q04gpOcbDqKENU14
m477VQESV+kErl2lt5w/EGiC4SHkA9I7g30HfPdZg6JyO07JN9DgfrV76PuAaMTbFTHUGJ08N14w
kfw0Udaa61spQDOlr+kp21kKgm9ojbxBWdxQ0IvugrqwtQrrNt+4YC0YIYP0uc8SDrbTHBWMXClJ
KSkXZQeylr2z/x6PmuGJeW3c79C6PAHCmgGpoDJ/H3KAtZPUa56goHF1vEsWtpQJdEawapYJ7uHD
UIFLYwwvUPEKL7aBKgtej73tABnbCzgCkPO30fo1ut6RIliYGndT/3WWlpWucy+2FX34z9AZ7XRt
KXbgVi1JsbQGLWk1LTT71BWagSF520O9OxzQ9KZ2drgv2ZDxi8SOhi3T/RissJ8S7Dzw2vJnGD0q
BgsK2l4h/hrWqNUIyPwWpvYxy2pkp4tqvdldL0qr9QMYlYdsBHACwmRbMWfZAbpg+aEwNHMrgUI4
x2MFGHtluA99iNR1w6zqC0viL0k81j+bFHp3mTPFKz4BAt3G1c/ea75ILS6/FE2ZQhoncx4kw4+5
1uL8DIGK16s0xvT+KraZpAHqYC3oj18arr+yxkBpejwAs0UcMe/M0IZcaGX+ZqNJioLDjQxIbHhu
kCP39gCRmGpvoWQDYR7LfCBb1H0WozncjwYeB54F2eF2BhfWNR7SV4A0djreUlujvSyH50HMEC2t
zDtLTvaeq5dVG9iNjZHJFGXsuTuj2D4B7fq7cRGPJyNXkWlg7qfOdX9UmX7UwXJyPXFsY7F4v05+
i6lSTz4lonmhd2R6W6YXZTlAbL4L9R3ZR889x9wF9iGfv/QRZAeu6V1KAyu7ySB2btrRhjoP5PhU
R1CqgFSE4SeoM0JyLp1vedjpawqwvKdMNOY6LtGs3nZRvu5mPdrMiWXeakDcLgfDY/HR68xgKEKk
t8hBISPkltYlfmQbsg3o//N1K4kgTNd352EEXYiwsmlTlR3+fk2lIQHZyT1eGuVnsOc6kKi0tH2v
hoxtGm9ynmuQ1xwsF+p9sdKONorZWfcdKPxnRyvBhFX/rCXXXtSJm9WvJwb4cbMOgiCWgepiaeTG
U+MK4cd9Z55HA9oCWZsUexQMwOgQzl5QM6gipEZYrvMa5DuRkqcr1VnvAu0NIA/GuoGiXzrpRvDv
MRRIhzQF20msoq+L0VlcfC1L4WG7xY+05RyqeL5j2nwkGbIsZfJO+WiHSb6W4duiNqdvvv80D3wo
YLmfzJcWsgwrEB/FDzEP3Y10gbEZQWN4YqmXBH3TGU+V1n8tqglq5gl48PBW9x10z3w1qUka+zUJ
4NvphIaeFMyamv40T9MyCbKqy6S2QkILcBMtHLJD0ljaOp/HdI2cU3aIwgkk7eQRYSpfT8k1ZzoS
KFYx7/mEAlqp2iorDY3giQHhdWiBJUcvBIOGVnTtvWam9bqqu/hFFuPZsdDrtRrGr0Pnip9omfon
di33yck5eJjdyTxnjp5B96mL9/jL1qdMchZ0pus8sLR7TsJoO6v6ER3GSnrA1sToG6dxzlEuzqxp
b1AF6l3Mmzt2Y7mnkdChOC+kN28JElRN0CkfWmT0FoSQgg+BkuXvts4GAwWJUlMwxU1vcwl1ROtR
3L+uZ7V4R3czcQT/BtpTdEfzrxmWwdQfwZIOzI1K0pQmQIGVZYNeTKGj1YEmhdB2Cq62OfVuDe2l
wbZ7n7hejV2yrk34G0b+MpzGwj7LsUjRuZt4SBeAOClRB3KAyS5ccauMt++i8bbstzIfTtdgy1HE
3ln98C4MQu5JMFlFCy7wZxDEeKeuqi2+EsgH7DwePteMhbeyw77FB/x+Y3MwkC0h6LmaV2kSari7
yMIHngiiBtf708TyGmTWAd2YBNlN2Zu3ZS4Kf1TB5AlzVOBWegeAYNotwR9ufrR6wbgBskW0pSu2
Q1vRI0asRF8mnepEfHh1kXE0UhOoPmAz1BTSwHsXFw9GFfsUaCUG2oN47fAdM8fFtqzAZX3TQqbN
jFdFXUBuwjDMuySbmxsrEfmu5JY8zxCChEZc2nyZIPfoaJH20x2bG7tizotwimlNkwo7bW7G3ADz
iNfLM8eSy6RCt090RzBLcYMckb1MCoFru/NSGTAo9K0K1algq04FOtRTs/4f1r5sOVKe2faJiGAe
bmueXeWx3TdEu92NmMQoBDz9WUr8GX/993927Ih9Q6BUSlTZBUiZK9dC0Co4W7Y0gKtRW3twbTDQ
X6H0AISMH37YNYG5pCkr4M0R8ll8DtaLWG6hjwZ5Y6Rz7oAZ7u/yVFZn04VCfWPmLsR3QIGix/Vw
KAL9Ri1XmegMvCXZTriqPEENpUmog2tRutFLwO+8sOYfswRZ1q5MgUhqbPhhvOY2Npp9aoKQcL4U
ckv4NEDQ7Gi2fkh2YZI0lwakCmvfl/Ga7qhC3VZ6zB+g5GaeqFWHQXvmlQDvH/roEFS6XLtAXKyT
IviwoXL1FhaaP92LqKrl53K07sifbkWQxzfriMlqPU8kw+ZqQbb4TPMgOAz6jcFLEGQCpUqp+K+M
NP7dyMS7Oh3Eu5sQrPVkb1zHWxq1YR7riPdPZsK27eAbr5k0oGTN62FLbilS6JmBjX09dubhv007
mlq5cCVouGjaPJT8YBEssNaEtUPVYLjOnbHdEAsZNRPE1r80mWoSZZleV+F67g0lghI6/x3htfDU
QVPo0KT4ltS0GaLlheujEEH1Jo7iiGQlcImqqSfAHjaKpp+aSBnE57Rs06kZDVI/R6X2a5oJGY9L
EvEf1Ioax7l0rf7sjeP41PKmvdOgI0Z9zLDYtc6CC/X1QC5e68ECZwCuCEaN6oYF1i4EwcpTrI0a
MEXDhvryzjTuXRAG0jjhiPphaOMl9ZVjFD+6+e8Sv7ytTIB1FyHvHmTOU9ByZd3RVeROgA1bu8S0
S2jpgC9qckE1TWU5zo1aCc9MYABjY0PNzgCGm6fBhVo0iGOBvkCAoDtSk6b0fHHz0uRxULQnWVen
95qK2vKS2VssMDrI3bBy36N2/0IuSMqwCzQo9vOANm/0LQoBgKBQk9BB5HEzTRLlVbe3AF1egGEi
QCq7dBdJFQDNXNq2tjA1h0FkqwlWthjDa5kV4RXVktkuhrzRQiefykSZHS/FhXrpQM7DgQeRe52c
0hoPlxq/gWneNABTku6k0W4eNF+Lq8sYCShsg5Q7KxRcAUMSRLp5dPDH+VwL5DIGWpvaX97+fTxk
a+EhCF62+jYRWbdzUS30EDHnnSVj/pPrATIHXvGUgy7tbw5p7T0FQ1FODnjxdrtywKZLzZBhs3Tv
gUdmEbvQtOdGVJ69TLNezGYzhnn8UlZ9denjCDhtZRZcsm0K4PgGySjrZR700cRqPUEkaxyL4/Rm
7M0A90jMCpT3QR7py0GEALyxboDKLzpq9W6lM8i8exdseGKrD1ZkCUwT65y0KLZhxqGG59gBZF2z
Zu00ZvLU5FgKxm3UvheIVWmmbf9ukMYqvSF5dVoENTLgs7HTFtgeYvl9MMoaxXZqeAixm2n46Ov1
E1Ie3TrJsNqvFRbCVfiIprbxuvTEhVqeDjaFsU2bpTEYwHeoXuHLj94oQrl85RRATKmhn+MDv+cb
PQCDaQwKa8QCUAjfqRqVzAKtCm6QB+TtfXBFYS/Qeab+XchH6g/B7bYyrWA80sBMDWypuGXsH6ss
Hg6eKquoWp9fHHVGzcgNcZ+G3ckYobUNFg7wM1aFPJEbeYxaVGxbAbLYPcBHYuk7eYWM56BNtQFh
lhSL2NDl1ej88gLsiwY0K1KnriwL/D5LJU76zwgrSoMbCAHBYZ7ZP73Gb470chJ1HFwgg7ZtGd70
y9qMug2Y9OrVvNRTA1yZtUcySdD0bXTfAkga4dEmcfvvYVbuQbyj/TIc4wTh0vG1AbPA0kO9/x14
s7SdI/Ruh/JSoDbVIM9B3WKiV/uxZ8XdGNp8kQ6cnTNVlZrGgEdLSAJNrU+70zi8WeUyP3ALXIoz
yQxgodD10YQHdlWdH6gjw89rXWQ2cvxmCCVXoQ/nCgxpL+J3KQ3xEpl9BI5csKIFVWC9NOD/2iSG
7DfkBNbWjzGmW9kvxk87ynay4vFNVBZ7MHMLwPhMB31VncQPWVPUJzxxXqlzZKw8g6L6zHs3O1lD
mq2gjAuBRdUMBN6ACzqlQ6gleISpnqFP0eNBuFMJ9bhrMnbOGyBx2c0evOqSAT+6aLtA/8bqXlsV
lcn31EyRsYA6pnxKDbUFA852wcAM8y1Mqh7YCt3fe8xPjqg6dZdYDi1E2jTPYx6xs64NAQh0AQOA
kGy70go/OhSqqdwa5aZHFTsjXglNtKhGMgworBWobNiBmp9uhpoNYDFwoxGoYKzfUNkBhq2y+BG4
iKmriHmi1xJIK+Ff+oAXJ1TEuatPD6QkUAKQSLl0lUfYglKePKBJVPyIqo85yEOD4hy4iMCRjAeS
ft8imbYeK9SA9EVl3KOU3rjPmmBTI0p5Rx55nFhAHAT9AtEp8Ox6iTsu8LQZ9uRsW6jJboYamCsM
pRG1mhPhyHptF3LMl6WrbfrOeTWhqbVPQce0aBUzjDOG5ZGaEKmxnhzRfDSjfog3MUqVV33VuLuS
QzCM9uouvvWuKWS8oo089VKTduuzs93K8IigTrKgrFZrt6AKTni3iWtfA0g5F4fGtvyjDtTWlB1L
Q1By9ciw0gCyU+qsHvp4OwADNM00D/hzTkSKoEq4ShmWPWYGoBvLu/QapHij9aN3q0IOEzAEx970
v8+mLnEhiWDnchm1mUiWHsubVaK16WZql9GoOMtjaz+1jRAv36rgF5qiyN30OvQC+0M1GHi7af4M
JbYgqesPWXzMI5mesNr5OIx+ArDPn21WlN0xr49kpxFtGFigUdWJasa6eApsPnYhBIM91FJaoWYu
yOaoDvz7iyUHKGo904DQGcLoSKMCacfi/GF0BuexbwCTGeI70WjOI1ksbdyDPkJcG2XqLL1aJKXw
juTBkZFY1Q2U0GqtdrGiQqlkU4FDioYySMkeUIwVLKiJkljj8j9cybMqcY0BcamRhQ9E5qBSeqzy
Y6sOcW+hLQaWAzM05kc6o+7CFj3Iia0evI2fYyJyp37yLMcSfD5/nlK/VnfVGlJa8dbOonRFuuH7
XFWHlfidrMxal2cBAP7ZybJ0lemmdezd4lcTpuJkSPFxiBJbnMjm+uDXc+zsSJ2j8hBga0Ac7dOF
enpU0IHSGbxquXab01Rj57GjPlSvzWdluY00A5koTUUHrQVFpfKiFrnSwJG108Apo/XPXPP0/56L
7J9XnOcy/7kizWxybh1Ri43HJx5GVYrKW0Lw+p9NbHfMp6TFY2XuxXLia5N6kRBnmVmfbUeT595s
wj1ebYfWTIDYIdt06gOgsk8M40A2OnC3RD2zOqDMACSlL6zFDgK8XY03PGmA3/uJ9lK2VfHGLf/F
xw/hDVTQ0wnwpNPJv7r0sPeeIZVxUN1cjfwfpvg/94EEGKq8wN+9doTjnKretRdE9JCzjG1q6NRO
7BCWB2WXstSdS4uv/Gz6j/FoWi9/GxT6Zj2xQ/znoD4prZfIsuOT5Ci+FLnWX+nQxl4GrczlbBkR
iLu6sVqQp0yJvuqKzZKXxtaIsUd1pTF8GZqJpRZWRThN2Rng6tB7FZRQV1AxvWsVMmObhiCCJZuN
DOWibj0OalBerjvU1O9Dr8meB23c8soEqFXZdSsNZruMig+7B8a2fQV83bNTYA/5aZ/9/20vKtSv
UfZqSnyp7BUoL6HJPEzJsgq0tScR1I9z/izrzGrbOX6/nPNnEilMRGFjfzMnxYQdvWaR3R/JNNnZ
sghRUUY5t1EL0xOzysf50gIPnG1VsWE5T1OH3depqWMwsmlqmkgHlfNVuOZyNFAh2LgjAoMZICmX
rHTdpVY3OeoA+vAy9eAJNexR1/KUKxv51WYIBUUgSLY0wzSWJvicRYLdBwVNatLPA5an00yzaZ6z
itMt3jfekTqBA7tPnEycOpTxr/rcw4pbLWSmlQdefOVgIzWrTD54pndFNoCqSzVpueLwCLk2GaZH
srk+CA4ACr+jzslNzesiFb6Zbdz8PU+rDf7XaWlQoCGYlcgmxT4KyyCatgOjNXXSof2cNmywVRhK
rKr6VnP2ZYuVHa1n/Ag4CGrSeoaart9JFCIhNTE3qRe1bLhf0pMfYdfToYJ4G/bjj6DFlijy9O4E
QnGs8ajtKSOd0SEOOSRi03pLQ0OwrOO1oYZQe54hLEDwb3X1/R/2aeYvFxmyIF54PpcbhDi6fe9F
D6bd6d89CLEGoRP/zEXSLes+8S8Q/G1PoPFAOeFQBD+M6kwODlSJl4UHTvmqL8szh47IijrcrQWN
qTcoO1crt5LxOWBRfmEjsAdIbcU/XfOxK43xh4Wi9BV0bLlaNodbpIgRe2gg3Il37vA91+1mEadW
dOXctS/UgS0AaitUh4YSu6mj1MC/HJqoo+irg2cwUCs6CgLVN/KebLJ1gLIbuuG+QmRwY0WavAsz
Zt4ZtX5r1KI2QSqJWrLV2EYDYz4UgSHyGHmeeUBUZU9FLXOhCzWh7uwcQH4+dZI/2ekwILV0cGJ3
96ddTQt2aO1QGO3ui7+y0wXSUWNHFORMnX8MR/Uu8se6nD7eXG9DboBE8uNYZtt5WhOY+nPiy2Wl
Nf3ZdZHQ6YHJv+tCvK5RaBbfN2kA2G8BxYa+DvjSsI3yxWtqlPHJOvvu+0ABSMl/BinIk7grfgub
r9I096Afeo9kUIJdStYsy8AKfyN1Bhh3lr718Ttq9KonW4hhzfBoPFU6L44Gsqub0bexqAT5wCLK
/fanZUZLbczy3+DgfhbOYL8EWo/gPiLvF1fT9X1ho3Tfw57slnC/W8pWN74PdreXrpH91r3xIIag
+g7QJgS6wH7oiWbBZDc+6CZPtqFdpYfKa9I722fRygg6+R1I+u1QptkvfWDfRJYMz53sB+w+DX4K
DGGfcGcXa6/zihdPIByoXK123Meez45VHTvLMkoEKLCd5hj7xvjQNsYDeDqc79BohppTaLcn6IeV
96BpeyM7vgyiMl0lzxy0dbe6YQBSx/5KC1BcBwLM6KLlPD5XBsNm37K6t9pZu0nMfwJcA5ks5WA2
7rBFDSVbJ2bKryh+4dciRIEXAg4l4vVOfjWgveYvyhyfeMzuyIQaLg2ZaRlYbNFrxS7S2mQjFegD
/2rtZvpZvEDYWB4s9d6bOkJUC4xhcaUWc8PinJvsPA/KCrz1BxaDxPNzIo6E8Qo3U7LRCCKCBfXH
xOTjMaNZ5H79k8jeRsXHWaZiOLb5gjuK8m0ifpuO5EOHL+2yj8ZjA6yrMPwDJGwWjgsWjyKzLhNm
YYQ0BoIDyYYwDhE3mzMKNJ6pk0wuM86m1X34N0C4I00WOUet9p0l0VHYRf2tiG3j3kTQ7PQXe1fx
r/bEbL85WfPhXwEAtCT2CvxuvgVhYt73EaqppkgWD7vmg98VSZCT54IblDAJVKqWg3+hrVtwT4T2
FX+Y4qmDJNOuRQn3ph0s49uIB28kPPaGVxjoU5pUOw3CGe+gUu2DKAMFyWokcrrFU69GNgUCQ5Fb
TiPJwQlRBEYjLSAq7kQC0XHvn5F0Td0DRJFGOszXvzUAH5EDVnqovYjWeVTb90CIJxv8M4KTTGPw
DUO8emc1Vom8ALOgFi506FFboFe1zPQnpIs2Q+mNEWoS2RocXcbPxEZlIRCzybMz6nIVmNK8K2Sk
bbuxaw9u1Q4n5NkhPu4V1X2FxzzK8zr+imXEY5gC3Ltg96OowRhWeqVSFbFfG03ny799tlFY//HZ
olL/8tliTYPIrqr9otIt1jf5srFYe5iKs1QTqPn2QGVfjando46k2ZcyTeUCkVVQyFG4zq+9am3F
YAyYjC7Stmu/Z9oCaWyOXWvrbXqImS1ZH+KvTsamiPGOjpzTqFS8enXgQvc2TQSxc6/st1bv8YMG
SMhZuqI/0xkdRFKAoSx03dXcUVXhW9zo4SKvvX5jJZG1972S3fuDKmkbQPUL5MkJJZ7lC3kMtmUi
v2k9ofpHLqHHHh16PEqsOa3/JcY/nZLTCCdKAXhJ7Gxkz7DtBxvdgOCu4/moQQmzdaVgxY3VtAuj
BTKwAyzo0XUAkbbT8Ru5hTpoTp2yRASuw14jjtv20iq3LkItnxr+N7ced/6WA4oIGStPPNV5vkUp
N/J6uPM2psPGba6aMiuXCXRDXlJe6YfUdCE7ro36q+70v4Yk8K9INPd3YNNGxbryt4zAXTbCQ+ZK
TZsLviX/IfE+pi0QN96NOSrbQa0Nht2ND8zYEtnFeE9bW2qWepLsp42v6kXFRvyliVhmvE8qHZno
CtWlPgFXo9jpFobROeuAB/rJIbQrXhKdu0F5xvXjilCnOUYt4jTZaLYnFJmAXiIHUfUJAp2huYlK
FJUXXi831E8HzYt/JG5pbntuCtSw4BDzqDsXTVWglD9zwCDju/2CjHHRfPhYrhDLsmmQ/VXe1CG8
qAf/JZQW0hLJW2iti7OQIcCE0JdatgUkGmUKND9S9zjFyqvdgPGtXfgITfYLMtaqh858IGX2ReXd
zfbSMEH9MfUKa2WUABr2WBk4eI0fG7rRcAuxc5vauOfolPkPpZUlUDhD3JwOyFFlEiHdf9ot+IU4
eP3J8mUktcc0NqBZvqS55jEQEkIoXh3M3LPWdp+52QX0YO1GBxf4pTRC66yLJ0PBvehAZjobmbSW
bjLwdYyVioc9SOifxihfkktKtiHgNfR7mL2eZ6hj/Qm7EwaaPl/whQZVskOgDnQWpU7LwaTgwoj9
XLAmazvWNuC7ysvxbCidN8OOfMhkO8U/o2nKuU0+1CyK3LGXc49reMXKcCEoWUskjCSPPw4JopE1
6uXRznq/AuFQ9GuyZdRD7k7tFZsu135TBPJLkDKNY6j8MJCnt0Czn7B3/BrN/CO4SYN9J3rSYu0Z
KGjrbGrgB5QWG6AUPyTnasg4uJeEdkMRmrmsWmYixpNFCzBG8vc+StcAKXJgP2II1zgh+yWS6q2I
3PZbPSBvr7lMv8eCxwf3ZKPj/1ike7y0OrDg1Kjm99K1i5cr7geH42+RyOE0nWqW0A5GjTUVTytU
EqkeOrgSyKwBtHg9doNtbKJoD3QYrwBe3iDWWT/4YxmcUCxYL8muCZAvFjWr7tLQGq+B02P9ogYw
cAUgY1Q4Rxv1xY9+ATldqfOnqBjrRQ9GvhMdBqnlJ10dZhs1hRTN0snMTTECEC55c27cqHgKgIK9
b/xwqZs1A65lVbs8e3L6tnhC5BXwxlLck2NUZBegpPw7atVJ/d7zapgmgV4daFUzhvtQzVmoDS0e
RHJPzWx0xhWwQPaWmq1fIj2IAPeGmkMcNtiN1f7KUhcFV2i8R3bDWlIvMvHaoSpAb0G9vtvF57bF
CpV69d6s7xAyuFEnlq7xonQGfZdrmjWCbTmtUZBRH1osDhBKytPwjN9WeKYzTZbfwJctd6ZROOPC
rMIOAfgBTPBGjo1hDmVmdUaHCKoAhzDGYW7+zW8eRiPIhYbNzf/9VPMl/5jqj08wX+MPP+rwGin2
nfEQMogsa1AJKRZ0Oh9A/OGsCqvsFxBKyI5zhxeDkr4q8n+GUHvu9tWMc5PO/rxA1iIjaXhgOfz/
T8Oqzw9GV6FPMhnnq5LRrSu7WLi2cRtFjL2b+hDzEGpOLnRKQ8oyeYHyZrXXrLi4tpCGdJAKOnHF
2EmHcnCAAtHCcjmY1odN0lmSbjSIGp0HdQcAGy2aTS1S1Ep8jqURRQK0XO+Z59k+6qjdHjM8ieiq
c8cAeh3pyvTCfYaVuWCdu07LOFhOV/ycGFEqFG6Dw1vStTPBsUuujGQ1TUWDmXjNPMnupqkyYZRr
FmvV5BJowcUCCdEWDBPi4ApdHKYzL+s+zv5iI5fet70MNzbG0YF/ns02V00zz0ods60CS+gysXHH
g94tuC87D9xUDEzq1AydNLgXJiS0ZWreMeVRQV5tx1qnW1JnZfvBfYF4S15J/TwNkgJKgSjiQeQL
EFEuGn7nW9YFNCnVezk6F83Vy3dbeBfm4YTD4odJc/LiDNxMgR7uvbp/IkA6wdAjhUVHJGCyzyby
IHtejXeoMl/oAzYEmZNcQaBn35I48S54IK2pRQdtBJtzZrXv3RClyPS1QOSVQdUsfTcEi4GXR8c6
s9V+vnJf28+zNDE+bHTWZbb7ytiQLfQi916n3mirG8FDKkR6cxwnvYH32j017XgkE8Qh0lsLIP5d
iGcZVPP6aEluXXdjIGO6khcd2rrZpVYhz9Tq4yS91bx4KTwOJg01M5n6BpwVrmZG+9nWFVa99BM9
3ZILdWQiR9FFgSIestGcrIKcaNTa6Wq+auQJa5v2YKCe54uszNx7Rg+8luHjAyfF6B9tt73RMPpK
wEVUUCotv8xuVKDhTaaPMH+FFDtKCfavy2ziYX3tA4+d5k8mvDBeGKBJRE0q/mDk27h1uNA01/vy
rSozBIzUBF0VudAhGMEB0hiNMX0rmtTrAoju5blYzpfVW+7vtAq49fmbdnWnHXRffpv/cAiQgvdf
ZPv50/XcCe6K6JXmmv6HQV+qqOtwNzXH0j6AYUOqYhq590yIJGhF3v9ImvbRzPL0MYFk48HTdSB0
lR16dpZWtJcR63CAP/1m04LKaO/npf0kQHRHTrprGsvW1etzbDnaSnOKfCEgwPfQ9cazbAd+lqrl
lsG4AVYEzMlVYDzUbl9ffZBetX5qPJCpM0DtFeVRfCRb30XlLo8LfTkNcMzooTc2oRAGmDgB0cO6
ukv2NDk4cdMDoiLGgpo0IMCPRXON/kambkQoMeu7ekuTo9okPyUW/0Wd9HG12DgihRvdTVdvLQm0
WeyuaTLfS+VFt8sL+dMhSJIfReoZJ2r1WB5uQ8/sQCeCLzRqfXQDUmVFnWQqIJG5sOuwP1AzHUtr
58UI1pELfQSJyjh9fCCD5kHjJahGfUcfALQe+iESPbaS2FPJ+EWPre422p64lqN8D2UQfIO0+7CG
IuCwi3o0mdBWIN0CRjMJglNZ51DgQwX1N/AU2qDEzdtj2cWArpm3ydxBgU9UFfhCEKNZfuy4QaG2
m3B6MzY/Rerj2PFy8QWoZyUNxMQN617Dxy6j8IXy15HO30QjiscSSbadaCDxgyht8KgcKLWNNeCb
3XzXEOR8SxwAIFNp/06t7K7NBvNVJO0APVCT31wr7rZ+ZfaHsHJTxClSHayBdv+YDlDG5RDo/KmG
Q6PU/h1juJcjGIyfaLgJrQw/jUxHSYKqI499DcwWRoris4z1z9CoAJcz7LObVNXnWeAhjYiA2uTm
ovae3FAd8THboNzm2eLkZ0hEB5A8HkDzjfIObZEP77nHgC4NzBfIDlcAJRr5runb9Lnq7JNXGuwN
9TzZsgQ8+iI8Uz8XxoDUmjXEb58jZQYxChpZuBFg25alr7QkQYIo4tkznfHITacz+Rfb3/wi3dDx
3CyzL3k2zbWGI5jBdl+yelOOzRkeNGd095Rem3o9ZMnWjlahzOQzR0fONEtWNTuy90m24CMSu5ey
K8utC/qBFzMvJz4rN/ONdWr59R4oJIjzZsXEZ4W1NOxJCwJtM9Celb+POBmq1ABTcIYCPMpmKc21
ws4vmRuAB7ti6X9py2UiFmEswmOQQnYEUJm0uOSjg4SLIVfUgTxhcYmhIWitkrFfAUMVHme3cHDY
Zogyb9nbqOaUAGocRd51j0yafA2Wsn4zNUcQsdlujY9ket2jkMYIAtfsRJ10kB4Iw1DUdaMWzdan
xsdstiE/ZossLdp0greIePlmuiDOLMgPnaRv1BdqNXrW7JIgr5fUpAOCvCDmjJqLXQUAbCqPBgRi
S1tJiZDtL3NMHmrAv+f421WsCtqvZQfuSTbY5YOWGkfiZgihTrpLUWu17tVNAY2+WMWi5V0F0e4H
W45HHeKvazwcvSNrIrZs/dE+NWlhPeugS59o6wQvDmChLFcRUHPfyC3MKvtk6NHWN4sORfXuG90x
TQPhigoxi1ur6+2xjTp/pUdp/Cbyc1FZwfcuBe3q2I7xQc8z/qAGUn+dFtDQMQEXsuLU3acZ5nEb
032PEPBhrJVvyJbKZWcH7Jr6hgEx1xEso1YxQkQ5/fB1oMgiIMfIVwaSpx0YesH9Yeurns4sbFUl
Fz7CBTibetWZxX44bQ8Vdx9lQuoAUkwRbRsAerdOayMpK/AkarGMAL+/N24DPGdulYfUuuJLm/4Z
rB1WjYugK/0vM9YlNyjLKQ2uqxPozvcMXLsQU5TfzbHXlyJNJLT0Irlr3U7b6ch03kmUhC+Rlxtf
q74/EYd2wMHeGRfyu15lkINE/YUmk/yRo/Qepds4i+oSsqF4JD9qifiwzb10xnW9WUtegxnIxoMS
JRr5gT5y6GbZya3qH9MnVl/FLUH2RR45EzsoFiRPQV6eikILHhMQPh3wRFF3oRy+K3um421hMmYf
XA9UKf+2j0hkLAqjqXZ4/PVnLPj78+i4EvrQdrFNzTJeVHoPEQLq8Vg8LtrKYdtCDtA106CD4Acq
qKWas81Ls2EHbFt969ShAbE+shewUZM6ZlvReM2mCs1uSSg3wrthD3zzbDfcE75ttmteMm51YIcX
GdG0zspWgVXfkFtr1lzg6RFphnnHU0dbx+oscoePM7L9rRfAUtDnACu5TfDrOfhIHWya0Suf6pq/
W4gyvsdVs0EgTn438jBdAT81XITvI7JnFM2GZ567NPmoLUI/N04+MSJQoJjaDiJyWOdEBzLRwVNR
ZDpDmgJaruUIIVqAVzeJJ1CtrAruCMRFNhAAQP/Gcs8I5BSXQD1+uTBfzbHVd4nt4JFcan26t3UN
b4kqhQZ610Q2xHSM5D3EXeGbrvOjDFiyMhwnvwSp7h/ZWDTrXnCBWm/Ui0PN891u8t9D0bWPPovb
bRgW+T7KHSilqcnIY7SguB43zg+E9pNV6I185en+sAOFIGHU6RBwXq1DzzHX1JQo3rt3Pxxsy9m6
eQ64+NA+jDxEaX8a53vkNFBgCIWHG5RBPmyVd9bCZM+Zu/6bZkVo4VWrOkeVivc401eALErtAdE1
/BVkHJUrqv1PkbraIddr4hUGlScQKdY3hmDMZKMmdQDd3u6speaBAKGzO/MJZeDdwTZLxU3tI3xY
QxpibrogUMTf1TonVgSEtO8Gy1QxjEOq9dlt6ujBc9rs1A1puCRGb/cfuyis7FRYSp4JEfg1uHwz
iBKWC9y2xhv4NgQw/2Z29YQ7gOsF/4jMibsH3a9BOKQetQP78O0YGI0tU7B7ZoC8WoRIZGFvOH63
dSjz9GJ4gVzMh52AGODInOzkP/IkXEfaiBqDtk13tozZBkkO5PX8Ec9F5MrBboOikDTLdkaat9/I
g7WxvU0gzrfAYitfTtTzrab327+2iXge+TJUyTh+sDNdUMMxt4H6Gf1JRf21Sb2I+Ms9/f2rWP5H
7x9jZ+dOTVX5mtiO0XiQA5KukEKvjj0iABteG9YDByQMMsd8fC/Cu7KX4S9rrH5bju8/iczAzjLq
wxNQ4PU0RuSltuYDKpXoftMHu94mGisQe1JrIKEWPFIdsmC0lrr+Y66ZnuuqS5BJ7PMK4j42Kq+l
mzcQKB7ERyX27AdNBqzNu/zJ1hsdv1NZg5smtzaZA3BxnFblGUXwfA3YU/Vce8ZPKm3U3J94bKXv
8xg9HtlKC51X4eKfSVVrQBhXm7kZNH21gTwy22ReFJ2cAaVXTv9C6Pei6CBNx8Lh4tu+PJkCG5m4
Co0fTTo5WP2D3hsLZAsqIERwSxRYYSIsbJcnkqHJVdNRTeq1OtR2Ui/2iuYT9f5tbOoyZC5yDgJV
jV+wTMC6EgK0ZtX7x0roWGoqu6xdEAYM7Wsl/ML6LVLPv4ce7QoMt1F+Y5EqYBDxCUzdjv2To4Z4
BVoN+04rofo3aF76FGVFvYaS1HhGyVd2cMvU3Y5lYV2tpHSWneOy187k93lW2L9R2A98YyDeWfXP
cI8JwDe61ASRP94V4EcIEIoJ8pPTdiHQA/0z3f5kN23ubr2yntSHgsHMr6jtPnIOYaRZkCgvWbt1
BAMZ7ghBornDKG0IfmhXMNiAiaoEah/BlUXlxPJIzXYoPppUeoi3w9fe4d9N6k10lIf917HFCIxO
xfMVqG1PTuPxfaAWWEAjQpHNr3J2pjYdlEtYjHyfpF58MrD4JD6DRMhfoVOwqyt7+14f0wuRIVhc
WlvARpMNeQ35+AtVetEVa9vJi8zmYMGrz+ClVq6fc4G/YvLiTeluhN9Ya0QoARDua/0ltsANh/s6
vHHWgI8bD/8zamSQgwo7hqCLtM4joOIQR2ys+7Zo2mVh8P5bElg/usBLf5lVi+EqD+VkFbZKevru
BhBa7SNHhyBbhHs6asCNIgekSTojPoeG9iPTQntaUHapkZ+KhP2gZRptEHxUuS58q0sPtFgLbPwG
UQxfronNi3i9RB9mZ63Gq0Ixf5G97QVKO5Tdlv5ydiU7ZDozvBiCagHC3nGLopn8xYO8ODd89paH
KIP2wMV2STImLz4KqAE1aNlbAmmA/8fYly3JjStL/sq18zy0AcANGJs7D5nMfaldpdILTVK3uO87
v34cweqTJXWPzrS10QggAFIsJgFEhLvbDNwbwo383c89Ex7N93lmvuZY2VxAwZRfsOrNL9iBxHt7
ND5JM4pOZhxtA5FVT2ka9/dO4iKhZYAy6Aify7r2GdtTq9Hb7TkI5JellU3OHw3AHycsjrBrcSwD
kpfwkJEtHUBct7WH3LijUlQpx/vXf/3P//O/v4//K/izuEcaaVDk/5V32X0R5W3z3/9y2L/+q1yq
D3/8978sJU1p2xY4LGwF9hHHkWj//vURQXBY8/8RtuAbgxqReLKaonlqhQcBguyPOPcDYNOCCq5b
Ze1NpVkVgKR/bJMJMNyuc/9A6Bzh8/x7b3jLPjYYwuQExMouoRXWYNv9Hqlmdnp15jDbSeKVg1yq
tQqnKtotKoNJ1P5UBo74GiIR5rbMiBM79hCNySAQAmYiOgSJ/7GOjKss9Rje8SPkiZE9qw92no0X
Ux/GuK23BT56YGT6qzWtu88g08/2ds+wYrczp0Y+kuwXE+pLxjQA1BTY6veP3hJ/f/SOYzl4s2wb
MWjH+vnRgx6vMIbGdZ7aIZr2CAIHyJri8yazjOqtThA00cuJYQYOupJWfU8WDjBPgGozpIn9s1Wd
+8YxC+WHcQamaTbMsYNYsXG07SZ8S6NaeLGZDBcXkpinqgRPxoTY1KeZiRc8XucPbQr+aeR4a1Pm
Q2kkSKcz/cx4Pd11YWweLUvgmwtIg/sf3ktl/vpwLAavL56OhdQQx3bsnx/OIJNKInU+f1oW6U5p
A5dfWJ8QoSgeoCjbPwCq/0Kfw6jJjS198qiorZCulT9MJbSKRai+wgfcbRw7y8Gahg9TmDcQa7Dt
9rPo6our14iYFB/zmBWvtlFCMqgcYDoV1qlx70OjqO+RaL9FwN5+KjSbfgVuW9AdJP6J6kAZluza
EvyP1Eod6mjc2pqXH14zqNbWkQXcnpmt4ZyKD7Obg7XfzwF5HH1wZphDUq8bHyjCsH2Cdr399Iut
xe8bRxwklDt+WdqTwpzobHXUjSQ/N/cB0EkDnB5Y/rIzt6I/60Flz60+wFNY1nYMAjAUssjpVz2g
h8dMlfmz6Hi9NfhcbKiVeg9DuvQuQN57t/gbrVKwjbDa5AO5fN+6+qvM2y01VIKF/+GNsNRPb4TN
mOT434ZitgsYsmvqn9OHLxW+LGIClUzwZGOKgnwcG68DB70y4Qyj6hNXjfhKizDL6MdzYPvj1QgV
lmhGDSnIOLmQquyiEkvisYs8LJ3WqizLVavV3iIkAUJ7p4ohLpNUJ+pEDVT8f9YtgwUs8XdNI5Fl
M5ky3bvDzE/MkvxEZ9aYmNUqjyZkWyFQxPaWjA+35r/ZLBVW3e3+w7fn58++fpgggHIs5kglQESn
nJ8fZhLWjKcZ8x/dsZkQis3UigO/cC8iQyHpO+ObPlX5W8HsDa11yaKuQ6D0BmsAwy2IZxFGLCWw
x325bxBn0N/ZWn9dPxwAMrr0HbTcYEDV0PiA04mHcKcFc76uEw56V8GyB66SaEXOFmpgmfHegOhM
BC8BaN0Nq8vXcVmCy8ZX6YODPJffPxXl/u0VMy2X2S4XoNxllvnLU8GKygryNnUeGeRyL6YWzAC1
SYIUNq1yS5yogRPH3lg+RM6ceh+olwsIGhBdMtWBPw/AWAkqeaJW9t0JeXCj03pNHRvg4s6aNaUC
FjboOSCFHJxsnTEYBzu3K93Xm1XjIDvNZZBuHLRrqPRjkGJERrCnYqfrBgmEUjiZf6sju1K7mhZj
bUd1UyOx1LaMt1rTe6/cYLae8BmGrogIYjB1OdWBWqIKGlt+DRkuav1graymgUCupc5hJ/QrMH3B
61RuY9HM+9xGooquZ8Xo4BsBpyJYU7DjB2G/RDK+LVd9o8YnoQEkJYDICN1ip6RLum2YoKCUtnDL
QSIsDHLQOw/cP0Dcu7x2bQSa+bn1TzJzP6d51z5SVYGpy0sRw9hSkRp4CggV419//44I+28/HQW9
DcUhLqBsC7tw3f7hOzQphuluMqvHMOTa65y/xk0dfcsHJB36o8PuEfmJkJ6HBGDw64XfSjBiIL7v
v5UIK22hmwqWDNeJnn/uqeqeYQMznVVmRMC4govFGeIaPinQ1VJRRvMmLLv5qQ9dsIoE+TbSinhl
YRQX0MQi1VQXscNo99LVLDe6mNUgH62kPe6pCKDR+5BUhBTyJkKq2UaaeMsJERT5otlEs9N+gF4D
LY6VUV0vwCE4quZDagHqtkCv7QxEElAC4wv0GmpzxZ1v2h+g12UwNptuyLrlEnSdCcAc5H2LxH0T
wu0eHKGCu6QH/nUEiOfN7ASUwhnLzshQcJ95UB38sORvYBVpt/im+jsyi2Pwn5eIdQ2tRL5Tjx0E
1TtW+/U2rBnM8ADr7jRs2RUBXPHluemsGXmjkG6cqj58Bue6hfwceOtqtzlMDSICgBW4a7BfRH9g
+ZSvsrnyX5J+Fp5vjOldjtzQfVf04kAj2S0igLeRBpYFj6ocAU6GTlbvj2sB0Tg4p4FNlvpA9Xbd
TpvGNrs1d+b3OmoguxG9TMbMZQwZ7SBi1dzJAB6U3OqyLyCAP5IyZBu3J3uc1RuSGJ117E4h8BOQ
T3Xbmu/HCA57LkwTdyCzLzJqjo2fvwDMkNwxfA4fJmyMoHkBgWu76J8R5wogZxcUz0U2N5AJKPsd
FZ0q7Q5Nj8RxKkKE2bxvGraNO7N4gIedewVL3UdRFekdq9wdn0b3karGyG89X/jz1tR1wqoaKHcs
5v6Q5ldR5gdy1kI0COyGqXMgh1FIETJd144ucqN7BkA4FksS1G1vRs4fotqGU69oDqZfVz96kXw1
41kC89r4a2zTrfuKm83OShsD+UAz6BqA4tyWUVc8/tM4aXIYs7LawWHRb6oeknh5VD6WGo2CNEio
JGsgSm4UEG1s0hw/KdTRwYZwANk6M75SMqoQkx+nz7IovHkqppc4AUBDVg5HrAU7dqxuLQA0Ckyk
mtzQTksPwKLxONRtjQjc0A/JpYmLat1wph7ATxruTFlGUJwppnMi4J1HSqL75AgECpwilN+Aqdqk
WWD9CDp16ltEZKg70gHUgxWE0Q4JTfP2919C89fZEqsGi5kME4PDOcc35ecPIdxQVStGo4dgPIeL
dfARXiLIAOim7lXY8T2owuARoboe2lFh2z/PrVNB8AYs+Y5b8oe4z7EeGKrse4G3Esll1uvNAjn8
AQLVfrR3NcUK8ax0IFnF/qdXGyJV6bSALZ1BwhHCuOugabJlHWEi+3jdWVNy7cJW3FMDQwTk/veP
gf+6LtWPwWZYN+j/HId22B/mA3cckectWXd9z2l3lUaS4ifPoHwMEi+4AUwxgy/z9qNPA9OzRrP6
9WNAPcoUSf706w9L8NkhUhavf3/LFv9lneNyyaXEX07i42H9becJpCmH0GAUX5cF/ey7NZjQg+gL
fMKpdsqDbSfZVcpnu7+qaY6vOVKp/l4dgLdxqWZmF32B1MbNuolb17OjKgdH04bcnJmrohdhg8ul
SDdT2IA4GCEPL094+GgE1fsZhBAsb+gA88gDbnmTPrvZ5ZDI+w/bcdo/3DwhNuZ0bIMtbCxMR1kM
5Z9f52Gax6ie7WQ/+YB62WsToiz9DKltFwtNOJDcx2EeIKirASdDl9wj6a3+dLPwDWtGfEiMqyHw
odooAGWIxhFSTiEIplPMOUCBFuGTzbLqOOhWKtIhQCB4csbgHFoMWlX/7p8PdgKcMOff2HD6/Tsg
tHfh538ufrzSBUuIJVwXmKyf/7mAWmQTIlnBfsFwmeV68cjAt68uIsgRuASHSq0PyRw04AFHfT/l
wLSBoHqVOGBxDLoexHzMhds6EOZuApdziP0CoLsfyrd2woTJ+j+8zfgjmdob8OEfYzOBf4lSpoCH
x5LyVy8Wg6pv4UZhs0u7xDp2kAtfI1MIGWyDHXyOMgUKPCSeS7cGUtIaoxXVIwPI3YKLEQHoKA8/
K1akEDuynStHzOElQ1yUzPLCzk9BCLcLFQsbtNRNPDCQOkZYLY9teUTE7BuSreIfWXnFohEzUh6Y
iEj58k1TDa/hGeweLT9ttxmrqnOb9u4RQeRh19bWfA9sduDhUy5e9Th960c/5vl9HGGA6dFBMLEs
rzwIMYGAQbK/ItH+IoOkOAr8url2D3VgoAq6y2y81ODduJIVVVNx6qp5D/TzV6qnKmqkw9RXvsex
7F8vV6DKRg/Z8LFfdXke7Kjuw8Wk2+66KW5OH+qyPs/OLas8e6igN0ld6FI2wF87kdbZxzqyMey6
0BpoPRwWf79rSFFjTyiZ2mGlVR0CBhbEFMgxqDhy4DNlmntA+wn7HJcC7vqE+6DJ64z+ROVCFsG6
DXiE1e20Sf3GgaranExrEChjRnHa7MntQvcyW/6dY4Uo6aou9fmqaZkNrRA7Q/wmsE6Glf24WQw2
+wESbBefdivBehE9EYhzD60LmWUaQ+mBQJwO0oLOvpCFlVbJHr5xOKB1I9WZibWB6yq8X66UqWmb
TdPsLWNEWPHGc3zn1ruoScAUp/uJRuYbrri7WUYo/OrBhL7lbVCXz5EHoGe5o1GtufSvURocpc3s
Yg04IBQpSn/ap2y5Thv41hnSLa9kTuOMCOuvWhBpHqnoh9LSqB3kdepboEMVgE8jdcSZegUyMPZ1
ib8J3RXVmQJwBMS6r2QfWRHIOXweevRsptH/YhZNdJbghsM3pt+K0LIeQfRoPZozqLCgJ6E2rWOH
+Xo0khUUW7IHMkGOgQkIG9RIIyGKjYitdqd6sAk36dd0SNPtOFvRwTJE+SmdfSxA3PQrMiAbz2kL
cYLq6Pho9P03XvnJV+RFYSmRt/wqA5XcYXXqrKghd8YffeUaD5FfJOe5aVOPLgDP+EnqdMain66g
6gON/Yg/BV0k9Z+LUplgXx3TXVoOatdYRvkZ0tvridX+VqQNoKUKYRyjPQ1xhdhDB2fgGl+X+MAT
lwFjjUcGzyNblWPEqrWPj5jPg/yBWrkT9Z6Dnf+OiqGhkM8E4dVlqBrvcAUfzVWqjj1BECPa+gKO
PCpWec3uAGncL7btCHw2pAKKrd+Y32k0t3SNHUR27TV24fxJGKP1mJknaltqciAhMmS8LbcqjTY/
Ys8CqRV952aK/RVIRAAbajBpwh/7fs/aJxojWLej++gKZp1NK3+/58GRd0gnzpd71q/DFtwGxYau
mtrIYJ9dF5F0fQF9oPuGv3lY7ut390ydxsb42z0HSQ3CfsTd7tp83A5GYu+6Wh1KxOaAQetKJHYY
PZYWdDqlXY20VcREysi194papFEArZinkHVbLFuAOmJbBlBt03kheowBGdVbP5KviRlCSJrqGOhF
wzOdLrVlL9gKqXZ+biReGGECMJOnuKmA56jB8oYlSPoE3GX6VGVQpBzUAxkgacDcMECpNlQsWSIe
0ZkMqQsUwKQ3hEO+pbpGIljcRWtIoU6Hok/X790wbhO2yMvpKvBuiz59YoHd3k3c2d0ssmrq8M/s
ij2N1c2tuuCJ5P26KssT2VHXOhghx8bG5kB1+ciG82TFb3M1dwdpVqkHz268s9rRPrIkzy7BWGOl
Pnp+Xh5kUkDeiuXZKg3L6c9w3qa52/yY0vk7dtDikywQXIhrP0dOOIjv5sbCxlK0wcPog0cm70X2
RXCJWDE6IWEWO51WfI1tE0T87Zw90pXHqbCPcTw6B1AD7krpgF5IzO6pjcM/zUFUCJMaILd0pH2J
MGtsrTLgQNNBMntKKrVmPnIejGZTWSDmSJFl8VUG7AoKbR3+hNdGjnjIMRIFwkgUfxhd8L2Csutn
Z2TJ2hom/6kBP6UHGQYG2Mf8fm2g+MvjL9eNukA+AA8B2FwYDp+QJQyAM0dGwU/Xg0Q38HxFU27V
VILBHOzn2xocIJ6fQkIn7zkW3FPPvwKYt/J70bypBlD7EKxxewZfxidlOccq06PWiq/lDKEjc+z5
XR4liOVQT/gi/bCannzFy6MLMekNdcjy3Sxi+QXQkhQCOUNzQJq+fJ6Vc0/tsxPDp8ur4RqWcM8D
3Qi9c32lTAUg+rLcZ/zs2sPIwmRbidr/4tfbpaMp+43o5uLIGTxcEPn7vNwIsmZXRo4Hl2BDcBGI
36wLPSASl45F1OWfZhlOewEo+DZru+4tKacVGRgm8HnQ7stOIF+qHpWE+BRdqrEB3m6wargPkANx
dsCA6VGDYTdbha/maydNaydBVboLk9F4LSz85fU1QXFXeXMoU4RwkfEDjeRqeVwFhNVXyHcJHh0D
CjW+FhGmHnWMjB84kt7a2Ql241zWe6iQTJ/mAjor+kEnGXgVQICZXZzZUEjBi8VqxpT0gmDVSzVB
wSNCPsG+CBLIhi2Bb0S/bXAnwJ/lIHSpiWCogQfukzFCnFPPprUR24+lPsgUa7vKjI0NTZ+R6tEg
v4fO2CwTaplF864A78+aOpFVj+zdCcvJC5WcsVNQ3RgwDReF2GGZy49AUK1cZMW8pJZhPCRBeeJ+
H7yOboGHA7Dn4ousa440J5aNG2p1siD1DITuDuR8RCbpj7SU7EolPaJAFsVLrkcEPR2I1eG/tCtc
9y+weBpCbxKgkDNyT+W5s3usTvtqFPvB7e6EbgDWDSCyD83GWO7x0XcOcxlDww55WfLs2+Kv0yl0
oLIzj38E/MtgBSD77voMTjBlJuvQDdu1xBy5q0xmJWvIMe5EL81rA7zJ41yz8GJm7O7dODcQ8Bu7
zFvKAv5CIDSrFko3erAmhw4pix/SSKWPCI3D4R+qPzsnRZvoZLYRbYPXjC7UWMX3rmz5BpnobIN8
ZxNMXE78mgaGs8kMVUDYBsVqACW7HyblmYqjKfbIQcMqqvDtp3wuN8WUJ69BWCOSoUW9sJBOXqGW
IHc1899b43RMPDA2TQdq7Zn71SrC+o66GsFmNhkQC2lV3sP58kLXyXKrOtJNZXp8QMb/+aaoNYP3
kW7KAMMnFgtJtfOnmZ0py3PJ99TFHAHwlY+dzEIWQCYLjcCHzNDA8OFg10YukQncBlqMaMxIG9lZ
NntVG2ywpV8jLSl+Qh7I/GIi2z1pgQ6mEhsKLNHAxk4lyc2DObNkKaXldDaDYrinNr9Vd+DrkndU
EgF7qkAtuZSQVfnajS6/UlseZN94aEcLaziDwjxiI9ZwWS7B6nSF34Z/Jm5wEKzWq1xNSAjRN+d3
BTgLeCpP1Jpjnl/xzEKchlqh/47fVIpM2y5gL46r0nXGLq1TJweExorn2XHjXWIw7lExSFl7kbX/
2WVOhLcYOqXBBLYxamQtLlWYjTrmjVE8j0lfbPMYLnpqHXwzOzcTvmhL3xY8KTJ9JtMsB1U5HPVY
uOuLht3Qb6D4kCL6joEUGBiOyP5P66G5piakBdIk4x7i683VrqDzi6QcnMYhciwmKDZsl8oqVGiq
Gn4fZ711gOthgiScHoMhESQzs8/1EB7GGTnqIEfMn7gasmsVhVdmcKNAsuiMDRs3ISekW+2oaU/+
hIwzP6uKJ6qD0NUXOxNIxNJVkRogGq83QhMNMHGgFkTR4OuL/iNH6pQfQtyRitRDlNsw6dkj1fAQ
a73JTpMttYVTMtzDDbKYk8UwQvC6K+FJoqKE2xPE/f3j7I5fQJXTnqm6NZDWiBe0P1IxaCoLSCPA
BahIh6EWz2abphe6kpoBr4gwewGyhBulA7M9aG94eFHS+8Ea2cZkXb/Bl6ba5m3hetSxL7jxOPy5
/GubSs3eBLA50vIwyhyb4i5J450Ip/yJzO0cgVnBZvF++zKwsAeyX1UCvak18KLA4wdrKDuB2ds1
zfvE1ZnZhjzequgsGd0tMvnGC5WWKghuIGw4jjsAat+7g+ffROr41K/BdHAIy9HdpBZwDhOyYO/7
WGbLwW+kFlzwj6orQDOTNaC7G8f83c5U3bDtXAj7qbCMvCEJ+AXx7PaCTMDMS8Y0/O4fyM18a2dW
/9t26o+pOcPmLy22iHK5XoUQ0alrgc0ndfRbkUh0bkVAh0A/o40BU4Qxlt8vt1bq2yAt06sVGw8S
Eay7xuQ/KCTsyBAUbXXt7CgkjFXbZYIQwWOLVShZ+bH7Mg3gKw6yQW0XDSXBX/ouah+UpaqH1Ew/
USZMGQdy65al2naYOhGSXU0OYJUAGRe7G89WatTZOcS2JUmisEQW0F8mxLGVjGHlgQpn3ExDkUwr
V+X34D2MD5QgtdRRmpQzto23iLtB8xsJIuUIBnSHSTw0ECmHs4WU3RzAGfD+mS/UCokxCBxD1yFN
hmA7BvDTlcYANk0uCnYJE7XhiI7dm/owgf3iPsjKb5OokyOVqF524r0r1dGBOcboTdi03dkmuI4j
kFOfJrfpn+2kazZtFTbbQRctg7sHJw6iNbUWVqzuqto6UiNVlX3vKZPxBypBLwf0vFNWnKDB/nE0
xrdRUDsPUMpuH43k0ol8eOBa/nzIEEJXfstW1EZ1TmBAxioa4BDS9lSnkktbd+Lcx9n11tGZRrai
4i8dzdxGWBydgAcb4KaY369EHeIs9/eFkDK95lgngHSBw4UVuHvDyMUp9wfnb2dY4W+56yP7q4X3
CJ40eCk0CgHpAUPV22cqdaNhnyCM8ZVKdEDK/7SOoXS+M7MBRN29DB57+FN1ZxrGj1pD/7ojr28S
sG7rEdvQts/DYISPTogkqTSHBuT8SdA/KQattWeFjgQFKh4fHeK6PqWmaVyoNA3A0Y4D/0Sl2h36
c13IeZcicnaOghCKkvqQ/PvMjlS3a5PqjSxSXr1bUHFK07VtlTFkCa0WFLQAAc2QrF0psGVfhypV
d0w3ZLqhsJDMCkJYwPSLQd0BbPzeA2jXH3MpANex00OvUxRMPlsPFtgvZ9E8ZjpNwcWnfd+UcKOQ
AdUNmgzIQC7s0qkpDOvBVdvcvTj2uHYSESFZOreudBjUCBk2aOhuewgqYUOPhlDqROdJt1jAL44m
XGpkR61ILnzuocq2J2atXDmQRHHkiYi1FAfH/ooaqKxbDT/4jpxP4O9DaAnlahBPt7PAmEKv1HVG
gFYrUR9bb3ZjYZ8hdvMtHIbqDc5ZhEPw578i7ioeK0Qjqb6GBj3cZk25Z2NUvYXYJmVj6XzqOyx4
QMGJLbeuv3XPoVJzqpGafd8KMNbM0HF6xUYCBOj6rNZ1dEZ11Ep2Q1+Hv7ZKNbz3LWq/XqshFDtj
NgGSa0OQJIGJ/4gElA1V3erprHDa4NJJq9kpO5mfrdS/GBDp+EOfIGVyoBOIwi81bg0l30WK3Mdf
oou78GjU/D71sYeI6C9Hp42aIdYjpwEOEvxNHX2gBnMW4VH91UPiX3pdoEAuhFuQ42HOnijGdjfI
ij/jT2nshjTIPSqmDTKNbbhtVlRsxgTbNKwUgjoS3do0xHYY4hi5Q+iqkOG4qvDLOxmtyZ9p4Dqu
4FjVxdDBwCqHr92Hhxc8wZO8B8HYpgzFeFUaHJSMkAhlduD1QD0hlO23lvkKxjBQGiZZueYqtV4N
J4e31sgr4Nwq87Uum7fJNtP7AP7P53/oZPCJeXkhnEsOWW3DiBOslbwgQNYlfjFeRCfD7GHGcvaO
6djbzBD5bkKON/zjmHypaDYWdlZ68qViCz3V9ZyF1cM0pdZRpMpYgwZq+sxAmrTuOzs7w+XSvyIn
LbegmUBWYWkZgJup8bOSIO0F4VN2NnuDrKjzP1mZBrAgOXdCeEOS/tUyLjRC2Xbvl6XiL5eFVZMO
xbYyBu4hfphdb4fYBB9cyS63moxjHl8hJ2td13Z5pgaoi+RXgN+7MwOx7+c8w28Z88wLVMKcfTZV
9jZB5PNzXzdeqnOWYhciBkHZynMMJti7sYfk+ZLMhJ5+HScvadW+9+R+tvQkg/TfPSuRmUtPynaC
xOTDVLT7CFoVX5t8N4Kw6kcNJcpVVfbOiw2Wjk3RD9GlrozkVBuj2CrbKZ7gaUFsy+2t793crahX
UkxvXThHry2c8R6yysJraCG0ym347wCCTR7jxg/XQZZW36JBguUBkbPEx4xqlM3nOVIVOFua8A50
kf1B1sUbFv2ZV40WfFEQXgLf0yS/YMGJnNou+qGFThKg3t7yjLtrv7Cje976Yi9l4uwLkyNIhPx7
yPQO45vlFJCxwdzKDf+tw4TQcVtd/YoXzz0gBOsSGiF7rorimSFUBbinmtelFZbPwzSwuxZqifjd
Fc9kYY9yH8xTek9VTq2adSxleCD7OejtXZXx1KNWOPHbK+jRHuhSVCXD0YPUTvdApTY0FfBG0DGh
saOoNrYONJVBDYubcQKzQBJs+YVsxyKrr1lkA/EdGSbEdKLsGa6ra5/mxRczQo60BUqfYy0lcmtn
gDoaXnyZ/Alsnp2FlwJaHp9L9o3MDY7cpFFiYU9F8DK4RTu8FWZX7aGs12ypGjqmXmvFGbAUmTgU
Iqw2NGhv2McCP8ZnJ28ByTOtA3LIkseksKDbYyG5u3F76FMVvY+psMJcDW/yY9kiyyiceoC88iFZ
O0Hd7cHiZSBAqsv/n52XofTV/nEAHkAFNG4LsK9oxoYWyH7wWbzEHGRkHS/tFdXnfJy9MhjMxazO
xw9mrUw/mjlYLB0Y1smXKSJJcAQR/4iSVq0al0MvoZ2tVwbl3Rx80J8YU+Gd41ThatYfUawP+p0C
NmNDRaeyEYeHo+BMRd986QOn/RSatXUdsyBBGBOD9Y4NMHEHisO4XzmI+X8Hmt1jIodzAolNp5gr
9cUyoSYH6UT2CLKWfjsmrXHyVdWdAO6WWzMqjYd4AuFbCIz3F7vvroL6zwlooIao/qPMIVExuu0A
hlZoD5e+yq9uOXUH0FhP+9hv2rtsMsAqDCmSTwgQ/ZnFffgjYHtbmLiPiosXmcoRajT47RkaZBbH
Fd8BGdAd23CGWmuf25sI3J/PTH8osHsfvxlOAy5r+MSgF9nvE5P5+8moA69thPmSR63clxWcEFSc
kFK2T4wkXooQOTX3QjXJUhwC/EozSJ95rIitl5SNiJabeY75FcXWjkcUnWIxdhGu3lcQUlxanTpo
9y48QkvfsHCxzktDSA3qvqWD6Ekzccg/6rsCvCeDbJzRL62ZDSBpJxlYKHWrUmW0D7gxLa2p8o1d
0HO2tM5p7O8QYgcYQ49cuwiEQBLcXFptDqVnW4BwnIYKI2buWAseVSpibuO7uWtAW6D75uMw74Tt
QzRFX5f3YtxBvg1Qrak5NLJs9/6Uv0B7aBxXQFk2Fzrgz/t+Fpt3bjOP518tyCwE5HWFQF66o2JT
QmQ4D22IJmn5yMwS8qLmFnlGpX+Hydd0QY7iRNsqAPkpVZIdHYIi/uZGyCylEjU6Bvgnu2zYxrr/
zTRO4YtKY8TCbnV01gr2LHJImt7GbqDMepKhfWwiHzMemfkxMLcVuHI8Gphn+PisIqDHM6CsT7eL
+QXkRyqjuE+wIf9wfUA4GpAc5fGGbG8Xc0VysGVTnm/1XWBkR3BXf6Ir38aOciHXcIzxZQz3yXc5
oKJaboUORgSllVBBJXvSqLK/qtM0tNsVlQWkMv59aiOUBv4WUA6YRuYxJFicl1MybcvUWIUt9Pio
5TfDtWm0E36A0IK+5KTHcYIOuyIqW5MhQTGixIbHEmsz8OCqgatDFeAtp6JjJy72TWFxYbYKPtXQ
cKN6PkrzUNUMy1gkX33mDaBgToN0Z2Q5Wy8ZvAFUn2RqPMzhCHAgDQ5ZHsRIkFcIHwgWtByhADqU
bazOtT5QsW3tast8AMWpbqgqBKkR4y9XTDALnqnYvcRu616StPE6Zc4nTMIWfGO6wfHdfgPHF+aV
JMc6mwyphUeQbdTWoe57q6cz5fP3blRc+taBfbQKcK5+q9JmN03COCOlIZVWdqHDZEUgrNIHOqO6
CAEjD3nQ9fqXBlCNA4Co+5JxbPS7iZXF8Zd6sqCuCJP72xrL5eWK/3Qx6str9Q0ORO2Zg+s3Hfxp
y7Q84qQPyOt6P5QkoJgCVnJwArapqXizGcyArZkyhp1o3HhlczuCoHQdHNwyS3dDGKSfIj95IEjJ
3PgxXov2o4VCMvrvLXyjar1pbkEPq8AgqroWzqs2yM+CuRvLhNburcpNY5Aj3Mq3HrVIur1ZVBfA
Y7Iz1S/G7sRcr8+gaGd3XXsPrnkgWywodozwnSiE+2p3D1mqYlVNdnu/VJZ5s0NCnyZyRV2hD02d
RhvssZlHwywN3IV+TAI27ZlpGSet7TQaE1unqd+tb3WxDF13KRek3XRr4hx0qivqSZUf2qncNODC
+GW4fzQc9R1QCx1oRIfL97pbEb86TOxkI/MKijDbBAA0TyHiMq7KYCovI9QYEdkpKnaqgE1hZogi
tXR+IzovaGtgK/FX3lKlUztaFGQyYy+pwX1qDs1jFTF8S0TkHqRK4C4Z6uRByM/URjXIOI33LjyP
61udY0PHI8qBpuOJXT+GyBV4LB7JnA6pqbBsZ9JdrkF1VshikIaEzV4Uctjz/0vZeSy3jmtt+4pY
xRymVJZsSY7buyesnZpgAHPE1f8P6T7Hp7q+yT9hEQBFy5IILKz1BqmDgZEyfyQZlz+25D6OAhWI
OiqNkd+uz3EdWa8By9mBxx7QcV6uXgfgThr7crCQDJO5eS6dbGhfI4nhr1NjhRf48Yt0kum7IcGs
N47sqEPXmNLlMQCJop3Pcw2pnsAxviOkiUGjBgMzY+scjtKef0O030BCGeMw70ewRlYAZslGUCBP
+lctoog3WA3SHR7S23qepSdtibvgLpU7a5qn16oFTJ64KOsbfnb6vBNGpyRXIgQfex6/XBbXSElE
VLvqYjkmdVxvziuqQ/9pr2froU3a8mi3FmJPcfzo/vdAag3u+8S0JhPfPOh++30d/Or/17VqqsWC
bfs/7/H1UpH5wxlPvt1676/+9eyrT1V+8pAgm728g3/9pa++9c1kCullHxfC/17qF3ZyqN0Coa3Y
aR8RhsWo3out/eTLdtekCvy+fAo8iJxa2fmvVWHeK+yXbjqF1Ne2N1SovC6/DKMMXlXUt1vyLh6f
AaN2O7p7i/B/Zy7NYPHSVRoQnPVO6dAY+MaIH+ugg1TQc8TjQsz90GROhQ1bzKOO9zrHaJGzpQIF
lmFtr6fIpI9nEK0L72MK3mSEz3c+jde1BZXzRRb6ePtsCZvElj/dP1uud5Sq1J/WVpCRIXHRDSgs
7xv4c2jDY6du68EECLsrIksHokBfUdv/DDQgKrFc8f1dpzu9C8N/GUFUJYyZoY5fd6jRCbilsTgU
eYIZ/X/vDDk+2BUW6MsAE07oTtLeoT3m3jtAN3e79NLjbHswy4YKaMlysMiKPEqs582I3QhRKX29
FR+sRk2Ep7TWa9PENsPGTaCrY+9z7zFNSrXpQU/mcSvJbP1Ehac23J8NSntbPZPmg6VV3nUeKKut
AzVsc3w79e/D6MDhVN0fCFn+YW678iwxa0AE8Os0BZ59pqzbqk0am+W5M1y8uyYtOmHpQM4ZQqXr
NNWrGICBs8I3J5J71askwDk0WGFv11EJufCxGeU7yei82/SjCv0+aZ+rpaiKyowKHQ8XxyEOMAWA
IYWtSF/o59aI1OchK8b/bf7UlCsR+tXiC1kheCnLWaRK8T/NdeBffflyXeUXWNCuLzFUt2NucY4N
cKBJCCoesxQ7T+gNrNgkfTKcBiZM3dY/28F9DSbdes36yT5mnh3t82qIvmnQCCagND9rheRoMczd
NdWl9ThR7dzUzVTcpkTo7SGOYaIVoLzQwxijk9FmeEW2ZnQ3lwO7pvo6LkS2lHT/DgwsQXo74hrD
4HoZS/Qf0tfpeb3HehBuAgg83kNLBZcmbIW3OVKGtjX/ZVUVSpsU0nGF6tNDMoAIjwZHXFN0HK5l
LdB8bSOXTATNrwGxNKXdAX2yMGH6GtBcp37UAG56dYFybtF6H1YcobUsGu/iQiz+NvY/3aU7wgPq
1C/JQaoEdQiCOT4acF1RwBo13FFd7QHysL0bY0nhZxlY+9ZRx2Cbi1g71wCHrTdoEIaaVN4t6ECI
+56d/NTn/Lmta+21Atp1bJVt7vO60D4KR9usF8w4bG/7OrMf1ldGBVCd1XoFm5FnaejUd/+xguic
nNUus26p65g3MpLjPpYaDiL/7VvPmlTUmyWdsZ+DeYBDyM5omCefHyavXQ9Ok5vXoHxdG1bJBBFK
QH+nqfR+e83cZzvi7nxnw+Dbfr2qXl4fW9UQtnPkHdaB9a1EYB+w8IkRmV9csT2o+FrfivcZz/fb
UBlxSEGfhHOj5oNXt95uvcyPKBG4dsC6u4z+f7/KGZL6rcd8SbPM4Y440XCHjYDUh4VPMpWkh6/+
PikoFCvlsx3ksnUgy3X9gRTraX3R2s//i+hDNy4pLs+6Ue0mwz767jfd0T9WUZ00OKA74P3R4hb5
fsOv3r1Wc7dDAL7OikV3anGMOoLMsm5O1f7zaj7RD9DDf1tx/4fbxY+fOn+rAqC3SNMIBxenJMLQ
80sacB3ohulW5Jm+NXMDMHDrP84GqmqrIlU6mIdYT/zHtbX2L13rVYES0eGz8GsWJYA/2xUv1WxG
T5p8BiQM5WU5KCyZtmk9Jfu1CVx0sVGu50OdKoQt/f6hNbr55iiJkCVV9w2UKnVaBxNvmve4MBe7
dRS/2+kiC3x41tFGoug1g+NaB9cumBZAbe35traciBxD1D5EbG8Kc7v4TeeLncYAoHSbA0jfrM0v
v+pPo5u1PS3XtLXWbVZPa93zJ7jRxvzi+8h2mhpGpoS86kWD1cNmYnqbl9bapZvmOzKx+eN6fctP
9oBNPKvOcoUPjOhpEDYJfG4WQKZAZAOkmImNjplcscciBJyYfar8adZdokc7eaQupW95Q+MTsnYm
gW3IvPk0NUMFuNLMNrOc8dvTBlwC+o+4c4J7dnaZbJ48uN35PFNtzaV3sMmu730vcPd2mX9UaaUB
0ne1jaA8eaQce0IIOHkKIiZ3A47iXz6JbrtDodkwbQuNC3u6rmeaA9yorhBwNF2+1lQbJfbt1SJ6
HGzIP7FKk4olc8aSPOoRbsdtZG/90iSLmy1I8qM3Pc3BEhEFSPvG/H0kMObybJmN2ryZCSxv5DPO
PP9TCIztV4nE3nOlW/Ep9uX3YIh/iDQODlFiBMcs0shtsR1mlUz4Fak3J5nzg7ugGfx2OqVNxf+K
fo6fYFNsO+GMnNS9gom4F8geZBHo89p47S3jr8Aw/VAHEba1+4hsp+aFjUWBSJ8B/oxxvxlGnh6y
BAWeUx22XWiG6Pcg0JE/p04YmkpAAKIQsQP07EE8raZ2S6VjN44967Kep5cJ2GIoyu6xJx0fk7H/
nTkFErO11e3i0qj3VafJcLQBmJr5sEFXEqBT8t1we/Wjq/sD/oWnVjk3q2r0S9CCbWVxGnZB0hSh
kcx/R/2PpkB9mb3vH6Sw+Sza76gMHtKg+DZIwCRm1UPFLZ9N0Grh2GAub2rf4iLbOE3NslJ32I8J
+0defKD7tbf4ZIoA07zJa//ohAlbx36HDVCfgRyzO8HsJbTTgZSBpo0bUxU5ACvnLzMxFYBvYsog
KcWGC75DJt1VBQvsLDGbqqvsmrggq1VM3c7J8CiYyv4AWvSHNhbFax/9XSOhe4CE9qaRHSVOUNdq
IoEkk0VwaspZPJS31Q3zCh6T/0TVqDKRXgAiOf7J07i5GrOFGVr+2g+D8WZ55wEE5UaLxKsBL2Rb
omywnZgDyHjaJ+zFr7aazqXQceLK5HXs8HwyoMjsVMaXQaF3OCTgSc9JfArqbueZmCdGZYNFjj0+
9UbSEHx29SFxER0chv4O9GNrN/MICtk+G6WvhXqSSJB2/YunSgqWc6m2fVQ0Z5GOp6YHm4vUEqVZ
4Otarx/HEY5ZaRcAX8F1IVtPtT/xsFCpKBN1PW5xA64MSeRefQ+YM645oq/dQ9cnaGcm+sYFASmQ
XjgqBY/BxgIoNKLCOLMt9zdjrxG6R82JHHZo190MikM/p4GAH17Xibmr57o99xnC6bf1tIb3lof/
M6ZMnY6idIdDq/ensiLRBTqSV613MdbhzxvEeASlkRnKSY0HyB4FbGe7CbF6n9DRUO1ZBIm5d3r9
pptVfQZIrnjCEh+7FPbH23YGZNKb8x/WKheajAqeWrGoyRMZhKx+8dk1EVco4k1UeXhQ5f7vZ/yc
vqc+G7jZq5OwMH+arvcioj40qemdYriqOy8dflUtX48I1L2yXQR8K7SbqcCXxSKSPQS3Js8S9IMx
XnXFa5Goepf3AJGb/o/00CwBqOshm1pVO6Ul/m1oopNUvvYSIfAbzcnFsPq3wunKPcol37si13Ze
1PLlIeyI+s/wqLtioIRPodpoy5c2Gf6KG7tDyTBxD5lLQaUa+300NMWG95tdpJwOQcIHIis0W0zp
DI91yYdl5OJVjtT1zZqtSyQOWSr3ioTy0RXtg5Ql0j5Z+TZW+kYs3jD4VGIThWcaFc1s35XRQ1Oh
KpHxMOrGcK8i4yMxPVI1bXPR2W9sejUMO5iLzlkzNUHOPrNPuUDkounqv4VRliGe1Jbe/I1KTxpO
doo1eZtjmBo/dYVlHFHobeLe2aKAXHrti56L99rWkzCwJra+vrwmnhvvG2tEXzgGm9oE8mQaBAmZ
n310TaDCPvPnjdc+VF0e+u7shiIoMHyXlb8vKfdceyCLTdx218LpyeYiR4KYGjysTuhoUrb9Gzn9
NBSD82GVMYwsUk43oQfHMUfzxG/PpTb/CTz0r5zguzNK7D+t8VRQeQoTQbmYxXnazA5wvtIM/A1p
6OnIziunuoaaTS7rSzp2zMH+ZO8xzzDDfnH6tHLjHUL3BHa1ebBnP9im1YB3RgY5VYzpZT0Mwkkv
VEcvuWxcqMOuBMY7vPgZBAsyS6F0tbDvmr9Ty3l3xvlXY3bUwBL7ATD2pYKF6M3kEW3Xr7foIHxr
MRvdeUX+iqy4c51Y7sOuyZtjFbfyLmdweFrSP4lehXYv850kqNuaELMQxUpx+DJGsLTS3fQGzsq1
KSwEgfzs2Eg/fsCWJkLtx0ouKpDOKSJSO4skM87paMHQTAp1KdNsPBaIID8ADbcOhhDz45DImGAW
WivwmHo/jBgjUmsydlWaeXfZxckubh7rHlqPLVyKqRhAop1BSFzU+BwmiP9uFhTkpst06uY2kHhH
COfVtQLsApWo39r2OGgufgNF6r91FO03jef0qO0naAz3wICsGUsmJPL1b6pm52TUQ/mh1dREg6yb
TpVjO1sor23YMV1+TA5MnwReywe04g5wMtgHcKq4/vXC+mABw1kRqtbH5PY9Hr5Cx1vTwT+DvMhH
jCBKyLQ+fpBPZ8OW1cOHEURDKEFJfQQOUkiO8puPuGSKQMew/oBCNiGqjcRbrFlnDAfNK/qTAQkJ
L9quzVQo81posIim5EN1WbWBl2SD6Y67fW1PLLK2fU5c9sRRbA/XDhHXa8v/epn8Zg/gjL0yC9C2
CiRUy9xzHom1ySgFd0012muX8ZGN9mZweZdIDGVIeU8jGsmIwvSxtWRBUfMBGgXsN8ZBz51sY+MC
Gd/rutZinNL+8IecEjPaIHD8yxdqOvN+QE9kC1LI3eCGZYWDYeW32hm9cBaZtctIAYeWMxzMMgvw
JE/HvaquQ1bPx75No6vif9FS9wHM4lueROJOIrUP0aRiyWo0/YYUOop+hbq79syCXTbzhkQC6DqU
uylMsZPVh7TfQGbo9tZigtoX6QZGfHZzx748BQqnVaQd8WCp1F9lX+IzUqpDjSvfbq6Cd8DB274Z
U4gvPP+RAvE7177gX3HBhmA43CnQ2p67i7IkDqOcRGvboIMjON2nKZQhEaHxZYz53dWyq7lM3XFO
4sqVfbPt0Q7V0GFj4RYQH0gIoMUaOZs+kF6oy5JCJMtDl0bu81gFJNUduW97qwrHkqRGGcT+NsMA
LmypLO/apHK3s98MZ4Q63MdUGCk/OgVuoSVdZthMqAUh9M0r04fCqgHpWg8z0nS7wZnTC9yO+kDg
7/DObuim1UcDxQyhtdGl41FFHKr6ZXuqx4hNOMcBKZokSUkhz56x67qoPJSxyDd2+ta6Rn2P58kM
yaj9xexNhXkU87lwwmEeqjBpY+3mVm1/ndxJCwvK9Y+tGMUGzWb+cT04J1hvFCVpnqxr7mS7ATf0
AH/KBgXKwsFA2zMMlOnRvAwRpfV1I7tCb9zzk5iuXUu1ERvF4BxHPo6p0n9EyP0wxFoeDr5+s0no
7Cx3nkOj085dUL4J4XoPRaf9aSa+qMkxrEe7qotdO2e/Wwv8ToOoOM4597Jv0od8GKdQS2cvnHAZ
6Fj3UYVgWdFdecbIO9rNEe5BYoAp3UcRpmtIdwhP+2NP9nixI+BbU5Vskn5yNq3gd9JXpjxrYoAC
apEYnafy5M8DziB+WT+gOXbVG7ZUFlARC0tEE8sNwLJEZEK6l2YKcHSZCJ6MZmgPkGx3yaRBWauF
Okonb4FWVq9dWz5pOoA3BLbbg9e23w2RmxurMWyesJyHL7Bvqp9gyan45Me4Fi050X5Ish1y0ETw
sTFvdXYfVZCIMxwlneqV+qttLbByhAVbHgo4FPisb9Q04T7UB9/zqLDDzhvIdSDTNOVoQ7fujVLp
dJ0AGaJZ1O5zP373EKvZTYGJm6nId2qKXTbDAx/QMIi9G0f6Tnj5O4ZA07YmZbZDclXf5QlowlKL
EVoxq4diQg+rjViipGtboYck3F5LB2/TybTbiCg5kIPLzxnSu65uuhdi/AfMLjtkzNO7ZRjaoeJB
CqP5ngPgGGUqnlr2s7FDodnyqZsIeCVd3bJj1RuTSJ+dXWXF00FWrrFNAdiEwkdONr3FYnIIb9ph
I0FIbh0ve0oCcXEdv9l1SORSt5b6foCOd1SeHsD4ReSEORwqzZDJfY/wu+rdEjmvFC8G9NT30azv
Ws9vQujK+T4KHGaSSMQ7VJ6+G+ju7Oq+HV8MSVpIwr6pTROrryDAs9RC+KuO0mmL+eMLX5VPjsX/
Qfoz3wsNp4vZ2no5GJmYpBxofa/B0aRB0M6MJDCfSbwn5GfguW40sIGA2rtmMxBS7GsHBfMaJQjQ
4WX3XOdQuCwKgQE1/2YCQZ9P9hzqRNJ2jzUY889PZBbGi0jzJy2q1WbQjehRtNZ316YOr4bqnPaZ
OBUz07WtAecqqWZU3sVjlwn19IL37tbAhW5T1waKSGUEdS4Cp5S1584sAHlNOZqOcR1GCKwedI09
y1A7zefBUaAg7FJijeQ6T1GQqT0cTcwwMgipvdLYqU8yBQgQ1CcsL/vzNIrhvJ59HWLX7s8yBToF
p4aV2iPdDr79MBe5f+DLrc5Wrldnl3zXvlPldUbs94wkkjqnkk1bAC9ps97N7ygG9Pl0qCkwIkNz
IXvhh6T6r8IImnNWF++NL0mgFPbYHFUi2SIHsJr9fEaWuJ/Po9WjZe61eOG6hpSh46DOYhb2adAW
Q7zqMM2qOLOKFGyCpmjn9OW7m4AK6Ia45P6kWlp8dqVdbrSkTNhL+dF5PRC+Eocm2dUh7b6PNL05
q75BL2t0Dg3T4bnRM7CLCWFpWDfla5p1v9qu6D8/q/Vs/ZgS5aB9PkfKR/mlF4docaNc9xnrmb80
F2s+vu9tUxUTb5qDO0Xj2Y3fIDVVTHQ7A6l/dhdUZQMvfbeKuDA2rV5np65TFNzV1hizJ0MLUtzs
+ccovjnIUKIEQQTftlG0YZJa3kB9G8r2mmlMF0jobpJsjmSY6FF0UHl9HNsaYYUCV8Q0OY0dvESN
YA0Y7GSd13eAmAd1YU+9Ubar8KuwfLVZT1sjqdj+RlaYdIAokQqB/v1aFgFbq9EmX4Mh1Rmgg3kW
cMw3lQePrf7pq/wneRefTzZCQ24wHZ/dMW08sLBBTcRp/a4qcyrPzXJYm+vBRsyDn/nyVf5fwxFG
9P9z9egF7X4eBcnF4mBU4waz5e9sTvpNa6MKt3M1G4GRIjsOtQwo6nBBXOH/XfopYulz2AQN+Ezh
1UDuOAwg/vbzb4GnBBXAydC6hyjvk1OuSeTcbz02gfs+GZ6KqHrImAfOqGTjkFbJH8jJxSTKW2ha
PR6zyry1aMOTDtf8nZc1WggwmnJCnKrnqJYFc7eSe2OMnzyqYpF8wXf9rdF96zAsaQLdceR5ipGJ
bBrzMhtY2xwgIngvfcMzHAw+eElZvgYrDRL7gSKGSDmMJ610Mx4df76KGUE2x9NaoibyjAHiDfWQ
nyNdoMvdaYRVkLEufDQntGA0J1RUnUNtAqTlW2aYBbH9guJRUVXZOSjVb75s/GkArZ7sscBb00y7
bUKJzBy74DoKZR1IKlewxjYpW4it07TlTZeQGge2URuRV2nY53F5c1IqzghZIdpfHCDaqy1VmICr
EHy2JpRt8bgxfZV9gPpvLlGR2hsskYttq6n6IUM4wzJK7b1imt17U+OfcnyJnvDOpCbtqO7XlImD
pzq85zv7xfNEeeARKI4RefT3sohQTEi1H31kVxvkaQcQoyK/ajr7njYYdlWeiB9xlbyRSdrgwG1/
H2LxhCCq90cK8mmsC2ahubc8Inwp4rQOGx3bNrt1f5KZ98kFMEd5etcfSZY8UxqE49LXEK3IlmzL
uM1OJorzW0/a6oiKqTooSgdbUJrWVmlduyN83JbVmB70esl3BGSkCjKtnejdK0B/7ArF8FzAJ7HS
MvkeaZULE5xigvmSVXq5kFeSnW656rkd9e9da3wUY1ejTg5hkmo/dRi8WlI/DdABGostmsvZk0gz
Cbk1m5mkdt0s80stq/HiLNm7GajvaDX1MRga7Q3r650ILFKqMPa2UZ/vpjiN30AK/hQYTT3ajam9
WrqjYZ+hjzu/lyAbnTLZ583kf2/IXzeBD7a+jeYLic94m9vIKQ1UkI8o8m99lNx/tMFobbzMM27s
AKxTUyXtoYV79pLYHax3KuF/GuSDnSD93WBITDxtWE9BmVeL94h9DKxBPFl1RGpDE8WvvPqDrEBC
jTSpQtW4wQto42gfJx6E4VrhsaUydSPF8Hs2u5OaRfcytp3/1CNskRTgmTGabg4ogTMdrfXvnDd7
XmveGbW0PPxqfw6vV66da3s9rJd/vfqr7/+8xTrsqmid5xEr004xmU/YH4up8edpOWJ3vLbXs3W9
GRKdi9b2/5x+jX9dvvath3/1rfdZ+2ajK7aWXk0he7sc7beiqFhUl1PdI4QhnfqfXmuwCQiW8VwD
srvDj+2f9udLP49ipgyoOdo+zkR9Xg/VssyOdon42Nq22/k/bdSriSKH9KGczfjZMXQeB19aG0BE
8fPaV0mX2T21x8Patx50uOl6MkYPn13Sze4x09jXizqcG082av6ffetA0aqG+s6idbzc/LMv1drQ
MAb99NXHjnODmL11K+3c2CV+FR+cCqnxUqudq17Z+jWSQcLSN3U/Gt94lwCRX0xdm84qEnLnYkD0
VM6K7VM8h0i8ld8TEBeHFAPII4URWMuwEzHZ2xpmMGyHJieXEhWPbjm0D3aaH3zW2AtOnoRIKstP
MMcOGVv+S4Fk6wFxl7eiyb0r9EN9p7HtYlqJ3cexm1IifP0xm7ozYijygnuvwFIHIDcoKrWzAsPF
9ESiH1eqH8JDdpIPOnghof9YdI3+Hb21YitGt9jpyrhTbu7ZYvbINJbZtGlRNzzYTUmlR0eQyTAh
yhF6b7Nh0N9qbwQw2mULm4JMUo4/FBZUsfWRVr+ttm/ZKQNo7GPnXY12tZVw557zBJGCaip/ksuf
L2tXE5v9NcjlaW2tB4jC8b6F+r1dr1/7ut58C5yheVhbQ1IqKkzTY9fNATi1TmxLmY3PhYgKaLDJ
uNPicXxe+5KSYBdw1HVtBbhyXpJa/kGG5p8L1IRUNVlJMCjLPdaDNP9ORkc8rbcJKpWcdKwLw68L
hh67B1tr8tPaV/PcPnRadA1aavhzuUUvMb4bSuqYeGbz3vPjJT3BtL32xU7yJAsqqGuXUw6gbvPy
1zqvr13JqOaNXhnmYW2mc1s+z2TFP+9QYIFtAlRaMa8ryBU46D2tUu+YtsyvSLb8B3T7eUmriM+N
6NtX/7+vI8VfAIe0zP16v68LByN5majGsbOR4wYFp/IRyUD7ZE2Lfk6dTOHatx6GUi8fu+UQpxpw
TnNWi+YT1Jz/DnxdbGTKO1amfv/qWs/mPCofv/r8VP7Rg4bop0mC0G/a9LE0KRkLzHo/z776XK0D
RNAE5/UKjQrT52VFXOdHzQQM05mojqeVjRmKLru3mETQLiJm2K9NQ5QSN4Qe3rXntG8iihaQz5Ir
XC5ORiGPqRCAqpfmKPoKx2BwJkg1sfcS7psV5ODbSpsM89K0KaofzRbkfjf27ttUNONRaERs62g+
tdmxa6p5G9tw5YfO9c5RQ1DiZmTndM0QiKTl7qs3FGzBAvG+thxpZC9LnWBtJX7kvlq2g0pSJ5/W
rrKPiSZkpR7WJogpe4OH4/canYetOdXBq5MMGpJgibZzgsB/NQiNjnpBULc2S6Re0F8jyFkvtpgu
7jAYLutgBKLj9ZvJz3rYjLPFc1VVd325adYR7nZBUDysF2JLTEw39zgjYVwYrn0jK89OtKhQBezv
g6QaINGw5E3rwrauTb7pRaQ7lzJON0AX2ViuqY5e3u6FN+RgP+PkUKAW8hqPT1XVyH2gYQydj4vu
5ei+kCRwKP4a/a4ElfWmZQPZqVz/1scZq/tcyDfHmGbifGY5TGNyYnHLu6gEujM6ovnboE0UW4Lo
HTloLDgmxJ+D3j6srboam1fPOjE7JjsXL0sPVNDZM80A+laGFHURibd2IpOV15SkoNGYR6OIvY2g
JrBk+bzNANJll+R2vyeNteTGfMJ5+TL3VrGxTRkfA3OL+Kh/dxc/mPVg5kfL1m5W0XzrTQ0rHr+e
b7xpZDjKiXx1zt5Fs6BFphSPN7FbQTU00RBENav80RXDPYpq/RUnwxVxEzZ2EL1I8lpZTayuazWf
z2yALloO65lYYgy3tB/jIs4/u4wpSs6aNTynbf6rcn3r2GJjcRUO+nAzIe5F1vKD2Lv95dviOkzS
+IPNxj4LWofN0q2dVUhAXlDD7jrgEk4WBogrf4sX/LUomjDGG+PNTttTApD3lyERhtPuOTYmz6Zb
XlDmLfalQZ620NJi549pRdE7+UbQVx8GHyKD6AKBPn3W3e2hbEgEuMmvRvzQY+UegtZY0PmFv511
coRFKkqMs32StjrIWFeZTyodi9exTxd2YS7OazOv0RsFNPEA8969R/1MHaofa7ga1nRPGnvhl6Xt
HlRwemxrNEIcrThi94SJQ+42R5J+zc5eaOXszK1nQn/+vKIGSYFiCwhql2oU+ilq5WFqdgnJGze0
zSdcB59jxQxkMdXu48gscfsuQH1pRvVmeh2atbJ4ctitvQ3KN5661tyvY0ifBpceD+1wcn/3TM5v
tvCCF1khz49FxtvgWDMu2pgwL2MTQnDkmnE1XVo6eovP9UDmfmkNFIufC5x41xZ6wNVzG2R7EVXO
W1fWmO0W8rCO9YGjP3lRc/xsVXb91I3qZOuZjqyFeczqXF3lcuj08aLSziRdQ6vq22E/+JqLlpHp
XifT8NjzzjIko4NmwNppLSOpwxozz/Iizca96qPBaDR3amcnyYBg7dJeh9YDBUxsnobr2vi8laxb
h6JqSRpVjuI4DpK0ZCswTPOdRkAYQjlsbZbLH6AI4PLqBfZM1QI4Ec2pM7la+bo69WJ+/WyuI0ZT
DefEya4yHz7sMi1PkozXdRjqfw4oYHo7fOXqzb8GRj2YHk3eyte1neUZVthORh0CIEdaZLlL0pEM
mswUwQA7im9W5k97MUCmNHI9vvEkQRJwBzU/LB5Ga996nY810G1t+rV9h3FHlmF5/Ve/qlvkixpX
Q5cxbgjlImMr5kjAOOVQpF0BwBiK5ZhXFJGXvsRm9kQIKAbO4Xav0ineqqgW17UVBHO0QCtxJF8G
xy7VDtropmyki/5Vdwvz0cX3A8RIB+iFK2pgqWyOX9aGaKgxoVevHtam0QHlgIyXH9ZmNRfpKRoD
kMPLK5HxlDc1Jp9/eO1ynXmTNHn8vLYcOZJiHdFEWZsJ3u87114S0cvLhetUZ7gYbrg2c9Nz7g0U
3LW1vr8uNo+5K5v7+t7lgvOanFTDT3N53wuwaDaNarc2K8zl+WkWuN2s782VyCClCEEtrfVuSTTc
84oUL4VlSmuOUegbrW6bs0uxgETyXDNX22V71F0qQzHmn2/eVM5hGsfeDwDEl4YzPOl4nlpH/U3e
4n0mE/q96qGLUJQXL/h8s9QTGoZ4dFZXEBz5sSrd6NxZSlyiSEuO1CGLY4mI582U6XuOPNvvbvae
7Rm/ds+vfheydLFczqazUWFq7Kegb8j9JL9PFOJbMvhsDIzYT6/5VKQgceL4Qon0kE7q1VWFFSLH
CXyjyt3HTvWlCmVt8PPmSR1yeVsPmuvmN7KhSGRHPzwUHjdDBgPdH2vqaXE9ALgCeg6HTkdjs4fF
EnTTBbC8OjVt/RPbTO3kGHJ+dfqan910N/CDf8d37Veh/A0FepS7q2gvXPGn7mV2S9IE3drc0/bQ
9PX3ykmN/8fYeS1Hjivr+okYQW9uy1ep5KV2N4yeNvTe8+n3x6xZi711Zk7sGwQBgiyJBgQyf8Ok
tT1orm6/h/aRlFj62Zjn4WAoUbx3lfQuULwfTNfVi1lHv8yo+KsbQ5P0TuWcNBCjZNlcjLMQGhvr
OEWBCfKDFxrJt4EkUTpZLlCkimSlw4udVKO300PSSxVAgJeiOBKRj0n5YXre5jHmL6gTkyXQPldz
4J0sj8wnwPd0X4XIY5oOYKUBLHzT9P7V+ubC+n4Ycu3FUJsLRPRqQxYqOKgFETELuUsCLyPxXpW5
ee0Yj+P4TcfxxHguWts9TVmH/OEIQLneEmdUTppCXg1OU3WAO68jD+Iblx9APdSHlAjYDn0le5fb
+eIjO5/5PCKxaQdfq8ytX2edjzZN+qND4h5wtxMSMaVQzDG8jl78Y8oxXRwHtHOxWvw9Q4MpW93D
DTBotlYfts8kb7WjVVnhJbByovJR6e6CXDU+gfz8a7Di8reJCia5oF9R11WQv0OC9UWJOMTQdhsV
kbozzn3Di1po0VMFSkVqUlRWqx0gzhMcW3pI4Zc6SJfRu/Mhq7wgo6IB+4tPYCP2MV4Mj71mqq8T
qdW9p5PrlqqFkOJDFqMFv+zsQRe+DgZk7NHur9JkwD44OpFd7Ro30V693mhBeQIgWmrSpBkWgm9t
mlzkgOXrczb4MjN3iU6F5i9qn2X3OvlAWs2ofJYanlTBPnV9LHSWnSMrG/LV7UVqnq51r5GSghBw
kKSXNh2PkHPv5TYsGg6QgknJgVcDe9HlgMBVpn1SJSpoBHowq46fOp3sw7JTWYpxIPCnQBo4Sw9C
3cPFL1CBWk8ZuOkF8dXk9jdn0VBsI296nWLCHZOl6a+NjzVaXoeXNAv50hVt/NtubXSlmTu9OKH9
kg4/Szxx34hpbifDGrEmyY23cix/hAlCE7KPEK26RZzSO4EYNd9sDT9DpfeGvfTNDT24VNjUbGXv
oJLpwX7dOvrmE9/7EjBMPWUXL2QGARUtepECcZRiXyV+sU/+26ZPUbYJKg/xbluPXqZgBOXle2h/
m8c0jIxXt+iM12RWGPTBtJylGited9Zm4CHSRRts45UP2ORk0a1/3pBGHlFpPdnL4VVQH4C7+wii
w22rlM55kSKJG0a7ZhjPThA7Ly3a6A9jrEAz1wGgFWYAOxpHmqN0JiIYPqMlx5rGb/MtqN9mzwUa
9wCb/z5f3f0uMsXfw+wHGIVtygtcOh2Lu6a7VaWtNetdrfE9kxompsVxrgDY3aq6z1FzdvQBbjxK
02jMpPO6WMXWowpepW2a/YuW82JIrW6V/tRadUEPflSK3p4eS8Ah97cmWJA4Wg3exnDy6Mlxec1b
tLPsSTc35HbJFBtD8CKFp4ZHtTDmB6mNvts8RLV7LPQ0SrZzs0SB68rZyN4i4iufWjqhsyaJD2ub
4SW/PFXlo9eXzbMWwSr75eAtOjbqixQ8Ryh49GSr1zbfHN7rSB2vKPqoL33gx9das7+sHRLWKShv
NM1xbXOxK2vH20mbfkCwAhmhrTXa01WP4qd29LIHvoHZAyn0Sw8J4iI1jDJtdSObXhq+aK3Znv9o
k8Ospvirbv1gp5VVBsgnd56lcGuihA6EABjqtJWqAkiXXEw97BI4qq917JevflISXvPi6ChtWZQT
q4yBmId5UW6nylc3PPv+WTqbBh6tBSrFhgn8p1Sxw0oZZvdBF9Wv9Vy+tAQK79F7rV+LBJFbM1T8
rQodFK+H4c7pzJ4LwM4Q+NSORCpIKc2uX9Wpjh+b2D3LTmnCZ0wjeN94Z20ayofJHO/sOuy5n4Px
3phDefHGugMVNAXZfR2U+7zcK+pQ7prGqXeaFcwAj/zmYCqGc98nUDTi3k8W+7E9Pm6fG8Mv4MP3
V7/s760+QLE9JCcFL+Evv4sPVojgQWKx0imYAXilVp3GyP45uzkItvqs9gHMCSUE0632+q5lDrJt
mH3kHv5CeraZQQlvx0iBSOrzNZdsH/gY2PUmGHRVGS4gJt612omOAR8EAtwqkHRAyn2v36kzWnOt
phgkF2AnucoxHfVPrLsYbEAv7EpDfci69IwZtXKtuhJ6bD+456yHAGcY73EzxCz/XNbJoD2zPnRf
58zSLhMZbeIdLcFEo9hk+dTCmdqoI066qBOTvp1wA/DKPtm0M99IFsP3av+shY33tIjwTZAY7Kky
4T0GxtVsYvWgYIyyKaJP8zy/kRHaRa1WHgq7de/6DDcYAgFsrsU0oABvG9UdomWfQViMuNC1/aF0
Qnxcdd1/6POfnCa8ILdibNB9HraOaZC5LRTtmjFXzaxRfTZSzjxU2XxnITgbhIBEMgXLxUSHkzcl
p0Yb6kvd+fUe+8hh1zhOcE3det6prf45GPEPADHV7YMZioY6l88W8I/nSjfflTiqThlqjVdkEsGV
8E3Zp43TXsuiIEqiD/C3Zn8bVFN/BUhw6moEGds62eZ1efSy0TvnxlTtUuYNLK3McGPgprWt++5k
VQsiMOi0vTnYyQGA8F9INX1fzERPJlnyLVer3wKH67aosxHB47mxGwW4XtK2dxolOgnAtdCSYMXe
GXztDRu2jfpXlegTvDqzvhsAGpyVJeBhNM8yo9aWaTVTFB6jjjxIGiLMkidIRkRDq77r2ffeVh7S
FJ4v4ijbNH4Gvfx7do3qQv5N5UuY1GiuqZepqLQXE4aHyWNPuteuhwT8jVNtjTyMrl1eBZdgZIaR
aby/U4gvT9qVyO0Ny9NbZoSsnB5NCid6x6iXCWZCDNWu6voY2tNfrqm619FN2i2hwDYkFHoDO+Ct
Rm7Jds5BH+IIEUCm0XJMy4p6iZR8hgiQb4c4+tlkJS7ZkXniW94nIFaQt6oPXNDfdYpFzEgYnuwD
phxtZT0RGNE3MeiynR83r57bwDFzG9zfVKM4hzXjYKyY23nom23ZEROo8yc0TdVrH0XatV0Kx8Sw
0oGEmeabUA/8vdmB1As1nRWK4nSMvVazD5LE3QLKOkRF8FMh84ASQ4SiEKGMH701lJ9aZM35aJ+6
HBs7x4XTpAfkQNQReqrH9Pg+aADyzM+sSNotec+qNB+wNc82uAG8p7Ea8vOOtUCodxPk4sfRI8Be
691EVjh4QViFz2dbgVDy1Q4cvhlfR5CXG2yzmFWwKOwSFQ6P2RK8ntPgYHuL+mzV/wxcP0OgzADe
6OopIAYzB3joH8MZq0Ydwvym06Aytb8GSIMRsN994wHnq22HqLOzMfNW3SI0XezVogOh3CkYsGiq
gnwkejFB4JNYKN3XqZpextBuroQas+3cTYiiZe0j7OUXIs3NxkJP/uxNOihQ3bfOju1eFL/3Lkri
uxdrwelUcfe9cb1rGTHMmo3CMJZW1WlGYQkL1W8DQNRj1XXf8D4w4ATbwV4pk+l+wKvo6hA8LhYC
cZDqr6nj3oF/mJhljz5XcPg2smonuhEAX4rjvW50/qYpIFFkcUWgog1Msm6ldarcqthYid0ega4X
gOI8C9ANH4MDZOaLk5OU0gs0t5COfS2tziXKU2i7JI6P5dSax76uvC+p9waXqVNb/8ds1zs473xL
vQUio/yIjH6bW1lw0ccAf8RKbXas1L1TD/DsaIEDBXdCSkrxWbx1EO4dqyDooZo75oz33mgNT+mA
RpFDDTGZZN+awVueKfbdWlRD4dyqNjP/s11DEcPm68HymTt6gwWO0c0Aelaed/AD39uGHuprGkPf
liXzRlcDXkXfNO7mOiZtyuzjZ5rr+zxIpos6I9+EUNSzFge/rMUhCqrOFd1ieRhZnfEhXopFPMfM
R+2qmnX7PPTt9NDGy8hNzSuD9rmOmOpWdXosA0cNt6nDbQQTdlZa1h9dnzLzsKJPSaqjc2gWT5Yx
2ocxj1h/L4Xv3s9eBw+t1eJ90z2nTpNcQpYHl9R3op1RQACAjR3dWbb5rAcG7A1v5InC7nEAcUV8
L94PSv08Y1BJYI/FWbcInGnZSTBg9pKRhioMLNG0Fq8rEJj/LZSOfFGPtmnhYZdhhEhq+SVIjTHz
WsIs+DU4yJ4viQBl1ve6j60rhltwJDAD9eBYBz1orCkYJlacPscSGrkiKH3mQS3uGnN6UsN5hNrh
27sRVZrttFSRKZi2vcnNMlMXoJkTpvBKOqQnZw10kWcWdyAyTsMEIwW40kNnds9Ki/9TbsbJTsdE
c94KZi5cCPwW+LO9M0w5nILZfRhTTWMq2GWPHqm5S9xUn2bgRu94bYA2LL6HQ5S+qzkuMV770y18
Hm6JEjhLqKCedVY6KQ+U47navRQTnzAAVp6y86U3GuDYq5VSKoA9fZACU52bFzkNrpVvUR3k5ywu
GbLHztlh2A08hJQCILhi3hYopkVOYfNe2FuTIe9+0KD01gAF8F8bDknD7yE54t/HBFhPyRx+CpGC
Q3z0MGEtt3OcEYL7gjcCoL1LNO4u+r+psk37+jfrmvauHbJjPdZ8JkEFJg6W1moCSaiFx1nXZyf8
WuSl8RkJeRQ5xxc9CaxTOigvM0GAhd6qHitzMR6Iv6mdcYq9MSRbv/Pi2TuHkfUQk0rbpjqySq2a
I/xngBi371xTn65aGr+NKqvUsAqQUQyhDC8mTZWPrk3S8HtAgT7dFCCCrO4ONglvsFylfROOSKff
3eBor8B2XaSxlYmFgMk4rS24+jztm12R2t4TLADnUZ3eZhB8TwZgBDsPmkMVJ59LJgbIV0ZAK0uS
qVKdUz1jzldmADQV5Zh0bsj8yUiBv1i7POiMbVUW/Ql2RPHWmXVzGmGLbKWqJ04D3ri28AtVmnum
y/w/bWfv9DL4OdnKdCzidL5D+OOpnwF7m66dPAZIuTwGjVaTGUYK0+mddG/VdnUsoYEbAewMJUFi
LuPPW5ga7oBUsBOSZCyCjTOP2Z5V9KNBnINRfJdlj10IWOx7br9hWtaeswUzUy64uhCExdl0HqMF
N1obk3oGGBEuSFIpJj36pCiGv4//2yTt0j1bXrv6UgZcV6+FTrfJipRSgJ6NDnJaq6tg5x8mHCFP
VvgWNyAF/NexCdJDAJ3Xbg24RcP4ilA56oZ43t10NQQjJLihzGTB4MYOSt6L4Ibs6PwUkuT41+Q2
wQVcljXvmazyl8imvNFWBZfsJJvJTAQJFhb/3lAXoH3dVkdBqFSO0wIpZC6bXYoeuHXQ4PXgbxJF
W+IItAZgsfZkVb46Sr5L1ACH3J9mP4BiXi5cs5xRtlZ8oq0l6rwXqKI0jnM2ZSfpGTktVwZZxODv
49vlJNJLC9VpYztZupO/MkFrmgQswmeLq98xaNSjKIw43haS+3AGw/mjW+7faEbOKUeNWnLAUiRy
/WUzZolMSgvjO6lmWXUMS0XHf2b5m3JwnwHeGSf5SfkzcF4Oo2pAnKSv9l5Z/pTj0jGAY77cxtsd
lkbBS+U+WRdrIY2ubWOpd0ekVvBkAvRxw/7K0wDtlgz1OKXjXtXr74IHlmIARt3V8OuIpyI5klWD
jRlR5aSM8W6zl6T3DecVqsG3Hubi3mtC7qiNhOihTZpXufd24j4OxH0Oc20wrFtDhN4eU3fSW8Ul
dVj+tSGabetNAzusA6Fugp3cLrkbslXi8ZlsZFOeAivUffLK3cYr+vyCr6MH+kw2lwIiAs+Gcqzw
emdsGZIZIAIwZ6yGMQL9Y1OOdnCkAInsGvnltjmnPWgoOzrJ741NQ4y62cVt8nke9YtcudtVglq6
Kax02sm1lquStAXr/1ZDfGXBAMg9kSNkS9puj4PUpTBSHEOaLgSiiejj0L3Ijb89mnJp1qdB9tRE
PjcVGPadXAr5I/W+5vq0QaFviaAzy7Wqv9rFNgS5y9v1NXOnnwFeGYeM2QBP3atW5S1M2/CQzxCd
W3160ZehQz7bWWw7xzmYQQJjx7dRoXOihNugJ2QlefH//PAff4NsYnsF2V0P9VvP291DTQaH0t7Q
dzIEyPe9Q278ZAPIGl9SuLy3i3uDU/zx1vwBqvh4BQ3SeEUEa3JuDkaYa/M+dsNvSpep+/UKMwhe
dMeF0r0OLmr/lGFieZC/pferx9Se1QMajf28bbLw2g66AsxjGYeW11qOlK1/bfO6ckY4IEx28iT0
cXpgCsPSZXkQ9BFpJxOO9fr4LB3saqaDqW8HJNhO8gSPnTWcptxiWVLtc2fA+MhdwJX/+rt2kZ79
EKywlxvAFRZAyvrszfG9qy8ARqOw60XehuFtGZblSZLq2lYQ/VlGJEufnb3vVAOYlfTJCRTGSOkv
xfq2/vGI3jZl/1x5w8lrzK08CbdDsBU4Kp/ahgSBjIUs2JsjCt3n9Q1fn2Vpk2qwPIVq3x8aQHrH
0IkOss+Uh116rMd/fASlLndNtm7HSP22+WG/VD+03R7bsrLtv4cebOVI8KfmOYArt0mBxxQpILfe
BuG8fDh0D6JpoLNQnfQDPhTk6ZkXyB0fbB1jUOcxn9tnh7kB68OrTsRiVgs8tpPnHFDKUHd31oJV
ncfyOR/c7mCaM1OJRld3alAQu+kRmNmQ4D0I72DKF7tIcx7qXRCVjw7mxeuNl1+V6u11WuvSuD4m
Hw4phrQ99dgPysMoRb0M17KlJ9CXzBjOk1x9OUkBnnECs8Jj1/vQ6rfylsBqp1U2/2gdXONLbiGi
JOuWCdfgPaS6r7ZwKUIuWBcr6Zk4ONSQeME3jIn+HvXA3ZEx2cs1lkJue7xMTxDKZY08pX/lk37x
YiM7qPN4l5glAmVed5JBRmPUbuHslqjn7sIiuH0BjPYnpPzsLCeUOy9bjPTtwoaxo+HnPHhPmMW5
N8yyn9ivPp5nh1yeiHUwUDXVOXPc+vfp7ajt+gni/XoVy8xhJE2Wz0zmZtbOt6ALCakEXsAXcMkG
M3EP+VHpQm4NyomBLsqoWfubjplMtsDrVsfJdc4TwBzyuUfokWgUR/Y2wzHsNru6raIiLSjIuena
bRCGS/1QG4lxkPPL3+Xb0Xhu9cfZyNuDahrPclfXWytbedf9iI0p2oxFgdI/FPK/F2jrwKHIt1/q
t4kdy9MSRxqWD2D891pm57Dz23y4R5DdPAFNqy7C2hmirrrwLPwuwyy73V+5E+sYs94YPtC/UuiZ
5uTVOwuCNLIYjoHDScFL4DKC71AI3JdcMrkz8lgHKrFHC3iwX+Ab8t/BXDqsI/p6J28P9DLerxdh
3Stb0uX/fyrmaiPspft1qJc/Rqq3ufhal61b4xxh+8GEFmEGmegqnX1S8ViULvKztymXbOKwyat2
2ySv/Tes/vahlL/zj1nG7dgyd7fAAq4kBLHH4EMv81eSI4Su5TWZC+RgtsFkfkNrhXhy2CenoglD
dS/db5v+8gWNAIN0QXqbx8mTKjO6tVjbpjkj5aChFKkBE1smYfLvrMUNJSn1P+ayt7++nEeYOPdj
ga5bz3YDPP1gk6Wat+j1FiSh/nLlDzHri+7q6lmmZTKpky0pbqdepoVSJRGE5nUAAWTtLF3Wqmyt
xXob17b1Nz4cG+XvHUIdjGGMmTJwdgAB8pPU5c3jiics45f9tz9+LrViEymD+sc0Um7h7cmbvwcQ
7c/yuEYo6QKaXu5B2HVIbsiT8s+bcvRtqAKU05zcMt19pIIEMEXWJdwHTogQPGTvumNdA8oOKdZ+
Uh38H4NW5+fbX788yTeyx/rO3OYzt4dZWj0978if/Pe9k61bL9n8WJeDbmf9o9fHH/h4lKKR2Gjt
N21GalbGlXX2IMf+U9vaRfbe5tmyuRZyP9aqbMlx/3rWP5Yz0ls6fvipf2r7cNYPvxQsAz5Gc3UX
wuhbXnE8nMlVVPNtrSovvBSEUiBnQiNi8b6E2dZibZszPEGh39Gnag02b51kuJWTr13/2CObvhmA
ECIFf3ui5WWR92R9WdaX6l/b1sPkvZN+/9T2fz2VP+cLub+IQfuNOxeHNqa1y1xYPlxrcVvJrvU/
YhX/1P1D2209sZz29gtyng99br8wJN5VU4bfaueFWxkaZA0qW+s3WsaQtSpb64Rs7fyh7UNV+vk9
ggH9D61GEiEpbIh8vJzk3pneyiN825RWqc+EsllWZ1V20L3idR3eAVNBG1/ryrzQyKUuIz9zoYCI
kpVZ7i105AdWO29leCD6jyRrgzLw33S126Bhq8QQZHQpyhkSJuJvu38abtdHwZFF/9pnfQzWtg+P
i1Rl7xg0KSELF6bXoM7mrnP0dN7K+jcBYEC4KBnfgnaIDrc3Xi7KWtyG1bUul+tfq7JjfXWlGhBI
+Xv4lvqHM0jbnCVgJ7SE12gd7G8T69t+uT/rkQ1eJSzesrNFYMRYIiR/rBzXbnKsFDIxWKuy9aGf
DKJr2x//uOz5cMjgVcp+Nu5BBT7VUClwDZAeRMoNDSTH8uEqccRrX2Xo8rMky05yZcqkz7PTrDqb
JnOsk7zs6x29vft/BDP/mCqsXWVLbm9U9ET0bp1uQa7cQfTEiCNkUnS0sofZK0nHoOaiTQ/yit7i
lPIEjLMeN1/kRf47qlWrwR7rbFInDcnBPM/OCRLBsMQhrUlRN2QrN2vdtwIF/bPQ2pSL7rAzWxiQ
MSCvkQ9L14Kjqft3wtm2SABEKto1clXlvtQZVCa9Kt7KGJ6J8Mn15QbPLaI77S2e+eHyy0X94xbd
lq63qy5rFtm8veYRycnZM6e9XGX52bWQP2CtyoX90HZb1cmej2TOtafsXv8lPQz1rY213gYbQ6zi
gtz/1BXxeDQQAtzrMGapQj1DgLQ44zPJXksnd2Y4yPQsez0PmKeeJHg31cFrpGVHbTmHmtTZfRnU
7UZ6zV02npS5NHdqnwHSG4Zi00S86lJ4mWtubQ+Apwam6Jom7kGNQivfIxmE4TIr+z1RSVDDk3Nu
9KB5hJNFrhnRWIjnmYN7UaxeU398WxDtLwEysC/wb+odqnEjqhxUpS1D8ChLSE/UIyoQsV2lL7Hn
oCxodvdTjBaCA2zhoJPbP3qWPz+lVfMDvuOpN7Xy05ibuGql/re8ZEpe4wN/8QMVpHjWvPXebH33
iNaT2fUDEg5aizrOMGyCpq4/1zOYXpbk5buupvYWRR3gVRGyXWqx2AKYhJLn3KrQb1LVXYVEMMpQ
JThujBirh3HZQygJM4EBR4Ew0Y5NYZcP85RUD7IlRVYUDrpneY6wMEF4q4iDXVkhP+RPw1eT5Nmx
VRcpv0ytDOxIUOLYLQHgjeuzcouLGNVrFcKn4WMkqqJguGuzAkyQ1w6sh5vCvYDUIL3mEWxvUf2a
+il6GpYCokv05KvJN2Q1lbM0lRkm3eguospVIHxmWGRrnOCpQQ37SSUT+pQqmradxjFgBcGO2PaA
VqU21zLHUhQP2c00DN2DlnTe47wUdQZsz+bZgl1Nj3VHqGfpVisdXNEGsjPmhNncOOrowvi/piSa
H2410Bwo/zo8c+vxVWR5j6jMRNsqbDfonhp7R7PM3TQ1ORpvgOkLQzMvtgPUGVirttNtPWk3WMEj
g4EDeOmF5bWCandtlmKt8nwek4IY6oC0kQ03rdQv+WymxlYzDe0iRTEF/2ks+krZTh4sdy9MCTYj
avDW+wBGXXvsvyZD/sUglQ4uHLo/75YJnxlkImiFokIlpp9/ke78HOaJ/nVqEtAKCOK8BWMG7Bod
rMdZI5dsTYl1V7l5f9H7uD2laVw8cAs0KP+t+tKMCg9Xlpr3qtG/1agG3btR8jjYVQP1Valf4p7E
kYPY416qsoNU6Dvy6/m+Hjc9xh2baekeaymmfDFYruU4Mtg0OQq0W8aM3R8HW/k3J53NOzlV3Zja
g+OFJ8hhOHVmyKId+OBUu/UvaIPkdxjOye28tTG3j03X7nMVWZutj8VyH2SvGBXOBO2LhrWybd5B
tGhe4J73D4SOz1LDaLd9wbQOMlQ2Ita09JA2xyg/HpS4b6qLHheugQC1of0QsVg2FRh0V/TT+ms9
EFYuU9ROZIeDksUZGcwENBuXQjeV9ojYpraVqlyeLFWXT5UDJmy5PvY4AnSplolefLTH37d/J01y
/2gXNZyz5fqhOg0iL5s8/Ol5ZsbBRDlFNqWoghmG+1qXp21skZD8o1F2y54OcsdueAQ4AwIvGDbg
urBUKCsGJb3+UtdBeOrtIUDjPay+leVB9sdDWB9SHdWmalYcAtaKi1s48cBzE0TBtVuKIUH3xDX8
4x87+j7FTuZT4NvxHgpDfFeOGR6GSyFb0mayysaywUZRLdaiBr/Bf+koh9x6r0d3I+aA/5dDUncA
X6Fqx4+nabsCkdvn8aFUiQZuP/x10lt+ZCpKvbmm7cKjIO1oWi0MWBQp76OlyBGYuJfq5PsoFkb+
AHldjQmuL7tLFeXyzdpJtnDQu+PD15FH5uDYJaoSlpWHJ8akKBfnkwUUH2Up2fvhUKnKD7eojp4c
hMBvh8qv/XFEppv7rgSg8XHH8ldNZQzZ8Xku7C8p9qQgl2Y3vWunKr1zxwjAiYbyZpeRZ1TJVuyT
ItRe1TIcrq5e/5WHmvo62IX6qof1Q8cA+0BuGqYLooN8/XoD/S+nbvU7G2jJJzfjVCRzyvsUNYNP
UaV8ho8cPMpOswzu/SK2n2QfSOF9CqHuJV96jvWnZNDMN82PinctOUsXvjnZq9o00C8fwjqdrn2g
pffjUiDupw8bM6nZtJt5w5gNGm+pSh+IpiRyfPeXmgy4l7rELmEupZ8yr0ZHWzParVSNvhlOBq6p
u9K0UMTf2FbXv2BjhXSRNer7CELlp6bHFkGFr3dc+JWfgIKVOzvzzdOIZeZTaY9vQGi6r1b5fXYb
97OluO0lKyOkk2y9+9rMAClUx8qfENFBSzfsfweO3X4FsqXv5hgXcbvx3zTAZ2jYtgN4T7bisN3P
WMPCF/5PE7TIv3d+aNMtB1RsNl/Lwav3+LWVKMw5xVumWPalSbsJze2+eNNhTL9g/b6RnQowtjcQ
GJ9h8qr30mT7DfkFdyiPUh1Rkzhr3pRspVrHrvk0k6WTmpyxG9R7Fa03HUb0XTDN4BIKKzTuarRi
oEXXPipsdn5P0D3udmDxkPVEWnZf+YNzkT1963t7UxssnjvcTmafkQfBmOhTr1b9Fo5PdJGqE6k2
MIWov5OqjRERPpC6f5XqrEzfXb75D1Kb+uyJ8Tp/MmLwPf4YnMJoUJ7TrFXvIx8acehjVzXk1RNA
nz2yE/1z6bXvSdyqd4AVhmddb3lVYlTlq8S9SgdpRxfxUCp19iBNUpioHEU2BIa60zFcLXCPzezg
WbrH0NGecvO5aYqD27kVhoX1Hhnz8s6enOIu6iDLLWLB5Z2iUjRd5SIzq0672OsRHbej5jHUHKzA
J+sNhbD0q2pV3h7dzPIkVTg6QOr14lNpjkhSGj1YgqWb1k/+Bk0/UDX5iLuy2gIUr9KvoKizI3R8
56CT+/hqW8Zd7irWqxlmzn2ZWAAslm7tpP6aQEue+bRp90zrNNyI2HKXYtZSf0sErwG/+5+2tYts
WUr7q+p17fhPx+stAJjOjh/rcW4eRqUCLl24SN+B6jL5Ev3KVf/dHAf7U+OM6APlenHNQsNG2bhK
QcQN8+e+cp+l62ik1zoyvC91k6s7t46t+7T0MGCpa9RS0IV9h470Q0H8ah8XWxfY0FUteancMf7e
aQDELMNtHj2zCy6K7STHKA3VV1RV6o2c3pm/qKXX/OjIGwEjMmN0GCfjRMy2RHW3tJ49G81xXncH
YUst3yRZXaCMi0bVtWRMvdpluOt9Pb7UiJP/vePWR3aXays8EsDPyPjv1DlQ453sD8E9XuVssePS
aFfQCSvHPN+qslv3tGQ88GpHt56Bpj9bZmIdVXuAu72ewnLMOxt4+cUJLWWfaoWOLdXgnCzwvme8
bpqrZpjOwU6y6WnCx2XXt2rzztuoAv1xnW/MnZ/R5lF+N96bOyRMScfCOjy/2m1h/oCTiFikyTjP
08dLmyUOJJVg3tdVVT/EelufTKMaLpHbWrj7+iW2BJ2DPhZgVQY+mJl6iSyW3/tf42B8TyJT+aWA
tLz9UJZrSMUV1s8pHb6HiuJ80ewmQ+1Ym19DG21wpijBIxRq95gtouKq4qd3fRpbR8IB6aMLFQiM
c2MRP2Mgs/05/MoA/A3yofJTD/BBBp3EDJtJeBK45q8MZWS9698CrDma9qXvwCyjU9y8eS1rwq6v
tEdwGx3wHByW4F05O4Jrvn/SdQMPqtFZJA3UFLc4rcvuZMtxalKASCDcdwmyLvjXvGjO4L3lqfdF
m2Ll3uw9j2uAfG8dpvVFqp2B8lzuxN1Zj3uEqTTmZeeuBOpWNK73HkBI31RDqN73Vem/R/X8VbcC
/UFq84IAd3TrUbp6mnMXaZb/JLWwD45tWqYvZqH77/5MLrGwmtfScJx3/zj6mfM15lN5bEe1PTrt
EHwr9GM91Pa3EkQWljlVfRqCofiCzd22tyL3hXXkFZOH4qH2FcTzA8gbXR9qm1vbsiMqyDjjrLsw
WcYjYkcTLxHCa0Zk/BK7QwsxtdAJuve1Q2PUxq6yO+swYCn40C0FD8a0a/BG3klVdpCwLR6aGbct
LKvvADvxy0FXgW7AcHRD7K54MJbCRor3zlWM+9yp5heiAF+6Mpq+TdEC9Gjhc6ADheReqn+J52H6
NtaRtR2X9mhp/9/9XSSX1v6+63Me4GnbJnARfPvP+df2fzv//+4vv6tXA8xtz9ybuRVvBxbsz+Uw
1c+6Y+pHe2lDLqN+lh05i99bm3RBKLJ5Lpe2D8fy5UTOSvGOsc43UQprYVt6VaMeeDKyv9tU7KO9
3Dys3WTnGHvepq7hGwTlo5K1FoRJOF+jVg/B3uFd3/Xo2OyyUSsepRhN7lfRf9I3WlPt9TBRr0EF
EY9BSiootKvXdimkahsKpPtbPat2Pcs1tB7/s1fa16ocIW1o293lEYC2tel2prWeMujNo/tYcrm+
99h/oEjmfU3gM/FQlfnZ8+GS6qPzMtm9991AgI5ooTf8D2PnsRwrtG3ZLyICs3FdIL2RdOTVIWSO
8N7z9TVAt65OvXiN6hCZQBqhBPZea84xb3TLInA0gbdSpHJE9xU3McbjQ1NKW02152eIDMOu411X
4OkTtqzD+hlhhpyvr1r9QhK2ffU7hUbX8t6EV9yoHLVHdCM6qQOatlWbdjyqdQizewncWRN1fsJ1
9LDAnMvka92wLnpY3RsLkRVO9N48iFSUwHVa/y4zE+kOQHTnqXubGLFknmG6aLBjgJCbwmEIgi8m
HuudVGX9jskfWHztuxLtG4iR4TmKSYJPura/iZpe2ctxmx38MRXXMFDJxJDK+SkN029Eh9k3Lw6J
gz9KQkDHIvr3jjyZnTZ2wbUqmuauWBaazPAwLMAlLjto6mJFapBs6G15VVJ88SCT5c1gF9113X/d
jYCnDaGREwFowGmSJZMdyTxZsn1yFwDrIFetSW+BDhEQoROMpnXyuCUHrb7qQZfsKqw1lyTDVKGN
Yj6bFspi3PHGycyG6FCAMj7ZItIPlD2Koz3NwzGrxvEgyVF5yrSCYB+/j85J44N4GkzrnJQTWa81
RZKoS/xt3LYyCQxyvbXsYsToCnQZAFR/S3+i3KSx2d350J7gBqMd5IqDGqjq+/u5I+qHcOfxIdLB
I3fC6buQolRQyI8NPWg3HGXtabQsWN5wT5/JnumdKprGi08OFQjqPPWqKYwgYcGP496E4cNP54+k
sTY+eWQvdK8buDbR4rWfo3u0pN+RIc8fUqJ9UPjFXq4HFMoDS91mLTdnfxC7fnkHKya/Ax1YScTD
yITKmIB0IjH5KNAlqp14t9EaMAXMhhNs1PG2Jkh9ofHPQNfqi61PHShkzgBmRuU+axRAMsD7xmsM
rYVB+bjPhRQ9+JJtXk0FN+0aBB+KHsud7g/7Ph2mF2Ewd1KU4MEqOFOUKS/ABsjjS4QAcBOUQ79f
X6XGyaHWBuWYm8rgUUssjjiCYqaqizJYtwnk8FvnZ5WYACKuu6yP/llpLFvWlf9zy+/uY7byCfmA
3/dZ11WVhQ+NBp6bkRh41cuWKMdW6p46AiyPoy9n4Cs4JBm8beqWA06P5SlEO3sztQU5l8tTVUyY
loReHNanflorDu7E2CHkAZOcYTIpWBZqHpL3VIqpPI12UpFgwaN18bvP+mhdR9I4ezcqEqUhR431
//G6GWBUiUH9/3nv9ek/H22SI3BgJOT8s+73Jevnj1E5H7P0pZnC8IFrru8UsakfVB9vRZ9r97Jt
+jttCCV3zvk3m3YR3xpVsV+frS8Smn3fdpl90XVpD7povtpdg6WwzdvnfjQrRxvM4L0NpAcMRfaX
UJRtbnE5gAPuBkquRuwAlLfL4m+KGTfQQeKPKqpjbjtN+7LE3buJ3pUX6twnGYj7BaNAdcmVKtyC
M52dRMjV5XfDupUB1n/2E0TyFK3pyt0TEhmSm5d3WF+y7vj7tDdG0zGHmp7lfz/kf7y1NCb4hVT/
KUWjCjBz+ZDfN1ifpoO8p/kVHz1rkMxzNwYEEBEdSuKL1IdYSFTzVkByvE2N5eqrFCgMRGj9rMPp
S6RSau1NSgUXUya4JJZB/f88XdaR1D1comWxrkOCqWzIRaMLsmz93bDut66rajnbioFUgPVpa2j5
JgIL43XxRHm/qj8ijAt2IdevSjBhf+vL6cksmbTXU+Pf53Pee0jF+ju1i6FhmmN2Y2lAVWIgbpdJ
74d9gaoWgmOEZp/YqoOe2jBBlqv4YMrRNU/lapsx172VYe1SMaB6neq1RGG9yB75dqFLzdt6TgwI
KPosxBuZoi9+kxqfpe4fZQqZASQcfE1JnTCUfizK1gDfR5GBhkb3PU722c/z4lNr4ndJUKXmaomA
HtWQrvekYQlQCzpIz2zOhke/HhqY5kwg1q2jGZanMMMKuG7NifA8+/3cOOvWOA0zMi9hyq1bp9ZI
r7Uk3pLlneh45DdpXd2v22JhUXMCtMSYPLopW1m6xiQJ8TjQ5+hmfbQu5Cx4nVW5OvyuWh+Rhhp6
MTk+P6/63SqbmbmLaUQ56zqzCcFNWg2+U+Cg7u9+v58jD9mlEYVx9GeVfeeYVCqcSPdjYpe0iHya
J0qqnGyrU04yPio865GyS2dQMeuGdTFaUINcadmnlqSp2v6+RvGlz3IuIdv9923+2UU3Yzxk65v/
vltPTIfbm1Pp/bzvutlPYz7inz1nQ5Jc4rCEpxk2RrDl7aWhxiKIg/WfF64bfj5y/YJhJvtbW4in
n3Xa+g1+P3yyE36CvtnJhyZsvf/1b/rd+z/vq3xlAdyGn++wHIX10T9fdvlyP99p3fLzoV2Z3cSA
XbGK7/TWkk/Fstu6gy9qyjzrw3XLupjWw78+FFYHumH4sOkIXaRu2DLaIE5tbC5NElVuTYBFEGE1
C5r8XS+aCYYemsZePhihP+9Mu/uLLHfyUsCKcvTZqwnRkcIgj8KGD2YP3SFM26868+0tY6aTBcI0
qtTIU4xpQdnan4ZERHbcOVLNhRzQrACHb9nUGBvSraw6eWKeuceE9yia3nZ6Tju4HtND7VeIi7tH
JRh5M2x+ELGTay83ZzPGf1mheqKgs0mpbhVCfQ+L4SzR9ZwKIhEnEAzl0vArJJoOCX7fPT5ipql2
cook5a5uE+lWjpnyluQZ3Vb+STAWIV5uWTWMPTapNLn8rFMIcXHmYsgOv68KqOR5WQ1yidxU6Xbd
gAftvZ1xXFVtj5Vzvm+q+yYVw+3AQKg1a1joOVPyYUYyArws5osEj1JJyAoJOcQeVJ0J2aEdnRGr
qbDRG+rptVdGEsCWxZT6d/WAjz8rTmYw6Kj+WRRUi108ZuNWLWCNretyCAy7mZQ1Cqb/d103M5AA
aaruKlL0Ckv3b7JlAY7CLs3qtjXANaUtXJyRMcztvCyiVCv31mROzvqUK4h2G0OjwDDU/Kz6Xd8Y
4jnSW+24rrKkSoVLNs7EhTbFZl23LjTVV2kTwWxcd/lnA8Q8bWp+PnhdrasF/d2pyA/rB6/r/HBw
DLvVvHaq6VgvX3LdGCVyftINAITLKp2y+tU0JW8IwviuKDcFhuDbVlGiO3rm32NU+YdB0S6AyNPz
SFjV7bqwZlj/YK307e+6dOpzQtwg8yeyFEtYGn2NzOvumOiJfkuxX/95bRcZm7nwST8K24YULYtJ
m5+SMTTrpbX7eU5CUrWti1S46HzZHpa6eloGz3Fj3cw2o4N+rugVVZ24te1EutGjU7A80aL4P4tR
r187qpbHSaTLtBC/D+l/CDN+9xsTKEfpzKV3fSNTLgyyK6JbAu+6a1lM3s8vai6jAK1x60BFbm6K
OgvuBEWyOzUu7ks/GE/rbuuCIZnqEAtU7ten674KlHVPr1COr69a1+GoSLEkJBfmcKNry4F9m+aa
fQuXez5qWvcW+DWUkGW9amY9SVKx48cWzv91NwiYBzr34WXdg5HfrRwp2ima+f0VU9TupcA2bjGL
mrckiFUbJbTIMhhn83bdoLTAPeWS5sz6dN0AMEVcq5QBI8kbEuTYsKWVrGluH3H9TXr9/LtvSO2U
MLPG3KVqFW+tCcUEOMvwrsQN4RHPkmw0EzKaa7aVv9VsDXI4/JY7UM/RnWgbvKFaQv1gpB5qaSmh
QkuWybpg7DKTlkWapzqPjDbKgDg8ibAQfyH1+YCH//NoeQpf7zlvyfIjW8NGf7dEq/iEQx/XR8Q1
Z/Svj+3iEuoWCeP6aF0Mq1ByWTCpRTi5rgRd2+1slY73GAN8KaaH8Ed4tei8ZYbd9YuszpRZWmax
i/Hhd8EYGavD+jxbXQ+9yJ7FYjzqFidNvXwFsolwHhmr/0ivALtBg6QoAHf3uC7Uqh1nAo7qhb/x
34dqan9GiQoDo8nBPq6b+37GIbo+jMHOgPxPYtocgPNp2kHZ+zli1kQESQJnJLYMWojrUfzZDOzl
tFRldrBPiDvAYYZ9QWykSZOw2HV/p058+dAi0qLajcR/ebpyH5DreCy6/sXksJ4i4sC2rSLewknY
m3FR1Sa8TWGfuOJkm/Xv/T3a66P1P0APK9yIgGMlkZJ2kjvVq5NA7FuC2o6GVpQHg0lCUsW1I8nd
bhDGY8pfresjDn1MHTL/YX4CSs2Y3AJIP0u6F9eYmBdTWr4ors3ln7U+yoA2bCqwINx3e+XYQLYI
KoNGl1ZC4kvS8fzPgcGizHEz7AaEoqm4kpT51PspuFWh/imyUNpo+rkY6vHYhMbws9BENB59dTly
2fSWKWp1xPJbHe28Ajq+Pswtu1c268M1enV9tC4S069QO9nQMBbtfLHEsZRahUGHQcf/+sMqbTM/
RBkggMUjuvyZ62L9g3+fdpkGWUYhN9NfPEzzolFcD0exek7Xh+1MwSvPzMn7/c+sv9Pfp+sjWxmI
t8LAy8W7gBPIQltkf78LvRPhrhP6KVm09+vvYF1Ey9OBFsd2jprzuqr0dcIdAovRyBpr0K+JBobU
8//ti+JPqjQ16aNajgdscY39PDQ7dTgkQL4wyXNMFz5EJYgxWBfr0ziCQqxE0nfNkHI4EQzZOnNj
9qSiSPF4Mq3C04jpaotxcoKMaN2QfGpPtipmMars76j9fNnp+KCUC1iX8Qi5sQWBc1jpJ1rnGzXr
8Y0ml6yoQgdGGY3SuQzPBlqYS+B3Lv32xhmm7Jop3CJyu9I9G8rqSa5al0tGSQudymJZdQdwA8vU
dpbvcN+r+3kgQciwyKQ1n9u6zbeCJgwq9q4ni6UJtlFLEKXIHanP6I8gE/S44XLRiG+EqhjupEzS
xpdaYmF6dQv7Hzzd/KiJ9JCXJfU7IomiRrxWQ0Vm4ZRuwS9FGx2jX9F25zCoZYebI87ksCi8BkNG
2J0Bv6IniWnpSjKt1yCmqIKXygXKFm2HasmIbjVUuJQoaE67c6kO5BtbjVeCqGgsao39+N2YHBir
t4lK4fVzb5+DKYndiIAtP49luKZElEYK5epeBnyrxdDxCc2s+u/Yx5Eto6Ryx1m3dj6sG6ls960a
chDg0EXC4EiLEK94Mwh0McOTbS2lS4IgGY81Xya37uXaoiiwY0zjkCc7TZowAkvo/btB2jGimF36
j28MnsONNeHfLyUjgU2ETMeaGXsKvDkWeDTkm/zhQW5P+8S6G0Eg7el4ymfEtKRnWCQwyDn/6BKX
Lp75LgAYbAWWTNZWJ2BO4XoKpe/WJ1umHi/LL0iNjfaShvNfnY1u3nCjrJhkS6Z/LdTus8qgI6mc
oq4y9IQ1TQP9xtAkMUeOhUdB9FwkDQm4Bj4xHNxeSjlBE5jC50ROXaNdkCKwlp1RbZ997hcelFeH
XGbyQTNaOBafZVR2BBNi7l1UORNEL/3SVdI2Cxr/boK4PlfWR5mSqhfIwfvUS9vWYiI4KL23DAB7
QwtPaOW2uh1+SXBYnWIkm1gZ5xe7omBBAVKR/ppEJMI10qKDplDJs2P5DuKC5WpT6vlh/zAp1pYg
XOQjIVIsSch0W5khSclnUinddq7GzpvCtNxK1lMo5bmjx5m/qdOc+kyfb3VDKs5zyBsOLZXBSFFu
gjFuQVNOh05+Z+YfuvZk9puuvm8Solpr8rqo528Mu3xV2h48C4AkSyP0uO2fUORqwI7i0CXFM3MY
DSruDH/VsQlMddppzJzYDPe6kGSnB9llxOIJkFglEEmC+UoZH1Wyl8ekr1gQQ2Wl2ytaoLNteg7s
/t0PqhqoU/EVzy+zmgBfS8NPxLmZ16iPRCg+9ugl6bpASx1ONsjUpbfRjp3lUWsbp86kZIYI2PDV
b8o3IEyM13jQr8VI0z61z0Jlt0wZLprM6J9rerzpSR1uy+bszx0Bsvm0I57XIF02D/fTB8nZ1Ksf
krx7UzoC5eV2uhUxI/9uXnC9BYVAotFp9Amu0DmQyQ7NMGDDgN+EWxcdQLD4vecgOXVJKLCkSYdy
ZJAVCqVy2x3HXvZSk4I/kQInrdzWme7fkW3YbmjtxO5YmY/GmHla3nEhkMDQpukLGfepp9g0vJu6
jZymyZ7Ri2JybJlDj0lEXhLqTaMmSHjJiUUZPW4aKX0C5n8HOs1ymufegEBXRQm+++FgRepXISVf
WaR+NpVGWGANmV9mDkWFe5cP3bS1MpoFkYKW3UrREYVT8KJQBR0zYH/DVNzLcXWtlkJVPi2N2L9a
YxK9MPCFQ6SyTS8cuHf1ZpSMxe5c3vRh7ESFQbVkEepWwXgoFG4KGRohA3gfrBeumkbgxsqhzqIb
EyGGU6bFNUuK70wzD1VlvDcRE69R3IZWmnlCTvcIVagH+S15LYOPr94aji1pZgGoaq9Cgb7ptBgi
z9AnniGRRq9K7eRIej56viZ9WpCNQr9HiB5pG0GolNqaxm4a6wdi3mhDZ2JHFWCnz1Qyw/wxH+Wt
INV7a4UG+mE0K5HOz0wqXmy5iI+9G4TWwhD702shtPH0aZrb1IM/8xDW82cxGs9qMd31hqtmRrU1
gvEyg+ZMDMhzDfmTimFcCjDWVtHAGSxUOmqiOSS+j0zb2A2R5FkRWfevU1S+2UH6YJTdeTTQNMrD
U9im+wYNTjLym4jbZguSDTRNfw4BByJoA4xWp7qXlMzApdrTas5PqPJ6uq+aYqCIO8GMgw8NNIDs
ikB/m9rxjWzqzDFT6bGxANm0kfraZMnnAE5Pq8ZX/GV/ke2ii9V2cx8dOpE9TNjI3VQu/pQd8PII
DlOfoKjmeNwLQsR2BW0ANH8ataNm3tGABKbWHIKuuyPTiAxBi/r40Jp/G9GApuAOS8Y2Ue+5APkL
QNmRxEDkpZyDbUrPapvfJaB5HGUe9I2w7d1o2IfXrAHQB23oUIx6C28/QSw/IY8IydEkjf1EKEZx
xTeMhM8Em65yRpY+lR2qwq3+KWftOZGHl44vxdTvOUKEAekzfbJr6cSV7x5xWel0ncmhD64KyfSF
ru7aeNiPhb9t9s2QbxsOCxcJZv70DkeH3l7E+H8ABWyW14gq1b4lT01uCBYb7XNSwPrstIR+Sr4d
Is7ewfL/pikRygn6tHysn42uPat2e9tZqUuew13ZBm96xrwRCxnRDUP6auKph09a9C6tGVIeBNGf
M78NOgJg43OGDbUyMKIZN5YmIzDudoJ5xsFmtlxkV6JHa8YBkUytitOlezZaispzao0OHJ6bNB4b
pzIhAsoCwZGWBQ+Fkf4t27F2sjYdvMruSIzEdFiH8qGX7T+mxiByCiFn50F/0hpG2WXnv3Ut593c
qVsDmLfZ9BeN6h3klMQDcWdIKd3QygclinYK5O4zDEKETgElNI3aYd1rHGSTw0jkycwFXcm8TjVt
DP+W5fTxkHnZfZPBiOoTSd6qGsyGpo7+EADf+rDtucExkryzv+Sx684KIDJmY/re8tsHSUxgN+3u
TbSQxicpQvfSvdWNvQ16kKJNREaxndheSomgpsGRIoz3clni5GEQVonYrQIqAp0sZ1Ssk30299aB
kMlnMwLewx2868svpWVsPA2cngV8nTg6C6kgYW6AoRjzc6miPwqXHw93Eqom8nvmqDoHUfFNyGjo
CKWjraQ9+o1FUEn+oUCus+Yal4RCIpgfWeRz5pcuqE4Gg8Wgza+9TdOQfBFQVxcMRE+MtZ8smhau
HixZEer4OenMABKrH6+Wza3GmLzE6paEQe7mBgFScQNHtXpO1IqzY3CNepZv9D4bGYyniSMsxmBG
im4jiL576tntSS8WQpY+wnsbh0e9GDaKqo8MrAjNiEzYDkZ3Kw1jeYik5FYLGJCTSZurer7TqExV
1TwwoA37HSZtrTEyj4LQoxEGH/CtYKcmaPZCpeIM4EcjfVP0e4+K5OAb2kgycEu38pqVYMxA3Asn
RW27n/Wg9hqImPYQu/GsX+rORpva/dWlI1HL54hg1pwiNMBHtHdJucHKeBv3QmzlvHoFsnDs8hni
c7Egmt8qQXD1aCuY9YvwsRQmIyE0UBZFAqeSA8adRQRmEgl6bu0QLelEQ5qDGxuYe4wJV4j+Hncg
IPthIrPdULdCmx5U2ThXMWdgyBFOBKESdCX/6qbfe2kLcTjbhIqxi4zxbR6PKGceUxSpDrkg1SZT
OE5EiV9xYiAbmZmvG3iV2mkpwevPEmS+RdvmQg95UZuTpGwNAo8cW5fuRSG2PYDb5SJVOHBQsUJN
CKh3C12O9I+EC5uknUAHvvah9qEa0rT11R5YMhZSiIZMT9MUvB0jQt3m119IeAcYmBCbGOJfYYzf
RiGMpET71ow2d4yRcr8ONYnrJiVEHbygKt9FlqxClTO9hJRTR7L5lZi6+k7B5S8ZyuWpT+haqzTu
J6KKElX5A7Av85DKYKDUFE9OCn15wSaiRuypKo19K9kJHS6tMo57U+ktxgFx6YKaa6CntC+xUoGj
bk9SxK+tqIXTpOVjnObYkYwjYExvLhg/D61Nqi9FCsdIw91A4jjUzvlqIGEvxdek2J9lNsceQraS
n2l3Z+bDq9kMn5BE9/M0uYaqvBVjpENLHkD0Yr7wx1qHTzLkLn0QuRT3fWLedY2FLSPOLr3V0UCp
ZBrZ9mustyTaZ9qD3/7phAyqG4YoCWIk7sim741hfkl1cRaKwakbtOQ50ceoZfOmZNbRF/nghZF8
S+DIo9qTiml3+TYIpz+hr/doAc07GioEuMQ+zOb5xbL/WIaESERdWHxZO7ptGzPAZoAJvi7wYrXw
Jii2xJw7fd3Rbwh3Uplf8vQRbJ5Ns9Pf85t06zLUNmOsMBPrFXZVo3wjqYbmWscmANhJ0Q/tAtng
dofmJDc3QyW/SGlKq6VTd/4Ic2/0CcNLwaBVZucGffsZVkjvde3A+KLJUwYYg+nojCqZfQ03cnJg
JK1DHU5JqYpsVyl6g48hDyG1JddHm5tXmuJaVvw1meFLSJ9ymrrMlXrYgLGtTgdzei5ElG58dZcK
GtI5PlQ8qMHGIAemEN1LkgdLhZqZvx/zX7ON2uWGQK+kVqi0klcn7WJMpJORPI4jd2+dVO9tOTDk
6I2WNmFDezgkJNo2bRjKX6VPRkYSltc2CLcaQSJbexpPZaJ+pBKG3TCG/L7whqr2E0XSIw3xYiuh
UXEqzviNLZnMDW1OpWForvm0taEATxPldvRclecnAXS2AltghRMhpasVN3j/Up9aSBR9FX56lk0J
qHlckizk67SeomYfAthwEC2ZTl2oX4MGdip9VAwz3wWF8mYq0t6cR+onNmoerfwqClCn8Lq/4M28
M6IetpUaXmeQw5B9k8QlDRYKwXxTh0S43o7cTTkVMRzm70hikH733+RbXn2biOWIa5RC0HnWm0+2
Mp6mGhgJnDmy5LX6pq/Fe84/CyTKXZTY6k5aIpfDcjqnugz1Pcq7bRQxT5MZ+5fl8MQ5igwEUf1y
OTQ2dTDteB1d8C4AfBseiBV6TBRV8kjA2j1hJPWdofJRD33Z43Nlac/Uth/MrGO0iTBVn1GcEV2N
deKUJjbTVC5RvsaAl3MTkS213qpGXvMqG+pbpaClytBMULD9U3DwnHzQ7qQ0oWQotJeevqUSDL1H
+s/CU7GDc6iLh2A29krKAF0EhPJxdWIEAGmPOaylwm6tOg2hMSRhCla3dhjclX+58Pp0fgaclWPY
36WCmZpR46eJB2JRhPwS1gQ1TGpBHtTwAIA03aLhuo3N/kxbAaOflF5FGrQek8DzsJBbJ+1eeQ9y
693smqdG5oeZ6E9kX9yrRu6JgJxCIoChgBMkOx2bmrMFWxcK8X2jyS9dq39IZk9dGaVbo5FdF8sU
Y2Lu/+YcaTgm+kPVXZMKDjgXAGRwC7xZefWXyaslBecZUiFI7XOiGjOFu+azrMZtZUpPKZHEjhlq
gzsUDLxlHTWDz6+FUUyXFzZWcSE7ukiPhd9+5AILRdjNQCmRP9XdvZmKk5YZjatKHWOqHPm9DKB6
jCXJE0s+b2crG6zgRNHHxWeYhXvAFcc6Crdyon+FVk2dqqYLSJIqUYrRTp3Ka2IQKFpX6aHsiUzt
5HKDKvw9URrkoioJ3Xq0iRMaz3GL/s3PAQfrG77CqQtvzChHJDycc0mB72QooYPp0R+0P36LhcL3
v+dcelCJEhqNInyQkjeYibk+q64UyKixBvU6wR7ztFb5NLv2oNrRfTHQWccB+NX6y8EO07dJ6Z+T
HF81aQvQrwr+5mi4TslwKWLkeX7wzhDinWDV0DGLfquX01tXLr48mRu5lNkoAucC9riK2o6x+VKp
HHd08UJPmyjNypFKALxKNSF8s3USKZImP2cpcUqF/iezBkEHXXqdg+EsVyCk7fyicgkXprVri8Jy
swHIXd5uoiF6idJauN+VXn7qWvrhlyVaS7W4y6A1tmbGxcWoSVvSW/B4pzkfNj758aic8Gor5Qmf
0b0q9YjTcf7isthPA1jCkGzQOJYp6nV5z68RzfksNE+mpwqDK8ALkg+u7LbzGJOUGCXbOTBPOCjf
DVG9pfN808P5oq1mXDhDno0EWpvUeXZeoMG0gp1ax645dAiOJdKi4vmKeekItXbeVbq20cEbcP9R
yKNMXUvl7Opnud+T6QBFHxn4aHVA1vmjSs3+M5oUb0zqKY7GiI5fcX7R0qdOJB4Bqrd12L6EPS3w
5Sc4T0RMISyRt4HBDwX/xHVO/R0V8RffbK9Ubm98QPnMEvChpZWyIYXolIrsvg3V12w0BBO9kGEt
firLhvIkWm6MeXS/SgUCmaIMxeNyz2zsnlDtl7KNP5n9PuACbQ9g88lUnn0P38uLXp7r0n9leIAe
I2SI4lOoP0s0cmqFsJVu0pONlal7VEaU9eJJY8hQBeRDSufCLKUrc83nMaO2O3fmlrzs3Ct0Y2BO
P9rbbAZFM4s02ef1JS8kGgS8wcZKpE/mvc6EF0JEvrUfZwnfZAaykpCsYLSCYx8NTBohJ9Dbl9wy
1oktnvTd1GTKUUrpYFU4EehEmEzUrFDGnqHspsmuDtjjIqeeyGAaFS37I00N0HgzaXbr0591YOhj
zssm9T0TCwcg/lLlXtUSNm5mBVkGS/rT+GKJCBg3ARaGOU5uZU+HwsSSjsnpzaCOrAj0p6bWSXv+
nu2sMFDthE+lD4g9U5unOa2bXc8IvR64h/U1BciovSdf+L1r08XZxd1nloaDUHp7Z/rfJpmd7pQq
7+jIuNc0yN1iWQTkHKevUgdQtdAY2huD8tfPLU4aRtiZ739osehcSkSWBzZA2BoQZznnbzK4LFnV
MRqWIVsonUITDZ9vfoa2+tk3yLcnLsJ+5x8gMQNIp2LV2uqznQD91rflJF2q5eOipQOjGcinBsj3
tvUEPw/sYU6yxJy7/RSfZ9n4k5U3ZSx6J06H+zyg+5xa1qEuBSVN8yZRcZOb1lc96kD8g+p20tO7
eGkd2FJG2XCsT0IOBrepNc4ImxR4XGVH8jFyrwqqkR5+6zG4HjittUPeCwJ1dGZvey0IBbAJlB2y
AZFAMUuYqIlmQmgM6k2slzd13L+M2RK0OMb9ztey7yGam0sLaSOgvC3rzJS1wOYGO2n0BzRtY4fy
SzSZFzv4VhuNnmxNHprFhLOMrJzLY3yfDU++FkEXspijhYEWOFisnbGF5TAWo2vZMXNnUx8ceqq7
OJKV58Tmag07ltktJZYxIx9KiU6io/pi9OLKHPvBkLPnJrPSjVSLCKFF8AJjBAu7pe5wM8kuQg8u
g4vo0CR2iMohRarOXcqem17FrK7yP1aXbussEQypJ8mOIFNepZ40emFb2TLeZ5z82UCp0u9proBQ
weJOx31oR+ZwErlLVp5abmIYCo6m/kFJAQLKGsiXviiRVVGw0suvJK5gv+TDPp2oMyupbh9UcWiz
tnOmgMZUM1N8Ms3kvaPIx92mkJwc0UOTFuEhiPtlAK2+6lhcHKqVAbiTsb6Vs4zGiqp/FEvryX+r
qLC4SiIxdm3PDTVLZLL1McAa2DEYufMNfpV5QbGzk/Gd9Ncef52LRqXc2LkOJX2i7WEsiTVdRcUv
mruBfhk/GMgIya4OoVQwvHPGOunuKjLTvYZ4owXIf6Iufwn0yk076jYjRA1loKzJWKo8xH0F8YM7
QlgJ3626SL60g7zNGFM6k4lzOppJLBfyjV0KbSfkrtpCiDzMVWw6RpJvQpXAljng5hAEojkN1NsT
C4F7nIxPRo7IVG4f6Zrx/89npD9UZP2oiY9pQVmdeSuc2tggeqXfwmKAIlHl0bk16Z9WNUX7Uhsl
TLHwIFM728ytxs14aF5A9GxyfRl/Fljj5v6gJ1xJ06h4yo1Z25tqgZpZFNNRNEtPqEZOQ/wGGj4z
qRnXpuSJ493YiJCfhTQIDNgNhUBONKZZhv6UpXXmmkruuyBXcrScuF7L2CWyLQcAtZySN+nIRyQT
p7CW1ror/g9j57XcuJKl61fp2NeDHngzMd0X9BRJkfKlukFIJRW8S3g8/fmQql3aVd2nY24QSIOk
AxOZa/3GNGc/hepomfFTY/Pd+lpj7+IoAcDE3x6az6Ow+cSVxUvCJyISE9hMa6RkbLd7sjwLYHGS
HZH6HA5BcaMSQuGOyhc+v8o6TGrkvmvBdo/X1spxg9FIR9aZVZZDrmdtu2WxjINuZ7Jxx144w2K1
NfMtyWIDjZiN152KEPMWuLIvqm02t5nur7t4fDJ6WJed0z3UPlxPYEBim2NEwxTdnIdoopPy3cQl
iLBO8Foadrty3PYqIIdK4NDTEUYJRsLmdvmGfjNf0RhfOrVVMJ92YcB0LrYbOcSEqgRPqxOh0zEb
aXHYzLmTLR+5Nf5IsP7Lkzk2TDdDru8RKikmlhUW95xZam9DYL2o+vdumN6QnsHcAqFwq7pMta2i
jOMTh/ZfEN/ialO3N2oKg4KUIeo1NSQT4h5K31335JhtXHzisFvXofLsCdNdt5rAcC1KihOZP2ed
Ti7ueCY5HdJeS1VjpcM+B3IvK1b2tVuEfcwlmhjJisf2Pjb88cr2VXIbbH3MHEiOExTDRkELHhzy
XaOk6ka4FzQuWBiq42M3aLupVokKD+Kh6ciI2H2z1IO8Xg69p7FQTCfefXAK6+Y5tUmRGd/1Lrq4
7PbZBPNU7LoBqBHbgXYgAR16Cmv2nYA3fg7wI1EKzKwxd1r1tfImiu7ZCPD1Sv1T0oKtNNu33iWg
X8aE4EFX3jcEBfB789D9zW2CH8ZD57M9jFFvWEPQeVFm9lrojIfBwbogi+MbxSxRz7dGbrmpLBYF
UJSV1rHnc2ZN/LrM31Wjf206lRWL3e805p7tLLrdF+kr2A3cK1E/Jd/Lzlh3xC2fKOauCmPCL1a6
DZHABWy4SpR4l6kYOgvfuFS1F18VNfe2Ua0CvuTFWHrAA0mCa5VnrcOm769Ld22Anl25g4nbRvsy
jsWZJ2zMKthYmCX0OVHk4EDKzRjPhN2GfQembQDkp/IthmTFViG+01XPX4YVodewsCLOCJykQdGe
cxtmrvKNWHv/VQl2ZF9VpJ3M664mzTYN+TfHmbVZTLZGogZY1/GraOq0DbypPkfzwSL6loGkvZJV
dlphZUTkoUxsPm09W9D4wy4D/ggmV2cuxVjdVTxU/EU3rsqKedgvtfu4jWLuA/WpRl5ipem6swyM
nWvb1sqcvKcgCk1YbsS0izrr18JnI5P18CDihRiKal8N9X3nlNNWj41o3Yn0egAyRu6Y7Jwh0mrL
nwdjY7dN0BEeyNWSiWMJxxwLSx+ZCqLDa0PU7XVXurdpzheaT+kiKzVx3XhNiYf3xuWh75ZosjSk
N1AdOwt/JMhPmLEJh9e+1VARd0jLx632aNggC8v6a1mh5AKji6VQtvaEc87IiK3KyayXLFrXPtTB
jhQrmjmz0Ub/Hotx5dtdg33hVSLaYYPwN8hF/9qbglNgs1dhW7ZJ9DJc9kpCPEbrrzT8B1jkDO9M
uYhHOe5FM8RN1SaEYezgMR3Jf5o8lwIUpIUyfh/wD459Q7uOLKNbNXkWbJQUZ4RKc787FhjNrHkc
ms5fmMggL51RXTr1yPxsTG/m4O6EgU12/N2xuUGnLP1WDXBrVadh7adgYpSPwaE3ygeRAKZouLn0
+h4ex8ETIHwCP1z7kUDFo9UXjmd+mxknLMRRJ6k93Vj6unPUQV6n5F/WXWDvPSA/VxAVH7TZZjwo
FbLtBV+AY77VKWRLeEQFwdfN4LuI2sTpvWeTp9YdPIrQArmyi/HcGWQPLNN/Di8gUJhVln4/rVsd
6H4nTmObpFtgGfux88/YhUB9IRaRaANQHYcxg3F8ynLrXUzDyTTbM6tUZIvDQ+LTg7tTARBUbxKz
5e6eV2fkUc52HJosZ+uMyImxq6xmrw34oGfDnTJO2qkFC6SDA94U0S4TLHEbz3jXE6Nd5Hb9pBTN
RJwr4WHA96bDzKwAPQk3PDTk0oi5vehm0xw1zGLj0B03StN4q3oqlp4ZcrdENynKDMuAub4QW2SV
9mAmeZQnqg6/v/ya2tiJ+YOB47TyHljtS2Imr40IJ+5+fdtX/C5mhHkhfusbe6q/BgZByDie6fQx
GTQDjye9cIOliUQZEQYythZfcye6DcAnZtiruIkf+P1vnVdRCm8VEC8gTEvQv/bUhdKzrbKC96Ee
bmvdeS/T5skd6zuyEP5SjxV08h2MszwUpSqf7YCpzegd8qgKrsG2CSQbywN30WZTxZZfJevs+MYB
obRXze/dZZWDE5uzWXkDPZ+dWrrCdmffDTbiD1ejMW4d/kF5UGwzJm7fVr4YbfQdcbOcyHM1bAsV
WBv091C85079hM8U0ei8OFfmRvN5cjKno67s7TKzQ/04f9UTF2z6sG7dCEidapb4MsA7LWf7GWUE
YOdrb47+TkLTXYeTdxqApK1yDWkEoNdRpYLp9cKrwZq0RRyFp7JQcK00sqMNWy3Jq2zbjJa6BjZn
sbrol21ub7V+CFAbKyssWKpbnYFRWOPvn5hXgk1pAKMTd8cQ4rVXNczw27GM38OimkWnmr2RK3xu
XDlNmygOy1s2YbMH2tg/alPoHYhsLIca73HXirT14OT3YSkuRosRBDLVvI1o1WdgXV2i5fC9rZOd
sBWqSJcvo1HFuMpIjmjq3QD/RvRvKMlYDSQxBsydQE5tq0Yp1315biZVO+RZt+lzJVhVCYuyst4V
uca6lZhwlEf8ekO+dsPpFGVMQH5Y5Wu1bK4CF+P2QMV2AcSR5in12ksV6Mrdl3QQa9HVLAGa4KJo
LPr7vHgLSOhVMWaUXqBEK2XUX+ymOptqs8u8dFw3GuvdtEls4kEGZKEURRa/vzSB8Vqah8Bg1sQn
0CEd9t0D41CYFjT3znvHI+WF4JdZuY9kULYDNnBwWg4Gm9IwYBkxBPoZwso57NVz1LegPbR9GaTZ
RiM8YGf2ZdC9GcrDcrSsMFIcwbqWQn+qh+gehCXLUXSorKaDqJHb1/lk3PlGfGsyp2xcp90mYtp6
pXbl8ySHLLpsCxJkWFOu45hoJI6dcSQWejUYK2CUlNyAxU4JLqbOiJrD5Y6KcDt22sZpGlYlBBs9
PAsWpZIezUG8+XH3ltTkKuJpoVW3adW2/Gmg/PnFFz2036LBem+7Ar1+fWWoablF/J582YiwQsWu
3Q5fCcmSsC9zQfBMORvFdB9azmPsDDtVN/ZVyFJVafQj8jvQPUwwOi0PRKt228Xxu2Yq60oteWAg
DdF55saqeMKq/avIkQ1MXk3DxIct2RPUvbEdInFpUzxNvrcS42Ruw0Z78PBhrSrvOWxnRHwUHpUe
IAVAO1wgsuFoZfieFjoB7sx9UFFxa/3ijOBRB/Kqu6s6YjFNABm2cOwTxDEM7fzyNoPIsPCm8Zi3
3iqaLFyU6ELG5Gigk0Ka1d1Yrrg1rOxF1HiVKaqD1j6ANLW790zCy4YHrcBy7/pGY8FmrZhyyUCj
kQAM13xIMOiEboK8mGWIl1xtVwoo1QrX0CHSz7bm4BmKbmBMzL0t/d38yCMv8DTlibUwwxxuOlQf
v7JuKqO+tsTgLsk1su3GtG6hVMYlbe16nYPp6V2Qj0Nz0FuywQHpFKF8Q8kBq0diq4teoCAJLlV3
+Gl78uVpqrEvdfaE4JkbI63kuTZtW619zFRCYKgizYz0rQKxu/ZsFiUsFHvYKnMaED2pCNkJNRgJ
DrD69euvlattWmEeW8dBD6XEGTJhzkbQwikIaLbNqS/N5qQVUXsiADGR1uuVHfCRflEr5bDParO8
jU0luWVbPZ/LiqKG/4hOEY9N20cL0g8DbSkstd7+aKajMnRrbA2rs6wCDkAewjKfPweJ+yBmHneH
tTXV5S1xmOoWuNhdqSLeIasM7F2vK0/dfXSYe6UYmG54t+HqcyAC6bD0e13Zy36ArYebocK+fh5V
HuCW7EIIlaSteWeyrrbrZgnCzkLG5c+6NHKXGqI+Z9kD7a4RtEtMQNtK+rM5dD8O7O1uXDPvr36r
N1kbIKXTk9D6s79W2ahYmEfypPr1Z3WKtdp1AMJIDirr02LEeiq0LuxFNqVe+ZcYT8/7ygc4VZR9
cyWLtlckswfctI6GuL33RJAe9IpYYh70LU+Oxr3BA2GZQr9plrkznHqVyVdeOgqvXgaA9fayGKde
vIXYYK4+Bg78/ohXIUGz+WVFiupcon10lS/leuUTWRfzJF+pj7BsnHw3ICBB976tsh3baWUpixHM
01Pv6Q9ZpfA+VPVsVFp9J8fRuJJQhqiOciArB9RX5Z6/ka1NbC1HML2watLiRh6stBKbRPDXQior
DJetXaB10Wf1UjaDaC5ueMFoJ/BgZhaf+2TRFIK6Iqn1OU5SjwP7gXxLkELfNI0RnQmxh5uiH9IL
KfgZOVCWN0jUOasiiLrbBEnNVY2qwt0oKnvpw765Z+0llkFvp48N0Tf+d1b/FE7o2Tmp5XzJBytf
pEpbfDVF+Y6pLHRJkT+5XZx9G8oc2mBsvOUTQPbULb43AyuKjJwKGY5i2aklE8ekXvyBFc1CHIlW
AcnNUKEx7Rj4AdbELHc6ek/FNiQX8k4i4mA0U/WWCufGAeH/GvXxs5uH4kVlT8DqrfaedXK3iyRO
x01UBlijeFp1g5k8upqpwxQ0Gy7LuiApoVROCoufrqpuZIMWaA6ThF+uZVE2iIjgUBykCssdhvro
VwbD2gZitpLFZh6gcHR33Q0uino/XwOv5wL4NHk0q6+KcDkJR90ohoYK8dxHju+RE9wOldV9vFXZ
kNd+u81rclqyixx/UFRw/l1Ivr+owLPBSN9NXYJdJCnQM25B2a6trBhL0DI88TdT1o0yxHeIGERL
oVnN1yxVrnWr7ANyxDeT64ffq8x6AeDtPfW27mKB3ECb7Z2UqIpXHZS8MA6O3rsbNq8d//9MJy9u
dF96v/tiFUi5hNYa9gA/0JRMN7lT2s+DrRfLIOinW0+Lio1nZ8jtZHV3Bbrf3eLa7J+xNa1XRpWo
jyAKYwSTwkulJrf5pOvXRpkhtGDYPakJcoFtElbX3DgkioIiuU7YOm0NtBZOSWKm27ZCJSXNSXBl
ST+eEstotkYOqiA3Sf63ppadtHbUtyjbBCfN0+0tfxTnmCQQAQomXP5lVzmgk20JtX9nWHF4w2qE
JZ3m2N+C9ApdCfutYR++qJtgvJVdI2tSiMr82XXo6t+6GtCcb1U8vrddYzH7tskd6Kn4iPfZtvfR
NkVtmXCGrCPgue2qsg/XPXahq1KoZP38/ibTa5yVY39a69HU38gD9rLO0kBOYiOL2txP62DiBkZp
bUumNoy7Y2LZqPoEez2qho/rwpigsqv74ook+NuEmx9CVUT6wfpfmtJD9gaeErtBd1fgogLGsocM
DC/hxkBVeAVoZ1jLur5w/RtW92D0UdwkJ0Q/Wef0xqofkWeSpT70s2skynayJAeCn+btYtzzgDMz
hjxYpuVj3Mx/6LMOPKcglWvr+/ZnP/IfKx1pu7OsKj03R9JN7AqBhfqQps1K1XvQFQRQmo0Sm/x2
2EGGa9iI8DGVKSGWpddnh8cCQIC5kthksvwo15VAgI847kdPWUQ4n1DTfPgcQjYUVtCcbVLqaE67
yMD09VnzR3UnA/e5kvImuDH/P5WBZas7RSPELy+UHeVBNsBDJR08XzxNJfDxxLP3wbwBrUJhXHfE
f85BVgFrQTXwK1HDmiSPVVz0EqEKa4KPU7QkHA0nf8/1wruJAog3XkU8XdZnjneH3Id6583L3aqC
FqOELf3z4lCUqEJZI27T/phXa1nfhuyI+rZ8IovjIE40YK8ak7rMLCxntbBXDrXD3bSQp82Ic2k+
dEiZW8pBVok4oVWWP05l7Wd750FcSzPl+2/1svhbnaW72j6rknXvEkPF92o8hPr446Cq9U3U8lkn
E7x4FjrWFy2GfKCWSfmVpN2bZZb2i+Lkj42mNXvTNsytq8Xh2ssMVD/QgH80C430GQyPXHeZTwMN
XSaRRk84XmJqzIQJKkNZ18Z4cFHZ8sfYWIEKZ/7Lh+uxqrL3sUTUs631L4FVqyBIC5cde69c9U87
XeuQFVVJ3S/U3gh2fpaztW6gdrl69lJ62jP+5MotgtnFIdeRGYycCUDC0G6qrEyfOpUk2qik2kaB
wvXV9pcMkK3bp04E5ZVWiXSjQhDbF22QPbrjuCcYmb9ovVHAevL9QxZ28a1vBt/ly026yy9YDcXZ
KbLu2g/IMgzzBfP7AEFJTisGG5jbgblFTvI1RpL0JA9GPrSnymyB11ouEgcKu/QKgOTJ0CNzWMg+
cDnnU2DacODMw4/izyFk96wsn7IsLXafQ6cGsGBT6Zp1W0ENGIZpj26Ldy1LeQIBzemQvZfFWIBi
AZ6679362iEh2OxrIiCgw9RoWVSKeBo78qpxblbPzkTeOhrS+qVIsydgHv03LJpPLevR97qzoWTl
AQ72xbQoXGgCC4WN/ByO9gL4LdkAQsYNzJlun8ETb+Apz+JyhVOhMKdr5SLCWnori58NSapk+CCD
s+wId5+jR6XDRtxAkPro2mHlbeoSiG8/2PU+NNorWZIH2cWa+8liNbOLzD4gXtY4N9GgKvvchdeV
wVJnl94hoqBDvlpFc7PsIxRfXaYpMVFhWfThsfqNLb1y9XGJrqVLoQfW+aMzv9O1hrOEJSznBsIQ
g/x8jY/rez8T3Fm8Rg2k4DCUTb9ZNuCwb4Mky2/9ecsRqQKszs86t26bVUIIDOgOknAwV/SLUF33
WOmxOMJleWJPbN2r0KrQG7MvZe0gKRuDJ3e4EY+y0ULVfgUOpNypJTjBpjPKbe6Ad00bI3iI/MJZ
lx3iCHo8wKOC3ol5TgfVbcjs+ykFZeMVgfK+Ib/mv+cdS1JDNNZ9xlhrALLJcbCMcFXGKQQikAJ3
RDPXA2NdDMuw7ibhEzh1dHaYkOzYmyPqbphNvJCtjkGmc2wc/0h6HoHRKEqvy9oW1w6INVLoInqt
nOxK5LH1KIzSgVMRIAcyZdFTqRBAmDs4v15JLrUmqO6Gr+BFPq60mbGW5VjrF3JLRNydKr3vUxhK
CHhGN7HvoxulNQUpktTZ9qOtH2KeEcBhspaMdlwcmd+a7ZipzrXJ97N2ksS4KVLs7yJVce6HWbII
Pd5FVZnutm79aVxkswdD64zaiVRnSuAS1a25KgfBfyrnw0e/RpgF3hbKjytkSzOOOCT3po8FIeR2
ctxrEIntrW204V1po1kRIfS2lkV5oIPp2O0tK/uZBYTw0GcHWUcHzSQcSASk3/tea+JM2wUHO0/F
qQ/7bJ1kafOoR/E3+VNrxvfI6sO3mHuVYPqI0cV8jYtU0cGcr0kdYgoiNuvHyZjTB73/buYf1+Re
qi10N/txTWWDS0nS/AClyjtozegdSHmS3+p1EhJVnAebhGeDwA2bplw2/X7KIthYKW20SYcqazEp
MOHx4aq7qPn0qDzjoz4GiDAsLNXlmM8Vn4cmjTAABvV6P0GkXbcDjut1NBjHIteTdWTFyhMk+XPP
XfhmRd3FrHvjCd5CTlq8/peuftae5dLVDIdL6UU/uv42qjmpeKwXVUIY8UUXufGg+qK8D7q/FKLu
Rets/aNF8/7S8vs1pVf221r4gFCmqsNZvFYHnrEw/kmIquZaniYaggDRfCi9GIVJ96yi23UQybxf
k6c5GrQKnqq/1soyyvDiajIIWXujcpVbwQHKiLlNSRVfkZVXrmQ9xHeCp7JSywYXXeS5N0k/L1/I
Xq2ttdZOdqhlrTyVh8q1yJU5bbwoUc740V+2jFrwtfVEeBiZ5y8Bf41dOhCY07Iqv/i5ll/kGavQ
x4Zk6tVn/eAH2s41SNzLS3/tC9r0R98G7d4FGgctssNucJIHC6FP7qPMXDtVhnZJ08L9lqeffeqR
dMfvfWSzrVqItXQYy0TADIN7BfH3Q543KvHp+VRXQHzJM3moA55dwJPCxWddp7tjdfosJ/aUbOIM
HTN5MRRHlJp+G4dwJUmauraZrlxyZH8Zg4WTs8zHQQVfU8LVQq6v86ILQgb5JVDD/FKlowNH3DdW
3qhnf23YNR0Cfp+1pWE4KzKtxkpeKA9IK+eXeifmnrKi7sGH2Sw5tvA0MpxmnibSjSfMEKqFLEJl
Kra1gdKSLOomlFEFruZRFiM7WvGA1O9LT9cvSWbey+o+Qru1MfGQi8d8fKo1Ur1sIZy9bFUs9YyT
5nSDUbZ5V+fTx9BearaHPm5L9JS4iIzHuEZXiP3o/La0FDXBwlKM6x5fpSfdx5nkX9+tOb9blmHh
hkzS8PT5buWQCe82qxFormDpb6USesbjYtMUAbjoWSz9Qx191lP/LFZ1CBPNA0IjW2XDNKTM7LKc
qvlzqqX5TpbGrDowVULxSbW1F7PWhRYYRRe03YZVTTx7PdTOCJQpzJY+QgXXBUshrJN8i/SDQD5L
9v640DFCsNOVO/t6RBdLqaMLeLOArUV/k+B/cURA/tAqg/uk6rz86A2wjjzvUnXJQz1X5x48G5GQ
Tm/axH0aGiNeEoiPjrK1sWM8McbkMdBATzcmFjtDr7hPAtLYJhfxsJFX6XpPOLKN42tPSb3HKT7K
l3SVTj2i9EoGcH4pP45J5Ipc2crimIzPE76zaFjV5X0d+Gv5kl5DbkybcL5uu1R/NGGNJZF7alKD
jIeqQi7GyOqEU7Zz6iuL3Eus2T64UPNuHFMTuaGfzYMChuHzkmmaRiZRJPYtHq2GBesk7O6CsO3u
MFoidJgCDvUDikjeYCDTjy+fPbTWf+hjIz3J/rie1Fujg2gpi2IecM7izmPJa3qRWUs0RbytZ1jb
ph3Fecjh27MAAGovFP6tKiKZrWEHb+FNG3bFGx5OGTjBYPYaMGHbTo0L0b+PHyy7fvUMJX9LfB34
i119MXSrWjcoEx6JRtqnctIqPJA852usVCvZtXLJ8+m96t5OKd5woxrxJLFEfzuVXreQr2dDUkw7
u3rxS6CKSjWwGFMS61BDqlwXke0+ARw4ya5NrD93rgoHUbc13hQRHfkZCr+vlg77qD8/Q8Ie6uMz
FBlrKvkZBKyhhyivXoHvdhu/SsxNqibTDnBAttIR9niQxU4k+UoPVf3BbOofrZMXGH8pqole7Uga
ZRvYzuRJDCV+VPFJX6mjKq4Bw/f7SkvqHbLJ6IgqUbpy0M37Mo7dExBo87tbH+pUmd6bimkCEfIY
QjlXT54vrmvimUWL4EJv5C99VoVb9LIy5O/SvjwSmcMyaj77rdgi8ozNsNks2QfQu6r6EXYENtB+
k9nXqWas/UGJjqSN3GVK3HUt6ytXBwsE0Tk/GlaxLpoey4ig5QrDizB+8Qb3Y4B+bzgmrlrabK/n
OOrRNMGCzqUqDkDxFGL8aOxEqK2F6FAkmBtkF9nqdXpxIIGAin5MggolsE0qAutkEt882fNBFsO0
tw8T5pKyJOtlDy0jf0TSx0GZOo+hvs/X9gUeR6GVbUJcb5ZSgB2m60OJ0P9dFACYrDVwFlII3Znq
B9tzkzvS6eFHfZk6y1bT66+obcA2795QG+cZBvzlJihNfxcgHbR1wzS/S3qSHI2idm9Gry4RgG5f
VFSbVsg4atdIp+KA1qbRZqiU+lGo2kMgkh5JHYyyxtx7smI8VGLNSY5tWfV4gBgjqv1jcGGPARk7
D26glfdHQ2/sG2s+mDq4Rau4GePInhXF2hMQzAP8P7CWwkzEXp9YVnz2b+s62qgNWzZZJy/rQlD4
Y9RmW1mUDWok3pGtt64+uzkgqZy6yM6QN+2btPLrs9spy88OKMuwNIvHb5/D1IZTbZsJUp+8SDa0
bTSskjT0oVwwkKzTmnzA7DrK9rLYFb69yaMSNISKN44XWE8uW7pD7wECkMV6HMM1SjXqThadpHho
SHddIFP5dzDUN3XTWk/lGEBg8261ITZPpC6Q4A/U78Cw1G0sSrY0sk4eoiivj3CuoC3TV50KY+NP
otw3Xf4MFhjquefrK01149t+zK2Lqb+2xBYgzmBXsUfGDMrr3FiIIrlVzUhdqWSH1rLuo8Evn41R
1w6yhJSidfHyV9ld1kSWpu5ZtP51nDgtVFARjbIWTtdBJG3q5wAO1ccYbC6Aa1fTM+QXdyk8MtMx
qX9tnoAi9F7vPku+/1GSc9WAysVnW/dL6ed1cpL72VNeR86pv9N7ctXzBPiz58frzW2z4M6/uc4b
AtCPQb8P+jE5wWxMTlbi37bZ2O2QY0lOn/Xy7KOuGkiY9SAb6P5ZnQtm+oUs11P3LQ0A5uPPcPIz
qzjJM3moqxFNFT1tMRD7s8HX1Gj4S9l0ol2hBtlV3OND+THM5whdrYxrLZ61++bx5UGOxaKgW/zx
t//+5/9+G/4neC8uRToGRf432IqXAj2t+h9/2Noffys/qvdv//jDAd3o2Z7p6oaqQiK1NJv2by+3
UR7QW/uvXG1CPx5K75sa65b9dfAH+Arz1qtbiapRHyxw3Q8jBDTO5WaNuJg3nHU7gSkO9OLZn5fM
4byMzuYFNTSze4/Q31Ui19q53nU8YIDXyi7y4GaVu8wFeN9qoUS9x0IFk4B0E8SJeS0my/g4ZJN2
bTK1XpEb5rtGLcm8BpVfbhUtaBef/WQDOTcMNIsIyeQyIihq5bsqd/uTlWfDSZ4ZP8/mHiin5Czj
wJ2GbE1Ovq7tm6gtbsoIKK1vjn8pebm6t0Jv3Pznb97yfv/mHdOwbdP1LMN1dMN1f/3mI2sExxdE
zpvAxvVk61lx3bdqeo27xXwOe7smvzHXVGtrxJkM2MaAdMh8+FEdCw/ZwKr2TwrJzVVmqhaCN0N9
40WOQEKBusG3LeCkahfC6vuzXLbiW5WKFveZ8LECrn+OyIY/qvpjmjTtgwFp6jYByy1r3baJT5oP
xVAWU42kymAoiOfP11hwD9ZBWgvI+631CNYiXU5Onh5ka14kfxl/KP8yvmKo+74VEC19DddT328Q
66i7E9Hn//xFe8a/fNG2pnKfO6arQfkyzV+/6NbNXRasQf5ORKRHL4bvT37DQebxpVpIWUDsQy1P
fsefzX2BLGqd51cf/cK6hSmMjuhVaE7iSFgHPmzCDZfZY4tp5lzZuTN+WJ76vjmfOvqPXqVlv3cV
664qKL09mlXGunOb6aVpFmNNPHzCIGajZnq7bzPTvbd87SLbM3Y5RMz1Eianb18L5I2XdedOL36d
3A/EmO+ZA34bMAV+cKt6BkDD5ZCiWzpZw6VznPDY9uVJlhAJHC8/6rsLPs8o8HVl7i86A+VHYC7G
yjc/u3BpY+Yfl+qKKVYT65NdEYPyCJEOQcI+Gm5Vv7ofB03D4K0jluQ282cJlC+Osx5bS31WUf/f
ARayP4r2GF3ncFjvDBeToKiwMgxTufrfjTpfLgy0EOSt8d+/TH+1nA6/FeUooiBsfiv+83S3uf/f
+YqfPX7t/8/d+nb9Hzts34vrl+y9/r3TL4Pysj/e1uqlefmlsM6bqBlv2ncx3r7Xbdr8OX/PPf+v
jX97l6Pcj+X7P/74VrTkQxkNgZb8jx9N83xvMMn8fDzMw/9om9//P/5YtKLN36LfL3h/qRsuVf8O
gQ4ggaN7ugmxzPnjb/373KK7f/dAL/Mg0Yn1Go7LTJejeBb+4w9F/zvgZg14mOmhH+U6Ks+fGnbO
3Gb+3bQth6cOKoqOp/Mc+uPPT/7jyfXxW/37J5mGWNsvf3RX01SdoQyToRzsTqzfnmW8ARHnbfkI
q9xN4lc4Yh6sZPNkCXFT1B4uhlbwhTjLHeFVf9dZayeobw10/B9SMHiqb9+W4AMU31qNDuokSl8c
eWqwYkdegL05kgdD8eoV/coBrT4lhbISkXgll4NpRLqoOrxORZbcEIpi+4CwBUi8BBPbSYXF023t
CRmWenQeh7I4Bw2RuY5FxpSJK22M9WVskKcugX16nl9v0qgvl7CKzKUD+mnOBN5r3nTG3oB0b9km
h2Cn1nax0rE9LvPMxMmkOTTZCEVJJWoMiK3u4llkTks3bYdSm+K1W8XgaZpH2qMOQDqxHWaZZJsY
ZKD8FBWLOJ8uQLT7ldrCUnftQxNON52q3al9fTBDQ4XpMuxSp1kOQ1gvnKZ6I9b/qPXtrrGAy5mo
lRo8sywP0EmfA9dFShCPI7b2PUjyBVI44H/1/piGLdKs+UQ12oNtrT0BSzmh7aCt0P0o0Y/pzE3b
59a5MwXxqvLWGIF6gL/HcTH3bm1kVxBBQgswBR9yVWbWftSc76xFwWrq7jNSGAdXkEqz0/RhFND9
44APrENl4GEcbkMP5KkWDm/lG7AeazvoMBJt9xbCk737f9Sd147s6HpkX2VegA3yp79lkulNZWVl
uRuiLL33fHotto6k7sFIwBEwA81Vb3RtU5WZ/M0XESs6GUEId7KCJEdJtw4RDSsinv24ntaZHOwM
Qjy7UoAFD8kjaMFIYCsK9k3Vbpk4j6SWUuCI00KMOOt9N3pSL+0Uor/h4HMZobVmJWcYUTRdXoV5
vslp1zYV81sxxcPQSJGXqtMvblOarEn6KmnD74iR3m0P58OPkUp7TA1grBw1bo6Rkd6lKPwMg/g8
YKlyfELMvpFCPqTn3GW1eeeT1OznoEjPWCH2CSyv2TCvIZY2TLY933web2yoHZhQbTLd7b3Oiotq
Q8wtNhFvJb5ZV/7NkvIehckbYxQXvxPY2sW/FuAPWFkwaR1RD5shxBznUw+jR9PrJKgSDfpHu5uM
XTIQfQf7OcS0letNcJupwM0nbVrrUnuCoNPszPmMXbbcBczJ8b3bZ6233mI/fwxl6WQJiNmmIUg6
fdnJgtjRBopTaSymccNTR5MxClUdW3+MP+2Y4poofogSo8W5SQi38Qqoyt7oS/K2yfDwhOkVgcZY
Dc0MpYXDbx3G7bnQNMeXpebbb+YT/V2PlWEg8fj5b0osykvK+YmO3cotMuJ8et28g06DQosK6aRU
+0GrGkZvGYJEdC8S7G2Snd1jKxsrn0qJpm4ANUho0XwMyV0BLiC1LyUmU3YSCZIRJMQ8spfSZB0Y
C/BUE2OWLksd0dfvZSxdk18yUg33V44bqi4gINeGuBD62wCCjjax3h7kQH2b/X1t6d3dDgCBRoRd
k8LgmZx209xEp1iqCTf8jhJkC1+gNYzBSxPZkVdIN0BBkIxSI8cKom1yI24ubb8yaYyDEKKpa0vU
h5aakZsynKNMXcruai8nl5+LDPaL+oo0m3JQj1Y607J1GZkBVZaVpwGatGSzvo/GyYxqerrlB3j+
xiqOMdv5YHwpiGH9sGyD4FFC4EJPSjynuLkjUbAClCXxNnheNce0Mu76ldYtgYlqYfbPLfYeDqFg
e7xIqSBYKWGOC1fdE6Lf+OF4qChXcisZK6QZKG4W9wSVaUKYRHCSx7JbK5oF05ZcQZB71VK0ldJw
HREgsmnn2tDpBji2J8Dm28/2KO05uD4kc7CBGvVjxAWRd4iUuZ++AFN4By1DvKF5CJWc55HDn6nh
MserqBMbtWZntIqQR6J8Y5xGepHA2zaoTQ8yTHhSp/y1saQdTemuyUvgAMI1souuzMZTGXTrVq5+
w0wqb4pRq466D/EzboqKlbeJresoK5iMhvkt1z5i7NyrVsTWRuuMs9ZGQBUOfki2JTeB7I3pxlS5
4mIOC5riqeuNdhs2JZBY+zdpCoCFsCudUtdY8Jkb+jr9UvIZJ0Ts9Fn0mvUWMe8QyUZV30dDubLS
7FoBdYIEwDzwlla4ds/AxoxVn6UXUEtURCj+BwYEA/SSKtfPIfl5FrB6X43+RzSRHy9LcuEwDRKS
3vghVPhoff8+0mGL4MH8pwISEtad2NriV9QVWCdZCZzRIJ5AEoUKCSeezaXV0NoYU/ZIz+UFjgXt
BS0SblQ/C8mEwmZEFmQYYi5j2rwYmvkkUhEw6rVXoiz3IEf5MMH2iuV7gJuIYISxyn0t2zJhLiXF
Bml1USyT6DS0OJzS4Bz7zsV6r2/mAceMzLMzFy61XcYCe4IzPOfYRMQl9+P3OaV1TgiAeYDNMQqg
TgIxxZIv54LQcz+TBMQ6OvvJuMOyBcTEVVGhH3DUeMqQG9eAEXefjIGrTGZL0CZ/mSfVOgo9kXDs
UJeZzMC9Cl+sqhZKSlFAKBPoBDRupa9G+kE7sEfwx9jVFfkWoYFHyogYygCu0jhMqfHorgVuVs45
k2cn5UZZ+I5tztunDP5W7mWYF8RZpyR4spfUviTf21GTXH3OL4kBO7haiDfWpQAXoZsUZbOfPQ+W
NXtFgnfEml/1KnrN9egbZQUkBGk9KQLOl2sqQ1OsVECPk5AoInS+Lf2kv71QGb9bChV/PPYbQTHu
ZgxeQTUCSkp+ZE4bgtX2NHb661Sh90yD2BIsHNjwmNzie9nw6hzsDmRBnFayV8ydQhqECt2mYwin
wGHi0Hqy03JH9x6j5OilHRUQVHmwUeXuSQypB33fhywi08SmE24kkL8BRuC708jbqWBS9fmcOR3Z
T7yzBaM1PmjMzO9KmbA7VPA34tvIx3RizJdF47MugvQBKl+nkDGrGfYqGt847FiXzJe5wW3gSFwq
T13GpjlT2yjaYhcKbJY4p+RD+BkUaujNnGp3XYBRYKwzoM10MMYjyQQtjnaJHbLnwljFyHP3Iwn/
ZkQYiqoMovoFji09A3eefVhT9xArOKDjsWrZvmlOUWbYv02Vr6w5IRQLZZJ4rjbDKAjfoW8fMPkx
iJjBqCghEZSISHXB9lDxduJW2gw9eWKlcwMb4BQCWb0ZS16XSCbxXAzhRsyiXs1EGaKxOrRNdEuj
isbPfFRcPVLDfcUBStcCQpOMhh1Fl3/khDLDtL5a+CA4tyUu2JzQNQI14WzKZtuyDbixqdDdQRXr
SaQRZRVLlrVQrzr9GU2t2auitBSOnu0Nptlnq5Y8UEJCnq4fMYaDtrAO8pyy+ZTsI1gumlUXM3Ea
iWqOysJYVZqvXvW9IKhURxF3w2p+AjGRkiYXUKrKQU/qG6boW9xQ4a76ypqfgSiSadzA0ZdrhXON
MhqU7homZiAUS/Z8FTQEUhfBGBzQywZF66rw9zqGuxKkqlgQN3oJwkCq+wPw+jW9UgIFy675SYJq
A0X1m2WIhG0Fr66PDouVMJzj5hxoiBCYebAB5hzUoTts0Ug8eOFvto34YnTiKDQb+EqQ1TQOAm7o
rPrBD7V8zUE75iwVrht5KRm2CQTXBdz7SSPzkxY7EvbHUrNuWmydBn0gysxdIzE7A8Ghzb1SJSYn
dZ8sEbDpYAdmcQE7kChsnkgu6b7XzNbxAVFutUKV40zfw0dn6bMMG4Nu+h6I5OwrOIqoF2eZ9UMa
7j47eHWCKfNKoVv8JPYB8B/bvvS0+XHSeFvCjZ4WtY9YawiR+7Ah1JkWAK5JEccpSpND5Na+uyDP
d84ohdMGIxDRqfGWW9WH1SnU2hMZKfqngMkHiSKCmAZF6rUGCaKjP2Xqmm+7BR42GZShj6L/6eLx
QyoG9TDI5qHoUepruHaM2YjHo327WWZ6RkNjs466LAx8XijCXH9wKLNRWU8J6BBQFPbgzL+K2vnr
YG4PBdgOwknSlsrywW0YZ7nsH26bwqxt1MpJu8dsqAUk1p9CWiSxLoUoUkd3UfBU5max8ePwknS8
Nb2pkQdEtOWBaYSCE2iKvBBOsCz1wZpeub1csuT3xWM0hsLhAAkvf87PyojhUhWqlzSth11gZFJL
W7wxg3kIJg5pc3yuixrVphxb18qAXULwm0m9r8YeDaWWrojm+1Rhly4jsSqMR6seG6+czCfoGZy5
dQ4IScVTKiWkivsFqBWa2k8dEd637dEhbNodzU45xiRtu4jqIV17llTG4bm5kHnM7kCdWkTVagYC
K70OE0RkKDe+U4macI7Outc1WBm01tViolNzarozFIQhNmDUdUCxJBrK0ri/6XH1rvXNbRzmS6iG
O1LjuUewm46GtHAV3Q95R/3d3OJ6a+N6Zynk342wJEGmRK/oo2ovcyc1/MEbCwssOGZMJPoH2bT2
mgZYu040BE9IEx1gRp83BjWlUF3cMw8hfU7V0ADkCFdRw+44E4aWjdS17e7Qqe1rYEBPZJpalZbt
GFEdchFAlp5kOqAG+snGh2ToH9DkaZgm/SNqcsziNxNM14qbwYMNXGsnod35bQPvIecTUhvqbgRO
ZTF65oVqLyASyxX8ptLgPje9p9Hqz3+95CzXydG9jKNvFPbBibOhdIIeqlQsO0I1r0G6sHn6XVn1
J0kuwYhnmJuYePa9vHj5TZxXpvhKRAxkVN4nZcFJEbr6HBckVvXsyU8BYzdVfw9syukNrTrJjfUR
+cDbjexV1kP6/e6VapZwTqILHbrrWGecI2AXLYk/ZMlxHp2q7skKxXQFSPnOqowvzj1bRcnfCrvp
14VOtnaWLdlj1+85i9nyfrZpUJ1h2PBpGlehRtlnRuwYXpPARIdXkU/Jo2IqR0Vj+4aUujaU+pAO
xA/UOtrU6N2eJSglGcs6X9N7+9qa8TXOTOSL7KTODHhFs0RAz3GbXBv62Get+a57WorDydjahXJp
6viqxTAylCh9r9r6m87tQf4waBd0iA09gi3xSn98ynKVTo5vNba/O9DCzjwGXjNWn36oHOGbbuR+
/qVU9kLmBYhCWh40a7iYFqe/OnnKUuU4AGK3teaOYeF1AGqHZ+Ca1vJvTQdHpHKh9uVtL6fC+/Nv
CN+bRLxa6vyrRgalXgiSUt08x+RSchnEFZRJAFo0kVTBOWoi6OLzV5tZ4yrWw3MuQ0rlW5AA9gxJ
fO7z9F2hm8/RoCytqht8qnfT1mF4KIwfxlWTMKoC7uE1Bq4parkzv+BOo2SvOiZ50tHD2pQwulIj
bNgcP4V2w1177amPK/XwvU+mYFXEFMvB1nBNpbkrAcTeAXqXvrB2DGB4age1vocX2D+Qp3dhYj5J
LL5h/avZ8dkaWHvKcaX2TFLKHlioz9I0B6vQ1h9x3z8tPwW4PT6tHO6akoqUuj81bXbNaAi0mnGf
+8xXDOu5mr80rtvt2Nzt1soc8EPcjHgrqIK5wMfZBbkO29UnqAYfu1P9rWHhYaFeWyjBh58AysK4
4UqN/rj8vHUDVtmPzlmSvHMFhuIhuGGHpf2RQpA3gmOgjyUbI7CcWob1XXI6NzlTOPjQ90yzeOAM
ACiSfOla6aXSn6mXOtDIssx22M4GGBU8gB9wC+hayYNz3PvYcuziglIAyCs8h2FjMMvrVnWjPAdC
AklOcHc1ZQCLR/WqDZVB2BgpJ+WNMmv8BY1xSOTsU4Shl43R2TcbeDgBTC27OMpiPDZT/9mMOeey
oaW6Y6oPMksyg/DJpcwPYgnYjEA6APEggJpesZZ+g7/qVqpVqg5INiq0WN1NGj+ExckUVnWwKkdv
HIj9E7oYNz4N6nrCE6GOv1zP1pien7S8QdyJ9vMHTCiizN18wYN2hG/zC9vgKymAEMxWYLiDgCcW
DIgRGi90pZJbgztUxTq7Ea9EX4ZcDlmLq4FJn8+guGK3KMJBAUAYwtaV1uxrH/DNf5a3j2aVz0Hl
1S6TYL+UAtQNJwFzrN5J3a/9iLSwGbTPHSYA8CvyixpzXWU6MJfjhY8iYnAvHgfKI+d+PrZYlbbQ
zt99oN2trp8mp35lbaJ9jSKdcgX/I9tPcnaoliCO7foB7g1bIZxv6zjyl++z6zbZ4pony8R3rnbn
NDOcdBx+y3TkYDbK3PbzG1yg10qLHyslNxy9KsqNaAbcrFLpSoxgIAxqBpMhDkBlaTxXvVo4Ek7B
CfKj989LMv9txeVvKs7/Sdj5HyjJ2PJ/Jclsos/6I20/6r+KMssf+VdRRtL/QHAxNNsSQqjYNEzE
zX9VZZYvMZ+kcFoRgoyhaqGL/kOWUY0/FF0XfFG3hK4w9P53VWb5kmxZmqUzczZN7nb/jCgDzepv
moxu8DeossBYQK2yUEyLb/2v/oJek/k2yuK3Yru5iQ/hDV7HPCbz8q/y2FWOvLI+5m3qZqfsCrBh
m97iV/k0nBm57Jk3YaBMd/Uue4yI2G7otlhVjrYRq/nYPRdn60rXypkRDZekrb+pd5y+xzUF3Gv+
/xZCwc3aK25zHTbmut8RxfKSvf6ZePGb8LR992zt80u1ycCyXIJD+kCXh5hxFfEhhwcP3daZfs0D
B6teXeVPJhP3o7VXt4k3r5mP4BDaJaf4NnkAc1eYfQ/BfrobH+luescSSKWD9Kn9tE8MWsfX4Vm7
+lf1qD3DVjZ2zSbYop2WD8xXk3f5g7wJpORX9XXc8YVHWLuetUkeu+fqHGyn51k4+jraji79VF78
REeMB5rmNO9kT3L6C0/kRtnqB2Nfv/XZhZ8243jkGCt5HzwOe7FvPGaNbrItn+odVR4bxR1d4smn
ajXz09DryLeertsdVfcs0m/Dpnyot/E6v4BhvvU75UXs/IfgwOXJxovQekyveNFsqqGuarWd2dKx
EtROcjKvrQ5ln8PRKr2MNCI3q6R3rZ8sdznl9Q00QiBn3Ke9ntPEXb+MWAbpzZJ2ZrhmS/dHV9s3
Zw6Xxi9Cdxg67W28Mqf6ojBqOxyUdXCVH+anfi2t86O9HjbhutuI/fg6H0Y3u9aecgjXhoth+dxc
2R7S7+XS9pxdwdPpL8Nj/B1QK/FYmav2MvJaVPtxG4wrZgk7fx+vk13zFN0HlksadkEwT6QyyP84
yYe42kc6mHaBW3iIN3HsBZ9+46hP5m1BTjkKnxYahlLkLzAo/V6E17ZDD3Nx7e39reqFXuL6C1Xc
w4ObuswKODasbBCYyAEZrC7uB9Aw3Lrf6yDK2ZdoRXoyvG7Vv/FiIX1sgzvATfEw3dtL/R0vfwwf
5QkPQ/VevfOeDDC2HQX6H1Nrj8j+Vj2jvaFqLNsoJ3x6kR9CCtDuxj7aq4/dVXoVv+1u3NXf0gvj
XH6ujoAwN9DwzajLFWqXY+hHHzLCg3WrxMg8EjwkR9HmBfBBTmUTHs6b+hw8jWySENiCHxnhB5Lo
gfZzpMoxXBGadzLqO96gjPHus0O2ZKsI3x91mKY7bpLzc/DVXGSQH+Wqzb4x66u/mcyp5tu8zSmn
MGQ7DvV0qf0SnVotMdrwMrwX0wnnEBc+j90/zA5qfCWmX5w0p8eu7lGRouj7YsNvY0gEEXTjrylm
BCiiezTGMbdwhP02TZ+UNwnziVP9CwB/0+OJOKROsrV+wO7tKpQZzhOaa7nSxnC5CrX5NmydNyz7
FPJNmaOdkc/e9owImRWAa97kTrwPwPDf91mx4vM9/l476oHWyfqNEwyn6fH3F3v+pbjl1/RqbsZt
e0TZREReqa8GI5wzWkT8xMQyvPA3hDxriQeAxwluiELxtJHecA0zJ0y8hPkzg6pOe4jhCrbmumEh
ARvYsFCGHeFqqPZr/rcUzNtKfrZsr5SfudRtVAN8x5XxcFlcbX9XgX8orgLQLmftQaI5gdnONfTh
UT4E4UpE14Xy/6P078A/Epv+DSg/TvqjvTRPyA95hiToQpkSO5XjTQgF1SNEgvN2LT3V0ZdGsnH2
n7OAKz2HdWdiuWyQ8r4VmlYe4Ax3r7LmjOCYHbQsSjRI9W9031u67E0yYjwCv9phgoOo+5ELVRY8
JPh8J+8+Bsu4jAoQCoZ8IWx3Osw8AqTH5kPhj017LKAAF6lp077kdnYZM/oUdfQQiFj3+I9QRq+d
IAtJri9v/EK4HI+qO+KL+KkPpFkfAAxxBB4Tx7Q8o1+H0d5qD9Gznar8+8RKnvQbJzwyqlh53pv5
OG0q+9ibOyt9amHFxwrR/hrwNK2YLGfCvmbBJphjx1JcyjMoj9qGw6niVzVGHYbx2OU06j3io5WI
7XgfjjaUoizZReNhlqiZsKziyT9GR6tzjNfETz7FBMlP1i6Z/+arW6pxgFxwC5C+TYL9BugsJ/VY
eEMoqM700t/1FbIeo91Lfr0TDnNY8Z36UTvEd2bkXr1RveYTkEiHD2D1KTz5yiegHa5yta/cziVI
OtK1WHyUj236Ka31h34zbAHHbpnWbJlyr7A+b31v/hl29Yk6iE3iDA7J1pW0Czel220pdFyNr+oD
VSI/+IXfBYMKug6UL+qmEWAPynO/7z/hNtAXNjxUn+JU32nI8LdLWwsGA7qVr+lJf5iUVfPp80n0
XcZxF+WZfLp9AupDTsgSroSDHCHyeThWx/5OI2e4xUlFqZuyGn/6M6MpMaxJNXBjCx/DYOcz8FEO
9BL5teEAkPl/eKz9H3hqxZr4Xx1bbx/YTf+X1zXtB7bJ5q+H1z//5D9Or4b4A64Yepls/nkKVTg9
/uP0aqh/yLKgnUSYRHM1bTmi/uP0qph/EJzgWKksplUg1P9xeuVLmqEh1+m6DiPbVJR/6vT6d0OR
rlv4M22Zzh58sbpqqFie/np4VXK7zMTE1iPHpFsHBviBeqVVBSultYsmT+seBY00Tt+9dEuJb9Dd
iBKDoi22dcyezTqtcNMdGANH154aIcbkODY8Jah2oobPVupu52ubKkIpzWGjie6xY6SF5Mhux2bZ
jUezz9+nEY6ZmT4pwQEE+kpFmjNM+gYS6Yf+UC/i13baP85MoewyYuA4gN6iAMDO1gikTjFjj1iE
LJQSTQLn2Es3BOsjJb+OxFNjpdlKK2MXbYidMzioUolNqj/BENhHnbSGDbiW0UKseL7nc/wLh5Wu
YuMeGHBUZ9aEaL4k1E2rkRun/V4ymg0OZy8Xw+X/wlP0EiVR+fMdffzvfrz/H2+HQuZC95879h6H
j/z742+P1/IH/sOxZxuybctg500gav/+dOHY46EyLQrX+GyrtoxT7t8ce8ofsi5sxbYtlS9b6vK1
f3PsCSyAAjefbfFc6NwszX/m8VJkg0XjL+5zS1m+OZWn3LRNsiJ8K39/wHRmIraimTc/oYKrEoiI
lR+eTTS6WqdjmUZUr5lnLjKITKRPBpdKohMGuZvVqUcMLwXyHspUVbz4fypVi2ZVI16Ni4plL3pW
i7AVLgoXVqV6qyyql478ZS062BDFb4vXvq+zrQXElaNNi1etAtCQMjQ/C+b6dpgcyNt/6YvS5iO5
JUZebXKLa0RDmRAmioZJ5XDQFqVOWTQ7AsnpGyz2EDGvRNSDJdK7oeoX1Fthcc5VzEtMcnEImm44
mq4O3q3ThnI9NOHTaHICGwnyrTFi3HHS3dqyvSn1QgEdnorOwHWA+CiLO7MZTn6Ikjni5LColIQd
IAlyHowXBXMyod8x+TGYN/mHQm48ZOZHBnzbUO17j9jIZ2P2N82nmKnJbJuazhasoH61mOLjZ8S7
MBXBWSU5yLVkQGMNqsWrHKXXctRCNxyKxJULStyy9ppM8a6c1B9rUW2pckdqWJxwsxTuA0VgullU
Xmxit37RfVGufJ9CK9we4aYmmoAtD0NZEbNuSIWMRwFQOfFRyL8bLULTzheNmUUKOupbGfsDLF9N
wavVHMIieQdmNK/jRam2F82ajoqVWFTscdGzITW2m2TRuG3Ebh3Re1jU7wYZvEIONzMgF50VWytK
K+7Y1ByLdDHdnfEub4Fr2ouuTjrRhcOUMItEc0d4Y1z5OSxafLCo8sRd8Vah09O9uPYX5R4+kGMs
Wv64qPrIzJth0fm7RfGfttqi/6cYAQgi1Ud12EwYBFKMAksDF+zkO1AorCpdWT74WKD8mtNoN6rA
sDr6BLtAcm2TlVqnhE6S9MGdCNS73cgn31w+IuHGAKS4aYqUsKpP7qLa0XR3krE61IvnwVrcD/ni
g4gWR4S1eCMUTBK6pRmbPgcZEqnDPrLVbdQHzYZ56itw+fmkYLYwkh9TxVKWdq9+1gM/LBUuW+Q7
cFeY1FE0ya+5eDdiTByUaANSpsd9cXfMGjNlXflVuoC7QJ9+axhBQgwhIBPcwBBw9rGKaItnJMc8
YmIiARvegMBwezW9NIvLxJfv1uI6GbGfiMWHMmNIkTGm0NCGULd4VSx2xhHzipbWJKxkMr2Lr6Xp
s43S9RqlAiQBF+9LZuKCgWFFcw6TW68NqZyW2TGDmfOylmyMEhPbbGP+p/pjnQYwjTKJ9rwsBM9W
wi+vBL0UckgPuzbOe30s3ms/4+7fAUVrbALumbSb03680P7HPV62fpCF9qA5xMGciydhto1r9GWG
HJfdqv6niNXfTkjgM/gnnLrTXrHYPvc986/WCD6zOr8xYUAKrttf2kgnl84bYgsTZSLJKxR24fSy
xW260XddGlQ3pcf6Mxf3Ed0lD8pti2Q+5QJLRQRJtG5ufvtW0ihEXxiTN9ERpqMhyAF/esJ42urp
sx6A9KbCrHE0ao+RRbhFFVTQ0Iey1EwzAEFWdLVGe1BpII7rlLmDlt3NXt/ggNhY6oSCoI0JHJFv
7GRU8uA2HAIJs9uIw5NCeAYeKc652jy0fpvjNbVeIo1rTRROyk74+ioQ4cNg018lj2DH/Z6dH3Ex
TYxiy8ERr0phHeXUSyJlxATzMoRzeym1jyFqOnQHFAzdaqt1XKMQ5PB7V7UZZfssMcUzbDLqAdJn
QLJQ4a2S+s1sTQk39pkScmrRVieuX7u6Ltws7x5pmXkJfSeudFouJVusmqCEfq9U0KRVbmhfacxi
GIaKWMH2v+fhOSsDPr5CjnfvykgLdwKEnSbZvV9Jm95aGiqByNCe+Bmr+ldTNfupxlZkjvmmkcAz
SlhcSHpwUUJc9mY86k5XLd1wjKOq0kbwheOSZojbQqIlW9aWhfAGf1FZ+8FwbSnaOxnh9KXRUeJr
Y7mO+vk2DSa9tXpie4JCpbjIN8JEqw6rxway6HrIniuj+Z5kcwSeqFanmmrEVdgMgVepfn7QNVoH
I4p4Jr/W1tLAhzdt2nmrKfy1bVFNx3qhZDBt7tddVXgawLJ1qdIUN8641fUcjoiv77KQuoHc5hKd
JvoLWJ9xG3ao1ETA0HcQxXG/YIzE98pJv/L4jQk9r020jdW62cWEwQA8DPuikPHlWOIcFeZbV5vK
ptU5oHeZTtuk9TZaLLGz3i+ed6yMRr+bNIpZWhxMpkwjbhyML5momJZoNUuVkrh0tWyVGcyKRqeA
mtUvZCzxa/q5fJjh78Cz3+tZLtEktkS2858uHKnMUXzmILp5JQl00wrdXGvjtewU/knZTjdleAGQ
hM/Gzl/Nhnko1t3cnZFuCNRiejG7eqtN6Q4mYITGVCxEoce5p/4UgkWsmjLFf/oB/w8X2XVKOhtz
FVV2RR5zIFcQi4aw3Ne49NZZfpwj0HEqFiRwPhVFz3KOwoSpzk9vGDu8kE2OfZb5XDT9RGW6sbT0
QnXQg99j/cD04IVy0KxRw0wnSAAH9U9ihIPZkrUWMshf1ORvTmug5GpuyMKHfowZ5eoHVPImnfES
dF2IQ218ANj2FaXSG4ylxtUJHrjc5NgzgG44CbuRDUMBdDw72Djjyo5YV+OIRVTnQy+w6Z47jlB4
v+ZjRRbKkRsKWTllFeCZE/0+jNI6o/FqpSDD74JRr720Tpw55FMuBx3ldzyoie9JjaViNvIf/Eaz
nMKPTwUlKW5gVp9QhWhxN+kp6R8rDDkrihdWOHcek9lioLnUpXDScIZaegir6bGkcsqpC5Mi8Kz7
qgxGqdJsYitX5sqpp/hzLIrPod+ZtFRCqSK2Kc8nGzcCeKw5c3VLuqtV8cUJ16+7QzoLql9oRKmz
cm0HXBfV9mPoJSwaotDYkOhpFUm8ZDOuk15ATEBxmAC3lQw8ojq/x/neV/SntGKpxFCmQkKxdlMH
EV6WVZAv1qc9GZesUQ92UryZGjnHMr9FcH8yEenPFZDUXqkw7mnGl8jAhjeFVazNqQu9foh/JAvd
scrrHczBFoa3T9NrBJoGOFjIkqO7lE97rbIgGUzMcDm2K21+Gutu8ZkSfJCjt4RL+z6X5L2coA82
FQET6i8eKXhbuO/yWy8AS4QiuytTmLlGV8BpUNu9ArWkVxkcqeNpmG6S5HVmk56nmnNY2EuxNwY1
Wk81vPZdcC84zRqif6QMy19JKrt8xnBS6c1sU2VQtmg2yQ072dsFHpQ4NRgVq6J2yTLDiTVNt54T
TvZlO68Hc3SnVrPx8ZZ7eNqw1Mz0VwrtlKo+2+TNZsfzyaxmPWWXU2iuIr9Z9gAXszHaMPMIb1nq
11Y7LJmKjnNRt5RzSRe95jUKBf8uFhxTyXSSFjFnCiPczlRarLQmjxE9ogjCIxcesKfwwDQskrbJ
RZoCRIXJXoLPSrJ5AKoEZQXfJ3YRhmO5CjG58X/jBu+qakg735Sfo2TyryOlAKw6vha24Jsilk4G
04YZV2tNDCTJS5DvGZx0WpXK0sWnQ57Flw7+kC2uCT7sldQ2x34s3uqBETpR21WZd9/x/CZhB5vS
9zpTHv0wP1hhCV1l7myng3et9LKbW8XoBCpDBrnTTKeD97ticYPAHp4UnDYQt+ECTcS1130k0/U+
Sbh3aUo7M/toV1o0c/ox0+GUGdjU9K5WVpOaH4SqJNtGXST7HrtlABjXLeijhExXikOIiRCLaeHV
C7hAVn//TLVbwDG30URHTu1rP41NntXnk/wgJ9XXTOxhV5LYX4VJyHinj9EZ2c3cXJI22Iu0nZAx
Dfj+wo9NQZXgzsheaLJbfHFZu+lJ/khjZ78U3Z4bDYWtAPvdLFRBoaoU1kpKg88+K0NPlf1HVRrf
/EgfXdbWFP9qXh4JcSLaUuTQsNK1CGtZWRxtBUdo9tAPxDEazfzqU47DQ0ntbtBhl5ETfmWHvCQB
Bn0XHwhObssFCu5GhbgZtfIJsL129Zhi0WAaX5gck7+74jdgx+2sBEOFeAZy7XW+bey5Iyh5vugx
3I2wIZg97weNwxjVsmxdD+x+LdlZz6DBhs0KQ9Q4HUs/Ys2Vv0itC5VSyyZmL9MmCtLC3MXcg42K
g5dXDlqzVqFzoKP2WG4aetJzymH0f2HvTJpbRdpt/Yv4AkjaqXqrsWXJ3faEsL1r0yY9JPDrz4Nc
X+2qe5qIM7iDG3EnCkkgWZYgyXzftZ6VbDU38sjrqHeeGupL36HlmNMARPvOlcY8dPNEIgjFcBQZ
LZ2YBlpOhmZArpbgrepSxxeb5OsEOfHOCeUjfPp5Ngn4jQP2lQ9LKOpsvlOporir8YNlj5iiTr3y
duMQHPHQYwQJOoSWkBKBSJ98ZxgvJER1oLHXVAL9h6tlUbrDIvVCRBF8rHoJ6Z14TQd5sNVm9/ip
44VdCsSbLSuoWSXJwYMkG9VbTIm5aEkatudogllbqYqLMWstyf7GJWaGG79jzuOT4yNnZeYsv+EM
G2bFpp4HJ0gsxANW2wCr7GKc0meFBAUPAZ4PT/4KUhJNI+dSiwrYCrpQQU8l7V2PQxfNqIF4NJ9V
pJbsD1hCAk6zhV5FECpnwWmM8nSaJai6QgEICKgmazY82LNQNUOnwlKWZY3BUlugGclnWWuPvnWC
YngIjOlDoXwdZgksWZ20tWdV7CyPNWeh7IRidmJ2olG6BXnbP9nmPTJOojrQ2AKVuwo0t2oW3+IN
pCVnVg/NLMxlDJklugdzluxas3jXmGW8ggtLhtthjafnvUPpy5X1QUGqvitF0Z2kbdE5HKDQiA8n
Dh88I+DCOwuHCbu971ESp0zL3KaaVi3Dg2FzqZ5FxxmSiK2ODrlOgQyjS/6/UKH87wzD/08WKAVV
xf++QPlUhMU/ypPz7t/lSeNfno4l2Kf6R8me6Ki/av/6v6j5CXQhOuO6a4GI/e0oNox/4fxleecb
BiZk6pR/lSdRrhiWbvgYNlzb023H+V9VJ32Lj/a36iQ+Z1egj/FtbMoYmHV9rl7+jY3R1KlRksw5
Lp08ji49XsjLhMJEMSFHV11oy1rD7NOFvbeqQz+/86cC7IrpilVnVHOtDcICRYZ+52qY+3w8vUtI
ytZDTrgtedf9QqhePIiWpnrlpSz9jFQ8FJN4jUbX3sZQmEHiI0QOx16/M/SObHvD3aZBVu0RGWZ7
ldp7S1AnMRMCc3xjgpeFj66uQUHAbNon07SSPbUouvO09gURGXycjTmypMoL+64fo6NfNIR9VMll
zodbDnHyFAcEYMng3NVMVzqVUp3LknfHozwCDx2pda2zDqkJqiwDfwc47s4r3V/yhVVZu4yx4owM
062w112R0iOt6DZb9otpDtmdbDMwEQhUB85rbE+rhFRsJrE5TpViXcq432EuI+GOlVLB6B55Sy8Z
yeEK1aWaCFohRAp/UIvuEmGyVx3ebS1lCV04uxz3zyKL3DcuvwsnI10nn9EqLTmzjXJf4ntDDw6R
QS5xl/sfOu6FoiOoGHRCL6ezGqtdF/2KEp9mBogkX792hvPSe/hY83znjS0GRipXYiz3Y87cqoiC
VRqRSjAJ78XW1LSIcX7n5GYyQ580+Uy94cwRtqravCYnFwXEmJIqrscBGNHF6E9vzojofPB33awR
N2M08oJ/OkLgQ3aCQR7jDPylsNHxBaYoV1LitUOzfAj86WyyDKOuj4LTTLEkueULJtM7/IDIM8KA
+aIJe9008+cO0q5bkWscJ7+ywYo3ksLnMMCbOEYDeVR14dVLUua3hV1wGe2+ohKrsxu8MgY/+1oy
3dF++xmN+qnH6LppCubyJboJifsbA0WE4kpDBTwuApcqSpxUDzF1HwjyzA9QNXoyO1upcfaZoC5l
a/8cE23p4mHEDI3cFGttgQlwAe5IgJiJUSazuCuc50TZL50VWSuFoIVrxUiCONOsVVV7W3uMLwg8
acJJNIrJpDM7ZCFPMezq99pWsajTIaUsgqb7jMyzxfQNjVHQL0Kjq2Yl54XkG7l8ReXClzgWe4I9
ypU5i0nNKD54jpLEDTovOCIQ1dbdUzbwy4dx+6iHmkWdgqmYNtgLpiEbox7PMYlj7uTJI8xbCErl
tKrz8Uy0JUV/oskoEbvrujSO1dAlj45I+XfI3bTLwUH83M7DSbLK86rfl6V3DGrjivz6JXHSbEV8
wdauOMlSw+s29tTUazLlxd4lHncfz/d+Pyww726N0TnoBSbZcb4xDPnnPds+kvww7Vu9HzmtjDsq
CyZkGGosTYRWab4pCxDcFUIRCk32HoJPi6iflfNUlPXxdlMRn7zxJOvgoLyvivtMr36UFXVr6rjP
qTTOyew2YHYBF4FCJlk+dCQOVqcRoBwM9m40s60dU06IrIEZc6WQe0QuPpdJxYdiMMWSmAWEF4rc
1JTYpAMHd4YX0bC2HbpipnUdERPGrh4wjzeDTA+3e2rQkz/vocjvbGwkVQ68ajKaN5WGEB3a/oio
nPwmskTudbdiNpWUAWgIpGqs3RexQeJd4uO9aDzcr6ahz8nW5i6Ky2J/uxkGhxV+q9ZgSkj8bfEc
+5L4vBL/5n4wCDhz3DojsY7QoYxVuAbHd6UVOYeUF5d7Ur5ZYGiFU+wtlpzIUKCnVpQj11SbhlWE
wjzNnSMRQ+NeFAD/TNQzVea6NHAQJ3o+6T5liXSBpayumeGaZBp7xlrec6itmVJi8hmoi9SakuS0
56+kx/8o+/bQax7VEFoxLW2DTZk9NRxER08fP7UAChrrq1eV5sM+agPFNQV3ag9LRlXJ3nyO48Ze
OS3pT+NobGFHNTsJ0HVhhHNZTq+7PXFnV1oN4K4cDAKx5z/aQ50crMx5SHqv2vItExPbkMZt5vJg
hBA3gpqVumUQ64jD7igIRtjaeotF1nVfK2QuC91wm72FpR5rf+02FHdLa9lPFEB1qgd1TMmnMim7
ptUlbFEj0uCCutESx5KZ2iY1dH6JETp2QL/bHEDa1ab7OAcNIG+/WrnZPSXOQ+XYJ6+kWicTjaI9
ATxbcsmzUn1E2J8wZVbliycpMAYmXy/e7GU1Dc2x67yFExI8ZCqhdkWakvpn19aaRpLcWHZrLnHP
cUnIuEz1ZfWpWJBMOvU4u2A2XanYw/9lT+tABhtS8fiXdO8T9RFDhwbNVWmGvcI0X63yMoMd4eNE
H9rTSCVi3YVQuVH6LF2rxkAJP9wCZZdnONVCJsF4YVgNzZhtTdPgMWl2dPKMAk0ecAw0O8gDS8Zn
B88xlrvwwMyfEJmm3+qUKrGSIUyansnoazduiHCV3C1BxYiVs9/S3o9UvqlLV7uQmrgeugpZF5Tv
Reqx5Bst0oJNbJlT11Gx8Ms1GA993brIXgUF7pPMRxLlvYIoTssr93SVuZQUGYkomcMMBsN0H/Xh
SoQZwj1Q5otS6vsKuierXqM5x3qWkINsYwg0/ZMbqp+t745cz9pkkxXJW+lpJUBmszx04CJl3xTH
tg3ueuLhDqxh+RC3wC9q1vcd0G6r8Faym3PJHTRS4WRVh6axrKWpaddp6spHw8tYDDbpqXcGlMgJ
URSG6GnXloS/NHqMNyWKMHvwzoOH+l41XkdAH4upZLQ2Vd/WO7IjUFwV8zWpR7mL5/PQ+uXB6UnM
6AtVrqFNYMjMT7lkEZZaHRSMhNSNgWWMyJEUTsLfOtpcLLM1a9WnhHE4MRySvrGHTx1O1Jw+ttXs
rtn0mC02xEVRNtIEzPAotc4uxlTIopeolb8sPe6vaVhi/OBXvJQ5hyakJPLXSjmt2wonTE5JjtqY
mtEgm3LM5tU5EHFNo8/axpVaWG5B/GaRHUsVt8dYuM9S1hS6zCw9WmP5XJSgsAz70ciQtRWJh1bL
1VN4ENjsS4siIp8xXTZzYcnWB3K7dQHggECzZdQW1qq5+BJmN/aEutbag1My45Q+2fBzKVFEwbQD
DByyTOzyrYg0a6dpxXtO1tcqTHjLyKaGVVAQmOr6tU2iHwHciksB5obiR0pHG4iu3mJy6vLqI4Ub
ccKJQiBGqW+aPoNrEuLm61LtkEgz3+ALi1q8FahDXQOwQJfL9i62xBcradvU2kdCtu6GeEDSNpel
FB/A0TC7lXFFdmubh6typL7b6ogL+r3FRW02XRAzW/k+Q16zIlQQb/JkkYOb9RNtkUeLpI/Sk+3S
izpKe1rXQL6McQVbyM5T+lwLvgN0qaSdE8hHmJRtWQNnjsmEObXBUlhPTkG6lRdWDz0ZrfOXrO+T
YXBheoD+cBoMvZCNc/rEW7uz3/zCcu9Bjh8SYtnugf9dvMTcZMxhS1+AzEtdudZl2gLKd5nttaG5
kzJ8wV9/DjMsm1P8A1LOOh9HevoRE8L8KcFffbZE+jJlz73lgukBCQHIMr8PiSO/F9U47f1kHnda
seppQOMqxV8yBh61NwcGi8h7GjzlZ1lE+v3tRnOSo2+WFYBLDJvLFDjmySdOkyhVKmW1/eXqfbpr
syq6r82qWihRWWuTRs1Qj4W+CHV6D1WBC6CWF3MEataaw49E6x7ShuGuSRMGQMInzZ7f0rNUv2lT
XDsGiRZrXRkG7uUqP/SG2pie/KTfWcCBGr4KyyfCKm8Ih6zbZTriNYUF3W7LgdDOiW7EwpWtWOi1
Go90MBYeXdUVwhVsOnQYk7j8GQkPj6vmvA0hPjgAJAdHdmLpe8mj1I11lTa/rAy9Mqkxm6oTtEya
7FLUPaA8zi/a08myrwAceGH6YunIKjQfH1XmhLumUy4ZmMO6MeJpUXt4nwIWBJHD/5vr0Bl0iKae
YZHemPM63c2TFZEvC1/V1t6db0oE2l3OHNGO6brm7rKGOLMYYFZJT54V817DuwIoxR0+6S9R2M8F
QBhXaU5LLR5Lgnw5NZZDNLsCFcLlymcCEMcMeY53EG6wydqvPtDz+wCwTyPNfoc6XMd8lmfa3Gcv
L2ZvM7NR2PV7tEsYNJ9yme2SLM43BdNPDUAIbrU5naL7I63Uq1WKNyR15LXpNF4Hgygeta+hvkYB
ZmGLpL2lZ881wSLCi2BSoPTy4Vp3LNlbMtRsGuvhtPFYdJZt8azbU70saGZgH3atuzxzoNjS1NQT
xDqjlr9B9pk97eYfU9bFK0MbPpnHdKuc8GeNi/E68uGagMh5yiIgHogAKeOxZpYoc/pceptQFGTH
MCq4UwKrsR/GlWCtFNfxu0cyyaWmNLa0+/IhHXnL0VAljQqdpZansE4Px8gjh4ukr+fOLj8FhuC7
5GRnOAr8bl5SpxrpD/U0wMHga4xz941G1otG3NWqaE9TblPNnU9MaqG5ab3l/oj4NvlyVYwke1an
aOpJYCyDJRNyzITRbkyqz8kNrtCcaSV6PxxtJtLQdKZRjiEdrnc2JvdDIx5qrdn6OPlq7VcPsoSS
LQNWILWPOhI/Wxohy0KZzx7qkdvlIYo+Erveyarq0DmueuUSmZ2ZSDPGeBX31pEZ5ixtxxRRSDKD
3eh1SKajDMlIF5pOz1FOD2jNESD50Ws999uriWkWUVY7SxrvQpU7Q2mkO3vwkYEPiBCryli/ydDd
qN4t1kAr3yeJfmGqya6q1ybOenjTCwspyDKOtKN8da8xGLJFSdJYmxYD1QiPuaXNFGmM64cIGj8m
wflf7jdkA4md0XGclipYBYV+sQtq23JkEemWzwEHzEohczKL8MsPyaGmt7TNs+wxFNm40urS3LfM
7BARrMeSqdcIrDNhLoqsBjkAviYng+mDMEpnUrIkMapYBBqn8hRTKfdcgi7Ceqmm5jXIgH/U9yY5
fGsSUN1lRC896R5A5z20RQTnawxxzg8xcAEqKlAC3E3QNMVG6M3P3qlZ8TDIQ2XK1pYLWVtG+UXB
m4gmazVG6iIRo0VR9Unnc+HoGA4S2zE3imK1OchhQ2sEdV786gm5s40BaffOl/Ya/ZsG1MPI5ulk
sLJg1iymCjKXlXJldYiWKiJSc30EfHkW9wsmIifNwJGN4TIQ5D14ScH8VfirsVcckTqlXGYdKVct
L/p0RzM+dlR4+mLKUW7htO7d8Kznj1qEQYOG/EpIoGgsAAAaW2GzttVzEtA8NaZ4Xdo1bsnaQPID
1wR3wNGKcJ31CihDcNVy/aqXzrlV48+UlpKTo94NGjhNxEjOENRXrZveTINeHdMrgsvob2AEZWpl
rPWIFnjRRi9hx5mZe+O1CMRGxD+F1N+LiLHEKRQ/uFc/tBzWA8YKWTR/WHOyocictzH9YUlBwTD/
0ZrBs5bJZI2W7is07aseM5LHIADi0v1yUaaUsjwkikwEVbs4RsxjkDHZHqT+aU1w9FAyrsKS49us
sDblaQbiI4rOecf5l5vPkpFlK7ppP6XRfj416hjmWtoGT44sd2EYvHhTfRY4RJFJ+vGqmxMFwyD4
zIL+0eyUt42ZZ7iTvVOmcQZMuSI26b0IhVqB9D37af+e4mR16Vcs+hmJED9PjAdTVdEgSqPzQIcF
Xrp1VUwgqLKw4McpIScCin0UP0tF7vVkasayDa3PCB1DH9pfNrbAupr0TdJVmOM1DOVKpcRo29cq
H69WU+xiCHqLthCfMuvOme+dunYKOH2nn8Kiokp42CaJjOS5qFElpS5CwS4kESlIg3kl+ZT62jMt
13qDBR8fOpmawuz2Kp4pBxoQDb42FEbeLqNsSjdSl8u+ZbyeIgLhXL44VeP4Cajsro0e0WRHcpMa
d570Xlu7YIoSgB50GWrakmlCz+qVmSsJJXnalKtKPFgFrivNpITiyeSANKMlPpErsrcF+ICFrk5P
qAqvk2NxaQLYMAJc1AMIG3EU/AxUyUmWd0DvYnvhuch5bBKdE1ZX20JvVyhx3uLKWGZDF6CWLcWW
2QUJYzYkurF7oL4wHYVhYe6hVR0N9AmDVMy2lxACDlM4YZqsPMtfnT+tspbzc0AGxnIJUpLB8RiM
wwfQWcVwkJzHEX9/GN7D+0pWgyTOl0KjHWKqHNGLr90uclY0ZN1dbem0qSkIT3kNEIfeatcPmJh7
H/gtpzDfvmam8q7Tw6uDG6/WD/pAauqQiZcZtgXKElW6KXKSR2n+pJ11KauXsmeRZdBhJhiLheK0
DZpTDQHrKCJCiIp+2OSj2EobD9toaNEqVvjl+LfJw4ZskipYIpXPLxMGmrdC+vLR+qDxC6f8kapo
34/i5zyZXudTc9QloRcjy++631JTTXSwb2OVJRsF8mf0sxcNGV7GdxjshjG+cn5eWT+/x0QQLfox
XAutW9vNYJCHR902za4CTemiaNTFgXu1TVRyp2nOMawMFjadXxzCaP6ZmJ1NnlvOoKojeIbXJrdf
EKhBfdIf48k5s6A8VFPSrrpUZzlCVGJijZ98v1DXpmFYyJayvXKPXBzIsI0ceKAeXybrfAJM1nFk
PIkIj6fhqmZhBA7GIl9/8JMVDYR90jcHCoV0mGlafPq5fEtk9WZ5nJ0wWPWVqDu1LD0PlSiHipnT
io9SufbgGu9iuEFLPtyuMrF8ISZIQQ3IjwFZV1Wmd66l1ZwdE66gclr0DuYLncmSHFyceQzk0CkN
pJ4gLqj6Rx9e0fpL4oJ+9hzSgXIe8iKkwZy+5OQMLfLcPnqxsBfBoxP4jwj/frTVcBcpgubxyF1N
b76cXOqUmRyCxnsnaqp9alkEC6ke6wRz7wF8ArDND42g+ocOTXCXz8GWhYZZ2AjuQq3m4k+kN0X0
kFAn3GdMsF5slYTbFro1aXPlkcURxwVrY1guOmnla9St4bIW5dtIH+rY+uoQorSAP/NCof9utHGG
VOOckY5qVDH/XrgaVqgiHd7m6zXUgHOaATjpFPXXCQl7K3ssa5b1GCHxvQM3sQziUW4nR0AxeWyx
m1Yc5HCv8mqpdCpAWVMtZr848hjoFvSmrVVKmWhi4YL4OsTr68xivr4/gFW1l1ESoaf3Woq4cybt
oytj/sQsrzKoHC1SI7+zHBVsLQ+xTAFTrQalpnIkU1r/OtkhV7rIfEzSrQdVGoErRrqpMc4GqJNF
ppp+V5rql4yzbd9nBITAJV6qUBjbygp3pdGQPeP0PyHIP1t+xSxdVpfW9PbK4NAnJmpljEO4jQ1G
SwTmqyE0shMnK8I4/6Qaw7uHHca4GMdciAJqhVLjElyS49Op+sM1A/OUhvqi1bo3TRrabrL0ZO1V
Q0cjv0T6py0dFdtrS1SfGuDLpabbiyLun7wAD4wrxFca91jMxx6dO+ayaTbkpgyOusf4oNsWuvoU
1YaH2W1IUOgaLS356UO4/Gbd5J1cisuuxgoO+B8EsADtVayl+3Twi32qQnvbB4jznap19lzvALyw
GjKDriREeYQlQesB7N1C4YhcIfTlqiiX7Rh8uFRtO50iuFkAa5eJ7oAxxpg5pJLrPdgHN1HePWQc
tAxR92xr3leJHDp3q/lZrLnQiqeFkzAgO2a5xluyR3tDIydI38lQEYB28Dsbf4TpDoELCLuweFR1
eEjaCvpwjOY2Lj9KvAeLfkovlc2h6oQ6wroSnGvrFse6x53U9caa1Tp69gRXPwUQACqoOtPiqydi
8FQcXGb662wY25VfgdrU6TnKgoX2VPvJmhUwOKa0+yUdIqgYMD6A6Js74dIN09BbLTwnHZHplPa+
EwgjEosKfBqhcSotixO92vT2yEnaoLtBK4QhPtT9TR02zdqj8u3a/XQnXRabqoZnSEhiwPAT7DGM
0MsttOGIrInwALkYhKvWVSSBCAOy2/o9PzvFs2vdpsHRUMOlTzmVs7z7FKV2n7IiyYLGW7pJzqGW
cGrOulPQ4BMZEwE4l8lN/U3ZpR8kh8+cruJdwNx1XUPfjqi4l4OLTRiMyqJx/HYrDcdaoJ/amS3X
LfwhiLYA13WNyaSMSqrnevBFXHVEO/eHGI13amSsIO1ZgDVjXrxBER1esaISWcii3x7e3Jx1gV6+
j75O5FyOt6LB5h3n/qHw9GO2dMcet3CZfZa6cxrIv9lKWW1LM32eCtYtIFu2xWRdWLNdhmYiMhG9
a9VcpoAREFlngEDf16BE0jArbQvPRNS8iTq9ZEyHN5gHsHmP+lM0dFBiGmoKLUkY1lynorOyGFMG
z/CsIf7dccjvLS4i61gMzQqwsxHiSbaTcFxL03n1hwIBJa0myaBICYdAj7zO0VUGV8lJ7+bOKk/I
GakFN65bimVs72iNPSo10D9iEGC6VWzKiQugFsNusTIbiXj0S2orQnhAQ/yKnnWXMb2NRtrhGuVz
BA7rmNxAsM/oD50Wg7NF4Vex4hQu37Y1a7tyk2MJEB7CcCqXfoASzKp8+hzYWorRAT+kmFGWOieT
mxy4LsM1Kw7M3GaYp3W2cjz96Ki3SMMA32nZRxED2PJ6lLzU95eKn3zZdoO/1Mq6XMtpLjNX6PrS
9g83tgY+EjUCSJLLYcYzpXSGVsoRNEclBph2dPdl2+Vnj+7CYjUkMv+ksnVKG/XHkECRcqwuP8iQ
0SaynWrhNhR0g8Ljx2yc8SBM4oKouq3AHk9rAc9tWWMhWjuiytfmNN51bf80WLiVm3GJKS3FoZh+
wYh7qvXmhXl5vaEcyeFUMasrG2akPgWTRd+0EV4h1uB9w5Rb+gjVhom+qzDliarsuENafFf58U9X
JVzasNHktv8H5jcMImPzmOWkiY9OeZVBmR7+vw7of04WQIfz38uAlh/5xz99ioL9/3QB2+a/HFQ2
rq7rqH4sdI9/KYGwcf3lTPQEsiAdNI0AUsk9B7nOn8ZEy/iX47L4nzU/8wb7fyX8MYw5KOB3KI4F
Ut+YvcMOrmPfMfhQ/xT+SJIkytzywldN69Uitjd9E8fPt/gbs/7bg39vMXqHfqm9SYXB2V/n4hlW
/PdrBur0zYxE8LqsOMPCXzVmDNahRuAxR2wkW1kN0bVlEnTbensE6S66Fkbx9z3gmH3vcdt4200J
irrSMePv97j9hQJimIS9zfF/GPrRO5RBCTwPY9S/70YVkyMh4E1Id6CuwomM4CbUqWfARuh9VHp9
YnbZsgjA5Nv9CEnw9rjX7pPK57yhYHwgiI0mDsnuDKBd+arQAm1HuyJ72g3L1zgkItsI7QyFAlsz
2GYAikGCJDipECF5V7fwofZFRXYXSsO9llUo79ASyu+tyo2Di9adbttu+/sF1jUaA2rPWsy7ejF/
D9u2j6rEzR7GpNyIWqv2XUhYq1ZXDbiF22Payf/57m1Tbah6f7s3xrSAF7fH33fV/C7+7V1ud2/v
mnoAVNJm9KlVanKnU3ZYcEW1ztV8M6Y6GuZCLJPeF+fbjUS3XlaWu86yojiWcebf2SEmrSKLSXUq
RgyDIkgejdQoVvaYD8+FrwyqD0X3rpCdlKi2/vBc4r3bmrQFFsezie0hdsLm0a2N+rFpQlab9fBw
e1QXTfMIIbO+PRX+tRct2eYoeOH/8dRfL7TMVhyraWzvDTfv1+QsSrxaXnIaUd/N4oz+jazRk9OY
DuZX7ZK0g3z9vWs175pnyl9FSIvfQhGfcjcj1cj0L0nupffCnM5lL5uTo7z6ZNrgFmuIV7dHv59v
irwlb01DozHF37vqU6kGRKi89LaflQ2/cKSAFMYUxqBvj9pq6Lt009PnQqNn+fcOLcqTIOR3BXy9
/2wpHjZx3b4XDqehPTrdPpcyvvgJtJzIzvtPJ6rftDwvnjK6Ezuv6HDwtC267tLY3nb4/d49Uacn
pwTO8T++dzUHhZCzl2+mgqJqm7h0uC0w6AiwoYPYOdZWqRmfDutXw8o+pU8I1ZQo/+BJpMdpysSD
SiY4umAc17Udmns5URxO55vbvdtzt5uenpxc/Ff7DFna3U21evBkAMPDze1rFo3RfaXsR9WEzvX2
VNMajzVI93st0Skokge7bmNy/W4PK/pG9/5AVETKxqJU0145wb3XxAgj6txbVmNm7gsNduCqi0Hr
DaI2ji5Os+/N1MPN/ffD22YDWQTMQl5423J77nvz93ugCm52WqyFn0bRriY+27vt07HqW6M94XGf
jrUKfAo6hvpRgppuiAX9SZNakhk7dNcks4NtrEfTjkQyMAqe7Be3Xf75bnpD4EQT6tMxTFEAYxjq
fzT4jNOqxzsgonKbgamaeKNPzU8IO/Ps4KRz795BZLCs1RB/Jl506PF/vcRlrW0naQ9bfzKPTuuT
XC7a9jgK/R4TCov6vp6MUxrEuwCh7GPiUZFuJxk+0KFYukb951OJyJuzA0xs3j7ELeNZB1BF2hJ5
dGXYh9LPncPt3u1GkzpazTBK8P4G9t823B4isfhCyaa2WLeZo3VM15NcSLpVBMGK+QY1Oi2j2+PT
hD7tOx72tun3TrcXBliPWH4RKPv9mttb2nl+IO4E/J+Nf64vPxO7GJdl5ngPNKntOzXGJNqPujW7
jopFSJ/1Zwa65rZvWCCb+b1v7BjNBnn3Qx4V+yGPBtrz3DAAD6dkIPN2MYoh3M9bb8/dtsbz1ui2
tc8dsGv0V783jJKCgVRBMtJvY0swlN9b7LjeW6jet3YzQrKJ3GofdFYAjmy+O5MODapubLrd6CkM
6MX3ruhiv/f/vflvu3/vGWpIkZqutLj2Du0FqGp70WVCCdjO2v3tYVpQBY0dfXl7dLupsybfelWI
DaYeY4wuETbcKHYezIbrauaZ3o/MZHVnuWkLDghACGLe04BM6ocAWzcExZqRNt6LLG+eE7c8COTF
7xa5d/DgVXGYjFhczRZC1/y8kXBNzopOHVsat5e20r9o5Dnvesn6wKUjfQo8NZ4L3EMLE3Xiu6Jg
Saq6zB+GxEseJCPsohxcRCTFnddXwdHWwvJOH81DIsLgGMxPuYUeHH8/vN27PZdaW8eXzfdet1ff
9r/d/N4Lc92F4ku9uz3vF7SaHHQqvmbRUG7q+DPQ4CPVXYHCzRm3tjUEWwgY44sbBftY4rMPxdYR
spNfyWtQ+QGqICcZuOqAX+sNA1WLY29C3+vezQKZL/ZvUx8IF4+t5I5ZnHxJK4JLm0J+UDW7aviA
3VR95U3OB2kN68LKODv6A0i2OrIv7XwTAliFht1Fm5qkHBt8QI0Y9R8h52Hk8+Qt0DzSGlo4lYOq
ek5D/x1yfrv3vWN8292pxnqbWdVXEjlUPs0JJpmOQWSRp4bJue2BNMIHBPY6H/Nz71McjWIyZua9
u8L9995TL008EaGL7idC9Sge7HtMbMU9H8JHcck07vbQQNJ933gjOLlOV/9pyzRvvu1TUxdnhlg/
3F7rAqDVmX/+471yYvJYsc4vKXvmaLc9v59k2KemoQafFlq7cXDafRGfBD9rGKdzX4Nsw2Qr1oBJ
wh+MiptWVfJ7j8C15SFF/FERU3Mp+5KWRqKFdwZus4tut9pjZCxZXOrZkqtCR2cZgt5t43/1gnF+
QQJCqtb004AMWzpDe8wbl3ikCbdphSVqcXt423C7qSB4H3/vd7uXza8wMmo0To7w//fW24bfDxXr
Wrga8x+hN3Iw8OHvfr/f7/1uL2vNbq36sTzVtn72Sk9hWp5/eTfgOBb01Fboboaz5472Qp8YU+pp
6tdOmiT0Wmvvla7SW0Sr92xoMn4KPbUJDN99lVQT9k7bgASZ9/KQzK9KzzfubltR/5ERk1oXQqDN
Rw2VudUI/cWwPXmwA9s+VIb68wZp6U/DSNtNVyTO9/O613Oxuu2X5xqitNvefGD7oKzqZ0RJZKOP
VFnMjlZyNyXd3W0P2vXEnfkRgd63XW5vI4SDHKiCqDmO0Bdd8V6SEXKI0OQfaUPDqMAj6RynzFRk
FEc0MGla0Eb0us//YO1MlttGtm79Kjf+OSLQN4M7kURKpEQ1tmW7PEGUXVXo+x5Pfz9sqASa5Ton
bsQ/yUDuDpTNBpm511og1CENWbx0cnbVzVB+K+rhLXctt3oloyvcJ3hUYnRyxuGoRXpw6DkGlpkM
QPHGo1yxsTysV7+yhYtXQtiniaB75jvohib+hTodT8GnPqOHvMK1XieFc6y62r6Le4fz5jhVH1wt
/GzrdGHLbLPri/PCVgcAWhEc1/abo6dx4WFLkyux2VNNV5gTQ3q6lNocvwou0A25diCbhYOO4Iub
T23Z3INE2KMaW/NjBzKEhsTq2oKV75R1qvph0LzXygqTb1Nl9zeJ1TvHLNDN5zKFjsZx0oORmt+1
hucnHkvfpqWVcphcV3XzpP9tM6thsK7MUG+egHqtab+yIcUEn92SmiwAG4Wl+97mkGqXFCmHXcvn
ZKqriVUaf4260PdV9N9etZkyPjfl8MlRAcBJmAySijD4W6rYfMVU4VwOjpJUVK11m4RAAQsWpbvY
RWasdHrjy2xyZs1Osvvosh3/uWu+1ovZVTKDrklAPig1GF+2JJnqOlDCn5LI071KOybBzBFp0UAa
7mp5GB36yvxjLGE3AshQ/O0Zp+peYmTorIadX68db9yfHWuZxbYmK11Z3Yc9w5ps0rjbIo0F8wJk
uqWZWHfF0Fifco3dTq9lMzqMLeuTgdjOwTRM+ECWaRmFBj25KO4tsRpoxg916l/JbA0AvAOHzfCy
Fhtg9bRpaHiQ6f/Greic4xxKY8mZK+tQhdPbFfsGj0XiQeK5md7DDKVqbnqtBXvxbpMrCbYSnjcz
N7jfnFZHGyaiAdwnKuO18ObdUn9kYTaCl846+gtp1gcz1JmPbNl7D04d8U2NvnGXgXBdJYznmV65
oQi6ncStKUniwjbrcU625EqKDKKQbLNde51kTbe7cPT1dHYPiRVtZAnb7iMOIAxIrbTxowE8D3p7
a3xY36z6Xz6KO5/ZRY6fnB5CLnmX1qrLFrFvgGRZ3tL8mPwqKaji4VAEw5/1yJNs1AT9J20yzZNj
jl+i2mKP12n6TyDiO5Dc66Qemu9dZqQncfHwXqD2FSHJuESybQx5wVJr9fbdWktmUpBaaWyCWVvu
lSXQRrocUYe6d+vPZWUdNV62avAF7DoJDcPWooWifOocky+KcGgObGonr0MXBjtNmelJN8KE/tXa
3lvWVO7SpS/EYY131w+NybEYU9Xt+nstDuGjWqZK6JSPXd59kdTK1PsXdhVBWVHIDeLgdYQHiTi5
kY3CBLIRxam26c10huDZ7OgOa1XtJXQL7YVGEBtAXvKoLiax+10eHnUngOHzPYwvAxX2Dre4FltC
n9kpR/WvmGhun53Q2ZXLE5K6PBdNun5flpl3ElPXFuWDFsSfxSeDJLlR4exkynu8+RDW5n2UuO5p
6gbvFHUdIt200RUzZ4Aaa3r02a5FKFumvJLwfOouCsWZrr/6sbayaIJ7/bXGq67/DMlcdmaRTkOb
yDVNzTIN52Jntk5ay07jof5Mwx67+DAl8/Pffa1BQ9wV+VhDkqBP30rW/o7hQFKlLIRpgDH3MRRy
32ziu/f4zf5zfLXU6YNi+tby+30RL/Xf7yv1PdN4i1/qO6WT3BiuOh4KWJsewrgEz2gHxdcyhxtq
SL3xwClY/nW0ytsYmppPmR2NT7VHi7vYfS2Z9nGWRJAMkKXP5e/OoFfPfWkXH8N2PI6L2RjYrjLR
zdvJVLGgHRmH0mOZWHRfvPpOksNw4vErGIH4Lbcsp7GmhU9T95OluYhFNMpJhqoskHBo0pvNpKg1
X3cyH6bkWzjEzZ3Mzhw6/xE7KInK6y4x3krp2ahdWzlrgkBVeVi15hIpAyP7Yqns1NR+Fz2yGZd/
YbHLCmgeX1O7sZ97rfwgZr2P4UJiu4JGnSn/kqXlTBt6MN9KDbZ/ObDLwuQk3jpJbhLzj6TutXs4
CFi5VK2bP8qAvKZSZI/arCYqhMLWMnEWXfXIyCrjBv5b4AmPzpzWBhhNsi4Syo7dKKA/f+VN36LI
kUC0Zg8qTfFe2sGQYbAcK3yTNk4tcp7DzHJ4UPeDk163BzHFHcxqVwEnWi3YOHoQlynSPMjs1SoL
7ilk6rXOs0RL/ZLDwd1m2+4h5SUu8MfwFPUVuEvuKCZJWO4TzYP2uL689T7D8PZaJNhxuuk6b+vH
mE2mtPTqh2DRLM+Xq85dtHtkjqRuR9MsRyB3IYFbzJYitjX4vUwXJtGdqpZrwlm9LQ4ZlPQIu+CN
ERazuyiics7rczJua2V5H0B0QpP0vOi4LEMOtGS96nvEZ9k8ep8v7jVcMiXcXGqA7Nh7Sm/eXdgl
YmZ9cXN2iPWmQf1/8i57LqCzbf7v/6AEenlSZDl8VCweh10L+g+RPziDiEdW2OreOPqvDTrXyK27
RfydHnKYspZjADkZiCa0Z0sTfuHtaMArNe84KePnzSRXpf6nxzsI+Nzfhwh2P7CskoqWx1aW+VCP
tfUxnpvu1iySnJZOxfyYdZX7HHmgl+chha3CLiAjH9z+nhOuXwe3novc5BKcevV5cE7vTlerBzYQ
Ob4YpvpFhggZnCO/mW82dmLrl9psk2OXwsQNoUj9cmGTqTgkV+Kk1K9sW67cY6AZeGflRQhaW7fv
kWdCipN9ykI2LuNlX1PmLoLY1zYHJDuZzlNqQvKNbIuknEWn4JBo7VrCYfWr6avLjfkmXAr9fAep
vSZe3GEtIUb4Rd7yKEP/JlVANXyjC+e7ESvodrZIPbZ9yK694xuPMqiAfh6L2Vb2jmfQWLs4Ur2A
j18uu7FaM+zJtxwaYYrgNraHiXN/LXJvl4JZWelHS+p7UKPfbnXWYvXQIcx0PWt1c5dWHosyows/
ylCo1YNVlfWjzCRCV8y3iMq0UXlgY+UiIuuaj//582I4/zhZhZjBtTWo28CvoFqyfJ7OPi+zC+dq
VzbOq+35f1qZ1fYH1R6d+6ocaNXKQSZclZpd7NBFdsDvFc69uDvYatk/2CKRH/DbCdpVL+wWHT1K
TMuwziVRSqxztlA41GA76mq9j7giO+/7w3aPNDH/mtyuBF2n6iAh3l9BPS3UKXKPLVoNOd2ogeHn
bIbQuMW+1mEqUOZI/eShNtSE/6767erC5isorrV1Me/EIXF5HyEU2vMQwMaXeu+/Dzq8mOVe5r0e
8Py4xGxuuTIVHfmIUClVCK1YuwJFGdCwWK/DojqFlu/frkZvMOa1vMQjGJweTWBYjpGYp3Qs3SuL
ZeBvNRA/+BVr9SGrVeNTq0eHMc+731C3g4nOSLtbmcYgoQbd9V7rUDHu8zp6YFPneVTn7D6zi2f4
GmCUnqvsvp3C7F4ZODW+sruUUazFNNDa5zSz+WY480lAs+Rapd5e0Sqs3OhencR7qSX34MSbUtt8
u5VcSYx4ZXpWseEUyvIBJv/nuC3t4h7iENv6J8idxBiUKHqnTvOXzFavXK5/2plhDXDQBMloVt3H
SXfT2a3ze9wDaOz9rH7QZ7b/TD1dMAmu8zunFb/rpZ5/nLIcVgs7G5H6M7OHKgjrW2VMvttd5h5C
Ncyf4Y9kUIrigKoiDauLbXN0af49Dn1njc20hsYeJygOqeoA/Jj0bI0Vx1LXW9QL9Mn1b1KzdV6m
BFIJ/pwDJJjKSWZxXLbPFWT8jWW1aFnU/PS4kfdV4uMlCcjACPGPDTHxki6O0ucJgJ5UZbfVNXpI
FLogHw787LdPWpxfG6Wenty2SU9a2xk0ds7ftMW02dnCQXvvPaxSDZq78jLfbXHipQtKB+23lIoT
DvMdh0aGJW2LE2dBYy9keBNfszc1QjQRjK+91e2mfnKeQrdxPyA9HtzRhDRcZ+JlOfKce/Fwgjnb
/TC1nXXQO29iS5JgGSzVAFLldvW9TH04le7nvv0hCYUXuB90A3Q2zVjNQSI8zmROsdGfthrNDPdo
C9/preJQN5rM5plz6+stwswDIJUtZHRoeKovgfYA/Lk9psbCPRXxwYXC9u+5XG3Df4kRt0Svdbb5
RYltKlf/GqcZ6VcNUsjdr8LKun171bMSfVdqx9wXCpS3MihaaT2MZpD2VzIflfZLF9K/fxES0G7J
rrBOdDMrkIeikLeFbKUubGoyVTRCdurN5pBbbtMt16y+DtBf3ctdNvN6a5nz+XV3YU3jq0y3wASo
L3LZRXGbK80iMw15sS6dRHCCrtPK7DR2CxDPymI/fapBrj+ZhuI8dDDTykzsVZVax//8Uw3z+eWj
LQdnmqPyhIhOsfEP5S56a0x2OsvpFSId96CYyROEQPpvDq/mus/y4sWvMggEsmY6dqB6TmaoqsuH
ZvzkcpgOgGs0foQIiZSxaQJpNa/V4EeWmtm9CeVCA/jfj7LsHnokTnWmgHNiuRSjhF1MkVPnu16M
4t6yxabE1KFy6YFhhSS7v66WFigZ+iTzQhDnSwsUzAgdWGm4kqpu/E4XGI/X4tnC15jNCHPsS5H2
6q2EzBkika1Wc5ZY1B9Dq82O6+7zsg8tW9iLHSxhRssGJhlkG/s9fjPJ1btd6kiJd/tWJ5c98qlt
P8J7/1ZbYiVrsXP2nR2juB8hN1DA/RYAmGUA7vt2dWGLoxYyoiRVFkoicH73oWlwjkjP9c1qTBTb
xVXOb/m/nq+xUluqSDykJd7B5EnnvPz7S5KQ9ZaLzcvKcuePXg67SBHdD6ESrkOXTxC0yDwG4vl2
uflzL/+97Ydkv5laIHmQjfxURrwXtm65SRzp+fV/+eR49j9WhQ4sZAZNjTQS6io9jT8/5Wa1Znbh
bACTyuxu8j9NMziBHBbj7gYGpeLU1lVx6vv+tfOn8k7R8jRBpwhb0g7DbVF7P+YGXOwa7MNhPvLI
N74urbt3UiCERJGTn7Ki9dW32ASl8fA6ZQ28r3XdRzu08SHU5KpEY/Yu5LDmqilKAsUobscE/jB7
00lml2Ukbk3xrDG9a0PCYYBMaHb3nuiQNk5+oxonTc2D+UoB9JBo8DZuJglxOZa8jTjquarmwjyJ
bcsVW9AkzlVc8hW5OdaiMs/yPwo3BEsv9ym6mS5AhITfqvIMigimD+4RQkvv1lU5nUDwNnwaYDO7
gWVt/jr6Plp4A+JVQ7WnG2/6PYfx+loHmfNSQ9J0O9f6dLDT6C0piWbAnL773BrajyQ1koOxHCbS
vuBravEQdBxBimWQ40W5dMMZ8s8AbKJMJQaiQ/tBGZfjy951ecbLYXPr3XGELrOcmns/Tqa3S32Z
i1FJOV2Tq81G49AOoER+EOfcOs29XK21ZP6Py4tQqeh01WNjTOrtWcp2q2oC5DMGfXWbqmlJI6Nd
smXFCUSUoxqW+X35yCPoDAw6XEjPM7XfVxBIa1cSLn7+Ngix25GNy8BBb0+pD2xAQeaBnEPwqAeW
fcPejHHtT8VIb5KrqPCxVk/rNIjS8LGBgWnKJudeZmuy0sImVmWndQN/6Ew40dlsgGOrHIvbaKqQ
Y4uCCvRn1geHnCUdSoHtsiFQJw68Wss8GFnxx7aPhClC1ufzQUtq3jaNehP047d4TOsPtOzrDypH
Wdd12k/fhrb5RrMtTKVlqj8kGv/JKhw533K/O4tndXIWr87Vn2OghHXL/lZzR5s7jyaWQzOPGZ0m
p3sbcr+AXUXmgzLAi1/oIAUX90XgNkU3oLxpao7oLuKSUiuHKwkcW0Th2Q3Ldqvx7DbiV0d657u+
9ffbS9nusNnY56T9zwS5rmb73K3r50DRa57yk+LgLQrh6BE0q028UZo+gusw7zt7hhG4QQRjD0wG
7pMlDmHo1qMl5FDCtPi0hrQeJGcTSg4QFlHZ9xlatQpOijPfBlrs3Fm5gnR9VwJU6Mrpm9cYX4MR
aD1aCz1nqgkaAaax2hVwlh9QV+kftniH+FDDLvEdn1O4F45VaTaPuWL7n4vkzqPR48ucDLzDImBV
1XK8BfdwueddFd/qdmV+ofmU3yU1at+TJMoO7LcklNSNu1LR2zsO2a/mxoxZxpvWU2lE7m+zajbQ
W3n+S1LN9l5V64mfu8C6Z8Wt7zs40z4AkUT50IddwQeNaCkt7ZaFbX0MiuDbwLcHjVaY0owtEI7e
g52zTI0Bfqgqju6B+yuwopTuba4W9SnT/erUtwaMBBN4TZgdov5GjKjd0zMwVNqd7offZ7dzD9kE
KhNkMIu/eFn8bQvFdbXI4k/itkWhxALiPY8V77KoNN8XoGu6YeYHiZX16Fb8fbHKdyD3V97jelVh
/l5PFqmyDL2oJxF15XbXbZnlOxhr+IpehkCzU64O9TS8WUy74DsYBB7NII1fqvDT8hnaMnKIsRD4
/K8VpKLts5HCvzyPWix1sx++MbxCLjbey56m7G5uJs3mu2eZOpYx3IdW/DYdloRtKvmK+bd3Lfdz
rqYNMXwAbcI5XFG4d5GT9qdBpeXWVOIPUaTGHzQOeG7D0IMjfpmKg1ZkeDpAw96JTYY4hdFhTMzH
1fR3oS3pXwuNJf1VyAv9yQmjCltD4jyyqc1GmRe736Jg3KlaZ//hNe1fOaTOrwZNXvvIibU1NATj
v4UqcC9IaAMy6yw0nTrnsaGr66arpouqEgqT87iXFxBFUX3HbwBML8sSQpYDcxbCGtBAoyNLhCS3
LOdaVgZnq4ezxcavL6UepFYomr2XWpclskyRetl22TSQRhklX3SWzr+rj1TOqI3WRxl4Lv/c0ZnP
k11qfcxcO97PkIjuxJnltvFohTBSvcfPcf0ZCbfmFB/cg7lAKZKaQ2dDbZ9ReXZfIxPeSqw2PaGP
vss2vwS5TZrdtY6Z7MIFb1EPqNNYXe8exmEuvrh2/pqq7NCEVuG+zulXyZmH8a1Ep2jdodH8+hau
p1vHGMy/Wq9FJlMdf6f5O7j2otT80BRg6HXYjThQrl022Mdur+aF8kFpGkjvOsf6vSYdCqk13Q/j
6TLdcGdtn3eecqWwf5EEg3/UtArus7xx0czzK0DsSZ4/r8b3mC6GfshOaXOUuKZGYhiOA1CmSIYZ
rznv3sfR0eibYZapxvw4lOZXI0QmS3zLbI0ESS4+mRk6x+GIzDyltn592QQ5BgulJw5pepRexi1E
79P8weVZoGILf22nlDCJECdaDNcR4tj0jrMRXl87LT8+NB8YBkhvyFJ2mv6bO/a0CfGcaVuB/2da
/4CsJ/4jLfgdKse+/tgbpr7nHyG870ylOKXelO/o4zjLKdvvadUkf8RLTtcXnNFWncqX0xCF83Md
ALL3TAQN0uXdN9h9duLr/4ubWOZHMbEHSk9U6z0OyzswQhSQppXiLb710zU+ogf+ZvBnfWeodAgr
VfJpWN5XqqsHx64q0f1d3nWe3qP7OjnRnXgt3nZQd5jKSbzd8IdVwTPyXkKsFkv1I08a/rXkaLWD
UsmI2gvvrI/96CqHAUZPFky9cYI2AFXkhIZocIysA8QobrjBzFMDxgEAi3MndjGJU4ZM891jRbvc
hX2LjXTkY1o9n6+3O673kflSHcCIc9eD2r8Lyqn6hDDJdcKmDdpTXAV1UlxeKar6ZuPQ/e1KNUCb
dEP3jeaG5l5bBs42mnsH1hrw08t8vRQrwiBY5VJBF8cqVO0gMxm2Er9OkSBVUZr7NErLfVVl1V2g
D80Tf2wDC2bn3RZeAieAnzZPPUuLJ7naHBInGZsD9sa3jK0UDdLerTi24It7bMFbKbn5dl9Dgwha
j83mfgIFvnx6086JX0HnbxOk63Qet15b4PuLR5OPvNnFr+TMy6RYJj95lpwsHlHYzcOZJ+52MI6e
ksBgO1vFo29n2mFqp+eu7IvHzS5XY+/9kTdlf0hYo0Pu6nWoTyyD0ZdxcGP6proryia/4vjkzXMZ
s4b/7J46FHcL6MzDH8Vox4ewaudj/D5MY4IeztAcS68Zb+lyhbVHvBK3zvVIf0uR6M19UUbifl1i
BCidQbDLzSRJQmWa9BW0SGkHy6OFEkLNIdRt6iTKS5NZ/ourJ49FqcYnmYUjNJ0N7BoSkC9RNMH/
EQBYSn+PUXTiiwNWxeUdZy7vs3i5KmJktoZoNCC8Zio28W6OQklpbxaj44O+l+gRHPa5sfRN405i
ttpGEj2rGoyGbKncInLJwS9sLc6pXgYjMDPEKGbatArnJHZ6H0DDyBz0OhS0ZVLdSvCZu/H6NU9s
ZfuX5ebDN03V9lZcel8zeqN3vdoZS9eg/qzWiX0lreuwbu2z0nHPIqyo+S8RUgM2cPsqGnnKrBFU
oBEmPMZe7h5Na3CPvW69Xc2dDzJ9m4tbAi9sfj7A/iBuGfSljlwFxeKR+XopVpBF5rXbQnh/dtsQ
Wp6rs/n7yzizSYyUOLvl2cs8u51EbYO8Yr9CZidNyy9i7y/uuBqX255VVOsdijXmVdJ1MKazHVid
2jKCMNlT7P5Yec5ebD5gb5qUu+rEXoBz1Ts52o7OpJ2g/9dOpVVoeGEC61PvXuzd4hzYEJiuosEH
hWRZxzCJOb6X4PUyyFxrZ+kaiP6fa8lUhqwoeHDnhGK32aSC3NjIletKVTIk2ZEgQY23s48ydPPU
7+C5hncqNKDb0LMejdHlcotBrdDS7sRoLJ6zeeG6aBO7ZTjw/7gUXev3EWtDKDbq9MWpoY9pkEB7
qZbBz6YHS0ucBzHlVlO/tMDuurZzHmQm9iWq+adJEmctBoS6JC5RW+J7+dUEEunQF7QpAMtUHxN/
YUxFLXJXzoEGQTf4yiuAmdpjGUMWa6WPiCrDt5UvXjcZaYCeFiYeMUqKlHEh+gxCyzxI6lpl1rLh
oHnNJ8ldy0iwysIbAFxS7M9uBx7MPtFjupokRcrDbFzuOgs2FjiXuoe+MKw7g63HIwySPGu1/YTU
i+705VFdhnVu9Obfl+KSuWTJVAZ6JTL6NYYJ2Bf/d478/9f0XsGxZkC350wqjPKLa6oDjKvrPOz8
WmrIAO8K0WuOymdgfb9sfrGd3VLmI7wINwaI+4XUdXxeu+HDMH9wjPJBZnBLADcy7e5FRwzgfm2k
z+MqgVrDUm88wahok5E9eKSskBVQGOlDn/K4pgJvpqXWUZ6zOgteoNz193YCf4vYZDB7GmO1CqmC
JaxYwhS+PE8p242StIXq5jeoacynLRLy3Q+Glen3W2SlBPqV7yLLIGHiUPk8wDnCa5H64kDVQ/nX
11JHvUKrXj2vr6OB2zZYXzOvwdSC8cHPXONOjVukZEs3sI8deGTz2oQp6Wgvw2z7uOQSGnX4zNu0
t45nCeJa54jLlrRnIja1ZE5SdPVcllp9Yt2Gs1vJ/deXIq9Kgs5uKi+iruuE7urkS4Oe1402RtVv
8FWhyMCXzVOgFvzit96r2NOqn3fdjC4s5K/lb3n+11iV85egqu2jF+ToGi7Z/ZJt2fVbtqYrrxI+
oJbHY9wHbfLz69ZWIoRhrXa4r+VS9fVlh4R5mbA5kvUQT19Ni3HzeKmp32aT+niW0kaK5l9vMZfZ
a6HUC//kBzrdi1tuszq2uQ2fJ98Fyx23277f8eyVVlMI+W+nlZyKGZw7LDiKqectBq0ii3kO6W7F
li+4jS1EptuwhZRVRe42v4ipYg85KTtmK3spKIOndsA/1lHusLm2Olacars4CJvbGmIlGmAzDpHC
XAc36jWhQqfv7N+MhoHqu/gNtKufbC8a7lyyrsKQDXzAU6wYFxV7PazxlkHy1MR2awLKn+5mnSfe
NTmlx9kD2AdhblsiiZvBGH5lgqS6rzILBhwFGMRqBLFHAOIAaYgcwRK8pqyjanVZuF8j26GJ7tVk
gCoT/pxkZKdThrXCGvPPrLXCapcKvY06lqsdz29/nry+iPUFyStOWF7czEoyAwFqgQrtvdkan2fF
yU/RzGFBBPXRzm+S3/rY747ilMGPR9S/6jq+cS0FrF6dFfmCargNpwlY5pLhDG3Ev2kK+nOnJpDl
2G2c7YIE2PA8mKhsLIPLbvnDguR8qGqXTly5XD1LtFLDk58N0dCe5Yhba3t6eNf0JTJsiPx1oaW6
5KzFkSpdXwWUI8YOnu5e+RgV0FhLXyFdgeajswwyDSGZtjmBoDGPhkYxyaDrRraHfyuEXPDvWHFI
XFPae1b+5n2cmH967uyD3eX5O4w85yRXtr3wp7pjsd8cujy761U5HPU4PLBXyXN6szzFr5eSMzV8
cMWIKCh0p252VynRoHxsxjg+1Vp8J+wss2prLzmExvyMG6/9GGsvehXdCacLgkfaC4LUd0LdEsTM
Ft+W9x75nudm1j3I1x1SNhGHMTRYH2Ww3O7tasw888xWiqKBGCWmcxJt13BIda07EMRfqbAnnHIf
hCXrB9ZkzMRUz+3b1WbjO++Lq7nxndKH0FguERdhcN3r6BxUI3gjvGe3mMvia12Aj0OivTU/mEiW
XEHb4n2KNGVisymbj2YNk8ZouAq/U4byzVDLdWt3i03rbOYkAxZXic21AUIt5x79pua5amMFZrhO
3cHxXf7mDgbQsTmDoVb3rv5jROFO3hXMAP9eY4uIWpuH8AbS9+8DCAuWJIrOv1zECQ67Uq8yDVij
XvVmr792aWlceluVLbMtuF6mW7B4t6lUrofSeLVVEDVbbvLH7GX6fvsYyLsdFF7DT3+2fjwuPkBW
BAdzVCG/fPEJaqKwPRpZ8hhDBf5Ix6W94BWCLP5uJFl7pwqUYZkivtTehbYHyMKaoMtYvD3nYo+2
wBmWkGqBL1zYJA3BI3ASQ9aPV3autHshVZjYndwjpAhdnQau6thNoAzVEjaalYchhbLVbbyP7Ee6
N8WY2HdyAkb30CdPd9znJo6DT7EF6Hc5PqvjMLw3ZtqEZPpvSchPoRE2IG9lmX3+ER6va9nMqfQ4
/9gE03J0Asa76Onh0iwlvB5sm580M1JO2WT6pwphjfmqQF77TlOH38QmwxaCfqZyGqcePjEE7teE
Lc4qPbpAqwyRtKXeRa6aTf5BHZ2HNW02lPTQZN6TAfjrISrt4KGL2hDiVaarLeUgszVV6FHfbZt3
C/5VLr0kL9C0mbf/mipZF+VoFHdvR6ODAfqfL0di5a6/SkUckS10vnl2m3d7iUprI0+vFs1tXDXm
jWHH9i06DfqraUHThgyOtTaqiVem2kJ6tU2ljW0L/v/KTfPIPmZK+mduOEnzZ27r+jEba6g0lbSm
cwyG6TNbA8SS9kZ+CuCA7JDE6nvwqS3dNqRBORlcTwAhUGIu2vm3iX2COYpPfuBAq9waPEZldKrv
c7VXT7FN89rVMKXqSeZuAluQya6LmBzE01e7TDMvZY/BWsM7D6aS9VKcc+oMB0TpUDGm2EWmTOto
avcLXxLKOGl0HRotbJwLVv4MRi/w+G3YIPhlM4WHSuvAREEaDJXr37D8LWQtE8KpfchRfxv0cT4t
Gt6zQ6vxTdLU4VPsjB9oyg2P+QxXKCoT2OYELhIPMnYY7bUQpQxsMhS9Zd+6KSLVZ9GKwT9JCJks
bezITyRm/yHo6vC4pUkVt3Es5EszlKDzXrvp2Uih2dnJPpWT85GzsOhRZmDGeyikaGWWKVpZ5oEP
XXDdGF32yRyN9iXr+xvN7Ry6JhsOwH9Ohfq6vpVY1KHPU8E7dpIqzvc7T7USPrpDnn9iH6y7uUhX
+bFb72ws6TUKBdudva5y9omSfevdZLqXwYy6tyuZFroz3l/YZKqN+g9rNsv9v6YGfrm0db1X3srX
flT9t141Z9GwPKO6czk1VHVbZT/UVkEl6urPrWreqGYd+jbhSzrDht41XWsjjpLHR0s1X6EDp1dD
bGxVhLdjBafuRIthDL0lwoNObGvwi0bDwU1Cq4r3kZlCtqk00TM8OPYTwvJB7mv5zutp8FJQzVud
ElEoRvRs+Cy43N6/F5MMhl/5dym7CoD2KDSHSMZdTSrNRdkUVXdbYF2CJPcN4xY8P/ewix4N9US/
HjVoP/24yD8HQcQV8uafg3GkLV2t6s+ckUeseMfmM/xBf3gIbsuxvQCQxj6Dhj2YlJ1MxSE2On6U
3XpGD2auvIFCAnVyOaQf6vAtR8KtpmxeNttFnaA2EftZQFVpkVngQrOKA7dsPFUFBCqIrVc0NrnD
6WwohnGdSkioW9WNuWRIiOTOA5RKV20L0YpU8ATrvJWQRPCiPyX2KhRJ9VIcFGiAiIyWIcxdZbXz
aCQQ6pseh7qDUeRPeeRnTwoqbgzwpJhN9YfYZRB7WBbTfQpmDAk2F0JTP48eNM37M+R8Ax7lMr4z
l32+Xq/Vx2IR+HGLCD3heN5f2GXqm/yJLhqrN5IgQ7ukylWAYnLVoPSgDtCLFqh1XsEdD1R1Bflz
wL0PXURBNmh+5mi4mxBagNUql+JfXfXSuNZGjrMX4xCz3VsMEPMr/Jp/aCq21+FVGHk0G7QPvdun
j/3U3fdNMi/Kc2i2NV4VQfe4zG24gFoz6J8lFwE46w7tI/CiVaJ9SFO9/i9t2peAKj6/umqDHfAc
07VRyr0ARDcVUqZjnlnP1jSNqNL3AQziAhH0fCiGdS3MbwUiWNQ6WGCbEzbxiq03EYJQAPGNdFGR
HI/9QRtR65aeG2myaQ3DOCTt+EM6cLZeHCCzwdUM9wccu7MNmHca4NEVRglNCfI9VADfV6oJsQFH
fiez+JmZ4ozmYqWiEMKLJYZVfHbkxGivRUr8LGd7kaLwYFwlz/KkGDATn5wIKnb4pNP7svqWGcJu
SL84HBgrie3xHaUMd2qzqKlldbyrbXP8hMiRDo1J1P5eWNXD3MHafmXFz1YQ9X85/vjFyA3vq7+w
TLdV0n1g5ZXs57FUHnhOju/+c+PwZcf98n9pw5tts1G6cKFegtvB8FZt0SKnkcMUENLBPfpPNAIg
Ee7G3cm0UueQBWC7axCMTyxpZmQWsvSzZykpMjRN+Qc/Ude9ye4vbV75sRgjGjDoJLvS69H+GGjw
X2mT+t1xrO5adeN+N3ie8dYaJe1NOZIU1Q1qTrwrArQqpXVKWqPW/qmUVqldALatUgYPhmFzlyZp
8VvQGeoujVv/6OlKAxUVbUqhMo43ZTL2N7BEx8NVHfbByUVG8aEK96spc8zgZDif//O/oqH/8yfN
dExDNfg7HDpjzIvuaw9BxLmGEeCliRFPbiqoYToedvwiq46FFbRP3tCN9006/5js9oeFXPlfJ07/
zL+KLP7RwtrwpfRBe/tmkzwNlerd2ZmKVoPbxE+qi7yK3fnBl4FU/rm9K/AQxp2vuj8US+9+06Du
umnb0DtUtaN/7b19Zxf/j7Mra44b57W/SFUStb/2vrfbdtYXlZNMqJ2idunX30PIsXqczMxX94VF
AiCotrslEQTOab6kKGjd++DtWpNVkvYf6o6lj2nMrIvPQMKY9U5/4VYInHihj1urjYpV7hf5cyaC
+lIUza3q/OzZjPvsWXr6usb26UYjBym4y6E0mz3QGrJnH7fkrTvmyBNVQzBUN5dO4FRGOaMJLigo
DVEBCqFOcd9Whai6LcpLFq8A4wNgEhIZKrxjhEW+6gDxvSLZrNCaQKoJXrQdBtzuHNtObngzSG5J
qoPfo+kvQNrv+VImyUOMfdiJlDhRTm6AAwInPQ7M9sg3gQkSyIIFc5DAGCs12TiATcfpup9szGoc
OEBexmodBZ6xmtRqOeaNGrgPzWY5+fFGpGcEoWjBrgE/tOAAGINDrDufp6sJx7rAqXW5B6VI/2D0
mgaOVaCtALpcwbaVAm8iDSv5DtwLSILGiERz8yfZNPdtWqBw3cCPEhzNSNc3wgE0Q5wy/0MkWrBm
FcNn1nvmXldwEADW7j9HQ4ltrt2UZzLD+cSS5CEymfa9E+ErkfWHBg+jE7IeVNIfcJ4ETzyxstxc
bMEO80Jau+9qZ+MC9GWPrJFPImI/XLz13VDhnp0NCyc7QLMdviq5qZXWn+QZ2HX+JA9c7PyNFjTN
hIFEx0E6yOlkh5jwdNKTOCiuRvEi/ieEsDQkpb8bAWyymMZtpvUPwCNbBJaRXCcZKJjB7BOW0apK
2A9AD2qf88485Z4m/gLU+EX4Q/c5Qyh7lQDy/ZyqXKjIsOtNHkn9mfcgzu0B5POxYuwrUErcD0gl
EkCZaP3vnRet+iqs+EJWIYB3I/+F+4hpjtmQPKPWt1uXgWDnGsnf+6wN+p3ve9E1Bg/dClxrYp+5
oArLe+dYKuzNGEUHU49kHgfUiux0czErnIwVJajwMGXqkiWN7/yACWbp4Bwad9k3w1JG8UGR/t0h
fpYVWGYm8E+C/KzzXl8kwgH5AaKU4arSrU+6ptcb1CvYhx5b8kMkUVRFwwTAAOCGehvHKDFBjoAy
mizf5oSkIeGspmENNsuFUX2pjNzfGSrnMBjt70kJOEiCeP4RpUH2KXLc4ur72XeSMRRx75EOCQoq
lR9mJt6wsmpTAwMD5nuY7xpu9jp/cKz8kw36yWsgku9Fe7YcBNjaA/CsAY8NpqoDNTgANoB+I/nr
OGF9fcgLASHpi3eW88x36llBLmg4ux1FMPzX5orRo+Zud+V6rmOhTs7FO5ploxTo3aModAK9QsZe
/dFokdTQtYl3BBDYJ5Sy8W0IfudjwIDO920wemfLo/DBq5i9xKlbuY4sPQS/UZVc3LY/06g3Ber0
61Qs8Z/odyTzlAWS4ScLw+LRk+vjd+jiJRf3Ql0cX4EphmWfxt4lkO7PCgifn2r8X3YZuG9XNETc
vlppViP3wKtDxmjSofIhMa5G4tkfJYh7lNRhtXcZmDF5SHTD3LkuAkKkJA/emMl9WgAGqkIm9hQ9
bAMcqMg4AxEdBRdpnBmtC9oxIL02TMUjG27ihQzIwZXCe4yj9JiZWvfJjCSwy8PG3YM2zL2hPOrV
IjNQOgia1JtZ6YdG3VmsYTT3rJA/WRHH1brIqlXBAXClBerQ2h5CtrR9VWSvwODA8Dw8FHlp7ou4
fj+DZd3m9a821r7carmhXVtfK046eKfKUguu1JC8Bv4i0FZBJUmyoZDapA1AK8JiwU+zHDSr0SHP
68+6smpA1gpCwSxDOaIE1Y0dO8ucufLRTBL5qOOGhyM03d4j80g+ymhYsECAljTVMtAw6C5SRONm
G+QGsmUzmT8gtVQ74q33RBazvE56d8FN2WzJLG16E5i3trOukey4iiuwKheiSE95HeZAKvedz2VX
71vwkf4YWoAMDmMdPY+sHbe1pZCwoti/9dJEsFyZJH685IFTvZA3llX+2WFDegIoSA4iP3gr4C0B
ztoPs/IBHiLC6Dm1NcDbZvKHYVZfWy1Pr/0IgqcIX5EsyrQnUZn8eTSspWgy4yP3wVPSr/FwR7FI
NOAbqJpONXmn4EAjFPvQqM+9izZ6rxYJAzVIw5t0N2lReKEYyBBvLiKkI5AD0kRa+IzUIA80Vr75
wHBuqoMc8TxjsBRRiwgEaJiBuetwxWKconzURqjDAMkGxpotTkMGZhcavrnxK8s9T7IgLb1F49jm
dnYLrk+cQDjalgEI+MYDFIEge0d/iZJ842pc+2sM41veyuFz1cVyBW5pfq19c9zXQeIrcJD3kzLR
B385YXqrrQGFNqVjONt4yH9WhVnuCZiYtwAo0/zzjEHcuygP6CvcVKIGxxpLF9+5RRKFIb6Q6cbP
U+uKf5B1rfI8PQbWeAHok3WVlWNO8h6Q1Zua8Xo5K0gLVDBA1aaBdueEFHVt74ZWJYm8OUfCln3C
OfiGDGZHnQS2otb2bDHbkokhLAOAq6A4fqcIjPrRA5Ybfnq/LhN3rv5iey/vfOshbl9xhMpIPECA
jkvqsGz6FWCpVKXYr/n08Ufp/VWaZbp/J9fjHY7B4+ssLrQoPRhV9nEWkQc8jLs1dz3/7g9FihYU
kDh5ks52njF9SK9dRWknz/NnBOA4O4oYJYDqbzfLzZLryKvn4DV/u27yAdSFdClFNb7/L4yZfvSK
zDjOTjIEw84oIVrNfymg5MYbmYLYDcWy7OwF/oveJHyXlaEFcAMlCzsD3RIMQXV3JkkXVuw8Wdgl
KlZRePqZZEidYGeGSP6wGgtdrJjdRqtpPk0k/T8uNLsIPtBiJJiugS5ENbRgabqfZ4d90XSrxA9x
2/OL5CwjxPkXufEx9NVGVolMpPJiH9MCZbRw6nOCU9l6FUc8OWdtCHpoENOVa8P2/cWdivTUuPid
L8rE1tc2jiJfZ85qEJEeUffQ76eVDasGiBmpTSMDlapZTaM08EGfJ/5yfCvd0k2fHgRj760NnBZe
G/UcyFshjtaDLEd5KGTxJQbj70Psi9dGt8eH3CtA7f0m71vw6Qwu6HcnM6VIfc28ZoDYVRM7juKS
QTVBAf4NP0Je1qyglYRdfpkXoQlqpYaPWOltce5ju9aplcgbKULsgjehQB5DCMwYxxfjYxr5wyNS
6npwwnKBv6v+KuOgTPZ7u7uQRe6AM1xzgU1FQ2p6bmd4PWok9meY5bGguxUAE1EeqUF6Et8C3IWv
ZhkOgD+Bl1ecSKSVKO/MBLYAahJdUBEBddJDdcFmnhR7yJ/LkYRGota22Q5ptsj7epvVSaTB+yC+
PpAsCVx+7Vm3nX3Mn3H+3G477KO0vf+MmYYk7HlWYIND1PQNuaNZWib7G27a88KFwfhWS8Lw7jP2
sX73GVlosZNs9yAsABMXtrDfbffJYcigob0pMvTs173uvFedtrgJ+JNWmXg2TCcEya9CLZ+sybCB
vx0zKzs528b4XOH8dijb4iEMm/apxu8MsWykQdPQd0b9mmoRqOOd9ilww/YJT8N+YZh2caChH7r2
Pq1BVYYcCh+c05m7NoqkeNA43OlD3KDykwE/Vs0ld16R7EhJK5C7pn29oKrDCRXBJnAHaeNumIJw
UYV+JtyE6E3YDSgJXhu8fTWasIeTxpYLMdXOGO0AeIdL51nhNlcxKjfv/H2t17tKBbFIRE1iROHd
kMw81OC8k6fKxzxLAt5yj/fKOzPwJSBERtNoiaRBUgwqPzqAx0bNIve8+EBRWxHr485yihYEWkCB
a3PPeMTXmIK5JAGMn7kIEBQ+APATyG+++5t9lD+SKTWRVQAUQPn/k30gEfGGvaVQ5Cb/IfiF6Ho8
J4xPXhw/NrEVHGyZGvbSsQrU/DRtDaqy+z7SdYIDNZ0yBrvYsJBRM67ujX7v52GoTdPudbOzaaFQ
d7FoTC3w1b7hMYgqMtcBXoEu2dFWlResCtnU6G89kpGW7N4NTV/IRWwaKB1RM/5kR4p/XwPAYY+D
TOotLVvZgyUXNO1/uAyyK0ADXKUF288f408r/klGSyC8ER3r+PA/fIjZpCxS/Bqmjxyb4y71xf4f
V6Bp1HAuNkyv5R4Mcu7RUE2lENy42ugieeZQB+awIxEp35mRoiKstXkuQn5yi7rw50n75m72Qj1a
YjaZ3QexX4MlmVXrSUvu/30y+bJ0JC/q2XW+kndXOy9BPQs1QathrLxNZIRbxKoQPlQgvKiHl0dm
FD/uEHdZi0pkgNdtZplZ823Cc+1Pk4TMtKVmx+4idYr+nKvGsrXuLOpy1xoWeE3UCHW+/Zl1I8gT
TavadWz8APiN+CHWRQyS7y9F1skbMDblLfFz/SFCxrIakLgYuvQmj+WbCUnrbukL038gO7MY5cZu
8WyyzMZZN6E1LiiAT02ibnGcybxa/UktmfPrCMCNzRi06gWApZ3I23hV1n8aw2pvuML4VscDkNmx
hbuOQ6wdq1DYq7rKi29g9yWDTkdgPve9GnRaZnlFkhry5zRb/4aI2lYYMvtc4HkJkDy73vdZkD2h
Tu8nzYyS7FvKAvvJQ/3sntbONaujtR3T/G3tvI/sFao757UBC/i6NmDcy2vl4W3bqKvo6rqIrHKE
RjkICl80aSAZrqzba4pDv4Nl5ABaqHLx7HSIVvIEhc9GxyZbQAiAznGIXm011y6XrR48UvpM0AIR
cYwSd0fDFPAFK8ErgCKMNcCVlXYeDlUY3RnPc5Ha2F5wWBCAHkLgNMTP+ddeBwqKZzJgtTop4vSp
h6xKyE0gnS6qXC8vnue1t1bLvoP0mn/F7RxMdIAcP2Lfn30AHgyCEpBLv/bWbRzauxT1qV8y0CQr
sQWWsG1iOT1Y6FARCjghuYxHy774AJFYIQwNdPqosS9V3uXmAnmM5VkgE2cakiZV1khKAPeZBv7L
Ow2SEQDK7hsHckh2kzawgCEYGCAJBl9F4QH43/V2iC29TL7KHAHbwSmfZc3GvcOx7esLgx+LpWcg
5NLUUf1o1OD6bKvCx8EIhtQA9CVYtDxhO1+X1iqLXbaq/ZDtqzYclvSPEYCE3jdqSGlO85D+TzSs
eXZv3AfAfJ/nknY2JlekLdVC/8Pciqerrg2tGxOy3HW2F28RUqo+t32wykAU84Ki+WRlh71+GkOB
8BEAiZGKCYVmF5/c3vGfeju19gUQg9YsFe7XaEAyJ/SiM6N1kHb86Pp59hj35lpE/AKYqOGrboOb
Th8q8zwg1HJzczDSCoXSIfIkB29g9KpgKZh2SVFzDvZuNcPjiEKZKKYBY45ZmCFgu3UTvEQBqAFU
jxpWlzhCrEW1nBWpLn+zm4yT/mckDX/yRGZ/8jnZ+sfI78MTWQWV0Bq8+v1alXoAptG2QAZ5tiK/
Rv4quAotJFO5KCTsAMQaGLu8RnraQk8a/xqJIVvbHdJCysj2r9Qk+KFfR828dWPhHmZ5FUjj2Ort
iUQ0nXppruPbZbRsESGaUJcdbmyulPpCwwnJnjm5nyzt5iwBrYYoaJw/otgYfGwMuBDTUMkcHMSu
nHj017Osw1ug28nmZCdt/mgXWXRFxcVmNuDgZt66cYvDoVTa+8Yu+RIZGP0RVx8gfThmX2onBJMV
BztdJVjz4FQ1zu96w/gSFUaG9Jk6PsaGUXzMA21Fcn204u2As8NtoeaX2IAjJ6D7mEW5dkhbE9h1
Su46IfJDOjDNAFTcupZSRwJPjPNqswQIfjoCglRkg7gaDXiGOc4g1gjDmF9t0I6xocy+//8sDOXD
/JuPur/VcqgnIrXELnHyMp2yEJ+axccvnmvbG12Rrele+vPfT6wNx32XhKVjT2+6SL5CMoUDyL13
xwRFZpmAWbKTp6YyNxmy3pasz/uPjsatTZiKcGMbev9RVDh8DoBwvCNta+FgsUwNvJwqbRDIzwIg
U1dSipGtgoF3T2Lsgmcn44tJ3FXYtsfFA00Z8Tg95RpIjcvC6x497HuQD+uHT4m0EGnujQMepuET
NdKS7TIo7AS8SpD5VsRQKz1OFjTJRXreUsOdZjdwUJK3RgGyvr/vkBp1DNVn+bCZFbThQaBcVKtZ
XdILA+2ZupFn65FjW6P7iTzWvJHHVjU0LPwCeSXtYD9YplFsZxPqzXY0jWRd40Q7bWCH2fadWUk+
Se0N5gMeJK+OZ7vXZdVlWK7ceG7j7gDniHzieSG65kR3ok3BovGKSrfxGhp4FlpOKDaOHjXxOsQ5
JzC4Y9x6YTLbjT2gNqxyOLE0cJd1pwdrUOyV2ApqRnYacNgwNp29kUCiOVFjhd4jNj4Kxpnby0jV
CWPv7B0039a3ZpIfB9FoFthdUPOLiFMWAMceNh0VD5MUNOFIdHpvMHAQyu5IShN6RNerNnOeShCQ
n2M9fsmRnP5sSSt99kGK0eu8eCSRaPATMy0vO7QoNX3m0gP3C4BazM4LHwzVFG5YI3Rc1suu78MH
aniXRw9a5N0EiJwBDGHknqJdDw+uVX55Z4aETw3I483133+O5nv4Pk8HwbDvOb6vMx9pCO/pf8eo
YHaEgrAPowz91Ti45j7kAdDlcVxFjSGM1x4NeY6jJ2URARcIf4M3O8qeJy2qK44TLSHJyCRSLIat
K829gi8bW9GhLqgJkf1J6jtzsvRRa7pW8EvL2cXsh2QS76RrE1kv09EaTSPF5Gv28P4DqCshX2SC
2rFXD39aiUzmRWhaTagwHOUEg2C3th4C1BCbZz/W2c1VjYmSqL0BSslF0VTPkXQU9UIC5Csb+EXI
/Beu6V5pJAy/OYFv8AlEtIAvakIbp3F2mq3mCSmWQ5aWGexoBin+wQkZyFLzdkh277ZA2mu3fYUH
vq2K2ZgqeqNG8tQ7oiBh6/5dTmZIAkNiA3DJZvsokMk1B4/LYoytcjcraAK4gvJVaBXuanZHinl9
swDNVmyJYkMKssPhuEsX0Y5Jay0qKszLUF+UqsXJbl5oXhzJiZGGsgzwfNKasw31HGtstwBwaAAI
js8MSMb4MKKEcItswgpbFd6wQyeEmy2mtHo1Bu4NO9CwN+zBP6I8nR16b8z3YENY1MgoBpcHtWQ0
mxuI2i7DAeS2wyCDI7a09rbUjQcaZSglROm5UkQ5XjQW1KUGVATmTjJvf6eIUaJ4nE3iPAyOJEto
chcFbD+AEK9TDme7NOAIW9L4/ZS46axDjDxnmjK5mQzVUmmHm8zrxLely465R/dujZznA7ZajPcr
0MujfDuJgSzWDgg69WbOUQr0C4sMxxnCRy3v0O2HeNyHWt3GT2BXaxa8DvmmTVIQ2ZE5Jd8B1Qq1
6uCNMXvHLC49KKk9T+PH0QTRnpuCOgtHB1q1AJhEftJM3GpW1J2khtZeqsYpdk455jiMbLFlu+ti
Y4BUEVBK3zsplScyIkfUm2XA07+YoEHa3Ylmt5bJOUoQ366NJmeOfPBGh+/9ECyRwHgCQmge6Yh+
2sc7UUTwodgsn3HOmG1SXhiLvOdsWNEMajrmpAsky6TbQBka2E+ueQ3uTLdsTFDlJeYp5i6beqDz
fQwQRt/NoiQAZuWqyPP6JL0vnmeudS3xgHhgu7duQJl5ZqTZgobj2HmIjABmfxj9fEUyavzO6ZcB
ItzbWebl1VeZhOUR8VnQow/Y2+jeUD2QhZOCRbVAWHu2b2obwbMRp0izzO5qhvLMwlrN19RaRbIs
k5DvyI47XXIKuHWS4Jc8ZqPW7GLH29FIKJHd92axMLukwVkgXl1JQ41JGuoOTmwVONmEPRl5wgQk
E2Ak1jRxVszD9y5oTM3dsvhW1DsFpHK3llvk4X8l0Fjv6CI8g9nIhnU90/d8pKq9z5/BYZDWFEyy
pyb0mjXK+x7adgh+oOhsF0mODOR2RKE9CFgiwB3vOcMLyaJvLjiDEtEikfkK2bTBTydGipdXsh9F
zm7gJO++mWX7zbBYcQGz3l+iq/OLDkJKlCgi67tiLd+KAAw1ntoyAUAGAfOgGBe+lHKv65l4JEXT
b0OQ0tymAQIgB4ZDpMU8yfFQNRIVqdgkrHQWdlOYu6RhAXhT5Etqe8WRdQCEW+I8leOd4zbpmFOd
Ym14NHAPALN3BAJnTDFaHcDAImuWhTO68RJnJ9qyDWq2qW0Z3FB8rd1kJl4cN5XHrizzjd4V5SpS
c3/3DziGx2ltRMNe/TrsSbLRfaAps3tandZQV52rrLrEdwzUeuRBbOPdJbAVSoNjgodWt1qQ2rjh
B9FY1aqK6mAbGiL6wPiQb0oTMCk0RPZrs+s8pI4P0og+IJkEdNqBw1B8CGPeoC5HH7XPmq5Gfdre
9MHYkI4a71KjkuWZ+oF8qi2RHZq+wMtX129ByGsdatXYUoB/eUxR3GCX+Gc2Ge79pBHlGJhLADVA
n3Rtqe9Ih/gaMnaQN+ShuAUOpm4yti/ApfXXk7/J8tdq87y7JVFkE+WoqVXLk9htkPP37++oBjPf
bRlRr2MZhmMbJjLFkV72nkilLA27G2X35Dof3Ch141XA1HMCKNmLIvGiEzUI7ZR4YqjxXddBKtgJ
Z0fiOPgPFg1Uxi7gEf4wz+TF0yBAolVrTTx5/aPd5N+KJfaQ8L0kI3KObEoHBaR0KUzDmRxCFiA/
S5z+I8Lgwa4zEPYhAE2t0ctTbQ/XuSTH/yWaADNpWHndlepsyIxELSbNGJx/90Omni8n13YpLHAr
UrkLapwvdYLfMIDpvAMK0L7RyBmr4RZHebiXgwa+iDIGcWNvJ9XWj2pEo2iG6MW+rDpQvSa6hbRS
w0aSmpY9ORbPtK3AuRtQC7tjXwEuFLhhKV9lNShMsiEMLrFWDeC9ifGI9rh+Dc1Sv0oTWWt5yPkk
mxWC9dmyMNN2Q7IoGnp8rQf15oZnRDpk980sE3X6wlu8Ycyi2XaWga4xOVUoj6oWDcMNFXSPzWY2
DEsA9v/Hd9c0fvvu+sy2HXxpLduyfrurJzgBxZuCLJ4KKuDGy+UxHCrrhL2DdaIeCNbvh6QAqcZL
04ATexop2ygeIxA8vM0VGriKEcW6E71zF4OZu11UhpOt9c5BVpdyo/MWla5cWHj5ToNzKPPPdaXZ
z43G/Ec76ha6PdjPeIW2n4H+v3GiStxI5FuIv0WG7E80BF60uywBXryjISo76w24tLp1pZXOs573
1p5LhBLJU2ub0aYO9F7L1i6LcHgtASIQqYZ61CCkYB2AQ20fQEKUAABIdWcN9UhGhvM8coMbY5ov
ZhfzvHduwL8t14BiiCb/sy9GHmieUbtgAM366uyr8/g0Rzluj3epaTSgQsAJG7ahYd0l2cWUSAxW
ppyyA6w6Rv1u2B9TlQ9Q45YO3HtdLknrFxKJrQ4C8wqIy2jNlyoTfNcPGlKLPN6mwyr5xHLwXJIB
NQXP2Rkv48hAMjqBsjTtM8mHusQknVqry8UqyvHMmudRj+ZRD9Xd/3Vv/i2ch3syAhvMcmx8za0p
K/iO5ApMPiCGd8zqabBHd+HESLiriyI45106HvMWJBWBjjzJNzn1qNF7hh2yZ+fbWTbb+UXYbHUN
J9uzlhzPQzfU12OWlsd3clpxRGRLHbnjtqPWnh1TL2DNiANbNinn+fPFFig3WiTO8C9X16OY4+4T
z3NpCXV1TgEKnHn9+SLaaCxWmt28Xh1Nna8CZGfjceyNFYl6qeHdBm98aei/7FEf4L64OBddAwZV
YvPqJk+taL+N7eC96GmGsBmKMFBrijIUz8obhBKqduW4Zb92XV73GxBnWCuAuyHByxIi+u6PYGfX
kLLV0XPRZ0N0miylekQ2RbiWnLt7R7eM9BPJtKjqFkHhVWu382X0fYjAFekCGH+Beo5Su6FyrFzr
Q+FgU2PLXcXLb70GTspKjNmlUQ0NB0BvobY7us0ikte9n12Q9+keqsrekQiF646O8gc48VM/PxlB
u6TRO5dVhf0Tr9akm93OVrz7FKLcFhSxYNnJy7Lb8Moazr5shnOAHxP4jrVxYbQy3UiB6tctaXpe
/6X39rgNtA78NFWUITqdsOHq1UD9JpO0jkYA9xd5j6qdYa11IOZAdnrxy9rCmS2QHc9I9y7BiMdy
d/1fj5p3TByegR8iYChcS8f+AY+bd+WR4yAAywokyiew0DQnZLPvdEQu9z72Bdheie7kADqhWdDY
jXN0hQXO6tACEvFsRD38Z7rTZIPyj+51uunscDet9uRsls9zpwXIax1g7/9+VXI7m1Pv7TqLDshi
3AbUaeh5P10R+M+pbgybzJbjQdd872Ii5XiFUqLga5WCMrFizo8YppbeA9JFesMGW4hXU10TeAkx
k+CrkZWocM6cH4hBRXamq8wFdzWDtCdtED/46wl0XVGJUS+3Y2uynGtB0xYpBq+WLYG3z1aB5l9e
05jaIkzXWh4Xy0EVMVBjs/AsUDBwoZFjjy0gpRwxWYSq/EFq2umdhdACsYyHIhPLP2hpBaSgJQJY
3L95p7nCAqQVnvwJOAc+WOBgTpYcjLsH3+TYyWshf3T1mj8mGXfXcWmOi9AH6DJuJMd0BM1MEOUI
+amhp+iEhCo1nMZ3XRzrRdGqBBGahUjqgcx7QMcbN+pOTdRXSz8BIBQNm8W/f/NN5v72lmX7yIJk
vsuwizZAmPz3yv4u9UQF4qPiyTKEdwhsYQGSdEAlVVjniMwm7EpNY4jxlPvOJsTj7DqZGYUWbEU2
1gszbkWy7t24W7U24pk0JQia18kAfskXnVs1u9khadVCiIz9thCq1jbe23SaRIuBB7Ze0LB0vsVN
2Z4orkzxZ9xuxTHBg4lE1NwF2o3cykk7x6qBxoGCeBq/ae9mmGMMklCTxUtbYeyZfSewX1NdxM+d
g1AN9TxHgfWRJtPBnKKH3p12JGw+IB06h5oA/2jiJKXpA8H+zT6TUXzgMaBUUO0iztQMva/YXa16
E+ihFk8avPBzkHn7OzJpyLh3sRGhcaHzvzpLBFtHa7ddZKc4DQP0T62aCfBHoQYpZR1HIF5UciYC
ZAXVAPbucoD4uYE/bqnsx0xxptT1VXWmYebFS6R++c89eKFuJhKHABmBWiEcvByyDvD/ZEU+tK7S
Jx9xldz7GMdkmdSm/1y4wN6ZWFDMvgT6siLFpIZoL4s0LNehnSN3XClIRlSYjqwHsKIrHs2ZQhP1
mNYyCCoQfgDzZD1IPDD6xsGuhWYXb77fOaMhTYnVUu+8guAMS5HNXVNaazdFgUvhaOWePnExBF+i
NjWv3NbYR9wq6c8CnDT7wktUGJIRiuENlJdb9gpJ+kBMqEOgCmjeVz62+Rc7SIFkUhT1sw4yYSQ1
dclDGGvaRnfj6oQ4qb0PDS/Zd0AORplj2G7AgIcC31bIVTrm9QeraBjOhZLya2K4z7WInb94Db7h
FJnti94PgBHeRD99hMoQeDhFgG48UsVHFnMkpJYIGU31HSBVtBb4gcV7qgGxXendmmxNA5oQtW21
Q3JDjEyktH6kBgw+35GJYybnuHfFthXDsCKK99DyIhzCVMOK+OALVt8Pc1a6G+ZH2bYNuuo5KMDV
hTys70HufcYRv/VsCxlsjd5Ldn836IovwL83j6UHtvKF7pYCyIp+dDbjb3eicAjFpR/AvmA1CN7a
8beWcwQqBj2Pz8PwjfQxmJTwtzGrCekK9wW/AtHWdBdRx14h3Sxo/Es53Svuzt+gCFCwMM2a7zM0
CbnLFoiOxkPLEm1EOWYokF9uIlAPUPr8ZANX8uQAzVIiifiQkCJRNqTNdZ2vCzN28LKBQgzk6GQ9
WHARL6J5Y916+pm6Xu2h7k+3Nq6F6sBQc/QPOf60i0x4+c+171TZz7YvYhS65eOHuDURSzBR9Zva
hXfwZKxtjMxCUBF/cBDUmID1KSu5IboqViLkabcnPlqIFswEVyVuSKvSkPbS6JHVuWqLbm1kYIrB
yZUOuEsXSPVzMyqUeRoiT25cRCD4W0mzH18N/zjnTn/XJSdOU/6sTLcDIU/6E4eHI6h7QUF41NOq
iTamFqZHLWiB6aWE1JCsCuvSXVJXUhccrVeQtJW4s/pAnJTNT+I7HzQ/YpscgBBATNST6FTnS01U
dYZXKSWbjMIK3aovOALw9QLHOUpD+mm+50XaPsMuYnCy6nSv8UWB7JwcqJgKyCJGviMK3qj9vV+N
HvIGeAsgUb80D5rBop2nuwjjEmaGl6ayWJA6jfNtFUftwTNQhrDwhJchw8JIVoiEI6dKnbagYsrF
o0+N9aZ4FHqEgly/6sttLsz2mPJmlXaNN+AsELuCqRsWrol0AOx+pnFMBtiT4wC30PJF4Bj5Akkf
4dIcwu7aIOp1pZ5ug91rtJHeTEMfjyYH8Yb8J/cQ1iM7AKuBijC3h4d2KI3DZELWOJTYACG+B5Xl
L38k14YH0K8Ol1lcZ3iEyeJ75LD2bnWGwuwTyte20un5wqgTuaAU9TgNi4sViQfKWqfU+CbMnoy4
dM5TzntnOGuwwA1rGgoXFB5lKB/IlCa92ZMoNV1nHaBSf01Kslf+HaJPN1PxBM6eV9/Jm2+yReKx
wJu25chvTIvZcjCGdhn6Wo/kMpx8U9Px9jAiC+o8jcDxd3FKHIYqAzra1kTubMH+IFHA9GvSPzmS
IvPPNAvh/8kRXmedlYlEjzVwK3ZG39s4jqvKCaZbiYI6t88yBwA44XsrUSF966wN1g/c7HB1CtU7
1rWtpyzJiDz83Z85yHVjYs9IIDFpkeD9NkUSKG0WqAFuDxizAjmJCF6G5AppblkBY2mjtaPrLQwR
ZOfEEJsZbobsyKdUdtmgeKPIH1IYN/X/MXZd23HjQPaLeA4zyFd2DlK3gi3bLzwee4Y5ggn4+r0o
ymK71zO7LzxAJbSkFgkWqu51La3agEr1fcnFj0xUKAowv6EsH+3OToWSYfRprOxHP62HE8v6TdOX
AP6vxHDyctOrA2eofAD24rjxZKUhuE9oOEvJiebKcwJ01GFW3Di9RzG8g472mJMTm6A/AA57YIS5
txvtYYzx4vFrrpsjulkIwyQzsFdEhyfbzcLY6c9TYYPNu84+5abTH4VqKy46Hf3JYjBOoyfn5uP6
o2U597CRx/+zNncrL4rUaPcRN4bzIvIcAPpaPfveKndboDgBKWKzW/ma12xpGbPU8UoEFuig1/EE
6dDFcqZR7/IRH67kW2/Qs4AUjjni9ZrU89CucGOzU6RBScj7ESxJrg54G4RZYtHoTibsjm9DFToB
/DNqF9MREJA2MCQ3Fs5CTl7pF1fGDHwwIJj/SMZsk/9u4QJWZS9FE591ALAHllmwn3X0EqYh/2Fl
VglKm9TCnajGIWdU2ACe9thzmzojCLgs98MUJ6MlSnm3nY/ieaDedA1bc2ebCt79NTWMr8POiB7A
n5Q8+nXlraxIFD9+MwDFHQpLXOPy3n2UDszE3SKTX1Bi356jNv5ZoZJkW1vaZL3VcfYTFLds6zmo
5VxbzOJrUSGPSsZhaAMC+MOPDGlW1H57nkB08a4dlqGKWORMbMd0I1MmACZZyCuNiugn2ADqC03o
grJdACqylgNTClazqT9k+zFO8ShQ7rKf5FW4Pr86z0soMjeSfkQfoOT7xdJLWLYrkdnCi0cOyDEd
JEQoZAAwolqg6YcW9ddIJAWARhgOQzJNOPRGAwIDw+GJLkitvI+k7+V1sGju1IM0rmqnvruT0/Te
d4m6xCNZ6CMbbWaVsdJK9oD7C47SsCcDLj6Q9lbx2ACqHrDkYWBMkoE+pXSDeY6TkPgRzWx4m1bm
E7OsK49x21chaEaXJcwcFkDR72F6S3MB2QDUSV3x3AyASG0VVipxWXW/zTyUVLkKVZU4sJCynS1p
pvzYwF8mPgz7WGX68PkA5KhGIOASD2kLrqBwQLMeKUhGWroAOEY8ZDjNA8xR06+WAHd2ZQSAO3ti
43rxXQIMXg2S+vLNzTgOYcLS3HOnKp6dUS+e0ee+QllAfiUREGWsU9qDnyN2gjp1N+Cq9C4tiihf
VGPKrpDIarlWH6MkMYlfsN/duHbnXUi0WJADyT5iLBbl2L3H+LCgGH9ahSz+c5W6R3maWY01at30
6hHwdF9tdGTuaTagvB/Qy0qBKrFZ0RoMrE696W0r2esrF8x+65vXkvl1hHe5DpJIx1jPLyagEwwq
L0mL5FG2qbeL4m4Xmyg+mvaVna5RqhxutMKJvqK+f5t5ioxYJHj8lram/snir2HcWKupDKfTINzy
rUrBvaTkY5TWIJuN0tndkBLnQu3oX8BI4T4xr/9EYYsxz7YOmLt25PWxCjPt/AFlm6B4U6sPVm+t
5G+rkJxWwcvzxvT9A5oSvsqiz57DIclA4uEDXBGvsGuazgoZo2xKn8AZq0wAMXG1x9g/d94PkFk6
V5JOfWaC8br4GqN1Enm9jzjzfIryPoibWj+4wEnaaD46RDIeXwuNGa9l1ydH1yv6De6u5ffUmHAj
CaOvYtIHFNCGcteHlv0FlbMBGejd2GwA/F4e86rvXx2/eHLSsPgO5ge5Kvq6ftAiY8J3vOcoVYRC
aEMTSE+3r4kPYHJ7yDZWhSxDI3n5/fePYSChtiG5+hgqx30uxnHc2l50TPNRXhj+bC+OP3brEiWE
u3k66sBGyhwe0BRkvSH2pS8xS51nkrSpjVqToukONOXoi9wjxTOuaFpnif2EN8Z5RiLhgM1U10HI
aDiBM47Zo6UuNNL6n8KPwjNNsL99F+PAMHvUJnAFiNE+LHIyowsfdDA7uCO4VZXtnb8GfNRVwgd/
vSgWO63Anl3gjHe1REaDPoCRNANUZsw1/1kWWkw0/D8eBQd2A3262BX6/ONoeRM/JrvFMgEi7wMP
Z0qcUpT8APqRJgDPSB+vlrlt/wCpboca4KrWsFvTcmZsB61vsd1SkP3OMIGB12jtNQnpYqfcM7Y+
3rmzKt0ACQi97ti2ftaicEOoXCGz8SKp5Ow3eeRBTvbcQrp+EsjsKCcgvItvzBUTDiv4dPDKbg5G
8sXpY5ES726n3BHNLlEd+7ZVH7jjGudBdf6TaAp5s8EbY7dOFEgAyca4aR6nCPf5VAK/nWRJLQy0
aJj+HImMWTFilyySLMg8zwCHvIqq1oizyTjPbiooT8pmg34yrKE+BV38Vm+AQNejbB0iJ5ISXx90
/sU4oQeJ4/A3yh5xBOEM/lPvui/A/ASqTMzk1qpZvdMkrIqqBxCFbaDLQYJOM+ke/AzslnT/5kUx
7fuprFaGMHBugFLIh6Rj2SPdye+1sajvtQNKRlY4T1FF0b8iN9w/22WVn4El2G0MidrbQZFUCsVe
SaOk/NqFUXzpk+ld3Aw4ElxMySrKBRC9JFDoer/TweAskvzBAjbJGOBe/2RjW7V3O54/+F0hk91k
IBnh2cgJKrsbY5bIr11futsc+4UTsQhWEQPZ+IC8AtDPjLVD/ILECHgzHLT0J2gWjS0SSsMZxK7D
WW8qY6u7fYSdLvLwpJhEF3bz3AuLrlxnrv05LRqxI5cpAaFEdKhZ77B1Yf9AfTYwbKVjPVqiB4og
E/w05jnuFmYFpGnf22MvNl47dZnwDdvFuhutaEoKHGWV2FwGi4RGPjK+gZHF5m5RIOy49w08HVzc
XHeozQGkyJSvjZKBz7hM0gD/TTwN4mzdJV6cBYB5MCTPIUGPM9pnUFfbIn/pVWMeBVnBdq3bmX+3
WX2efL/6mdf2UzNo3l8Ap/til2BErVr2NzA2y2+ugYaJbgBAKM7lkd+OBF+FWhZuR79LXz3U2lJS
lGYSnU4cXZmfPnSUP11mHzpl+f/za4F96/KSn3DcBB4EGaMvhCMlhWJ7cMYp8vIYL1qrpnCjB1la
IcmzwX+Xoxg8/le5B4KwJY5ja/dxKL4R+aC3n9KdZicXall0RJ/iXzW5UC8kU7PfdZEfXQgsnizV
bPHLgAtIfZCmAAar0uUT0ACBI9mvJKrIV0Izsrc2G8sA8GbtX7hdn7I8AT9aH2/6EqQFgQSQ2lAV
xo/CB+6RLZsveOrVK01zxhcc0SM1lvOrNSbPltF5X7J28ldakddXy25LcHoJcehyD4CZOFpbp10q
P1dh+beL584/AEgK4+Efpyv+wZt6/3kIfbY227x4jJ7wdcfma3Ksq45CzFVRme4bd8V3dbP+hws8
fBQOYZ71T9LpLfDAOM2KgQLpWQ7tsE1tvziDqzXE/sO6jePYKXvzy/EjjjFMCs8Q2RiDodhGJp3c
x0DxDGTH2NdoHPNgUqNUyaKp9r4u2mX033Z32n+NR3ZojAWQ2OC2G8/2QChQ+Tn6kUCTEYXG7XTR
toqeo22ddy1NF63WCGA9ZV64SiSYqg/I27fHpkWlO739or0YnDkZvvY49t/ldgfsF3VBwv8Tmom1
E81ElrAnt3+IpkzDDVlNXLN/YJ08zTNVA16AJAZQhSgVuvEBRO4majWccisvUlQ6A2CjWs5VbqQY
hvxTjwLzm3AJO9Ny5NO6EdAMHdQ6qQ/XgfPrYKCEMrAmw77oXyN8zy6eAfIyEnhuPhza0fmrBa46
m436Et8/HOaLdRFzLdskXvUPYKSzw9S1YbZ5j8FkmrDgw382XVxHQFm6ruwO+ImyE11slTh3KZ0e
gRz8RPNFLSMXifYQJDyGrKw9KRa7suPekVsBiWfTO4slEo2W6BTkTjaMdov0SAfw2LhZUwIGX+ok
SNtoegWWp7P1h7Q5RrZXXnC2wla5nLrvsdasKQNTdA5KvJkcX6ssAcBTWq6olhHHY1WGzvhftZFN
GeHk0G7dWU2ljaTteicDjCrseip/XOZxYhxLHHEAg834UjaoH6JRZNXvo0SNxmoyvtBo0Qolu7Nb
opRJfRwH7ycDk8KqKEwT23ENz17KzoD9AQkdO4q1VT9q5pzQmbM8ODxBY2yEA1dmVP5FAFI9qAq0
HTlqSjK7tl1Qun8iSYPutlkMwHsUgMo8XpFixKl84xj8gXx8wDkHMZDW5zjkBbhZpuLQJBnKV1QC
TK/aEzFUjznLgfgKcvek0dzNgA6Ec5F22kkvjBhtHLZ4rUucdAy+YfytPdXTGKK78ZdPO+VsA1xC
fixHGVDRR90OMmDAED3QVOIhfJYe7tlCFXiAW+xWi+YFlN6y/EKY+lYxvOJ5bpxmFP6+w3dGTakk
mC6lLm9E5MRhZei2flqqh5VV0w23ot9jMZ6h7ik2FPIwWHla8JzIPGquDbI5NMOGe54RX5RXtvPM
UTxTv1t+zEj3YYkTH2+dmlX0yNv6qss+eWWd057iEBiWflzIb0reVUny6pfJ59iL892ETo7HSuPv
F9HjUBrZWBBtjJGmB4vGdVwAMYKae7XIFmeNJ0A7dNJi1pICSBY+3qhq5GVznvnBYo17wvt66Lwc
t8L/baUqSzkQnfWXAmVvj6Vp8FUypc5mnnZT+EgjOxmdfRjxH3dymtZ4HsfIe50jJ6qB0OBPe4V1
ek3tDnv4ROsCmuJ+Jq40ypOLPwBpiiSxA7GwBjB3CGSGFlOh5dMeTXLIfiqTGwV2qFGWb95J2usu
/5QqPuKZZhiZv8fKKf1jrGSSqIcdyFoPZOI39MQfMtAeekAUNb45JuorEzAZMtfhz3TpfB9oheOA
nsAPmWVXn728rJA0x1H7704kMg3r3Ynje3DipYuShXWFw+hVWaNKAH8c1C/PQ5ZqwFktSlQBLkK0
sYL+xQfeEnanKJj+uGgyezLzku/J2GDJu/JuahiDdohqf0tycp9Xuwu3LJ5QhTVZ3nwOWgDHP08+
3gK3ee1M6HWNdM9DA7njrDXL9bc2kpmvFYjSj3XOQfKspqbhZM+Z7+EHLcH70vD2S6/5/YORjkAz
d6SzFkzeuooQwF7kCjJgec16/nOw0VUgGB9ePSbMdTblxY6mvT6gHtDmAiltaC3g5T52sflEM7ro
5fdQC5MXlDhBj30tgBp/BSsb+z1YyqPh9U/BgKGONDCBjEsU5KBHAFUK+GbofYzKskZVAdM8t3GC
6XihsfPtBhnhDwWNKs3XtqLBTf/GWaIzBHdHkDYkLPJPc0TS9waKbUbWFduQAckcJEdvthAcbLpO
AiIkrSxQxOcBWwyNocA+9CoMbTW0E/s5McEAyUfU4KBQGLJO4SPiQW2fnLAB+gVm0WgolOYODYUs
NpugRqc88PNhXMdFm+xs3URKN436zbzMvAJaVSSo13t7205Ve5RFZg7HFr0Bhz5yDsta89rYChWb
pDfCIC1BZGa0zgXg2uKMBq+qDwxfV0TF8fuFNLpSs+JnjyPu09CWeECTiJRku0xRyhEHUYvX3Eai
HDlYQvVMPkcVq47AqCh26VhrgR0x5BrVJY3G/Br23rkGI8dpEWk4i9yNaHwNyGJxCLn3jLp3/7iI
qmzQ96kCRR/ioriJy7zoW53mCQgvXMsDXgpgc0dT/GOqlaNCyVrRx+Dv9srDUI62F+TY8h57wAlT
eIpHH8CLojbwJtRT0pQUBbAFQLQjnmSWIRTJvI4hj4Nz6t0SoIi4dvJT59R1brKSIh92dNRbjy3u
tGhFnnNhIZCML2DbWuF2g9stadWUbOm4GL0qs8NsQVPh27MFmVGMJeRHDGcUr5kZ6p9HC7nTgdvx
ZzZkgEED7P2Vl5O2Rbo7OlclH46JPpR7B5Cnj2h+Kjcj99gLzuKRS9A1+6uTRp803R+/ZUVWBa7H
J1CJpPZ1VEcvcZ04OyMSONSk85i+whG8U/abtomtDt0h9QNjojjPWsMr5YoioEkYpzdaBe9aA/Og
EeKtyxKTtcXBK7/cXEzs5kWfh9vIl/ySiemL6zUj+J7jARVCSK3gs/RnmtKIZK3rP1RomAPoWuR1
KO+B3Twkw0k5D1US7/WmfF7cbkwKXo8nAOcHHOe0SBShvkznenXVsw78fj2L/9Jb5zVFV/hrn/nF
IW27fjt0zfDViGIQkVfrpkn8p6GJy9exj8/MA4qija7/16SwXaTAjGpPykIAQlx0AD5KpwoYECKO
r1aBgDRTDh/uZG91EuxiTVbvY6TekYRHEW6TspMHvIdnnBB41zS1PpvSyL7EXWrs2j7VNjRNTNTS
ZWVTggNoAvrrYAW2MqtQxXGyGLLWtF0HiAhgxswYK1hAcTkz2z0NuNNeh7YZUPeUeQ+RBqY8klVo
TL6i3xaZSI6sP01JITTcnwBK/q1QFpPWxIc2T79pqtCTijmjOgGvOsgWUDZqSuEecftv7RVVgpJV
lI+gZdOQCytlzW2AosCV1LOTQC2Iv5nDUMTFgEZ0aSjon1cphYW8RQScjYeJips0B//d6pJGU3Ia
P6b5wIBObpYDbk1QpFqSnpq0aqpgtk7cX8MMWeddO9VvzEu9fQV20nWmMN/NyO3XfYPseaKmOMn5
3kneX+rKj97Kz5rLq7doiIGCZqR/k4cW6ewmQFlrPUhYEIC0QmdzgMju2k0IxM6VVLguKbqOvJU2
mflO+uwJGI7NiasLaelyJ5s9SIMvEF47FstZqGK1KOhe5LMLy+wjMBO8XWyh6Wjl4WZYBb6Y4pNj
Iesp68nYzMKmwrkZuuGG/N3g1mMek99s4U0ATdVBBrBDX+zpXbYEJ/WtdI6OSs34RFHmOVMfZPk0
vLOQk1A2N/6kpjlpZkcSkndIi84/Qu/q3F0VSITFKbKfRMJB7B2eMF1wXU+PM3sHyUIHGLbAcz7N
Mi4Af5IAa35NpB/k+29uY8ntE1mQ7aQxD3lYlwGI7ReZvO9p7gkdI4+LiGzVquQOnBf9lNXxfE+k
Wx+loOnO1wEI0gLjxeFOTkpKUtOIHJzakVuHJfGcsl4U5LtMF98UzYVIFGY7WZZAjLxbYwmf4U52
QHkzaqJ+3cVnD1r3zi1zew+noEhOLgGWH+hOZgNM79S7+7tPF3IXn2fxoiVa1oDdACeE88MkrKct
RznVuVNHEDJKpovn7ufzBdQLAUHHD/s1ioCzTS2x5waysTXiaX7w+wpaOrNYTMivtlNt5XDHXtHD
KwYcVVB42bSjKV3oSRcyqw8yP0NKXj39Kuaw01A2LDDc8eL6kQSKiFtclounpSjRiPVwt8hoJFw+
oWBMWJtFMQ55eTFkWm6mJAsBtoApaUlR93jJ891RoL3r1xqkyFG1gnLq8tOdXOq2c5alWC8xtBHP
dzSsPdkyqh/JWyYnqx7zix3V7QNo89Z52IeXwnPCC43CvhMbHBRqK6GPstgUmv6Cn1geF7uaN/LU
Nv45tt7A6yIndmw4soBu3IGFPQTaPlj3fl2M3gFUrZFrOKXH7mxHGoDgePsIRRJh4bwbx+CuwqF0
PbzPgeX/7kcenux/1CN4RQwDnfdgkbI2dYweNQBQ1ecBt3HnYLtDdaa5W3TaCuWLxgr1vdV5UfSG
BudlTmqfm90RjFurOgJD2ho1UeXacWs0sg4+coghFzjVQTHWqZdA79nTkC5+YumHlOM4UBl2WghD
Gi4mNEKB2a8Q1pA1oGRS0eiymNujBk0KimcUW9kH0s7WN+4klXhuAOJOxSD32WpSn4GEQupXEbt4
0pDhsoSGclJ/T/P5p4qwpTFQL7crGDYqmt6MeHlVVEB00cC9d8zNN1Kib7pFKxD+KQEep0y4Gf0a
zrpcD6ttZJn/kNoZhASEt7KUnr0ZS/yBrDRrzo66qBeT+dJjy+gl9Xi8kzeoyb4xmx2UbEIZbRC5
Xk9vN+e7mK6XP/R9mO09Vtgn0AdaYAAw8G4XS986gXEab9rReCQFXRY7mhaoV2tQkAi/O7WdV2hm
Em2zIgXFm0PfGS7OZLNMW3yfcyRNgGD426e6iUIepCe3AgUDa2nkZztCsfWQj+JLYgJsICm76Zj0
Cbi2mjeuVflbCmqHs5+3OfogIEZ66t2K4d/2LAEFu+Ie9stOy+OvUVaP4EwBcmoIGqgXVuFMVsnt
HmCugLcEZbWaFkV1dlgtXrJobB5zJKWCCOy2X3MB3rksA5U6i3v9S2bOYsBQJcfBCac1WQH4qwX9
r12vpnBoVobv8LMQ4ycZluisGdIOEO64kJwuedzdTkmmh9iRq/fxxexfbd0G/ZdtB35qtRRdaAVa
60+yoZzSfS/Tp38NefeRqkk3NkgagoHt47OCSbdcFzm2v/KlBjTTEaAE6Yku7RDiXtuP6YlGaC63
9m4eb0kZ9r/MaAq+ua5CGTyEd24k+5PLYpdqNn93noActHfqZF7kLt4yTQUKW7VB7PVO94/D2PpH
Ggk1pVGLuyI4AtR8Ht7pyYc1/q23jjRSkBqNtb5TkLFpYaeOzvVfC5LN3XRe6t/Nb/RsAqiujjb5
Der7AZ6EY+CAGDZnLk4w2WDPDHid5kRSoum80f9xXqpIXWMBeIfcZ/LOyOixFDlQPB900cfR3eca
QwaboaO554Awd7kDfOg6lNFD5414U/vQzIakMSsfgAsm8LLIh2R00UmRl2G2AwRGGqQdMBIjPFUD
dF4m3s7QqkOD1uNT5w8Wmlnt8H+pWZM/d3GIOqZMoDez5cM2Ua/my54G1QTJSoBRdX5nXxSlPkYr
tNnqsyLvOMqyE9sLcadtrG0VVRxN7eBkSOPoCxq8wyfku1Cvkhd4oDeasaIpKRiKWICk6XpbJ9P8
2Q5PgG9hI9sTmZGcT+ewa5InmqSZsM9mE16mVkNnlixTbZfXEtQuahUy0XWrW5uhn85hk6GuUNEt
QMln65cQKLoA87KcF/wRwPsJrr5NowgCAFYCmF7Lf9EqzX4h0Yd9pQwcrt3aI4kNwAUB4m4V7MOe
JWH7SDOyNy38sfNxXqJik0lLiKwGoivzx0vqCI5Max+io6Tz1vaUWaiyGqVxogsQP80TErHgQdQK
d7Uobgx5a6XRmlQ30sVJR1/4yRp8dC8lAnQgbQ3OJwNNVw9dO1gPA+i2Ajv3azQGOYAX+1DQFKe8
7jmsX2hC9osVjcJ4irf4noBQygp/yBZElHR8uACnzJAqyzEkIa6AUfZY+5q9X04hZ7vFr1IQD0yw
fW92aEBoNJzRuSg+QjHMlA2nm+FkTc06znwtwPZsOOmJyJ0zeem1nFZI/GfIuALTGdspBWfn1H54
QgIADB80NOIry0C0Rko71yBf7GiE3iUUWHz4wqHm+LV1ZVZskWGdql2jyKozvX4sypYD978APDty
SujPFN1mtCzQiplut9eq/naUdEk/y6KP0Z2d+N13NHq8UpTD90bqAIkorBA7cB2ZR78Hyps++r/N
W1cljvISRXtknwzWCh13hEZSM6RYW5wi0kxrJpxypXGxmafMQXZQgsIHiL2oGkkiVHtWeX8glJIS
BEPH3o26YAYtUeAmoAo65hbeFkJFWpJo2HdSOLIY9X4OR5gnlZyAVcjw22l4qh1QVPSlRVc3C+Iy
9cHu0/qrIm/0jVCY0rq6kGJq9C36Vlwg3jvvog9/MljkSwxSdBI7j3dYUX9qhuPSTpuXkQQuVFV8
jken3VHz611vLE1JsbiRTHkJPeK7O/lNOy7ZMaY/DCiy2lMQnzWfzVah96jG3tmWhksUM8LWqOAT
kv43DXMgzVa1PdGBWuDoctNUR3Pvvltu7pxbdDRSgcqyiQ5zR91sw1R/Xo5WUx/dvNrLfzfhs/8F
0uWZugkaREDY6abjm3ct+E3eGCOqBOPnGegI9YJiE/nGP3U72d/UAKlP+1tqgXo4iZ3XTJ/EGlBD
5QHvDtZzPNkF4LHBh9i17SWa4umz7Nxmq43trmnqerVwysx4yTgQfCeacZMWNMRxDka53xGY73hr
FrsQyK0bA3ft1eAzkCx2vrdtQPL9aIsKBes0ZDbQlmxjeNegbAJ9ecqGqZbzpAXEaGJPqDCIh3UK
YMvXDLfZszs5P2I1I1HVvLU+YJVoYhZo5zCjhh1pig6afovyunxTGYD2rQZgAOUGL69Nzfi2E+id
Q2UA8heRDkyKGsBKpml3OC7z2of//su59xzSBgC9Ad7jAwnY83G4cgev1iSsSnHIDbK8yvTOo4aD
GWus620BbrG3utDQFIRGHivjYDTyTMDT6ZULViTmoRyYs+cZrKwEHswJlazPveHiXgVuZe80OPwp
zszo6scoPaeR2Up0ZFArFfAwr566kMJB3ZMNXGh/QE42CHOsMzLFsq783U5k+E00yZsDlBOcx6kp
aJu0Y+P2T6EKwnqO1BGwZAMUqk9X4IV0OzYMWuA5gOMNgL/MLulwIGWojtQjdTquVw4QslDpup/N
yI2P+IMAMwJUmnHC3QvTZrfF11RuTtl0ezbUiN52lf9/gFr4un+PHIY/hu3puu57zHec+38oD+kr
rQJox0vZpcM+UW/4rG9x4TbII+ehmi8aJ1XveVl1IOUip6ntA8UtWNzy0MUcvFu4zuNFNy9RGYA3
SC0dBWofi996kb2jPsKfo1ienydbMqhRd75LtHb+CdCWYB+81jkW0gwvHOefT1kyfM/yrPnaj2Ox
MVtUU9M0xklyCFbI0YrKoz5qAMdSVsDJzNABG2uXqLXzxTttTICdKe+WoVYn9PF6jxN9I5Bx5O+I
qm1mdOui8qAJD1trVYe9KMBdiUxhaZwXeWXZKBXvfL4mGV20VoI4pMchvVGgApxk8zo+ivMXuxxH
+YdCYiOxkNSRttT5wXN8/bzIG7VOXQBNcmGpG0xQj6t1gHODdehzTjgODwTQ7uZ1uuYFWMPNY2Qg
E6nwVb4nJntRXSCvXpbxQ4FcxVY3vOIbT3+QvnPQgWaE4ql38L1S4DORuvC2MFempzs7kmWRmV+U
BRHtkqhRFvjKvltoegTSoK7fTzKTQeZ4wH8iwE6r/xtLiOsM14k83UPki0ebAEC9XGg79POgXVzh
eBLkpl1EYAkqtWo7Y3gqIM9OM/9JhWYdyYLkv8LOEgv3/zSZHpcwqCN8D73ghC6hlzi/hyY53s1T
A0CRXjJIVFfTVbNR0gvq1i4+d8mB2Mhn0awmFnK6YJ8Yn8fmQJPaAbgL3gXNDfOS/DyiMypOQIuB
rXSG40UlUiPnY3QnC5E+OPkc+Ce/rBYDktn9oL+raS7aujsWgGoE5JS/53LUv7WAMElC0X6r+0Gu
cFBhXfMmKfZcA1WQhzb5SwQaojXaH/IvOG15NUSNRtsSCH4gzM13IxohgLqgu58kr9wtepX0TeHF
7JPQzH6L1rlw1nIH9EadJuqtFsIYB33Opq1tfUu+oYZje+GM09oB2oyZR8WDVZv5Q5faNnpQ1ZCE
srO9FcfL49qKm2KWkbZpQVwekE3vhTtwTmdHXYVZYs0j5TYyoPRahfOyKClcJ0frPQhK8UE22K76
HwJIqJsOyZGLnvIQ1M2l8VbJUsMx7WBd6JIJs7/gIH02INseBfEHyezvFjd9NyAzmdv5Bmgx5fpG
2PU4EtVinu3JBtH9h9xC00RWeOuqjKZjzsrykzVoR+qGKUQEgnUlrwDn8alAGsXCK90J7UvV2udc
roVV+KcqDt0rqOPxwBqn5K9okl90WaMGoNf1A5ru0q0c+uKbP6D6XhmQp8RPPXtqAs8s1JEmqL2d
vgCv0Zs9Y7wPbhMT9wflSQbkWfdpv7XB6uJxFCkHBdfQcFTXh14U8ZUuVo0qZAaag5bnvNxYaOUA
4xG4LhcTGuHdRCUYjUfcWBGJ87jcCcCFA2RYgo5ptqn0v1qZm4dB0SOQKG/y8dS54QOJ5k+Rp46z
AnoIQ0HmL7swYhm2DXYbmXu3AilSK11NW7mdp59aIzfAWoE0FOjdJ3Rj1UpAUtK7dbrJzLE/LKLZ
+n4+e5OUQuRl/twrsjsSSQCEb1DLgg0SA1KIpS6NW3srAfLt1SJDyTs/0eVPMl3BiqCE5tRGLNyh
b0jUczzyWIJKhhTqIvvveKRdjGndu2mWyi8Znkrnuk5x95NubgCiyNPP2Mmmx6LwNzQjuTUKfVaS
TFdmNOqNNDsCgmsTOlOQxFsvBxVsjXeZ05Rl8TwimasUNDL9MKmCO/WfXO5kDB11VVA7XrNKhGGs
SE0RKZZkeoq3fiB045CzO9HFV7DhYAAzVBM+hDQnmPBlulgjv56hACbN1mSHzjHrWGMT/Q1vPz+s
OB5fuBXiPwHtoqDAa4ovwDJHBaaNlJZvA7o7z1GUlgj32UUZ+C6VWQ4o7dC62h4Kt9NqHH5M2tUw
evcnmXYoFrgxZay2Z9Msj+9NzQwIQCkgnQvTygPkBhLc1Y0YGCUoQaJRDa7KjTZV2upOAdxS++A2
7JVswZVTgHZB+Zr+G1qcw4dZJJLxEfCm8jiBMO1mBTJdVih6nKotMhrRCrnwXxf58rmwiglSoQfS
MScv7eDuZyh4HK3CEnja26YGkS8ApR5Uv+2RwI0IGUkoeCQahTmblYtoMQMHxqwk00VOtr+HJWWd
AxaFRh/KGXtpcf0IuYgWV+UlRRgdBx0VtDhHLM546KFTX0PJTaV4wkabXdDblr1yljToagNaAsmB
a3Spp256wBmdv0J1YXOKUlXgQcP7ORHuANj0l57mXsj0jQ2SKTQi/qIKWph5SDZT+Hhunx1sJ91E
2WDqn8ivRVd9AOrbNDnYVvwXqlumLFl1CbITtJ2ZUIh2jgxtlaN6+jjvf2grtGgZT/Q+8Hx/tpm3
ULyz9fNik3mdtrOG2gvsIebbKa2ttxIQAwC8TZqHRJrWm0TqFcffb4nH8bdA2WJAVl5SR7s/OZEW
RzB/cgqVk6lWkjb27b03jijNBvomXTgqK49uWG0moqIlWWgoPkfSOGi8SVUmIQOwZ7RjyPgDBgq8
f9zFRitJ+yON6MIz7X8o+64lSXWm2yciAoFwt+Vt+2l3Q4wFhPBeT/8vkp6mdu3Z851zQ0iZKVHT
U4WRlsHPcO5TS4yFJa+RCYTaZp5wtjRuil00qfxqysTo68P1vFN/Ok6zzEOryjUklLn/8Elo6jh0
sc4fpt4qiSv/pjSNOy03YFVU+Za5oBgcikDByc1kKqHYlIBQxbHP+sMc6quDlsDYFviC2l8qx2iP
WW74WLOFyh3Y4AKyu0HQHQsKUr4fi2TuV/6SUixMrZUxhO2NmXTbNMzCYGGwHC9Zmg/qWK6W+KVA
6o2DRW74hhMBHX/nhhko2hac2GMTqsB5YPt7P/KTg7Ksy8OfYhWouGBisI866s7DKHEV8/D0AwwG
loiuEjTs6hxzyXSOzDj5mqVt4EtYHoQhyoOJJUhYnIz9qVmFTnHI8AAhF1Qwl1J3jjlaHetLSuuh
Lj6a0yRUdT3JRZXRetsu0yxgFZzgDrqN2R7rZMGioWenMUaJ2BS4ExQwXSjp2W5MuFoOnnLEFjY9
s9VjIjEtKK3VkG6jCUBGx0pNp9QhCCE2HEgNiA1sK99i3eoWb/bszSqNAYBALbmv677dlonsD/oQ
yzPUSdWaQVnvSTg2rh1pan2HoShuaiD0cb17NNrgVwXw7g6UPMBJGwc7UCBBfVeyFfupSxnoa38V
6VBcxgTcs0or7ffC6xQ2rkY+g+dWL26ZcXDKMB+FIrzZ3day+qKsUvsYTzGvbR6raEgOVEsHmDxX
MPg278vEqad4VqSHv6/DceNfAr5YfWOGY3kcnueebej/VDEVdtJZ8GAsH5yWj0gjLb7p8RR8Uzka
vGahdLVqx67V57WxsopUbpw+cIBg4QriyGOK8oUl8p3Wsm80Ay+yxlh5CeMHZQPPBeKQPs3dpRz7
44kHjYZ111k/+chf1g1+51RleDDGnhbFHKuiaNVZ0m+lOxSA1fmBuaAM1eSGfWdgIe8wJSjmt3W/
tRV+v5nTABv6OXWTPYPA64nkzEq16mwWvw1ebq+zslSHEhIf91kMyQKlm8H3IBIHJ4oMsGAT6DRz
n+2Bci0egsDJpopsCO5wbcmeS9tMoW0gBV7GjBrbhXw/OHhfJJ2W+UB6LloeD2fNiIDk7e0jJSkO
ZTrIJ8Kcsj17a85LqBNSnCpa4WHDztnYSqvOLDJ7b4W1XihRDlWzwb4TdHyyHJdTR3jatvUCKJuP
wfmySS0veq9aaZ+pU34W0ExpoprNVX2h4GdCs02npLStv82TwAn2i878J7fI+Y10fPPGCW+LrnfP
9hiZwxAvBkgxg/bLRWysp7qhmgbRDHQAnYPfDFBiXIlxEMW4Gb/WQyr3lKQQBsKAxT1TJw9q9xBH
2ZF6dMaghGINlTemrxkLypTm9dnoM9HZsG3wcTYqpcTvjxiGfgc6VRLHgPQEWAP9tFWLU/db0rQZ
HsChGucFTX6fsKlDEahxQU6khwYXdemQ1yA1M6awUvMf80RgR9yWEV7CR+kFB4jqSLY3FrObG6ys
tDdFqdd7o3YeG5i0sAVl6cDKPF3HHDB6qsMN+Hea6R6ud6EVbue5wrrCCqXryjW8htxjPNEha0+U
KxZAWY5UrSZBK2JPUp/loIJXloTm3CidNYlcZaP01dSkKB1smV5WXkzE9BZiGrzazsV0Apq7bUAh
AIJLQgnPfKfnQLxSQQmnvHiuu3oUpAc+ipW4Xn+WUnh+IswgjJytEm9hyp+hEgwPnH1W6ydHQiZG
5h8YBUIrwI/QOoEpAl1Bo7cWXl42G9dMYrA1kICywbotcojIDVUBpqnSjwToLPQ0PWS280q9Cfhp
esYb9mOwdPPCixI0T2AIn+SS2sYYiLLwhcnBPTPb7578CopOViWHXVrEuxxvnLe8AEZSF8mdAVVE
aMfATBdG0THfWEnHHirhsgfsTZjwGrqnyACDgy0kQdSSusVYIDl7M1oZnShksLQ6GUn44oTKhO8J
b/iyNVSzpSzIB2xtKtj5JK4Wbk3I/kxwSm+ERc7YyAloWeu4dGqptbuGThJgcp5hHkcJOkwzcF3e
syiwdqkXfTVd7P/GUN58cLpkWLEccoHUjcZYaQ3LLonzuz7ph4emhe0XNEjMBSUplhTwTK9F1u+h
fKVBiaAPF7KRMCwYD13UfLSsqs8kXpZ/9+ca8Vk9D2kYLKamea7Sc808g2u5+UH1wlgPDmT63cwH
Rn7Q62WA9edwGRbgxl30q7JKto3sajCox/zcz7qhvOdVXt3Pc0ASobyvzCLe6AAzrzUJRffGVl+g
JIrFgtZVUKXi6Xukkgf4hdaPiWTliSejQNQYx8f6pcHj/j5IPXFTeqDZULy2seYpsWx0CxV07dYp
GgAQwZp8H/D/APi+1511acP/ygi+8rBLT39/BmFY+L/adjKw4QQzBc91ddt0+LWUOrNH0rMtm4e+
rLCe6zjaIR8PvcF9mLJQvwFnB6jdTeIN2oFCHJy9dHHdn8ZMuak9WDEUZj+HUUu2LsZOeTpVw3g/
z381ZJqNTkqjr/uUoTH/PjvNDoPor1DTrjcaxNE3gV8GC81tGKQlIUb40UzSPDhTlA6Nl2kbj/Pn
qDSwlMghJ3VkkJwLztSs7Qwjw0R4W5WIGxoi8yYo76fROfZDBrvdTEiAtti7idkf6yTBturvHgEH
8Cb/bjVRcts6CVuDRZvtzKAcXvumPORlpj9C3yW7bUP8CChOZeVn2aBVBwPA6kc8Dl2WmUa8hDUR
1ijoKhpzAKe9Ij/x8WIrRlRYOB60DsrJY1wrWLUzAM0Ewxrf/CwOk4MJN9ZFTXu71IfYbbCYfihz
n8rpl8HgKDaNoS4lKIa9/2BBv6V5bpqLupQoEtiQD91PwxhaOIbK8DEqm+we7mSL1rRBlg+7Wl9Z
kM7akD9zPGZZ0gEbFCErxiyNDRws+8YFDASNIng0zTjaDX3dwS8BXd8wAmyTVcestnFTH0P9EDY7
pzPyJSUp5rTRTWKZ2plCAGNbO9y9IKdPU3Z82QMszRKWLnMn7V+ACTDWQQNGV5Cz/sWRLdbQpGhu
uF2VD/jyrDMV7E1sgL+CiSM3hujTg1dG5T00jxT+V/GV+H+rkIEd7oZK008pdv9i2HO+CoiGrY28
BRZfuNUJCP9yDV5c+xJl+j0fVT9dmU2lEavCddrLy1Jcs6fSfFT9HEsbqF0OZvMCIB7b2HbZhcso
HTh8n/7ZD/sMnLUwP2h4OFtCXte4N4bA3gaGo8CodmPwJ5NkBU3n+A0rZOfcdvjPFhqXhdEU78bA
+TK3suhOaKa3ayqr2bFoFJgJ3HZZgZ36VbrupizrZGcDNL0KSoCRQ8MKYaOQsnxvy2RHMWsE/VPL
HFvU1YkiQEE62G3wzYSm9YZKKAQTScjKWJCIhLczGAEQitqTwRoJKfS+/jtGX/+5T2kqpBiE5OJ9
HbjuOXIavPWuW0uHSlPnj1+BWt66cWE+Ql95b4y/6UA4xS7TcoU9M69/xe4W4OhddFHGxzIfflUX
ZZBcB05miNYBbpy7QYcKQmQ6zheHZ9bONvBurvTM/RJ1+vgn6fsVKObul1qTbItnQ39VDMz9otew
X2jyrFrTWD2O9Y1VtfaaxqZBCTwwHDA2lE0yPIZURQIH7nGsZePR1gNibEtZUEns1dBBtpO6JUzj
VrYOYIT02nxt5nBurEWN9X8ejbtp41aAwfTfzRz2TWCbjTsCmcZWlfS1HZVT4TTmejj1xUjxEIB3
Yw0e8sHklCvJ13Y8RKaZbrDwF04Gt5QwK6DbL/oUBEC8WpAbC2lymGm3aQ2L3VIP9uLNtoCW+jLu
e+ihjdn6M9uPWQbf9wsPlyxqN0UPs5F5vDlWYEEE16XP2aXpBo9V3F2O/+f5yREm4pG1yUFicTN9
CwBN8xK2KXaTQXzHIrqqXwp5tgK/ek4KNdwmvfaVojWH5oQhbL6iLmhkAopCwt5PYyL10LeNf6fS
yn7ikEelmWPPWYZ1UGXxPoHNUTFaTKR5+XHIKoHlYAcmInMC74EwpKC+1tZQoaHy3sg+KhMnjE9z
OXWpZI4FhQWPHolHoqHkb0RVSAyIaIvET7fUdd3mIWtGdS6rs+7GKqI9eBDHvKgK7WqqGkLXuoN/
wzQXVbkCCwOR5w2vn1Wfc/UjhYLOSFXU/XcVDU7d8LYfuq094krnLxr5Kf8p1iaAhZllDIuRz28l
fUmn7ysFK/rqznnXc5qV3+DeQtNOlZE0JcC3sb3ogJR9BJTxAQBL85yFunoEjRWvf2FiryhZK8e6
a1O1ChuQskBganSIGOI+TNkuBOQEr1vBsgvHXUkzLgBukHCfH6eyoH28UgC1bqm4iC3rlNjd2zTV
eNoqj/nZstP/Pu2UHCsarCZenNpJXZhGDZo2/SPoDOPp2wxax1YeNwca+qfP0Obqjeqdcd7Pf77b
5dFNFhj7ZgQK95XTHKlVjd2/x7oQTHs8YIJnNw77/xr7p3PkFX4HeZyk66uT24RnpiGF2wMBpNUg
SjkCj01OHd1hnSx8wCLAY8Jd+1XpqY71YpVv+8yFbkSRxni19Ux4ZuMSquPl9IEOAMbFS4NHYldH
AruUVREeTChQn3OuwocyhEsW16JNOfYohFUgvBPGPocQLiaRUauBd5JHKy/YpcKGjJzVFlt4Ozrf
87b+mYV2/TokVYZ1W3d41Dx8jlSmxa1ZW/AABvr72DHwjXoFqHONDdwb18aNo5F18lBZeGduktJ5
Fr0O2XgWiG+q904lxN6Dxf86X+Zn6jFKonhdRwXcfK0GEqHjfphfKVz2qAlJ9+8QipMbz3byIx0o
Ti0zDX/XzWlqOZ/V01yVGfXrHOR4A5adS5aF8s42QmsHa222A+gkv2tS01g2RVa9w4Jsj7ud9zMr
1Kkoef8GLz1tGcLC+xb/wnivqw7mvnoYbMsu3WBHybulAxtRza2lGWtYJDp4bvpHQsXROxSqHHjA
/46Xne+f/jmHPy5Chl6dr7o07M8SVNbzMLZcCVejvOE/sIXDuxXFqCT0mNrq0vkhO1/AA+hzWAV7
8INVjYhgDB0rKNe0Bcrm2T2AfWhiOtccj/oBjK959vGTUEnqMODgPz8PjUjp3PMMn8Niv4SwC157
B4DscKLxY3hDl1uHzwmm+WLdTZclHimWgQsrGd3mL3kNhTtdWP6d03b5bQDgLvUojm+tf2dY3cZj
cKeAIJGjLfDGEgFsYhh7qqODjeva0tSh1V9XKWpg7Vls8MLgLOeaqBvUvleagLALzkYJowevw/O9
zdSj+Q0nXTDR17d0cvoYhQxfLKGC41TmVsOO63AyiDv4Xi1ax5c3KX9g4ObgOxJcHrQ+3TcuTCmv
4m4MTkQuTDxfjQNSq9FB4XVga5m1Hgjrn7PQpIAb2JsyiOzFnICSVLetE5+fFQN8T6Vc3Eidd+cw
i7WlqGPzm85/eLz030ubZWun9JMjGO3GnRsLYzF0zPgGLNlJVK31LHsz2foQ79k1WZo96Wb7Fo4z
ZFoJadFe4rWqF90e5E8oONetfIWE8zYfil94KXkwIeFxFxXgCYgWZvOqMtQmGLsU63s2bKXCQkjb
W/yOijVWtOdCxFvqmRYQZawzoYsoW/8AbP7HYfBMKx0R/v6BMvwzTV2jHIJtNPC7q2FAov3HLCoC
9ROUGZzlojlNluocSqj/HEqZngZRM+mDewF814bqdDP76SrZrwN/aA/Az7cHZzxAUwOvBtSEzjua
lBfUpCrqU55a8/CpZk7P1ReZac6LM81nppHXJ5qno5Ztqp8waLR9iENG3F7P7LSJ0NbVki+szBim
TDpS3S5YbTH3gvNcM1HdKBiyHKy3/87PJ6IWzWF+nmfOMgU5QQ6l72VRAw2cD/j2GbwM9zJjYmsK
PXmGASeUjETy/a8Vg6bkVDHk5ReOW9CuiD2wWoeqfWeO92C4bfsogto/ehBqXWHPsn03VfVccd19
CAq8ajtWaS0pnsfyfahE8QA7M/dU2Vq/pHmUXf3ILMe8j31oMqdwpZziLLMg6Zqk8n5g6g3Y+2QB
qbnyQAfns/WnmJPyBt+fsSaO8+//YyWQ2f9aCOS2a3BwxyBTik92ZScqAIv3/KHx7vE0UJ/grS7O
MMMQZ2pBYeWjlQC8JGGduKP4f5YZ2Xc5lNBbGqeQulnBazwxBIRLMVEmy+pQF9hvGHtz/Go2Bhbg
NqvYr6kMrnHdgkrmYcwW+ipNIQx3lZi71GLjtzcJlb6++CxwX0mXQGvkK7c38q0J7udq0sLOAmst
+vGGbtT9g4TBXMGsIx1YoHX7RMvXDDYEU0haZQq681gSJ1YCpvxnKouC+hixlQmreazs5sFwlHXa
4ZsyNukQZk24TZn2pNr8I0Txwufb0GLRocRzCRQqTKs41xr8xDnQcNSjQ6+BLrDK8VQHslr5E3f5
ZithCHWmbNXoUEyjvgknDLh9wulmmrDP4nIrBBji/pB/H+okv21lkr3sTCfIX2Lc7m6Fb3zvOpW9
8DoN9vAGH+DKgmRhGmAztTCRp25p/g9yEXf+9V10dCxG29xybDAi9CtyUVbYKhgAn713hSPVc1u7
2sE2QMQhF8hSw2MFXsOy7RwLEg9UHphHfmQmu0gFM8q4cY1zlRkMC+vQjcZiZ7ewuK9uez2Rt39K
wJC+3ImyzPHShJXfwMNqMR2o29HqrzVmrtJGgDd4KOe9znF4vwXgxOXhvsMuzk0zHnJspYBC0Otb
6kKPudz8/cdsXZOzDN0xLYOBsep43NK9q9+ylXd21HHF7+3Au4/xnTiXENs82mWDTa6RqSzHyzUd
Goa/GxRI5LKMzWgNs1X23DkNzB4C7aePpxGXBRyu0dClCnkePmqV726MVrdB94/6s5NAecvl4H1e
4Ngm/BlB0bgJkb4F4dNmuBrh3BwnrHdRau6u6xQ3AuCrTWsZmlkP+BowAH4g0qMb5rh25Bq8gA0p
ntMm+hnV3P+p5V9CwasfNUTbIaoXD7BLydXGFXi5+PsfFi8E199MZjrMG7+aHowwXfuKPCXDKO1L
gGDu7eK5FSK+weNBcYhCqPVHOZZ843LwF06Zu9/AsIcQNv6IMvCfqyJvXtwea36OHgOxDNTBIu59
98QjHevcfgq5+diS7xSjw0XN1Cz0t8ZSjz6IF9hfgzc4OMZ4ndDYM2ga4S6z7WqLjST3pWkTQMNH
e3Awqpd4LPFPKcSab13YlyzSxPwFo6BsG8dDZiyF5QwHN1DDwcyKAU8/udHu7LFPQTrgxdWFg26N
XQoz/RgCibgiAZoPhU3il7hajhM5FbjwS68L5BpfP3PhNk11TMv6pjBt7ZaBhwj4d21GeH9I2zUQ
tn6yLhOGLTLfPjtYh4XSlgRKyeuyHUCR1WIq6YYCZokBiCQ0D9Wwwt+ltaZw+tqENgX4q2fdb9t1
LoZoyVyTnelAiakmg1zeghd+tZnTcw21yiLAJ3ez41Wcul5fJ4eys/c0J4XoIMsQyEbdDvR1XvQa
SHM4+VUNxfBQoxag3kCCeiwp247t6y7+4To6h/NNbYEsUQZHU8G2HZv42VMY+NlC9KL5CVEYJ0qa
HxCLNReWFpbHDAr9mlwqHfBFbCfq/QLykOBsZ50L53ffbOFNBOyKX+T1eRRfXIP7my29XNXnIDb1
ZOvhL7GDOucXv6tr46ANrXkK2WHqqTj7EUXhW+FFMZg8RodtTzHcVjmkTf22j+4jHW5gnqnpoHJW
MdaxrPwJPovtUsJZ5pnbDQzDSk+dNau1N4Pm19smNcxTabJh12Nb9wgTYHvPnd7b5zJLjsIW40uG
/BkYbbOAwUt2mA/Y34e6dJj0OrAbvzP4+otsN/epBQILNuCpSYOu0nOMQyIcD1PjbCn3hVzMqeuJ
Lkovmhejpub1sHnCi08+NefUxeedP+rFWS6agv69NPTihBcFF02aaz5LXKro4081By9OfTHy4p/1
xw80zwyxW3f/98sr7k3Xl1fTxUa3pZseqKUw+L66cXkQWsTGjGjvwygo8GMsbLBy4RL6DQTRVTGK
bvdm+lQnjveiinhYCWVpMJUxtvAqD0BzwoG7xXsGfvjekcZHiOJWBRRqZXTp6iohmzw44H3m4Sru
QrD8FpL0q96DvDDNUUf62gyNHfZmdexxAVvpgwj7Cu/EZtNhe35L3djpXzxWeTCJEc1D6ug3oVcW
r22IDS0lE7WmbhGWMGjFf8yN0QTtl6z14Z6Jsgqq7IehiaEsM1jFa9GDwxTnuX2krCWWuek5L3UT
NpDgCretiJRKV5Hb34tIiG1vDBC2Bv1LP4qkvYEsYH6XwLxxOjQwg1jYrOl2hZ1Jb5GwzttDeuwb
lUyx0OHvbplHINuOJTHsfXYAf9YLOc41TygtGA8UWbxjrv4UtTYQBKH2ENm8PNdxLrExK503LcKi
Qu6AD4hlmOE+FtZX0wjdtwBA15UDdO2hU0X17IIFWijlvEFwwIKLer3Bzmi3nJ/vZg/wQOLOYzPV
bukZb05QMWVbLFJuKXE1Ae7eySIREVZI8Jyzjwx1U4/IdfyN2QnG9uxE3anV5jaAk3q2nmOUqMY6
atGhl32/M6B2Xa1jCLM9dEIVD1rnZXt/fCR1mwHCTH3TtctST4zt1LeSdummcBChauCx2l2W3EE9
BX4QgIxBtswxsd1Zh+mRBaW1m7ptzbNT6cLlfkFF1KeW50vcc90CDgZOMUqkjXNMlSFr1K7IQ7Xw
TKat/VB2r73lbGnvOVbMWBRhG94XhWgPSuglJO5BKAWbCf+DQnNuIBfK8DIRGzB4jKNvbi+3oQRK
E0vy5bbCPu/O61P5nJXqRAWqDRIQdeCtNY+M9EA8Ag8sFlkAFcrWDH+xqnpNW+m/+rItoUtjmQ+l
A+kW7Ke1Z7N2y73uBnKPV15+5oky1zX4i4+tA9UXqyuKt6ivnos2an/Bjr1TxrDNQuHugZ9ZWY1K
X8sAe7EqL4ctkObVa4xVdcvVm68tbrMrPWPJUQ9Lhh16LAWUSfO1z5S50IFlWiZ60C4LP4nAHwag
oBZ5aKxc3osbr4RUGaB+h6iVXnrEI19ddlicHXNRVQTGqub9neMCZWeFoOnB7kHzsMAGk/C80W4V
TOm+tjBvWXam0dxUBgQqqwRAMDycGV8dmAOnvqE9SYDr962Cob2lefq7I06aVRlfhYvdSb9epkCw
gMGN39Ukeeq0IliXhqwWIWiUzR1lZAuDtnfbL8UxDivUt2lq70zF8HgEVbZlV/uHDmYJW9aDhYc1
Bac6DHB2rH7oIVSHNCh5LRsW12AuNtJ+pLztYlFr0djJXaWSYJFg0d7uI+xpCMt60lP1I5euhPuC
tJ+ASemXeQDP9ymJTYg1NkC9NQS57Sdmusk+rcpu6Y3FVqRlZ9Wz7zTU4WX8YIOKRSMphK3Lv5/J
9XC1p7n0/zoTzRZBFeq/zjQVSOxmf/6bIIr/wwJkWpq2voHVenXk40EDimZq+ZAugszU2KfD1J+L
FGDkF+XZsGyGKrqI0KiLKggsLSe1BVFaTzbgPutstEJroxwA2Dh4hgVrcPhnXEam9qUvqvBP8Qq6
TQczD9M1K4Pv+Ipqi9AuoNrr+pjV116z2ukfvCrqT2KMQ1VnePer6A089uFP8XBo+4cKYISpvhHx
PcN6PpAfesiDZQL2/yLSgX1qYNgFYrQRyA3j8Nie+qxrmlPTpbi5UTMglei6l+AdZPmGYmYay4+0
VDYmscoIan7R5bgpQeV0KE2/XBcQggcDB7rTFJtqSEZ6OmOiwq9wO4y302ehytIqIOHGAGTeppX/
MO1i485UwZv2UNKeN8XoIMcd8rl7EZPRNui0ap9AuBo6Oe9VJkr4RXjVqwspeWUZCojtgt/gypct
KM7rxFy7RiF2iV7Wr17pQGceuNK6rto7bBJ9xWJO/ZoZ2BL0Gfc3NKho1avsBxv+YUb+wAb7Nm+q
CNDUOt1kQqojHeCDPOw6/CSoFxbYZYibBMDCHsZ1QLzlCFAUrHD03c78GEjBtPDA1W+1eDUNoqBr
VtAEpflwF8+3Ft7VIK2fuvKdKZbfWlXH8GYLXXnQqsxgDWe2bCn1NIHZDtLzATJj3rIeqhxS5BUP
1kHWspWo8xb0s8oK1h3eoZcZtLRW/rhkHgNgtC3c9ORiC5WvPfhjHUyoVvM1pcGTAPJeu462Mg+e
qIAGuL2jAZKj6rVfe9ZWd6r2Xnf4Lyip9u9SBuVSH7T6TPy8Ji2zVYdN25UduuXt0DvvhdVozwCX
RAe3gtwwdWswl9bYCQNMFyYzz40JypWfcbCgxmJLydvWS5P7QUXeF9iHWWMRTZgG1jv1aEJLT+0l
dQ1sPU0TUlfLIXwBX78FTUqhcdIMYO57WG97X1J+Q2f+56fsPDy10aRXn5K6sG4SF59SN4FxBiJn
mpDjJb3Ig5d/fsooVP4yjpIWCvPSP4q0/t7FUm1AfvWPJR5ZjxSn1v+I9cX10Hk8rrnQGLcsba15
2QC+HUCXDSsAwml6YMaHgB9l0WPt6TOryW40TEmEtlrytM3fOsfm+6LynVURlwVcwvJf2KnF3Tga
hjuRY5EIgmhveSPh7QunZ5jAorvDpfFjaOsLkPLHoXgd+GU1sr8Ddb/bQyYr3+EPwA7zQQEOd8iL
1rLXFMRPEtqi1AxrPSshJv+7njHsXvt1/2LqbWSCXAYXdw2aI3DnwiZousiYBnb0KIsdV/gZnHD1
h44lpCaDTSCBlC4GL932qVPeguyS7iCUhO9ECJO1BTaQqtu8SIpdJ8EHDEfaU68kMllv1TsAOeOP
II2magE+BS7GYjEV0hR95yjQrkIYTnVyOOaxcS/TvHjpmg4ALSyYRjaz10Lncg997Iu4UAACYGdR
7u0xriqAz+Bf/y7HONU3dlQcsEvrLkipqQZ0LzI0c09aTrN404DLHTaIRgrmZwlpOZkxREFNWePJ
AbKzIVQyVxD9Y1uAHe2VK5i7wrNQfVeHZn0Hhk51HiVFfC+CmScl3BoitVhf0nfSrCCnEjFZrpwK
BkBRn5/qJEtwhxqbbV6Dy2uL9RTjQ4p0gT/r6qIy9IcTlk/UjtKZsgGcHQdfV7eubJbcztJVkGJ1
dEH5iyYNouEsw4LcYHzjWm0BCjEMS66GZkdd5Qw5VkAsfUHdNLOtx8B9tx2rfriqx9O09ai3zkc9
lkmiJXCoRRVtFawu99Ib1G0Qcw1qbuFtZnrqlkJ0cDnwXy6gyYs5RiXKgA12BAGDFSXmYbg6wgBc
C7zNHEvGSfuUfWlaVxzmmeo+028NUP7gbhjczBOVke2eorxdzyFqBY4p4VJo/pinpjgss+ONYmW9
pK6KAEKBGQIux0NvDdMslKETmu24q1bzZkcxmos+YT5EewcCU6d5eldPtJsQb1+ffxaqlDaI3REf
Lv5SNLUGPfIt1qsUSIygE+ll4B1EIrFvDuzrV1uxfdtFMLwB237ZVIH6EeVatDA1rNIyB/ZuDvam
70IXWNmu0iAM0vLuVBl1sQmNGNg3tyvg4Qq/U70xH4pq6IIF2HEAp0fgydpY6RW5/QryzICFPGbd
tyIzNnbnwKUsb6Gs3+f1VsOO6V1fxtEqxasWy3m/TVrof3OjE2xBzapPtvAgz44XsXisGSDgp+cp
P1JZObLkKd7UcE3XoWWLt0q19FyotRlWPSySvNLemLTe/b5m35WoDpkzqGCBhYiFjucdGN4Fv2os
N4Lv24YHHxqK3/02fffw4vZeQ4kEAM3QuClBi9FH/pmjwcE+q6JmURN7jILxyFrTmX6jxao4OAA4
3Vjjocl0639QMh12vfzEQYLgnOFnZBimfk2GsK0wUNyJ63u30L6QKCWJTlajCCW1ZBQISLQN1pqy
xHSe6/4Um8d6PC6PfgJkZfaDvCF7t/TPn7127Glx8oNMJik39hI4uMLDqMZpc8iYGgCErAa3NTfl
KGHqpXpzAoDiuyIBUtCkdlnDzFsOkd9lzRJ9bcMHwT0FQ+Gsq/HDX+xEznuQUzBigQ5RvVxbC99u
IN2sxXAedqx7xbMfUIll9zCqihd42slPA9ZY1vAGDb+0Bm4/dYVbbPjexJr+M0+afCEKsH11Xkab
Shj+MUgSd/n3xUL7WjDN4A4k92GIZDHLY7Z7tUkI6mwktKrN7yswXDw8xaW6/li17B1+zsl34epv
qunYk4V/x7ZLW7FjSdg9/a0A7w7iZtDN4pTCAX6JnYoGP0zcWMk4jW6XJq+BeI/dejPHCizg7/Oi
uUtsADfTJAMvMRLmlxTCeYsEgmvgfhjG1J2zkDywF1gOH5fj6jtNO/VcEw9RpIsH1zX8fRJaORhW
6FLC58pewbHcXM8xrcu+mXVRHCnk1yWI3PHSCUNsR3upZR27PrIhfoKWrysEm8/+nC6r+iFMQ4Bd
oWt9/Pv/ETf/tV9mYaPMtqEOyB0P/oNX/0lhzYVgqmjvYh2rtMZILc4bbMH4WQFBoEaPXWwMRLuw
NttjXTQw1ZjTvlT/R9l1bEmOI8l/2fPyPWpx2AtDq1SRorIvfKWaGiQoAX79GpzZyaycmu6ZCx/c
4QAjqyJIAG5ullhhl7bGGUcXa2ghgZ2xrce1yPThmoxu8SCNV5xZDdc+YgOqZQzkN5t82JNpGMI5
mW2AAnjV64Kw9gouNHBjJcGFRuVV7W+zVn9OqyELyVWxsnwwnS9k0H1kC4neZdYEr9Z1YaBQNinw
Ram6jndhi43VGYnS5kytTPUEZf6QOXm0I2uOoyFkU5w31n9UydDgKavJbV2APabGyc2radlI0hft
i5HU/bEtdbnupG+8xpr87hhNcW/xhN/KCYcT9tgbr5kYrVUDeuITSseKp9xie5qHptUBGdxFw5PH
jqOZa9M2m0AYKzObnTWt2kHmdzi0oGQwLuSjC8MGD28CVZumgudx1EODWWVpbahGszzooeWlpq0z
5u0nD5pjshDQW8JZoay6PsTxmnanNb1zqmL8L1KHX36LJ6AtzbRNthZzrENgZ9b1NwNbw3JOjuxw
+l9b4x/B+B3166HDp/SGoJRcMccivxTsRw/4vwVeSR0gVwN1UoFf66eOXyehTjfoo8+TNJaTnyo/
/8PCRk2gquKlnwCoxWIaB1pqcaz8g/KPyu//4l/ikQr+EG+Otv5ST5a217xC2xRKtfo387ulneBj
l+N6lk+NbbbDMwEqzgmeiluq/Z01VFVPYo/yQHW9eTeAjay3cJQen+3Er19akcitKCzzwJI6eShj
qw1T4ZTf3yMCD8hyiohwkPPADDDoUgSoLs44VfybOSorW8eiOGfQjD7QIxLwSohqqQ1HKdgzAIXe
YTS0Idkos1BhguQm30M++Oih+j5s1qH0sRPfRFhHgfLZcSB2Pgu9QLWsXmfAQW5iEoIpNF7ecvuB
ioBJ94Xk6SMVlqiwohPOBcwQMQqys0Aiu9zJG1kFnXblzI33KMsKsLuaau3o/3qxfe+CxHS7W/yQ
S0dwZsYol0Tp09HlBViY2mNCFYPEEkaQkUiVGrrESEZOsqnlV5dRDu4FOgSRZeQ3pCmfYa0HsoUg
ttee2eRrctIFaXb0gAzeGZr8Js5A1ED+SFE20IDCGvZDn0L5XW3Mlz25IS2nCZMEtD/h3Kateulo
JerzR2/z93t4WYNbqhlQb5cYhQIFy6ZfT5burrIh5Q7YmmBzbYDalBlpIdBv4NUDay3q1QYRTr7m
b8y8gk4E2dQ1SNlcqIVnYX/yA7FKqZc6QBz51ksmIMsPjRsB/ZGDuC5VP3x1Ydagig6iUV8Bshqt
yWm5VXoz1AEuWThimYjnv1OEaYal1wq5bFAh4fSMyNyNyWYolKm6HZl6y8XJxE82TECA/hBZlygq
ugZ8Fqj3Wy44nOdrFjn5Ktbeu7uiQ00gV+ooFEn23JqgBBbinfKoDXGzC8B1c5SmMRoVztg98I/H
1lmXnYn1RtqA7Fs1cZhXrStuTCsTQoVAPS/9TWWZZw5YXFhHg7750A/cwV/jqyJ98BLJ9h+6aeAH
G1nIcASR5KlwCFitboEqQHP+MHRHCJH0xziwkXV9n3r+lANY43be6L5+GkFmTX8IEprxxmRNvJIt
aMMtyzVDsHwat3Sx9D66ZI0N2vfanF3kzz0zPvASe52lA7JtpmLSqjZThcomX59sF8hjOD0WALgk
ByAL1MwANPN/4OT1/gWG5vpQx4VMpOm6tm58hkSKws3Ntq77O9TcAlwPfalby6na/ej4IzaSLnQB
2BSsc7vNnsvASvG2ZPrPGGo6wFn+KYf+BVuN+ItpxMV67PEEjK0kXxU5UkO27IpLpoiwhAUWzzZ4
1oXf3fTCw49SuZ3RzoBiltWWTBqU/nwj7GoPXGnNS4+furTw7hqlS/9uUV8ygFxQ9VU+BKyxqAII
EZmKW7pA3+MVy4LhkFqVe4y6Upxw3AwqUFSPImfTg6DXBdlPbnTZj6r6CThu/c0QdgAq51repFMg
AVy35Kb3Iu0F3+fzEPjZDy1uvie65j72lnyUbsLEPXDl48ExJLi2Ur9fRX5pAG446eeABfr5kwmK
mGn/9wtQ8/MmwXY9H3sD33I907dN4uD5/vUBePj2//7H+N/IEPiKY13xKFB/Bc5K45yMIwiFrVFs
+2BCTYJI+aveWZuY6caT28viDGmFcaUNCPNczQuLIoPIQ6CjmBPDnXo6eKI0+Tc9brCWFYDqe8Ja
D/ZgPpX2GYRv7SswDkekUeqnQKTjsWAuhCAmw/+H76dhft6vYgcEJBqY+1HAbwSW/olBCGKIblxF
ffzo1c3Ggrh271spaqNZd411a49DUu+lB4fC0eztFAWCwnuJwQC37sAxfaTe1E8PaSP5VbTAJOuo
yaGoZuqmvYxAuPHYg4TjrrWmEsLVrF/rqZ58s7wphEq7/epVMd8CzdseRAzAkpbyZwqodByRWJA7
uQNZbrnuChDL1iLHBqasHizfZQ9tkcR7r9Kr1eLDwUK2cvUBGpcqhDrkkK0C2yjuzCJpdonXGtBC
Av4JrLXfKaAqmESxa2WEAei7z4HPU3MLwIPYgjIxCfFAGrsQLAcv4OQrI+Qs3FcQ5myw7EUKTAfX
rWdCBcFppP/s6qjOVX422NPGD7r+IEqnOPJEoFpOHHP1w5RTleHrgMMUMj2jYdtA1tAtVyx3PG7B
BeSixByqGO4z4EUOXtAvEgC4k4k/NhL5N2A243qTWHYSRoqkK3Wj72OQM2zD2rvUAP2KA3KIsK5z
/bGdNH89VLK5bQDO32mJFxz7KZ1OMY4Jdl6ZlndGrp1iEzpJccOz8yjXve4M595tR2hvowWY81uL
fCiwwdG5bYJJMyg7FIaBfPTvf3SQffx0jmKD+Mu3FJ5cx4PTo/4Pv7pWFJ2sqjJ5BMyjPLHCMS8Q
09vXpGtBpsxA7ZNEkLGIWGZdyrbbl6Js73OA+m7juFrFcTrcVaUvNlVlD3dxjv8zapHvQ2/rQpmm
GfxVZ5bBtai6ja0wymDPlecJMq6hqcwW5eO7Nm2yLfX2raxX3AODEPVKvT+VpV0+AHEOAIG0nV1U
Gsc2NY2bxnaTa5GP+b6u+mHlWn1yTRomzy73v0WchcWgl09R37j3hRGfkUDRnnMdSo85VFJDMgun
7XcmKFI2ZDZIFwGdl04HMpN0/MmZZoOGE0PVjCDC9o8z9HmE8LS4h85o1B2qSFH31P2G3gilcPOV
70z+yaVv2NiuRpeVT6NMvduucb9SlCta7K7VIMfowgmiK92h9UY7vwC8cmU2yMHiCIxtUA3iR+yj
oPFhmNUXAz9/SzYgJ9BNgJxwmgkdAa/+Uk0AZenR2G51fwDS3cHe5AREtXMyhhQHDO1U1ahBB49e
ZARlsl76K2Z8N7M6CxsjGJpTFzs7yBOgWkL9rwep19x7uf/VKD3QxL+7IuF8RX0GltdERsA0czZp
EIW9u6SwgVLFmUqOkjkfZHb1IA81xIuAs8UdKHiKGSrRpJJEVTesbNvZ9uAbgOJLBRJlf/gRaA4P
ZZvHTzrQTtBqKJpLHyf9ERk0sQNtNbtvIqUKbKf+a94XN35ZG3+ieggArIR9z8sIwuWlFoFrGcdo
NvY5wBaJ4sTwmN5OAE48OB4HPAbf368Fdw55ZnsvicuO+F+2L0lXOJe+9tBSptCZF2IfHWzI58Yt
x1ZrNLBg9jfuZBlfXJFxnItnliK/Gx/En3WEXDqo1Z0fIJBZTdbofm24Y4JuwRa3VlKmR3w4qDEi
x/5IsSzJeMg9E1QZo92cdXWpG7/vwkHrcZyBh1GT6dmOrDlkAqphZHEu7iMfalRg3zK3orT6Nf1S
6PdhduVKb7h/h1JMft/R9w1E8tPbVg0VYptoKobLslfTrKDZohZnXNGujcubbHSsTQ9UwUvCwSWu
vox2jsSgGWgVuJhrcdDa2l+b+LqynR/zZjvfx3FS/QBVbdDqx6g57MCwtI55MT2UyO3ZGn+kN3Vh
v9Z+uRgoquePtHBCGPVAD6w9u2WpfjBp4P0RaA8gPgBNZZuAA1xM/E/bxgZ7QiVt4LFnp+z7r05j
grQpz4rXInruzfMiC+1GqKkXZRNtDY6Ysc+m58pI+3XlGObtOEkcT0Lz+AitqvSCXIC/SYeou/ZV
G4UQOUi/tjgaV9+ueijy+1odLyZFCeahvyyp58eqDHQQlU94O6hTSxOEMxs/ipN1qkxLbcmXjskv
kjXeJ8gYDmrHvkRTIA0pUOuSZlxsRmQBj1B7Ac+easV8aNaToiSjY4hS8ZAtpGLzqUSvn9wcYlfk
9wuTrfAH2qE24pE+9GN8GGNPf/0z8MfpVehjejB5OW60pDZe84LfT1aVXls/1S8ge0MluQouGqh4
O7ISFxyMFVc8GCA1gnjo7ImNX9R56OWxsy56pEASM6lX04Q6pFY8aw5zfyQtuNQNHsfXMc7N3TDI
6uBir8UqvTtpmV2ApTz2LnEGhBu1yDcqX6p81CJf6kPHRour+/8g9u/n1Eb+8Y40n5Zpz2WZiHWt
yO3cVI63KXSbZktR19kJN/c5g2wU+egCpo1kbagK8sWHc+M7S6mrjVUyrQ2W1mCvQ/ZF2OIxwjZx
31lavDdza3osu+C1HSHH848BBQCrKM8MXWZmP3Bie0g4clKgMwHGyPDys4myzIsec7aWWdZ91aBG
N2hl9sNrkMucsMq6Z9WImvSxnXairNLHoERFXGsl9m0X6U5oNJ2DjQeylWnJqieWxBYel3YOjW6Y
OkRF1xDjHHZIVtRPZRFleHgX8ZZ67dKddg7EitbU60bgrx9wiLtiKYq2q9KNkE3Fq7DGmhq/OSGR
kBfVNzBWhkNUuj8g2wbSkih3rxWwujsByqwDxQY5mE09YHU/xdZMuFeuYgcVGwTc+4dSHvfzHhTH
55YDsQ/H8H03cPRPBSd9Z6R6kPTmdX63IZu9q6EotNWdPnnkgBuEYMzNf8rsO8/G5jsIkPEPzuzq
XuSR2AMsMu51Lvh9xrts5fVe991v/piHqDp738m1q1N2qOkRTnu08Oq4saHVu067JvvDH9o9xWqS
3Ur8aL+JFKoBfuM3V0MYzh7VOPvcMEAmDVY/HRSQX0F//jgYBnuM6iQ4BNgmbshvQlqsMNjXsZcJ
3oRsOPSBdwbBYnIaI2FvwGqU3Wl289ZC1srejLGW3rHctjdSteLotTItwDE6M9sQYQi+u33YoNwG
qUPHfjTLFpIikEBNR5yuUtiU6P0/LG+DX/eUjhHYng0SeB1bSwua559XtybSyCDTrsSdYSUHpOzd
I8rq3CO1jPfW4uvwEUA8xPa/i13ClvH/lQ/gaqQNQLUbD9C7nOXFSEWMbBIB67PiUbIu2n7yUwT5
5mFkzxJi1Fz6aZpZVkxNNuR6BDJa6ItRSEGaZrPeWB9/c4Ks60Bwx/R4zZAcP9a/XnKsGI5j6wNE
ozq6dnKwZ3qPoR4UY7oH0T0t7k+jqIN81AKqGYpii/1vxy0hPqoFZ6lNOkjN/bzdZGDlWs2imy53
wsRD6Rxryn+g3TNNqhNTXKbQ//nxf//jYF8EcULXs3A2YRqu/rmOzBaT6Vd2490xw8JxrlizwSl/
ZCyKsaaPOQj/CmcP8bV8LyKnejBd4LRRyYVnFB5uJS9/yGkAz5l9IYBo3GXYNTS9flei7yaNkgQ4
AiBHUcUHkFGRvXUUGji7qSOBeCrwQdF4h1TB1CJhW+b6ATQXLRg4ylZHuqXy7hwxeXd2y/x90qAc
a/HxptMuqZw2QL/3WkhxEH/Z2mZhXciiiwdFg9CU3EC5QeTd0fgCNdubKen9NYVY6hZWr3nzLchH
cYM33MeK/3EqjG2uGf41jhPtLmgSQKSF9TLkhrcfoZu9JjPTkgmqcSI6kvmvg2SadSEr/O8L8xyU
kqSXO3dF1hXnyhu+gNMa8GawkuB4Fsc/HGuzNbeBoUWRgvcl56sRWr2vEjQFqLwT6YYOj6yIfwfm
KLirorK8Q1YsBZAch0o0WvEpoObLstdNwOWlcjQAVVmdPVlYcIalC8j1CBEOlLXbf/pNcO92efY6
GRpI10DhfAdVK3s38LI89n78Nhznnm/DJ695yPLykjBkaEA8cQ+62fhepF7xlOUGxBfhTrtBXpB/
asJ542ulzo5PKL+j3saLbZC8ms2Reruou7fUHMNfcwAFFEbpGFggjnFRtmr1+nowBuAjVTku1mIo
cSi5V92MvMaXxubx2gG6YjdrDmoGA+sQqHiVRh7kRcpHAcBlKKTVnVurLx+tQFNlEwXbUkiBo/JT
iUcV9LMQjDL57mpic6MMiudxhdNhs9EPEYkatrY/bvtM5PM5njeASi5ogZ3mhXc2NcZW9F/hOXGx
gmCLdh6ncXrEX3Kg/2BU88W7IuP5jk4F1XBbH+ybBBT4VD8y1xtnKtMECMV6qThJopRBc+KF/hka
FWBxSGyTSZe5INln9tvQsUFpoDu1w0FzcoG6OFxMO2FHPpWH3u3fXOQflZknKf693Q7VszbO9lHu
NO3oH8Jg5YAkIKpK6J+kabTk3gZ7DlkUYUfiXvdFd0MWDS/TQM7Dy6EfDg22E2HgD5vJD45lXw3X
AIJ6t9Cnz1AOYskvtQakAdDgxd6pa/kFKignVvv9tUJZym3CI6hI2Pn0pYRWyr8Ni3mSg+8Jwxs1
G7YbhYwifJMSKy63lR9XJ6fn3F9lUY2SS8gQ15CmQ/Oz3dppUoc0YG5iafGU9xLixGqS2Ucj83qA
DA81Pwwi22Wg93DBzCMd9zK5YDZHEa6/9Trk4Bx1oZZZg6/b7Sr/KIx8t/jBUQphpk7G3apso2xD
cchZIxdD41AlIi6WSkhgduGl8FMI2TaKrtc9cjrAZmBLuE7zpAKtvBC7KCp/LHTUPMUREWj8wNun
lv7UMfY6C3lr5kfy0aUVO6sshvvZiKLs9O/m6eMf3RQ1L5454Xeu6cYp9+vmuY2SNcAH/FVBzPZ5
IMqto0ycM9/anZZeUY7JbkYoyYej9OrXZbiPVeIVegK7uGc/y9yTQPpDuayOR0DjZZmfNdtEanWx
qUUxagTUaqYtxZE/N1w3BPWgXI8msgu5FkVXanV1o82t5r1VJ3lymCIXnE1xzlCg3/Idlh/WC744
O5LAcgPTXKHqRb+IevJv+gkq0nQc7XD7bPVtDhy3X84jwY1qvST5oxDgElGf/tPfsZjUa0o33QsU
tBZTbR4BVTePQQraqFXVMCw8ihyZwwma7zibQ//sdCIbXRRrKMjwbL8NeJ/GtzIQeInuB1GdEK9K
g6w9dMJFu13oT4hA5ZPZJ9md7UGyTUOFiuhBdkCXFgQPc4vM3mwhESmHyyf/p1hb1RUlKGzcotLq
43i/ae29w4fubmxltcqd0QKfdR49Wm20o8do10flzm/6aEtP24BBEF26/SP40rNLCama+Sm8DE+9
MXpEsdMuib4y3xAPhHnzsC7Q6uKpVdmsvwxCysHIATN7+isMKKwvovY3gI7oIPX2nwtPlvcGUCkP
OAaQkGpCPTSZdKk12az8rohUrrd7IB8GCRfHG4BVIy832tFqqFOc/GfJc6WPyRVVSfkZVezweyaO
ygtIkMdYxYP4FGiZcwOdxRbPQIFz3iiu17EZQ1RZmbpMFd7Mv4W2I0LIR3F2W/xil+ZLhA3wiSJo
0nk6Nf0n33w3kMXUYKkJ8nCqXG2PPIk80aXJJ7CLLLZJbCOLrRnyLVICyrlN3ekndS7+eYYgqlY4
lv6K3CwUp1jfPQxd2j1IVHaEQeZURzJ73avu7LRakUUXaDjw3adRltv+kSfA4OvhiBc5oBp5mu9c
JMs2UmDHzVmaOzeGNW5TTYxHrWs6eUQGfgNKl/o+c5l/VUUrSK9YT++WObjmbIEQGX/xR2vp++/G
VT3XkXXSglWvm+kXD3JaiTW8dJlRXorEQ+ZauVtg6zeoH4CsojKdKXiAwFJ/j53T8ODm3YWisGj1
97rTaUjCIAq0KSmQAkmDTMw8ta3Xw4utRW9To5yxuJqaFCfplt3NqC4QZYxCHbiabRFz3cDKXL3J
B7+9qaD8wI24OigtJXMXdEhvNV52oYg5OIqL/iSDYMsmoMvX81g+eThsN1IocCW6Cfwy1LpNQzNX
RT8ZuIGam+7PRu/t1vMd3m9IIeXYAM/ILW2HZd8ujmMXB3Rles+T8epALgVFz36wD4zIWUujtV9G
a9BXNYQojhA5sl5qcObRIAi4pfdsMMGg+MXFvmBvdN7e8wvUnurgrTgN2HjPF/xiAmSapwlVqcoZ
U9Pl5hkImeptzBL+eY7ZZlESrOxUiBVF0pzUsooSMOll+NLz/qnmGy4h1Jqnpebc3wxed9JRsBkU
N0Fka7uFAChVrEBEFfTJRx2ffO/jecDcmVuIwgD/foj9DDSMnmXd+QL62H4fxDsyTaBb7qrYrZAc
BTaVfHQxMskuQZDukeUDzRr5Yt88mGbpn4WHL6ESgH+bimbhEEQ4odrm3gkqa9snoFIY4iS7HzhP
UV2O0w5k8YEiNYz0vlWXoHTtE5ACcwT5FdP8jV3gH1sNogv50/Q7n2LndnEPqXa2x0CcF1etQ54M
QELUiKjpqUP2DLwVWVLvlvvqNXfW0C2qNoGf8nhlqc/rTMDMLHPR58Wvrg0XXz5mzilL3fvlzxoq
D6V6Hcons+4lqsfi1exRmmcmFhKUynT7eqUn4/Rs1JV96oDvWvnKX3edHyIrJC5QnGaPNaYgfz51
+Y6DXWNLw5N6BKUldDtRSORhI+baIflRp+uu7NgeD/UQhZolxlsNx4m3qMVuVonPy200+vC9d3Qg
OwuNgWs76vBVL7Xq0XpyGHTzlljypy7yItC6OH/yQ9gHLBnBzeKOp7S/9LYSb8LHmO+rPgseKfEp
4N2NKcz+YlpB6DlGAVrM9uOFfJ4SuKUO31r3bLRPvwutfjPSl0BU9D7fLtMuYajUNtrPdx2RD9k1
yfT66RafTEljadYSKbE1dK9coFHx2cXU+scExTfCLpsDEL1Z2Ce6uKNLV2ribgJ/QVtU8mbx6w1K
+FFoO+GHgVjI7Iq7HGnfz+NLG5kekGMw8PIa7jkBzgylMjKPt6NR9GEsZY0zEbNxz/b7RcQlH4CZ
Nw4C3AwH6qDRc/RsDxwFYN34jbijtSmwHnBOQQbxR7eN02xMVAxtyNeK2n4oijmAPKyfwA9vavqG
4m08kx84SskVPXWtdy426jk01TsBHSM/yvepgF62rTcFnmcoYuFGi9UvIBTQHcKlVHF8apDAH7V6
S77WnaCJVKnBsRoMgQzYOE1NQSVqYpcftkBf2lGZn5aL+atJHUE05Cfeul/6Pm63i2sZZUQBylFU
2OKj1r+djkYswTQ26SC34vXAjbY6w4pngA5IZLfDrvdASIpdA/AJgwaqCfB5shVz2ua+ZTbI+999
ZFIH+bpmmxXVvkm9ywT1y6OhLlVkgbedmnSxRA4u0dTi0XFuLl1zKPNiF5s+6b9N8CFKTn2zU9PT
GDzFzX2vt9vSsVGshncqvrWOdQbQCwdv1KzT1K3XHNrbWIfXe8NLgVHy7RipMGqq8FiC4MRFovSY
gc/dGQr0ZtiDbM0Rxw9Ui0eXLvGhEdX7+8Z0UbJHPqrbo4q+X0PITy4PwhY7I3UfAi3BJkhOBrLp
3ADlIUxqVcqk1u/M/2CYJUqjBBfL+NJH1XVglrHvsFm78f1RWzeGXj8B5YfnCIQ9vptWg7dGhS/i
kJWgiJDim+YD1wq9ZONxdLxqY/TgTA36soaGTOvvpcb0eSYUY9ZPEHdqQfBfQUFxwMsFJPz2ue7E
2wVUFeYmbT0Zko96PYDd6jXZTAV2YLkJG1k4Wx16rKitzTwbeB3u12twDoJwvL2dLeqgKURbpwj8
dfLZqUH0dA80EIjWga0w9XVXx/o5KePhpLV/MoYKgZBcdNG7KgNnbLI1NDyw06jWz+Sf43JlRwG4
6sMEGfRAxNORfA7knNIjReY4RonQe4Bmrt30x7RLsPdFYft4xGYcHCIO67p9C03II9ApkQX1AKkC
VN+/eMnRT71nnChgmWaJH6GOZ6woEpS8+Ur6yGj3NmvB3RI082UYzZtuQhXnJz+ZBY6hGBTrLks8
+R0n686+3a8++cmEMB9SVKn1MFsgcAurwQZ9+wpLfHZJtKkToAIDkuugVXI4oTLvFtjHcRdl9XDy
1YVaVoM6eCima/1Hm/pBcH/b9igodPS0jlYUToE0YYx8Z7RaJqIeyFwEIMf+a2BQgHoopJi5SSMp
0je8bsu8opvfABFk7RuU8d/Qq2Dqk2Y/uSOIV6wKcCaQkl0dWzu1lixXYwTdxyjuh2tcl/lOk5wD
JJYM1yKppweJ7ydkGK+zp8ASMbVbcMCoAOhkZmeg4X+QBdgMwmqOdDsWSbMFDO88IZk4+xcnFEJ+
GSLopgDGlIA/wB8vDitxmKYuZNJljME+4qsQgTLCEQLqCOQV+FeoR+RYD8sRaoLYWP41xTJwmXvp
XW6wzCCEehTMc6tpKEaqWy8z5LrxRXQQHifWIF+k0V5glbUwAn0iCCL6IIpNBFjrVOziolFkUovC
yHyPJT9NmeNnd3w7QnV78C5XafuIUx/gGCc/ARAnCk7Cjuqr59WPjIhD3v2VIeurivdMB8wwIkF9
qIuEvDtVq662d02LLQym6qDujpY95j2+0ppZh4tNrdlJ/csYMidpcRDx6eB2eJ+MOlwIrrzNU6se
6p6di01OCs8tYex9zZw/0+L//HHo087TOAK/Cj2wbJQBZgY30AaTPBFLLtLI5AOObhXpXD+QtVw+
sFeSs80sfprJKxd7CV8ILdWEbT+6K03/ouHB/hzIYFPqzHn1hsjacq00dmSmkJopK9t6abUyPjod
mAjIL83iecI69KHVsxjan9hVkJ+xCoQq0Em5+J5hPiRV/Gg6mfvq+QBItOpdMRrGjQ8Wo5t6io2b
tNN/1A4b9jGegx7w1sw4WpCec1XE7Otdu0PlMJPY/bu6Cf2Zv2bIVkaUTG9hNjP1zeRqODNTY3F0
iBwWNTvUCTSZAX3gEedxId0XaDsJnZ7++4S0zE2vd34tkCfzzoPmpKcUXL0nmZs1OIjebXKyrMLq
k5p0oe45kmzsKPgqS6WCf/yncywTWTFO1iwd4HkG/dl+0mSY41RsA+BbtQI6JAL37YgqD9c1X0eG
JVvU6tYlzwNLglog0U8pNBMogk+VfaEWhVBrkOXbVGTShdX3qflMlZjd0N7UiSwuVLlZt2Zyi9qj
DfXRhePttWdSxKvF18reXXVJkuwW368Tgex4vBjM3QHxBoaxHKkrAJhP4xDkJ3dA7mZFzV6LZBVS
k/r9vslPUwDonCPLYC1LR8dB3vjx8l/5kJB4G0vDuqOUEd797zP+B5PVUPYoATvDh6DZdB/774YN
l87r+m2VpCgZyyP3vov6PkxVOS9vc/BdOeNLWbF+60a6CY4uA+dfJuQGISudHNM2Hh7zKGLbGKp+
m7RxYFZxitpjLkLq1UE/dB9A/laAA+aRLiCQPSDrkN1RvG40gJqZ2EtTp4Nlwjwb9Km7Q1xGYJ5j
HUifPBAjnCYNcmLUWkwACHrIeqXphnymZ7YnXV0Y5Cdznl5a6UDhV11cqAwhh/5Q+x1yc+RqsiLE
rtU9z74hbw4odbGOgVVjdeczFGJ5RnoiRt8PFL4CGrTgvDmSv1LM7EtnwnyQi7aBsUo1/MB7L/nW
5hJyiHHLbv1C8AtDEd0Kz8v0G5iuNgxis196xvCednNwwfo4fk1yeUMBXooNEY2MgORNA51fasUS
UA0Q02rH4ivWolBzl0l1I1XLsyp5eEsFA/3jaGHX92AaIV4n9b9xxtIfBEyg7+3PQSGD3WTnV7K0
FK6OWKQ+BI7Sr1exNQ3rD11RJ/g+q7KHSiWi6ZLFAGqK1nF3lJxeOqg1GM1P32/y/WzF4q9RelHf
WK33tdPyfu7MlMvhuQEVMqTuW1dKvDSz4Mgcr30cHMtTbKvuRvKhfQTkPkJaKJEh9RbgD77HowZq
7MXUrYDBvPFrM7uNWNU9QtlYrCzh+XuK1Z1i2HFgjtdISuLMhSeHGLBcHk5tYp5IdvCznTReccDB
/5Z6l7jJ6fAiJud8CWqwRLh5co4qPcd7tRuqRzPnqmIEEq+qpO2yXEoQ2Mxmj8PWkwvhZOpc/J9j
B7DaDbm9K218HX4X9h/cy+6QkQTbECQIJ0eE9sTTzcKi/VsG7oWR+1M3VzOYagbq0Gr6ZwSlFPCF
AjJtqd685EhngFnU9YJz2w4gSGYOMv5tuQG5sw3dwamIznMTVDnRmezcgDKPlgbHwMfKeU2D38L9
6SfEFfPdbNKMc7caTC3DT6wVj3m1pgm9yKjPOrh7AnOsQlTu5KcO264KPGh4WJu9k53IaageSUHk
pO7CmX4aVe6pih88/n87xYfZ5ibFpjEeBqhnLrZQ4numUheemAFKpHl5TjqmPdRt+5yriuShFL/1
/yae5qne5ymsqTlwMHRC50usVcbhCaVGDnJJ43oKYmuxDGWVcpr7QCnyZv06DsiJT7Ms41RfsdOa
eFpmXe6oepdYdf/Feu+jz+YBKDKY/0/at3W5qStb/yLGAAECXo3vbrf7mk7ywkiyEgTifodff6aK
TuN4Z52zx/c9LA2pqiSc1TYgVc05syxciaJcm1JrV3FdOgGgeWV6alVj2Fkcb5sRPOqDPqUn6rlt
YgM68BEETcgRRArTmZPDqUGdsVrCdVAaASY75Gu36etzbnbtVqKmAFXdaX0mG/WGmtdn6tVjWJ20
ChtBNYGrhnpOCdXYeZpeTicTMgmH2basQr0K6rc42QKA8saxXIM+hpN6SNurj7E4aAZd8+NjVB4o
47qiBXRp0q2jUdulvqeuSV2v9awjkLPFu5VcvNMiVJvZlXV0kgGlatS1J70C3yeoE/whdwefprqV
ZkM1Qq0yL6i7hlwBUWuDdkVkD50r031ajR1UcwsXTOjKCNQvqPs0MOCAiOuBTLgdv8fRkBryigq0
DC4Tp8VOa3puizWNOpvnk1fFpsiynYIJVyET9oe/r69igw464WC6fo9b5vPCS/aGbXQruuri+Ihd
7MuaEjfsDVOqRdqKSVZtekLKG3aDL0DmFJtuBtIH6mTgajyqtMmQBGuUjWzwzxlPVtSOJ+rNw2GC
+s/i0QywchklJK2H1rWPskz4MVINDf9mo5DeGl91TQedwkfszVQa0nwKkSFvd+BQ89r4IIswWWmg
GsPei5/drBIouRHXzZWt98KDMN05woonaGVAygn3Zvw6bdN+ztNcfwDz8YbQ29S4LJerKsrYabb1
HTQ98IoCBDOYcjTSwwMus3S1VOHXqzMSiwwqSSgNZwpdIp9R7Bt8X/xFAVWwd3KZMdCsdS+y/JJB
WmvHh6q9c1lcHSJZBQe308yTETfWbjRAutyB4XiTe3n/yDqG2oAsdV5E5ILc0+27z7klI7DExO33
sZP3zdizXw208pgzDKg77D9xTemn6WF6NHp9+FFqw3fddfov0Oo2Vxl4LUAp6Hi+wGd4EsXYbJaP
hao/RQfklPPHMixkrGoref9YdZC5KD5kwDCBq+mQyoo/WYbC0vfsDmog/KmJTP5UKh0UowCiMUlx
27bjkD2m8Qv5KCrG+chGgrRuQwHksMphDdbY+IEiQiCl9pqV1z5dhGzC7l9ZDVAMxeNd1j1ODmoZ
aA2KaJWIOB+g4EXDpoXoX4TT1eUqduaG6yCPIAujPu5oVOzRY89Iho+AG4zgxgBpsHhjY4B9eKw/
CsVyoQvwDncBEu145oPiQ4Pu90eE1XaJD+SZt+3dpEONujVVOD4HnoV6OYTAUNZRaj4NkZ+vZ8cS
1wKW939QGxmoJ/8DQYn6YAdF/6gSNi04OQqX4L9GUOoe6IqxQXio7Bi6rwCYMzfpV51Ikm8Q9XiY
IKL7i5cgVJ5iV6BOcFozL41+Bo7+uSsT/Quyje6q9Frzxam6ad1OVvWQgqkIBfIApUkxItcEUdMD
c31ZxmJPBZCoU13FRRK9OVGcnhLBwzXZqwp6FYbk1v1YiQ6qgskzVfroeeBsjJpByAOHSSmHNKU1
peMXDwDOBseF31swz681FFTj9z7mlyG2I79SjpRNJ5SLTZ8yMAJir6QfjQRkPygk4UilNtnF0cxL
rGX8xR3K5qVL/UQNyNJZ4g7HucElrx37xYvqp7afVn0psheuh8l9khfPNGqViY1sjdxu9Yh7QfrS
ywgVGVywQ2U22cuUJM1OB859TRMcWY3beKyiUzLZ+X1imT1qiu10w/Hyb649Teb3IVja/EQZzXT6
lrvZr1paIm1XKQi8Vt3YaSu9qfQ9o9ok+1ACCvtUqLojKzD5Pi4Ld6WrSiVqKN7OJn3f6AK1TOWp
MNL8KZ1wqDIiBWinjg/UYYxSY4ljOUVATA0NQ6kIiFE9gb1oxdDNuvFXm7dAHqrASTnIezPvX4fz
UjSN1gMW+pen/2wNxSYH1Txm587R8DR+1Sw25Mw5+B7/txCa+1/E/RchLphbdtjA3v0Xsctl6wmP
7dU8/vOT3ixT9ncQvjSPjgFWLFAlNyfqUSM5g6qTaqhHtmK0vG1Sp6+L6Wbq4riZSnF43OOwdVnZ
DkH34hj/dFEsFBkuoB2KP06ohnr/P7aq8Nam4aSH0mn+Yzk7TTjouuN+Yzh671et8L52Hd568iH4
2XJxn3tV/sUF9nzdDe1wsQYjPeD2WuwTPeIP2djep319J+1uWzkM9FtRgcrnUlP0TGLvTRoHl53A
971VFvjmKDPot0UJZngz4SfwkWX/gMj0KQlF9720x28jbnhfvUwkK9QZyie8tQzbACn689I4UFc6
uzKMzsOXG+sypF6rJZrf4za2dkUjhhXNFLkdDqv3+SBDg90C460vm9rgSEz0gm9AXAmYHVjujoQz
6rInjg3DG3gcyzsdr6I+mSnKtdxfeMPlMxbNcELXD0wgKaQCrgGsHKw7/MV3dt0Ur9oAEgFppd4G
Wcv81XAcY9eCbWKeW+f8HcdGc0GfHZ8gxwI5PjXX8HCqFFgOzjvUXBBhRLgx8q/ZlHk/LMO+QO4u
epO2SLYTQJRHnHa5uLtaBbhZLPeHMW7HMJM/2m6AKnvT2fdFrUOHDOSta5x1+XhwDnisgk3W0/Hc
wcGp94D8YHovXLFZTIEHuzJVmUzvKYqcgd5K9fAdDotNa1EO6CV4iYBmqPdAcWmJpzJnPPMpjpZT
XPknL+cvy1Q35sWDiHe2dH80Lk48GY5bsG0ZpnPnWRZe+Ka+3uD9CDIZykhNq2X9sG5KGwS8eYA3
hTLFPcrterzwO0m7vY0Ev+qL4J6xnwMBj1hXwOScKM4CX+6ZFbq172ybq6P1ps/XtlgLILU/W3GH
Ly9rWoglVEptGipWSdTKEw15uvZ4Lj7rpnBOY160qLYsoP9RcbCMRJ081j0Awnie58BnBhKUSYCt
WvjYYTOa3zLwXvvc9trLEgtZqfdYkP4Zb7UwDjPJAjRT4nWdQKLWU1B3hmr444ACZHnWx+JucPtv
ESTeICSIxsma96YLtesheSmOQv42JAeFcE3ahwgY3KEF6QBI4AJ513FslN3sU6qY0xMc+iJzrrqV
EhyniCQbwLyOMuHB8cD0tNJcL34UgROvvd4Nz9RwCa64tWHqxdZyO9Sf1WMT7opSBgfR1S4qqvLU
RtmkBIUga7pT5VRlADoIdN1FlPlqXOQu2+gOPitNmoPIfzUGOLtFanVCksxgVQdYhHTuWgF8mJkC
6XFl9KzGuSO31rEGen2C8Z3rBOxgMO+Zqo2xBWmeSgfIpypojU1Lz3pU4p9boG/PFBJ6/XinJpj0
4rAEk3fU8IaaVcZxqQPvZYmDXgmSrdjIgyvBTqoSp7hZhrOI82FVdqgnrVzuI5+fnwqFm1gasjEC
YPzNDXzfe3TgtOYqzieAk9UKSzCyHacer9e7G/vtoqm6+tW0SE+3Sd/Lh6wBh36XW78KdLTeMn9Z
oB3AX37uiAGWjxjl6h1uvKXg1XLKrdtZ7mquqOyqX7G0wJq0iDKS46ak8qby8mNuCC1b7G5/F21e
rYLkPsrvsOUw7q1JK484GBhO1BSmHE5JbL4PR0jYY7MrNjd2GtIEir0ZLitV0AQpV+SGTqE/dJp+
IC9yEO+XoOHfbEsIL0Y/ZDw/1uq3FregHIsdlMzTMFM/wrGLwDBH47k7lMYvVjbdlmz6wPZuHfV7
0QFX2vGwQAVEjdsgjakHkovy9K82Bk6bk/P6t8hlYmV67WbgdoPbBvALC0RBQmRi0yi5yhsHDRcb
iHg2dRyaOLn4Y74mYzzAI7VKCfjRvMoyFymjaj+4aQNBM7dPDB+lbNB1lUZ9NxYB25pB8JNMSwOa
sfpuGVLPVhPqQhMbwAVQ064WWRzL8GbuhGoNEHaGAMupBeiySzDZaLg4QuykVqCnazdZVmrruJ2c
YwVc6cHoZbdlouzwElKd7M5JflQpdiNgV3Qf2wwia4HrtVtsBLs3BhX1WqH8KQKF9f3+/QdkZNDV
+SgYplLhuWr4XwuGOyogvqk7pipiKkOupag2oDt1T0EXetBuL7wTDR2IIoGN8MMT4Pzv0IOtaQmh
GdSgoDnb5R6kBHFcy31mQEOjiT28d4+GsQEmx37DP+VsWiz6p/aG7w1kMl4EwCk7y8z6w4gd9GNi
JajTVRGW9rNFEeJ3HD0EPm9wUBP1dXBkYdet80ykr2PhaHvmGZZPwxi0jKc6thnovPXklUnoXY5F
+A85q7FPHmoXGSw10wub6Lk1Oagbm/SVTDnYnBMTLAIaONQlD15snFeeIwVltIoBbyF9ku4aBYJ0
U087CEOCoV55+xRUQnzqfDwGodykKhMhuxduO6Sp13ONYt+172MqPQQDTI3ks/v1nSXTc1H8Regx
JBOH/YhsII4CfiPKtBpQB80JnC3ZqOGDdUHpSHBHo0ik5SV3tSsY2s1CFCZzGVwt1OPtz56FQcBC
k6G4PJtWEZPZA0QCPGx6eXDpu7g6zUOcIgWosyzfYyrW4ThXxdheChr/gvg+q657G5N+/NwD9486
0+Qlr3T7fpIDqqCUvc71eqON9QQZBAzH32EQ5LTvRTt8xWl2dypaHa9ZsszvIyvAvj6NzWMy2Aey
W0JGEI6R3ltdx8mp5ZkEyWIOAUOFn41th23Trmtm4ijIPMa+BH34TBxVxfJQgKTtyRtk+ZwZ6Y5w
tB0ggiCfqr0ZdEtriIg120Gp6ZqejP3Ys8TRAPgMb7l5ul4oVLhR97usaj8FgYUDKaJPmSlfqWsU
4LMZUV8vEki/BMh1PVADTU9Q8INI2pLjg7DRkNmyS4gcNDhNuAoFmnIHAE+Ek63fcQw56ItlzZPI
bNvgvq28/t4ppvauhjCZFo3NEfx37R2Z8CfBt9/FTyB2PdzAaYwTiWmnN9knGt3ELTZy0FJS6yI/
a2ycrqr1rHCA5A+55+4yx2vl/BH+I2a5DF1ei5NPtPb8uegjLssI5yWLvVIEqHUuMn1rRNlDpJfy
nLZD89TEoziPEKTv9ATwJ9UEYV9u8qiqNzTk3K6fUlE82Fb4Pomh3u0sOJsnVTEYornXeatencRT
Y6vjeOoVOOc9GdBVM3uN7cgeamYMeTIKGaDDOs8TYC/5o/sxaVkxcGuxGvsAb39q2aspFLME9rQu
XUJKjiqj1Nxd2eYuhQOgiw+zzGyRSEfGP0DSXjYHbOeBxjKl6RvYfM5DqPmYUI6C11S5PhouXgr+
f5wLSiIHWLd8z1CqsxkoFxIrKiNAG0CPqowzRTBRCSd1DfwHoGubhYF4cVC0UJPJ9q+OQiEp6gmk
aBFSdRUQaD0KMTcEI03PDGAXEHfxelNpUj/abdY9mTg6BIg1ir6HrhavUO2M44kaz2e7Eh8Th8Rw
vkV52MwTc4DFH8zafdG1XZzX7dnKAcHoYyfs1zTuRrEbmxSSvHqIdDaguC0qylWX1eKfCGKzwBgq
W+JpkHpVS8RDCixk1GWbOXA2fixuTGDJ7Wqn8ulay1WXuAzVrEDu45+TTzoupc54drz3frZQdDtR
Y3oBqv1j2RUbGSNjWHGpI7EEiZGTTS7qMgHunW0DgvCoATX3PKT5ABxNmr+sx3sduz49L4oNRznu
ijyzcQnqUEN7ulrEiyJMwpnULsdh0J4Cr65L4WTUIWq47Yfp6yCQHWSqJox6bYQE4GJjKEGZHCYP
ZFrsy7BT85fh30LI9l/E0adQV8zt9j+umBZhjoSxupoN8QS/tUW8AY5UP/P0SwU0xUz6bCoefRoa
YEuB0ogHDUDlXRw0ybM+Lxae6RqDelDtQ6ENWE7RgMkhtg5E30cNsfU5H5R+i+0mhIaAuKxZ4Zjz
/BZl5TMR4BIrC7uF0njn7YH4hkKoMT1VSBicdR0PxsTU2BcoyQkfbJHj2S0n7aluoyeyT6ldbmRf
VYcxDTWQ8e/I7JZ9t3ca0D2lqBX4AhK2U4Qdw4sMne4O30Scy9OqVduvcKIWXlycET1OsYnKJlwN
h6tA5nCnBxK7it4Aeprj3SFodhCCB0xHLauDpw7Zr/iTnIIEePk6WU85fs6aXYD+UVbpdiwibe2O
TvYcWBUqxK15MBhZ/mw1ol9XWmltKUDgFfECiNq+tqb8mUySQVsiazV3T0Mjlv2dY/IvNKImU3If
LuA6J1pymkz3kNtgHCVvPvTlQ5HjDTLxvmQuKKUnImERNcjoocZSbOexEwGIlrIKDKssQ1aiKfDW
gqOnR+JYacC/LAdHXIhsJVQkxCBZXWha1OJcH6cj+ckuJQR3VCHxlmwzw4u6CEPVj7/Y6EK4Pa4T
HJbaBRANMpiCE+iCghMNG2MCF3lFLblmP/fkRqv0CZwRv+fcTKQhM5txp9vhS9eMyCaqBvpzNg5r
UMYCOo16w0FY/G4LrRgc2rPfVEXbrda80URdeBbgWOSH/sm48rTWW9dpbx1dPFnmZgK6/5hiL5KB
uwxd8lCMl4M2czZe+a+6EfRpTH9ZyoVYF3AA/E3olrvmAmWpVXqxqiFBTaeTnCfVUG8Z6rgmCO9Q
u0RxRcdNSJirKQJMZ64epMfZoQX7roRoyLLcsgj1UOgHvYFWXvQ4SefLRO4zC73s7iby5poUvyxL
vRgMu0NWYevk8mZa1d7ooGqkt/bI+77SyLZy59zbuoXMYzr8CjjedZyka9+Dye2Cf5NmzMGVHM94
CwRNQ/OEUpJiRcnbRLfPbZm4nzJhW1tdtO2BIooQIjO0l/2IsLLR2jo5u46g/TBeB85xbDm3a+ga
8qf2sKMz+8RhfO1Uen2gIXTQ1oY11a9lGNtnrii7yQ79Jw4MvgvCY7Xf0BMoWvwZ1im7Z+Hg/9/C
LLUaTafV/rxoP4TNfFFwA75fdPlstLi6KIVVGpIKpgtdBFknwyow8vExHg0BItcCP1K7dN4c2zs0
kUxxWo5DwCHxIBP9EcETcDeVaeiuqVC5YhmYKDgO95YK5IHhlBxy2uCBVFI01ARgOtczc3qgWeMA
mZVejz8vASn+V/0fCw0sATa8AfWfzdzpkOq64uaDDhpXTSt90Tn1M1m6Ic18TQNDJKmgLfEkfEYh
Rj7Hd41xEmEy7eXUNkrexFzX+Bd86/Jv9F3hqCTxIwj63v9LgJZqoy+s6j2AY8OdgwfGK3sUDiAl
8GTaIM5pQM/6I3enI68r7c0NJ20j7dw46llePUwphFApAtID/tjK4AnKxQ+JGcd3hQn2I/rE9E/R
4nzX4QX5gUyowIWgOSp8tiKApFKI/P/GkUDSBk5qnUQLenXwW/4ek5Ea0+4DMCC3xmqxUU9r1BTq
/m0eZEFsvE1CWBKEAtDuRAUK++UNdbUnya1Zd0vJcnmpFh9S3n8mE+p9VaLegSqXY9i/sFOo9iTU
NWt2hUUmKZglkILBK064pbs25Ctwz1/u7FfjvILMdRzd0wNivsXXqfOfD4ieQS7L7r1jYZg+mMfF
/VLWxUcpAEJ1TJA4aL/rwlQcOLJCoBKUrcqhZIiUW4mnv9/iSanf1wF0LWLeR1ujEgUotJ1WnjNv
2IZ9Vx9nW9wAeV9DkbGX4FqYbajHTrYatsIoGTMf/nf6bORAFanjH+xwnukaum46nsN03bvldbdE
AwKroQkvXYfCxMzRupXMUROWMp5uGnXun5qhpm052Ezx4PCY72gjKKgg99ejEIxpd3OX/LZloQxS
2J0/Gz2G1/ZBc7OcYMk7KhOgkoClVuBfSwfa3o7WyOVKf5lxs8BcinCzlldBHtdyxTkEdh9P6in9
ctOzzC77ImocfWeQDrj11mX2PERZsmWa0E6a0h8FBqPqtqUSOyFjoRUoP5DhiryLnYbUWMZwqcuU
PbARCpVy+tqXnthZDTd3tua5Xxxrg9MfezWKGtswqwCWWZWOUf2YyJ5A6mI8kcXkeBUEKTCO51RA
6kL1UIrUXFFtWq+ER6y2/WmPYQTazKQA7e2gO76GBPCGjGVaRRdwfkYXpA+NnUDJLG7EsM3RSZVE
Z71ufbINnofDqESCDghVNPfUAFNt+RNo/DcojynYCsf97x4AL3Fk6rSniRwUrXv1eJB59Tzb8Kcb
72kGztACH0AwZ327jAtahERKVMKIEkqiWlHvQacc3nde8d5U2NgFbY3EKyxRiC0pMtDoqn3pSh3s
rYtCHIRErTxejF/jpuyPSKy4a+TCx6/W4Bz1Ws9fwWvWH6MefICkhKTsnYc35Brp/x2J3LkWwMY4
QdWPyIVCKVPPwYrYg9CKvEVYBY8561e6HWhPDIANPevZIWicce2EeuTzAiiEbRyBMITjBYiyY8Io
on5lZpUJwowG4FwFmmjcHhcqogAK6KFW75OpTX0tSe2DUBrnQxv14IWomy0NRyOc9szBnzXva/uF
6WN/BywwKrLUEHSK2eOg6XOsFmF+MrarGnndJwroWfy5K/TgTIvRpdKige6X7pxJPY6a0QuneN0i
4cvttQT+1q/BYHBBpUJzcRkyTuBYOZJJZ/2Izw2WwBME+GabLRhon1WTQ4/vhFTDkUxZizvc0ETp
PvB0n+TyUokSK31MjEsRGiOQgFO2AYMshxgspBu4Y+kro0+AnUJZ3VvQmdMdV0T4TgYS8ykDi7yB
ysfcd83hymsrL83VB+hNgjt/eMP/7umOmMKXuW7Pejx1LbbSjCyRO6BsQTzWec7GDhiyOI0itKIG
x735Oc/HHJXHOD0jb1hY0S7iNmgzYjHtnCwCLZUW65+C1D46CteiA8znC1b293owAGMXVYNPSJix
NvZ8GLO3tklTVMF303bem0Rqw0KPImqsREMdWw3Zl43ZqNsnbV1Mc7x3IGO9t5FIO6DM8LwAc0bO
kLMmGI4OsaYDChFn7wLPKXopIbBmeeG5VBnaSeDL07YgYqgBC7+Y6uZBvaKMkEoPu61jJ5k1e8nR
AoEcuKj0WmLJHhgViGA4cMc0XBqRZxYI23AJdep8EDl4/IKpa1juawzkZTVJRaimz/UteIv4oQOo
5a4jRQllL4yqz0DwgW7qpN3GTrVptcR4JC6xjFH3BsFcpjV+hgOw9QBJvmfTjnDUzHRwXWBEjWU3
3+vane5QKYxXwMCetllU/SPa9NWJOjxleR3p2OBRS1hY2DQT+Ti9luB4a7PgztXwDYjNbHg1AOPC
qYI+vCKv9N6blK1B0eqxkczdLsC4BSeXhMMEOgwFqVvcndmCk3rQ8LdUjitsnR2ADe09fJkJsDu+
ChbbTEYEpZwYEmNTJLpNnEH+JpnqkgHPpozKXU7yK7gw+Z5M0jJxIweaOrkTgbVewqgXACVgxLig
+r5QU6fVc9Hn1T5WppZuXuRYvoUfIfN3bfnuUVwPvEvVdmBxzhx2hGQHO6aq17YaT6FahW69dMnf
CGki79j8xT9FpF2kVrnqzmtdLbssk6fZJYy4tr290tV0iga397HDQvvgT/kg0hCCDJR+1zrjK0r/
+W4xUY8a0huiqbN37G9jxQgaEFukEDHUQEWMAvf4vh4yJH/k1xoEQa+s79sH/D97ISsSqh70PtMQ
9Fo8fysnK9lEbpnsyas7EAPvAVDHaS5Kyz3viUGNbiXwuoD9LbbFtEGeN8NgLn8YnBgKA2oLTd4l
jtkTdh4ApUBFN5MbEVe4BaV0NhtcMuIqKf8cQo5OndwGFxYDEemr4MbhyQrqqbY8FzGqpHkQ5e4B
NMUWMks82bwrCELmQkyKoc3vR0gtE28HkXoQjQdpeAtL1BsW57itkfudAwSMilgJLjJSs1B/LDbd
7t1Vb2T1Zpb7Xhafx4AcX68zG2khvOcC4mYj8z3aMkTFxagdK8fRUICBHtmqOHrTCqtBvSHsyMe9
RwzMCjIQe/znNGsstQyFh4i86i5rL2t0TSXwKyc5bTyXgJxSL5wootvExtgfsqzRUeGs3keXZjYy
yZ/0UFY7U7T1yhRjsVko+W749xbHwsn3t5C+RmmVxNli1IKYsNbsF83osrtBjik0eDFMY+E9FJGz
K6AC1flJ9xMV9MWzbo+olLbCT1EF/n6KrEcrQp5bg/K5mgjhnXIDsuIJz4yKv5ixrPe2FYfrJJ7G
i+TiEA0juBFQstefI12iaDKKiu2Ygfe0Vw2qt+IRiQp0K4nHGbkpmhpedzFg48ZrCJnbk6PjGBXk
esZr4JjfnJqBM8Lud9pgx19ZXBdrFNoX916Og4DSbd5KKGYrECwHegO9pbmymaPn99IOfTu07Nvg
q7iPBcAde73U364x8gA/v+Vyf4tZloYm3o93uEiVA6+L/x/Qwlb7DGT4Cz/u2/6cuk36GB1nbZ0i
BAXAJL4GLSs2AxheTl3e2BfLgHizaVZARGqy8JsWBKuJ4lYFVIXtxzqFkqqiW1UN9aiZ3HisV8uY
pjHDRhnj7xl/m3ZjK+LwQYJv6hKmfXYqIUDoM15ab+A5CjeBk+l7DSITb9WYfjJ7aeBYQ8tfoLCG
j1+LSwv5gJ1UBJZu4oAZU/WoqcGstB5M1s0cmTMVJtFdLkyXy7zZ3Wo7Njio4ftY6opRU094hDMR
4GREPz640alFyehj0Y/V428LDey6qB8b5GFVDFl6FTi+z6IBmb3UWWL+WMeL3Vevs6qQqV0Hnuyy
9S4kGdt3U3EanfHeUKbFDgFetg6ywlq32GUDPRB655yFDWRzJg6me8s8eHhbRgk5CBUpaUpDDwgH
7CCBgmxGPZu9lHAlL08gLk3eGDivwgNtjVKVjociOXBDuP68YUCFy6GsR5DUxU4yfdJA4L0GIYR9
YYNhzY3FxCOQxpAt+LB7UB88W4XwKWqxD03m7eQowVimpi+OuBW2P0a1uandjO9Zrn1uApOJrRNU
8clNczt9HTirfFAp4rPQuEiSzB+dIJNyD3GAEmBXvT0OruUkKyMCqWGfBPlmCDnKxuwgXIF+C6TF
gyYOQWWj4NgGpVggB/HWNxDbNUOzW7tqyHCr2eQZA+TIicVbXIC+yM1FeqahNuBWjXKvZxPa0c89
pHArSFhExoswgPkHDVzH1nmMss4qBfy46xzhe+r8vxoMb9o3Kh+gjsTxBlLF7oa6+GDcnKPIP4eS
K6ZTf+paoZOuXMuKNqOa3+IszN3Q0uQWYKtBRVcRbwLe48WuzMbwJKAqw/3brksBXuKEp7lborDr
4CD3//dIZmlv3hg5ufmkhUMG3geB0qUsxOHnpHeaj1fxXK4bh5k+oJrmqdCfxlqAEWsy+YVDyetr
j1dqnF2WEw499HILPZbmjkGp5Ajs8LQLsB990FNICqbh1L9psvuho8DrJ9bhaYkSV2fdRJCuiiAn
aKiKATXqUTy5jEYmAX8DRYmuoDARsjZ7fEYQBashoWWgNGKtgEWLDmSzUD316EJssy6My4TzpwRv
hMiOCzzH89rUjtTMY3JdjVsLFeir2WcxzvxO4ttGUQ1O0E5L/GKj6Ysjh8jywZUCdAXbLADrZaIb
21ppBTI3bjemgLrypNndp7/Y+6ALLk4oy52kolShykvHKbBPYIezTzS88tB4yrZNCgoaCouC7Hm0
QiCVPuLJ/teZv6e3OBi5uoBt9E81RIy5AxVooa/A/M3vQjOnHzBkpTzdLsBLAaNtTzuo5ngHNsQW
lMkkD4+Glm0JBV0UXbsbS/OeG+47MBpEd+mJmnwqeL6iOHKTkYbUI5sYIKGKvwXmEC6aetS4nS18
Zygzsa6GDMzBK68a43U8xNGJmrKv33s3tmDg4gTpOKTOy7xAexNO/oTpqD63A5Crq3WuAueZXhV/
zoGIVeIDo+tBwyHFGz3gcTfS4YYckq1wh352LLf+voh/RfEAPUfUF12A0/QuaToZZ7VGqrXHJq7w
BqTYFnDaXp3rOqgGnOhiDCK8tVXjgXZloxjymr2b+1MERd0mhxj9qulLTCR/p7nJ3jGTNwocGTSG
kQj4tpTXDlS2O7XZAHKQh9Boc+TVVD3vEkL1uS7O3udKXhoutnkKfi/bpkmjA7iJb+qTyDAXHlVF
4B4H77biiWqJWOB8B7nOD0Be3RM1CW/ee7e2SLNB3QDE+BKX/Rn873Npeb074g4OAJ0a3cTao5ds
wiBv57sG/cLnO8N8l6DffapuKAbdWyig2vZa5x2X2wEFUOj1vWXu39xSnBB6VFWCPCkYYHH2TSDs
ucstBixiZh3I5sk0BsKBgNv0f9XtUI6TcfYD2qDjzk2hPrmIe8W6XvoGDj12fIImGDlEwvcm9PDu
ySQm7p2zoDri1KGTPi0CsVS/MKHFZipRTACgoZ4u3WDXq7pEMM6rrKvBz+QF9xmkY5ru1dVa6yE1
tadQFUQaFrQIRukCl+iW8SaPzTBsL5oNYRA6iOxE/6MsceRFB48eJFlssO80VzYKo4NIZW9qHJ4t
Jup92CmKTNSotZf4ZVLGcEAWVUeTd/aW8tk3SW1KW+ejM915zu4m006+Jc1d8kZssbcDgfyfafkl
jhweMM4rumBoRNHBqp1P+M94iWVubfAqEW25GoaAboMiti988tbCqu+NEXzBTmu8dJAtfBkhzaIi
yTJw/gAxV++eJqftGPkjZDkPwm30h9qAhlQp8ARq9X5DANYY5cF3bhxCUhB71tpvavAtBvozwVnr
NkYWrSyh16iQsDgci7d2Wh1jXuibuaZ01u/j4IVfpcIeQWgIcDs+n31eKlKF1c8OKkD1Srs4JLqp
8vkBRNpEqW2apAcsx22CNRmF7oC/lLptbAUgfUBkCWG4uTchZahtFs/VQmQEO/xw6Ct31mVYxBkW
3YgbW869al24oKQnR6Y2RtSjRqeN0TImZQcUYVxPIa/TJnztgtBh7cRV5h6soEWpW8jAt69kMTNV
3F9ELLXPyNIWW7wMyFVJWpnk5zbH0UqHW+zs0kFwBqYBNbXPR8/Y0qxcG+VqHnOlV2yFSDeMEkW9
2OeEJ4de9UDRhle9Zcw8HNusZh+ZKWCA6N9J/4qyO34M6cVxmcfV5HkaTYCk208UYUTbMChxM6cb
Tkd3mSh+NFLbOnpU+HnlsPSg8KvCSbexZ3Yn0YSgAx7a6n9I+7Imt22t21/EKoIzX6mpNXS32o7t
OC+sxEk4zyRI8NffhY22ICvO+c6p+4IC9kS2pCYx7L3WR2rCIvtUurx6ptEgguAw9LG9oaElzTh2
o5i9+m8kAgFyuhs6VCEaY4aDKDA8v4KAYU/KlXnYy0RuYTSlVnskGV3UxDaxxcU+wY4jdnxTZ7mI
OPScvcs91Js62JUbi8DBVjU0dVob9TYZc9A8mID1krI7RTdNKBZmqbjUbTyBuCPttyTrywSnZXkQ
+Uhb/xUctdewCbMP49Lzt8rhH1H70vyK94l3GA3gPRXVWmOmYONfK+bdi7GM5qcmnTF1gXfThQLU
vQDboCFWeFgopGt6VsO0j7IsaD8XpXCf4wW1WxQtcQTO+pOkfqKhvAVkyoMr1xfrPnE8VBnKpm5n
FB9xlNqD881TCgObBzg3KVEIPXg4y5MmuefYVqSs7bzdNk28YCmaQ6jjrAOLXHNJn/2qtFRoUlZJ
zfegofKjafRzf4uidfYyGdVHsc4Mzwc5olDuMNTHtcm+0IVIQaEs8G4Ka3ptnGnXxVn+bLf4rpls
YpScnpbSeCPRDGpxcFgGSHEc8S7ZajvqOVPzB++ZOGZAWn2dsIf8Chhv/mIhh4IMtNwYw/UwpwPy
ZaStDpSDuHMTxCnba2PS3m4ujZeXBZXAT3Zs9WfAL7432MOXGUa3MfW0DVuw+ReAWECLtC3JcDh1
H+/BjrQPMgqQdAG+OpQAgjv5e4Cf2Tmuy49ND3ZFWfxhDK67K7hMyaStXz1WG8UAQHTBOF6ApFfi
V5MPeLL+ISO7EbOtrZHz4Y2MKZb2Fbfradl/jpcjJ3KDE0yUeYEb2rPuaLSIUMtz7facLPGeiLMI
sE0Ri5Eid4y9MpOMY5qBi4PzV3tpV+r9qKSQLEielj5sT/o0salnEIfVJrbJfzxhxIypm4BHBj62
lllPWqtOHGmMgvB7Z6vlKDsijfRD/pH1hGO9ftqSzEv8v8FoO3QAK8zD5znzOxCU8Rg4PhJgIJdg
AtTLWjMAgpS4APT7Xk5KaqogB1LAg5tWUyhyJlmMAqYojkekFt2uoY09eXE9tAmEgMb/enmUKRkz
jsK01Z2XDvVwGz+7+BgsISqnLSSa/3gb2thfFwZuwh/v/GGo75SFxXUtmumg45Gt/jRIQbKGPsV/
VRfya3DwNZDHCgQMLN2GyOGAXxzl+tHOFsCX0tiwRgfQnVJKzd2YkZWyNfrJ3FTCHjaWg0M/FKjH
7w5q7MnYcW4AKlW5kcBfvDbdU1dfHNO6bpGUo9JFRVcuwumwLhWLv4sr/Hj9en3p8pX/YrNAbAA0
6OM3iaEoUJhmWR3YDeWwKK3hAo6WDGBVBv/FycL8IzbiSUeNDNbzEWRWgG4Cxu4sJGzD1Nhv1Kxe
/MVE0vFZi3LJuu0m+ashDPtt9rrumlt/a72PeRDmreVVi/rR6I/rGI7APjLfI1vAnt1j2YWCNRmH
jIEFxrfVHIQ4vMQdkMIJAi8C9AB/IhnIDzpQO9JOYwhGUoESmQ57fhm45gK8qtV4qjPnbMcONsCA
sNZFekzCzOL2OUwXA5py2zbtcL4TkQk1TEagnjImo1UkzuF9v4iFoR0lzWe3X0NM8BrMO5BPAQ6W
xV2QXNnMLPLAzbbD8j24OIXXtKcAuBh7QGokqKqyWPWxZMrbXIF/aYDoYgu4OoDKC5D8XFK8VS/B
aAW7apKYBobxLtPaeq5yHpFhkqzAcvBtpMQgbYpHZJQjt6HdOiFvLshcpwhK26MsPrKdxdtNNIfl
Af4WM+EgFpezV5rdAgChkzmynh2hULHasRHlcmrOTPp4zNIjZhovbdnEVzbi1LFvKzVypjW+igGP
4M60UJAnLaixGTJrWIh5tpYVoYU60c5hG3IL/CC8+sZSnKw5/4tEZOtw/Oxdy9iokbwC9ZKx2Hm8
sr7/isG7FET6PVctwOOdRkxk6bVH7zl/YcmGGXgW6Peme5NlAoQLvAhdHKu6LogrBw+EXFndRzS2
M4bu4hqXsJYTDBqShstqCaO37ChEDuHeK0V95WBuRRnV6O9xhItsRaflgPHf17nFvrr23G28jA0f
vJkN+1U0wyV0J/vUtq15MPvBPCIDV2y8xTxQXo5Kzukqd7NWtolqWOTqgHFyeGXNemeRYQd8s0gL
crhZJINXbMYVSNY6lcOz5gR5XTLzg9JBQjPOkPVTzHuyec/8kIkid5a5HQMY1hEvOg5WMQuotany
GsAR1oaBmuoczOt74y4F4Ev1WPjWdEaiNpnZN9s7Lxun7UZGHKULsnV30+iA1SDL2GV0Qa5pVsuJ
RNSAyAD5ArIxHB8ZWWTXglDw2DJ+upOpLrA8q8PcIuH3DYu232kFXDUgO6sScfTxO3afSfajIimT
bPywSLQwaQxUD3BcTvjOBhPFae6c7kAiAIJWvx+P5KkW4wzZmzwEY8hdvSeSc7CKzEZkgPrgA1HV
olMIvs+6ChfUG68GikR9k19C1DieZ5b+IEua+ULaeIw5HhJoqLeCohLVRc68pSHoHvHlasMu/SSa
vrm0i99O2xCzoyjPwMNrSMSdEotJUBzNICJjifkc166cLLXmHqhqHqioWfZi+baPd11Qfmv7A/43
+j9QBj2CA1O4h8YaMwQC3HaL6aYAHVIH5G3WHnLkUiETEKjcpE0aAFlHAiXBT+CZ+pDREJ/gu5ps
UJfNgNCVOFtShCDAeHpPZMCSBenGEgbLR4rFkbpzsGCLCxtTS5RawMJWY1IVSNqssHAfQQA3TPuE
1znIrdHE+MkDetoZmojG09TFHs5GKvM4mV5E6jgucfTVyxe66mpP8Rq7gAehBMO68+dLGe/eEw1l
zqE3uDUSKqRCFHjw+tVwn4z4XUHuCtJjicsB+IWdfUiRoeIFZXxmAFDZW0mVR2kaIsuahL3MU3gc
xysSFUhTJNgMIh8aaoV2fpCpWLPtiG3qWn27fkTJlWSR6ZuPYWrtXb+oTlkmwovLxq5HEQG6TEHs
SqqB1rJ2dxqQtFg8mpi37kxztMClaGed8k9sTLemAdWDMgQ1FTaiI9+fmh1t5qvde7VxT5v9qvsP
ncHi+IBP5/QPIzlbY+UicNomu2tvn2Q+8ZPO4gjlZ6WHWIo6AFjHli0pMMnHJ02Jx27boUuWNFYZ
ItK7yTwHrHOrtXlQaOPKBzKC+57gRlwPAIP8wymwuDAshqS3+wQ40hdm9m0pgDZ8rydNDVpf7CXh
2JGe0L6PIyNbsF/VA1k9tR8S9Oh53rnDF6yg54N+Suvn/IMsLNhm9jkOw0qcIA/WDGyGjrXbuU/6
OiIhNf/r2JSoctr9/4rBJNYcGdEtFHP7hP0/LE1iYzprFpQHThXS/heyqRrEpi1ypkhZiGBFu1Hv
f5Lh/f0eT3GzSHaYqqyw7zu6R9r+1JulIgZcZRu4404rgGz1fUP1p5untLf6qHGWDrRT/ST2Qc3L
Y1i0wdmXTecZ/l3zM1mWITcQVXjADfo34/8cjwfZnvf+ACDo7xdbQEyyVFb3x1wXHzpJhNTIhnq+
BZxP6rWhBXJxx/I3WoaScrAfPRiaJbI/eZwcSU4NxWPEqURj0Jx0R7AYnnQo6pXAot/3UzmhwBxQ
7YO1zeSRbO32mK/dIQMFeP/MfZHvStKQkeoSo2NRYTP93l4GyW5OOtBdYOWDFHlUX6bI5fKytcRr
ETjsA+BMfmAFyyRBWFuG6zt3GI2JFIw3X+qlAnyEZBdTfnfdn/qRnpzdtRbuRpOLASNqOoFhCQXs
YpuFyOIn0HGCG1fQ4X0okclJQM1MiONIWeSgmaA+ickNkG3Gbl68byQi0HGSK2ttpyKjfDDN9lr6
j5hemb8EDY6c9T1RTO2yyJfu1ZAnwFii4eyXukln1+9dGlOD/AIQkpAmBnrtmcbJYhq7esm+PdjV
jQXEGS2sgDV6eEclYbZz9YEQ8jqNWfAygP1UDjonBLAe9YIq3s8cSwdSsNAz/SgvcfjnlyBeImEV
gwuIjas74P/Ec1qgvjfA9UlavqWby1s/SffqTwp7ZOFHdLv6hvSfRL27v1j9iWReVIuF9FEEJaMK
aYvvU2+/wgaywYszB8cCqOCzAVXLToF3IqqwlcZchmW8kJQsHSMtzyID6uqGhCCsQSI52OXWHgXP
oEeez5UTC7AmYwoXpj3+e2iS5iXxdGhKEL8roZ7i0dSvqxYP8Hd5uHt0pHEX/D4OzXoxmrLbrChx
3Gao8zov8my3CFyOHfXbmHrU2FMP7p0QQMhSqRtyW6Xvg0wPa2+pdyAIRbnkzQ5c3Djh8kek9nom
57syN70Kab4dkk79MvgCwIiaX2kCiEKiEXkIrSTpwbqcyvLzznFACAdubczZgOtJwiCLi3ORWwCQ
mVzss2cF4HVxcKEMczIkIbYNgcQi7HfDCbTau1iAoDAAQOwTGJSvd+Urs6wO0yBxP5poOXmYOOaY
I9QAD4e82K7dWH1da35qGtv7E7mZn62azZ85K9wddzzrDBBz8znlwtyKEADXqCWt1VqrwRlyg4Ip
gT2yvjrq9dfiTOaFYWvFLOv+kiaWtXVQNfe5TMu/LSSQ/N12wKYHshs+x98GY+Zfqqnut8U08tdx
qRkm/sAW7dcqBdFRs00WDta9n5CDAZB6fu5wfr3hKZPEfFgMo7rnO4EYuXSWNyv1o+JG9NVWxryh
i1DAn15JXkTfh7rwLQANKQrdBw0VKZm6BWlYy4totYogecx0LH0fdKval0xIpk209uHvogtl8iPT
iser3T4THVnHU8a3P5iGWktBAe/PjquHheLtr9IXU19DR3/b7UJ3342OpW/17tPSgfQfC2Ro0Bj1
Euz0hsiRILcElWjIoJWiQiNoKDANwttQXaVTfQ486nekDfJ7AAcBUgtO9DxkyAE25XnloDRF9jeK
DiWIQcetju9p7FJl0I82/1CTZRIGz0zGUS4kQ/0nShgp5o82yKaLzz4IjUBhEqryEFUPMqPmqBQf
FgsLb10hskrxELfWofKmKnqsMyn7CgB4hY+dI/K3wRNtmgIYFnYXLgANaEtMcYChre7n7g+jLjVk
1FVIY6F7S/IcFVHUJfVUFR9M8NfsY4YCPldCK1tyRk+9B5mRuyOSEqUNgGWnw+iOSDrDSNvREIli
76Fo+P8jc0DJue2x84Rl5vKekwxoWuOUij9IolKODanUFj1AVIY7j6RE5kwxgFIgSfoKifi3/Gac
saeXuxh2DoaKucXnakvypz7ru0O4pG8BjyWtimSPUl1S30lnjkJevCdjYxcCqjjK+M5B2vdr2gKq
I0mqyon8pv3aot78SDLSUhPHVrP1UGy6fVDk67g8VdiTirQx9Qxb1ii9X4EB3jgPvK5N35YqW3eE
h2okoHOLyib8ZmI3a0+yZfCn8yTRVqn3IAPQMzyUX9CCCnkRDo4kQoH9935GppFAKviOxr5rx4d1
4FO6W0tQHT3qH8d8mOr9OljJp3gd4p3Ppu7JmdvuKxCEQSEiABLRmO25RmHYpuZ29xUMITPqmGzz
pRegrgRM6gccLAYvftAts9gbc4MMaewC+oe6dKpz7oZbExvlRxrVwA5Cpo1UiAoF6rNr+U2kVFI4
SyFpSIbDjhjzIs9cnqZkOqghaYy6q8+GVXz3Jse76AagYn3UxyHm6rTgNe98AD49RC8NbPHQ1VRk
0md0TWVKd7c2eDyuQ1Lt1EVkzLvwylXfMxmpO1N/oryo/gvl55Fjen1UIVI7w/n6gAmKwUfkDysQ
UQL7LSWeaFiEGVK602ZPGmpIAWI7rHQqPwWungQj1eqh8rKoBR/WXtmQps/jX7ve9vd6D5h6tOOL
JHM8puIBz67bjrHeCr7bO24ygZ+UVpG59n5Q6Av8LGwMvrKoNZNla4bgldTkj8D2/6uzbWNH8kcO
SW1H6gdfPaQekVVSTwZd5QPgQa6ZLLUtyXCoDWxWrdZ+JAvN/GM/N8klKFznIxgOOqQW9O1hpvLL
ymVnu6oBhdwXZS9zVXb4Nw1PPGZvDNniz2ba7VAhbzS7YQLCUpikWLEQnoK3dkqdShIeaipJiqPt
DI5sqgi5yhyUYv2GiXRl/e8F8CdDgHSd1LMgD9aPd0MQSX0ERwUOs4wMBOuAC+YOAAsjDRqsMIVB
SAzpI76wGoNf6BjUYf2kIY6p51TNbxwVbqjLQz3qhAqD70s2wKTF2yzI5+3DWs51zGtprcZJy4EG
Yp/jFPMA6d5lXb+3OLJpkgpHhIx2m2258WxV83Lq848kN4lQAaXrXg64U2RXVwk4LeZY1kxZhbEt
wcazoUqptOmXZ+qpkqq0l4CvUk3FVnd1Vqr46kdvKsAib9Kmfllt3petRs/bvWGDX7RblxcAFIxX
TzaW0bRb3oppxxwUPUSJBeo9AF0hUyIfr9SQcZwBC3BgfDhqReFzB2nppSMPCeFLhkkWAOLBBPKM
hw0R2hWRzeI4QEPPgdJHMmMRA1bA9h9hxrpTAATpp7RDrjSSkgQS1Ebwk7bVGmH/AxCX3thcM9Cz
SGDLwDXqGCAsuRlxwGKBUgAWZcwBeTkt1iHLgcNKsiVhyc42kURuI3HrOfNH/zkAD8HOl9gKArio
K3g/XKAS9fj6hjxvL21aYmiOXrOZgRPybORFJIACnkUoxH/vSdkMrrArvusci0TAHI/EuZnMVYmF
Kca6CRev9wHiDCGpVxS5RFYSVFst+6l1kOFxCkjZ/iRKy9giC3Q+WMDs/URDzN7mA+Me8BalFmWr
y92QtLZY+0/tNx28kBXMdBOVH1ebdagDdWMpPkrMheU9ks3DnVVU3kyOP/075xHEqqC+WNSSS0/r
acUwB3ijAuD5+rP1A8nqGOxQYD+//px9+bu/Wjn4wAFa5/A4VaP/wm3bf3EIIw/UCptRDklG2jDI
+2fkW0Qk1w40DIE0JnfdjT0pEnfgNuBqKvbkutmfD8YUc05wKFHMQIiVlxYNtn5CYH0fuMg6PIdA
/OZUSJHEdlX6grPd0oxi2TVDVGe3zec0K9MX1w6dGQnIyI5s1+JIshB1D+8OmBc7G6cT7paEfriO
bKtDV5iebTC7qTf0GdMCSX0qc9IC3YKHXx4+fLWcIm0ALX3cel2ljdmQNoDDNpQFmbUSNDhtrQtY
gvwzOHJA1WYCMjlFCl4iG+pxNpr72srwzyq1bGznF21nAjFnU45tiJwAKMhDa8O0OdmYcp5IrgNP
xbDuWV5xlEfZKC4GGSJRYhM5tjoikee3ChOAxje7O9ldV3l/j0Vh8rVBNQY5D937RZpixgmVEMtg
bcbaL5761gA+bx5U11E21AM819c4ycsTjVDZXV8dZFw/WV0GkvubGSnmpftqCLzopmypriRqwwwQ
09J2Ze0vsfCSo3qK6xLapUfu5dD49k6/CeiBTg0938mEjakjGTRm9bIgRa1eKHOC6qu1fle/C+UV
yFxfgIZ0FbzVX9c2eC0MAxMsKwAIfzyHTaTGKegwnovWttaoMcAJ1TbeOTd7WKIsFRAmUh1YXQqY
Onvc0pAUysWe5uLs1uP+PhhdJ7NxXC3Sfj3cRRM+R91C+HfW/kYzmbtpVUszHZr+OLaNWpa7+Q/Z
0jjxY/yw+Lc7EzfHJlSHPFDUJ5WjiZ3cpfWiIsDeb0NP/Fy+G1LZzAs4MPKxOYBUD7hxNzn1SGba
yauJ43ITyaHBJcxHa5NJYNlENhMHzkzh9BWgrzG0cVp7p+h9LM9JRg0H1dJr78/Nk1ZQFPLVitpA
vrDye4hP1oBk/HWOCxDIAhY+2Y5z7yATDQ246R3gstr1eTD/oZwAz3ceZEO2WD0iO5nGpDFxFhAB
7abYk1ob6qHf+HDRY+pRY/j9tFudZFABtUIbK+ckFH+CC8fdzX68nqjBZz9ja1WOAfjNK0DigHB6
9i107cxa5Zfz3eBdBVPH7IaI9yjmvFMrp0mFlv4UVTtROD28uzxplPvj5R/sJ7oxcqXGj/dAO29P
seSw9BXzJRJxTqHky7wbu1a5HEDfd1ay4MGc3MmHeqSmnlY4BUjScBqNuJjUAGOCukqqnZDnjkpF
x/pFJ7XlTZhs6gbZwIIS4/49jU3pKTFuXt3+VHczftfIiyMXnTD30wS6mYI3rj8BXLQ8A3jii2jx
wkSOCr+Ykv2ZmJ6pIbpn6pEiBqzMqe/E5kH+M1sKx1Mr2IICx4j+NeaD7+12QApRX1BFOhoTEPqK
ILtgZ3te9tR1ljK/DJV9AWvS+ORl9ZzJWtdsYw6r2K5IhgRrqvQRbB5wnCfNfZwl5NuZJSUAu8Ic
wFT2arzpcG6I3zN4RKKsYh07OrPNIqS5xsB2mbG/hiQ+e+u3KBxQ44dHUMp+KS3bv9w9t+ipRG4o
U7M3+sFFPRDs+c+ql366c9Vm5DqYlY00Bdiqy9LDUF37/Yr6RpQFTh6xUYEXh4GH6aZLhfFc+/V9
M8+5c/LW/knL3SmN14jGvTu/YZXQHn/m2o8G2/bZ6iG954eYZAxEE1sHLm8WIkMeQ2T75puBEp2j
dlWXHWXQrJvug1561D9gI9ICpk3pWdYJFXfWaWEoFETtILpKVSUTMHJce/B3AkuNJ7+rdlbgDjbg
02BEaurd+QTLZIZnrVL2qKCNkm5Iww4M1MxGnUUCAvIEC6Zz5/Id4GMaZC+i6cagfqHhTUmmWk49
UgLRa/cgpxikxItEKR/cDbCZRUsw9cgy9aPCDrNrOgbJhxqM9BfPFa9m1qQflGhtxoMwBvAOSAtq
jGxZsYAAoiIOBd/tMo9dRcpssEnDbCiK9hqyOdJOBRPxcc4LLOjtvig2wGlrd9YgKgDDfA9iTXhb
o8zHPZIfKVjqR77V5FfOuYlnSVHPHLTdMukRKZQXLskDDOxlPdVm/UYjMZStvSetTawCnTMMmznN
B+xbf3dxDc6DZztY9jYKFY/KUPmMQVZvRe92+yFOwFJRuf6VoYb/2owopwGF1rAjmVJ0c/VkuJgH
a1njWDlAFfKjFi3h6ANfw0Uh57K+kJxEFiBaQT1n98dEXsYH4hWbgbMnfxnmvJR4KIzLIalAnhLp
UgdLanBYthzI8E7tCvMHH9NYE5T73KSjDPxQVUFaHY0uo0KShlVYYt6VX8gIZKOjfrducJd01y4z
F7C6/Vi3IR3vI7ZjFBjJgEylG+AZtmhA6o1nMkGXaQWQr+3n2sIuxI8IaTREUfVHFB7FRxo164y9
ckDYIQ8RCP47EhZGvT4NKofdKicXMLAJ5r1O8xKOXnByJFQeMuhnkE2vnZLVLohCIuSzKTuny8MT
eVHzEzmJbnHJnkQ6LsnUkK4IuESgKJ2xO9acwbtovlITIpv8ddpTn8Xju9QGB9Y5CJcXbUhKi6fT
AXjb2Ma4RVillzdPK94mzNo+KAZUquE5lIuDjk4eBjb9WgCPnnHC3T33Y7AVdpN+XI0W+W7NNJ9o
OJiA/a34/GfqmOlHEgGNEmlwhnVvUVbrn6QE4U/ycbCQMEMxyCvtG/d8syCzvkmvI6pFW4CAcGDA
Hd0SzyJquth672lZxvsUmB1I0SHZcDN5MG66uN63WQME2ls8HXQdHUnUnQHR2kduJ/nqUNpO++Ko
/O721mX58p7rX2bJdATQPN4V9MKQTS4bMEIAWoyE4MHGuyZukeQIXnk1IoWLNDa89W+OOk4j31Gk
INldsEHHxTliZ28eTMnpzkhdqPJfsx6UcqDmtU8myihOafu9p2UMECPbnk3g5ZEmWtF7U1gpIWke
1P+TTEclt4In8X8VmoFJYDZSJBG3AOHIkA+dZvFnp/LGY8NNc1e5w8vYdu0FvCkXwsbxg3m53kYA
c1QjgtFJEzynywp5clY2N81R1cECN+jscSs7hiCZI9Fd+Ww72L8XoIjsinOGlTGSzPCcS0yAT7VG
c6SRfiPTy5g53EUqeoeUte9vdv2ivylJ9OD+r2HNeD3i/9QYj3ESDgdnFagKkg3jqA9aZUPDPFn+
WtKS7WhkYotByWlIZuRAw/9CljhlB0QVGf79QjbG5Kjj6KtbLqYnK5CBQPC0IHcHlCFhWcbA9XFY
uhVSNpo2+JFwTuGfqRHe1BzCofqkRchntNKtikBdrSpqFCStySS2WnZnPveCjXu6DtLWt50dYG/a
BMR7kSExR8GWEAaJxi65wyl5gDrRNtqFejyMn2rbb57IgkQPriQj2JPuASpFu/zU5haatA930E8e
KnZt53eCb/FtjokldampgT3li+xCg6YNWo7qWc+7qO5k9/12qVEdpj2o9xgmA01lg3WONnu0YAt4
Cn4Wii7XuevHRpLuDWFbPIuJ49B1Tb62KNbJDrazFoA/RGOlIt1a3Ey2DTZ0nsOSLUD2DRoxg2YA
jpW/fO0tpOKRtfYjpZb9mtWYe5HwLg6N43USYPDCTGLT+E53mvvM8L6UoNNtinC9ZCmeHcIdp0+r
jcNJHBTHfwH1DyuR8q8yC4bITcPyl3YNmv0AAGdk2JvjIVmyFdiJRokSHoBD7cDTUwLpurIAezSC
axwYuL97jQMoMKTLg9Eh6f2dGkvr2M2Rp+s0+bYqhvgFefLxC/UyI0exFRLY9iQbmtYF+2aLeVjd
AFJQGyrNBKCrqp9eehlAiSiCgfOYvRpTWDFjxkgRlFDHycQOzHrgb5b3QRfKBMDSt20fHjxzyC6g
ShtAYY5iNQbEkcuSfXlchtIKskBpIU6dFgcIuDOWtHoJOlmixpoxFZHfJyijkDMLmgtMzXAoMIl5
JRE2s9ZDYfruRk8vUqDblPUA+ls5lSALHYO8ZIxcWtCoD2qgAcurMFvyC644QXtIgMunjJ0soJiQ
nFLnKDGOGm37o5m2wIq5ABgSCjimkANbC6zOe6RuTKh2ztwVlb1LsDcNuwNYlbvMTyVwQw516z55
YmUnaoZlDRc1Nu0W2YXjEDAAsGYZkBRuVtqe1HeWqkt6UmlL6oX23AZnLbQ7vFeAkZT4h8TynsjF
Xh0v8jqg+uqzn0DUYrzosT7YAqAR0j9Jo06NBtEWu5IhvUMdE/EKPNe8j7cAEcSOhl/FL7ppcZTw
nItfSSLqGvW/YkEevDV2xoGEgwcao2jKQVkJ9Lg4ipPqZYrrkydBHanBQa53N3yQjSVesf/ZhDxE
PgLZUUd9CEND53ZNHpf90Wh95fCv4csEhUX90oBlSO74gU/GOfXyhmhoYWZWR1pDPVKTIQ2pyaSz
HpIWSS1w1oYPfibHTjZ3zd+0xUOoXpjYIdR34w6/uza24ChDV1dVecyKSoFsDlV9pYquhqXzDpbf
/Un5ukqm9EOPJOd+ncCYRLVcI2ATQBGE8+SWgFG4MfXY6mtSwAw12GKYUfi5JaGT45e+x/kUWMQl
dWpulD7b+7KoVFmRF3Dq/OjOXsWbOrEvLEyn5xa4D0CkrlAmhtOnsun4SyrPpmjILBPU2Zgj7khG
Wm1nm+OHbLBWsIR+d6WeqABqMrFEhdRKiqEvOPVegkzEpjqACdS78KKsw32f+wEYWcVhLfKp26IS
x7uortcWa9SJzN6xxbPbl1kCrJkgv45TsSA/A8+qiI2gpSYfCtlnI0rQBf9w99VN+cqCnf6S735T
dyo3zL5664rspQ7vtQ196SrIw4/izkf9wBoXENQsEeG2l2gpTlkDdsUT/V9u4Pl7NSSN5xXLhXqx
hFmhYZlUeJk1JYhIbjIy6Sssv1TEJAOUTJf9RhYMeLoT6shxJe3RjaizGmNzMSq8zsz6aEoEnRRP
nTE3xpP6ndDvAHDYKI3MoRmQhHa6+5kI6ULjArezS0G0HYO3EYWM5phskAuTHYSIhw3OgDE2cJxw
BOYR2MdpbGU9kyf4H2YWDsmGs3l6qWN3m9h2/mb3Q/42J2n+1uf4k1p2nbN+SoAGaR4Ahm4+k45M
zWD+NV7M+KQsJm4KvLNN8UQxqEFSOw58w2HZq2v1WEPseiRLqIsZ+CZe4jSMrNYCQxRqHbBz6vdI
l0vARShl/jhAIYfUI1nbYeND2OL8YEZKU3qNpbMc5sL8419jkKKY1zjKTPPFzasJn4OBzD17yZqt
USzgEnwYi7L4M8im9bJ43XQd1vbZklimqxwtfY+pHdghh5gpnden5qXAJwrqSjYdihL/zlOIH+zB
D9Y+fC0HhlS2BGQBhlhlOa9zQcJ48IR5LrDfY4n6TQ3SfMzLGuflPp7BEwxKiD6yu9Z+CilLBNDQ
5cEGnM3GoDFgu8fXyv7iZwswqz0Pe588dX6pmqDfaTrcpVtQg7TwVxK5VuZdSmxs0oh4dWtrcfb2
NGItIXl1qfFc18cTwUMGgcUw6RBlu5+QV3cdZcpUNpsj5tgYkgyJUcm14v7HKp3xwpdyEk0OOB8T
j/1CpkoklQ3yFTa2wfFaHMIiiNbAjV+LDRnwZUmvhpGVz3nW70bbak7+1D6bLX63dljeN3Ge9HsO
UNjoQcGkHQsB0JsBy2untaSgIehvvti2FT9R4GDxx7voo/Pcu6b5/CiWNwPql2fbA4VjieJzUWQ+
OJlH/w0oSXuO2t8XGpnVur7G4LUFKs2Yb7I4wSnsZPxJ9l7v+m8T48kBCz15LgJ3UowjSGHbYp72
Nbb+c/xrgzlJlGZ+IhfwJWDd4PnuLs453p+O3bknapYgBfbrurrAn0WPZH0b/I0sr2VnaTPUKQG7
XdppN+o9+D4MyUSH0b7/GiowywBr+KoAOG7YAWqRSmx0M898A9KE6ZgVDeqnSRHWrhM+UVmOh53N
JiKpQ91mQDK2NdWfkxn5yvWQoZhJFm+ram3qUtNjizGPcb5FVdwkwhKxecYCv9tOqEKJOhQfheJg
Jyhcxtsr67760wIkKBM4xMNqtl/Dqv0LiDDsuuJJeZ2r+G8SM9P1tsk0e0e3scuvfBcGZnVENgty
J0Aqs236WtK0OPYXANM/u3wtPoSdYB/ssTmPcWd/KYo+A8UqYGZdv+k+hSBFXL2SXUQZmBdUVJqq
RzK/sOazGX7TOivuu10YMgaKpqG+Wu0XpEWDb0fmKsYrGst2h92y4nFGMmqwvvnLXmf30AKM65gK
DpYLJ8GqEw0KSEAPo8dLPSsT8BJBUdwMf2KiRdTLWZY+9yl/j0yRZpSZry1ATACwMMpmklgKLqEu
0Fh1vbn/u+8lvSRV8k6SnoMstQ/JapxVSs7nq/JNADyNlJJmZ1s9cF9XB7OVIUR5g4X/GGC8C699
KULgFQCBmUyYtPNw/rLDStHaGTJnEWAZFftYd6PJd1Vzogk7YGEWbKqu1aEal/u5fgqiwcM6m0uk
Jvp303vqkjlv68gMlzcDCBXgpgT2r+GH4Ce25gOBAJMoQ9X4vs3XYUtDUgxl8W3CxtdODCLdcbsZ
9lNRsy/AuDtZoq++lTPH8drq229VmsfH/9sCIDPNxjHZenAKh52pWYfUUr3/LJvW7CMO/bs7VxYb
3xwjMAGHm71XTf1YYIVl/GeL8+Wz4LGzA5e0fU4C9pcqkQ1jNzvNnaxCtgBUiLWUd9ENyr7wHQqB
rZwFVQWXdQDVOUQPFkDOvpfZc4Z8nWSoD1NqLsAbMZarABzKYUhcLxrl8P9x9mVLjuPKkr9y7DwP
bbiDGJs7D6L2lJRbLVn1QstaDsF93/D14whmJdXq6u5r94UFRAQgVUoiAYSHOzkgt5E/gJ2COqFW
FQEQGMiq5oLHe7CNf0BW8Nl8ZxPvncIF1ENDjfu7jVpisJH4MzUHNO6/qMep1eWtX0DK6QztLBBD
s4qDRzKNHnrqykCsrBrA9UiK4jSCgviUO22BjIBYJ8pEdsCQ8nR91cQ2i610iFKuecvhotC4TDSQ
NrlGDbWGHkBAAaLDTlF6zy1167/qKkeVBmLNGtubg4tagtSQop2qiIES+OMUteqSzdNNUNZ2asre
tTmE6FTzylrRVMsAPQOrxhtJkRuAu5PO9uZzx7+kT17OCW+OFpczQa3AAjrRgsr/XfBQm77XpdVL
EyMzwRvjM09td1gXUSS2WRgMYBYqp7sbGYo6kahezSFZjJohh6/mPkXKCpXgW+R+JLR19elouukP
nk3BMwD47V6fbGPXeCL72AfFpziMs++oq/8RjcFfB6DEAGzDqbPLg37XOx1qcGwjFqemN1Fko1ph
6CWAFr33yajX0HNNmNVtbhxj1ArQw+JCcSPNSP0+wf4CyOFd3zTdvhfe0Rt0nM1VUEqeU/pznxL7
c/aesvlapbeWT00kC8C3QM0ZHTA3VQao1RWmYB7Wt8B3DIYeYInyPmBudkZr7LsswPIn7Ppn8CGC
lwOi9BCVB/dkI3uInCf2hpzuWFn33HJ25AwF4vPEhnYtvvNHsuXcYIei8SwcncDrYslllmJztacO
YuzEpQvEyQk3XAPCN574KPotaQtQpyu2pDvwy6MrDvdfHfK4ElwLeQTNRZa3KFgCug/XkhkWaMKR
hQk5yFSozIkKnFIcHceHvm+STSGtYGWgBghCcBDxLVeSPfcSeTAHZTMrR/FzU3dSDOHdJJBnU166
tO+txUFxvEtBKv73Q2j+yBaHOi96IDzD6SX2EhzI1sUlQur10ngALoCmJLfvlAMkoUiZV5C7nN0D
NpV3KRwJlB12JQ+TFQPT7J2V/qQy16XqdWYOWtiGfoVdkQuRk4YR/xB1cTjQq9ks5pdYOp1vwRqd
nM7adPhdekhTvopdJZ2WwSHyY2cWHynnBHHA77KNQZiqeDIWSos8bjeObmWHxbSwXPDUVCVdxdRD
9+YPw8hWc0f3dW7ZIIarhlEoRoX6USqaSKsrX4cOCF+Gc27hu2Fz3Y1l92pM0oXqFL4P/ntwlYOi
EoIj9TK+NJPoMUhR5RWZh56DXHlqu+Kraf0UHRPfJgm1aTOq2F0HwMtDpwM7XFiN+DYE4RcBzoVn
G2f1B/5Y1X0HZBZ0x7I2jh9MHBinuNM8k0mTxn+cooHYijK1KMvaDkgWAFCIrgYy5SWeIqLOvopv
ND3YOgFQYR50lO6Gamo2bAw/Dz2rT01i6E+SNfkpypKXwuFT5ndW6fgBQCk7IxTGkwD/whNyEuQb
7Ai0UarSnkbSBZTony2Xj37hVXumqp8gJG3cUWvp6lOIqkHbcDY3jqW7BA9RWhwFFJwICY5zkAmZ
0g+xySCM8atX5+VYAHqifhZh6ROXJkE6FlxHHNor1wK59oIoWcLC2lr1TaorsYEJIg9g8JaS3/fq
YoJIAdTH2tFVtAlkH3H+exeY2h2ZFnsV6gE02LphTTY+ufpOQih0fEx0bh5RL8Y2kZHqRw98bA+j
GdirVrrZ98AVu1ovmrPX4ZY9yyxA57hdBy5UYEksgbQUfietQN4lZMoN6bcJ0GMLK1BINEDUb218
0jhcV7RLpsbWXWNCX/ddrnRhBVpsM3PQ0vdi923cQhBELXDkKhxhrx+c2okfQt5uZaz3zzga758l
6JgUM3NwGJXN9YA4dxJXrmavskVju7MhJHtPpswE0B3roXFD3bStHdyG63LfChxQN4H+RJee1+0W
mnHDuhWFnvm5UV1KVDie+6IynjrbAsO0XUdXIypuZr4BRqs9TYCNlHhUc06ONPzG07+E3mCumbC0
uygYkgdnzNzVgDKJb1ogkK6zm09aFmPBIMtoD0p642NctA8UABlAuRJ6ZT/kNu/umlSGm1z3xLcG
hbZqBpp6GiO+HptO4u/0TUuj6GG+t4T89S97EX+t0jZ6mDqBexTGGVb7zQNbw7YpoaYJCtcCJ1Fq
UUR9urhTMHonkKpcZOZYO7JVXUsQznrTBHb+OR0+kMZ3aAl5FK4VgVyFTy+MsdTvctacRijKf7a9
q6jI8RDVRdOLKVAdtkS15UcyA3U7HUtbxHOUzJO3qIxDvYjp2XY0ZA8J5Ajl6tUongPTMi9lNx11
FqZiXSlme2w9aRM6b1t7PZt2epe+LlvU240uhciwuAqhvSvEtLG+08KTUIIXyM/gDCO9p06p1C+M
EkKtSLGCn04FLA69bFBlhrOOXcJSg62CuFrFKHucCkBnjH6zYINv4L8SdbwocR+/3ECIaUCCKk28
VIziNeqzLOMgpBxDsEuD0Xh1M9dVuCaFj0M290jjlrmRiMnXKIbDcjQth5UTdtEDyMQ8pK+7yp9c
O36F3NHnRmblc5BBZSs3XANwBtiTqdjFved88gC12Jvg5NmmUMZ+lZ3vyV7/CuY9Z9vqrNxDhsj6
jFOSNfmhCBhtNBwSH/u8Tj4MXvtE89lhBvLYPsvOeW27D9qgYb2jXsjUG9Q4h070gOLZY571IHmS
SFw7ZTm9ZG3jbsA4Gu25ncgXVul3pgzK56q1x3vURSO/Lay3sKkeoj11/ximp86jXWdrrAG2OJR0
PnSjKC84MOhmDfsoQP40HPLwQF9RG2GQFTUAwu2LtR1Z2rOb159ELp3XkkFcmdupdT80Q3aeOG6l
5HBEum/rNv7sVZLvMnCa7yYQzX4OR3tDAXEZJaiBLOUJxCrNg10ggTxNifMKlO9rhALrZ9OKm2Pj
Ip1OdheliADnvIaZ5m5Kp2SH1q60Z2dsPwVItIscT/MRSnRPrS1Hv/QAS4/eBe6nJLnTB2ggkKnN
RXcpcUOKYxM6GnmNZHiPz9dPIH+cIHGPCTIIGF9NgFOy/84ENH3Qts0lstNtoziooxbr6syb7oBK
L86dMpGdunSJK5SDtmws/MVGrSVukml9GnVo99ZrLwiG47LIhNQ6K9a03qTLewgjbVWX1FaX1el7
DM7xxmNhi/+EiYtj2/eFOC3JI9L0oTU5rcHJvXSpNccsK/gwDSK/Z6NYL4E0znYDyG7N+R9TA6UB
y1EvHHpNtRGqosZWFTWxajnKwTQoTpGDbORdHIMqsCHb4gCI421EGDEF9YwT7MoauwDwjwqETCth
fgy5w2Oi1d5D3SSoblVnSuaIE55BM16SQvDN7yKEW+9KFMK+WJqLCuZIq9dBYJs7aMAchiaREBnu
A22deIJtBHg0M6yJy3XGPPFQV4nx1Bd5dJiaCrgRigYUsgKWpyuOYWfrT6EWjxc1VzjlyGOVebP1
1GHtcpw7n+nGprU1RpxcB+9eJlowGi2Bk5Nf3A54NzJ59hD7+YgDUddGij5SYqXUsvHlaZExWswQ
bgCio8myad1hte2PqCCSyJb8GoYRqKBDjklJmkJSGeW05OzH+m1ErTzkJoebyZe37QPW7cYan4d9
IYYkYG6stXC0ZI3t8S/aJKJEQvaljsAhTGEzp1Kigj0nSddkvBqB4MkJ0jnYGKL48lYQnVWHtjG7
HXbgWLjF8sHLbP6fdnhlXugokHG/QbX1+ANsT6+OZ2gvNQqf/awdwg8hlnmQF3flvZNG2ER0pYN6
76Q56pBy2EuzRBlEVnubPin6rVNlSJ4mBuRDlIYIiKy8Q6kFm8VEdrqMNhvb1VW/7SUeotl5MRHz
Mo0VOsrCgHgbUVIOlH2Y6tEF7zz92GkJ1KKc4WXU4ubA7Npdd2M9vOhgewYNdCzPOnSHPnojUq0q
LGMOVIhiDzIRWja+FB5HCaJm1zi/Q6XbIXCLwC/AunCOC4Bk9Qg3u64xwEoF7K+X5skh0GuUdVAI
XbQ4xOF/lVh+4zZ2v6Nx4NdUN3dXX4vBvBQ2/1QJ3O+9Dk9NU9UypxL3VuoaqtJ56ZK3UMGBCtZV
8M1Y8ookWYOzBZnckoH+Yb4KoF5+tQe3eG9nUO9wdRNYGN4Zd3Sx1NHv0l1s1+PI+j54fo0/+Sko
rrHlmURyJ/LQOhtjj/NDPRQ7boAABasiGOniKQrcFODI1pgNi5UgF0kJUZMUyXtI+f5mZDswnH2i
0hwPy19TEqQjw+Z7Aroesu0OKM/oZZYQVBNHm9BG2c/gBIXPwJ6HrAKUO9JS9Pexugwdsvk8BIcx
OeiCip/+Pk/AIi5Kr9vfjIim+CXGY/9wMyBEatzLsTFe5qCWNtTbIJqGE/WaGInNVcSSlYsjgcsS
m5sGEEJA4LSRYs1XF5yRgaIX69m5S7YgzRRPrzKS+yoaC7iWQY7+XS0r1HkOAUnkDkk8ixydyZ+7
XtQnMqH6Ol7zKAQ/Te2yjWUjmQRSnuKMvAhuptRcLkan74xUK46LiVpM3YNnW6xfz0IOrrxJvo9w
hvPEgx6/fa1GRlht7LB/6Q9ZhrUM5DQhxsN5vzZQzvlAez8dh/cbVzCoA0DE9dk2wvw+k/wg+g5q
szdT6WXVH/rC5Kt2xM8jS0x3lzXBHhgg8QyRRfFsty6OcaDXs6tsF3D/JovuU82bI6bwCyrh3BTc
U0EAIr8SmmEQvwnA26S7gM4XenCifp7i8+t42G+oa0IhVduSe8IieI2j3cqnrpcLDGRq4DKaFeN3
29bq/QJJJDAjN018eklR7PAwBTgla/V4NzBU5UyF0Ga4YhNCNasY0peoTfGs6FPLvmDPZ18cnv0H
gLJmT73FnvVjdMCv4YtuNPbFVJcAurDnsGLZp4J1nxIkvQADWo2kjVl41scaK4OXoNWkb5rR9Aji
DI7/XCDvutgZoBWQa9saIx9RZoz97lRYL/nYfBqFqNQ8fT26X6RmPtORAvAInyt7CLbUWy6LsiPZ
Sp67s0TkTUjV8tvxLtCpHShVaSvnIvE0rObtXh1rq7wGtIQ8yxYQh3TMDyAEo2Q4mnvTBhzSwbnY
oqyG4lTjBGniXWaCskKrM283y0JMqI8PodK6BsV6/8GdEuMcZ9OLXkRB6+MJkrr5B1KTALoDjC9F
eaZxXFq/n6b3lJZUzdMDS5phHxlC7pB7qj+aXQ390AR5Ay3+aSS2+zwHuD0eIy6O+HQr3hm8/k46
74zgISQKT2rvdCHPexyZGoDD1jKrHTwNqqISkNyI7QdLXXJj+mmDgOcwMMt6IHvQFd66jKS2XmxT
gUcmt/DJ4vBAC1Z6FugPHuqYMWhgNix2a1xN5Dng2RyxgoAytCnZppURPw6m4x2pVf+mu4RQHCgo
30Ysw4q4WdXC0g9LLBvqz8jbVltsx3WAbf/4EkscveLSpdbNu6CxN3EjBOBWVl8XvqsIFtsGWaws
99ytrbrQTRvmC3nJtoTgMwPfTa0YAZfAaAJfJs1AQ5pWNgd8sBAjGT25n7RyOui1A3wJb/tNw3UI
2dlYxVhWKr6x2Nx3LIR0rc2Bt/MM5zukk6HbNDLrY4V3uuYp1y40E6hDp0Pax5Cq4Hm/MQF+u3CR
Znu687sBjwH+lh/pzk+Xwp7KrVME9XpWUGQKygyZckDSHDEk/iislaVFxQNFW02eLBMYMejWNPAM
OxoIrtwW8nf4T4t8Gs5rotegyxXhSViyr2aXskuihcYTpNu7yhLPdCmxDdw4sW1uYsCZnrEGbe7L
/LXIUxerUax71m0AVvm5PzkgZR9B13SEbij84E5cTYkb3HtRpD1ODO/CayXq/qvgMe7M4NEroL2b
W8jKUJccXGZynTYO39Aou2bxPWokdUDykHcVp4Cz9A7b4ZNVOM19M3Zvl8Jz0g3Pkm3YFcaJVd60
7nnsvY7DYzNU2XcOone847y7cDuADIOJ954JYAMNllbbkXm4zbscG9SA1a6/wNdAL4ZcMmHS6JID
mMHlVB8qOVhvDmjbZjMSzhwmY4uP45NemVhHmOwO9R4K6JW27M7Fm+oPuQtWaurb0B5ZT53R+EUD
JHLfo6yTBV9LK8GZh1Q4QpLpo1YNmdUDeMzOYRr/gLBy/bHqg3qrycnDcXkJLr2hStcuC4evedpv
tThwf6hQx3arOTTqCwmMWOwckdnqL0MMTgIXxK+fy1FPdjyZ8m0qTeuz5DhBkbKIz+TFp5nl3P20
DEp0p3iQshQoRFaEe+Cd4+WqM9v+DudApwyMmkDsv9taRdc396/j5/YIBoM7kUETz/Jq5zTgN+ZH
scy+V8lHNnnmqymxZC+ifDwNsTFeUnBi+RVo6rd6IkBXrHJCXFGaO32BN0H9QGWLqAV5UQiAj8bo
Lw6PMkpLn1q3U5RVOG0NWX3HX0WgKB00OsuFbFyR4IZN6q3xDH7zkiPWo0fRt2JvePGEtH/nIKkD
RpJTN5WQnKqAOiAb1k1vDmpJiqZmMeGpkjkJFMf7CERhVY78pVKOR46kflRI1NlmK335xYalcXxo
DRfprCWG3IWXaRcnD4FqCsZncDZN23IIkNhMkvisVV4FxSYt+hS78c9a1Zxo5ofe1pofJWrQVsBi
Tc8Q5Jm25pjnd0mCvDKw/R9NbWjOExJ/y1tLRT6blndGptL1DhzLtsu///W//9///T7+n/Bn8VCk
U1jk/8q77AEfb9v8178N3fv3v8rZfvjxX/8GlBG6PDZnHv61IAFuK//316coD1X4/xJpXed5W1iX
DMjXHVHtEK2OYaVb3UCN42Ii5p2lO7PvRNBpwb18y5I2mgl5KOKG7KfnHASvhm0C3RckJ8cFz0GE
zKKPx2lywhkzPmZqQsQhAS4MMdSlC6QuEr9L9Mdosm2/QL7yFRrlPv787o8J+kGrrNTKDxpyUFu9
cdKjmU3tvWUnuCeYoH8j6R/Nwek+9nrhflbUoz52luE+pezl0p8V+LCSCVahG4k9ieNNwUby9fz8
i8Mk3paarkMzogQgkfq16k9u5gxrgKW1U4KbG4ouH3PPMx8jASn0emL31LOyaLzv285nIRIGfg9K
tzuUjX9Y4q0hcfbQWUTJN4Vkjci2mRsUa5qALtAYitfmODbb5v11dAiar0zBwsM8dZTbTyA5S080
tW7Y0WXgERiquHim/EJfFZcUK9kz9eJSN6D2g9QFC4bC//tvGtP/9EUDutQDXsDlNjNMy/3jF61O
nXBKQi4vOjPDO9JRcuuxFLP40qyuVKC6L4pwvDK7oTxzBybdvJv7ojcKsf5jjC7LoNmiJhN3N6Iw
1PF4PbRTG66CycweiNGQHEk7fgd1mHVAugByTVNkbCZ8qbZauMriiX3L1YPMbO3yLCBdf+aGhfcC
4CXgjc525vh2RBdd3OpQjCjJ2oUWmOnCxrPXLdjDtxZ4jVDtVcWaT9kmsIICkk6ppdpOoSg6Zfdu
ijTL3AOfsNzVYVqdIBxaXVoTYEHazKndW2HllQ+R0Xbevr1H6JORFX4qGnjt6M0bOl///qPCT//2
s4LAD24GFgAfHMyjTPmvbgp9r41FZnvjBbDMwB+ld2Lc1J7NqvFO0rNLv+xD4ws2odYKpbvlpbOS
8sk1tY9kD4QWb2RhyQNOCc0XoR3toTO+oKRv2E+RGWwoysX2061Stgm7pt3badnc58CdbFSi1adu
zGVzL9SlS6xrR4nKvHMnkUGujdiP1RM3gPLdJg/LcD/FpfV5iMBLyAG2yRu3/Kh34GpUUVM9atCK
waCgky9G2LQoDU4An9Jx31lrVs19WvIW3MMJrODZujG8U2Dow5eu0wK/YYN1H3m1OEBxDn9+7GYf
DKNC7Vgl5ddCRIdS3fyL3DnZU76JNQH/4DVP3BXJqvBa40hdg0/2/Zj1OBgFHt2vvSzcoZglgKRT
qR20mOHEPDJfpjKIv6kG+HiTbxEag7KoBlneXbkulxi4dkaeVne0W1wutG/ESQRbQ7mn8Mlh4Vaz
/Ydvj2XffHtMg+vc5qYBfTeQMfzpl+5ajoc/TY0KtMSWwESAJkX6YdI3AkWaeoV0YeiM36tJjy91
0zfPZppB/TQExyD2Q89aKaxNr3c9vgoVP+CHKjdgPPKe4hwAvjFnKGVnjfeUlFp/Stz6M2px+9yX
vIpBzczNPQXnOmogUXaw75NqzP26n7J1mYfBVgY6eypTy9ni3JjprzLK9Udb9u0W1XjdXkbB9ILy
3lWDm+lXIcoWhQJjtw/rYXpBYnuV9vzNvsSnoDJd7H+Mp3nyLvkxeGDzInCNDuGDnR1wpKsJWLP0
yZ1nKB90ejOAqMBYnkLoup+cKQe7pXRxibXhUBTpjkzkXMJMSOGq42fEmRGQZF7nJXfF4Og4WsHF
Qmbv0hX6hxKqUYchjcudk1spsGahbFc81ZuTR82xTeNdN9WvcxeEk4+FrMLtlIJnCHLFvXHMJdeP
U5OhZXMYqX/VvAqdm1cB8zA1wTLVPJQ8ounANlfhCKesjLso6r70k7C2bdyiqMScNFzJg5MZ4+6q
P4erMdSqLWBGh6CsN3OXhs+TgC0dNULl6u+/+q5z881HeZ3teKZrMsACbd1Uz8Cr+ybWWb3hpEi+
1GMuJI5vAAgAhWsJyQHD/hi/t4pJvNmW1l/GFbaNzyYK+sc8+FBbWvpFZgAI8Kg3t4kcpq9e9bEA
c9UXQ5kjPHuhp21V5z7JQS9ThAFIXz3t5JZ2+8nudewTgVAIehEdjclu1rGCNZi1982LHDM5p3o1
3TsSaAo/DMC/zbSwPocZ1DK40VkPAQhxLj0Ajrjt4qV5UYIVA0w5Dx2yxlcOGgFi0LcRk436ahqB
I94MSmxwSJQgzCMCiO58TeMYU9nsH25HNru9HRmW6wIwBVUXy8Qil1bAVx/KZCYsCYUTXzQAgP3K
9eyzY054wnNIwbeW8WNU9ZFkIifZqZvHenZnCX1zY6cuXcTQt2vWFdo87+/iWiM5jDoK3Ar1ystQ
eoVphGYZS4zPN3Z6Dyz3+mNchjuni72jpS56hlQ9ChFddhy1EU1yzU2yUp9aoLzxjovtNoamW9zU
Qu3zPgTZwD4dxDOe7ub27fX+cqqrN7HMdTP17StTIL27eXYKX953Br7rTL32Yr+KW15lmWaxjVr0
0e3bZhvgozvyJIE+JTXpEkPK7YjTJv242Kh1YwPYZwTBi5qCLld9mmLusyoCYVyLU/HfzfE7G70M
sMk4NLhxC3BmriqtzrcGB9zKKIKfgAADHcHlpzatQY9jl8PZHSU7Ah0OiVGmRc/ISoK2FQCm70rJ
KW3t4KdRGq+gcZafXG/4NUjtmapy7Ldtyc44UkhBjWykuc/yRqIcD/kDLdfEJRmcs0HLy0l5iy55
82Z9GZEXwBXxTANkJ67HU0SE8TrwAdvBS6LtiLv5iZlW6hc9mPzrCJuK0UygBmh05oeus4CALKsv
2K5Gu8QChcQwsfKLmbt7dzSMDzR88gC1clTYMpzj/0zDkVQX0HzHMdOM+zU0na9FG+L/+g75nSHA
5PFwU6xY3q17u0hf9Ka/sMZ0fwD38WhoyfDZBk/YZsjtFhT3uXfKLEtsssZMX/jYLqFVDAWdVngf
vaq0L7xh4AdrQUOseikLLPC+SeQu3MnQfdToVBuKIw9dUM0KigyMuLHLHH9PfarlxhxQGqRNYTsn
3ZdE/pJvH1wHG+QMeySVs5/T+RTXWwAGd0H8NpZG3OTq1VgseKEHpIkdKZcmmYY6bmr2yPa3K8MJ
N00bxUeyFSVHJS45Sia1A5axLqSiJC+BA1QEB5VTGUdqOapLrcXRKTqEnugQqEnRNrEYUBCYHUBo
sIzsqrRcTbxBvQeX/ZZl7XdHbQIrY3i7yD6CyBv1daQc6lWntHgX/1ikAFplgOvlqqCLLo2q1Kqp
/Iv6IxC0KzPQ3U2i0HRLIAqatUOIPOD8P6b/fORhr+XixjFLt2bqDzL/0Yz4zUN/KcDjDD9uFUi1
74q7vE3fLhXWeeVq6ZN7MhV2nozUh9aUucG+NFrNnv/JHPNsblNvY023krOXlSmyWODF1jjnD0jd
DEcD2+XNZABbBuDYjuo5KKLCb+XB9MAORhE6+HxXZZ1nawCVnBMYoA8D77sD9ejClX3pora5O1Zh
Ddg9CpdLOyxQrqaPm8nqqmpF1Etu1E13c5+aonLycktNumSA3ehVYW3BZd0VB7LRbNSKglJVsKjZ
HXCNI+vjtqe8wRlh3AC690ie5XVoDLJmNfDGgxb79WAUB0J9T2A0OVSsFbgLAkdOtmHbOIE+tx0d
h00U7im9BZRkXoeH2K74boAVHVjsuWuuur7/IQ0Lr4Tjgx1VTEcSbIjUNVThhdXY2aZVXqm65DXj
tNhRQfWUBRmkEsy/GbsE01jPMY9FmHqrGqwDd4n6ntlIEELMHqAiFCAqq17KHJl6lEX71Md6HQHU
pEtsZv1mCB1gFlQk2YY8CpMt9WnSJXoeEgz9+u+Xy4Zu3KyXlUwHkr+mCxlZg1uuWrpdLc2YLjQX
p6TmGWjSuD14X/T4xWKVv4DdbzDyC/b9L0MAVdEOahJh4lfbBpAyD/p7HHUX515PW9AxePyU8OEx
68b2iUydWRYbp2s6bDsRQY7fDMqD6ZEC6NKoQUwNWiZ6HzTYfbXC+QG2VuoUqrRBhlmk3jc6jsog
bAMVBynECvfh6kBGw8RNPx577C53maeFmz+pCuFpw3G/PA6kMUTVOTkV5lDThMzjltlxiQdaDvhA
4v2wS4YVQTF9LkKwupigKHq0oDmwTcIuPDWgSIVcb2vvYmk59z2OEoGpN9yP4TjVQAQM3rfOBdc9
clohCn68FR92HLv6O1QtQy96gUakccLXdoMDK1E44bha8BJzvzUBQVEDo974h7U9/9M5le25tuvp
rm4wlOKZN4fXcVC0FX66/Tnk4CALLRAOrCpZoQS/SH3LCtHVqqw4VczLwUKIAjgID5TQdUwze01G
umj4Zeo47ZbBGjrSjR8UhrVhDg4tWA5a0RXl0+MOlO5dLqVPXahQA8KoLhS9OPBHaO8pZHFQHI1Y
phJKSVAvnfxr0BTAYKAw7nmINKi9exF0D10X9ZyoEfUD3UE5bPYCgpZy7wBF4DcqG9S9KzhRi2wo
e0t2rlY8k7LTYv9d7FVIGpjbfujlKp6myMcOXD+Vru19aqyfroIhp5BKPuYMAIJ2YuMLRdVi0E+o
C+SfnPynraKqCQje0AE+gKKwFVMsy5iLojAXmZcoGkRzGaD+O/3DrcW+3YobQK64hmUwm3mWgfXd
H28tJvhrO8Ht7mzLxvOlIvqni4gNKJy6oOxabNTKptEHI1R8EWMA1RuKM/CUu4rDDix7YPWE8/Em
vnReFB6Gzm5WRZlmz/itE+qH0DweDvb8yIzdHdlQKqSfWB9/nYFAEodWGnbyJ4ptDTCCpfj41xRb
51X1nJ/myEGE3O/q2prn6bDEOzVx+8VLgOf2pyh78RhI7GkevTPlrjJbDaRbrF4X2NwfGqg3oM7C
wDEa05JPOPbdFZU5fR06cW0vUa1Jdl7m13YVH+uJ/Bqk0xfNaZ5bx76ACQP3yHAIHjyj+Bzh9PrF
bVixU2So29RoqxcrtM9vGM3YsoFiDX8U4JA5EwxQ9WQYBmfCCL77HNmaH997hBB8772PA6Pp1Sw0
5/s4kL8EZ+rlYTy/QpYAZx6GwNSrqf5qcIrwv3t79Gbf3wJFvr896TX+mHeoT02Zo4tVZZYM+tWe
dq/1QwZheKd8DrGrQiahLZ9z3X2zLd6lRXFa31j/8Fvgt5kXlePzHMYM3Cpx/OHc/BS6AbVCYTak
55KhgNVoeyzzKSE+Z8nBpLgz7VZCl+VXutziFUA7znjSZI2EKIrhfHD4uR80LUzO+GX9DGPH+WBP
XvDYuuOaGan7gasLWCYgETRlTxTAWfU91t3qPPdGcGD0XVscKBRIDECshRFuqWuYybQx7eELaJPS
FchVrccu76zHummy3Sg0oPyVjS6tqPg6qVm3WWxaFyT+JBjbOY7zFoeKgx9mx51jZzHkvYCw36VB
WF5oVNbk2WOBZZB6FbIgMVCdgSG/W2aw+jQ8Lu8ocRwBxFSYH6WOyvSiaZwHVP4OKnUTIzmXy9ep
A5y4CdLPPI6ifd1Hxa4qdfMlDXSfAswwM9ejgyKoEUctT5aHrw05aErm+ZomkBdb5UHKDv9wV7Ru
74qmYbq6btqWbdsoVdJvDiirPgpHaMJpJ+FA3GGpaXMAOnCQet5TudpiX2rbbmwO8r1rzwtRUYei
2pXIQnnFLr3UFooCWinIFkyzd3EQhbWZQaGFxi4OC5hAY0UeB4fZqEpvHloqpCh0ADGTGNDNRjVt
gO233A6nFbk15DySHTU7ZPsDMwyPeG/9UedYD2SFVr6UoKTzi8jJt0XXXwrcun+ETn3TUK4xLpsf
UrY3rhEWqVx/iEGKNl1Zzljt643Lq/Ke2KM9WjlUa7LMHbLXGwPL9Ps/WACgjVeNrnBUBW/9XDFx
ZIp6jy65dI1TDOK1lsj1kCYCUVLCzG9VobH9VZwaxlBzsekN0fnSQ3GEUdfGZohQk2lNh4VWKyrL
rl0RWxvRbC0XVWwuh3LbK/gSjs7FszNA3hPLO6DuVQ8COvsA5zz4JXcuquMhFJ+mUFYdUFJUr6hJ
l1wZqeV5Ehw8cedubh399Pz3X3DXutlQmAbDDc5Bzun/M3ZdzY3jzPYXoQokGMBXKkuWZMvZL6wJ
u8w589ffg6bH8nj3zn4vLAFoQA4SCXSfgPqsML8WLq16grioDWxS5ufIEEFf47HPjZci0q16cYEp
XvIQQqLtoc00UPvNyDw0ok0f4qgA+DoqTcgvockZDHIACU+Bv7TA82odJdDbIKkQJdwBOi0uN1RT
pkseWvFNUEYH2sfTfp/6eZHvwKuKhzueRN7GDFvWFErZaxWwn0OD2xLuft98MwLaBGQI8Kg/mjSK
A/u35gOzEv+KmOEpFAFR9LsQZ765LAyZMg1gcVS4qZAsRabd9E7yPFDOrxOtBhPE7n00agbtpsVo
6YAB+Of/guOoWv5nUImlC9QApY2NualZ0vqyL29M3vXCysfjmADdo8OIGwfTUOYHuoxxUsCRCpek
AWrIpZej1q6GDH5KFMLStjhY8Hh6n/epPUer2RR5bdae16wNjwVuqvQ3Q9R1V7ld5udo0PIzvWps
WPXlgZcsvwxM0L5bBwW2rDQQq68ovYKAIYCy2Psin/FrqUStF4xeuI/EcH9dnSIc+NzeZGJaf1pD
zbSwWz216eYaTsvQnKrPFimk0+GQHWuHKBuGU1mkIdK8OT4aVgrMlupL9DrRXWwTSgC4AUlLNeR9
83QUPwczdKvIMGC6lN3zvrNeChMIGdiTDLdDD9pFDSvAleZ7B9R7a7Gsqvwt6nvwuS0U/Tb/0kRK
c9zCbRW3YgBPFmyE+1SQFtpmcHSOG7rFoaapWN9W00O0HhaLm1boEPRBcQegs/McAeUQbdMWE3fT
wUMsTfiYNcl22jSQIztNs/yAED9sYrDBsAFnr1HLlgQmgv40jq2EN6L2dXiGKiWitdYM26DWhSbm
BAFTyKFCYsbJl5J4cfMsaZeHAtWI1zrtnIUOjO/R1gHfQsq3WnbhNHxv9SVhlVsVwFUAHHu9nRb5
8kCIT9hM2mswNVCHHhSy64oFnQGiE3xPAWRHiUYBaenyKTD4GL6auEEnE+tERgJ6PEzTFplKMPp+
8MyCCZYA1DImdKlLS5nYOQRkzK3uJ2dnEPYlqbIQFjUgNYwZauHDmJSroeyn1dhH8kIh+vQsUDF3
Q9PYClOY95402LLOQaAooeRzH6C6cNMX9RsEtOAkmnWoNWRhu4xKy8JRBoS9MIH4HiQZpv1gdbfU
FTjwFXKL1G72hqPdodo4IXFuQzUuap3LdRa9GlsZQTssfvjS39bwFAH97/HTkhAbANmjkU/0pgUZ
aFW44ezaJHuhvnkR9XPBqKjb8dh4NQMfalJ1DYiOoZXfOsUevIYBSZzspOF9d0rH3yQwLnBNlUKv
FZ8NbgrgzTEPgCNmLb70UwT1xeGYLToHGo42UeOoM1B0u06DRaaaS8GfRufJVvM+j4JpGqBS9gIC
exm4wiEkFOrsu/BNmEmkLX9sgm5YIo/Kzv3QDpuhi+BjnGPTCGmxchOh5HA7+EO9NBrPfyplD+uv
rNC+J5a+hQhQGLhtGblx0rO/nEy8xH3ovIzZUC2sOC1PIEJCthEq07mnV7t2FM+kGE2XK3VjdNI1
R17uhvq72oOybwXRsQXLmmp1ZW7Mw0Zb7WzPfJ7jruupVbK2e1/FjNdFuaEiEkfRFwxS25ubtimd
0wRsLw0aVJcqrc8RVpV5Jz9ud9dCFPuIoL7f16gULabQi58mnERwWIgPwP8i7wW0M48FmHepncx9
BIO2uwFu8TB4cY1ulBDJVLqVvdBXYMwkeyZT7cZpEohXzsOeEq5Uw+kA7awECuHcTo9areyw41QP
DyLCgYvcR9IK/p9Rbd0QnTX34GTYszACAgRUWLrQQKRDxDzwURGb+h5Zp3dW7K/OnL4DegaNfCWk
OqunXjduPfeeRT2Cv3pV7v0l0otjnZPJ53Awq82nebMW64iJmpo4RwPam7ownoPcSxcGlyaGKmMZ
ZA+tutil9hxE+nAUQHw8NAayaIz3YM2IJnuotCTdc62BJISKbZI2uJRNCIgnBmnC79NZCCpF6AOe
r/fJyoPo0LaVw/gCtaR10g78wWt5fcJToIEsF/o1FSZVWK+adWWuQyfmD2BUL1KR9DfQ3oSAAGfj
CzbdiVKVc7ZBEs8rRmrFwvLeV6R+emMKYynQVgk0YHEe7R6iMFAU8+JZY6Z/jLE9dw3bL55136s2
dttZK2rapegWXoSiLDVl7ByhmqPf0Rp56i+pezQjKDaoNfSPNcIc+82KWcsyyRn4Ptjq06a/zaHY
gYf+3HXtx8lXLDQPVGnqmw8CQwr4mmkmz3NzggF8afXQX8ZR/1yIXeqZ3SmrbA77YX84yXjS9z5v
kZBhlpWcxwafZZA7h41eo7S3TPI+Alm781fYV8CVJWihydfZ/pkuOjjO26JmiVumQe4tZTriL6lv
O9m/Rzh1CqJ1FlvfoP7m7+YmzYW1mrZEMR4PWRXdhWkwLxqxtt91uMlT2LWfmlPzd2xEBorS8LGs
wN3YwHgJ2xEfRuQ7cFkfOlDvTh6L89M84ERdseh0iSoRMMSfrMtNVIW9toDiIYGLv9iZz9blNEQT
P6KppdfloZKe3DsrAUXYT/R1+nq+9+LhVZ8H+tY6kFDui/PMTafvtbWE6xy0XUPz0a9ztqwaC2B3
QNfHwA1ro0XFehBbqYXtccxUCYKhOkAnCBG13cIC9XsdU8kg0+o55nrSgPDgtMGJB3YCCkMfK5j9
FyH8XPYHiCFVu6vyPb1qgBFQfI095HLvwCIbH3LwDy9RG8O8C62uNceH3oyOXhL3Z+qyGt1f8KHy
UdTFoAd06ApbNWtFo1NUoTDQZD8LM84hdxN3r3U3Yq9tcv+Q563z1Jn5ojHH7jXKmbNpUKpZU1gk
/Rvck/2H2GqTIypR8RzGnDpcDE1XAFDlWfdxBk3LDB/ggtv2Pk6i9uKX2mM3ckg0gZt14TgRHm1u
3yS46VwydWFlyVd5Z4ara5+u1xfdN80bikgk2CMZ/I+B/Tz0OjcfB5s3D1J7pUYHScH7AIQBapn4
n9wDUwrV9MB6DAPNuwBIsZwjZd1dcEfCN9uzHgC8KmNoe4TgIBQsBBpM5hlEznUwvQm2FXNURnzc
ws6NzabzmMIkw8uFfMSp4vEq8ZD7MZ5GJDbW21Dt9rYkBwFHggabXq0UG1QiJxcqlLcocmVPUa5F
yOcBowojYnYxmyZ2qdAbe9atAKLpyYea2xxRjIl/Xzbl/xyh3sUz4Yqnx7xYjaCuuVB+5jDtrmEz
1DWQAQqGfm3Ggw+2Ih7iS2Rsx1UXDNGtEaSgJgYyum13Q92wM/XSJc8cseI6Nt3vC6n4MYIjalhC
nF215rjIMzcMWsRui29Pvhoj6zVpk2BPy85xVpTve816niOKMBFu2jNYSYCN+/4j9lUHuVG1AKRF
3n/Euc32eRuy83U5FArFqho4svA0gVnNJlc/lJ4M/tLv7HLD8u7N1vCoKmBd/qhavCw/teKA1ac6
1fVHwxzmsdrrxGNu1P8272MMqk25G0Zs15o2PnNN/z1yOpwBVAuG9f5WeuB+U3Mw86dUIjdbjavM
AzZ2VKpRXZ1DX92rik2n6MijOeJ75LAHh4oHVTB9j+u0umnUYOQn7wvOo72xCh0DCxW8X2QQhdxY
Be4jsTXOKqNXvVFZR9g4F+ENKZJSfymg5cBzHqxIhJT6pi4ZDszqbyns2v8xPfEYSIhp0a/l0Mdw
op/Yaz/p76+ufV9eFVPgv01QkJtnyKo+22l9aKbCgBfwqD+BqwNvCjZcwGkFUHJ4tqtEf1KP/tsi
4PetioHAkDgk0PxwLSvKjkmg1Stgu6tLrg83kNA2nmFHZ+/GwMeJVGkbs0kmS80DLoKaaN1Y0dBe
0qoDDRf63AYPC29BnKgBv7n36HcNanmB9BYze6oSWbwdbYhqAhUKdghvjpb6wXruAPtgBRfLKNhj
1G6oNwoqE0om7EytGhrfN4EAt5+aCe/4tsANeUnNxk+1Ff74+Tw1MwukFMOC722zkltm4ZAJLR1d
uCAwYENRQ+RhgJC3A3b3NECgB+aI1KzE4JwC3fkrjJ1hi3seuFcwNdl3DmS1+qruzwJ863ME+uam
4LCsblXfdWDEvxCm41AzvfbRq6Ts66UGEdDllwHJ+2oxyiZZ08B1VBidUmhGMoHekgbo3ZAq/+7E
bbmj/tCyp6N0pmlljq8ekBH4bNvZDb2q4fDWuPTSbzESOMhkuoaXxgttckYoXaOThukS0TC97FIT
WNisY0vBc+C3IJJdy9LcUsvvxxiaTureTW0x2M7Bn3w3VAM0mkA97T+QE7rtfM2wCQenXclN0zEd
8Ka+ZNhs6QRGX4zhkVf54M6whR6+ltjgZesrSKHJIblf8v5EGIURdEvl1PV2DUj/n0mo3VvrBtUo
GAj46dJLQN696mwjV4JUc/Dj2kOvrqEelO2lS2FO8MOui0VkQoNq1IOz39j+QyEhRTsNUASAu3Xw
gOQwh2z+iGqdGp0Mx7tHlVUNUQfEX5HaYLWxp3Au6wT3tAi/rgqH04ZzKhvrSC2aBS/gY+dMCcqm
QnN7P/JhZICPvNln3r6CEv1jDQ/TJQ7I4bZRTViRgnFtQFiPgjX42m9FNpoLag4cZb3QGsBFVMFF
rZfnKYtu59gaBVuYVLq4gfj9ok3wFEPR4kJvM2npo8m8/kShnYbvLB778YHWsQLLraHYgjr5BAt6
pZmCR6q/HH9v0iiAG/o8yir7czAo6Z+b/za3zKFeEHewKfc4tvaw/7n3+9I8OKFd3SEhVt+pLjMN
zEOMU8Ud9Rdcn7ucpl5mRQwuk25D7Q2yHc6592GaLtXuPG6d86QuQZjDhmOQf1PAtR9ntQ4y5V66
poF5kY/51+CghrrGMPF2SZgsU6KuHffRG8l3UheYZXtWV/mZkFlxPQKpmJjN+hqP+uQbtcoq0u5E
A1KhysNZxFsnZg9x1L0OAM0EcrFgCKvsGwVljeasO5x9Fm0epGezLdQHJx/famgd4s/XjmcoKqbn
Jgk1N1NF9AZJ0XmAZoQQt/80A97tI7AhqYUcXMA3pLuL9AY2W84DMOX6Y5N9avwaobCSbSns15yh
Di8o6jnw1wH2cjR78axFY74vYySAyIgHB4J8q4vajI/RxF/o8U87A7CB18zi3plaGehGK7pQkwZU
BG0BaJMAKLCGLA8P9tSkVyDYA8JDm4aP5egdICP4vhwFh/ign6WH+4aJb7IVdPhWBprctY2VLPDk
kA92VE7HVAzfqCW6FBqSBp+g2mt7u5CN4UPHOo4NlqqYq6YRp8U5wOYiK1oAc+IpPCYCNgACFIgH
5uvFckzTftOVLHyYKvhGRCDXujRVxGl2M47DElJ0+cEPUKMvix4OKCwqqDl6OrIsLMvSzZ/rHxqV
mX6rf9iWrTkoQ0FSRgfA7UuZVRRRoSF7gYe0z4q90HF0kQX76XhszfoOAizQTB1aAH0UjxmEcgNq
A5MAYwsH4h+4PXwzmOO/GQY+X6CTmE81j5BpyJh5P3ZsWmYANtwVZeevC1m3p2jwJsj3WxEe3mW7
88vJ32uO0R3gDBFtu4EbOH1m7XpkLL8F4sxfiSpoFsAAopSH7ebCrobuWQIviEK0Xnw3E/8IXdTR
d/P2wpsihM5g769KJ4W7ggWwtFBbLs1T5D+7fkSNKV/G3pjfjU2XrcOymI4sZ9o2GLQaDKEe+irT
oG0MP2KQBEIhQo+x604a4e8s09QP4Hg7ruZV+pMx2OHWFg3D3grNgQNJGbeDCY9bNGF5D7oskmYH
ajqOeDKKUj9TK5KtC7VR48Gquvi+CqI1dfuiKk4TuKfzG/S5tofHqFF+N00D8iduo0PTECwv1Jna
GDINCoXSOpHp5tZUHgj1UX80+wBpVyQZ7z0vvWuHdHhOhh648XYCbtwO5Y0Oa6IVIFDxC4oDJ01r
rZ9IcN2hztg/ezgVrDpIv95Aw8K+scJEWwqFt+qrfqOnZXY7xjy9FcCfA888whLbQh4ALOD0ljnQ
WRXwSdlQk4I/4iJRthvOvBDGX9GwYhn4AboJ5x5qGpDSAKkAwNPrKOFQJa+g38PC+IaeO4HBFsIv
gntqtdimXlvW5C8LuOgcZMwNwKHiWZo3NvC0wwFYQnq7z26GWljLYUizb1z7nyOiQnYgxhbOv60R
8cn4j9Kk0L6CYSwHFECwtISlAfUsbVW6/AQ55R5I0qzEwpXooSp5FVYg8YUw1uJVJKN21mKodQgy
zCoLNDxLMNAkTRM8g+YFtBeoTTNxwm+h0PQh1gASebhoAMhcesLnB6kuOFBOB2oCdAGUKL2kThqO
QeFbWpkFzS8VaAkHMfTyOvHLOtfJjsFKaJokPqjqSOdMIIm7BG5rQwFQZxh3W2pCWzC7HeJR7FVc
SXFWMma3FNcjg7ydOykGWjsPMyguBB5zIXt1RPDGvwkZNoi6Wuia3xyhHotSd9zP/WOIagP1T5rZ
36l4Qphpjfa5X8UDsvYWYCO+tYpMO7Jq0I70SskAHYN25Qxj+qkbDrUTkqmh0+2CtDpRqM88GB4K
+xZ4jrvBCgcb4JxGnlNUS5c2FBCW1KRL0dbp1mfjAf7u2QNKWdMSyakEmfEeTR31vsjxHDcoRfog
cNiDXIS5sFQsTQCo5hEpUOt4nR6XMtlQ/JgEbAfN0vfpWoDkhwRPYddWHQwzWrhmQOxtmSZtfeCA
4I4ojmMXFVZmAxEX45nCusFho8tizRtdgVMoNsJQ3qfJdPkUhG3qvBj10VrXOFpVlvoz9WvcrnfM
N254l2sFlK1ZfbheRFQ0n5omNflQImmoL69h9Ipi5wi1yJepFPL1PSgmqH25MrM4cLtM54V7ndhQ
u2YRemlhGhrDAJsaWCng9Npe4lgKYKh555aSt5daXWBflC+4PcVbatJA3sI9owkuNEm5OWwLYXru
pPvd3AeHEgNEwyneUTwzoXRv1vOYLAHFjGxxEtiNwn+mrr/Futh7plH5ruQ4K2ZO+9PngDy1sM94
8nVzAJ067M5h6eTbCZvgDX7srW/hSAJqtMJi5uyNgww+qadBXnh/O7onH9IqndYZ9rA49iC0F5It
rNLy3qAas6IHh4QdSYOCadUX4hEKF+OJV/KlMzr90YqhXI19xMt1bHDMl5JL/ZHpBSQWfkX+yzwV
icczCCF1sPFtA8UcOxyPESRSwR6CzB71XQdMNUpNCYlnGBx6EMsC/QNnNTW59ZlclVVVrZiWyjVA
KPa+zMoePCfw1jiUXZ7qRvvW1IX3VxsWbhAbxg8HCoNAZufhvSesc9b1j4GEWqg7shY7BnUJNFHv
wwGFbPfrSxoHw6XexzQ+Tyr9Zp55nf4phl6GkAD5807P/Po0sblhWDow6I6l2aCZfiEwdKNlQlxJ
1jcN7OGELoN9prWhO2uMUDufhl/tMsW2ulDjI+pEdyQsIpJw2IKL5la68Gc6nmSjfeoqG06UCch6
BnyvIdvvlAsW9g72jgy8s0VjmOvryQhCN4Ebx4zhEQ3SSupFIXTe4n4+SgE6kN9CKxQHJesoogrV
E+Uk9kUJEWYH43pMRTEj+OVVI/GK6Pdg4wenunpXRwY//Plv+Y+Uho3sPIAHQrNsDpcT7cuTWYdK
jgYhvvTmXddNi6H/ND/DpI+vXuak3hpqC450xwmqM7Ib359S9OhCfWVv9TbkNc4kuuTJwLuJ8UBz
SfrB1+N4PRY1smJKsKl2BHRjcAQ8jU43Pf1zUgpxnkUfDPm2VxgsTwfbs2d+viuUghD1mTWr5j6z
howQDfjit7hWzb32NYVeQQosgHcamIiyWds28pGOn14gp+CfsnKQro+/z2uaxaBtCylRaW3KS19O
T9Tfpom5RHYy25t1mj87bbHoW8961Wr1iyGnuaEm5xNOsWb47AS83IegYS9puno7nmrJpYuDYH47
iq8SuETR26UeAG9//sfiQfIlWWVzC7KWjtRMAcT4PzSG4q60DBtMzhun6t3JMRbvmjuRHp4HNEmh
h74Ozv/ThQ/eYhbmoQi1Bn2HaCa+OdFZRVCrLwHExP/5gO10vocWebzWgfh6gZz71sI56Ifg8Faw
pF/eRUOFiLxWml7ZixXwuyko67u+CGG5oAdb+uCA6sjxrZ3wjlEBqXfYSMBA04h31ISK2qdJmh9t
c8GYC3pqs448BYH8/VJrAP+71Anz6HRrNv3x3+KufSXPjtBDMKw3FKF6N1ReN5FliG2ZTS/UujJe
NRtuOIEaxJ7rBZ4Q+Ym6rmE0c8Lg3O+JuwEgEVe2J7LbkFOrpCdYdUJ1TdzwQgzLEhT071M8B9TA
Fy4Cq6xOgQ2k+p8CLK8sdpPjLENgkXm6/fOn6h8YQ1tokBMyidhvGML8crvIkL9pRqkFBxjvoJ7m
9mG3T9tYe2oM25URbx/sOJ/uvUhfBoXgT/0IM1a9zL57UcmfmmpwAFbIoIOi5jgpaFfSjiuYzSJ2
LFNviXeItvOKJqiE3JwGWO5grjp4cs/j54+34569FAPMTq+o0DAfpqUDHeXVtS9xdOsMdTbquQJF
E65/DqUBCq37BVV6ux4ijaYB3he+PgWsUTID7o5dwWsQ3YBLsErjtelwD4t6/C4ozFEvaN3Gye+Q
i+7hxfEM9RRtO2nQdabR5PclClubl2i1gZbQ1MKhwd+XoDm8tvm8hK/QEdefIpbV3xP3/N0VDwV+
yq0uLYCCCCh1hVAFjp7g4WTAyFxhrq4DehD/RyJGqs/A5zyMjeeyBBhYOJqlc6hz/H7Ys8rAsKZi
qvfINwF4rVKorTrwQ98Hh3uVb61/bwKP+j5qZlx8Cq4r47vDIQYUFUa2ajhP1r7nmPcO8yDxb8TP
4Eya95DJM+8hZXC0zQZSkKoLNpvv8TQYQzHjGDXhM7U+4jNsM07zgmXVwyJohF53brUa/Am8cEvI
cT1hAGsN4q2BeMK5UhfqF1VWUz+1ejMpTk4XLkQjs7Xd6/F9OeE4E0c6yAlAbEAHxPs7HUHU57Bd
8TplPpPG9r3OYrmKrQ6pidbmexRo200KJwR1O4SKgjVGryIdLxkMBf+uk7cgj9K/BtyEXVPU0VMC
wtoycSDvBWs3fxdYNruF1cVLUzAbtF4vWvOQ25u8G+yXBBQQlg3xgx9Z7D/+5eIrAlxqoHwZtmHq
lu78U4IlHnpDmzJUqGQnkQYa2bHVIAyUBA1fjZlk8O1E3/XitUrjzQh/XrvoFUPKf6lDq2jZ5+NT
D1+jvzrHg+8uCv+uU9TLJrK8n2OlvXl+E7zqA3YowC8b91MIk7G6reNzxaS56dohOQRNER3GQKRI
/gMymf/HvRBpxS8fdPDbBLfxARTgu2Hz9OWDHpuiQ0o0rw4GaDo3UEeyty1QrbvGz/3TIE21O9ea
B+YgkwtRjOg7h2ldWRYt8mJFtETNjP3IUuD09Rp4Ql0wvuRtXZ4zq6i24yglDHns8ggSiwF0Qzvd
D7hjumGqI1U5IV9FKwUtDg9w5/5rytMA0himfBp9s1gK/Ilvud7bG72Luj2ScTrIJmG6turWvHgx
jME8AGLfpK2dzdSEdJvObjvpBX87Sfo9CLj5DJsxb0FLhNDlr874JnawdxjGTQ564eJqOcb08g99
tXIlo2CKK8IUgFsTdmfg1cpFWQVAVAx9dQFG0Zwq/c4z4upi4Va+izl8UmksGEZ5SgZkwfCvLJ4C
VDoAkR67b/gbnMsOuC9Xcx49LbTxORlRRq9l9xNqw9+8Ep8THKfDhUSd6ASt/GgRpOHbdfOY1x0A
CHr8RltJ2jv+3pXFwJ7lkPPf+EG1yEuOz+LvryIRg0805CX0tjS8+jS6wrkNWBi96usLHSNVC4Lf
n1o0RofKLJ9WhoqkQ+XHvFodMdUYzaOxAq3/bd7HKh/zaBWoBzk7pxXDqgrH8WBrbDgUGU/cqS30
uc8H+wz2qr8uFHdt0ivq6xIIeiOvu+1hsFOCcoD18mRIwI3v9NUcN5Y/JbfHHbeH7GKD6bEJg6BG
FgHNbnKySwyVwUUgp2ZLfY3qw1fAdfS0uKUu5IeKQ2jUP6jV+hGYAFzjGyjcIR3iw05DZa7oolOy
il7WKDFuWuSJccBSea5k4kdOw9RutQBw9bEO4aWgElzXNeiVH4OOAkWUcGOA57FDah3pRGCBjxZ0
xQ7QODf3ZhXMBJy8i/1x17QFXxcjCMOxI+DSZDfFbhQ5lH18mRzbrLgPDPg/JEL699cI6ktVBADF
9xRPF9x3/nWNyM5PyHo9tmYYfheiXtrRYLzA/ttc99Iwt0WlxY+Fl91RQACHNHfQkLTPIhtagqwJ
lzDYDb6XWrOEMpzxkoa6hTMN5Bqw+QAFyW+9NVJuOXaRaGqGH96nwF7IKgUEXXXhrvgeQYPU93sE
rTEaZr4E+Lw6Vdy6B2YUdHYtRAoxaqrbCHiahTEI+R3uXEhRQPhX1iD4QRqrgPna8B5bjIF5MzTp
NkyqYTHa2JMbSbNluc/+KgwDSFGvfG2cJlgOmTmea3BTdqgCllvdKeCUpyb1alIDPTn4QDYXC4Bn
/GPi+CFn6Y5nlvnSWYm3ic0hWFdIMkI8cXobJ2ZD29wq7iQznqkbanQMmEZYP8BY6uwk/SIRpX2n
R8y6a3LT3he5+bOC8mAEtngFvD60RD0ZyV0A0bfXGE4pOuR2UmPaaRrQyQnMKV55pf/Mk0LcsqKr
kS/okPFSYZBfN5cC0o87iPmFmJxNcff85928ZnzNpEioQJj4bjq2qUML4qtKl2d68CnUtejQOJ0A
l1rrlRNFkKxgbgYFApStVjIY5A8r9mK3Mmr9iTdg2PpaPNwKJ4CQnTDqgzd1uCCJsVFG3LeNkcA2
YEKZTU/rR6NFgRDK8dkCJJP60e6m7oD6M3dj1SxtQHErs49cJ/Obx4a3wwn77meaKrMmu82lf6SZ
zDDZndc4EC3ExJYH8j7rfzao5izrILCXxSByME1waSe/OHRhj8TXta2nIXhN1zYzmxtuxX0FBnnQ
aYtO0czbcEhvG0tPN2ACMJf6rhc9rvaiiQrUkhBLl0+xMF0/lQl7hXuW40ZVCIpP2ujBOogjz0XV
ko/YVo5sOVvIQRhcHErcb8kVjmQhrxYD1KTLhMrKgYHNee2iCV9iKcyEu+rSHBLOXK/S5O2oiWOd
a/mNxN6BwSwODkmgI0iIFai2BYjBCveN8X2O7bVsW7IY/jUtfk7XzwvtiJz8mhab5+BwuPBtMZ4c
7ju3NACV59DlYSYAyroYDfgEnNAJPTK4jdVfZrc66svAplmaKUSyPnW2fQ8OnsWQOVB4BoVzAHR/
nnvtov7SU7beka3/h0ounUg+n1gk9nHYwEIVWEcJ+R+KKD0Ycb5oxuhgpylIhyWSyUghpzinBiW0
ULPw0ipmZs6U3XMGrabAmZYzyxB26pjx5++l8fUEBTFDDfqv3EFFm8MD9svGMgpNs0CCDFIhNk9u
RkAc8FHFhV5dm2kOmZ96LJBiU6O407RrRxYVyusj/BTA2jxVsMim1vUirfYuDQPYVasoukRQiVxU
Ecq3YSqQae6ZVWwzcI7csINzSlw6KOAmSvipagZ968TQRiygjbgmrhX5oNKrK8HKMPivEKXhT6Of
LqqvD8Tlz3839cf5siV3bEiSWMhoatLEdvTrX66uvQE8o6bcZxb2vybupebKs3h/rBVMFKcT36Vm
kwIZKirIEAsLafNGQUMzWCu7sSf7ZQVKqwu1ouCYRw0K9SI9yKwKjtSFAhwQ3NS2Unbh8SDvgsJz
NqPeZavKbNmTzkdQqGElv6Mms3nsxsYI4VU1msDnpHBk9VDWxXSBnvbWCiRDNpSD25LjzkhNGf7g
sPLbGkGVLKIaBAkLUtHnHLCM0a5Bl6jM7gFfskUYtOyOAvyuqGHuUnYHGoTyJtRwk2ZY0+ikxRoY
WimI3BlzQVDMn8HL89YVivtrIk3YnpUt2gg3cxrF2WEfFkl18ePMuDcye0VcCtzOYBapEiJwAxaH
AATJBQjizPiBwufPqC/gdOHAFG0kBmz1HCWVdSF+kQBrf9V5EPktW7G0miRQOOIn3xI6sFBZcBvk
PTZTo/Bf8wxckhEguB2AicErA99W79Loue5C7VBUurag6cgcBIs8rUJsyNrkERjUNfwO1cGQ+duu
9/B17QFIMXo4IUws9bZt2CdQEIcW9awHpNXxqxyLdD9j/aGxF7qRJSO3Yk6xATllBKjAuOOwbL3w
0ddvWTO8UTcsy7q1ESbghSlpzy617kToh9i0Iipoh7deTbZTo1vTWm0wbjwknXHGUuyrOjEWTJmN
B8qPXG+WhoEPEzWgkp0sjb6rNtRk9ZgdAXN9jLkFj6KhZd/6XjQ3nrI6bzW+Mi2oak9jhNOx4lGX
RZifrEi7QFkM335PsmWHcu1drCjY3Mnp/DPtnD4DXaguus3Yw/EklOOJmSyDXns4GJDN7J+8yRxu
6cJgC3mbx9YWvkryZg5LQwGAfBOMq2SA/1EuQjP0sfkvn2ycd9eZB6Mo2Otar30V/pU7UXwHYxW4
ioD74hpDbb8aHFJuvgGR1EYkzb0M61s4CdqvoadBDaXy2l06hB3kmB9pmTDKnQ0T1rCmpi/w13c0
+dgATHaIbQN+GCOYawFulC6SB46GTHDprHsn+zE3/aYI4DkJrYbcbfxG22ltAEZeEox4REP+ULSd
sw097/8oe6/luHEuXPuKWMUcTjtnRUv2nLBk+xvmnHn1+wGocXv8z1+19wmLWADZUgcCWOsN8xpP
Ve3VbUL1qhfeN9kyR699CcsvSsxIGeFnd8ERQ3+QF1tmaq3SvJpPy/DMqrHU69cmRdatimX8cymo
EhoklBrV+qsMqXYwXnK1eCUdpiJInWjBVl7g2RV2k475FkxWvyJrwKsEefRQ6jM1qxSJZNnhFIHx
MEH3fVAb4/cOXVyhKJhR/XHFvaMWt0qEqnITl1vdq8PuiBHUPkwcdxeUcXErCvX/cxb/6h3ttOfN
LuzkOgG7XrOEJ8fvN28wD3DYqnT0R5I6OJOzpwRGWpMPONHYKZXhT0f5H2Ru/38hdYG+Tz6vMQo0
b6nMBSziahM/1IZrLFfFMsy8X5O0yY9+avzT4JMebl3KOQjZOkfFrW04YBisNsI0pXVDNIrt8f0+
wiwD+0mN/D9H1Nbcb8HH/12P+BKF+oCJh2U67a5rSIo42vQCYk97SCC9XDu7xhmms9RvTdDw5OnK
4TqxK3ox/PlR6XP01v182tp4yRzCgaa3wVln/KYrRnx0EYFB/Z6L2Xw9oZMevAzK+DiAxNiljdHB
N/Lsl0DjI68cy/hpp1f5NqUNQDXWCtaXzAvxCBtG9nCh2p4pRm2mcTrUfHvY35EF7cWhweIM41br
UYa8rio2wHCbvcx0AkKbzpOD/LQ1aD8cz4m3JujB1cI/LozDaAtzsxFusqqR7nDITR4WqrKPtDUS
AwfLQ34LoD5SLL+sQJZ2F4wCrSucQ3CzhNFkDOmubeeGv2eI5ze4lsAfBExK8Z81TFZfpRxfbrzo
3fTZiOoXf6iFM5qqV9/LZjAqHIucdH6LuqJ8yzP4O1ZnhFeYdcZ7XaDZFJhvfW6NN7tHW0+GHcTN
UZ1Jst1gDCN/dYi3iMEjzi6n6Zblmr6B5hZvZNMUMXkmD605PQ6J5x3VNBJeOKI3dDP/VAfRaYnV
UNqOFhzhg+ZbGqtf9tJRqL+21ApeO2XIqBB43U5tY0hXNopcYkCDFfjGgR19KWDLPPZwescxZjZW
qu5lyIZuC0+NjXLnjwdNdyIhpzZcIJ+oeNW1xVPVKNgZ4Iv0hl5nxjyPUfssCHpxk2MuB/zLNbP4
7yBV3hRUcr+ZaZyus7Rg9TWNPqApFg1RUg6sBxXlAEylf1UbeK+Dklgb2YtAW47jfJSsZG+iVN5z
0JPYEpf24hA6xmMfUOFAlGXAX5Ysbsdj65qk1jnt6+R5EvbApgKxtWpQE5DNpcPF5VxeIGPyoM8I
1FADusnWmOJC6GpDtKJuiXwlAAaS+UH1mmomwh8QTP1y1g9OXuBEKwimptb+r7DetdDyX9zc9rYZ
khwXElH+iY0DPtm1Zj2Bt6zXZlE0f8V5d8H/xfxbgyfT1Vn4YwCkv1LMwDxpkf3DUlrrxflesMR9
kedeMKRrIP/Z0RFdfTQOx6gtELITzXJQu7XaKSNi7nh4DY7er8uSfeh9ESwXvGbd4czmIh0Z5PCb
gxKaON7Ln2cRsQHIKQCDGFitPLuP+3dvZNbmygz7Zu9UjXloU+Xh7u0jz6SPj7T1QT7MONaOdQgy
bNOiugbDOdZwxhIj+1e79xtn2xi8tofd6uxdXaimV29g1w1dO7jayVw0mwjR92NtO1e8RH5ofly/
j9b8arRq8VLwfp8TFm6bRYufb4k68LifW406bKaFGyxh4+MADGENqCXw+BoU4V9mB2H2y1jpH7Pj
t+0LyrS4OnldhnY81XsjmNrDXLrGCg1x0POdAVYLJxoDuTe6l1TtPSbNg+Q1coy8hRthghYII/Iq
toHiC1S5V1GFNiyIBIZrhQcbF7pN7WfmOWs3mfA6KsUTrRMPsD+asuMeK0dgrLnWHxu83BHgHZQv
HmBwaTtgNaiL9pERnAYwZfe4P6FJeo+7YX6Qb9l9vGchhdLwaBYKh1K5MPARznCr4ShDUsfwV3yk
AHuUIR3Jpp0qckpI9cQkH9oAAx49edIs/aOPp+obpn3ptk6D+pjIrFOzG1LsK1gTZydXUefNKEax
SY5XI6yfukbo2qq1knS3ljx2afxBJgzlxJrNhSqBrWNrrLQs7M8SLy97ZZMPBb1VMfjem4rBk7jW
EBh82Rz8ul37fB5ruTCNmwb1xySkGibWqTP1lrNcmMpmoYI8t4+LohBKjemqyDPvnAYk4+oCAZSo
QggCKUnrPIuDbMpDmVflqp28eZsCN6hX9x45UF6SBky5cVaYrAyNUq3Zc2E4+26B/LkqnrJyQINu
7Iwlo8QmwPC8mlEcQ4MNjGfbphguMAp91MQnAQLayFGop1SbMq4ecdvJxqdlqZSorrDnmvNrSZp8
C3dRfwXA1a5Upfd+dGG6tpnN/jbAZ6mlOX5rO2wzx8aKnyi7j3toKx1G0cUHXskWiXJExgGQYRE3
XWx1ir5X0TRsqFYIkeCoxPPnnwFNeYniIf4+m82/BujJ8zjbPFU8L0fkoshfw6R/kN9K1UC4+z/i
Wo88Cd+b4tzofFBivPzWa0rTbUKXmabw3bnRoZS50WVQhjPZZ/SeRcFHVoJEyEgL6PnSA+pXcxbw
rMRqvNsi/dRlXX4d/YwtDLXU7+jsrlSB5oOY3IIK7IqXTlGGPUzy7uiVQX6YgsyGPW/VNpZ7rWZa
p9LNf5/Z9XTY5Y2qn++TvZz7EzZA6MEWbzJuBMY/0z5UWn3NVJ5u5Z1yJ614AJvTSj5/3LlneYdj
6fZeOfojJh9E9q9xsikH/xljiYmuDHznAvDTca6UDxaizcOiSZGJ2GS4/xkbhN7KXdQirgp17xsv
fc43p3e9+HvLQhWsm/3TmkYkcsbZewnsNtmbiSBS2rr5gCj3vLbc8mj1lvGYgePZ5FPVPsKBZha1
EyRWEJc8AeFR2JJOyYOSwkwo4Ia8IgLkIPU7tX+1hf5UR2IJrVmfa5K8Cc6d2cffu4n/LAwH58s4
p2+jb+KHMabdXkLkwxbZ9wZnn71cGcqm7JVrw3tTAuib2Psc/P907f3O8oXu14b//jPk6/IWurdl
4dmQNAT816DWI2ATQCtwszT1Mb9CHfsDSbFALkYyO2tQ2ONGojI8sC/nyWwPTaNYr7NGyqzqyqfZ
mqzXxkYtJne98dKJznhG8qdvZ/Ugm4jn8pAey3ErB3t9YB5Nv8RyR1yrDZl3TVue4KLVxrn7nPrj
Sl4pX0pYNA/wcz+9h23n1RPb+cBiJy/P3NT+KHszPTl9ya7fUmtlm1SKt/ZlFsA2kumKud6u6VXr
BG7JWmdWA/dPrLwyx7Ah7ebFVbGb6G3gr+pd1EFIydnHNLE3y7vHZP/UTIMNByjgYWg4jn0KfV4h
0ef4JS/aYD24TrQtSrfsSWQyMvWupo2sQhmMe/Tlk0fcBpoN1qH5G1W6QihdVD+QV90NgFAgknTR
xgGE+rPwRmyOQj15jysl2Fj41T6OTh/uRdHiPGhGdJb3dHt8vRvFcy65n8Cxtsk6jW6nH7WKTA6V
9vkFMkKFRAc/GA2bzFAvhqfMm/211WpnB6mOm1nh5KbrZYntC7kv6eImD5qJwapggylhWX3xEvtY
90H+JFnog4ovEAyrJ8k0HzRz6UOxttpFLZwOpOGCbWpb2XkOTP3Jto18JYt0tef+hL/kPxtNUJ4c
Z6Ca7Lblh6IhoE75T20g6KCq82QUrbb8pFCUYB0qmvKLL5vTpNIU0++9KX9SmA65GzVsq10RY5ot
gJbSGbGK7CffQKfu7pPI3AQDZwovizujGCpCGswiSL/e54UiJC8kZVg+1Fr0pVMg+Nl2PYRrvSni
PXuyf7UjnhIrpad6psT7vJnIv+XT58mvyO8nSqF6MUtmZADM+UoKFusHHSSYogY3+efKv0aGyAPf
ArmG9DVGiOb9f8Q+h4SXG3jU/VAhmysEOclkOhsMLO1tG6AEPQ8atnN6Om9IyVjDcrEpoKdNXG/n
oB+WV5Q3FaEaTvoy6ldIXnh/g8Ko2spQKD6mSlFBu1bjmu2W8c4UgeUh2cGDbCJS9YUsnv3o4/QI
gTfdyTD67tF5k0KZeWhtTfy1yfMMMO554tl6AAzkCgvO5FkeUpQU1x3snN09BuT+MQpzB9gvV+Vh
XDxoI2kQfgaAn0NdWY8UEvZZNYYvHva4DwgWijQZFAuZ8+mK9AmGNV/4uWwOmeCvShJr54yfsTvN
1YhrklOj9GZqWOoYCm4bMwlaShz1tzZ+lGmoesysJZyNaf0NvrcMy9Ek81yZAlChM0ea9rMRPOeu
xMJYrZuzEijZB/QZj1TZNCKx1vDZsQu/lp4Xnrwiyg5mZM8PlaP2GxM5xrdGQKh6xbJvupr8DR/L
vE2I8pEQ8529bPaZj1J4oCjqUR/cF3Oiuic75GH2zXSTJuqrW3jzk1cnaySjEzaaCLTCRq2807KD
1AZv31uWu2wZcXoKNksmhP3MTgJntcTxDjaWvCvZlAc7nT9jd8h6mNefMQnZJeeNqHTShYdaNS3w
iRT9K8+Kn+XBV+MN4oDqw9JSEM1qQvNJtrC+S57bgRTtOGCUdY8ZOfoxFT+DlKroLopbrHnFAfr6
51kP6T6IrGtkgtxBJINOHdLc3vVwnriPTb2I7r6kEJCLW1lmPK7TIRUrWSFnlufpeImhCJVCDW1q
jAFz+qb8iM0qOEoNs6YoGZeFubp1IpB5Mpgkk73rrUo7eE4UH8ySRYs2q/WL2xf1y4hvu1GiqZOy
XXoxIrZgPsm6reysHB9lE1XZyk55EQDkaG01RnSUIxBtNBAfFauXX7fMXP9NH8Gz2+IFFPGifDyX
osrhBOuRunIQC9hUYVs764oU+dlpgq69GEqYnt0c/1eqqUTlQQblRUZRQr5z/DxJDiBJ1GOKQHMG
CzKNdnWUtdvIxEh1Nqk9Jpb/vzKz3i1TBUlqjfZGKePg1gYqSmS9Q4bLVfpnNwsBGrbkM+yhXHeC
8mFOzrve5sV7VUEPlBfl5sEmOToZsLIarIge45FahDyoHb+7QkWxk4jsM9lVbrMUBRyXpMFvQ7UR
q+Ki1m73W4Rp4G1DZ4CiJsb6gQVIWssw6QDM/FL0CGIKBOiYjr+1fvVJOOikmz9ZBrGq7/j5NEmv
v8JlntH1neLriL/YaVYKpNJMZXiyiqhba1md/5Vp+qVQA+1vFZQCxEzruwobbAXvGKBclKa7uYoL
9N/77hx0g7GLO4CUY+2Ga8/Uh4/GKg++Y89fsIB4d3q3Wxc1ay9yz9aLWcTxCaM8pPdEUx7a5Mn1
FP1ZNu7jg1IxX3QxPtLITsje2fBeGl3NrqCpt3OT+A+mUNazCgATWhpiviqaUjyvon4zYIj9IEN+
CsisibOQWobwHP2P3kr0LoZS4u7N3FPJL5qPlLTtrk4AhWb19NXLZv0n5hankmz2twJgy8oFQrMy
KHseaqdHezCvvySZbzwGSpW81gH+oCLcYH9+Vvx+WNt1ZLy7oe1vyPVZTAdwnak1VSxVgCC/S4uo
TKsHnrS5e5BOUlb6tSgH571Wcu3EjwkUpzCYqgbM5bPWbR54WppPYKDfbav8igf7u2cm89fChpCA
wP9z5wOrgJb9s8In56s3Ohk+sbCs+yJsVmlmtLu5v2V6aD/LpyvFXjRWzFo/yGbmBCEK4bO5GozQ
eikK23phfD7sqGlX10RnDXtq+jTbJE0Tr/QUDK78J9UStoICEGwv34KShOiq6nL1ZlmD+hbNNxmm
iumjP8RFUHh2DhPoMO28+cKO+rHSezifCNPlj6ZZTSuHbdAhhXkDacaF+C7GCE7EGgcDa1EsjpTY
hoylDvs7JJ03wz134SegPdDH8rgUZmq75hsBzgJFrej7HCuQmQKleC49SnWZSRlLZpiDleLnwfdU
4deL5ad+IpVZP8sLA516o5Pn0bGp3fr5mYw+1ShRlwJIYxyg54OylVUosxq8Vcu66mBbs/VkhTtL
8mzMkmSa31+XfFxJszCn4Sp3s7PdmZtynidYn1mBIRcHecZmOVlHRmRs77EKiPRvvZZTkPgRV9w7
5GB5rSN6ZYc8UGD4HHfvvd9ZtcOj0ZNEiYrhq6t3/IL8GNepwARGFddx9NL41XBJSnNt1lq3UjKz
XgDp2WyaK8QWqU4IfLpTu+j1iV757JLNe68c/H9xLfKb4MvuVdSQh3uXglhz5Y4rRLlkPQCT3sny
qhzXua5yHPBMli1sShJsnZqnOBe2JWWeodY8u+N6sUJ2VVRFEnx16tkybnlB2SftFCxYmsz5h+0i
iS9jR4nPLaj8K6Plj8excGpoO0VPlmaMkzeJZGqyucW8HcyibHpdwbe3bN2zhr7sgnhq9Azj37Sd
DrpWY3XZlt9KPceMAUORle1q5bMsKuPqaqzA6kAVFKk8LGjtnTew1JW9/GyOUUMpRUp9OobebXJ8
GtZS61PGfCHyKQ+uOItsMz40jvE0TZVP6sZDT7m0Hzo/89iwQfa5x6ter/qdDPrqWOwSX0vmt1Ev
Hrq88pFiRhHcCHg+lr520dkKvLg1nsD4JKG6YJqUFALFgtPiR1fJFoHVme0dAZaSjJA7g6RsqpP4
fV4sp8oPpttHqz8SxDKHLGOF636luhXv77nl+9ixtYAUkrzcgO3uH4bQ+Ux4+yzHH2o+jeX35rBE
snZ23DnkBPDTtYT5S12qX6ak7J7aWi2fmqF9k+GShPYGLsQh7ibk8tTWyF4aN+gfvSLd2VJnOA7R
ri4mxxa1VuY7nor72o7ajdaxS0Qk1rGc49cMgaAvdRGzxuF5HGXeiEtyZqDlTbPNeBSOMMyvGmUP
lG3R80uKKrqWarEutRG6r1pmwYOnO8qt9KcvLnCe4z2EEGLw4DtOv+GHOmzkMNkrO4xhZuGtDV9M
IDsgTcRgOWRA1Ui+jBwLciMgU8qBTYO16uzUgm5Ic7msEe1C9PwW/PVHypvmfPU6BHbspHTPpa04
5zltnfOTPL0HZfO/Yn8MMS1b50eJute9w/1163vsj/uxQh8P7OovUe/4K5SFzU+p4yXjlKpmhiKC
t5U5pSW2pJvk+DAyzKVrCUp2j7yGev02FELJyzX3jNX9dUh1TzsEvNVV048aq5gh2EM4sJ95RMLK
KevuB2g1MkusK20kSNRqxqTIR7u0LXLjGjVaBnaSdWFdlcE71LCDos0WsL8yfc30eCMhT3OW+leT
R9BKNuvJ8A5xRi5aNseqTbZV77GZEfiovM8mEj2xfUnq0DkFGIhuA8TRzvLgqgiKB06W4GdLx2AH
yIjI4HK6DEpT0v7y1Bmn6oyYweflS7fbaTt9LIINk68JJeqfjZPTdskGotC8k9sk2dHpzXMD9/oi
Q2ESmEB/7fX9onZgASRvNJvhUwQU5SJnxSAmiYFqWrZWTFHDurc7Wa+S7TItKIjhLnFj87KRCeKw
7qa9jN/zxXIs6pPZWt76j/vLmphbx+TAKdfvycxq7B6qehdC9ybBkVjacVa8v8e6mh6XWOMgpRcq
Ker4YBDkYbLmWyg8LuO6RAohlUfLGpN1knntdhA6CkuQhxuSCuKgZ+06JAV9lq3lwmWgjktgr7kf
shVEgEKMrA/WbU565NrgZbmqA9faZrYThduot0fb2pgqisT/BhZIMEHODH4a1Br5KGp0vw3JdaU4
FJb2NzDnaY8PkL+veWi/oUJyCjon/K4i1LIO9Wq4qf4Y3IypH9deUkXfqYsfoP/n70VWxORsvEdb
80PWQAhF4ZzuPRpKRIVl8F5laOoPbeElrzLiJNkNgMD0ILsAg3erfsjUs+y0VHbVWYJtmOxtLLve
YXQwb2Wv1uBPUaGDuJa9FQ+oC96y4Wq5sXEEMlH6ztM8jsp2tLPmAssF15DAfCz7cjwj2oK+ETja
y+gK41DZ7ituV4vCJdPhPlESYCvYUKp72XZVdrVWYZQGcsDk7gyUflY1qf3j5HbWW442+UrhSw6Q
hWbcd4c8UMdnhQ/mCx8WK1jCdRRPD85YfCVZaL0lXuOduhg0muwMwyzdl1VrbWUz6rpyE0RqcnRD
pOSSOGa7qCa7BMP2rcSktGiD3NDTBt8CXiUQlD4/nN7qthOu11V3NqMGgzb48r+x4EWTXeIaIGV9
vsftUMrUid4qC5PtDPKadfY/12a9VR4NdTz3IMOp3kTd9Hnau8lEoXBsD8DIjrLVwlQujssYVqnn
JY1tzN24C+ygefLdJN63Zc8GvglIZt7boCOMm+8Za0VUzmX5XB4yI41POBvv72V1Ge9Sy1+XfeBv
ZhIODy2YZnNg77WOsAk8BSZeB0mn+0/y4Oq+sS2a0txEv2JhSgq+b2r1IIfIjrYKT3E/U6UXw+K4
sA9d1v4Pzapt0JnqszwoATtrnDEzQBTunK0nxd+PlO1ustevLO/oaEm/ul/RpoDL0D9Ay7hKtOdh
goQ7FN02DvT4HMXaF7kmu1Ouf2NbyyDPpYuTxc3hj3FWZ7lb8B7VSi080je6O1abWkn19V1VGQAe
PZ3ufF2A1gXugsfK9NwHRzha1FHIPn82h7UlmjIme103/BuKYHG8x0ncwf+JvbUcwGRLeUMdbyiZ
aexT8/KWK016Gmq1ZQveJs92guzyWHbzd3UKN3kx+v/zsumLp+XWw9BPxlpu3OTCUAdatonNHpUA
FWjpveMYUp59nCrvogE4IUHlWQezHcwbNkfeZnLz/ktKwXk1otv2Q0MnDeAumifoJ+6psjffO0XH
NLfLxleli/B5rSEWmrHV4A4WzmgosuyKUS6USFur5N1ED2tJJaBngeQ/sm1rEDwjFQJQ5sNR90s1
P7mq0a1djaVXhxZzfjL1mrl2oIKujl9lI2SGugxN5KyqjFQO6pV6C8gcu8e87Fs2F7nfrbM2BpAk
gmMFw3Kj3k/roXDO8iCD8CwOfhUpBxla7iZPlwuX04CEmB7NVxuhyXr1282sDD/AbgzrjS6ysAi4
9euAmWwrU7EyJs+iDJ8+fRzXrczdLinbOv2hxzpa0VY3bJ2xmb65XYBCbpj/YH4I1mXqpo+g/5Lz
f4wYnTRY68mYPgrS5dnXZ3utV21+GxFceKzrVGFSMwLQUzTlQR3RGNIS41mPYnMJyfjc+ytd88g3
/4qTdB9XMCS6gxxRFclNT4Q/kRCmH5OrpQ7JIlAvI/LgprMtLMu1nc130dsgIGvsKd2UqznPR2/T
ZuNfy6YnRiQcVkzJCsvkTBZAlOA/2nY/+dtlQdKxhdskrf9lYjpYphZ8oMtss8wymYey8dj9DFXc
b3sED1aayvoSqNGRn65xYn1UGxu5T+eZdlRFTFPmQFvdswI6g3lyGaf7Zn+WQ8QV8i6RkVXGkkf4
def7tv/fd1pewlBgkeq8dFFmGEkz6+sgc1DaC9ObMWA1hnxRs8z6cJxOatVbbyH+Knu17/S916fR
e+8kx25yUYfSqyfDt/VblGRfl+RkP+i32Ih/a+XMgxNVvYPhBT0c3wot8tgMm62Ku96qlp7XSWlU
lyl/WHAPo2Ot/WhmWVmZXbhOeV4sbeyyaHe/+hdMhGXpn+MlYgLCU/Ho6zfXMGfcA+RR7o/ldtkM
c2+PlPerDHUdhuaUR3LeEqRXI0CnaFZAwJV/yD0mmxJyIWP4RqCF9QujYbW2sZIx+Qfcr3WaDq01
ac01+zhPtNVc7pM0GnZyjwgy/q9sdgHA8489B6X3lE0pGOUFmVHobLNroAeSj1CR9jxABBScPkBj
2qzpN1DFT4NoydCk/AxcX3mWDR7yYJPmolzoD2mYmJuwzpK9InRZaq2/uHNM+h7dzN8mCEQWrWuM
yaicB+4TR+ChI2cPPMX+6Gib5xhJ1YF557kwU/tpdM3H0Omjr7Q6bF4mUimtF321C4sJOG/ci1DC
fc+ORRFFXyul0S5Rq1MnE9f0UQuNIQrUg+ylpM/MyZ398nWpo7XOYCZXp/mKh6Oyx+pUe7WM/htQ
tuwHP5O/BoAirzMU14PfhzOOG91HLlZgmp8Wq7Fl9y0XZB1VmMTRzGdAYM5rN5HoF6s2y4e1nUTu
N3kN+mzGaXDmZlm16VUY7o3Wc5dVG5k15D9LvTzy+A1Y/nVwrVD/5UsNwqAbWBeMASnMVmAVsihP
buh3v/Wi5aeIP+pJijaVkou1UbWPzCJ8kp0p0rCroqjri2wmpMPXA76GB3kjw1EGYR8GEy0v8LtM
QYXIx6HOcnsVjA7eV78erpDX1J3iUk26P0WNKqwvEZ8+iCzz8R53Cpcaa2NdZUg+pZvecDbM8cU1
nKuPLM6NPbiD4soyKEnY8+K1Mermuxzhiw5fmi6PbBQ3rKqcddinHz6bg/3SIQfKQ5+w7Q1i5x2p
WNRDlzvIi4Ow+AidtCElnAFnDjLI/jqe4cfKB6wO3lVs2nwzfxqgSeIPKfaJo5k+1SB3WM5TUnc9
itJe5Z5ROcfouRGmjMspgIFyq4wjV3RBgc4dh056Nt7HTDrep07E3OX26bl21fkBnxhv72VZdiia
tH71nOkDubvsR2jMX+upxU4U1L0ADvw2QMrUVOX41U/T/HnwsmSbOyaGGuIgzyY4naiFa1F4hVEY
T1l/gVwV4D7wk/oBmeh8/KrlSrV1ffCipsb3p3DKZKNoqf7hwQwoSy3+iRUyCE+v1J5IDiRHu1CR
Ys+VkkyC8rfudf4jlvTUeJzgLUDJ9AXIcXqxWkTf1VhHhZhda9L4twbJTJ5fgzWeKATeZAzZKawd
fx2cbrhEXYX/36+QHNZ6SrPxCkS9ZYeBTA9kir1tdhUmU3nyI40+epwmfmqV+JWNfvyiaNQoAmw1
jhrlj0dcJ1ANc8FZV3Z/xWWrfIFxf/TEQyPH4OWooyCwkU3S7jXKjj7+3qK36j/iuJ/ecjQOrj6n
cNAIQzLA8QSznL0chRTcu2302mOY2CwgnPndj8ueoo3SoZTDGRWHfjlD+OF9UF1jJ+OWVMe/D/Fw
HSpXSjH15ywcknMXZSsISuWhkoLVqLdZKxji/2rnpBU2UQ/0uBtMaP69p60kpjM0wvlsWQINL+Ch
96aEh8rBsrfKAoN1TvRF8ttjjBFilmtsaSGVJ8PUH/2C3LvslIfwnxGyZaLGdrQN9XNEmLbdIRlj
4EfB/N1NquHs2FbzrIS9eVMja98JZ3kZAgpQ76rSbjf3mLio7OxN37zrwm6gN7tvpHDSR4j99mvW
5HhDYzuQKjkCohjirJXWNN5NmHNbPRxhSIaas4+LsdnxyyxQkmnDnaaid7dY+AXQNfAaEVGRmQCB
zCDpwCrPYngGNlYg+zrGzW1EsPQN+Z95j4XmsJXNQjySq8xqj7JpV+AdUHGbbstgd1qFZMNfYT1E
z1OnnDS/D95rdiAXHl/WyvPng1b1P3wjUfD0gP/YTZ66UQrP30vCY69EqGrJpqBDyuY4a8Zq1lWc
4M5llT7fF1zyDEFzXE8Ga97JBZwpvQrvPRGpA2rjFHPSOsx3XZFr5yrbzHMwfNi+P255qrSnIkaB
xEujv+VizTSQQFajwH0qU2BamIHF27xnoV7jOOKSdVBj9a2zMu2mdChASvyLTUl+P7g5dTsJmikT
BOemwb/IJhfZfenuIr+BKiB2ZEqoGLcY9SPZum/SfGEvWlgsmZaYKKzF2ghrhAqij5zy0Q4s5nIJ
7hiSjYl5w0IOsD0lX+t2EB676qNEL25fYo90VdTan3EF4pR8ebvu6z7ddomhXGVMLwxcY0rqfgc0
Bt4/m2L0fYziJFs764YzlpnBznWCHrpahyGSV5LplKcqKSxg2Bx60fNfsaGj4pCa0/MfY0t5Fxn0
s0tZ1S7QfAx6MZqgLDKpZNezOLnYOs6FsX4qRarftSoc13rHusR6kj+W+bCq8mG6yVYqQ0qhb22r
DDYy1nqTyCL1TIUdeduiCarzKBO197YMJsHM/yRPl0FRbax5urTA4Lkm0KD8rEAWft5DBqtkV2Eb
/1B2jrIqC4yq5X5bfoC6nlQXSjInuS2XcRJpA2LsjreSkz2mnzlekZf75C3D92YXdPkmQKtqfe9Y
5vsQ4aV/wM2emUfbrlLHPwHlkQCi3w8L6HxBmUv8eVKXfCHEhWB9zZy6WR/G25QNtlOsnMGakOpL
ou3vC1a5au0TcJB16kZb2bwfHDRIFKf3zyqKA84qS3LrpJbx8xwm9RVDIva66ih2uOOjp7U/tclx
j3cfmVbB9yN10NqVw8DoT49JYzrYonxeOQ92fzSBeXl7rXCTb4GNGTvIxGKbBCxjHD98zzNX2wMh
sPf+4Jhvip+eJHIxYwG2BvSAEY89JrdpxFhLCpKoSXJk4TtvlTBO9m7ct+fOmNV1Oznj17BhoQsp
bzgPit5/xazBUopXPDn2pR4Nj94I/1VQaxOFzGo+gBuWfNzZ0x6HIi+ehS8XU3U68zxE9PVN8drv
CJK1e1QP6r00F7iYdjf8ZYugXjX1XhoLfJPBbMR6p/Lh12qD1V5hRCsw5crqG9JIDYtfAD7h2NZf
7FbdLaAHxOD3gxoZS7PKi7PT1fEL/JulhpCx60FzyzzJikFsV/6Tc7uXF8bG7E8sMWJw08zCa5gH
+LkWbr2V4xvDHDGBllZWERUgzCzs00zC914glWf3/aAspMpmJVI8IZqmEiN2f0mdr9wGcJEKqpnK
h+wQ+DBfAMVkiDS/9mAF4eZ+kYSYyRv1OCtsdAl0TVz2RFU4NMmbHwTBM5SPZe4O52kXgxd8kNN2
XRnd3gkCb73M6WKyj/9/RsiVQDUW6YVFw2WBG+f1h1t602M36enzlGRPMmxTQdq3mNTthgLNC8Fe
30gBj0kIbUN1MTqscfoYUImMzELY5P9Qdl7NbStBm/5FqEIOt4wiRSpbsn2DcjhGzhm/fh80dUQd
f7tbuzcozEwPJEogMNP9BqXB60L6Ml7euaup5yQYX4OFrOn6UbTNq0w/qEA3v3b9ee5ga9ZK2N2U
aBHvpFlY/alK8uhFnzAz8zILFvMyuwMNDOdFre86VlFPy1XL8Ftet1nye+ARvSuVurxpA4f1JWy/
vfg1dk6vIm6KPJU0zbEoH/UWj57SgbsNzOjJxcTjTtwcW6u9HYRMgl6ogaULHia2546HImaTaOm8
elN9SrfV0kSfY7rVu7heyahWqfFTyeZMBuVQx8jqsHO/lxY3AnhahLP02cCjuk2n29TxjTu3Kkm5
hRXsqyL+I12WPoNGsGXAyr7hfhoeJnx98HdQXoIgKqov8Lirtb8vu3L6Dvi62g+d2e2NxOi++/uA
t+h3alnVflaRu5NeElpB/8+MsLVdOl6zK9rIeYTNixisXwcPcVqUN1ZUACtU+fNjNT+cUHZiCT8m
wa5pVPiCy0BvN8NJzgAcwDmQ9uW0sutj6ujxwdaHAKX5ZfZ1DqoWRrY4FAxh7DyqnfFbEDVO4ucr
1w0QJXPr/JbnbLAVDI7l7gx3KH4Anta2sWUUxwYA6bG30NlGNxw53wVAjgTsqo2q+ufY6iNEpdS/
n8zRxNXcz/ewZoxniS27O7/DQ9JXLdwMksw9aZmNRWc2rLHuGE8WuhUnYznYM9rOu8b12xXQPqA5
rRU2d6mH+5sWsrzprX7s0bCAmKZ6eNYpc6qfWLPbSC4oIAGc5pYFPkZdMmCUU3NrLQe/No4R+cl9
5JP9Wrt+Hd8Wyqy52J1xavlhixZmndQ3TY9CKz6qt+SoEbeRU8tLO15ec90eKIV+yt4bmtPdTpq+
uqTxk8UnMdRKMvpy+jF89UikJs82UtopnMUsmJEg88zwBjjE18ywKoxM/j2wy23GlbQnj7Jt2lOx
sfrPIZg715cZVTtlazdmbflp2vVacLCyXUYdoXNS9NtiAMGIwAEENyoMSc2kOAjIppPMcupl+Y0E
Sqe/wIcvEJ0lWlXd/GAsmWoZlcMwdPlNjXzMSgb00DrUAL2Pk6r2d8NycAMjJqNeetsUAY+764Cc
+WFxTBp2qzIYhgqWhktYqyr2raWgwbC0pF/ipdlpvKPmABEqacqAW4V8LUNofjWIt3s4/q/4S6C0
19ThvRykP7cgR5f4B4GV+++AqhY3VlJic7wMSLCcGXGZ3Vn5XY5nm3kZlH5nym/ge2JOmBo3f+Vx
ZQuRdurXlIrEjbTkcN1zdMH0FRs8dz+WZBBeTC/K1pdMCv6wj27jJJtgtqI7JSmDU+L65ZaU2PyV
r/nRbfzot9axZQIsWrxQRMXYMG5iTAEm/bHzRn0lIYiAkoXR5h9yNRKx9bqd/WJfBI62QX1J+aLN
Mc7jTRf/rkJrDTWaCk0LjAq/W+OHmQGCr2xDeUZzAtuBop5IiKjGQRk9Xo2lkd2najEv8MVDELLe
i3PNvRVKSDsJVDD63OzcGhjKsleTYGh8n5tzrY2rKrX6I9JY2jqw4IlhG7cWtgrAQ/Y3Vhe+2H4Q
7QNgMEceD9FRD6guTmNGOajrbi0bg1pjOciZq/XZbTqzyc+T4a7q+vd+Gaw7I93VKrULaV5HZX6g
oRvQUIveXUevV/n4gTXbzY51+bNtYzHTOG13wAMj+FbXqFgkw1vGa/zW7xp7Ld0WzwrWEF59hhFs
vQA32VuLBIw34kgDEBxU1zLbTaMXpVXDp6ZC68J08E91ljCrQCzBncJ7yYdIcuOaGfl/6JOQXJ+V
g1PaKBqTSrnkSYbuMZxjjUoaNBKr4YYuxiMVHdbcdsyakTVAuvsrmawX7jpJO+187c9TRPaW6qSs
4ANL2VG8q45zEnfVxk1q56YI3XOfpIDM4aPCi6oXXlTeoadopeW4u0Tqlo2G3YgEBmqZ00Nlt48k
c9pboXbJIc/zZKvj3bu5cr6oIWcnE9MOmXQhehVMNZep0nedqmHusIkTngHsz96nyeg1bvmprVre
lEjO3AqnrvRDpGnjpDxLs/5oCvEo8ZL3UWl+Gl04w+Kmc50rwWpmF2dhKV2DE63strM68ekWb2CX
JbHSh1tvMQC2Np8a4R7fJozB3ZgSHYkHtu+Jqd1eD3MT6p+b/BYgBD5isoKUEfbvv2YZUOc+2uRN
5UAIVKlRPIb66B9NGMwbdECm73EwnNUOoekmruu9bFX/2rnK5jdckEwyKge7ydJt23qorn0M9LJV
vrYlUCa3tYFEDGhbhCoRHagXnzVs6/wbNhGP0pJ+MV2T5jWiN9rHaQTzsLoOSJwy6/5Nb42Pnwzb
JKSaMGwNU+dANuhF0Or2glvndccXo0laEnE0ydhiP+tUL9KSA9KMlEZmjLJlVlu04Xm5xjVCroEu
yPs1JGK5xvWnXK9x/SnLNSCnOLdTaf6j5lrw4qXuFxsQxBlXuPAlqiDYT/1c7WQwAit7i00IvkjL
qPQpIDULahtP0uWxy13PaTQf+iWiRv2OjBmwXBmtwqJ5qBbTw4/pcEP2jQU9cGFpp9XWt/LwDzIR
1J2wMH9VY82kSN2qd4UylWy7vAmQUTnf82WkEutl2ls8z988UoZHEymQ6mcTQDJMqXYbzptbmKS3
XH/6XhlU8ecpwWUdzdN2jlETmwekeuh3FJ/+tClvVWRBuKXRDNAMP98JJiyN4X0amoZzrmDMyIP9
py3jrj14a8GWmXnwFJpOvAHNMlorv8rG41QGj6Zf8MXpo55HXOk/8BnUL4OTslOubWOdNnX00/Ys
nvu9/aZgpbpPh664yWIrfGUne5aAFnD/mp0w9mNY7mDcExycFoaKy7/p3IUYlCGO5WxT16tf3Xh+
G6bW+d0Z9iE2i+abo3TTxl9CNTubb6fO/xQqWqH/DeWVGR07ch8FN+XJLdpyq/ql9nWABJFobfzb
dYwA1nGXvyA+N+xdf44OsIzMRxA6KCEtIWXirtLQGX/ks5Wy/BnCOxaCIbmir42Z52vqOID1rL74
rjShd4tY9/iUqW55Divl3uLN/yRdCnYMm9Kxo92/E/ItEDz1XkZBLiItUwA/L3o1Zwc3WsqK6qtx
I8OmYefsP35cpiqeFoKswqZGBoMWTZWGGvUOlf3oppv1DFSBFt83dc8zIUl79dQ2KGgvfZg/9OZl
WPXwgay8HBvjJlJ4FnILh0Zv7ntERd9jokxVWe1V3FLXifJjlB5pDgWjnRBhupOrqtCFyTAd7ClB
tnzQ2Jcv2aWkNctNldvDVvEX1GGusl51gZf7VZDf+yUGgrFXtA8oPoV8XbwOxyeaE2ymB0Ry9D2q
roCvpfkxkOB1rcClwclzCVv6AzVClzaDeRK7LoRElRvolDvWUa50iesb0I1N7gKu7zsv3VWT6x81
dfaPHapQsOCXNrrp5yGtG1YnH32RUb0HSrTEfRquqBwqWxm6HgrfUK211yT58gVK4eRErOzLxFFx
vtYt92gHep+cQphkPjf5noc91vOkMEhE8KJfT3oMQFcxnLOcRZrto8I0P1/7U3OAdx7yxDi3uBSv
sjQb93aSG/MmXjo1bbpMkdangUFxw5Xl+cNeRuSKQ8dOyC6oY5M8ixFGWWfF2OH/Ho7nS0+aG8Ol
DcQjd7rztIylEi1jcuiBMDIm86697tyV7Be9beumCJ4qFkVWrOKfWqUKEAbaGQWMJIBzyAf7gRLB
Ul7aito/l/VoL/Yy6pOKwtBtMTo/mhDhjzUbjQncaNPu42EjmRzJ3+AX6u4NXJlWkvQpxU8NRZD7
qe3aWwlpl9yP1bXuPstD9ZOcq1xliW3L9D0WEvstn8U7j23S4ABmJ0f5ZXRr0O6o5BzixlefpGuw
YJzx1jFhF/LrDmikPJlYUiV2iRXn0hU4AEpcIK2r6yzKsL8a83fezhRw9NR/rJvwq9dO6jeSG/7G
GmxUzKau+JrFX4o+0L71jcYztYGchOmk9o0kB2KLafWSj+V80iKjXcts3yiok8CVu8vT7n50UWMY
Vhe0HLlabszAcY9soZWVtnBboFG+N8Vn8dqU0WuwmDI6ER6IaT1DxixnY5+lrUppugPxDXfsh2I2
W96E/j9KPCFuPudfyyBANGRIqb4lvXUYUUlZFzNAiZm9yrEfrfocJfCMg95yXuy0aFaJ7sW/kQxY
OWZh/olj7cEZlOpbrnnausLmCkKVo+4dD218x2rg4ztBd+TNpxyC1Gz/PkvA6x37OlAO//c4lkvF
bkBmCrdurX5EBRl2389RQJ2tny6NsCzHM+t9gxV/0FgG4lUoFYP5Ol6KXpdj07qnDsvjT3gm64P9
pCX+qVxmXDe0FzzUMpDyxtl5qbf8t/wy/AJvcRfqgfUnDTFUpcL9w0KbeN1bXfXUFpG9U0OruYUs
m5/ySsl2Grmt59l3rZVqkmFapjtgn7dUnPKdakP6+I2r+pONH0Uxe9bBzv0JQh/NFIHLVUoh4I7V
XY2s9oIvXqpk14M2dM9B6wC+X/rL1PR3mWe6aycA5WEB5bssyq9NWe5Ls0rC6CyyA9fmp1GK0GdZ
/ctoX6h/3rmwjaNQ73Yyz9/mrukdnRQay42cpkt7mEY0KOTUz2L3PSpAN+eYlGyWYmN+HDAjySFt
0zdYoX8EtGHvimF4doYZ8YblYI4Ji3w5VU33vfM6LH2DYnzTy1bHyOPfaa0dwdI3A8wWa1YlR3RA
8C315vZ2TFr7vlJSKOCjlf2KHDYJamXeeY7+Exiudu+aChKQLqQzG3KiDZiVzmFg6xYktrurx1K/
lz45WHNw59rsya2q5HtTj4p+Z9uPEtV+hKJEDHHYnL9fZ8tgazmUFyv7qehqEqT/wr6SFg+VPGlP
F7iZNJeIDFvntkD8Bp4WCNDlILvNy8bTT3MKaX28k75rSF5SGVtd20hDw/eCybOVwAoRbErEk4ck
mA8u0k0L86irMA3dvMi2Q+LXyMon8fbqVg12xLvv5/mYl7lyi64QhJwYx74bUwtMaJY8fv/JcHAa
BMMd+mVZrYYFvi2HT+1PpzLkFHpxHBfZpxHYjjcMm8L045+Lj0SvAE2xXPCUWB9UsFKT5oAhcr4f
NV17Mfv+t0Q4DowgxOK/5iBStnlZ6GQ+8+7O0TRlreks9RVLAZjmpPkajlt5gtxev9nJ4vAEQ8sY
tGOc8ZeQ5v+MiqARfEUq9T0qWqRkJYq6XHUCcyzXkm5/sLQjbiMhgvpc+hpVdQ8pNLZDEg3xkwLA
CqsDLfzp5gBwbKrrrFGj+YiCSLvtk9b6UX9RgyT6aRgJ8sC64R7NeVNH7Pah30KLc+IOvt7CvJND
pLQQs1PF2177yLHB0FuipQ+JXnCJEhj3qb/1i8TZj4X/5f+obZ73KlBvH/7hVddczhByDc4XhfSo
QjNGYuIFVdQNQX1rIJuOuFNqDMCEyE+HO2fJTwMzJz9tSpZaOkJJY0clOHaMJp0NBrRo3EvGOlmS
15cJjq5BqY11HRh1lesnRAT3St+pN1qtT0Bql3Q5AlHkyDtQZ2gl1Wg01pZ9A7uM9c04feVFFB9m
1CW3gYpAoVcleIW1eXqHHux4NzYeOQqj34cD8veiGSKSINe+q1ZJa/nvcRIiwdc46ZNg6ZvYJJD9
W8Bi15jr9a/XigdsDMus1Skmol8kxDDhkM2JFm/aHIq2NGXgQh6rdFU9Rz+voWblZ6vRCrJdN7Hd
hfYV27cuRhwrX7HarQ1E+Fb65EwOKn5ZzU5OjUjj63cND/S8qFcypHlh2i2Sav+wTKl24VI5l0Mi
lXI5RYSO6dOi6Qbi84WXRoXnK4GfYurGJ+Y6Xc5kipx9zLtMYRPw/mOcbPxVjLw62AVy/8qtjCiW
c1zwB3KLS9dl1LmgbpcbHwaFc8wgPl3u+8s4X6yGLDx+NY7RNrd9TwLg8+loG49l5OV7Hc2gW4kx
wqzQT3KqhXZ2DMZoZrExObXHXyXMmlXd6+FpiFrUdT7OXNbBClS6w1/9scy4xl3nxh73bTUsqcSP
q1zjlICcI3Is/xGryGekQBbxCjVtumgXK4630xvlqfgQtPikdYFeFOFsBMd1L2/IkG/E5m+GTodB
1C257ws3Rwg6iQAvOw2/jAHA61Y6Xewotu/q7VDXy3WjQDNogz6/kUIlaoXWPjTwJpHmUEzpmUTk
T2vO+peg9OMX9oQyJAel0t68YTbP0pJrRb7yorqase36WHmzq2IdgzT/Dms63o2ThX8neEyMKPQ9
ZFNrFS2bzjCewfTG7EZ5aKl30tcvW1IFJMQGR+RhG8ludF52oxm70QTBXlzKl81u2Wkd4FmiZd70
cWmPNziWBNZBHzXzXg58AHtV9j03ytLnaJV5P7eBde/55tb0KjQIPmJTZDZuW3O8vXbJmZGSAnP6
DsvnJRaITIlxltVvYOEBkQTxpa/RgZs2aPKMZzm0cWCd8lLr2RHr0Urk4KlS9zcGwGQyAtjS9ZmW
bWJ7nA7SjE3vbeyy4CFy4uZVKY7h4k5Xu1kH8s6pou+2G5FrzNBmnhKKub3Rg2n3OlZqZuvwvuUw
1fGfIUqNo7Skv5y8dZK77OKWSagBOndkHLaNZbX4iemwV0KtQNZsmS4TqBmPu0hHdlFmuG1P0TIJ
Lbb+aR9WhzpHH2yF3zNm6cvh0jbgk1sKDHIglXm6kZHLaTKHBSvsytxZVfg7wViSTcrSFxG0M8tc
562FtgQggCX7KmqvgW5VmyZGPO3ad3U7EH1YCamWkNnOuMfc8Skke3aMXVioIukNLvELOJX0OSjm
8JRhYoiUI/rcH/2pg8zW/6Yfla3wFLbJXTkGqKo5kHU7V9+KGOxVILaRyqq0Tc/XcFPjvaeAgA/2
10iZ7bMI30AecMkFqeylhZPpgZvU27WZ871hJhhb0eiBbUDFIjV/Sp/o9PQi8lP7YHvNST/ZdaVv
4nIyj9gI/CoCr/wRWuXlJP735GNoOcELrPohPbqVf7ec76U/nNsFoZjWdfuwtATNmP+n9TGWQc9c
+/ydDheggpGPfxTU8fEhXZS9ihg12ik2vwqWIXJtPDbzG1FbjHUkF4HWdPXCIPdTwPof4or/dkuM
REsA6X6JHoeB/On/vIBENiP4BKfI/9TJzMrVhILommV6o/YlLhzaNN3KmWkEjF5icJtIlbV0N3li
3hSDAl2FcJ3JZEpS3Fax23u/4KeJEnQ9XK8ufRDsECPNvk5+Wx8j1EA3UkxrIx2QYYWEdodH47Ou
lmfpD8dMASOUhNwi1NxMwzk1PkL47P77u9oeqeMv/UnQ1xtjrtojQsnK19/SaYT8xhS59yjDxxAX
WdiylsbKwmIfsoBa3gr9i3TnE5SQBPrz5fPKL3r5YHJ6+bNcP8jlT6Mh3L92DD6QBPUoM221qslX
2RAN7WoezPpkxI2r7Qyv+qJMtbp3w6g5pSW7ExvlfNb5O1RQrGfckdE6NzxnBXrGOuDSbT5PNQT1
3LHLtYy2EQSHrtyS0Le9eo0gFQLgpwmB8ZNm+eba9xtrXRsqqsEfA9dmmgdzs8JZZb5xAu0Y4Gds
r8t8Cm7/b6cuovmgmYe4WIHzn49zt5Uue+mXM7mEnFU6wqdodCINNKPJ/c5/aaIdCDrlJJVGqUBG
Rm8f0BL/bpoDWywZ6A0X2cmgNLaXziKJH8yyxdAWNG61QaF3lcebPMOnaUYKw1yFCDffx/P4k48e
HJoxTe+r5WDxVbrX1Bo9BWuxnF+aTmuB1S7wMdkmgPkoVDjUgKfYwBXY9H/9NZmygg0mB73HBAD/
SkblMtXoreU3kC5SNgf0LNST4enhrVHYi42F9tCPheavXN/cdIof3rXSTPM5XZdJme6LzFcfTEQQ
H5CQssAysvPrl3kyOc1d/w45nfcumVuW7Y/UGcqjhMnBJf+xhUeiba591FMvvwUomYUz5b2OTY1W
r2fk+3ip2tToJqTld+nFcOWj17D14nuiousrvV0ZLbGz3iuPWJnXq6ZA4KUZB/172dfn1gnAMhQI
9+Mmm/3TR6AQQKH6r3mnl5s4dpX7yO49vO66+hjWqnNy9BrcBc4Dz3Ils2FFmfZp1UQgZkFSh0vJ
JMGmZmcqbvrC9iZdrGGs320xr/Nutn4MCisFL4vH+2YR3Y3i/mc7slGsbR1FVNMGxWdE5WNadIgf
RShcLQVBXFeQdlsipPkRIS2ZNCSGumny6KHBFOXyaCgV/9Vs5+yRr9/wGCXh5dGgt3gj1JFq7WSj
PJb2q5lV+WMEPPSvKJSrLNyPcF/I4pTV2PIsD7PgSUvyBq0WWtJlLI91iidPXe/Xn/qzHgWsZsBs
YFhMBacpsIfNYHfjGX3h8exlaLjmkU3CE8XJLS5DY4jBnvPYBUZx2Z9cNyCfNiRxZuGaJJuRy2mW
LGYtlLVXHs7xqwnu+0PtkrdTIdBtRUbUTHoyyLxrF51Rs+4SRBLCeY+D6rjNDc26GRat7nj8oY2j
8Ra5s3G0e60AAIWfXGjzDnGTtqSAqDmPkQnAZ/GTaxMLlMCgvBg2+AqDPNFjoi9KPi4pQC0L/EeV
j3zRPU1RKPLn34guvEfGXvoeibIQ8FWTrKNgTnCocFv1dzNvdNIN5wvv4UJx0F4Hu8nPeKnBjBAm
xIX/oL2GfpTjgoJDHqJ7Z8EUqOb3uHCqe5e9hL8q3Yr3BOut/QWioHSBBd5qydtdtGrjWNkj9wkK
w7PTk7CXwOPjTkXy4ikyU+2Q2cO8g1GWvZGsOdmlxZ5TnLpQNSAvWBRvGYTiE4QO9YkboTj1hfMW
CCEeMxZrjTxCs5dR21Lnp99yKgcSthUIqsRZ901C6SJRqzfSNDAha+UUmwAuVskw52tce+atpyTF
Xe91znpQ+0VYg1pvTiLnAbZjeKcZZrSWtV/Szu8DOtWOu4G189qszQhT2EVPtqhQ38997ZlKTblC
htr53Q4k/Yu0/anAoFv3UUYFMgjNQ6HNxT5irbeBlTlvtHwYbk11LDfyeDGT6lEPDOdZ+lv2NyR9
KDh/9IOxPKMsVv9yzTR/K4teyQ+tQ5HKUdv8DFga4bRFzo9MXH4ea3BgUjbop5WFcMwdQBH/VmF5
Kziuv+Fey2DgwjpfiDBXpFc0eOURRYkMhavtsHCr1IaSrJF7JUaoeXwzlql90xgNvGCk59CQodbz
XPsl8l7DqN05rm2fS4PSqNJC/sWIcW91RfeGnUW/r9FAWu6d5tUxgLQWc/4A7mBY9VNabOC2m0DV
be1Nq341s4pWnddYN1kwTlTxaBpoKpEwdh+LRUSq9vtqpY0RYPBldhMhTGRBhXkn7UaQUKCodDeX
LKtq5e/tC+mXx/d7+1O8bqjdjZ4NxnpsywlByBgsBpD0Ta+jPed0RbBLnNreTRhuvhqxRhmCN/FB
RskxJCi359ZZRp3YvDH6pHzKBsdGaPtGgiBdOQ9aVd1Ly7CjCUx1SNVvuX7W1+RYU7R3c3gRneV0
2DZ42bP6C4Bq/9wvBzNH3lJHp2ovzb52Z5DZxXdpyRS3id4cUw1wUSMeCFO/j5FZ3ESFZ9zg/kUV
dKnDVUYBfSIJq7XU66RP6nCDZwNZQCP+2q8oobZbUqAXW0aJldE8AXi7xEpXnvpgbquJzT9/8zXI
+S9VPk4Ys4JnwGM4vjTtCE8oKgcjiPzcv7PK5lVKEFQo/TtXKV+lXOGGnidjUq2wlkiHSEEf/W/m
LVeRSL+AuGpRH9tFaraX5aMsGn0FxXrHDuOTLDNDPwz2Xj6OGxllVZo+zMbboGMpvAgpy6FE1vrs
a8P+mvCz0eOTrku+Dy8IDyvzfu/XHgo2SZHepHrx5i/MtDQ0h5u+HWNQkPDWrBAIeRNqNZlPmhBk
t2YT9S+5GfUPFpYSVfSNxY//jzv8kwDd+J0puC2Fs1U+Y4dn7CJw7LdsgFB6C6zFuSJtXn27/OXF
07xxA7tZIwteAF/FvTXWNXvviOgM+PH/tGU8Xca7VOcrXEEX+Zf+Otd9sRJCXhV2zRMeKjx9yuks
XbVSIK8Y689C4JNDsFReSUOiC7vw/C6H/89JZUixcRQ2rhree8XMr5PFzjZuOvfgit6B3rnt5p2h
2wPi3jmxx+6uaCuAK5PyxYJDLflf27XNA6o606aZWLNgxhDNr3UIOjAlMbQR+RORp7sI7/XThhot
bsu2Ye1h0j/bZuGco0WgS87gTTnntuLhH5bttP1rQEIG6iz4NzkbaeUZLnXpiEhIOpn2NkSebSsE
CvEX9swdgiMNCB/4Flqp3TSUC48ahmnT6goRG3P/4AVldBTQ1yyjcipQMtIAgPvH/4xerrCMyDy5
1ODE6tbE9pXVvsNLSlXA8jtVn+kno/818nJHRJ7MJysLFvOGnC6J0lYrkAJkk9EA2tRWTQA9POsn
fXO5maQ9eoa+KQBwq/vr+OVmGpL+7iJ4kY0e3BMNIY+gb5XbeNbUXZeYwZOK9yhcXKP5NhjuUyyq
0fz9ksJS//hO/01FmvhrGubwu+soeEyxz9uPgzPcjJb+ax6751aQVI3dYC5C8/I9tGLduu304Tkq
lfXc6hcdgQsedOTvteJ/ybNV9lmuEkd3ONdeNlyXvjTBsoXVTo3AuAH4MmhehnFU37oNz0/jjWKd
jmdG3gEp8Yw3THDVXWQ0xk5GaxebLTO0gI1YHRhts0RTofMilONM7AYWu2lTm8Jbu8U5Vv770tfX
cbwybGDy0jRU5z1EmnKQq+yBEg832qwm6r4O7e+zNxbvqFc+iUb+K1lXSTZuqhQhKzSq22AvJHA5
XEeufXI2CEVcTrUOgwTEjqExRdpRH5xDHMLFclzjH11RT0llB7/zBAgMDE6QZsnPPlX073aVozHQ
58m3OoAKP7egxrQGqBGMsfg18JHyG0lsvwyl7q3tLoWqqbPcSFN2VHPIYzErxzvNs7I7CmCUX+vA
/JH27j7NFjQfRPyoq9Ufvce6XM8a+wng0rir+IVvi4lnvF1TEhbLs1bpkoOijzeiRyZdcsgW96Cr
KdoldjETkrjBNLJDnyY3omkmXZUyvYaD20Od6frnCapsl2A77S3WjhCekq0f+qAEliaM8vg+Dfuj
TxkB4S1Q05SSFXKnmd0/o+dXH3xtKSovVyrJgrBPNBaXDyCv2gfQ9Qp5DSpHr1YxGLyd6ebfrrBX
OfsUl3BftYhvzK9kTIxlh+ehUlnnSvgoW7qkRy4Pvhq3w7IjlD4d4UrdncNH6eJGRWIw49UngxOC
6icItq9IquYvkZPPpJ3gzfcR7ytXx812Ys0ifKgcZ5Y1GInqYHhq9hKBf92Ps5FtFHVQdnplF+tC
CbwC3leknZDY3flzEBwvfX5aP+f9YNw7q9IwC4R/MgsLDZty4LKGsw3tT14VA+hGY34YLOsf6aZa
5vGUdvSDkRfhS19V+79siK1Ig2kTzHB4l7q1HJDD6e/GMMEW13rvkv6sDPRdVxvpmn9+D0Rtsahx
yBmdRAbs4q7lqjUOM6TZ1qISFlgRT3E7z1cd4g7Uz2HWl0V97mYneOApGD7Uy8EsIm9tWoALZED6
ZDQCW68u6I4lXi5hByoPCAMc/1/XSAr151h42kEmyqChD1+Q5DNutB4mTuHi4Cd1mcshs5DFWCQ0
5JDYjQOwxDlcu+TsWvuR5mDpf2r/CcpwfnPZ4WlhMu/zYHRXF4S5Nk7RQ25ubIzGmi0aMQhALtG9
0+zfLTsNNjDgrnPreWgC+zkKv7aNPzxJT5oPI+iKZriRsaCc8qNSuiTCAxCWlz0U2Od5d4V85NHE
7X9tC9TjEzikbfJXik7B/hqij9gtY32THsQQDx1ICyj6M2K26NUERYAlX6ieZCz3nXEzlXOzl9HI
RbU+CifkdgGOvyiWWt1NkXaZWk9avcqaBQs9BuYaHYmc4s3iyWKT0zhkbvJPiC5GsyWVAyA/Vs6X
vyHGmdt0Rtu0LjSb+jNAnRTM40MZlPVdDGv9CueRfpVPAgeNWA9VkE+xZEI+xfqLOe41dirHP0C8
gR8jMWUUd3Cxx70yKQXLQ1K6mp/9aoKxeqjNuHsCR3kv3VEdv0cJ7kGfy89Rhn4v3SFVCh/Ru01Y
NQayPqN31H08SFneGuAnymZNxrv8HjTmKUsw7mv7YWPoSvwrLNyZL0cUvmRJ527xIizW9YS6JGq2
7ZONauMh7LxmsZponuQw8nJl1dGrezgjeK3GLsRIlK8f4gXN3tm2eam32TEb8dic5xspukn9TGpw
HcDVEf2ua/ds+gH+yP2bBF37i8hJtxrmVZvrQI/V9r9FzarxIcSVhbvxQVWsUUDCAHHAY+FypkXT
HQ6xT6mFXO61XwZ19iG3Prd5aC4ODNInh9iFM9o5+h/2tt197oBULG1YXeSZ3ka1n29JzyRrPDjK
t2pEF9RWIsw27KZ4gyHnrpzUzE4yGszmztOm+LFL0eS0NmnhJ1tJ0cxD+NsKK/8g/A/hlMywL3eW
41nryx3pBop9hrdxmSAh6YjzsoJsMWbHmEnltu+c5SxSCvc8BBr6TfHsnqfljMSD+3k0Nl/JNwVr
TOrNryiRbMTvxmetugnq0T2NWqXfuz6Ze6GbjwrGgLWWfBlc3DD8prV2ARDttd23zgEcnbkOlMbf
+wEvSF4L7WnASlnerfLOjKL5C0p0+VlaxuK/rI3wCuX9aizuzPwGMiYHF8Mr4FniajIkpN9rK9z3
eWc8tsvBdr0cg2zVPgQzb9B1k5mnBrjv+dL0lANlQP9BYq2Cl4dvDTuZXgDtfJzLMLi1tPHne3i0
+FmTtlxrXcv2gJzUtNVqZKP9abl6qvjqWn4DmW1X/dtk6BhQLCXKjATZ2mnLYHutTkpN8tq8hrhO
QuJTRoDaUAmQeqerNdpmmit9SbL1RvUWpsMjawQy0vV0xES7/DNr7Y+2HNFAqkwfWf7ERASsXLAK
+HFGdpVRfoVQkudG+QTFt1qXnQNKyitO2jzUOA2S5rVZVFn7eXL+rmhPQxFtkoCHoHynrge4Ky9s
E6ujdMk31Qn4axr+b+mhwIOIYVBj6qfPXrGSzvp/UXYeS24zXZq+lY5/PYiBNxPTs6A3RRZZvrRB
SCUJ3ntc/TxIqMWS+p8vYjYQ8mQmSBVJIPOc11jSqnNcxLC0HtZVOrrOro3LkzbpICLnWrSL+XTu
1jClbPk+oAoyDYdBTpUuRDHbyy3/Xhv9ciFJubrVEHC879Dp0xfjgKJVqEm4x03BeeB0plH9PUhq
ev00WJxWBkKPY1SfbmMtWzJ2lW09C0iTgDCFiWcvO2rOy1RAnhD4Co+iWxxmWJNAON3mfIJF3YbP
QXFNMTypkO/mP/YVB+HvptjHB2R9UfDtv8vTLj9E4xKRJnIN5x77ENExj4v+a5xdjMFOk/vv3W95
4Jovy0mhcH6SAu27DqRxKzpDoS0sTodAje/qWl7cxv413/KxvDLyFLew3xceQn+vmFC4K6uV7nEw
EfeoGz+t8Yt+kRtuvrt1VKwutjm4hYWINZYz3hfRSXzXM9gk2HkNDy4VWuOglRJNpXkocW/Otqaf
Knf/+o//+X/+90f/v7wf2SWLeeCn/5E2ySVDvL76z3+Zxr/+I5/D++//+S9DdWy2M5ahqqhp2bqu
yvR/fH1AIYfRyv8AFN1ngZfGB7DdydoIIih0Nj/yKTcqMugic67B0CVdrT72OL1Uatw/qTy997iG
2Wts1sev4kC50l6TolD2YVoOT45RIq8zUVoVJUbhPx/Oigs+vOx6pHH1UP6K+ulD3zfqTo1GEz5b
B63hgH6efkDQ7phb5PWwL59cBfAJX2BN727MVJZUrP5S7w51yA0lbcpIuOPOGTqvd7ELKGCAK2nQ
gpWYmkGM3JKMU4SVGeGSVESIYwWHaEAfHVhZvAXuEM2xYAhOpsT3X4zIitE89zgf3yaBIE124kJx
jPP8P38atvrnp6HJsoM0O9kawzY0hc/jz08jjjTSLuAuDnEEzmcwvPIS22VJwVCpVrjt5msREwf8
I5RTXoVzCB05WFsN8GtVr8IVFVf0XeKiu4dP084HDDlSsKIZz12A1Yi7xH4HSrlRtkPQVcG6rorv
6Paufsl85HZln6W695a+THYZUSzojbc2hQYqWKNX3ZfTmehQC/IDImanFkCEpsZbTwTn2blRqygG
bGNDc6Eis2Gct5gpihlj9mvDKdU862NF+7XhRC4wBHVUHsRQMWnQKzadfqMdxCMQTkW1v11yjnHJ
uHTMi2iJSzZZH25EEz2/8B7FonnPKq4rLglWWptfRlzSUSUXjTc2vSo/oN0/f9SarP31WSuOZfGT
I02sGSDH5b9+eZJka5iNpf4uyGXl0Mc2efsKdwg1RgMYBwN7VfsDeB43I10n2kMTm3BjHtUhNM6N
nmOYV+Gfu0TSqlzPbSeQqjsHYTcraP5rTFnxKfQherlamltnH/T3rlSSjkx65DwNTvQFm7zxQxuT
J0yUnOcBkbKNJjXtfiw888q9nnuY3cgfXl3DDfCrd9enUjiSkTxipeMi/FBh3Dl24wdyc3U3BB+m
azrLpGzSs+r2OI3zfYdiY5RQCiH56bxa5FXmwjE66TJGaYwoPdIeuhM/Io3qHTTIcPfiIJekG/w0
qhAnHW04tNC3REz09mrQbJpG85Zl29aT7SHz/IxsBL52pzmW9hPzslXVvdf17SrqooCnf4zGtavW
5KH46sNPRw1HHFRyCpXJtla0RqvrT6bRH2+C1wbSefgrc/eeL9LblJkrFhHr20WMDA0MIAjhfOG4
KIo9ObAEN8FQITmI0wG3d4UyUqjk5yTGl6iL1BzbkyI/51Osho3OY842f/h1EO7m0aJHr8NX12qA
hYi50wwxTTRh5N5LHUA+EZovIk6VzNorba1BVNG4sIiJqziq9pKZwdZow/DYjgAW+t8H1cyQNEBR
HiwxZfS/OkTT92pYNAWwYtEUM27jdFPS9gm6tX/Fb80GpTPLwc3s303vzAHWWAIAUkywGnVc+T6S
tTeal1xaK1vyk6OHHC2FckEQm2hjU4c7ddxCM6nMOCU2W0j5i5Ql/dcmKIxFVeX9vaLH+qks7HYp
OsZkPCNOnz5bxljswzqO0JPLk68IZ4p+DOKbhZJrOxnRkTNJyPps9RYHwO9rHVT+0piaNoAIHRF6
StoywImN4YEsX4k5cpHea3hl73XbVpWFGG4E7MhBOU2XE4G5zy1Kc6+b9WUeJK6BF0G6gc1pL8To
Fv72jo0x2X8yuuFj3u4sFeO9vFHvKnLMKPnb+jXSEBBSgrkRkrU/aU28F13NNMhs+fFR6EtwP6Mp
Yjr7L0qLsJFFU3Tok6IzXhoxqW3GiZhK9gMX+y6drycumisey7QJsjO9uhjbhSDVvPpaaqMBElkb
T7mH8JQJBGQga+lLKmoODVQ7/GZHLGzDQrtvXVm7F2dFoo8LU7WHbYAsnQkUhG5HzjbVYOl3c8yS
wvouZgEvOudYV1GggHQLbEi8gOiqjF6FRIz7g2h+epWY5EgflYd+emERT8YO3mg7+bI5AHameJ4N
5ANb//scA955+udHhGo7fz0iVNm2HfzaLMPhVDem5cKnxRn3e9UiiaVtMf6YEF+xqcSbvtKb/M3d
h33RHZDhci+6hBhp3RXJhy7L2wJro7dS51FSZOPnEaR6+rc8wcQsLRWH+wEF9KLt0WC3K7jAEytv
9OtmKXqF6LToHRuYwkYqa58GOxaKvvy0LvYo1Zsq6AKeRDYU8GjIp3usjX5M0avXcDr0GoCoEK/u
nYj5QfkSdKV67G3zWwSd84CksXqdD7K0xYE9PIuWGC7OxHWUqKaDEQjumBdWuflRmbTeNcdvysUY
ohVdSMr0TET1vRpkgvPp1PZiGDT/tgeVRmdUPw+Yxosrj9PlxSTRFGciJpoNa8+163pY1vx+BZQy
eM5+erH/17UMtbtSQpC3t+vN726a8PnN3/4fmZ9Wu1pTjre3NU+5DRHvK07CvZoA8Qsd0z2xTdIW
vWIl7zZedEvYNt0RRKL1MjggyVnYoy4z9BtloqYIlaVP2kuz6hJ3OBSCpy3e7YCsn7YcDLtgzw+R
RXTcLtE7qFNs/uox2gr/zcazlg38/ovZah+oWrj7Qc1xfYMEU2KUpcpLS5pc4EY9Jh+V1Atk/9qs
tt/IieS7IZT7DYpVCHe1P6JGsuaw3UXpyixMd5sondYuxiTCydfvJecu6Ips007kD9EMp5g4m0ea
ee7e1Qr1wsYs9aN4slRWgbi8r2zn54zgGxuNCow8UNUf7iD3v3qmB40YExhatSwbA8k+1l1brbbw
W9XC+NW0rW0zZPpX07HsJbaH3gkrXe9ShGSFc1xIv7qwTDvUbx5ro8cSAau8tYjzK/WarvxqYIK1
9ovU2MeaHj1FUoJf4uitx5LyENvgiZgeYZUne00FRgOptDlo88s6tmjeiBjO6vq51ly2TkMgOwtu
hRXsTIKiuwgdMCYOsPyFPv/TB020zUvJPdpaFR6iIiM30collb603AAxja7c8PMVuI/qOWsSDXsI
NfpiJsULmCXMPvp4hc1ff+x9/FEbSVLOZqpSL+8zlnKOrJ7nWMKWdBF07T7k7n+sm+JXRzmd6Skm
8pAb+faJcSIo5lFJ+vACXEeKxvfOYXgnHGo9lMRl1/DPagjXDcystBFNYIxQlMos2I7cr8/Cudbn
Sb13Q6+VHufEvOLoNZCe6iLAkn0klasoTKujxpSnKS6QSyIeVtnln2/1iu1MW7tPG3HSYIopW4D6
FIPNgGH+tfWTuyxmk96qm76hUOwC99srdeVREQJRZFK0/oqQ1apqw/iHaYQ/Ir1unkPdh5VdJAjy
ZbFyskHLryR76N7GOD3zRPw+jixH0BOsVwPlnFd8OYI16qrJTjR1i32UT3GDvCe9mq+vUpz/HnOl
Ux50EPUi7Fd6cad3po6MHZ9q3ifjvhq+eEpjPit2316aQEOsW85fMV5191qHTEQ4ZXx9KcdtKZaj
nejN2+BVlR4bBOMehQuiIt3Xfec/iEhd5KgW93yzEZBLM8ooc6fcF8nO98B4O2ocASb9r0Of968F
P+ytHaFq4OV2OHdqaLfx2/ndFt1iGq4jCNdqnrUujMxY6IoznlOn0peV7WfP3ZAky2Q07BdyCira
yfGICQm4kBzLnS9S3X3IAAm/ZYn82GCm+p0bx9GX3eAn6LWNKvcheggWYDjWZeEiBJDXy8lLLcfl
Ar+O7tVGgg5KagMnP5MeELTaizCWCj7gZelFNqq7tm27bGuYIyoHbqLsp1g6tiRCVQSgFkaURex2
tlKuuB/ol5N/jcfwCrHM2YUoOO9km1SRXWgyuhYN0uAKcuDJfxtq90m4MBUdnPs0HnbCX+MtH7q8
uLQKmWin+vWvS/8xFDUj48lr7I9gLOU7P2mGtQzA7VlKtZ+ZU5g/jO4Fx4v0e9aQsQtjOX6EMtUu
8jF47n2N7JelOnuWgtFTZqDKGIwacDM9jp9avGjOIMbvZR0TLuxC/V0lefklB063VEHebau+gRQh
dXdT6uooWpbiD8Yiz9s7M6m1LbXN9ziW5BfAqV8NnLl/mFh92aWvf6Rlxka7bIJHPSzsTSMn1sHP
cAMzTKBJ6TQJ26uv1jQJaOEi77tfkzqvNVdxjZ6wAClEyGIiA5+e5hasur3jj3itTsCHP0eoEcZW
gVRcBk1SWJy2pxl897s5Y/P8OoepAs5XRtgb/HmuSu05C5T8qlOMUraN1CbwgQqL34Zs3rtIxx5b
K7kToVhrS0oQcTWswYg4y6CRTLIcHMTg1OIbGicxIpldXFmLTiq9g9rAoIbwfRUb3M7ODrLhUTyZ
QpIEQdzn5nPb/OoeOm6VTUn4NkkZHH1deo22EjG5jldRryHhXjUnWXeNe3U6iLNCrU1+e5W2JE+l
7HoFhoS4EwS1xya6t3CAzkv/0Vb94qoFqGNO9wpxiM1YWTkOGVYxwbOL/OoiXnMbIa6RZJmxbhPY
bI7yZKNddyh6E8sb0azr5L7tq/uKr2izdPx1UxjRk+jTzei5QVvmLFpWiXQ+TmD72lWKSxPm7lr2
CmWVdjXKuOgM8aAg076f23X6boyRfRl0KQTXo4/HsDXe577bXNEbYxTwcJsvYgC0hnv0fRYyJJ5h
YE3cZbzlEJ7xQx0FxbbGxO0wjtrkwkNtOsWq9HUsjBfxBUVJfSn/npRocvHgxqDv0QS7L9QkOZu5
hDq3qz+IQ2KH2WqUUpbnRlOelSaOXnybLRkWBI9VX/gvYK+bIXpJfEl+7JR6yQYxekm9ob6OmN+J
CTI4gXuT5wQEPgSGEdHC6z5HUnBE5Eg0c3LNxzKPvotWP43ojCxBhaTwjqFB3Qwv5U1tgzLtUY2/
knUMlxgqWh9GuBf3rj5FdV0rjfYhHVVpK4aajenPQ7Mstz+ccdfUMOh113qsJqlCWPs+1Hi72QqW
Vgr0CBC+0syi86L31kzQTvo8eJqLvtQpZq9+LFs27Al1k3dNc6Mlt2A834K8fGTPfBFxSem7dWmn
0LHB6r5j3IpeariWswxJTtSmlsXgl1/7TNphzK3+LLAFxA3C+FpFhbRI+8J66J1y2Bh9qB6tCSjW
9Pj/BV68C1wj3ontlm677YpqTbITmzEIRt2qL4dfvTG16FVKSQBWuRqthhTfRti12nOfJtFO6tvP
TWdqlrKtPmdG/av31hRzc3xlHrOch2Pn26x6Eiompg9DEGOK96Attl7RDd/Bp/8Y3Nh6ch3f3ARZ
RuGgLMG2NFQ4E8QSvoXdDzFSjZGVHDPqBSnKRFunYvVf6nlxIGmHpXgT1Mt8aoqYBx53PvvnWE5Z
fPTYsrLKMPFfB4Eroxfrbcfp1DbMYtmlPdbyVe9TQI2DkzgThwTYztoaanUld5MMhIqihZxmb12B
SSJeoe26zpXszQJrsggLSsBJUgYvmobG8DTMQxftEFetvWyH6J2dSy09dkWubAy05dm+GP2XOqDa
IIEJOqu5nKH4Q4cQ+pbBQaJVJ/3qgAJQLITYt+i4zRAdjkFOZ9STq08C/gEC6Z7FmX0WLReu0c71
2nApmuIgVfULS8eXgdv8ovSTn0ISmRukfhbcQnHobB9QeRPsb/EqiC6ZBYJClnRpLcmW+oRSVbaI
ZZO042pQMveHYbjJImh1+0mW2n6tBRs9ycyL0zo6Uki+9IYfz4PSdNZPp/9eYK323TTteFHyt3qW
eguHM5sccKYZ/V7Fxg66YXMwkjQ5BZ5vsyZNxje4cXcz2r7LQZdl0SsOVcVSCcyD5ueISGR5+jG2
2a4eQOXwBDvlegfKRY+6y5DH7pdWUeSFi53uc4YD8mpgPXJJehgOaq2+Vuj5XMShbAs8IeKiXN5i
4mzEUGFMgDPf4r3RKOsUuOqq+D1f9OrBEYeZ7h6T69BZwJ5wJh75gtW+ulSkHEUix4m/JXKnHdEC
HR/cAFq4pJNx08zxQYTkHuVvQ/XajWiKjiJQFw1efhdlGlaGlbkzdJImlea3yAVzH0oaIId5KF9k
9mdHxwVuGQJZ++Y/+Ubafgv6wFhJmm0d/b7IL52OmmwHheub3Jmn3jXlQxlXxUYPXTxqhLbofAq/
LdyVA1JZf5myCHuWm2Lp3C1kTGcZUi32op0npccGGch1ChTvJPmFtRxitBjGKJ9KRb/boE+BDVlg
/gsgHovEoUbRZGb4irYy9qSx85A6g/xYYe/Asy98RS3TO1ktFkaiaUUK9doqrtbpkEav+IpThIfO
izsWg1VN+4JhZnsvOi2DGnkvsboJ/WsKw2shY4T6nFZyDw9Yyi4Ri7Pt0Kv4t6ZKfECMQ97FbY7z
RWgaa0Ue6odk9GXcGZP+tZVBqspDlX9IeroLe4uEdBxTIsq7SWoxuVcHJf9qJnG/6P1Afw4qKVt1
WWtdRsOBOdB18t04osLbeba/55NrTmHGIh4qvHkNfdNa9pqzL5qiQh7dr+68RKZYMp3dDpZrFRs0
G4tF5bS4y2HwVlPdCdNVy35L3rasd+d23sgZEMZpkAgWcZauyinIjqG+q8r4yZNz/jaubD3IvmM+
tIibBUnHRoZy/8Noae0xMqKfoiUOdVUasLQAPorxYRrUZ1eL5/GSlFkPHcaq0Oz6YAtpGy0KO+8P
VVgMK7mQs0Mq6+2bUe2iiRNWGWq2d/o6XbeCOZYFX5GgTK9WmGTLujeGjYsf04K9Q/au9Kz3GhNm
YA/r8i3AuWoKjwjh4xeLTtnclOufXuu2l3aUNO5K5XdyXPm72SRUN6uw3Xt1lb23xhpQtvyWaiXy
1bCQViJcunWy0FtLoW4vD9cs6t6iRsY9vLe7OxuB7PXot8ouYSv+5rp44VCEf+bnhWFnRA7YLEbj
rbPsZKVaSPAisGC+DYg22F6Gg5KcHW2IbAiUEa5cmEuNDmMliKAX9akUr11MNl56HvYvOfpiV3Ms
cCEnRGo9vFPZWy1E0x7dcJf6mTdPCKoA5Xce/TvRK8aZVIe25KxqMNrjW+D7/THsVb5f0yEq0kXq
NdmFspd1NRtMI3301W8D8hJUkpXDHrzFXHKYm8Fuk1UcUcVaKnCPEPIEhSiuIgbCbv+Zofx4EC0R
9/Vylar4tdW6Hq803+zSletlHbw3E6l7uMzKeojjbqGbap9iPeW2d0pK1mGDivJOMcYedypio+IO
0nwq5rghRCnRI64mzjpAp2HCDiaw++biJdCTB8nvvmhGQhK6SP2z1ynuJVV0nIOnDivgS2YpEqSO
ym+vZJV+akhyfbGTvFmqrhSdSjuXrmWgfpsvNEnoyskjLp2xb4/nNoXYYIV4HSRjT20IxJ26EKdh
Xr9MAOH9p5gnJcZBtT3UYpiLXk1vrvCA9leGpeorMc3TWnvjlHAbhQSqgrGbUiX+vdBP/R2SDcu7
N6q8uoq4TPZUjBKh0agUyusQnRC/yViOV8pCrUb4EHacP5ayER81FcFm21JCgE1G9qJIBuqPYrBF
MhkWf720/CbKkZpVkapM2ovoTXLLQyOxiNa+VmePiR/GD7r+MA8FL/8tGLpXtAnz+ZUTrWzOeoAN
xfTC4gpllv96M/MFlSCZ34xoikMWlp/eUBl71Q5CBkbe00uKK/35phqrufNq7zT6TnRBij6+hLLO
4oF0FthvaEy/402lUIhO3Hxz67Appp+DjOLfNEzE41gO4cvbE56EW2Khqlg1wEFmE0MTdE5yIuv9
kMFWAjhRsuwkHxTsRC9MM/ce61no6vUxS7vyQB0Xyyq8SNcG2mL6PinKfu2HPhlgsKwrN/ODjdBC
E4ee6tmqwA7jUyx2FPwD8AvdZL4JpBATjVLvy02tldWLWauPheUF3/VAAecbpGRXcPNIWO4cHDsM
LoClWVdPIzr+Q3kmfygVGWlDrZt7RyXJQTk32ASmKr1koXYpww5hesN+NchKPrdY/2zMpCw3aqBd
CqSSIcHm+Gfjx/OWBsYFFVr3R6mVGymt+6+dCX9OZUlxVeLC3Q5xMuzFpNDFdDtWx/EtZpJwK27r
fAN7a/g0KdECd9tNk1I0te67QIY6Pk36/UrWgGrAqh70+B0JKGWtShFafCq/9QL6DG4WUfLRech7
/uOIgRFIkv37a8APjz+Q8J2vAf98NZpefHKL9z6Wkos4qLC8LwVE4VUGTXmdKJFt88xo/HuGhWPD
el+MS/zEWVoITEUhldumt1d6VscvUpwEi1RSlB9hfEhSXftpKPZrbWTuqzHK6L3oIJUVQHo7RSra
vZht/Z7tTLNlOVZ/z3Zs6HQDaQ9uf/guN6a1ELzZNA/Abo9afFE8YzyLDpHGznuZ7yyuJgJKJzWh
sfYtSrC1oMCpD1WAomakbnyjinayUkfvtv0stixlzwImSyeayGBF7+bn8B+jxT5GjA47xVx0VfHe
eLWh77mfpnf1dNCzSajUsViTVtlE83bYMHncPljfRfGDElbaluqHsS2mHeqoZB+WzB281Vv1GVHJ
Ty2VVgQfEAwZO91ppGj5ZdN/pNKjw1YE3IiSPzuoDo3sIV49L1Ixcxuyudl0cbSmWNDvRC86UtTL
O5BHaDY/qk26bVXHfA00ZTggxkbNOw7JW/amsuym9ysI/IK7Lw5yHdS7WtGQ8VMm8fdcM6nQTe0b
01/N0wqNHlavhteEpA9jgwSXE0J0z1DaN/RHETKHIVuUWZIfARsYj3LSYjjw5wTYj6tOONUbfolk
XhWtigzZd92XxzvP9VuY3MiViu91nTx2Wmx8BTw7rmrscdESqtozXwCeGH7yjsPXBN+GkEfaAtqg
5vQbkbJU0Vm44sK0CIecJ+at15bVYG1C/toqlH/YSTX9tqm1/K1ouidgbeW1T2Tpalvupdfz/A3M
MUUwSTLWYpTK9mjRwro7V3oETxAtiWM3aCvRaaaGtJctG7TTdMUoligAUOg5il7r6nCxQ6FMw8kS
HnJqpPOhYPGULm5tJTN/9ZQwxxfwPJM1m3/rcJuXVr5NRqg/qymCoygrm3sUwsuHlh3Q1UkeXHR/
HkQkhk20S60sXIqm6Bh9D2GANFB3IiYOabaBjI8xTQT/PLGbYdklReYtR1RO9xii5AtQ5cFVHDob
sZYuLe5D28s9skRVd6+qLL5EEzXqbAP0L1vKemWstMBAq0QN9H4R5k59EociS5vTOBUhwWp9FyE3
H+vTp3GWGwbHrABoPY0VQ2JyOfsQcnSYKfaBneKISnTk2gdxsH+f/d0jhvvmEC9RGUU4axooYuJs
Hj0Ejbb1UPfVvCw4QokLjuLs3zX/v2JO2CJNYRnh6nY9GOJQTSEWSMnQncSBlER3yiaIeQ6mkvus
vb51Or+HidggYzMaA2YR48VM2DXIT4tTuSvCuwRhQDFWTO0M7ze+npq6tu61UgEorMt3nja6K6Aq
GGcH0L7MKpCbhRW0iPhJqsK5GEB+0JsH6AWl6V+CVqlbn9jYJA+BLEVXvXrwUBGPkPKTk70rm/JC
1VE1D3nu55gAboOh0tZ2Y/lviFVTqy4dlLFJpL5iYlvxw3wrPSW8y9QpWennwVubgQ2UAWjsRdNt
+rtYQmOiARJ67SLl0Ujq5KXSQf71QERT6jJmCdBKNA0scM2F20hvqHEqexGzOru7hyvGYC3fS5Q5
jqIl4hDOkrOGD6iwvQyCwj+OPWLZotmUtr3KZdvYsVDVKEHKTw6Q5EuGx0FmyStliO1z02ZIaWJ8
5CIwUT2UOJaQHoJaswoQf1UnhdxPpKjE1OTjNSrb16aVDFiknfcwyi5UgBpYvO09pEHsPWDv6SMB
nnwX/d00qGiieNPasKrFCNHhh2dHueah9UzGMr/Yaue9ZP2j4KyoWO2eKzmLye5S0BzkOtsN2OKs
RdOZEhHgIIyZ4DJdwjJluAUQf9Z4L2YrvdGVNynq59UTeg/AKof2a19pxdIIxuzq9p5Emb3u94Gq
BffR70l4Wc+TMrAZYpJGWidl5TU9AMQTI0HdUHX85CpaWgwGp4akRj2UZ4phQ6+V9Rhk4TRBxNIy
+DRhAFtc434YnRo9ea698COZ5AfLyG2XJsjIk6c3xpVU1ve8UIcvSF9jIyqhvtFWunxtfO2HGK/W
Srn0NMpbI06b18LG/Fx0+DImnnlf9SclyPPJRM2HH+PqJz+1nY0i7MWmQ9p7iBQ31BknZ7FbXDQr
I+taRDLSeoUXGYbbf44JQOiiDdXB6jYTGyVfrpfgULn/RRXrbeXbMNYvcq8nb01nTnkjVsqFgqK5
3XbyPgmk5OxZPps8JXSfkwbqpD3a1Y9aZoGs6z//nG2Vuj/P9k398+y29soFu45hJZIw2Axl5wD3
ijOsOnUpYRa5apsWYrlIxxS1b64B8nzU6BAuh8K17pHPgaadQPdmwURJXfN5TqtV/uT0xnnAXA9U
F+nYsbyLfUd5L6eJYz1SCLSsXxP9ZmgvTsi2tbed7JjhI70sBZvdH3zeCVI7HSno/bz2E2yKKdZM
sXl9yF94bopO/IadvaeH3dpM18CRrYtplsAqQrw/b63GXgErty9Rn1RXNN2qK5FBa16rLsjvgeKG
9+wtkoXmlcMbqTkUTcyOjd7UbFxMB8m8P4phbkbVMNN1hIhxE1l6CGIKiJqR8Lf1taG7E2UQ7c+m
6MUfqbvro9Rbq1rDEyDRXwY5j56p97KyBC2+i9LQf8pT7UNYiCf9+KIV6q8BqmRC3gu0tWR41bWg
lnUZ6kezRJH9Fmn9x1nOQ/TTEl2V0rhbrRukhR1YDDdJDAWtn+7i6S9hyO2vWB7k6U403d/jREwN
ZLJXxRkhbvshaOJDl1P8Fi1McqRd2Qc8Amvk1pdGZ7+PbpLciV7VqnJkslTSuWY7wJlh5dzKg7IX
TbGQFk3fovfWFL2puZkxL5qmXgxfBcfPyxytEmTzhOUXIXHmO6V0TLx6R6a2nuRZCm7Vob/Lecjs
AtPtnxwl+9L4PpKKsf2e1s74JAbInR+gIAMLhG3ePCBW3PfC7n4NEFfwOzVaTC6Ed/99VC8V/o5d
56/LWLyOhjrrx+/L3AaIN1Il5RdVS/JHdlbmpqwkoyRXO7pHvBnYmakGeA2T5ddRBKNe3eSpUez/
iotOEZunibZrq9sxRSF12ySKclUSwOUQraWF1lfWe+5A7UpUnGWdFiMwlpZvHSn5fwYIqbJj/0XV
0S3HUSwYOpoBSUQ2VftPNCi4rdQ0ldzY86wbdz7mDOPSUZL0ULH7GObTmI+BmskUJXHa7nNYNYra
eBsdc4e10hfOU+W7U21kBCEgmzrJPWJ+nWZ3VZ+nCypSzlOCOyIZQ+PQWFhiLJMF2C77SYwMxuBo
KRibqtPAqrZTlDagbYpOxPUMKlO2vhNNaifSmqSUtBaDgx5rF9uz3y00fZfQGswnwxzYutRk2UVT
Myh7wXnaFG1JiXEaofBm68yPscGmFaTRCx5R2Vm0sEf3l4Gqh4emGeAkkio/6J7T73sSWysfOd1d
04FScsKsWPEnQkujRpMoKXluZ2PozL2q55iw/pp8LwaPubZUbEzXMvTK9k091s8tousrM8gTCs40
HRlrbN5XDIk3qZ/BZ3gbv2sQpp561bhxN1nSFex7aEqa5G57L+pXoSIHMPLQzCTrF56s6cBaOTyN
puwcBqdZiRYyab/iYtgtxuYQmF/EdsK2sh9NJmcncTCDLJ/PbjFFUS99YFm7W4iEEx5m00HEkIqE
08M9iATGHx2iVxrcAGWLoDyQxjD2c8xFfNTxgLeORvQYwPE+pbHnAvqGSbzRQqDxIvip59buIMo7
lunBZmPe7TBfQUsm8We9uSi9+qt3zGzkjDxcR9QxkR8GdJQKPXsQjYib3Xbw9WEpmvI0IDaLDwXz
j6MIibpbZkRXY7JBEaEUpYoVJEmK7lOsrn3/krX5KucLRrbz3oQucef5XfdAOgpQfAKfRDTFIdJV
0EWlFexRD+0eTJMNXZLgqDxNEAdktZBd4lmO/hMxyD/dQxDkP4x+xEF8CqnYQp8LXBNFS1ynR/hh
bVlhthYxxGVIEeeGs0my8WQhcHRKgrx58EujvEM84lm0clsG5oU9NvxYhLlETBwQi9q3yACcRauG
nHt0ovKbGC9C2JmA2y+tFy3qKBrJdvWl1b9LXaO99ZI34vkH4DaBXc23XYXnXNjyc2z12v+l67yW
40a2LPpFiIA3rwDKW1qRekFIagk24f3XzwLIvuzbM/MgBGyRLFUBmefsvbY/Kmrkd7b4btSFdCRL
Nt9ZRTp6uehKAHRR5ymzco8HRgqSNlMta2v5vVfii2IL5ykm84p0n/kHGvBmV+OA44cM8waSSb8f
xyYC3JAT/zi2R2oIJN+MyV7OQ/MSGkGyGxlUk7HUW9fa0V6KGhaD3TLFcPglHKXJDg3ZVRtnwDE4
1GJXmXpzlvILqSVimW45PaEHCr/RYO6VLNmmWpnuk8pIkJFn0DjCyS2nGRtKHpkPckDqtSZL4zGP
YjqStvJaWWP7A0Qz95dSl6+lVBmIakLGQXYZ7nSrVjbtmOk3VLleOanh47oAkiAfZkQOvPjf+1Ba
ppu6NGokmH/vGxyS5SMpCw4kuUcf14aNRokhy+7raTJStjPd7dvXRXIlDdx7gg4O8t8XpZgvPUWx
kt26b4I6dg4i59TraDRcrZmqIy1Rwm/W7WJRXqzb68KUkMqGE6nbEOUy92OpEhZ3VEBAHFOpV+TN
uq32enlc17Ccc+q8HG/Wq9a9n5fK5egGgv7P+iRaH1JhEsCWXxbrvq/Nr33/Oi9Zn2Xr4Y/Vr+Nf
L8GX1fp84H2sCtEDpsNQQ3rqcWzaz0UcEsGRLovEMqLMXbfXw+vOde1r39eBNK6BF30d/vdLfF39
eSa8812Fs88LqtgdQsN+kMCHPsVZf4AS8Rfywfkm9+TD6H2o+g0iH+TpIniaM1G6ElWc34b+uwxH
RA8DMbPcxaMH7oP6vnSaEidYpD/0gyANM27Tv3J7n2hK8rsSYw/rKhBPUls2u0LJ9IMmZSoGTVh9
NkLfH8lk+bNMfJrhIFEPARr4BmzIkzaX2QvpQgeDdIn3KOvjrR3WqP4GItS4gH5xmIQvSsc3s2uS
ny19wBe1FxtLFxrtzqx9T+d0M3a69DI0c7WPJcNtR2s4meSwnIDwZ6da36iinQ5Oli8tVyoeFCpz
XzNrZ2+o+SGeE+3QhYAe0JBVp9LU3hbRw3pjT5a6o81E0A9eeHpOO2G2kNMkJX5Pahp2vKGPSVzu
I8hjV8qmhKDoGYlM87TLyyHZ2WL2J6ltNpVYGuNlC9wIcdlOC0OZBhiKaT436WGSAPJY2GKBGtgZ
WejJo1Qr3V6fGOEECYV+NNjmT2D7+6SgGR+N0XDuUqSYPFc8IREJpkzW7zlMHnRH0ukhJJ4+pC8Z
wIofTLE2SWg3LmXp7FqU4XANwEp6sPOkH4UtnYK4y19N2ML7HI7fbraYwvcI2Zyavrodd79KNAnu
aNf9A1ZN+5BNybhNAkV6RXFwRf9fnTFl574Ict0jsaQ+IYDP3uRpw11Q8WbBBwZunOMbEQbfSi12
TTXmp8ymmW1VxY25IlHMbZh5jarpvkIr6dYruuOPMEgds/SHxtR2Xaw7V1OV39D9waBoQSpWhJUc
EtplXhSqf1nmmB4BjGFB059sbmNWWuTHPkFPLZXyoqkLy0OhaTYs0LiixFTKe1MSR32oFK8xS9eJ
s9Z31LzyC5DJV8uMs6PJgA7bhyu1levIJrqx0Q6+dRXQz1Y41lNyiBlXggmjzl87DE4MQbk3Rvop
29puSqYXravyp/xgDPFD35oEbIO1IVsAfU5E3WlrpjVD+VmyN7VgFDapNwKKpWOgNXR3xIi0bzH+
CeBJiZNQ/pTrc5eMD6qZ4KR+kEjFcicxxdzu0+6MgSUMkkPwu0smZduQJnpcF5VTZ/5EfN5U2IkL
HKc9ViWM90o44LvydG9I+rbWM9XcmGnVeWVvvsucYKlEAQ3REyOhdlupY3FcF6oTlx9r66ZUmsXR
WRbrZkjCLbfx/5z9r8MZFTp6/oOrMac81ktOIFO7Kf/YbvLiZ2T8tCqDz0FkeeTTqcdCZOpx1iOD
KTrj2wybYVsGLoLl76RJEfXOXQRRMBHCmImc2VtXUT2/mGpUbqNy1I5DYmpHa8KmiWlkRP92CNLY
cYuop0IyEACWCGkXG7TYXcfmFYq69JKk46lfoyGubEDUJHBMFtgcByy0xz0eoRG3dy2hTT2KB3OQ
+XzLrqxO6aGuzVzxxky8WsIi0mz5DXClmY5cHqb2pSrz8eiEw3iUloUj+1kVwV0s+vwYLIv1WbOu
QcGJMPFQwnTNUFL8YYB+JidDd6QIRAjcstYb/a+yLp5J4DDdSk55B6rlEUtVzthNPBEIjqv5mA/B
do7TK+hy6Vgv4Y/rIojBikiZTtk/he7XTAcj5g9b//8UvXo1UPNuWsosx2Ga8yMDoE7K+mOj5vpB
NxB4mIpgjmbRzeu1Lt/ocgcNBazosXDEd61ojE0uJxPNjKIlRaXKX0PFqY98S/HZ8cbqo3QyE4I8
uwm7kGPt1j8sgkzm5aVA/xGr8zGu2vlotBCjKJ/DDrPLI/WK6shY3t5ZScyAJJeP6ZIjJ+qy+3ib
Pl+It2ldy/Kq/1hL4T0fWo15XwDGAzm+KrywsNGQyvW8bUzjQSsEzLzQAaIvRc1xXdhy1Ry7FGsW
kR1oKzFpuGVRuBjTm6OIg++kPT3UFXrAMqxaL1EVHxXaya47Vw7sk2KMxzAWj0mFCk1DB3Low/pY
5ZTlFct4r00puCRjP3ttkj8UiRhJNVF+Qo0Hdt4MJ0G7Fhp8CBbTzG3cHsBlTSQJqdw+VmkT+qbJ
iKgus2Ybg5X28OnSea10YFroJhEvvk5qILYgXhIfOEC9CQ0yKaR4CJn54RKWSr5werbNA/tHKlEA
N8z2aSrK0R/L0OYSJ/BqVY1cc26zbcTMHgPX8BRZdFfHqUeFvhTAluZqapgEplvApdDVkYNqLb79
xHKnhQ/RGupGITphCy4HtRXTKp8vFV5Auzb2aJHlbeO0DA4Mu95ETsRDQjwg+iQjUx5wR4ejsceA
dHNCX6rLEHcL3wklyMcdvCGNHz2qUOP4e5Jopt45Km7IHZ/gYJW/smMsQ5VJBPcsDcGzZo60C+Ps
PiZGu7fN9mwGknlKo/KQ8Mw6xkG860TS8lb2FpgDIlQzosRc4rjEpp6LeYNNhKwzKbymsSi9tK7l
DfdWc0MsNTIvK3slF1LemAnmokSqSDUaIRrEUbYZHJXAepCLm9QOX4WOe26g8RNa7XjlYXfjO1Sf
8ojoaas/L49VF9P9uwwJz49p6Xi5raEdYdTt27JFt1JRvvc2Vvm2raMjwm3PqM2JWOQGRk0fpxur
azvfCatrHcWHPNJQCDj6jYBYzEKFo+OyyVTPbpCSd1mz4/sJn7gpHtSixKFQNxv+s+a9aQtjl5n9
ZhzUBheMXrs0kfhQC/NkRDH/r1KSPM4aHzlVO8wUD7dMJq7L6P/cxLDTsmksDorWMzXoZXqVjMbT
eUK63/Ggp7PhDSVoQwNa1imT4z/J1Am0+gs5qYdQTV2WUEGdZDUZfBBSXTJPUx5+znAL08lyDWmG
FIH6/Zx192Ym2ksu+fvbKf3LKKt8o9iSdpEMUn+pwPxx9AR2Vla/MJk6zY0Ku9vAtDzY8i1JgCWU
zrxTJeeiZ1HhpUrrHA0FyXupwJFJE3ubQjW/ts5lDJUQjnQUP1n5GDD9yYy9LfWWTw3JwPLT3hPd
hunH/Ew1HeeoxNDOo6WQ7QTBBUs1QRyUyK5VVUu32SAvC2mvWlTTUcq6eYe5+ntRKKprMyy+D8NL
kWVkOQykTTPgUzaMowavro2zmUXGHqA9lFel/jVODFeAcQQnnkbXJDOq/TTewOYZroFVe1cbVnIy
M5n2eHSxnL7xczrDdV/at2gkdUKr22TXDiiSNGrwbhKk1qWaZe76c2fisNYVYr4YUQ29sP3QEarX
dlrpKgjgtmPpuDDSrEccRwoq+cLvHWEtD24DE79VeVVP/lJYEWRJaQvELZo9jFfgRjtj+aWSa9Tn
dxoucAbDoAFJAvE1dficCJPWpJTGIa0+y9x08xFWGn8+xuK5siNPmvHnA4rMXdWmLKfovT+XzuuU
qjyiAcDtwrncEo/5XcXu5Qcz7dpYQRValHF2K0a0huihvVAeW35ejsw/N0pviJAjgP5MvYHSjTcN
1ngchHJXw67eCh7PN+HkuCoMHEM8BKJ7GBYvhFqewd1dO8rLV8ixE+FiNPrKYRvYvfOgG/0um3j+
VKLSNqYsgxKtYnGbpElznbFb/h6GonllTttaLp4Q/jcbW6s6v5C6H2ku2q1plyQ+CRQXWki2XxqB
iNP0EVUgMyf+I5jsB7M8oFUqYN6V8YBNHK9har/MhS49O4l0Ryd9UqHKXyh99FtVTpgAmc1wVaJ2
a6elcoqWra6Nh6sptOEqS6FxNElhwe/MGXGE2pk7hJfh+JyFhEHJUa9xNKtXgXvNb8ANeesmN+3j
OCUNoSPNiG59rt5CHX11W1bNW1kOg9tpXfc24uR3HVPr36jp9ggnw/Et5Jnt4mPEDcmMxI0Bwbwp
+dQhd6C56cxph6C1196azsSszQf6TSeUDmRIbb0hl2pcAIL2G8MPZj84m/2xVQCg69RmStT+b8x3
+ETVrfItaWZEr5oefVtiBFwtEP1rGUUw/+EJvNSxhLCT8NO6q15MnMVeK7fGc9TlGqiNsHyOBXfl
yaRvZjlBvh+bBgIQLJRHLHDMAHU9RIFxwRkcQ6xDoW0oyMrm2lJvjjlU21DFDYobkUCeuJ4uThLr
uyRrp3Nh1cNeJx76RJW9OrRWoxw7ZPmQPYkWthEP4K+yg700ZeTjmUm2n4ZKO7aIKTdCmF6VGNYB
H6Hlk7PAr4T7GE5Jk23aWGYaG3cP2STvirARdxTa9b4FCbf4PwzYS/lznRLqmMzltwK7s49ISPYK
ndyxXD+ZsX4mWUxhFqT86hvtFdXun9yUKLww+JfV6pAyfkAELPyxwk0xMhHvIr7gczR8LvpUOub8
Lq422Y5P5/RsONG4q63pFWLh4BuBudz3Rn0bD4BeykxUJ2YnbpJjr1AsZdznAMa8EQ6ga2vq6E3E
/nrWMpVIDG046IN41J1325LVl1yafkc9M3Odz2sk7TspTG51ljOZcKy3AHuiWxpG92KHOL9wxSMe
qqttElLSlWoV2bmkMRlv2msfD/Y2dHLVtcyJ2FTqt716xloPg2iBMSR2+qagH/crRxwMh9q61nND
jUUUbQXoUJCc8eNEu91Vsui1tBqMB642zOhtumMZS8o+kuIHHlz+oCejp0xQglS5/gN6WTHrAm1I
+4eC7MDTvEXlJsexa4S6cRSz0m/mvMvJYK9PkWqluyJQ3th7xzXegM5qnwxJOmdWtjVK9JMSg8CP
rs2wzBqz4oUCAFNKkJAUBG1KoPm27rN4p+rvaiG0LffH56rPc08VyXDp+MDTdtRCH1D5zurq9CQ0
hKpDOeCSNIeXMavMXRgELdE1/Xe5KSgp6GIzmxH3vjHoLzGlATNoIO7het3QpX8XRosfSOtewmCK
UXi42YzPr6uhNEgxTyapLDdFq1ibzOLBX3UwGCJyYTDsbDB0RM+Nva0ywiMLuXeItwHs5OjXuezo
60J4SSJnvheMpM2k/yWpIMgUO4VMGYDSMa0nof4cLYpm9MIZcY7d+4MVZfZfDp60hBADlKwYJ/Lw
GDRKitFpJNN7mJ0HmI7msVWn3/WUa7t0WN6Q2K5vkwXtz2tiip5wfW+hE6vbIZ+bY0NWIaI5cLfD
UisQVTNQKqJEIWqvTc2xvsmqzAc8dph3lBNTjrwkFRxBdXdgINzvpvXweqTG9ERua5Nw/rrj4wX+
cWx9FVXIRz0W0860/qRVUB/6TqJvUtuejA3lqJFsTzoP1jSllM09ATleiTvdK0G7KlFi7rRpk9LE
eoR5c81giHpx2yHjymHTjrQfX7CukpHT41nK083QYg2X0pybJWoh6jc7KTetX2FC75+IUh4Exeyb
c0ENPyBpIwbzLFOEctNGY55fDqcyav2u7+6010qXUEs8qAoCU1PrHrpZaMhDSh0jWbuJwkMUwsnR
MlJjp1SvwFAs+ZAiFZsJTRAYteixyHhewTSTyAaeHLMFQWRo8PjqwA+C6LkT0GdV69j2vfLSZc8y
qhzIC2F97Yrht07Pd9fPVbKv5Ij2mcLzbUbaRL7ZBqum5hUjMgdJmq6BA+KnrJuXOKjpzAV/giHP
n+Wg/8H8rgNA3mynMFiI1nwXyzK9mkS5HAjJDT3HNDcgfd6Zh8O+Ft286ayAyW5jfyctNNvPEtk2
WtLTOtKC2RWVFbpE7/C5ql9T3QyZPzW/64H4KSuZn40y3ab5W1VE+o+gai9mXRFnAfdWTN9CIQoX
5jjRllPxSGJWt7Vi61Ebs29FTgp83Lyno/ISdO3vPGOc2oU/5Hj6Y8d1zojC6egchCF9uVg+2Qrk
IyM+NFW3k81u/lHFcNkCAn7VrCcBtXKLllKKlCvVVqm0dpMYOT78+K+WlDUaV0V7GXrolELOEsSC
FSxPZ9gocdP4knqkjyBSkpqFEfxpFm2WYWEkAPss3/uOyhuf3NgiDDlDgwr1Fw8yo48eyYYzWxZz
6+C73A6aXxqT7XZi/p7xxhA3z3ykuxeV5mxHUUb3YNQNFHPXwjH9mInzm9WMB8McAlfHOLeDf/wi
2SK+LTbSXRJIPKJaZ0852tnx4P0hAbUpZC085EFQPIZ1+gve4+jaCln3qiadflrcIBg+WMUxpNXn
guYnTtnpM88eucHvGXWnhzTVr4PNyKugpOYVRFZSUsgRx8oaXwlCIiqtzP0YDhq3fyZUMfqb7UzJ
xZdVHYRboY/XdU1rKbdaONLkocBXEtQ9Fp46fiC//BA2pbU3TVPyiqSUrlrBn2qRN2MQS8NHONOu
VTwZF9pSucsASXp1JgRzRpbOy3hJetVmGbt6aGZ71Wiiu5QUCUbTyART7GTKDVl0Q13FoawdJnO9
MaeWn0RUefuEkgCWd9ad2zCgx5POLWiLAiXSZwyWSJG299FF7rkL63OWne3ExMKDldUrrDm44Nn3
WzOCeVsNyW8Zoxij9YjanwJ6lKSzWMdQWJF+EE00pKhfSGROJIa7inXqUNSnKcXNtDqaC8euTh3J
Vu6q7JETCtVfJ69H100GlJ6REP+WUchdGsM90UNhLfxYjoatGAPnZirF52II4B2gWvnarWoKoY8z
yrF2ntdE989Ta4ng+2TCtgIxHS53p9IqpFLIDRI/On6H6a0Bx09rzb5NNb7EegILsexezzJthhDk
o32cZTPNus2NYT+qRn9ZdwOSuloOnb8UjxxRkPXDyprpBviuWZqeGH0y77RqmSwtVLLrwZVcs+5a
zqBcRILQurm8hpaqByz7EY9qw7qvC1X8rgglu0Ec5xki83+CYiA+fp0gLBiLM9OuDUMuRCp6Zo+7
aFRCQA7LJTRWyRkDMrFekpdz6ZtJSiPJTN4YVU1PZTvVR5myywfaVQkuNVTz71Y0NdsKzvBBMcKJ
jNj+wmdv/hFN8kBZSNYvudK0N6sdLHc9gInkzS6bSzci6JgcUiWyJqU/icB5JznJt753ot2cyDSJ
RhSTQR7lr1pcv63hf0mMim/W+/dCZaiFg7g7Z8E3bnz4caAKeKbZ4chM1D6lHdBus0y3ruvRsOjq
i5E1l1QNuhQzUZDuFEcm2WrhM+gg/6+oeJ572fQl5JmP1aKcKkBYr1urr2DZmupUfVwdCP8581Nj
Zfq6nU5+0mo36NLQuJZUi48Yi9loSYcTILomVcn3nzuX4/+KvkhGMz4seYJrAjlqXfP0kVBOnlmz
o4T+tB7Af1hQY8QtdfoILC/mGDv4R0B3NdjW+YOTrVi5FzW1dvrEBv+9Ca+ajB3T2jb13rJs5x6Q
ULDV1FnxnGVzXWBTS49TIX5/7QpjML34xj1IHLoEqYVzSfbdWHUpEGv+feXYyJFr551xoJMe3GUq
//fZplJHvnS5Xc9bD0D2s5kLU4b5kWiYQMpIjA+piNXLMPetL6ig+mpUJzdFUZLbujbGGih8e6rc
fx2YzDk/p0a2XfcPc9rrH6c0zMGrHDnR+iJt3Xe6G/Qz0E05jCmv8fJfC8mUW7/EP+J23fh7JdDn
42xsSrtvwC8uuPpJHd0KB85lPVpFgWdaUv9czI38YHfJNV7OSqn3H8O+RhiDYpdZnDNtCvz522oA
b7+Gm7U5pdPYkBjzLVlnBEWQWK8b8WXd5P05q53cPaxbE49Hc3hVsl55qJCNrDubti4uSQNLYM1X
Y0I0HLQmCv1uTOTXaMp7inx02HTb/KU6xJOIpq/4D0W/AmhKPKfRJNDPQANXS8Kyhkh7Kwr0uuu5
sj1TTepie7uea2ji89J+CUVZL2Vq+Xlp3xsflyZjIZ6t1jBpIVvW9uNcqiYY4WuakEvTuLI65Zlo
gvTm2OOtWLacMlaeZ7GBOB9/bIhcfuEWlV3XQywaD4BefVgvVjskVdPQypv1aJxH6RFPo+RGHU68
kBLhzdKa61AN2ZsQSoT8t7X5QoTtGTljvZnmsf9W8kmzQXr89d+nmrb6eWov29W/Th2m7gqDtUr3
cVQin+vC6o6OzkQuVPwlL5ktxjyFG+bA02HoMIJ1f4DJhe9lD/4qZ0zjryetFweESN/xuJp3Q8/+
cTE+0+mwnlYzDzXISvm6en1NFQe4u15t1FTs+iqVvGBEpNZANd0rceDc7UjqvCGgv1zN6s6k0v17
VLWrMxfxew3dYfHWNDeZsD2X7Hj6KEtqidwPFEfmQfXWzUlI8aNBDOi6xX3EeOrTYSQAa8bHHUq0
cBMrm1/T7IblrAGVqFV7PZQzXKsqhOd1JzYTXF1EZrgaaRkfJ061TnTb0PIMx+Tohl0en+vBEc/S
kMmbNmmlzbqZNwp+5RAVjJqM4hkYjf1kY39YNtYT9JIqHf2+85Q3zdGQSeLBdTO/tSED76bW1eP6
gDaxODdt+40nSYUQr1XvMrP7XJmlK4J97SXpk1eeVhLOXbaWY4TWSteYXMtDRWC4H6aGy7/gdzXP
7+qoBAzttYDqfq/zBMvk49TM0Y5sOv3RmAjryKSu+aVxk1Hy5l42a2RrMt51yw+566ZurvrRQGuS
RjPlWvGxIkEFJJyHVsj/Okcmumxbtg6JTtYg7/uG0nuzuNwIh5T3clUKf3Ly8vTxo3Rz4SKSZ6NR
JFozimY9/IlrLrysu3KouBvKJWj8li+yaq6IaXPGhc0Fi4HpEVoPYaTRAg1vv8fKYosXTX520ja8
Q5MlOamImp9jZwNSibLXwujsHQ12Y2e2Tvmai/xCTbP52VjIAHJdsm9NVlfnlgmyX+lOd8p7rACr
UYYIrX7fKNlj3wkq5Fb5ZzDyfaHW1R+Zetl/ryznrHtGVgYLu7gUgsGzSKj1BQDxA8jDCe7I5Fcl
CLxWpqeQIhFz14/B1CemnwxRd1g3//s07Gefp43Nmxo734bWGKKNPKYEVEkzVLBxoFYiMQNeqAmr
in9ds9rQ8nVFBjkD0sGne1AfAMc7hJvm6sO/1vj1Pvdp+VCebCfK7qEUbmfmXY+NUNWXZavR5OIR
a4mKvVwlW7VDYBMxzpEIa9atZwY9BnhyFDbF4r6I6uksInQ3Gp/XS2sH0n4N01FUcq5jAJBbHnVo
VDrMthdKQts1dCeWIeqmkqyll1yOiMoB8Di5Lf6yXTNx34H8gPMpL9sYkQWaPuQarbyXhpGpTmTT
YofKLM6AoxKXtrRZThMMSXtC/sbaumBeM27NEtqI/p99X0fHBk+jzJRst+4rSUX+eAFt7M2LFp+J
sFYhkwxQIeIwfhRzOZ1ac69XLdXieqBZjd65d/l6koqtqgGJBLlxRF6Dy4Nd66JvwGgiL0mutT5P
x69z1zV5nkd/Wp726yZSJmffWQVRA4UdPORas1UGJoDdshXT8b4SuUgjkK11gWGlPGgmhbCvfWir
crCGLNar1gM2JRtXzkUFk4RrQT9kN6vPN/ZQUOPqtRu/rvw4g9k6tPB8qV4VsvCarmPOVQ8ShNNK
ecx0MD8AefbtejTCIb4RqkSeIdNY4S2vl6pRf0uRb2eSBQqrs85oam/SOFv4FnLrIVMkfMFpjAhh
2VwPjETUcmGQbIysaxNPigKH1D7c9iEx4TQx9QBciT6e17Od5bXMh4wJ7sdLxnmsebgm0i0WUalo
reug93xrjPT/32Lsg3iBWsr67IilKT4XBel9u1SyIr8pgGY0jAl9a4TU4FtAaugrEi0m1KD6WIyi
9XjK9qev/QMdgN4vyyWW0tEK3hpObouJhsbXdYFeW7tSqN+/dq1rHy+TbEx9G9V1eG/V31/zs3UP
YeYf07OuCcO7EH+ylRo658RZGGZIyDPqDandqAqsHyMaJH9NxoCeeKDmGOwJ9Zup26sknKZttW30
CZD3spnGARE8sVJdS0UNv032ligM7ZuGa+YM0LveTS1QjxXdxQP7+eNG8BErHRpjCx/efhGFap4/
cu0MYzr02QjreIk6R3HAd59qla/oYfw0U7r2k3AQu3jx9sa1Ht9J8tjEq5nXXFgtuJI+j2pVktwD
PqHruVkG9aZ3tO4fDkfkVv1WCTFprA7HZrE5rmvrYr231+JdhJO1kah1H0dFUy9tZkv4rABpChF9
X31LLVodxmn9r3ToqQzEgfmYUDfbgYg7tU0S+CF39ycdUORhDJGqpYsFelyMa63m5cgEn9Y91PFz
z2T2e4CAe4yLUHuloDeE0/gz0UbgqPx9lyYH5lPTrKctt9hFGBda4fSPE/p2li56SLdIrqf2sYE7
4eWGTt00DPv0IK4dduTbbOtMHlEh/EopKOP9iL5DVSw31Jz6E2aKyJdGgnoDYEGMTpT6KWJQv3dm
k9bupJgvU2c8lvOYnu2WOXiiDs1Ntbp+IYvJO31Jf18X/9eBdZ8woCzSITe3du7A19Tk1o3kaZkm
s7nuW9fWhTTN8jkLdRmhec7dnmbWa7Lo0S3z73jaVFY8qYzj+5ppO/Zde4wt1FzrGes+i7AHz1hk
5ZIVvIe6Nn0P+uxaN9HwLIUiPuFaG30Mh/N3eMQf++1FIJI20ud+m/Pb5Xxz2S+W/Qn01IOwWlAW
Tpi4iMCsawlc91XPvmGa0b5FQ2xACADIamUS/lC1J2saOt/OWDbl0XmQyzCfX6l5mD7x3NjR1vBH
tQqfiEp0MthBNZXztsOheEBN4yCMkcY2pKtrm2dMcTNVvRJgraH+KMgQf6wbYf1jfyvkj/2xzPVD
jy7dzE0CTRzHIxtKfrclotuX0bU6tGgdw+G70CrgMGox3PVO7veTWUt7Au0JHbMMfroGJSY1k+aG
wss8Ctu4QjkeSMgbwZZqgA/WfTTeGEBrTQnpQk6JYNBL6S+NT1b7bGmt8agODNK6rv1wlyLMkE+T
LCXeOj3NRFBv67nTea+Yh9L6gzyXZ+K8blrC3ipG7VyIin9S+C6em9JJ/DWXHKQDIydasnlKSwmA
Io2mYghf5MJ6sNMq/imr45JWMBo3JSviT6cYDq9pH6qttmESRCiPRYaYJ2d66cKEkQ6KbCeP66J2
zoasIZ+qi/Sxc4LyZCr9z/XQusuw2qXVgeVkjc6OVMA5JJ1G3GFGcV/3rWncmGp+Kkpl4z0BueKk
gHjjcaKaAWVluNi0IkqZZNuPfXOBVyCK42Mh43sOU8V4+FqbRWn70VgaDyFDWJ9YgfmYTOIaK4YA
muIA3FatxMecnd8TNf1cOFgCSik0r+v+BUnrqU4dAOxiRBonqfIw9UALokyrtoHuaN+cRRi/3HG+
zsjC8fMMraj1b2lRfJyh0mRxi0Y+9SJHbb06xs1/LJlJD1vFESlS5k4+E/rTWDJVq4Dk9lmbwkPY
9e/1bGhXyJr6NclLDpD0/Bt0TLev4paYB7v/DR+mvzTEM7amJhWbTJJ6z2YWBa1ABWO5hDS2CoEk
ioB9mNQ4xixNu5PPrd/VZTEFhCcmJY/lNiYJB14RwplOrXFkcN66iNsq2Oa2DgxmuWLdF0ijjnM9
P2Z6gAwSHAXTy4BS785emIRUn/htJUtyxSQH53XfiihcsYVlM7YbStOTt+5TyVnRhalXP9O+/WHH
pOpJMe9HRsRBCDsMwJcI/HVTomNNMUrn3m5EAGpnqTg2KmHnNWA4D4MDSZYNcTm3OCAPfQ34pGFB
U6Dq7f3H4XoE8Q6KT+DPxkutOpt1jCAlffPwte+ralss5zX9Iitdy7akXHxuf40t1uv6sibNR1bs
+3rvUhzpakyzddGXO1nhDDpeypLv03o3m4zoth5dz42iUt+3QQt3FpkC+hQasKVTnyMdL/C6EMvm
/3B2XluO48qafiKuRW9u5b2UPrNuuMrSe8+nPx/B7FJ1754ze+aGRQQAlaQUSSDiNxEIvCVCmN3q
3tGbSTUPUdp+XLcN6gCd2jVIYw3rxnXKBz+SKCHMt0y/CKgdV6ylNUydDsDT0+cx08wNHEprpU37
ccoKxXkoq49m2shX0yEpxoVRVTkKfoz3FbwGQCVtQ7WRYO+A+/cRJriNY/x5JmLhFOunWNgZ2aYH
gvi9qMAEV07vH4zC8Z+wES1OANA/kqL3nyyjvnSGjMN113HPxJF4OMsUGtpO8vipuSBAYRVvimlr
r1i2idSKj0/A35tCFBaKv7UeeuqaTg3fopWiBdWJ9qGZlIbZTSG2hMjOSjRDuOJPSAZQ6YgRWJuo
8p/O6jqoC6eOxwZHXy4qA8zbikIV1r/Tg1g8kvGjoZu6/0+WntaCPNvXQBntayH50QsAp1kcwTBz
TAYH7NGcyV+7ofC3NiSFaueklYD/xTypVpr/p0mDlyrHtpw+YIHgi1hbekCJ9qIphF/xN/lsil5/
+FszwghnHhypEsgoL3xNSr1Y5TaaiWjxD+9mVi3ioBxfZcmw4CeBO5H6INnoyujtE4ndpZNr5WPW
k6BRHJRXdRyRv2VsMXnE4L+ZwwmVdGTzjOzRGVgZOFOHA3lVwhNHvMURvecLPgzv4h1m7ShfrBES
ORSFF/TA/9k3MNIve/wQA4tiplFRfckhJep5ClVfLOY73wPkPrbyXmhwiTEtjtv/GrOnQo4Y4rdm
vW07cI7+agwU1JiT4kqOw74aUxVKnEUBSew0BJv3jw4c1s8N4iTHezwDaXbUh3CXoJkhcqkig2po
1QHFXcoKU9o2jECWofLd7USiNlTtZgeOR1uKCYPUKNdk0A5jGuUHFL27pRJHyKObnr83pNp4Sl1V
2bNvQV+OgvNTlpnGE0qnuZwUSAMR4bn9LQS456FL8C0wMe7CQMbvEAiVg9Q5U+COz3HYFSsrpY5S
i99/rfIdT2tZMy+CM5VNZLtoiaWsiNeRPMdFqBeX699jYpiY9fs1xNgOZNX8QsjorMHh3EDXgtwN
0u8d2/BFb9Qlhc/OO/LbHNeJjnHGNKK1teucEyuVeg0rrT+LQ5CV/dmbDqJJ7nsbGsDPezCgCx0Q
OSKIh7xKQKR0Q/nQTvdDF5Sc3w03fRLcE2EidmINt3rq/iuiFfYWcQbSxNCcWCFhaLSc8y9ynms7
C1rmQqRnRBZGHHrDhaoTNgd3cN6UbvCPuU5CLw2c2Y5CVAFVK165FMcv4vEhDgE0qdioPkPi0fN7
4rxdnZqVWh1qtQSYlkj9rS+L4aZWGfRAMBUbETM7ZbhBO4B+E9Vs56Zxc9nWAlmjIQF3Uctv/YB3
ROCzYC9kBZ+RIDuwrwrWIgc1xZUm/YxHVhysYViPX/4+XsQTVvk3MHLhIvLlUx37+lPvtcpZGsDN
i6y3Keko9DlWfEIATn2RWVjOSfOSGjZiN/1GZMHHgryXhMVdnQKnrAsUz1ZtdQCs5V/mllFPeUET
TXFpWgvZRfw436oruX5B9Vh+QDITn9X7GZlwhM2LdY8rJRnJoVuOvSK/B3H6oYRq+MtsP+QmniAe
wOTSONS+dioIjrg3zOeqyaRVhq3KRZLA6vWjE05IA416qleATW8BktgwXX/xYSL2a5kZnatxBKrW
Ksar74TuBhsLSPGiiYvKymnsai969c5Cazmx1XORZ8brhH3Pk9J5bG1ffW4xThSTQKom18Qzvog5
8J/Gg5y3zdKAt3FxfLQarcS9sJUtVm2HW26lugDmRVCuUXAPo/IqWuKAlh9ptGmGrfXHImylwz2u
94lKQRqcRAlW3gA2vgkmp/kiMJyrOPNwnwkGNn33uFFr1g5v0HAhYsBDnasyHcSLFHZJLcMLbqSn
h4Jl4IQ9keJ4d5caTuRjNNjysbeVYoue/3tZ2gh1DZ1enkIphlLRSk15ajxn7o46ipIrEdNDCLsb
DzTHahjaHPmQVafK+qGRXBKRYStHx/k0nk671omO4kwcjA5I83Jue/3IFTwNmqO4EyhWqR/c0eTt
js6xmGr74hkCDA4zpeDhPyPzIyf/1QZD+DBgV+kvGSxa4qnyf5kuUazfBVGNQUNV+lcnRpA2HKnc
imYpKT5JRTog0eSHUAeXo4+Gt6MsshgThOzTscMBeJ6bRRWgIXXc3qeJjlhGl9L0kyV2qj1AdLm/
iYPmk33uUIiqp/vEPW403p7ih3XypAnx4XkoRN6nisFiqhVGr2LWMN2KxNnvqRYVHCTUInQixVS7
VoZ9xhXHss7RSIlLFlWDMNzPTUnJri7OPaJl1Ir+yDtHUMqRPYqsuf6YTQdcE5qcVboYZQOdwwHB
V5eiT4wCwfcERcA+iZaMBv1RVhsgjNNsMSsyhl8JDElSD/q+EzJ7pQU3r0bGSMgnkZKMn9CPEn0i
glkFNKD/n/Fx27kwbIN+ZwHYWZtdZ2zUyY/NdO0BUkv+Z/PeKwaLXnkabE+D7733ucrk5SbZKnik
QjM2xlirL/+Ye2/e/1/fAyldqNY2nLLVRSyzB6yVRSXS0dZgpZu6hmqZdfqQAM13T5VT2Wd7klPQ
Q8M4YC0WLTSRrM6dIlwivzPsOtR3H3Trm6al6U6xqUgJxUhl+ILGkfTeRN6f4cD/2mA2+H4fLdQo
Pf/rP0aLcN9+hXnhzqN139bWaBjyi550nkM7e4Oj81jkzqROFBQvHvwAETabSD0j+1os6ibP38CG
W9vBdSqsh5rsTUp8czm/RvLFKnF41hG1CpHS4Nde6zAtjFoPL9h14BjRKcaLPrJqRew++2nET0Ll
M1XUl9bzy/ciiMh35110k8jA7koSwnvr92zl92wz79Ofdv+Uxpn+a5odIkb2HnqkGcfcim4JtLVd
11qfsz0FmqNb50+K0eGX4/pgGC23/7AUTJh0Vf5ZwdrjVotefo9p1KiUzg/uZF8kdEPf6x6jo04G
6NMZFDEqEl0XRU+lLSrozqHWwWRZoTZufV2rrzLbrFVVR/FzNLw5wMwWoVKHP1ARWAB6lb5ageSt
pqznJW1V/YiJYbOOcj971+36aFcucEPMqtCo6p+RtMm3BV7YsJexEwlBEwCFjMK9Ccyaml3uH8MI
O5IJ6RQrgXUDE6ze+kOA/xwaSE5NWM2ffWvMjnMMWd52OVZcLKJ3nqmja5J1iIdEYl7Rwy4yPfQs
pbMtBfoXz1F+iRP81OYTMCm/FFnWvkwn//WYafo4zfrb6/zn9N9j5CFZt5rvPRqu1aKu5r8rYcee
GY3K54pdFhLe4aNomREsodAy04OuhukzGWSWDdDFVrbbt2cA59FKi7BomjwZM7ttnlwLkuZ0Rwgp
2z397qPYPPcJLJ7oU5gnWr/nIb8BPqUPsqORFNE2dUkhgabQX8yxuohN2Zi7/jLHWeIaUV45Z8iU
LT20CL/JqI+Qm6lekSxbjBP7MM568BYZyddwOgM9+3kmYqJXjEP24H/pvb8KSR3IS/5Q7wdI42hy
KB+tY5EwVYNypwed8lFpD0Uo1+++L+l7d+B/FqOKoXnDqz0gL6G2Fy+GhijiFG4qVCxL9aTimP1c
w8/qHCdAKapUHp0O020za6qboZYSsoOpjLWBnH94uYIqCP5OVdZKa2R6x7XT5OVO1Jipd+y7kkRr
i6vAtWiLZC5F+0Dr5mGiYj0NY5mtPY0m9jklgifzsNFBHDqyk6Us+doEw8y2GVrP/+ez/32cHSvy
UXfdpVVp2ZZcxn//SpWMfbuPSBGygdW1wldkWaG2tsnqCmutGIbiohrwsxAQC89P2q34/Kpf36RW
Kh7jLm5uiCt+sxW7PmkFdU5NrpQTXN1vosAjijiebO59RYMyONV88onZqoEw2YhyD+KNzcIHbLWF
qgBUU5fTjSizCbSqOAN9nV2g+Zj4YTR/9gq3ejFOqfT10KIuPFlpOYpB1lgyov4s2pZEDkCGJ7aJ
rYyEKP5VO+ycvbM4ZO7onUmVLGXPQZHmd7wjwb1TtJLKRlCdxmkxWoh1aRbuWkkxjyIkDkrdtjXW
57K3sjLsHC0LqCkmbeWTrvCdkcZAb69Q85vS+DX0ktL6JkF+aSXX/NEOT2qqPorvFfYwuTEnHOav
OTCUK9u55jFrgRRBFvheqOq4SM1mooGBl3Y29xp8FaqTD5HySxTeRdFehvWvLly5jJaFmYGZzf8q
4t/HYCqMR3XmnESpHiO/auXKkbk13PZFbSztdSxLdQ3GET/VnFtRF1QahXVVegeGdsTZMvmq2EiH
5jB3kHlMlkZmVFe7C6zhuX42ig5VFN9lIaybsretkBxdCslAIR4oYnGR9st28DfQ/JuTPIyZcY7a
AhKpKO+gigDljR3BThuTkiW9o93EoXPL5jrq35Mejv4cRxf1NVV7Gx59ps+j5GnVqWVAyu6xqg7t
XUaxOyt+Cc07We34uWuR4e98v8phUiKQp00H0S06gglOLsOxWuZIZW6Fr1fVqMpO1YC/DxPSVMRy
p+XxGCiUaQRUFfzxLbEc4ySGBFi2XTsL6ZBpAo5CQM8FkAh1uvo6b++HsQSyoXfh+FoE+7KOnGqD
b+ywH6t0jctQi2TjyEalVk4JpIhTiTjzaYjhkiqN84xjVreFzdhXCxETQ0wBr0hKN9j1jfU0iCSN
KlnqwdYGZD8mJWvHiLSDYXbXdkrLFCpWOKESIROz7C3HX4pvYvrGXIRmZ9FAERLf1RR3CsTH7qHf
4/8ZD0AvmqSDl3hi8K27bTVeInei2vEmfrem99D3UrjAB6hDDQoojnITGZswoD7bY9eumFh8/tWi
ClCtg2zKzrNkuZomegRSk+ALNTWTJK6PAEuO8yeX3QHChe/uhWY35mi3GbaQqO1Z5GAaBU6ATyps
NxuJOi6epUlttbtPwMDUXytgnER+hj8VUvpt6U/WQNnZ9GuIluK0D8doZWstSL6px8rb7CzO7gcR
A3gsO6TRpkEynOfN50Ve+c6HCM6viaIK6tY2HgYi+I+XE01n+i/kRl/6JEyP92FDU5T7APpDsFUm
T9hQkQ+dqfbqfjKoWKeZSqX7lqJ9RT72978dD4KpPXz++7vfRv8NcRzej7ojVW3PSPU2ASUZJKmz
moHoJAWsXespFVkO1nhiILL7ztmp9fUMZ/emDg8IzkDZ4xyKFZwz6pOUsoLxFeq6S1wwzRWQGrX7
aqrxl0C1uk2j1u2x7qP2CFuzcJGKS3LoQTmuMd2ooIOLfrA4ux8kl8KqaQ27e+jfhokYAKAWXNgQ
zkgkgSRSM5dbOwDZpWjeD2k61DwbgvU9JKBLKDe4l7jKoMKUIVJQ4JcaTzf3SFqAcnD5K4S6Yyz1
AkKdObiGtVJr6ne182s29PXH0l/biSSvkqbHpAjpOlnrzWsrx/XjqGXyQU7HaCE6RcyJdMgrtu1v
RbMY5Hc8rGzq06PTdDNGVfXcteFCszE0OcV0CN0CkYZrfMBkCSrh51TDGdCz85PfdQWJMQmMsoab
nesN7sIwLWMrHsgeitC7Yoze7g/q+/P47533eNGVG5fC16GFnDkzRDRE284qXhmf/BFSamfRK+zJ
SXP/2dtMzftc0YuG0dPo5fVXFYsM6JNwzsXyi9U3aTNveOwlxCu9IPwRDhjVlm3XH72ercOp7cLo
YuAmuGSluHcy7D/lyoVYGvQfzQS/tVVLw/cQAoRXufVODuvxhvnWSPrUl79Mk9yuPSoKGWiRX+1c
azz3vgTLeMqC/E7N+nb8rXdRShIhcfDCaSmdjJjaaHl3iZxuFeT4q1Kh/KSldJRVDAO/EbE26FUJ
E4jKzi6aVc3DxKf0utBDKnj8j2FS3iuXYgJcuuhSWv2DeOSEfTQZmrk/REscIlKu6yafFJEns0oR
K3FZXViymhw+HS/1da5jH+NCUZ9TyeJDhH76loSJevBFdihBYGk92iSw758zDDTplOmo/k1fiV4O
zsqVLHslnuEw4K5AJDAf5JKfH9ipA73IJv+6ESPEUzvTA38HCkebH/Mi1iksCksEHu8rArW2c7QR
FZXqc6lE47ZFruQCPoN61mQg7obAsqKhdbZxYf8UD4amHXYlZfajaM3rgDrs/4iJZQDsz3LZ6Wwq
HkqIhRAgFppe2ngKdeZ+MHmi8axt3+wM8+gJEPBvI/Cwa98grvwxoqomHVGjRqlrWtYEoWSfMkXe
a0HEkkZ8zHQMd1WMBvf9Y+YJOCWnAdJ5j8GN8beG5WIHMy19Ip51+9EO4Q1L9beuS8sXdSDDDtOc
ckhTlVdqt2D8sH4gizYs4Gf1P4bK5hdm1rCbMHAl/WabO77S/qHmDzYPmRwz5dT5Ll66U9Wp6GDD
TdBMb5FFwXuiIuiIl119KLkgD2bhVRsLB1Gk+ZL2ufXb/pjgybUowrF9LtHefhw9LFCzwK2Xblyf
KqUerpUROZDz5WFl6vzavFCPH0o4bodGAZyShnIB07LeiToRMvSfI+ppRPXfjYiapEDHoPnjNZwx
r9cyTnFLMBfR1lbCeJmacFwAy7rlVQo/msGCERcN0GJdP9R3c28Dm3qlF9EmUTPSeLWuvUkohS5D
zwxOqhPrbzrFp2TImpcBaPqVbNp3MSrzcmdraA2T+Ah8tOGIQyJLuszDR0Ccmq3Ezx6bJzguk7cA
2hmbNpi46ZPYuJxJzqrxcoRfpuYdvyxUyGPFcBC4ivTlvaNsgDgbJM1WruUkK6eDIRzH2t4yOgdA
NygSyM6px7oRMxxIypMgCGY4WC4iOZjqL5rStHs0MlC5t7z8rUtB3mRDPOz8tMnf5BBcnBJo8kX0
+gb0zbF7hbdoX1vdfG/sAJ8azA8WcoFPqCn5zlfDVQ+6keClmnQfgxPHvyplfMdkzngf66Bh5anX
jz4bmA1AWv9sp4q5t1NZ3gVt10Eh0eKVDMsgxOdyI9yyhEmWGqfcVacY2gesEVOv+mx3U01PDBQx
E7uJeZ6IuWaHnoSqNhsBlahjMClqbbCQtmz3NAajexoK1VtBp5WWCEWYLbvdRDqJ7kRFTRzp0eUg
219QgrOu90NplNHK7LBwETG7YWcFfsE/YQyvHO/jUDEfj2lYIzbH/Dg2/UXm2mOlLt0QVRJPbsNz
Y+brgqzMFdEj4yrOuq6Mtuxi7Ulk7jPm5Gp7KEPjxxAYSxUJ6ReyGbiIjIGOXpXTvzcDEql6a8h7
fRJmd1ARRPjr6RO8M1WKRf1YFJa1UN1yKXg30TKUQF7hFeNsRFG57EGMJ1L4S5SksXD8SnXMOivT
QZzJtfzuJk6988n/1Vt26P5OrpxvgVV/jqjlYtgg1cXe06m6XcQWkgVjB8nCzAaq2Z2yDcBknucm
2vLkbbOsXIkxaW5VN7OscdZJsM5OXYsnMAJ1vW8mH+mQGAgejP2xjDrzNe9R0Yyq5AMS7bAbO8R8
dBVDDcpP/QK6TrUbNaYOlQdpExnScm6TqeRn5Krak+4qH4NuqK99Or5YlYrlehseuQC9jyhy1VUE
OORs9LF1HN1UpXqDypbsaLqDB6lZSGDJ+qZY9T6WzFmtHZq01ABhQes9cZuI1l6jUfYWY3S1NE8w
Z7ott8IRmoCMHJKqBxC9s2fWjZ/Zi3u+gpRzhL4fYOmTKz8PBsphVrhGYavdmzHX0Xa05ACkRIRt
jZ5Z5zkIHQJTccZsIihCixxrn7Mw8ei4RHWtfAN2EFyihsy5COcyxDGltdqNaIpJvlKVS6Pt7aXY
PKVWIdnOoudvsiHb1uzHWHmKucU/xSVfTKYjhzIBdL+YhfY04A75R7yantN/Hz+yE17FrTPHB9SK
wnSrRi7kfrHLjac9cPr7gPr3tPUVR5gbEF4w29jAT0Nu12xfGigrBxfNsZX4r5Ta3XfW2L2gUFn8
EZ/G+9REJux0dU5LNu2aqz8Ylu0/5fqwF3f2WnegzjUWoFFq+G/oR7fsOdllmHkcPXyCrNCKB0Wk
GDHcLBxk6gBAtaRbqOnEFQWtDrDsjPkT3eJgxqkBUD5Ri29ubrn7Au2DlZUk3daZBA5GH5/yoTTA
hUYW/Kncjh8i/CVrrYH6N4VipaBIxtpHjJfRalbL/BCTKDj98xkj2gizKSSAStQ2XSncyGolLbug
VC/ohyK5qISkpQ0NgInUdDvotNg696XxFBt1/+jaXFU0Rojzh0hWv6eW7p2DJquWQ4nDoGjeDxHF
/7No4m+LpgfYxi3KTh1EAZtvwmBrvimoJO2pybxZfRBzoRTh1pxgc6nkpzfZsdjITBjgTFK/NWYj
o4sP5EOARO+HMq5BbJTW13tInGGQ05/R3ujPphajYqjr8wiUQJ583cTPLU/2tVINHz2suBXQYvtc
NS3bTAU1/SCVk1dXl98xkTN/ULGisOGfVKl6UzSpeiz6sqa06P3KvDA+ilCGpdu17tPNOA0QIdNw
5U0YSckq9RsNybquWnt9HuEqYXhLgYfNRxnXuXAw93hUVacAkQN7oaU/JMTClVKxHth6WPsisJrN
2Ff4Msb5USDXgZM1C3MqDiDhxh3W8y9RWkES9bSXUlYRzaOlUbGfW8g7fdd8pHp6d0BwSwB+Knaz
i14Oj76vqo9DAMzXTtUJVwxaDTXMfYmAFsBimkHfBCsltoODuACmScZgoFah2+gNdz7AvdExsyMb
qtPsEEzWi3fq+ydkeZJrIzJ8nbJBKnLStePbE9+QarnDUnOkfnv/Wo28B6JsjzcRQuzHO3gRcodD
FRakbkHtpDiPgJw2inU3WPmHVI0fjqTVD36pqFeLJ8FCxNFORB/c9etDHZrpe9WerS4vPiz7uVXx
uPbjaHiPNd66BEnkDN3XfUEea44bUaHvqTGg0RBaqz6Ty0vag499FbcVD3EKgX6Qgsxim4b8BSgI
ERHIiFBRnM04hP7yHx1pjsJSW8rlTnSojuvtXMPVDyr6ar1XvIj6jREv/YGG2BfTg95l8YIk5XhR
FOAuU+bb1B8Uz8aniksv23YaLiWVUii3qijiSU03+Vli9ZB4+i9Z6l5MfnnvPXoryE6q8c1Bq2lX
a7q2xyMgvHQxti+YdEjXPkWTykAZ40xhtTrlXfHC9hBRVkn33dVYlca6xRbvURwUsgpmFJrnJG0Q
ybRdf2cHhhqdQXIoWz2xH6BryFfxiwxj84Gfn0yuld/g1CdaQN6cx1EZ116XbEqDO/9gSVgO96wt
lSg1DynqUBtV99MXSEs/Ojcxf0xDO71KlpkfmcU3DH6ifUsq7JIp4atR5N7cwvU1u4h4P3Uapf/q
Ui/ci3gEjFhZmNGPUtPfSmewSMVw0HiGwqKcTjtAi4Mn8z3zABWddtw2IwAnuVipeKauMrRqNjMc
aabhWVH5ipt6sQoclkDiD2nVw5/Ne68o6GnY8S3b3jupacTH/dsvCJVubQV4F9Wgv3ekan5pHa88
3uNVapfH6TWcocw2xYipXdsY2rmfDkmZSyibhhQsYjgkf8TmMZWV7LxB+hAd4hCJGeIUWYh0mYZW
vm7K9vMFgy3m5KCCfM0Yv1mNoe/cSeHIbysUJqfLMfAtzKEcGdZKZfsvsj9sRZz0PUUrPLw2oolS
1yFMo/IZD4L4LKaXlvc6Cwg4uXeWO9W3PgbfeXKAKOV4Lx8jN8+ObNE9pItsGaBv2wBFYKUegF6l
vyZ9kC/E6R/tecIffY4tqwtNy7Mdkpr21ZLqm/hdRn5jX4G83RRMGE992CWI9yFmlyR5fq76lJ1Q
WS7twjCecdasHnJrRCEcisZQePLBJKW21Gw5f3NRBF7XWDxsxaTml9oALhiPAsMcqo5xKyLIkG5L
ibcZjNvvPs/NzLnFK7AjUfxLl0MdrUspOiCfrpF4UA6gwA10bnvvMUySSyx4aIU17jUXqLLTjNXN
LlB20Ec87d4lNE8rFAUv7mj0t9BMWm7h/oekR8NNhOZ41GwrtoRnn4LaHOejhivu9uSDEAA5zzUa
v0sPSuvuMPaS3o0xitdhGmYnB0HUMwr1+Uqn2PzV0BHI9ROgBDW8OUfjnbIbsXc8DpWtZki4RiQ2
ymq6GvywbWnH6srdz8ug2tKcNYs591Cn/lM9oP63VlvUlzS9znd/bFUDcrO9fhxrNkaHvFdhghqp
cdJCxKgVObyIWxQ1uvAkZ8ObuEWJUCYrkKDItc53MsUMi3PXVKcyVHck2LSPegwaEleVd7Ezpzwy
G4MdCI+vmB9+iI3A76EF6FlU1IPPoZXreptei/xXtObvQ522sE6jFv0UKyIMqr15WWTp0gUWvrW7
r5TEcmkwFegpQwS7/jdjJZeeC8+NroLDIlgrpaWVa2twMlC68FryVLlIUm3vSlcFMmd5BVLNGDKt
/coCN5d3UntA+ujL0PFX9f2mfRpcNXyygQ8mZgvIwG+fpmfrMh4DeyuaTiTjLDh4X0VLzKmy6nUI
h/AsJjmJWyM2l4Qrypky9jGjvCYv7Z3rEY4LWQvcO6eSqziIDnFG2s4/mUkCo2twhoVrhOqPdu1N
6yw9LBD9azX7IdfhsNoOIKpRxpIujlkW6V0ar6MSlDquQs8whLzvfzvBzMMXEXYa84mdF9abESfb
vMGbnbuN8RDZNfBAvNbXnVv730p4vE2Ng4JB3d9gSXFQDcRVG73/KfrFRBN9rGVeqfEVod69xdrw
0fK65kmZpFPF9T/yLMyxhVlIZpW9NeME+WoQKxC9WYy8qVkn3AD6IHjJZH1dp+CRIOHBPPO3ZYtH
rtbVzofqz2EZGdatHMWfYUaPkotRm6t0yKC9VNOdg71C80xDKCCIRqCjpAlLog1V0SP46H81PLdE
mhKvooeZZ240GUA6E0IONqlf7BjBhYgdzsVSuZUBAASki9bms13VvxBIHr4aiksGpn+rMFPajVQP
z1kHWn07EGt4HEUkz58HsEkwJv3sLFBqooluc3YWKLWxRFxM9LI3VTdNGCUr3cC+qVPl5mjhKfuU
hNKt4P+UnoOymZtKZPVfxLDM+SaPYGDGHI3ZKfnKn+qDCq/yHAQtVotqE+78Uka80a37nakr/UMH
H0jsKMQhdiJjpRZGviknfi3C0QNZ3s8RpW6y8ZhGpOaQo9TIPsS3imf0ntMHTUebpNKC6sx6K3w2
baSGJ7EQHFb0TdXE9bYawZL4prGxWfVAVGmbU5iUyNe1ZoXW0JRQzlTlAobNf4p09gCuizzXbMQ7
VNLKKzGFEb3B1OtJ9AoP31izvaex8tZjYUa3wazSfeSS836lUh/t/BixGE3GrWCGpGaI/VGzoG0J
2pJoI5/6V3ts9VUzotIMF9wGAAkX18sltE4TlJ1EU0AgDeyO8Bl4EpHEyRG0nMaH03hDwRbiPl4M
set/Ha8labQIfOxAy8nCtbU0dSWl1UjCwhnazYyhzqIuIC061XiVQDqNcTqccAsU+9tUduJdTmVr
GUzbXa22UngZ1knsgMWe10pHXEmK+CbGG5gFsmDRzZ2JtO2RgvIHAksThlgunsMCL1snA0GLRGOF
B+MQletUVsalWbGWm9+CmpgjNAxWKSLDiI4TjDkEALjjrTy28A+YApUPNiIklza2Jmgb71tyg7kp
OsUwMUJKjFUJU3pbaiXc/Wlh2ZcYUjiJrq2DwCE383t9Kc64itKj6+hw2Vl3zkvOedpQ7dVoNKnw
VQHyY3yb9eBBGx6rfqOjiE45m9gfh6xDBSx1qnnIvWPoUbha8PvXTnqsf3MTat2iJpIZXj3DIJpA
Qbx/6hA1fyuFMAqHk6DlBt08WlRLRLczFU9Fh6NgsvUzs+MCp2Msb64ogOjbzoD6IP5gNfa6lzAL
bvBdLNQtrXyDkqAx/+kkkJ3LxB/yfRf13m3wMRHphuGHL0vIrE9r+ABFf22lpglizW9BCFbqG5jE
AaYFm3yfH8gqlCki/yMPMLNIRXdFTXHuvicHxOgiGeWljczYvD0YfKk8tjw2xX/7x44BVxZWBAHi
N+Kt2PoC65QQW3lEge20kDa6ibAcuqrTFtvqv4N7YrOLuadiwFH2CvMVxRlv3cdVuO8QIVyHk+6O
gGTFse2dwdyuuiJHgUE0JalciRExYH/bTibt2EC/iENXtL9S0he7e0gGG3XxBj/cQ618F/E0UeAQ
mOVk6Oud7SLxz+IMca9xrScIR91jokNXjWCZ5/mwiVMvOapB+37/TVcJsnUIwb0H04UQoFMOSVVw
siHMcPVKrX1E2TKinp5RBHLR3u3Zzf80ERfPevdnYEDJkzs7eum01FirmVadZAWoaKU7IzbraAIo
2oCghW2GM2bMQTbqPIblqwCUCRiZi3takqLmAVG2X8RNbm7SJwTwfbC+WXNNuuCbrgfTUt2P9yhl
tCvRrEHqrFIvt3eiabnSD8segqtopU+jY+BFKNIiY4swVG0izJNoKuZnk27SmGUa+nI3TeuicllM
2kmJ0gYHoaxEGTFdNr66kSfomGArCEaDOJsPhYGLthQ8i/h9mKS65VpLixKCV1Zd8LRfz4WMfzRj
r9x1upMs26TynrihhEtKBsMXpPPOQ+VXkF47f2EBm/o5av2vmEvjDeP0DKKrFFDgqa0t4qb1QYsc
Hf80nNLUXEo2Zlf+jJvUifdmQuo0MsqvrTr03dcRYDwKUbAjJ3QFy8jPw72ZBQOJYtFO3QFXEXYY
/zZOxNRmjYKCdxb3KXO6WUE5V7kB5vZC3JjuNzDRK5qe46lrzCA+h9w7KgP1EEW/esWQrV2osiuU
aNOZ8yzOwuAqBVZ+vYe5Df05VBoZ/9fQxoiLP4bWcXADA3rBFHV4iFpJ3nS2kZ6ksRsOvly7PLex
RGjqTF1R4m1f2rZrFiMrsm81t/iZXOQaykIz0xyF2/67jb/cW9kV+rIpbdwCSAri6VCYSx98wTcJ
YY64IwlZAj7cuEHr7tVM1R/ZFLOnnkbAZ/qOSn73FDl5s3fcEQFotdHeG/1/WDuv5cZ1Zgs/EauY
w62iZUnOcW5YE5lz5tOfD5DH8njPn6rODQtAN0CNRyKB7tVrkRsRDlNMxSkaHeUVPHj60bF5lgEn
Vw4uD82jIoBG50vXvnbNlB3OI7L1wZWqrhW6Y+PyPEaUauWQE7yJ6qbcdB5gFcvO5/sebccbD45O
4Mzz/aA6033ZWD0nT228lF27VMKdzt4GVGDYVkujf9L0ob6TRlOcRcaUaLfssmvjATdb306ufgtP
p0L9kTTWDnuyNgv2AHoRryTgdQWFF8TOUdzCD4x+NbWpBL1Fb9YiLsIlnofuYk6SH3L8dJGzEMwp
lvOcmOyq1PyyADO1sAuOgK7uddcdv8gVFTb9M2TWoJAC61eaLC1FzX/BQg55jD8/eZ6pEwiqzStg
eui6x2q/PoW/ZsKRub9KhJKVN1QuxOygbWPPm15IyEMajzLnPu6i6cWN15nwmhwk109eYtgkUvKn
lxJVyse13r3mHipvudbvO9ZRuPIz6hyVaeVmUOfOY2zedUUcb+FLpuRAdGfAQnc9leoows7HqO/p
ORPCappdLtCsoVpcQcMcDVxd3wXCHAZDf6X17aWcf5pRNIj4UGO3SWGyZMa0Gno0cE511GMB6qXs
Ec1JxpEYfky8R1C/F0i6yy0w0H34aWDiluZUmEM/fDMT8aGKUsx2J4RuYr267ZFy1SC6aymrHEhJ
fsoFgPfd23Zr7T692s+5AGRG9mWuWzu5X5BuVawMlyOMOn9LWySacTP3tnpRowY2LKQLsBdUFOSB
/d0sDXpcFMh8iIyItEJUeZo8ERD+PQPdVZjYOZnDVZvs5wCe7lNT9ksxKFvdK6qTyqVsm0qYnkZt
Jcf/7CXNn3xkN1B6itvS5DXLvPr0Txv6/KcRwwpOfvAt/PC3f7KIUqhpn58myX/IOV4hJwxZDg+0
M8EEWQZCnUl1QSUExa6L9HAPIOrtgjwHVmgfgnBzHq3dSkO3VrieHKRJMMZkDoKfRmltGwGEWnZz
/qSahQ1Ku3VupyTi4sM2zmbx1In43saudXly98cg30FTDae98I/FRW0MQldtpK/kDGkIAiVfOuI2
faX0F36pCOEccAtC8UBv9k7eIhHj9j7U0K7RgvERo5mdBCi1KN76s8WS/hRZkAMaVn7SlNdtYlRg
QuLse03qP49L/csA5Go9x5lLOQKpUw9o8a4w9EWlevEtkqYGICPkpTZv+3tl+Ap9QfLsJ32564WE
iaS4UdGZd4IxW1SkOTb54PhgaurMudCn9HIue3KhmmutpyhBfW5E1qyskbcrbJsvrCM3fm3HN3Fw
oX3ghW4shIiICCSwcU0QiaQsm9hB7Ovszqq1jB1IC52z5bfb7znUABICSXKD9FUvakPbcSGxu7Kc
upqoFx0iiMh9U8AzxncfaZaV2Lae/2MeFCRIhxvNvU9I78EOnBd9qrPv3lTA9141D1lP/gIMlbct
miJYWAWIPfJe0SUYPeTg2sl9nnKL9w4xghx+jIVrW8Ptf/borOyxqeMWicuuuT5x+IzUL/U9qBBX
CwExS+ofMQaprnL45KeKsRyh9m2oNhzuQe9vcq0MDqEyFgc21c66T2rlwTCoI0H+3P9poeStGT+N
0YWlU6vUh1TMmcI5OMDFUxz8wXSASvv+A9USb3O6w6c58j7egOZk7EZPGg/4IxhVbQ1/BwKfIgnQ
jR5JAHhzDWKd9Och/xmOCWcz0fMhGJkWch6H+fwwFYjHvPvK8ZOL6Q9XsIDuPLe/0LTO/pHo1msB
ERCcm1q4aSq12nfGEKINAEqDXK35KlyrfJ4Xfpr9IjPnNSgvO327hdl1WvO2Rm5Cg0mHp2J9H9fW
11xzw28l6vKLYdTKW6R2h30AO+NKhuMi7YbUgPUlbozXKO5NcEvadKH6EMtE4qWI6llJGAMlBSia
4ofcI36oxM0uUB2TklTSb7yxoIJvNKda2WHFVtSezKe2AwsN8htmwiKAVzGdMsgVwR0mq0Qnaj5H
Cvy/GNrOSg5CsW05u6W1DzXzvjH86G6g3O+aMD7qLbD4vw4hgj2VP3U72bXLV18nThZUOZzoKVST
PFHC13AgqOlaRnOMYtd4QCdnK8fhqOM5mHgcosVi4iYuKKgFpOn2RV30/l5ebDf1IYU237rVFFPh
0+mIa7271KA2opU7jouBT76eSr+7b3h0XLYjSnKyq896z0YOrZggUa7ArPT3WlFmSNAhpiONyAUR
lLPspTTKSUmvB0iKKcXONztOMGY18lWaEchzeudOqYZkR3lFuA2rpHmya44gVd489q4+XDZCvU7w
F5bi4tp+dMkDI+VV4dq30pCrChhxDz4LzdebeBkKkkJIX8LtqZ+52o+k6JxLX9IZinmQNy/NNlav
5SownulXQ1xsBqUrNj1lspeoSf1ooyT7juLAU+gX+aPZV9q2tXlyxPHs39dG8TeHasy6i7wnMqk5
ySY1kYWlzO9n5PvgJz2wkGbvU8mfGt+iAex7F0T649AgwxpkfCFi3lvbss11qD/G+AC9OrUixtDc
zhSbA1bT9Wd4Un5AVjBclSLjI5/HYd+tjdjrTnyi1jTAnjB0t/H4CKd+hNSPXoCsTt3n3rZ38h9F
JQon4RQ65D5HWYTdWX5QBQrBpTqpUEPjRvbyyvJ2bmRDji+MgDnaOwgaxuVYhur2PIZY4OdZlqE3
CzlBulmjjR4Q+5d/OavPSelQENwIOCkJ5POMU1/co566PU8L/wA4MrwfCm/eWB4VM+qQsmFE84of
k8NXj/MAiJBY3YTEUtjACkjIiJVIXnDbaOuBgOSz1XPuCNUBpaTOO4QupFa9YJKaU5WkmJEmKFry
gDBwM9Jw/OAmx6Vbl0H5QPZ2eqkAyEq3QEveVhvfV3PEarIr3Erw5osZePHRNznDpzIDyQvj2SZh
tBkdSLTA43EUUEIhw+sG1xryBY++ni7luJX0zX6CUGiZhOzy23bSVvpUFjtpHfnHVLBV3tnTaN7a
/ggshsX0mLwrRV/BWnbLmXy44tb+XnaD/heatRX4FT6QH1grSNDsRR3DxjwHWfwCmxrUDmb9NEGs
dgUpdwtVYBW91CPktXlfTFvoJKIX3U1eNcXsb5zcJV9UJjs53GrVtMtGlFzkpCoYqSUs/XEvrX+u
rcYFW3ZxzyazPq4Nzf5r57T9TdIWw9/W1sUn6GdRp/i+dpe/qAMxNsM4zI4RwtDCRVXbt5ZR8hxx
DEWSmIVX2Zij2SgdIcHwV6mRQOwnvCFYxSJnj27a7KKuu6XyNroytbbTVnIKNUELZQjNw2BW1gVE
rk8RrJ/QfCop6UPoknq1ttAWasv8QilKTv9+q62kj+VZ7lE/dAixZ3tDc1/RzILuQUyXl+S9Zc52
uiLykmfmuMkF9VLosnfpnfDWMQft1kyVe07P8CKFDTQJJSpJEtJJbu2Tl5wsvVTY7eFBdcxlyjPr
0q3qH/lgxV9Fo/zdMAkVyBHZmMPuh2xovxvC+X/y+U+3kAuCLj3yN2WLqMCFpQzldMEGYHwp8vEi
zdvooctEBkqLyoUcl26+AdGAzebphZfLRein8QM4tX+4eWI16ab23Qe3qlc4NIXQSp9Xe7/pNMFW
P/65muup7Vre1CLNtSoV5IvDCCGyZKK+QSayZNcyW+Ug01wpj5eTVdItnK2SyGFS7P/XufJjyBvJ
lcmLK4fzfc8f8nxfaR3eP8YUtf2WukJnmVgumAnPO1rxYF6rim1ey1bcoIXiJ+aIUIsw9F3kLCpP
Vxf53I5b6ajLwaauVqldN8fz5P92UXG3oEjN6/PCbZ4gZCvv+b7waex/WVTOTwHWnT7th0U1kMSq
E378tKEB40BgKKc/wcn38z///e8iF3VtddzKD37+N/+7hT/cP/ftbG10K0mA34fJc1fGKrKF0O8p
Lhq6RDvDrexSDAfgI6tRrhwEHV/Z+rdlRH5EMPFJj0IPP0xH7vMf090q/zi9sYulXOx9Ogok86KM
G/UYdAQxbQFyToyv2TxF38mScoyFkRrOSJdyQgQct6XfJ/cBaee/uCZ28+Y62tTjSNdJq34mw7A0
nSh9NArTXKczpR9osbp7gH/AT1Gre5hF7K2up4ETyaLlYf+zgA+KkSzbtmyPFppIa8ziYpS9v9QH
E3ExkQex6h6OItgATZRe76WbHHcCC5kdRSdl2iPX0sHKupet88VAA4Gco/vmcjZ8cpZd3zXKZeaA
BSQLPBwTv6biIfC+wTDcQIzyuxsD5y7Arzro/fXKvC7IKMAhkoIYivJJyEEOl2werXsfJjGgcihw
m4LMDQLJ9I6gPMXIv+BIjB8oAW4fauVJHrtlp1Se5IG8gKX2T0syfXD7PEeiAfj+/XOO3GiaptE8
qM2zXNrOA3fjKQ6899PT/zLxr58JfTB9GY4oeapqVyzl2wnBAmUJrb95Kd9hkHmyIeufgaFlB8+d
+HaKaoWwND96adqRmtr+mePLm5c619/Sds5BwakRBJajtvNU37qPB/+FhFL4rVOBbM3G4MJ0SjH7
NEPeJ8lv4+LnqLrFl1FMpB5T2zWQH9y7ofsi7SBZPk6Mgwo+HLFin/+SEwdQsJvIeGpmq79sEh8x
c7iVwM1oFFZZvDJH/0l+g5XI+9GWQfJEiqBa6+6QHDktIdH5lznV+CSlKd7n9GJOG+bJcayKbO+0
xrzRi4vGVPQNm44KNSHX2vdZbwr6BOjca35jIVm111SFyoUSlGDh1YuyLHzxfXop4RN4QWbeXPZq
l90ac5xs5wQdZCMT5KtgecN7RD699WwKXchxTK4bZ9RIgg/x99LcSSSXEqXxMorH6YZtv7fr4JXd
ZMg7Pdql9yI9NEu/LgyQmmX3Vckn4yYRlW5ziSAbUgAkb+nJ8SIsECaYea2Wass2XUFncmOmmr+U
ZnmxVYPsfabc1tIljp9HG2FvQBHx0WgKe1f1gXpBqmO6sjwzXbtO3Dw0E7I4Iai9rxAPHYtanM8S
zvGmqf4qi+nJ6ZP4dZq0epmC7L8LDP4328xFrKTr6438bctLbpcjRLP81J3imxXl7aGEgW2nsoFY
BAQl2vtpgvXfu1Z6QnnfoCctYKmnRnMheW3juNtGmjvvHVnpCxteuXG6WEEHczavSCtrMLVGwT6u
AUdOXftYB0AkE0cfL2IYze4NV/sJQUZxEyTJtCz0fklpK+m9P1uFOcEAFCQdmrGi9aeV7SJjHCLf
rH/6FWrD48lFL1XM+uwbMiuW8/9c8/Md/5VfUB4yJ1CrbwCsUwpdTPWOtzkke80wwm5M17ay7nos
0LlPkQNd+tXcryP21OuhSeijlbZtOAReS+ehCuDsUgks1lWi3UHUlW0NiFbXJTkWiBG/Etzz1kVi
9LswC8tHfbaOVNg0Xy03gWAe2qqjTT3iDXpP3UIa0oyH7TTa3W2OLuqhtJE+lyspTrkDBd7AR15a
F21l9psmdYwvprlqK0B8cMZU29HmnUMR3yMRWCgU0uqHhMTnoeZsi8ya17JixG6CUJzv0oPEz4tJ
DYipIiSrB23UzG7s1ArKmvromLFRjgVgWT9YE6chb+Nq4Oz0ca3WbgPkB9w6igS7efbte8siiU01
MowzjV/do02GME71M7cT+7sWKMeqanjCVyY/sd4ApTABcY1Tj61EoKIpFe9HowQF4tveEj3I+sqa
AzD7BLDWnW1Ur6UZbvMsdr7PukLJhFPOd84MazHnKG0ba3X1gJb3T2uO/RsnzKA5jqnq0HXrWxPU
xJ292n3wAz1dD1VTXulqkO50Vwl2gz12nEztaG3levRolQYysvxJviuzj1znQEZbrNSk+fxG/h4h
wAGrWpMsdaO3CVSN4VURTvBgmqP91eLo6/LIfCJL3l1Y84gcYtA4LyHpKPPCy44SejuMpfHg2UfJ
Fiw7wNikZYZQTVg+uGVHCdAd3yx/zNEpxqRCjCdiMsKNUlrdmlSL/kpYfSWrM4a6CpcVEp43/9lj
jop8D7K+DluIoxbowyIWkiMYHSCVOfA3gRBj47L0y0QtxCYZqGvScrMFypiNJ4+0GvZqFZbPFWL2
G0JsHTu2UbtTDCV98yjs2zYv3Ufkx7tt0hI11WrTv3eD/PvpJt382obz8KCRzL1oACluIUZ3lpao
HgTkd5MZTngXOGlz2xrDA7nb8kXVoBIjOMHbVHQ16vUWQ554V5kbWg81AV45XuiVsxsUraWCxCpf
YC0ghcQe7SCt3ksBn99LpwEGqVRU4kPXK146S9LVteNOzqGcbKMPSvXAMbG8Vlw4hZG1zh4LbTQp
miygzb7lLbou0LBE/5TWrA+0wtz+MBYnDXLsJVRx50QdutflKismHhXvqTGZ+JJdeyzCQ9c9aJQm
HSp9JoiXZw/dWFKwIoYAM7fkXUTz7HLuyparoGTdUde2+mRI1WKAWx2RbYRuqQvJq3LcQ2I97psk
GPeWS7XhaTCqs2Wl6e5OGs4ucsbJT1ocOeVsP7uDHHWhdAiG1Ye1ZdNLE28B4+K0iirN2vNQsfay
db6cx5IwfiRwSx7RqvN68TeX81jT+L99Wis4zZvG8UdL/eZLjSRXha7hlyLN1OvSvI2VEXxNaZi7
HCrME0xr7jIE6JMMfTAgXudUrmzJMeFhg7o6yHyuHJeXN+2A39az4XPa2Lt5q9q0fCPdERMyTkz3
qFwiydO66uo81lE/RNG78lV/J8SXxkbbeKOSnJj15Qj1QgkP5Kbdzb0gECZyu2lcWKwpk+rTLSmt
anHqR1NYXGlOXVyN7xY5RjV6oKFSqBdXck5sIj95Ggyp8l3HHRzrqMtc+00XvrjOEK/VFqqLsesG
1NgSiofBMD1bvnUjUevU+15DoPTm2iYDyhwhAW2HGtG/uNaaYi8561I3KwRNYn1orq3QspZOjFr8
mej5xO9MyItYAYaz8yeDXCAt4nnZ9FMC+T5oRYnzGYCGLecB3C21gSAT5eAZrmjpzbi0gwog5V8A
jnLsvMJ5VQkXGpxp3HNGXJll2m3zEeCp5tr5HXU++V1C2S36bYrNuywr7tykz+/q+VtjB96N7FSD
Z11WGZIWjqVDr6+TXAc6H7rroeyUZEkm/97OjOEgl4sAd15RDreRPbnA+a4pcPd11VN0fmbwl9T+
565XCIyfZ8bLM7W/tDawUGaZ312GXu1RbSsr1uve+o72RrprA8NeeHmqbSS3b4e8y4nz1woacwut
Urk4k/7K1smvO1rqkJxcz8Mm2NYF6Sn5shsBqS6TSUNIWwibya5Xt81OviTNYX6znruRcG5y1do5
utj6+TUSKOH4E9zTt9Rok5coc7TlNGfmrae1ArdKOMCv3fZS99ECDpEahJPKNtFF68pHVA6HxTyN
xbepRmBTo5J4UdakDdIIPR8JZe+BBThN/5DOZbfWuwwqkSboAa2TfKBMnxyVsGrUwd10Ss1PF+Np
AkHxzm+m03StCgYSlFRyZmGY3egKtTRVXsHkbI+U8RUoW9a5fwEuZ17KLvA47ahb2qvsdUh937cu
kQw8g0TTHgqjh89Y1a9P3gnw2dzvp8tIGPUurNZ1M5rriIyApFCwUElYlk5bX8oukhC3huoFtwgF
ZY+xM/Meg3eh6uP52BVkTsZhLp5zFKW33hz26573x8EY6l95CIRKXozCbXdjxrGxh2XgPJ6+e8gx
aYW4FFlN1ffX9VzxXHqfIQ2fuudpgOgIzlPRv/rkJ13ON3JskDeLbNRefUoBtufPcr75eVG51Knb
gC7JG2i6xUf+97ewxL+2o5INStMOPTvQII1S2w/ZlNvLzpi0i75RLAIrar3Rkb9Zq1SvPgSRou9y
ngVL2aVW3z0quv0ie6gz2ndJry7kzFZMVwNQ9IFb3UoHxfdBLJn2dIhmC/7Akr9GpUz1Ecj6GsE+
hBanLLzpxCUBcLWazVBbya40SBd97jemC1bvPCHUKL0m1Upxm1jkdBmhQavbvEUEJc4v5Jhcqfh9
Q90J1/1JxWBM2gMkU9HylC71XMTYyCqN61O/9HgLsa/2Ls7500bVDiDCITQT2VQiC9ktNAIn/1yB
b66K9XuZnJUOQQN/HmF6aEotXbmixGjJ2bg+SGArvMmC0pvox2VbuSfybmnV2x7uRNk8+cjmu6OE
xtZy8skgwLRBgr6GMwfmqh/NuNyAOoC5oQ0uDSNANLcpg2nfmXNUbmQT6O60DxWNInrIxwioQUi6
odRzW7gu5V2TwjMBxhXLRmK+gMikihcFZbURRCVA2PsWfszz2Ahx49l6bv03fv1f5or1hgAEhpRI
DhIdtlWObUFZaK+fWkWT6K+jamaLudL/YR3F2Cys/95PWglYvPl9usf5vp/9IjjYCoj4RaxS8oCM
VrtC1iAiz068Eu31ZEVVN9yVotvkDdU/nYO4fdhl9VI4O7ke3kpWkbOzXI4S5TdnadXbL2y4uptS
M3c6ut5PcT2MV1RufC/dqXmK0L7bq/YEJ5EwRqjg7VTNTSn2xJraiUNKXnPW0pp7FrJ9mQ0ZgHDu
xllgAsLyki1l/ZTHCghPdQx4bAtr3N6ZcPLeyN7Q5JR4W+N96DntI3gdOVrkrX3rw5rTTa5HHS1U
NopRRxslj7oDCdpsj7AZCkkkKu/UqOBMY7TGF3h29o4xmL+Mrl/ncNN+o4geaSfiTvem1UXrJrgT
ZHlImAf5IdfgIBE9XYFEBXwB9ceyH096S0Z3itenrmBQka1hVJzLJjK2p+hSoAzTqp0GCOMGjco9
uKPR1OuuzGiGpnOG1zFauqFx7zmJDUJNq8IN4QO2oXKv5Svzr0zVvEv2Ou2Cc2aylwoklloUm3qY
67XsBq3SIxU6/JpR2qCkydprmV/eS+2Sebq2KdD+antsHaKqtB/jzBhXjWdY12HZmtR7atalUnTB
wQrB6re6WVCWVbnLtnDG5yr1fw7Q5/5ogmLpekKaQXOGrV+29sMwsKV23Ym6m6nYyTiKl+o3ENiO
tzCXlvdzrl+EHfQEs+sOlDkAm5WxGDkpR5k4qYHd1suwSlFuLxsqvFvdOXZT4B7P3cKtFn5it4e5
UswZXCN+VRwE68QyhmUd5sM6KVR3gWBZffAD9YcRBSj3jTOi9z7n4YMtm5Otlwgnp9U6dfgc9egc
AfhwN9Eq6qCfxR+Yd40XNJRTM2irKS+csKGs3OOLC3mCs/Rd+4vdVuNl2Mz+bUHm5GpoTNBWlXIr
h8Lecy5mSicWZqD4t9LgpJ230oOG87YYk5eysqtF4gODG8nrxEIwcZVVcX0dQL29zFS+5fVEIDMo
fzZo1C46u7cftQSp7apqkysDrshd3Fgc4ELis6vQnasXt3QeLdfNf/U14PedElOyCcvgDH+FOhJP
hUustJDL06w4vG38GEkqoglQTwEsBi12dnXSQOFnGisXWdKHaJH+dmVVQ3HTh8icp0VS+MMmKtBj
6sc6Uymxi5YwkdzbSLQhYKLWa73SpmNLjgWqs87aApo1eOsm1tL3CfVS9HpLHZX5S4F42I+U9kcq
SlKSvKy2TaV1K/TJKs7xqNI6tVtTBIvkvQzfZJp9pzr8a88eATQrHzws071r+c96zAedrRu6INsP
dUJkBaj34JQI7yO6DYSFn3PNMaAgqpRVG6ZoQo2Z9dD1Eb8rwfEITapx5OtxyAT/oxxqDEVbQaG+
DDUvWFMSOd4ZRT3dhYpC2MGxjnIIdGW3d432B1/EIoPTCnYn2/WarfSVLrCway2vddkJ4qm6MHQ4
/mVXXhRwqzA0IiwvJ3l9HV87yDKcPfKamlWzisPT59A79zkWAAlgpT1oYDu9sjSlumqoTlz2VhR9
C3xlp8IN8UQZhL0tekvf8uoLnlMXSKtwkDMHH3Bwq44Lj1/8v2VNhbfIWs62X62kn7x8IF8lrGoc
9HLrt7ayAbeJMnEefVAaLdGygSiw6C4lTXUDQdcFBZDqUlYUNejp3MXUW2QBCaAeGB9MTtCoQO0C
QB9l8q0uuiXqpGuf5wmPNGhVzlbJHSCtsNgQrn13lt0ka4otwVAked3i6Kqz/kM0ctC2shEEWXCf
Jzaxt0XEgcO2VkU3u0+GaZNbR+zhOLtRfQClE6/7qIlfG/AQg0J1/Rijnu5o5D5b3Te2oFDsi7LO
kzu7R+xOunAqRaN9dh5ynb2NYejuKiL38Gx4jrGaAmu6kN2ppZinoxDzKLue2a557qr3ha5X957Z
8L+kKU8z2o/HGN33hez6Zt9cyCVrgz/vG49tZLjDwaZgASyg2t3aadbus8FFubGDVV7RwcLqyhcL
mpF1PCgRkcwqvzcN71sJIcNLil4D3NbdS4yqPakmtb0ZxKWzaigY3XJ/HjfzOmfvHOuUVuArL/0Y
uddJsTmPyNaYxtAlVtR4ng0pKZFLfS5f8k6fVvyx26UeaM6cL9JaQ/6kDoDzo9GOlEdoRtsCKu9h
2oBLtRaSCRiilGkfOMWj7E1a3Nz+OVQLGRllmE9esvfnRD0mzL58n6QIJcKpHNWrLH5TtIZW7y6f
dH8nSWbPnLOuN/urKoMiSBqaokTZL7WB06VO+Nm5zGz9Kpu/xiEBd0PdnwgB5MsMgFydrdiSJlDV
bBJ3+IWmmr3XXc/a16LV1CBWFx+a0hQNg733yQ5eFGZzlEOBAmTUGtjNhImKvG/UZTvYASCOiekG
Nq8a9Ymovn0vB+a2C+CkRJZuGDM2Hmi3jeHKrMtiYSKzuk84vMMK8UcLaeu3MQA2/7CeZwR+CmWj
OoHO/YvfUN70tRmResTh37vKG579Pn0cecPAsF4gNhgvC79RjvJSedAXaUo7Ib8KrORsOHXDkR1j
UgCwfJ/xyY/XKRqX+vE8jNC4s6xROuMJUdWxArygrEjUTtVetuJgLtE8FP1T82xHDKFdGrFlnOZI
g5sSIF7IprxMeuReRIV20c6zd132Zn1FJcMipEYzW6eoHm6maECbWcjhSRfZCkfIPqFgNS7Ohibp
TnN7sdJ5XC5SOnW+/GTI+hpslFhEGuTqVZ8StYDR2pnV18pBKjHOmvIiqcNyLYUU50Qplk0cqXtJ
TOdZ2SpUUvvBMKmg/8sk6eU7wF/49f7LSYFVm7el7f4kj4JMgevBXkI2Z0SC/EtMdcXKs53qqKuj
cajhteGXF2qvxuht1LmLf4Q1D44+QgdAgxz8IlEdCMWp57grjQQkqeY08IRk864bkGwZxCOybjLz
OofHfTHqs6Ax6o9dYKdPql76wMA9fWu1/fRkefZeOrRBFi7TLOquq3CyD6peZGyyk+obdEWLnJt+
Ic2urCdKXHbaMAb3PC5/ypmWKCW0qlm9a/sC5daxteCvTvovJrQ90oNgVw3XJUYqveEJKsKHeLRO
Chi5Fo0Xmo70SyVAdLOO2pbuUoNlD2r40CXmhRyXbpOBjpUloHqqq4G661Cf8W0nkKt9cpOUxppY
7U83Pc1e2JwiCs3p5TqZIJZTq7FfoSRG+YUMKp8HZVBZxqLPBgNAO2R+xKzPQWovRkQ6qyiGN1VY
b/mpTNvCqo1tlYb2c9QZa8L981fFh72po2DroCpKeWuFWbEIm0n9ShYIQoIChtxON+EwBhG3kjOm
DnV3fpMvJCcr2G0uI8fyYTCx9UeKKrxTV9J4nbsnZiiDU5dnef6JC3ts4uayH+4b1L0WXexmN3Y6
5TdzAp81mO7HJK2ny/O4gUrihfTlvxX+uPEPv9NYpxtvPkNWTZSQGdHaHy1w9yqlOAXvnsO5GyO6
J7te5PCmFZdkzJpbvtxLM62zawqpnVs27NaunCiRstKOKq2UyPHG8vJqFbRpFy/nAsggyg/l9tRX
Kv2rMqCHCXmEc8uGy7nNkOAdqzC8kQtSbV5dQZu0lTaNJ9G6CCp/W2jtVi3K+ZdojKl1avS/G/80
yRG1N9bzOEQf1NezcCx2nOu+yi/ELNUQ3sfktwdBUdS7uccHP+k8tA5fIa/4L8aBpgD58Jz6lLyQ
uYdI98WrWLuROYnT8VumNlIKK3a+Pt/YPSnuRS14GmZlHDZBX2jLfsimheogaJRaYfoYxiXMbMDY
pSByDV3MSRDZ1tX1GPqX9qU8r1RIVa5621GPfqe1RwRJOJpGXfi93kF/1y7eXh4FVQgXMQCeYuFF
WbYH+iMyk1ELD4kYDJI+28sLks5vLdn9YP4w/exua+G8MRsgceGkHGGo5iWGHKRynD3CLkFeKhtp
cW0kDVaOIIENMmoWpM/JXdoL39COZM5l5zRiuIsAQpQbH4YqKHWcK1mAEAJE3dtW9/1ck1DD3rzi
b9VtpMccjOWl22VXeglHEnz58FaINAYsaL+7ovgti+a3rkTbnbsSIffB+X1uLgSn1NzMYTuNUiKd
lA6lFRWNZTFP6UqL/AKJAH6DG7Tw9EVSkfppwaTZO3PKywOJ4ARI/Bx4Gygsvp26urDA75TaO3jf
4Bzw863jVs4mCiLr0Zl9MkBgMDK9e+xr13mMvdDegCYydtR+p7cR/3uLWOA5cuobPVAEX4O2gQen
1bKjRvkijEzjuArgNf7Sjs2SEft7ObWo1vtaflsNmb5zjdHZzKU17oaWkpCqy7/YBA5+2G1xMdi+
/VorkFM4FDvBNaqW+6YjFAZxpvf47grQ6eTamebfXQ2/PK0aWm+ujXDtBvVt1dIeP6yaEqriDALS
oZjHgwOZzwU7gDtIVb18FYkxaZCXUS3HA6yt4yGzjbXWjFTKiCE9SCiv/NycEqF6GWXjSk7+21qn
iS6n1gvkcJaw2yE73y8mN0iF0KDxmKJvwpGxSw69UC0+W6XAsbSWnZEcOES8OY9+Ga96B7Y78UNT
QD4CHEvNbO+LX6MczM1hXDglh8DzWCJ/nNIsL9Lyad4HH/Dy/QI9+7DbuaVubEsBm0oooNm6Wc3m
sTPVu9PFBKxnt/NB9tCCUPaNkXw5gbKmHghgp2vTVlphzi/uIJmUi8mRNM8gMq0yZQl5h5qBQEwf
6z9Xq1jtBOk6ryYXKLuJwvT/o+y8mttWgjb9i1CFHG6Zg6hsyfYNysfHBzln/Pp90NRnar2u2t0b
FGamB6RsEJjpfkO8jgX/VbCx3rXuk5sM9b4uqvYxrdGuiCJ3fJsMuLleWBk/46rdtlIEtEN7Y1tV
8K/mY8Ral7r1poZFiji7qj7muZPtrUTtz6XhlWfKBPW+dWyYH2OBgSFbjQc5VOnk4Dzb59tbX1A6
4UPhKe7ejhFP/mOAu0nn+co2+vdFZII0NS99CW3bP0pL+tspPBRAak5ZYj+F0FKadVcFBz0C3DNW
iIHMbWqyC/KqA2zk6NXTlfg4O3a5ltHOd6onfW7ZsNfxa6RM0as/KV+zyC4AhhIfT3x5jM7qnQx2
ljue9ZLvnXRmgxFaCECz61+ug6CX4fj4KnxTpnamHux1m4qzNJ0eBWEU+p6kVYfRt2QRbo+oWO38
NJ2fJvIOG8Rx0RYnZbyyEUn4zlr5FQ2e+ZejeWtgSnCKsjBaaeng/5d29UNZZvqPuTKrVYEgzhuO
aTr4c396Zu05bj21Nu6x4LCRM0dlr3bn+TSwzj4Mnu9cguWTYwOOU5+E7A8VipxGXzr3SKab+8ow
OwztSPmaPaBJs7XMS1aY8Q7b9/6pD+N04zad9qVNEvT23a767hTzl6CZu19+mSPDG/Bd2/HfxFOi
YKWo5v2klfYP9FFZ2OhJ+B6De1iXsaY/yycXGYhXRcv0TUduzNiUrMyR8OAFqTbduW698NHqKR4r
Q+JTMDeCb2ZU2GRm4KjnZdsD358PFk7J3zKlUNGBKdBaWcJypMFU1aqe+zrvHqAHs8hc+sFoOZtM
j9Wjs8waLe5qzX5vF1KboYXgldLOWAtvbSoQvJq0QT8XoZ1/tXEZXmhujtcXZ60vjbWQ4CSqh4gI
HSkvvloY+P6OomZmrIXNdouSa7nZlUEHtrAAP08UepTqPuzGlHsSOEheqda6iC3+b5blthz6ZdVk
T2TrbgMSHCwzbgOTLMWks/zLZWLYwWf4/I+ym7CtxFkNDt4YQAmTtwI5Een3O9s5NrY/oBqOZQii
ji2GvUH/anrsVz0je4ZR3L8OWQjZVVW1sww6OuDRwLW0nUABUGrrj2hdIlGxTK3NrH0w7fwig0Gh
KAcUcrQ1yzvnmvfKTb/b+7UzbyUNNqY81FNfm47SrBX9V9Un1r20jLRYKU2YsZBTnacZwq4k2Iaq
C+/K0ERyrbCp7leOxfIrb8PqixZ/8am+BashnB5aFOu+a3hHr9um1p41iAO7xiyHOw0pwBPKvOqe
P7B9NNo53tQsD96NPvjXybL8q0N6C4ccMklouK9J5sxNv3J1td30MYwoO5iilVJ4HSp4UbajvFTc
OQgAnUnYOrsaL4rnGfcdKmilgihvefJ00/zP0WMkDd32Hy5qrbyuVLbObKtwo0t3l5WktWXHQlEC
m4mxyA5VE5t3sjuRAYlzUNy5xhWyeZnm/BDqFpy+ZRcj+556xPg7D91j22NIIipjjoiQ1bwUdn/t
7OrYXV2DJP4WOdTcIJ6St6ccQuBDh2bh/257oReINyCeSnZ3scIwkJQ7xfHwLcI+9eD2bO26ykAu
sI6jl3me7vrIK++lq9aMj4jQXIQxokq9a8zpY9QIveDQ67Z5dsLIwr0p0d6yrugPtWWQ2i8N9S2f
KnUb4Vazl9EuJJ/uGGZ/ktEsKv9DHaK9l8ESz5sgNoIXI0FWN1J+Xa9QNBl7jOLl2tJ4iaMlwaep
1OOcGot25ED6k+Jl6VrS2LempLEdjU+TUUljf2pKkvsvc7OY358kuT8FhypL6+VSyTIqH5Rj470P
+SpOFtrnXKE8IdW5DBeBLfjd5CAlPS3OfiSN4z2oahV9cWpWHYvGvuuVbP3CONgBKjLf+9g5A4gd
KLqM5bM6Lt5No/HuRyUuW4GbbyxqP++O6yQI85v+sa2jE7amUA1V4+jYVvMMK7x9TvMw3vlzosFd
pU8Othl8UyPVO0tLtWwElpmU5vwI86J7VFx/+v7a6un4PVQGhA4No95PWXqe7QL/dBxDULdqrVcb
L6BVZY3eL95GqJ1N6ZCvrDJwXiM4dtskn9M71K2Tu0XN0J3mhyl1um1WAlEZxBJP2mWIRNB1U1rG
frpP0rBc23b+hBN5dy8ih0OBEfLU8iyWphV77TH3lHQtIns5tp5Pvq1vy5g3PEqL5VPiLdRjE9NN
97fD5c3rcl6AFpqAM4LZ0Lau5aBodeuUU/JYpIrlNGdleA26XcNR8REwMdBGvLPYjnFpvOs8GNd+
oc5naUZpsUFSyHodShTI1b78ZkWJ+e6qRnnwAu8wTe4LVclTvPBExNpIzqJ52odxV19u/ZkK8MQz
6vqTK1Jpqv7OrxU4a8t8OcCoMO/6uDi5GVZsYbykcBb9Sio65sYJbWMnonJmh1RnM3k/M9eFq4X2
HFYg0BKlNHSLlanqTMFuiZVB6QpRlAtc23jwjGp6vGI7kqn17iSJYGaevZ/nplld/4tDW/toy3Bn
AOFDlelfUY2HZpZuqc5UV83v1IHAu6rt+KXm9X9qdIdmmKXRnYatmsyoIst7qIsawl1j1of+a+3l
CgyfwX+iwKKdefN8HQrXfwI15j/1yGvu4L5aa+mTWMBBqHEWdr6XPjmgt/cl8NoQwQIuNIWq8eR/
DwPEd6+S62jKJOuwq/hPqbWBBQFnxeQO+3g5Q53m40z6bqNgeWLEKBPn7LdsvJq5brdk/J3HGhuD
RweXCOravc6Cnj5q6gxUanQJquIoXYiAtAovLjy6O129v0YssUYJ08615uZ46yvNesQsnKcxxn44
q0KGjutLZlgVJg9qjVzC0qZ4pp96NrKf+iSmkpgqiF9dHcVL6aurohlX18igcM3N7bqWget2hRSS
2rE1NpVUefBGdoztUGU/fQz5kk61vpV5hvPUXyKUATuRIbKvEY3KHRCy6HzquvibF+nKW2Xj2ebF
OTLcsJpOkx4Ah9e74qUyoLl6BYYRHvIi2eT8qiqdfdpwXGml6V4tCUQp3qhZeiq1Cw9H7ivp9NRY
W1mWNUMIQ35e7ikZuM6+3nK3mTIukbfZje72CA/59ZseZJsKWaX3VHOjY+NjONx58SIPJbKlbGNK
6HohojYtgNXNFJv5HfhqMsZoRK6avELOVDo/jUs8dlOkVKpgb9r6cJSQa3RjAYlPrBA0pdOe5WCO
8FlWsx2b5Uo6MhVRZdtYTKyl05aAa9j1PCim9mwOSXf+PCaTI7YhZaEHx8/xUdGhcgZKpD0PNRvf
ReVoI5DtBFgOCulIeznguQXULf0C4m56dZ8BaTn/0S8Rmolm0DJTBm/T2xFrDMXy/g28TjsbCSZS
cva3pvQppUMpV07LxPM2ccgNIvOUdMBhaPIfefP255G3ybkFknc9k75mGbiN/q1P0x2sNopx90es
is6JTg5rrGwyxGp7SGZQ1awt84fOHIyDzqrxznJ79w51wsLflS2IpQyXr7XVWiHKl/YwHXHctMgE
5FP0K3PVGPE9/avQKXnXrbGyy35a84IF48f0DKAbFqM5D6e6nt0LXDR3g61Fzu/IzDelZ8XPc4v9
kD9X6m5uWJGvyyJ4Vhpj5iukmB9icPJQlXBNl1g5aMFgH8ArWytp4sDsbsIecD8KlzyDx/oBJIbx
pbKGFzbn9YO+LHqWMWnJGAzLT63fYxK5zDMr59L3YwoA0xguN87Cjd+AKMyvYFZHeDVEyOGmVyfN
JaKt4eGTVPR3ie4Gx9Rp7nn86F9qVcU4J6jv6yXpFM1l/vh7rEyc+A57AGgXJGktHUfiTnUKqnst
6qvSmTu5ctHrpNyP5C1hydC8DViS11VxYbOaHA17Bq9dctpEATvqo+g3DfqmjKz2RzeP0za0nfrk
Yd3xrAzqLxn3skXgOcjtpwDm5hlPwmhbDpB9cLEw1w4qhOfRddEUj5sHOWAd2TxIP9uT81WZSwZ+
90nEbUKlwMlC4gSDFARbc4xPv1YaujxeZbfcoDQdxz4mkQqMLci0xxLdjSHE2LBVA33vxKOHMjRR
qH0v26aOW0yPIUar38mkIUySt/pZLm0jz33oxm7eWEuBtOiNMyAQ81yZHs4SS5eHftfJ1X2EbOiS
Q7fUR+tA7fE8Uijl/44lg6yuTbbZK1CsxTYOFCCYUbRYkrXWtzkzXrPUmv6rqzc2dJTvqtk6sE61
/hnCjJpuO7Vv4xAsqTDXfTRMXhND0Wd3RRPWp9IB+kMRVruXa5d9FK0nO8zHp9EJ2wdkNv1DgMHM
duCJ+J2M+ZqqqvbOPeIfSsVhq6db43eF/riokwvSbF+7FqOrZjnImRycXll1qaucxABLukazU1Ec
pTI21Wq6k78+RIjcYxV3kT9e/u1KvxqOUTT8lC78hFRUJ6xUW5dJpGylUw6mNY0rO8q+GEABH+om
2LhOml6iRUtZurBKAIg2+QcUKk1n01vDI8RPNgRsPR2gwdGwVzRQf6Rsa9wVd9E4WJgUq2Rpsnb4
5lGrwl/yK7og0akxfTSnM6X/1hjhv9o4KI+qWqNaUXes7pdwlDLTjTMF0RlFdvPNtqc12tnDN/I3
5n5Gv2kn04uwOem12r2alWLcQaKq1jIdGVueadh/XYpOiV50H+PZ5bLypZTcndFOt3VuMazBFq3l
Na5oeHMtCk5ygFk6Yx/5LKZKY5wrhyRKcFH4HfC3SbNznSRRfqzg6OHmH5PkQo4zU27uWdHrXvyu
4Oh4buK+emYR9ystsuZH1zk4mnea+oBjh3vxuOnXDTujH3HSP6dqU73CEU9OZRX1W5lgzT8VH+Ay
ELBgH/VadgA837znXbqTeVYYjRsVnYlz2MI1n9FwPIgrJRrWNiWC2KL09b/ZVVYrB12Wxyluqrtr
yRg/Tnwdl5evuhxixz97AGFP0gpU17lrUMQK85i1jpc722kI8IFamrWsrrPU/tF5qnaUPh5h3oOr
6+nFTNutdE3LMontLJvs2cDRS0EASr6kHCR9YHfTs5Moykm+7fUvCILikCAaaCAUkIbmF6HMFIEf
PPxu1XMRPkSV/UXINtLCW+DaGrI5lMgZ9Ad+cVWOxqveKFR+C31CT6Qwv0q6qqsrEOwUmO4kl+XH
nrbxTGQ/ZdSihntosTC/ZrpKbB3u7RI48kKSkQO5xzZzkpesm4OzXYT9qgUVROpNYRfVFyj0laSV
ZECaACGql8TpLqYx8RKf1frFHuuQWiisEBmUsGRfIpSNiB1XsIOi3cwe/lgS7hTxdO81493tevKR
RUz5TkFvdojC7NFIyHIPuTkjlp14r1pi5cc4xp1Omosc9x061mTml1FzrNzHRi8P0pKDZ+4dC888
aVArvUeWen6QlmU7LYZZNaurZbKlT9HGbztAkktTPnga95b5tXdzZLpnNVH3fYFvxoJ7B0RZx+re
gVq+Nce4XmP9a7LcKmwEcRrlxE+b6gXEpAIBtAzHm65BvqGFJaZUDczUvsowBvGK87Dg63iBP/qq
4z46Wpu/1XC+00J5KyYLfuRofZVWn83FybB6fS3NrgsXx1Syb9fY5YLRWN8hq9ff9+Fc3ucKtpiI
ezXb1o6BOMY5loKhMSKwz8Erw25nYWWF3Fo0PVptNF10inzUj1jpQAAgtwF4hYcATeh/H01JFXW1
8n80zUj7CP5jrgTLaJ/HFoZuZr1la5td0NNNL41vpRe3rs27Sd1It/TcxrolQPq475Odhmn7Skb/
uMYtDoBbht5wr+/+iBvUBjS+MuyzUHF61sp2PEPhm5p9q1EkkbL/Nf9y6/wEPtFDu9lT4Z+XB2gX
siVGtkAYHWXn+HiHbAfLDy/DnLUY1X208lGtpVWpXoKwxrgtkW69QOhyN45jzV+HfL6zlnJrmmsv
XdVE77nrDVu31uK7QsmmTeOav/rFes3VzWGLvTkco6UpxkZxXD83uWPdSZcB1e0ShMa9jHluiB2Q
uO00RffeKGBdO3zQZsdT3wqo/BcKzumq0wf1rawyMmeKZq5ltGsMa7mvwp0d1NpbpRoYmjaOcpDR
Mpx5C8/ufDcul5q15CHwMu9RBrPk4KW9++X3x/WwCnmknzLXC9BFHMr37penD8pbOvn9AxmlH+Yi
2j9bmDLGatttpKlMpgZrugTx3mrFu9MNvxxLcY6Us5VtOab2xikGSo+zmSMI3Wk2y72p7Fch8rZs
OvEjxFmRbGwQ2Bu9Oxrk9YD6ZxCJBkwwzlbUQRcK4pG9yXLqeC2mKy2ZNM/TKJCV+ruYs17NW8G0
1lvY7jZJjOXzZGhEyp0FolLiv2ov6tiddbeX3II74fZoF2mw/pQ9kFM5TGQPzqy8V9IyVPQu9nKa
KNU/E+jC61Wk61N2guIWMJ6rbrHNw2fT4qH7pI6u+dRlmCFnuqrvyrQBN243OXl+L3GO13bmpKeu
nbWLRPdd2cAoWAc1KOe1U06ImRXO5Rqat8BhypY6ssTKAcmrYudZeYEpJ59mZ+4/qJf8GL2WRE2I
LzrKPZfYSzuWfyGvRTXI9IPWJe6jhASuEWwjviJevpbzGCyHhdByGGoTX9TlKjLQubO/WFBub13S
r4UsTLc+lan3doqrHZyBkD+nmp9w6BxWWoDWb5inJ4nI4qra8XsMTgAc5qdExcCF3Hr+/xMRZrAT
oowNt+Vq3Luqs0kdDWDL9TiZUXS0FO3lE9rlesovYV/kRnC+ol0ExpLaPRJSJnwypdjx2E9fbQM0
moX00682IsVd+L/awkIhvcm7L6xNgff45O4RK9POdW0Vu6CIs1ee2R+TbMRhW9P/5dWw18pMxXSc
3dU2qMz5bii1j0m6YmVnCybJlamPnFa5y0hQ3zj6f/L4tYX+L3x//DWzepUgz88vULnjqVZv/LC0
3roeSrRpKMEvHalk/pHJkwOguKvK2v3ueoqymrygfMl73haAcFCnS30k9t0hOGCD6jzIleAD4T0S
tOopBqB8KkPtRzlM9ZOwm9OlC0GVa5dYeUvU0iUtCZUuvcOaquFWlq4py//JR9wnYYjsJFGVS7Kr
txR9m3N/U3diAXftnJPoe5y2zvGW+xpK/tI2T3eBV58K29cHAIB2BOTzqs2Bt1pywMx4r6X9/IP3
boTzej/fRZmpPzoDNFcZiJIohOjvJ89uE5FbqlUD6QtmpD5O5xBLv2YD6mY5ROZDPdnRe8tOQUOD
atU2RYz5udE/1nN/FNZpv1BPC5x5SGO/SI9dVS8ppbx74aFOCToh0KnrkwxWA0IAVWY6O5kYdU50
wG8dsOhCiOXp657NDMU1mYscR751vBhbtdj92URKdLymrX9T/tPW+tR/fQ82hn7tu+LpBGbJE+Nn
O82vuQKRyWnD8CKHKFK+VlVh7W9dLKPCy5RoCJ7kBcgZ9ADAVKiFh075zS6uMJSd1bXZKVkM5aS/
d4pfts/jbJhddTsXmrdBYSV+lkPW8rBLkjg+OUt2R/pS42A1QfskjSnQ0nM4WD9vcyZz+OJA7wj/
S1BJWA1i0qWU2rsG0fAl0lMqBNBrEEQrWcCZVgngseMxZarhCzxUAzPbpCPzt4ymUwWZxLBRk6Ds
2YrdLWu5DMhl4aKyMqJO6/TWv6lxVy2GQGPVB6vW6swvqhMNW1ACzp3qwuXRi6DbZWEL2DLy79GM
0zdpXE87fezgH3V18mDPQMmWlhyKNDFWXUeFQ5qOEXsnGI7lSpoyS7P1R6VJnIt09VbY7d3KBW+/
XERpoxrbtePkd/PzrNn1i6tWpG9KfdsF+rQX18nctR79TBme0jmpqDTOB3Gd9NtkPGktBStpVilc
vXqRrv2/TnJTuHrTUia6TcqpOvOq0rV1hc4+LrngH8R9GgW06DjoaQ4Ivsab2muaF0jb9owSzp+x
Q9NHxxmVxHWAU8JLF1oSG8cmaSDP5kmIeKuyUUHtVfkjEEV3G6O/uINN0fPwxSslcTEM2TuLd0pq
4CWe1vbxT76RtKk/ZjsFmufKDlsqjX8G8a1PRUM+1M+s/7ns7bPUGrNOwx1VJdvWCjABh3364Yp3
N7Iv/Rzaj+WAPKlvJDvpttwiPmd+OK4FBp9Osb+xG8gOvyeptY6ZaI5BnTbHf06SKDdFNUsmRWal
rVO1H8+hA4BeGxF8xfaEVH6ZvNQLPy/LM+NgUGp96mEcs6YiBNmFlUZh8x9PHYx1g5nwQ6FHPL/1
It8ZMKze+t77MihB8y/vZnJ33fTujRj8JnWjn8vIwKQW/NMmxq/ox/LBVOW6g1PyQneyBA6TV2Zb
S1PHt6lPMB6oAGrrY45Eno3FS9ao/UlG5x4FIDMK/IuMVmpwajzdfZJBe19OY4vMd508sxY/SohZ
Ncl9GKO15SyXn7NGO+U+WzaZIh8edqq+rsz8YLqp8b30kVNfTCldq/uVUFj+Urg5Ki6+Y5w6Bf+p
GMLt5nfoMLXOvz6hDlmTv4Y6ufrpqr9D46H7uKrSD4tOnv3pqjnav7qelM8YWRQ7vc2VPVlJPKxB
rephVL6BpTLO2KobGA0O1bcs6cjqhmF6jyZO9sJN/CDxt+nhQBhq9H+dXtvjx3TDtFKZLpf1PQeu
VQIlvCk2eTt+aIyIcIhndC5GnumLtBrdNw2QLIRElQFroxvOMtDaMySlsWjxoJ74BfbS/gjEkQ/V
hJdPk2XO7yv88ZE6rqSbADTc9buYGdS/mYr/Kh5nqumR2aKu9+dpMhbDCitacyPjmaYEZzmbdf3j
7Nb3abYMey6aAh/vK3Czm8rNp/vEDzxsmLWttG4HC4j8PWzccpvaxsQTiliwwvyG5NSpYE9aU3jk
fpruP02LfYQ93IFMM1ApeQ/7Ixo1HkoTO2nKgKDWMaT/PHB9L+cNexMvhWH0ab8qnW5k+rvbZeUS
7nLt/4cBCY54yo1eppwz3a8uSsoKqQz1k7TkkKsF5dVlUA7NFPTYpKnm5o+B3FSri/QlXPiApPIL
MlHUY9sCps1KJvcFViuTG6O2uFS9bodb/WuwC8pct/YtBuYp0tJhXF8nK3XV7GBqIx2zWNHKagL5
pMXEZ1lYZDn/S7URkvCQBYh05oqTwdepG2yvtdS/zuz9IjmZQ7+DbNtQpsMXRsxhrhYwPtSsUM3C
k1P1mX4nw1czmet4XUb3HRRr3MNSPQTqn8dsPCNMMwwym2eAWp699jt6ZahCoqSMcXvousoHDrKE
S6BOrvJYjPXKGofW3kl23VQa1D6ROthJxh109NStnCZSgT0vifdbUNrbBIW5U+DYW/9IKyVBpsbA
rCz22A3Prf7l1hRpa2lmHiRGfeG03EZF2vrWvPq7RiGo9Zw8CpKaRe4+Q21N39xn2x6aNy1zuue4
rfalGTdv5OFjrLO9r9cx1V6+iKnyZzA4o59wTKmJkLhiZhMYoBPGkVXSMlqOZFwUfej3MlomLs8+
Z2LpsIzmBiZAYeh3dzIKm+QN+cQegTEGFwl6+WKxUXjHuVaGD1EuqcFGXYPcZuQn22tzEeb60Oha
RpzS/BgpIw0UKH/pR+efQl63ESn8ytX+eiEZmclyrq+eWUoM8x5Xa1P/4anu02TbQGFqt9wYE7qS
0oSTZD5mjeUeYpRoVsbSlAE1VTu4/T+lcQvFCvUN+Kpzkq5xtjBPtPGYscjwHYD2+md7cP2zbpUI
KBrxADyCJBjE9BEj5KUP1c+japX/ov6yFiCPquTKmc0d4i8LgCedEe90ejZ3SPQY77k9/lNamvHQ
qm35ZZk0VG2ztse2fLFKdeO7Y/GjAqu81hB2WxYPwPKoEO909qSvauyGK2x73EWBg5DJ7siZ4uaC
/2/zDFOHXSWilBHM8m1RDf2hnzCcbxBI6sIyfa97JT7HsR1upF+mJzBocifWEW9uFsXlcAyQobaQ
W8P2FjEzJ53ffM+27/tKP8VqoXEC2M8ftOSgRQn0dknf/h71QZW9oNWbHOZlVIIDa2xYeoy0eCGH
cQzF6U2pB/j/nFx7GAqbpedzzABQetunCk4kmTI+kqxJKYH4GvBoyCPs62F9JXP8tQvV8dGt/Mxf
1aDTY0OPL9JnVZQugL+ce/JyW8c3VBYw/1NlvBbLTFQ+Wdweb/0xT4wLREmMgClD3vodv9tMYIlm
LNmDDrmuLDGTXRuwe0/zsUL9RZ1XzQJp+UvEYqP45ONjcYvQTJTA9TTUEPbNqktfo33wmxgqhM/E
L/wt2kb6lV16Y4dacfBTjdrpKCRS6adyPwGLycP72Cz+jXp9/sHGFQJVWRWPRtArd0GsOGvqWPMP
fxiOY1KO6C9j8GIYqberLaf+5urjSgKUEDvrMqrDM6kW9VkL4odO9mwgbUBoV1X3ovnVD5EqgMze
sMRXsqcypgzmm2jRtYuGwaA8J06of9fNwNuW/egdkTLfX33sU4P6OWWnYY3kRPot64DwizIz2UKz
NL3/rDr72mdm87VpEZDIyO48IbGRgGmzYLnrnX2OVexiOs+zrwrP5Zig8VrMaC9Scn7JR73eKFZi
78JlP2oiLfZYqaLaXF3SeGi3nWUd4DB34dob/fniICMCRRHuH3SbvzbdVt8NvGa+JIBFEST25z0A
mOR7jpRUggk36dGUpTWan9LNzRhS9/n+R/Ryj1JhfVEgoK6HrH5QrRD/89HvPKAdPNSvbdNkL4YZ
Vn+4ATDioNjqOME9SFczWsFluUCmxsoqUXR170169hgsbp9A1l7djp9sqjX5tSvR+/7gDijE+WNO
RZJfZwJ0AlWd5UUfkwLEiUbZSvM2IM0IBTg0sjxtN5RN+BCzuFlhWwT1WKdQYGRAmaTpVrhkK4k+
3eFFYbxn5r8z2YY3L9e2th1YDWJAkYbcO/TJcUqAnGCvs5empfYfffnS5y8hUaNudXJ9m2Fxvm0H
xYd7hb6Am1jmi/QhK1orjfssPfXg8iAt2CVaRfio9X14BxesPtnAzZCMKKfvlh2f2ngI941Jle+t
GVCQ0FV8XwExTHuEbCM0YHV1PRtx/y2sk8c0C8z/xjha66Hn//THDn2uJjRfK6Uct74N08RwzGid
Ny0enWZ5H6s2LmOUJpJV4BvN2XPC/iVoTeswVGqx9kuQ0esB+OgA2v4pzez+BeqnsfEsB8ZfCBtl
CNEJWS7l4yW+Gny4kDfyQGQH7hY3mmEtxAAZuDINJtvZBs7Ir4l3+CXzxjVK6ry2mgzSJcR3//yp
Xas+ZQU72UufHKzSwysr4QbRS//Bmy0ep51VnkJr/h5YyfTo9CUPXHfQdiFpp4tEXMNqdixxmrtY
zRI32JG+j00Vz2I96M9Oj0r1cj/KbSi3Z2yyjkn0xCGB/z+3Jpiz7pw1+YNE3PrdWFNXMcje650t
A4NpJedJP3iRdiKvHlwqfbGfzBZ12hEEHuVYvRuO5PlP0ieHZBn9W8hArfAORDpLxZhyvVrcXzks
GvJRd+D0Vn0X/gNBR9uVkV4uijjBF2TnPfyNSNDGiDW/9tPCDsrtt3BpUY1Mn11oSTIm8fr400QL
+6UJB+XVmdKHHF3/BxlyGqQOch11ZglXTert9pB7AP65lqpBY7UXUT4ZnewsPLiZU26UkUzkh6DI
PNUhykk5hg0KXiybWO2DTQXV+ILiv3E9IJiCv53iZvf4UExHGfAb1bjc4twQ0KxRqadr7G1u0Bb7
NrfOUkBVS5U0kOPz4Fkqss4Y7+usBZWhOg6PXBPYNd1j1OqXue+LlTRntJkPUYfNgDTTEbCmMuY5
II1Mu7dssDV+1RYrWd+zzEWeJiUPONkQn6/N2wL/U/vT/uB6CjcI12DdOmMZldzJwUyjqVm5Y0Uh
qG0RPJO2DM28kah09q65rWLH3HtaClkO17+z2G2FEYwl0D7xSpqDAw8Q0XLn2J/ceZwx9k7M+zgv
A2NV4KgCUIn3jXQGMSM1u/l7oBXF5WqaPZLaYQ9U+g4mbs5TuEgJT0stQc5iqSVI+3oqvbXoA4Pb
H/fLHJ1S3eaDqRyHIQgLnnc5Jp9vNcohe8cvvW26NHFhTjf+lFXHiR/xGwbx+VKnmi/S7Bu86EBL
PZcuohBegyfoMmmy6+ohiMLvEgTNHi305QNCROGOBUjnnQccCNuRKr/oDcqx66ipLZgA3bsg65TB
Kjd95HeHHtYZqi/+R/M2WtR6dwAcGqzzpOJlMHm1fZCFXaTfoamiP1yXdcOgBWt+gPVe1nAfCzmn
P1h1161kQr8sB2WAqbGVGPycltUfOIBgXc5JDYusKpCpYfV98EnkrhxZMbo8lR6m6ZzbNQ+yvqEa
i3s5ToHdxsqmZC9m5qY+uORHwCMYYmdO/QP/hSLYOmoaMLWPDgt/GYPQ5SPkW+T/1VBoH68fYhRk
yx0LS3P5mvKFb7OuXxRjUB6WP/ldlte/Q6KC3rYowIbm9S+X6ZTGooNnNU+p2R1jiEi8sBcZPFHE
E8k7/BhWCZS3uwKe/f/o4y2BbO6VTaS4w9oAy3KInM4gm1oqiIJFaQAFzVDKY7PgIm9N+e/KO8e8
jgpO8taU0VuwzSv03fXd751XOWh0NDvfMrHXMKxkVw6z/w84RtZzwIggksMfqm2zuUeZNjrqlRsf
i26o7vXQxasgNr3XoHWASuNed9T9FCy0DXPcTNz4ItBR31YTnnBpchG0qIxKc16wF4HD6C3YCtQn
iJPYfjfWA4Lt9RPbxO+y62nJVADaCLKjPZTVt8E+Ucfj3YYC6LCRrhLvzZVhx/ZRV1J3q3VOX+zh
d2GCm1H2ZtM+MceHOzjV+NbIjSV3QTpskKyNP24DnG1cCk/5/Ok2VkABsyljmlYH/4u089yNHFm2
9RMRoDd/y0llZVpt/xA9PTP03vPpz5dJdVOjM72x7z0QQGRGRiZLVcUiM2LFWvtQLag9B32fhTur
cpL7ZAILz21ch1aL5xeow+aBH81KB00DWxKEeN2lNvUraIf2EIHQX3YzapQCBSSWTompX/n3Sz/O
u+gGVpyALijLxSYnUpt0jqbvmSCwkFQWk9F9njpApbIHpLp5yoLqcz7G1Xmhw3BqkGii6ytaeoQc
TgWwA9EM4O7W3WVKqW4kYuA9eADkEXw8bmfMe3eAhTSqq/s2LECF+zWyJJmuqPseBrvnpPHVZ4eC
Xc3t0Q4RvaHkF0wxdJj8CuAi2zasuw2/1MoxIAnyHOWmcxPr5UjR75xhQNFjh3YCALfEUR/ZHFAz
pvUv8kAJ7KGPVe9R9hzT0jdK7Kon2Q0m1dqbbeXvZTevq+40GzPXsBcOL3rTNId4aMyTjijcA8+/
wXYMiXQDDUvAOGOTBwCL+r6I1GGraVr80MQ2ais8Zg7HPuo+S9vqHChKd8tq7uaWzT19SB6AVY+n
ZRLxAe2SIHsnUUX9OJqnwlKCpWpMwoNkdwEZNfbb0eaf3U50SziTt7nhlJfE15L5E/lMbQ/DHfd6
xSe2Au+OYDPynUMpOJfWQycImhIwNgcAZT33LkYVtSbFL5vmoNpX6/bGIs1yllxTnajX0QaSGxQz
gwfKEv8ahbZ3RaJKR8GkIi8uR6QxVRSc6gQqDIrCzkY5tyqXE+5tFA47IEQKsJveu67ryFFT5dGV
OzI8ZPi+WUo2K7+tNqFDhFh25dypbO5txWjuzMmjos5poIUkj2CbbXZsLNvf1UJoyR/A7wwwLJx0
s2XPNo3R8lu//ICnbbflg+pu8sqXBzXxBi6Lcjws97HICzp+XsneRmH++ZVGn22QdS1NLduCyc3v
OwFSkgeKKgn+zE9p3rXPSeUUkO3r1GcLh4SM3aXqepeU6Bweq8lSnq22TUQsKPsRKPrjDL7vk1Xk
8V0BcXaae+6dErXNNWYfvJ9S2wSHYdmCOaX/bjfdafmd1mM0kbOw+bNBiYXqXdYIW1Xo1BvNQ5dy
cQ2JSu7BVpC9d2DFqpIYqWIV6eDU68CHWi4lZHXqnjISEnfd4KtP1OK1aLd62bfBiK5yB9XCYVGY
xEUsHVwYmMGv6tA2eyUJ+N+cbLq6ujfcB+ZcX2bgOXNXH6Y2M3gmBi0uEiZLS3blwDtb6dsK3Fd8
QOtApdQ+n7xYQc4jqUx/XXZdeyg5rW+m9+ugXEZTB/XkNH+XAcLGmVA87oS68dx77V02DfDg/sPe
ByPPk9Kl8DNBN5i9OHEQXc0+7Y8zEWoeCUmxSJs8FOwHr7KVxp6B5ODwVfbe+K0uykA2NVEruFHe
LbOuZQWes7P1viBux4nXgXddbWqNbeco5W4dUIMh2ppJZu7ISvggASJ41NERgvNCh7VA98yTHJAH
lSoFiPDlURos4Shb/MIU5wq6bHeyt9Rp91tLZQNdID8OUECw6KwcHbL1e6IOOQzt3yv1xzpvnULo
O9qWIZhUuyq3ZsF3PWjgDBXlfAHB3yfTOcZKAufrTKleZJn5WYv977In7aGuqgcder+dtMnDnKXt
FpjIBJCVdaQto25QLo0kX7BxXEAK08GyfPdEFUF99ktSwfrMZoBtnXmTOlceYB4kRZLhYMkRwvbR
ZdZVAKvnzkLupIpvZkkIYMEX5+rf49jxNCuq7FNdH6iA9tsFmaz5znyf6YiwyFFSucVN95RlZixq
+KP+qkWWsevLwt2h19XfbNvqb7BdDjczNv9yXCu/lyZT2JdB4ZaW+9LWgsVzndjzgHOvjuUXuYLm
87eRk3xSfzs7m5PduobSfUI6hSd6sYfaTkoJQYiBZHFuwReSN/69NmlgQAq1IfxquFvDeJIPkn1h
btkAJx/klsHnSyl7fq+4G1MLTN7iUW+rbQDnMMUuw+gtTfL4cGxJ69JsYl3fq14No/HqRZqxOfPo
Od0bvVFsVxh6l+v9IUdWYWtkgBzWAT1HXCksq2sbdh96jXo7mVYcWocym4maVTXUF+q01a5VhndR
Im2xy2SgTCT+sktTW48wvJZA2tZUbc9zr0OpDmpgmX9b7VNPNgWozrhfbdJFh6MGcI/ydbV7LgEi
lEs0riuBj4VnXoc2LU++2h46yVntjtdSc8yzOSvG3k/HGZbS9JNJFPFP4SrAPm9cBz+xzkA0X13h
IPtUFoYtXQOQ1QeujLL/hOBeXGnFRWLNJCKNepq70ans6z9NpsIjgkSeSbuleovXavo1cQWpCZOc
OKfIqYR1X+6nETjqZlLG6jiq6m2VQAFoPF4lg5i0eYldHTtr4ttMnniZJZvyUFVRfRz94VYLTrHV
niCPcaYOcKfUeqpu/KIPbzO7rl1rlN1boytGXMUM76M+/XPxhmhHqCgLYi6/pZ4bDw8I0S2MUghF
5QRxaL30i8Zj8P1qj/2sP5QiKjB2QXGd2xJ0k1Jsp4bw+k7avCQWop9AFbaNVUWwAuC4GLOaG86m
mCA1VZkU6Hma3MlxeRgCkO4U3sCnTl3udR14nW1W3n0++JTeBNskCpIr8ebkWvbhSOb3Vz92ERmj
QKLYtF6ZXOXAaIVUKMhm3+WCTosKrWViLZymPMnbnS6uIqgLjn5KTdCypCubSiP+z3+cFt6HOivq
U08i+jypc3bupjA7y65sSRuPKPBB/ZsP2hnEz40W3DMLRKOBn2yuK+iu5kLvbuYku2wIy+dBO6t9
092KlBrHIUuTPxrgpW7jR39auWfD4aOWT+RJmiOB3PzO1gv9JXLSP6WHnfvnUs+SL1CRw0TDM5CM
eYyCrwpaHHS62FPr/+yqogsK43XUM9xXZ8Ou+yNMoTrXcOTq8V4DdX5yIcO6K/NyAJ6XkmWLjOCb
OjhXyyIkHbXK1oZv7EebaCP64Xn5UiFYvp+61LvoUwVQYFmvMepy26sAVd1U7KZiOHQl1a60saGq
4HEQO81R+CgV/YWXVzg2NSgBaculj5xD+Aip9IVs1SI9uU29JlR25CT1DYhA5aCL3U/kV+yNRGuC
/3Cf+JH76mhAN3qv6tMPHvJfXaSfWjT6NeozYIBWb26kTR5idqtZ2+dn2YtmnfLTJrX3bUtZ3Qim
6tJFEc8bRXtEDgZRl18m6SEHESbJSIs/ZzzzHDLPMnfzSJxha3Ywf5ra+FSKqpux6YRgAphKSse/
UX6kbyMnqB6rFi3NQYX4wO8aZEuiyNkGaeR+JYQKyV7g/wVabxck0yWflRqlbgpTw6Ier11fwWAo
q1hjuLqiMm/ERffTJh3lQRn0T3LuWvG6zF2WySBCESurc8m3jeqyrcRhSMTGkFSv+E9pY8fg8PRO
/RxojhXSsXZlS33r9QbZsbrBfbeuI88RJdCkRoM+7z2ZNBvB8x/ZsdjsNviHOzXcJgQBz7K3/h+g
bOcTNc0/IvMS6Xrxqan66NHMm89Z7BafE+LlxwDAzA6EbfHZbkYFJG5OgbTodlYTb3T2JTfZdcIr
D0cx6TVH2cDJChWeFVl3kqtJmywkI2r7md9w5cEvs7+luaea8TD+8oKW6I2XNsRvvOyWKHDkedMX
boBXMMmva3VG8Lfkf1rW0kf1UBo+YkWVkb0UCLPuzCyM71qvymAg88NTlBUugHJG+65ynjxEGOVg
IEyp235yHWI4ZfVXC8zirkjy4a6jEvylMedg0wvm8mkM4ZyJtS8Uq5f7ea7CS6EFEZCxljfKHqfv
lC0srlAFwBia5ObT1JvAQLvG50FNPIy5cZ9uKpH3oloTMHUIee6UotPq5jAFF38H8CyirNo/FUkY
7sfBe23Nv1rr6NqComh4GkG17/8Lv2ICBcFt+M7PzFL/7I7xlqzQBJYR7LcKBcQ2hs/oa69lzwtO
3qvuZmfs/86H5lutIMamh74LriJwH0v43tHNpowUaYAI3kLWKRS12piZkOltEefY1D0w3ofO/rAk
mXt2yJbZtbCGJs2l87rmI/RCB57sEe4czO6uN2v94AKP+ypAS23lBS8R3NRXu/ZJdgm7ms7c1aeq
Ak5bDEcD2ZSnecovelFZnww3Ui8wsguCYYO4+1QM9/Cagg4WXWQ+qXpRCuNOOk/VQJbWRrFFjgbl
+Jz3YfcoB0390PHBf2r6ArkqN3yBVlq9mP3kFjwJ9Mexd7gR5Z56sQ1z7kiRg/ad61qp2l1B8dL0
Z5CM9T5Q1fuizvVDa1DNl3pIalEApm2ixMlebM0an6s828hBSY1DGcx3KyDCKk2aB+6wngN24GZw
6Mum+pKxdXPrfvoGDpdHCV+3zsRGmodmnNhuuX5wMCg02S8FOGNKkJlg6oeVS0SW55RWT8r9F78I
gbFDDhHi6S1hiHS0+mzYJn1qIJ9jgZQTBznPT32eYUisWuzSkTHdFUNjvRi2ppwHKy0RpbCsl7xu
5kfoAu9lT4kwIT5dRN38QVrULH5RUQIFNM6QrkGW4thhcZJraT3hyBrdwIPsyjO1YUS5E1J2ZBTj
3Fb3E+niVaQpQdMzY8MFdq7I0vlAuVt9AUblQpwm2IHQzhX5YjE+ujUs4cIonWKFGpmDKvrSqHfx
q88yZ/XMU5tAz5zcoa2XnNNe71sy3jTngO8joEDtqPdlfG8qOV05Ig9ebpnevWbqzr1Kcj6suvlM
jQcC47JJSTKVfVqPjnac1cf3w288l+YQOQq3x2naLH1/MOYzXA2TspVNv0L+AhGvY279kr00hrwI
d0VaA3ZrdBj1RMqLLGsZLkKasi8Pi6ds1j2Fa2YzxxtZaCNtcJ66zQHqgp8FEQFV3AsGrVPi+d6d
km8SKfaOOERv1EkOLtiydfTXwAo/WwfDzJ3u0zj/tkhJyoWln6foiLpkLd8D2KzAB/HYr3bwfxI/
U5K926RcO013NUbNfFDbwHqgUi0n+FTeFg/dSYIDku/TdnVxtcp8WJeC7WALzGJnzRlb+lGPTiYx
ho03Kf2LMzjpY1zMRzkoTd1Y7F3Pbp6qeO5fvMCGJsajsEoOTkM27gv4Cw7dqA63XqfwzLQFfZiX
hHuZ6kY/tbgBfSWYIFpWegnGiLKfbTDmzoNUWek9YDFDOXkQhcEPJuVXAq+EZ1H39PvFRQ5svKwb
Tq8yEJMTasceMWPJOhYnBNSLIHG3smvYybiLi6BeRtU+ffTtQXsqIkV/MktRe+P85Hf2Q0geBBWj
2YfQHAl+Z9nt53ZCiI/C0IFif3i2oYIO872kgl5cJ8pfAOJPX9wQqk5Ds3xikbi9W1G4oYE0fVmJ
pUsNEiAjtrneYFnPBqW6mpZhfUDWK6HImuyRLLPoO4gxYYlZBgNRTWG7w6eyK+urdJD+YAAB0Iqy
DCgMzJs3D1coma0P0qRNBE48Ldw0BUuHAmfBtT09UkpowqkHi44vkBjyYKqac+yS6K/VJFvwHe0a
s/OvsifXKDnT1nJE9YVYTQ6gvuccrUb5U5qk26/pxkRgfjkxpMiFVtYLjBniJxv+QmpCJSB5wSGv
aGa1TKrLpH9+g0xeAc6JgDpDaAODvl9nd8vcFeucZCRgS74YQKSI+ib5JdJm7VyUHowkqQgLa945
ESY5LrVAvWIGBy/7DKpudbDqP7hlaOclWea79cu7bmdQRLqMVkP+0hlOckxHQ39qOqpwSgGGl7nF
suLb1TjRP7o1dTsy1Sid5ahMNdbCWc6FjdB/VjUkkAG3AbAgoQZrQxR9EyEUKi9i86o2ozbtJrvN
eToOKnbwjCiQ3U+bZU7W+FtYcDUZdlnmZDxZbcOshgT4WEbFBxlBSvqOAp00iQ9LXfXal7Eo6SNb
uT3VW3Zd0auj7MuJcniNXFFGDeBNho7slOhs6ZIMWuiHJB2Rr1ruxdfc/ARZ1CGRhEWDpz6Lkt57
Q9ISmRbqass8uNiOAPdOMrQjgzlp0xrUR5bd/RruqeLx1RZaMdtOzRbfri7s7hVT9Jtf451m01/X
eN9f6hwzSMTs0DMOpcUDUtm6n/wOnVl5CImG3xTFdW6THj40plafkKaDBzUD/nabEFrZuxrxaeks
bbLVFARXo/FunS5by7oN5C1sFetDUhFUBLHCyeSpYSf71HvdQzao5hDumrI0EKqzgpKAX1qc+bSK
s2yth8r3wtfhdz61XTMS9Fpy6gXJolhhdTEiRNL0Jr3Ie9N6g+pa54OqBsXxjTKyHBUDBkGc4yvI
WgC3fw2gDPdzxrqUAihCzpD3RXgHivtaBzg4FJqPKnkSobvcpR/nCo4o4mg3p4OLf05V/Rkpuq3W
hxrCcPlRRGhfpGfVEB9M5uxJ9kDifM7Gsl7mISgCTzg0Mmc5iADUALMOnI1y1c4KnZ3bQyogR5UK
AntP4KJkVzdhh05MGHcL+YKiCsIrvWZ3KLry5dYzrMuhO8P5FOUX6p1AGkHHFp8736DUIPPnnwa3
Gf/wKSs8vHHSfDU+L/3F0/O5426RQouJcanV1tFz81K1o3kxU4T5IpI4hehpisa/BX76Z1P66ODv
4Y1uo73srpOnpoz6zWr04moL2CA4S9MyunorKlA/xdP4+t85E0FKD/m1S+ioPeRxfr+0VpvZ1NQz
OSlC0XGO1ttvHeVksz+T4EPBSKw0QDRynJRmgq2/g1jKso4hQf4JWogEXQbLHpbDr1Ff4zZGjoqB
WDqCBD1TkX7hB8JoDpCFNlS1FOEH1/5DL2LtScJzS63LDyqVmzs5Jg9e+UMVDrIDN+yrg/QPtP6j
HRLtbXeiRnyz/tctWiw7s8vQhRNvByhbSI/Xt0I6uuI/k61Zdzc6/Aan1b7MWPvaEOzqIEueB9vV
pntv6qtjm89PvSJq34zmlk519iXNUAaMtMC7OE7QXty2qPfFjJZlCRFZDzfO1kB3/Fq6lvXcT/YH
CJydr6RaAzAxs3scqPf/jEDVppln52tWdONdRqYE3AFuNrg6L0fspss07USNNCL1wi0qtG+FBfsk
fLcEMnWYjqQ/pZwxTIvJcEU+ZzdZYMB7PzovpTVvmt3ohdtSgSxHGhdoHfjm+K3rYuUBaNwng6rc
GyZCggN1CAdDJM0Vtf3bVXX/QQtr55kY0dX1uvqpcWA7vQZu5FNJk9mXOQPdANyLCvlpjD80Ue5u
DE8t9ggjzvlJRVv4sKATen8i+zUan1V9M1FY+Tl2khimItRsCbgan422cg8dSFVC13SDwRg2toY6
0BBbpNS4ue+n2BB194R0w85FeiqGCAx5ORch92CTlLxfk0d4AUKvTVPVNaczg33fGfGD56TBfUzq
5qSFrnUGv5fc+WDFRZVJvYN80/kIQUcL47KtUBuWWzsKoy2eRXqip5VG9AsKFxTBZFMe4kav2CP5
0W61yTmR4xmbqnK7rY9Q9OOQaPqt55doRcvK1qD64W5AQ5K9/U8Yba9V+m2ApFqaVsisMsXRG1+4
gc1jBf7gXvLPBQWKyV44XVbCuikSzHZmh8rOBNU8qvW9re7keFT5QCJD5+93HHeym85xts+mGgXW
FQ4iwR8ejHpbMN7dXnblYfGZurAQ0MDvrd2YPYEcwCShrW99Ad9IK8DSMXtoSVAqD/nnNPfVx9Vg
AV2Zql4hogEdqmQ8heBh3oa+Oi3zTMGJCtDRPuhh31FTQ1faMjOtzomjfJAmOZV6w2+ZGUNLlAWg
xkNX+TRAQ3+Yp645yG6ng7OuehgYZNdttI9G5kePsuc9Q7hsfkr8qnvMtO5DbXXKp7gZvZNcD7IU
2MpCSPWT4WluevWHaBRFsDTG/2X5Dz7B0LRfImJosxvAwR9Xn2wAgHuDcvlLag35xU0i8GGAsT42
bvhj8KDxN6hdhgm8+qPLSYvPhh8ga9RTThjM+r3fdDAAF0qzNeFm/l7yzQ6rpPsrqv1vtZt3N6MD
dT25bMJjV8+++1R8I+5kWA+KzS5KjRxAIwgBflcD+6MPfh6Gqx4+CleI79Rp/n2KzN0IlOyzTXbx
3gIje1fB9vDVtB7lgrWiOntzzocjbN3jxzikuE2cqFSNAPaTukMDsRqfbA9ItgdF1EsSjMfWNuz7
MLSbzZSObGWbDrRPp5h7+XHK74T8dNl0H/K4M6/LZy2+K1Y0dBDljfr9aqvDJNibE1l4VS5X/1re
mmcSPX50XPSH1lxjPFDl5c7ancwcrvYlzShGh4lAqxwNOvMB2FWxawK1vE5pOO7jtDBfnAI5P1WP
gz8zIoz8IJl/z036GJRe99XQTXWb8/D0RK4C5DOXyKmzzWSbGJr+YFp+tgl7030JQPfsY2/OLlmV
RRfIbpS9qzr6S+FWZIGryvkr2EFjlH2E7eTmiaChL6KJcwtvVURwce+2KTFE3820ZQRGdfqO9OwE
GYpwWicSJ+qppazMO0Hrs6bmJs9Oju2oUrVE2m3NtZVzSSpr9ZMjq4/sIgD7M5m3ZvjkSE5CbgPg
4eswtsFWgi8kDCPjEtpNbh5yjVpU1+VFiV44zHMn6SPRHFWigtG0k0dpGqOmuU4E5VDMcxBT4X5z
z+0nQA+iTO4UU6tueaHm/Z9KrOjfjEzv90gqhlRjTcajPJTUbV71LL+roZBbTNKeOtOp4gnvEgk2
bWmyTYSU0Z6AukxMlwOVl7R3ckl+yhAPoQ4tGH3H3ZTusCci3l4huMoeJ8HrP0x+c+iJtW67aMwe
14F/+spB1QAc6CPOspVuWp9Trqgk8wWSRVEzYv9ZCPacQTFLSOWU/i4P+/5oNGP1mLgE3VOYB59V
R/vQD7V3qr1GzzdO5VHU0IyOv1db9WdTOixW6bD4tgRDSZDG/U4apVPl+7W1RQq8OKbQvrRhAnxP
qyz/UrofqKvyrqijedcxQCt3Zwhy1Unjpp87JWoR9VgN97NRfZGOHslpIBhigbF2z0HdRgjvCb90
GqK9ZfAmSZ+ZQkruX/l4UqxcPdSUtIqHlOFr3kdwg8bZjxE6LDjB8+zRgQ8CPdJAPsYsHhI8Zzva
W48STPDGAAYfOn30JXLMTjBqe1eke4dPrgcnA2Zu9HCHa/Dbua0XffF7a9pV3tgd5ailG0e+W9WH
Lu3Ux86MvxRFFH1BpUu7Kx2X0m0LIcZXQkYtOg9OEzzUlZ5c3Hp0dyY74e89WDtJyKRQ6sauOKTO
k9+PvdTGq7sIuG7s3Pin0VWKg8/dABZWExXIqpW8G2uV1rn9p3locwwHjWdxFACd4haawUMbRC7x
u7G42XpW3KRdtv45GGReCCxIuIgBaHPcYytmrVOHJtPuxzH96uQw0QxaCZ076AhPYCJCI0bWSrQg
TaUyrwm93bsB6RwNRXeHFFKyWWesq4j/75Jkf60WvhC9RpA5fZ7rtjzCoFbsytovjig3QpKZJPND
2OT63dyU8bmc+vacqGV3N6ILDuchJLgq/8lHNUZi25364XsZ51dkSASd7KcKcY1gU1vJQ5mrwXeE
6fSNDQL+pTepbwGbzJ643vS6rz0sh0bVH9CVm3aK3pm7dwMJCHBKKoinRIpn2BSXCW833hsD+L3F
FvS+cXFhYYXhVH9w1BmZgkSpo3t5JmmcjOwHeJxyC3gaCJoSJd3N53W1uXlbTKnvQsjRpOUujoIZ
ORa6EMJPkEXDA8fjcToBDxNgGk33fwAF1/mtF72hYDe33vCQkvhhJGCZpElOWG+EsZl+doOkupNh
+9DQ/440xIZljwAgz8WyuR7ek2vFefOauXPa51rQAFlITxZpZH/PbJWoh2INT6brWncT7KpHe+6c
GwDYhj2gW38ZWuUJdSgfqWzfPAaAofJm6H8ocGeLDVD1onsIIPaIUF1Ur9dPyEtRYZL67RNBdtgY
IE38GmQ5tICm8XeMCgDk289pPerXQcpP9JG2eddtqjC/81Q9I6IAoXpMeP6+FT/p8nc5FqKUjWZ+
lD/w68/66isHVl/Ynj7K3mqXvkmEjqQbob101Xzok2AHQJcmC+etU1FGJbuONkeXxgn+kr2JKrAP
VK8/t7E6XXs/7z8YVhbfOZSHwyzPYG/n43McLGMutVDbGcjnnZIa9gPCYLuVH9dvLComJ9vbkuNX
U+pChKJfnainaqzb57n/NFlhe0vmALJh04/uCduiUxzqgOaEbR2weeDZ1FX9amtFq8qN6D5E8Xuz
OnOzcP1kvEjoUldYNio+wbcF8fQOziSBTc0c8MmF/oJ/miR+igDEnufJfCOz7oqdKFRjzslmKnIH
Jt6XEmDCB4u83kswIGPqzbF6lq6jmXgUKyiaKPfR90jFWnv5odhq/8mx5/4ke/IAAEa7923+q/Uj
npSD10wBDAIWd4/jG0AiOFSqaDXAXAtqMUxgztoYAqYosYyaMzrxkQilgxDHMJ8qM1O3LmSQd/BC
oB3kwCicafX4SEV3+6yWZnRqnYCrKlHpepP5UPqwYUQtgKsVGCev1Flex1bbVAeyGwPyJb+u6+Xx
VQ7JmZYGZXViUSooksbq3P09Wu1wkRliaGvrfeyaxZJgrpMiOVNeS1GWyDfXBeRXmn8uUjt5IgW0
61BDAxXkpP4uy0MgS7+wsStKNp2ex0K3rhIyS2ApvOslzxiPsoZGMVcqJElksW920f12/iANSqom
285toLkV434U8Xwj3HXYnSh5F4locVtyxKFq3RyOy32ajNbVnAruWdIkDykazsIuOwE6zgt0oPa4
mspgOq+HuS8pHIuN8VzUXVFROkjfHmpIu8viJP2kaZ0hW96okkkqb0NjROfOCStwoJCPdyCmkITJ
wy9hnn0DHDbwPr+WT5lO/Tya2fA1dEUFnh8kz2M9TYdeCyGXb7vo3Hr9fVuZ5gaRc8iGxCGlaOam
9I5/qKNSWwakTY4WljvdOpSHIjSZd9LUehaRMTLxd4Xp5feUBiGxZTX1U+GbKB0P5K2X1InsJ3X5
sx/XQ36SfacCQbXNhL/sN6JKqTJ7lEaaoDpMKikU0+r9r41bQuYJH2Oc9iePDMK3sRG8JNBlP47F
rKFjh6CyYs7R4z8njYL5UUzKiOl9m8Uk718mjbBzI5UQtzCTEgGvdUW/EanbViX6J6qeE7aP2URC
whBcKVxiTygOnZcC2LaD5H61BcATISyqh520yQUsSrSOvUVVdyX2k9Km5UJi1CGJ0CChQCEtB9mS
hyAzkGy0K+4Ymvo6oI2BCpzhZ5eYomAeHoTSC3PlgHRZVymtLN20JsDO1fZulbIZIBYpW+r8fy68
LuIEg0sZ7WW1yHXW11rVSnKMjPnxnT0Z2PzPZRwfK/GJmrYApVDrsnzerj++7RpsZoah7m7St9P/
mowhfQKU2J9KCmA3i16mb8NZF5m9Q+0kepu2PtaPhjJuF/3LgZrCw2A2zm4V0KSU6wRRYnljM60+
s5c5GkVqHReIhARPLAiMaldARbQgK+qhJlTgafezFsExlXnaJtZaHSnZdrqth3kwplvh7CuviG7S
VY5J8wxW6C6uKBZZ/SOkD3UA5ywXeRn4GDF/HZYrjOFBLreaZavQ6rfLvTvZuiSo/Eeuifi0ZJZi
13OOSmQ8v8tOyVwUYNDnVDqI7NaanuoSU9kHoZdt13TWOrpkq9a+TI1FwtvofGUvTyRHnXoL6bf/
qNj+H3Y6aKcl1yboR0mB/5AmmdKTB2FqGwSYlgwdBBpLdwV0UzasONpjFuTBw6w44UdzYHdKpt85
R1oRfUxqhJ0NKmSOctSJ52ofxLV5kF2U2cn9jJq1k87aTCJbcepiK0cHCsiAYPF1DcRSfT0o4C4s
0sn0qjDVPpTWNzm0LIaiijdzz5G9ymye5atKNdDsBCg/j3y7KOKpwj9NY1BBa4guGrbRZWkiz0QT
5sKLbMFFGV0gA2mJYwOYLKw/tNCwT5QTvx4M0bXmrsoB4GJUPcWG6tUtX/tDHdT/uyldl1lygX/t
r2eSPhrQlC20zz1BiJ8vwZEnln3HmVSkIOtNq/jBJWnIWXvmGF7WbiRs5TwlFAPq42OvDe7dOxeS
jmmzWXzkEnKOMxoxaixIg4il5RQ5+G5paVsHpB+Roj8SwzUOq70kWNssr7LM+vngahkcoiBpTjFC
iCfZ+rfu/8X2buX/vFT4u5eRNqGfbNYX+J+XSbKB+8m/+fz21Xh6SdXpND3KWcvplmUoA/jHqd+O
/dty71/qW/83Y3LqcoY3Vnn25YyoiFHZKw3/6zX99+d9e3a5jJzaJB16Buva68hqe/+q3q70fzh/
lgJ6eP8Bvem/Oe2bpnxZ/96v9ZnfK8ev2JJG+akUB9kaLCt73/03F+kn8GQn2frt3NVl9Xt3tt8u
9V/MfbfU+krXs/12+Xdz/4uz/b8v9dv3pVOUJwi6IT0Xb/1vX+068H9+tQpqKgmVCv/4pP+Lf/q3
7ynqfkTA/tv3ZF1mfU/+be7/5/vx26V+e7Z/fT/WV7m+879d+rcu68C7t3tdyoaTLEoCSF06ZO/c
zcQDxG1i97y1hgbtUXDlGrBDjKFAx/Qd5fZJkXl76Sht6+jQx9Q6iNF1YFkBJCsjhgXiViwDWfPr
grIbwNSzhWoPNYm5RLGiqXeVMapXJcjHS1IECvQTzvTVJcHd5pH+0UNgGPicajz04uBFtnuJUwfm
e3ryEFHGzqY/m+7yIBasSo1iLzOCCTBbYnba4i0d5RRiEGQli/K0LmArQ/AAlfO7dT1jhkEtRQfU
H73gU9No9iYf5u5cDUb4iRRwRT45ty/xWIWfbHf6AVszmkKil8eQOVB2+CB74OBhDqSgSPZKYyYC
BWeQXDVIP6iDF20K+AkOZV0JoSnIsE5vmqYf1Pp2BD70au3XpvQl/NFAJhdDGBOBKwQcbsHTDMvE
zrV95c7/Erid8SlDzJm8UPmhV5Pg89i67ikMY3TgawMiI5/ttTFm7UGONuXYb6NE0U5yVB+jjyMJ
tUfbt8FfkNTURDq0gOJ1k4Fu/05h2w/Il7TnUI1hUQ8joYWQD9+dfNySmojushoNLN8YhwcHBtsH
RBhOUZ+bZ08t9WhvKFALQDVzWz1KiGFujfZdWmwcbOice+/ctgiiinXKXvAIE+q+R9LDuxKY/OQD
g0BVSh1efIiBlCJ6cYg8IHJ3IdjgHExEzx9szwS718KjNxOQccLC/ojQmQ5Z45AhEEjXtglHQxMF
qEh0q9D174Cd6zuo5a2PtoVMJgIt/usovJJ3c5DkFAX9D2NfthwprC37RUQAEtNrQY122VUe2/1C
uCcQkwAxf/1JFr2Nt0+fG/eF0ARFgSSktXJlojEbwKObA4W7pcbFiFgZUChZf2vHqdol3SB21LiY
ED5ggKFlR40552wLFgNzqQUMtd0aXheBElbHlXUj22agANlTYykrL+CjbuzpLzAYtaCnpEUHunJm
eirAtlkd6FzOgM2WncUOtgbVLquKYfHH7UK3qStuS9gTXj0bqi0utplTkWqPnmZBInEujnl5TvgA
n+00Ja+sV+JgpVW2pdpYh9S8Bvb5I9WCQu8Xom3COy7L/uw14Z3eDUnguEYIAXCtfmoRrHlwWQ/i
nTkrWWPcFbl70YaxfmJtrZ66MfejRKYPSa29cEDNbhCmNu25TKXfNXyAEl0PWfKu6E+pZxeQHMt/
ggswfWgAE9/nM3g+M0tE7YmxT3bA+INnxbOM1y4FN9Jk5vUtZVvGIduATyKfNXTCUT5JxJKWDgDe
pdLkk6WnYAwFCcIpSxGZhfES7io52ID+sbsxqzm4iEx+ZcD4Hjsb5EpUFiPE+OroUberInB0Uxkd
ZA4+qib1YBCaz6V2ZgWrPJzjGYhscSmqMGvvXnWdfiu8JJ4Vzh4m1oPawkDUReqczFagO4f2AOOy
J3F0wPZ/QweqEhi6S7bR8/dRQZYsBjBJTBBPtJIqfgREG7s/R7Uv2SDh+oDo5XfZyjfQLIGoZ7Sg
wKNks20iPu7gWagQNXNaD2aqFPSr58ImVH9rQtipN2kL/riByfou6n61cZeeoer+NtRevrdrMKdN
IuRAgJpBDBoewzVvIfg4XRJrCERrZ4dsVPXekU10xdbf8k2t5BeZ6XcF4k6DGLjsfZfZp5orhNkC
J+GzVE2H1pWnjDfO1a4t56qlgDObE+y+VGZIDipMTDkbFY/J1TCcfQKewXOOBzz0WXgEh6QGOjwc
ah5Ve82J8g1YFLSzY9ndbkhatQHqqmnAt40YlSUpJbzMZdel2wbMILftHO1CKWrjwka8bfQi9bsY
9iQDoIei5/d5IfQLlcDEMAuaxA7QcGhAFbWnDyAhBLs0lXHHSOGeKyBeMXvEB/6zgCzk3Sp7bzfQ
FRPAvARURoei8IoLc56hq57eu3BjXQrmFxAJf3JT/pSADuGuypr6uZ9hoBYC0s6aiupncOkh0hsx
QKAMwuY8lJG8ekYtr9h27MdEs88uKA2ABQCdIgbdw0wA+VA6kxk4pa4F8ewNnMqhOKYRMBg8Fu1M
97sBlLDehrVr+24U9Tduk5yyanCvresNiJaIzW2oRPbWaem3ptL6azzWeJQgLoUXtM43hqbBY1Sw
EYyU4zvvw3ZvASzzAB9wzPWgiyb7t6vZF8j3gH4jnz2GNQONvcmHY+bCBMGbpHikMmC7zp1ZgQ2x
xDcwS2VxYKKabvVR43u4RRIvBpYjt9ilraUMwI0oXhzVqw2U6hSQO+rcOT3b1K7ZwxEyOrd00BU0
Atcspbh08gOs0o9F1YIGnco6a3b82WwIMmY5uxGqZD4Cqsfb0YXWd+SZUIR0jOwbNJl8L9UKH4S2
ziGtbOMZ2mNJ0DMQakRcs65hpvkQiZpOnT0/oRpqcNtKy/KN1ibPYzxbqeHeNeth+GONzTuzW/NV
Rh7wdk0mDqBtKXY2AMP2cA8p1OE+xvrryJtmgKB6bASyTJlvg73+zPI6PI0KhPWTeQsiX5ChuOWj
0Pm20xRwC6P9nXcsu7UmWCrDCLJDjiyL84AgxW3f9dOr1kDOwdjjS2Jqm6Jg3sUJUmuwL5RGVKx3
qSzjIrXBBo4WuSis0Sbh3gaIYr5fy8baKbeRoYyAzqIKI5n0w2CA3XItA0NeGSDs8a3UsVMuAcx6
DrPsdyZa47fl1ZtJtgruz97bIBSleGgFSE4HT4fWuwlLnOw0hPClHpRUi+KtgHhn6SX80sEbcnEz
5/foGsVb0xrR1uRdf+R1B+9B2WA6CyUCervioXEs/lS3LrBVQL85ndvcNVhWgHQbaDqrF4g3TxsZ
UG0RQs08nipzr/VNdjarwdp0gG4qDopNuzsZRqMuGQiEniaJqE1bWAOwSY57iPsq2rpAhASD3tj3
A3gk9/qUSKgUezZU2hBk1AzqYPRK7p1K5tcYoYUgcyuin3lkn6qia1/TrIYtL+f9US/y8cHtMT1S
C12MVyvqvWc9biD6gqCigzDK6AnUwD8yD7R6Tt6Nd5CcT7aZapMbw1L2tXEdrDZBYvcjV/1vj/fO
QwdNGKwmQUJe63b1XpQ7BwppGwNKhk+sH8+R1xvfDKswgnFi1hm9Xt6AOqnYuYUAcD4GZV4kIXVV
ysHPlZP+KBDSMzMrqIubgI3DGeqbMmskjPlJuys7Qz3YMStBNtU4b2NsXyYVI1Agt8+GnSd/Jkv9
QOSX+To5bhT0cP1cEhP6847S9D0Y20CgIcDTGMP5orUpgtmZAfgZq+/AWl7+6dhMT6+DQm20wFJV
5o+GXtu/rdTaOg4z3qXXVz4Uo/KrbifJQbec6lhKM9u2ZZv6TYiOarYWP8wRSBdRt8xvjEJBSmoA
OALgNCz5wFCb1W94lyIQkddAA7uuj22HqwFriCCB2qow6K8pKMaeEP3ogP5AgBCuauTWABfEvSnH
EGz+0r2NCsQ55nhzpwKB8ZhwK6BM++gC7mrA1Q3slhKoW99XqTXuPAH6+Ci0630V1tHZMcv8AIF3
78aTaXK049g9VaX4Y9ugjdEH7XbGuoJNwQTxe1kdKUfldOjnFmuzNrbf05R1+7VobRZHXbv10gEf
WeVYT7lZ+NWU9w/FnIP25DuLzfHcWy2ErGKz9hlgYEfKuqN+A3fej8nk+R203coLNFAiv5Uq31M2
09rykpnAt9ocJva5BRVRJTz6wAxqbQhQQlYBYwxCokJEXVCNfbNJFXNve9H1zx1/HNpE/UEAno8P
EsAk4s2QLrFwgT4CHrzLlDQ/it4ANspjv1qwZzt5A67rxLrP1XiRfeydov7OQmC+ryf2g3QjiAvC
L+j6HcTlZ9gb8Mr5XLok8akY/Tyayh20TtujxQAvkINbvZiOB94LBmQuZb2h6LaDwp45Np1h42BV
cTURZHF1EVi36QxrPK5lckp/tIPjnKYx7K9UnvL4atm1RHQGPtJ+PziHDAyDZ6qE9u4v0PXmgNYW
IJ7vVfeSgRjkNIDp0IfCscIOPnnuuwwq7eH4HDqyCNxYfSdoJBjODJA1aZCRoDwdAFBDYRlH+zJm
EKVHEyonrCVkG92j4bXnSm/jG6YBra2FmHuxqhk2ltn1d05ZaA/haN9jTOdvsgXzL+RuAHeZs17r
bUOsSiW/1excYDWVDONxEtEDpCyK29j7LfMkuekSXtwOVn0xklKdi8hwoHFqIFbd0J/12svuW1k/
lTYoQ3q3vEx9+a1zRuMsLWmcEfxqbRNNq/02ipNrmLKHstKNm37O0SEZM/w/tzsR3MqFnBmkuGcc
V5m1J8swIUhrScQtZA7eJySJHQsjvkn7Sw3Z+h9G6YpNBOGP+yJsv7WC2buxaAf0gYy/jpmCnuLo
3YSWKLZVFZ44T4dDip3DjbQsZ68aCMgNKWwBDvxHZe46QdTlB6/xromU3h9AfDrdQshh1CPmAsGV
PweXYWcNGNCrjUhAv4OPaW/jd4AMASeuEfL2By/sV60GRReo9jdFKUGVG0EvxDTa6d0J9XuFCfLB
9UJQS1n4wm7A7guI51hFficnxO5KGBVnpomt5toKEI0RSnRMr28iGcItKirv28SgiGvuCim6P1rX
bwvsP6ONJt95do84beuGDv0g7BvoVGMiSqrr0IPCfGr62DcRXfIzzVmQhqP5Ftnl2QbPPPZeILpH
zH+4nzLXfgUMBgHYXf1ulw526gYkc6t2ZA9jVf9A4Gh4wFrOOMRSbbKwE7+gcNFvOlFGO2EKPM+2
6h6Hof6eiRogUiAtH8PJ1MA/BelfzDVHxMSEB2hNyTsIsZZb4GJAIaaSC9Mr8AOY8fjKckAUPaa8
t7aqfzXA/fzIk+4qJgdxTFVu3ukC8jVeJbS7zm5yULFlv2TaWG9MiBqb7dA7pdARuDhx/OSCkxgK
fcZLHdvGPeB9L5Sr+kph8ZE1m9KUs0exvl+xREIHGapQRbIbc6ya9RHqVHmsP5V8cDe68JqbFuId
QVOEFlRqZLgrFEI4JITsAjB+DbvZTXuUs4vT+zVAOvkK1svQYs6djGxvk8KWtfMKB4sWTNXqfi20
5mwYt3YAt2i5sUHpB/kxsOghcArq0y2oezvA1/Sq/w7kqP0OzMWSmEs+qqQzWf/dRk8H+91BY/DR
DD40G4q7wRziDcabBHbEdi55xX/2bVi96XoSbyNTDUeSskKQvl2DyWzDu5gH+Auw8DCgoyB03YXH
GNIE9/WAACGQ98U/YuwK5Vh5z7ZnVwh75/m+Eq73mnuIuFe1+AEDGvehq9Wda0Ru1HVAjMNEQ0wp
YiHWWG/fFvLlS/HaFIsnHxxpoLjvxMaLZz0PM4KJphvVdphFy93cEeiaWXYcUz2/mHlVXFJhQW03
rd6pBXa4c+h77AKtiPDEYhexCPEZEA66hJVpwHg5Vfu48MbHsKohXT/Tlg1QFTTzUf7AQhNBorCe
95N8HT0YuDxHwO7mROVrauZJEEYlP1It19sXTTXYfoosecn6K5WGZlXdpS44hsNWAvcByo3m6DVA
rSGKtgi6nCE4ZebQRBgG/wlUJxaCeKWjhg+XFmrZHjcqH+hQM74fu8S4o1xhCrWDhPQhiyEH5lk2
uiLE976b0UHT4uZ9skzAz5hhHK049J7KtLsH2XnzDvTa4CO4pT+7Y+TcTmMugsht0jdHRjsCNpsG
YqwMAIWg4sccjC7Q0/53i8lCF+2FtE4IPnw2NWHeIHaSBZKp+EemvSIgoP/OuNC2CEC1j6B3LLa1
aK1NjfBJbNYKy+8gY/0oQYN4HUELy7XGemydBkt6pt6ZtAAINOtqm2sFgpzxLzcjQ6BPmekl1gIu
+LooyFelalep+GSAIeFu8jz1UtrxDSApwxVb9eYl5/dFVFTPDoycjxhhCKpAqW2m4f0Ujo9lgacQ
2VkXmNFQQXRez8tNY2hy37mVdQNt5gLxn5CAQjTKAx0MD1QVKgFNFtaGXeq7CNUMomrIdvYEcUxq
U/UucI06eL7m0/rRaC/zReIO8u3QsIQEw0c8lqUDEDm5bYRHhBgtOgBVl5zC1HtbJDla+16TiUQ4
coxHrlniVaQhpDJA2PpKZYUJTesvKaotpP25nSYR5yPdYmOO2jdBqo2s5jea1yf3gGNasF2myTZG
JMWOzaQFU5/E57ktEBqJX5p9urMo2mNds1BwiJNhASYUd32q0HQTpgIs5bQhADqve6CUA8vukvI+
Uv+qBWPy2aEh0kU6lo7OxgY34a+8gNFOD1P7Ebzd+X4ssYErbQ7F2wmkGM4k5I+5LSLOOfaFs0KH
hhAY1nJgzBkD4rq1p3vQD/eYV8Fq1FugseJzRf3fFXSGKfT7pEteYqcBqEgk7FmAO2xPWZWb5jP2
O+a+kvCmI14wmKBefdKAob1oTVz6sjSSX9lvq2T8p4XoCajJY9vRTMI8CSDzdq7D9JcwnR60CHRN
LOyfiwnThWp4B16XVm3D3H0Wle6UiJCMIWmu6Sw9F0US37GsVPd4N+1Rq6PvnR4iR0XzIcJW4Shc
8Z2K8rgqDzGHugD6JQZmVP6EXIE4p4bgN2YhW9gqL73dDmdBobYISRvO0LxBHuiRE4h87RyDbR9D
OAtEbrCl14io9Y0GG8QdJo/pNAIt2c0BI8IECTQvverRMUS3NyMoBOUI3r8kM6jOHRFe1GtjAdIC
TN4IEzSfS7Nzgr7gxp6U0EZQFge6A11u0jqj2mFurM+N67mxUoDIm+kg7j0ZqouKzMPgKBCdzIyn
+RBCCzbLrqIGnSl67KxZVTknqgTqGXBcBc8B1Ta9V5wmVYJlaz7V6+DFAUOtr8KOPeedlu2aTGVQ
7MBbB/FivpuiutxKK9tAJRPzlddaN4i1hELmnKU5TNeiHbi4+wsV5VGngjR20UmdmXtGIjRINxJ1
1Tse4GNn3q1MenNRFGXsrnS8/pJGqa/biCyFqaZ4GrBWuyYM0reEOmZZ+KI1rn7mM+6YowMGpWLx
nrKDLdITnaoNYJ4rEF27iRFBBGvxlN7qjINdeM3nrJkC4HFAfzBXrxWC5SUCRkCjrTvQ6lBJMt5Y
MKA9WwYmYXAiw3bBcgigwuFZOmX8a4r+GI7UfmcIHmSFBom4pgEmlkX1mY0iuskcILEsFZePuUzh
JJ3s6Jfq/zSqBO/df87h+ZRvoeldn/VasqNIr13o1Vds60ofujBqv8z0lDc8IOKaudrjzoBlyTQE
TI15oHNb7AiBSgc47UCvpPS/ZYQtpXY9UFe7aX4d1C6U2FqaTFkYYPCd+poGLGgRNvIp4sCfUkp8
pNZarYdXgic6TKuIpWv61r0vLelh9RR1PzLuwJigzJekQfzU1AqJJbRdP7d1CJM7GgwOhPTAERhd
h7SXsAxBF2+0BMNnb0cNeGiOYIYrtBN3nsZZVhtR4HBwsCO0DPMlQ8XwTSQHJjmcTHOrtWnDubtJ
RJntqQI8+VDty6CLWTIH4iHaA61X6UHjdbo3rENY6vxcqZyKhHIelkdPWQstqJLPkuBe2Dg3IaIa
Uubc0lpIeDw+hZ7h+ZQ1HSW3CkQGB1oEsQEa0nxEDCjVuu2fnEfGs1F502Vsrcc807pj4QlEfmc9
WMcQVSBhbYdmcPiRyhsdjpea3VA5HdZmlM2TFARIqqj8tQKUkNmeiSnbEBFu1IbdGQ7OzSKISmXE
iYtvpYD/G1THVLZWuDGMbTYQ8/5aBqOtfuyT5F2C19PwNnrj3vMG1hWCohNCnQDrAoF6J+hF3lER
VVI5pXqEVoC+B2Egn+ifP86gJrkpY7ZZW1dza7oW64pdPYevEe/iEGbViYEueqV0pPKU9LnAvQb8
N6LZgPsEUBbG3V/gF5j2AzRa9y2PhlfeTvvFLAnIuR+J1DoXbc3vHNYC1V4a0DFyotsJKLIXPZ6S
gzchMJB33g4LJP1GtNI9FGOv32hd9L9S2EK7h3+1i6zotqFv9QiqqeGKxTc4e+StJsGHRAsSZ/ZL
hNYYHmlBYouSH6LQUD7V9poD9jlvuIf4lgsuM3wrsJxEUPycpU8HQghb7DGRpQ/LUCSdrxRkFlgW
izkEBfB/DbLL4HJLbuknLKFru8zD3EK1zKuyi9DzPS8jfm/BGbYwoI78HDfKuP1LgIqsBozDLVWa
GSjAR3Cs7WEpUA+t1yC4KvNisKkhCwan5kGmVzj26iuVpE0zf8/Bbk91Wp6DqNazQTWXQRU4428K
Pny57cx5E+Lm0ZGC/gt70naGKFpEpMJB4qQhmMQbzl6liMGCJrqnSmcIMLe61yas2KvTzwSDGUu2
UYtWdd20sCj2rPqxfNJhWtdBcSDa8LoUF4zd55U5fq+wTQ3C3Ktuphby13GVXHRp3VR/eVyzmb/A
mrzizghbbV85o71L4AT+7kIHsofGtD2UbJePt4u6YdJBHaYFsVlS59athwjVQCaJ9yw5WI9a3AAU
wp+IWAlKUfCF8GTJzXWUM62GPX+0JJKlNfefOtOwOCRiQCJECkxstAd/yCGkWXEbApStdO7aGqRW
M9M4HXqsVv+2QAQnJCrB/9MqvrSgk9Zr0AmOBvqej2uMKWeXwYT30EC4AAKG0pOWGMZTLdS0DbWh
2MEAYoAtYqyOgIYon2rtckjvui58jlO01aGP+GQ4W6qi5k1d3uudk90vrQ1w0zBwNZ/00I/imZcI
eoubxhmyg0P2hcpCaKzR6mpnzQF4bD5UM5t1H7vDDRZUPuWqmcJ6Sc2V1Ax2vOEGQfR/W8zlaSXa
jSgghTuK0vWruAIbvQ6pvc4BYGB063fQyk1nKyr0w9h7T+2Y6WcqchCtMARWnHig2ksszDcjQleq
bjYYlFeow4wIVSx1PT/TAJhGqd1ihXWl/k9FYHwDd6kJv886aP5xEtwiyxiiVh4kL7ehPjRbs4Bp
1v9/nRCHk3pYf2X95Y+TnFR2B1VhAuryojxxRIKelN2VJ8oy3YTkdCGUD3cCh1jzgAWiGoutjZ4X
WFBP25YxmERgqPUlwivzbY8RuHEU6w7mMJgOjJFiutO830uO8TG/dfvuqMMIt4vMHLc/f9Hp600f
f0sY+abKazzsj4qh79u7DhMGteAZCJSE7SW7Fr6tyzAM0Q6dzfAnHV6NeszjC1WMzLpApVXcGKMn
7mQOv3s3iourEu3o6SBEFAzL42EuU/DmG17u+R0YePzKVNI9gVsBvrdcNrtIB59skLBQP+dzCImQ
yY2DRQSoHFixsSLs1YNMr9it0kH7i2i1sIMYX/8mMTXdcgQfB3aUwX9cgsAHPgQHFty0uqODBgHK
JdU05t6JEGNoju7gIxK7vhsLCxaVOESIjChBFOlgOxcgeKu+ayJo5iAYCSTWnTYF8VBXj6aqIPMc
6uWzZrLEjzivX6WFnSAWus05zUTsxw2EGRLA3gD9aNGR+QjJdxf0njAcwZkUfh8hGBT03ChftBJq
CpX6GVrhdGEN1/cuiDJ2gLS5G3fi7Tn1nMfURgCxGspyX8BEFBQq9eNIjoiZxCHNjWGnC4ieUxmE
p4aHPByeMpno8ElBZrVCIK7QEmAN9aZW91jbl1HiFFvIP7Rb4WppUGkMu81QJMshrr3d4HTh7RhC
+9zyoM+lg0X9RIcMAGLwdebyHCHuL9DbfAATj+W9VDCFbIy0zs9mVIQviZHvQbQaIbIRU3DoxQG1
ijgsKx2iHTdMQvwxMgZ57OQol1qOgB2oMCUDlg+4Rp0a7sbph2qTm5npO0ZenCKQ1Z/AN/U3tZZR
RSLn4GyqdkxA6YBhQnM6UMv1xLVsbUIpUOsXgCQ647Y1u+8jG2yY2gSuIiv7v5PwQuFWXAF07TSj
pylPTSlFZdrYIND3GSHHzd70RHnyqqE72k35xELP3K23L9J48OsRvFSNBAhx0G64OUt8Ab5w6meg
P5uh4PZk/ZKGXQK8EVsbz4o0H5NFM88YzalSLox8az5RNigpiiI/9oA6wMwLBcFahw+bwgPoov1k
JuqbMV8anjh4jRtgUE6lMd4pePQBL622NY9bkK61ycFJsK5LJLAfvjUViBmwoxKRv5AWKJY3Qo+O
HjEdlkZhY+KVLGkqpvZrU+wL7cOgQTUs7Yr8oGac8mhYeX6gBygxtTYIq8QL6Fs4fSFqOj92cEQU
ULUqWHUZ2bkXLXwEc/n6+OllUtnyitbqtWYto9R6oPeyZr+0a4WOd97EdnjgoGWAhgXc+XjBazON
egXlW6CKxuWmMyA/Rx+enQqsNFkHDCvueD2s905lUdu6f0+kPD2ZtTWlvpzyJfvpj6/nGV2Nm4cc
IXau6fCUcOZOW+oBjWNmk98hrj8ArQasUI01ZFt6XTB2F6f1Ra9ZKlvf6JrVtBKAtPWFU83X8zzX
C4oSIVMiMiVwNXqpw8XaSNB/4FDDR4f+nGtq8qkAM1HzN8lzQJuhzPI0djALDvJkYe4+1XDfo3PO
STpAebb6nM8FKKHbBnSk9H7Wx/VpmC/J5ekWtb3tvHDrmD9HF4v9LsJXez4k8/Ng8+/8K/uvMjqD
Kui0NUtlsIj9vZTewzmsa/2fLvVul5FKY5IO7TwRUMqhoB3K00D+V5t/lYFKAq9lrfn6C1RDl11+
YcyBDayrxAfSDlag+W+v75QGMb3YL2VrllJfTvtX2f95qfXyX06LPaeCySbqNmKeI4UOzcm/yTnf
zT2I5sxPNSU21Rm4LVA15jmSdCrll4vQlT5OHwG3gJrbRyGlzK6a9qrNDnTxCoyhwcS2Gugul/FM
w5SmrvWj8KVsHclru3+VSWOO3KCuSA3Xy1DZml0vQ116zVJqGfFr4ZefWi/zr1/qDBOMgdFzxhqw
Mc9f02X2+5qkcz8VLl/ir6XU4FMrSq6NYlF10zKR9zTHfvotavX1qlh5Fccu/LlOGtYMCluz6Tyx
0OxCZZSl1P9vOzqXTkt5FkyJqQ7LtLre+jKt0/39ryS9D0EzOSUjQJ0A4HlfHwR9aqhvtwaUf1iH
4Hc9itCZaQrL4FBrbmiSoHwO2OIMoPyY4ioojbTN8zq10rX+Od3OH+p1oFGTL+3WMUYVSeRp8G+P
+vKR/zKOv5wb5hqsWPppuXm7+DmWujzOi/fJB3kIGO16OC7MKdtxGFqQhor9fxZrn5YHMS0w6EbW
A921EyVQFWdbG86NHT2Mdean7Jcyk54i0Gu0OFNxrG9pzBaUdAGPPnBYv/bawL+PALZPPq22oCKk
IdxvHvXUPPTapz4Gq6pQ7qc16HL39B5VZ2h/l5oZLUCXd0oLUEounXl90wqyvFrY2gfqNCDrywJt
KkaQh348EfrHy6ukwk/5j9cIPB+rp+G4dqalj32seeny9LNrb6UUlVHtv7JU9q9LZabioE0J+Ly3
p5ujpk0qv0VAw2LPUAXLdMsq7PBALOABxYstXNqNG9Cn/G7n1R3NRJSCasTnrIzzfGvnxp+ImdUp
bWGFBDKvOoVg1DyEApaGc1e5YN+J4YMxtAmcCV11+PRJw6oYX7f1K0mfxkEm6eT3UiLIFX6EDdAH
P9cHQyk6KAvof1Y0O2Xetwmi99dvtAYg8w5IxTtqqA2WEUC3F/sghFPj0vNXOQOq8KAQ6gRGLmCN
IZQghP1QKQ+h5EO1pzlnqjMsZSQiyLcdHhn1XhrZntXiYzTZNvb5bfSmgbUOEpxlvmmVsgJqYihw
+4MGER/g5cBr/H4zGAE9STpgLQTuDOdId0lvZpmqRgjkgjXPfaSyKhHeBiaWi22Nv2JE1Rxx3pcX
k/VaDp/4LxrimYy3RtI1uBHP1wfzRMOk9tpD2sJENE3DDRZKOaxyJtQ35Q98MdItzI1gk59f93p/
GnDPW5BcvEMP6RngDm2rIBkx+Q1kKI6JDnMdNMGyDahs3wbPY1tLjdUJCz2+RQf4Rjf/aVe3LKw/
lS5DjZbba//ulVvNUAlYFj7WbOtTNJwUnpGmOdDwWh7ZvLekvk0X+TIHLeObCr+cUmpw28Yl6BGx
Fx8h9gTJG1qYhsVOcrBDQx0LvkOIS2GSR/TXJu/ddjcO5ZV3HHYgoEQRtn+w+vwKx9nGAJdNHoW3
dpL6+dRc7fwiheds6VdTUHrOHscN6NJ3UYl9N3oQOss8uEArtbGsEsJ95kGTCtuTjB95XLNlk7rs
YpeVBQ1EGufr4uBLGaPdArVZkl/qKft/LzCWc6gbwH2701MZ7pXod4gic5bt0v+5+rBZDd7tQu2X
iZbhMWbf6ia29mtfLWzuAzPUH6gIHnV8T2hOWZJUSnlK0cGONDSKoGCB9WO/4+YE8g3o+XBlbdeJ
Y1kGU+/9WHKb0q6PaT1I6NPC+vFhh6BuMiR2tGkh7Y2omezTAFxnURqUy3rGm/TkgDkF5kXL9/J4
OFCPBABmRKiB6YNoItwbRraj4UdvHJ62jdkJ90Bdr5m6pQH9dgajW1DIelqWinRnX373X2Vx682u
WXHbdPgy++Vg6zuguO6X6azuux24Ky9023Q1W0Vynzd/zSl0RWdQOkxI8XczLoxp62gTvPnZfgJP
MtV/+sLTfS8fymX00FdtGU70Dy1DidP0aNc8aGpNHlbLR94xM2gno9h8WhDrJhQwS86LpVt/6oKf
knTzPC1kEDWstTcKLHAHmTv4SABzsMsS9EL6xtP+V5mwqWnwZkel2CHusjkm3WM1CXufKb5jhYO1
KfUmR2UxAm8aUKc3P8J61iCpKhNs8/POmkYE/TBkKic4fgDGW7sfdayvXVT17UMuwwDytIepjufI
u/9YrT49weWJzh9/StFT1AH03qihgX7ux7TFWzkGshKY9j5WCkAjnTqev2Kmhy0IDGvzksgqbHEY
ACiAfiRmYdqDLkla6A08tuFumK/xKTmFJYwEVSgg5CcOHIyWAbWmHhxHFR4t5RuQyM9Rb8sSh37v
06Szjvoay70gHyJzeUj0aFQsmqAsTNBb067egiFhrNJjh2i5yeeJOexMOLBpuLK8ebR4AiDM8u3v
YUKANsX3T0uuEfC1bdqC/Qs259H2PTiCYeo1FR6GDUWw+R/+fVTtezPVYMilNSh1S3rMuKtTDO79
WVHAa/fr8/cMOJKS+Xu3li1r2Wb+XyBHNBcbSGFUvyzweW8z2NmORX5PXYJ6g+aNE4Z17/cTgoQO
0G8BGggzEv2yPThiGztgevw0aii5HKS1yczKOeRzj4FFzttWUL85lqAvnhewWq3vmYFgoGGE2R2y
83zZ+1tOjmjKWMeqbJ7k6HVQyqzBygjC+o+ZdLkpqls6jZHq05aSVEgHemuUYvBl++Fvt8mda9nK
AB7wN6gkmcumzhW8AFxNK3uAQnkI9a3+PzY7p220vXLK1vR7UFHSk1lWdjQf8QrA9QMlF0Mlvfwl
ObgqOln8RxNm/XHd60HxAAsxblebL5vAsQlByjplYNE0pkfEf+bbKBs3mZ0DdgeTUqz/4fHTAIfn
Ydxb83sEtQ9ABNRPaNpaXrEDHO4mvWn5bH6gNeBsR83mQzEfJpDgbUWUvVARHXh100EN4EjNi/ji
ebjlbF4FD/OItJsaYhP5sz69d/HtUN+bCAENkmLXlfy+axiQLRrcqo4DbIT6H/bOZLttLM3WrxIr
xhdROGgOgFqVNQDAVhLVS7YnWApbRt/3ePr7AYpMO6LyZlXN7wQmQJCmSDTn/P/e3xaTJyQ2FwYL
YVYfDfTgYDcj12g4eCSNvh2Trd5VGkF2JmrCW92W6W2/6PoJzupduCZxxUmxHAIl/oaYTfqFMii+
U0MDDhEmUcy3WlrtYfkEO9X0OqP5Y7WqaGbBItK9ODR9fPnZOent6KjrunKQQZxjr6VRUS62ft9X
TcX9MqaBuq6StPMaa2az15bYJSQ0uFvmp0UnK69A93eXZ8idVCe3SOOh/TYoM2+IMM/Zx1gWH9P5
e4tu+q4aKnlndhwrStb0WLdjSM127Ly0WFh9VLcqVzjF/cgDrcOAQ2rGh6qEWDG7+Zqc6quCyUOr
AlfRoADEimqgUzAvdrI4fFA/dqZot/T6UQmb5EtlvC56pB6I/ZV+OioPIg1hxCn4ZvTWL4pKf5XR
5wHnULuOh0lQIipgbWoSa0vj/3s75gfwl3i9h+a7Tqyc4iWCoS1KSx/B5+KDNAu9Oktqf5n3ItWW
s2onL3E/YWrKiUSC5666TVKOe2kYyfUgSK5eM30KRXKulvJShKFbzVwce2kD8zeT7iCIRvSzpNIJ
Lg6LU7GIJz6Pfp6QFZydgNYj518ZDDgw822JFE7BF2Q6BKw1/H+bGXFbjBnC5HrRBk+u77C9jbXt
bXfflgKnApHt2bNTvk0VxpzZGa3nuK1fTK3DP9ol+W03Tigko8W+yHEuPCM2292PG/zHNAoIfuov
uB+8Hriq1VfFBZabN4Z8CST/XmnrT6qvwIrQijJ/u2/3RuB4udRnT/bOdMkiEXgBuEjfXldVXb3D
nVAh8dFOSk4WPKmHtLtibd4R8qN5bYotC+tCj5q4EnutgCG5ENtQHwonczO7F+Rlpv0xrwYQ9PGU
+mGfSt9aGmymauyS4Btefix6vFdnp8gRqfHr1gY9M+anq+fsZg5MQQwPLLdBae4JgsDH10w6MWUe
9O7Y0xwzcjtb3jt9kVzRXQlcZLkoqZUBP4LVptS274NOJLg7pgQc4qUbUdt+LGZDkhZb3iWZZpK0
Fb90Q0ZwdleZbm3np9RKCQEILXJRSShBVq9EF7sKu/vFaLr7Nml2wwCUblvTi0lc56N+yqsmvU7X
RWaBxW/mu6XEzmM4E1rc8B1tSHG/LOmxKa3pPKVi927CFEVQZp8SbdCvAOLXR2D77jTVpYclOCKA
2eQeROdmP9scUDZwDN8IqslV6sW8mM1wkFbenpqxRFTGje9qe/RjUQUxTiE93cme7NRxmlwbWOVd
wFoXqIbfWGYJj9d+KgkLQsmQXRyzbLzGhq5rLqlzFLXa+iAIsTaaeXiO9MELK1v5mpbO2SZ5dAbZ
0ald8BXAfYoEocEzU86dcUiS5KCXJS5ds7c/JWn8KEoyNJUlHEita2nqWbAGRiIsACxXqtvVESjx
FYKvFJV5JIOPVhUkP68ri5Bm3QyAMK5Iq5RKeM760CuK5UvTicDNMswF0Qi6tDYeDbOpnvDDYkp3
MKFW/Ix5L8OdFQS6W/X9lyEoSTPK0i9Kk+xUOdUgOGLKAmkf82c711XSvxlxGUPMCEiWCTiWpKTn
HhfyNNWAhTlEy1Oaay0xRc5DlHe3cz93xx6TnzcScXCNy+2hHmhCK4rjJvT5L1Koipv3qGJx9a5Y
AK7TVE1UzyQItksVy0slm2OdxmeDI7d770TuCSZ8uNOQiyWBfejWcUALSpjWwmqRQARxtGsscA56
F6h4hHkaHZGQqar7VRi5TgLyU/QWpqH1YEQH2rsa0F4P6b3jLnX4UGv9fHDyrnFliZZFIws3LSyT
pjhfnyjyZzT1OWh5ku9Mv8vTjlSo6Z5S62RY8qY1AkiFLYYemNqxq2nm5JkG4rM2v7H0pHqJlO6r
wM52FbBuPDP85bOSwVfz59YBF7OmU2DPtsqIShyvVKiFwS4tXNoCbqEY5m7Lgl70v2dEDzgVe22C
oNC03pAazALTyu/HgYJpXnLJTkvL6xVs3wqGgCGrNddQhXknQvnqOIZ5VtravCNt/PugJu3ekga5
hqmn17FxbHKqCUn8bYTITDxG/irrsTma811u2GJvkEDi0f7iNEXx7OI40s+Vtmhep95lVdV5XA7t
66wXv8fDDA2iTxCvBW22K5syeZZLwHyD9j91DEFDTOjVtZDkV2fCPiFjpWahz+HZwo11rQqlJkIe
0rEYsCst2FpyykKaeJhXnE3fN5eprMVDMYXNGWnu9xRARGl6E/arQy+Vi8jf6kaqz4B151OUl7Uv
hTIeUkHx0ewGeWOti8Lo75u+viqDSDu1TYSrI9VmNH3q71UVWth4hL7rC5rtQDtdtUlplCOSuzJb
MBCmkiDdbGKvJvPey3RArXpZOB7nMo5cU75Fpvy9DMJsnzqF2DnCHvd60h0XWZWeORgRXrxxQuzR
1b6dT84pb6pD2zAqazDxMRM7KmDdrxmsBl6izXeZnDoSsdOevHDh7NQEQgo26+7a4kw81op87oa6
vpeRQllo0vwMm81OGUn3WjrtNSW8lTvbjHbSQOmmN2m74zhozmMn02NY6DuNyqgSmtrOybTHchqW
K41QKDczJ/U+C+mzBqV2XTQEPJiLMnKEEXqXVWN0trRv4IiVS2dmAfNGFfZGqk7cBYZXbLN4emP7
jLScDIR/LBK7WhqGnmycHZhJvA+m8uWpiF+CcR5cvU3UfR6E+rU5k8razmPu2emNGrXO3TLcVwaa
3BabA+JaqjaETvhDzS+0THq/Z0iRFXMH0F4nI41s4T3WK3p2JqlTQ2Q/2oxdS4WCaNyCl9H052wg
sL0fRvu0xl766AkUDuLsVOrqRWmsxs9qpXJNknL4dcJjrHpTw2m3EIDmi0q/MtXI3CHr8fD3E/vZ
WPGhpOvVt+WENUF8H53R2Gd9r5wJh5p9EdugRNv1MptouZs7XxBIeK1R0Ckh797PB/KD1Zor4lQ2
J7JCcDeR0cXo6JiSJOZlZvko2mT2cyqzllP/nggDjBAmFdephhuFvLBGD/AKy/o1M1Sa0EV23VSt
fUPknU2yVdrtoxY2DrldyCnVsUL3tKtDZG5zmN/YU4PBujHG6jyP+rPZRAOfxJiw+svqsqAxPkWz
hYTezNtHIWTzmDLuVXMtud02DYzXwHMTf7w9OVTp+BCYQH6iAVKDkyhe2NoTJSpeaebzcqOI5sGY
+uYR7ZO+c+aQEZWDSSMURbovK4VME2Io6qkPTlzR+I9Ryq96fOWqHyf10iYBon67Bk/Fz+dvO2/b
dOHLSXcQg+JCA5R8r3dKc7LNiq5vl/GVm20HgKNOIr8Lm98nWcDXnpz8IuvBUt1JDYnCKJOHn7Zt
D60sW856VJ63te1lnORkNMn5mlgtWhfDOBwwOqgPUu2mB8vfHm8LM2zh6I6U7n5sq4X81IdBcu2g
4XqoY3UCPzo+/9hhHLrQzxoAXD+2yX7/jah0xOMDGnhbVYOz5qTvgBjCB4RQ4UNPKvY+xY/t/9im
NzXmtRbhXqFlMUqwxj6Mgd1etlcspb5cGGsdtrVt0bUjVeVZMzhe7fBB2ravWUV8NzTgODSppycN
j8tDGWT6TS/n221tW7QmbNsa18FxW1WLZL5MCx9y3V/T6vCx6zEtkMBsHbZtuAn6WywMB0bx6x7s
NtckKeHBLT/2qEXe3LUGCWYf78EeCLB73xjJ+t62ZYVS+0WuBLu6/14pvfWAIdR6cPph2tl53BL2
Tt4MivyJfB0lut92iXPIvAU3bE/tNDTm6G+v24JhrkTp9qC1I80c8s/cbeePxTiuEPEiOFYhnuuy
1x9HjbxlBgGDZ62rk5XHj1VyUEepP6aMZx7VpQk9ojD607bDyCTqlCwK4d3r/tsu0FPSwGHCG07G
KZda/KBUTnEWM/iDLG3ih2RdVKu0tDHykkoVq9vCjpih1sgqz1TEqpRYGVAaGO4H1Sg9BIXGU0V4
i5frGiPGptCfGMyNO1OQALo9yxfkHFdrvVc6i/4UprK8Kafq67YvEUfTQ1BHH8+l4zeVr2VeoppI
b5leF13yPYXYgEG6ic5NYLW3tLi0xymJ8l2EkTUj+MRL5qp/bM0xvVUsJvzr2rZwyjU1M6jGj21B
aOgYWJl7BBp5ZPa66LRyj/c7uft4FeFIOy7Q8257UiWW964m5/3HW/ZOIV30pOK0bSPVaz5HK91/
e8G2LRgw+Ec4uD72sGkPFMRU7rbVyYir+ynA7bZ+yoLozNtciY9a7ySeBJ936oWhPlYdknhVZ2LW
2Kl4pOQlHieHY2vQu/ttk4wlQeuLzA/bC4JJDteDPv3OoEg8bpuyxLkxKk6Mbc3WLImASRl222os
+bLUetjVZXKstUbcOEY7PhjjBOmj0j5zcxwftsViJyTDmJ1Yb5h/bKsc21tKEd997DGXNn0FdPY6
vYBDYgGgi3oiqoUIond9uNmIKeWs/o4xW3/hC7B9xSjSi1GbIP4iIQ7YsLt7pSNlruw058tcRydj
WarvJFefp0KJb0Yn+RqsLGaHYfa1tS5kbQVujav4Vtfpm9R12T72VfJ5rhS+tlBfOMoLUBy19BUn
jvwCa/IldbcSQdRA8ZhEXu9VxWhcw8yVo914xaRd6kEAk2ti52g99n2+c5Qv6BSNW+IWGxq0GM0n
KcqX1nBOnJvh3gqU2rUAOwyFeLBsABXd1zYj0mmE0gUc2qL8Edn3xQD8xXD0CjR06BzV16JFOByq
/kxo8iN/+r4RMr4ruT4uqfaAwHP2Md86TB2d6cZcarFLZxNSyJJ4dqSnX4Z0lPuxSSg3lAXtV9Pa
kaosCHGk5tpNkXGl4xXVm/h97DX1HFbWV7tNr5bSiXfasuCg0ersNZQH1dYY2xGWVVIF9pykVl/U
zFL2URJb9Hzz9LaLlW84HqHJ1DGkPwuNZfSVc0N7KYPpzujrZ0Pk81PZZgpZivXv1ZSrp3QNgWA+
ScomKZInYXUgy0CjMRjtNTdJ0+SuwDKGZlsN3pzxHEgJ6mHI8o+FIDi4Via4YnG1uNtwOtObgngM
2oXxtDyNBlxDi/DXdCqSC5k7CSNEWexEJ9r9Echo/M0C7uGpVSxvCyAZawNYMmyrvulzNL20s/WQ
mmb4TeTJS2HaxEvl8L+wltB5MOroStRTcLaGJjs2xlRdQLWXdFDAcDIODR9FbhZejAD4s2Mpz9ZQ
Ld8F4BlrTT4qgoy2M2wC0t1nd0yq7NmuZ8Nf4qg9QhIQrsnUgEDWum3OoAcZmoUqoSRpRaZgFAx3
/dB3T10gu6d5tYjJfHjY1jKtYEoaqcvVtjppotpVWtXvt9WR8LBThkPA7buif0rlekPDP/rj3epC
2aeaZd5t+4vYkkTUmhWsPv4r00jzfTQm025bdfCPXpGvwdxxfTZquPWb5gy7iLVtQc7YxTZGSmjr
Jvbv8AgAqN9WZTdiyUPT7m+rROEs1yEV/D/ezcqN9Q62Pbd9PrOyXhdZaDfbZw9GmfgDzfePPea8
YRbuzFQp1v+q5H5xyczieVvrhjn0IyPN3HAOotuBZLVbRAupmyddQdWBbdsiGQLhizlE8tFIxZ9x
05NrqIa3hAPD3IegequoSnG2auPuL9u31Qgnqjks8/XQUSRwt23h0DFSQdi+314/0vtBY+8ku36o
ncs81eqhmag7trrFAb1t3BZky7mDyon9YxMFQudSIqj3uimxPt5ge3Z7QscYf8qy4ROp9Be1qQYm
Vlqp00GP5KWL5qfZVpfTT9tmPEp7ZrQAB9ZdCq2RF9FGvMRC3GAx7r7+WGV2QlJRPkbH9fZDE6g1
PWQdNbOv9TV6Ww4X6vnbyrYA/sOTIEkImJs7Gi7b+vaUNs/5VYwjScs1eTHWxcdbIS7O3VET1mHb
2MPnw5/eDvukzpYLpFvtjFuNiFPWtk1aox3DwVzupmg+YbGs4eyMxjOWfcZBvfqxRpzfgVFfcN9F
jvGcmsm+XmT5sO3ZiHy3ZNPysRbPtd/Gi/OxVqHEJa2qfNz2JAncbZZmfoyDynzuNSaORu98PJc1
37SAyenimPYVOKDqucrF3oomcZ+Ndvms4MXu06S93Z4DQQqjjOzsmyar8r2R0m4w7OahJOt3MN1Y
Q6eoSxttp5K2tAFoUGeh5cdD9ZgspNq10aI/oGlnxpCoa+lzbo6gKgoP3j/HP4dexuTuqA3UVeZB
hK5uE3SkV2V9cvqZW6CuyjscSOLanNobffVPp7MdnscJdue2KspSAysjGayZyDwSwgUnQDUeZEXb
j5COHlIwZgdl/tIkTfw1ZPznwSlr7xzIgi5+/hQIoVUdOIFe7BamYKkkxa4SS+8V+WpuKYqrCr84
tCXYIMljLXrzK8fHiUmV+TwY1BRC/LFRliqvCPzx+ZFVukx9EVNTnt3kYmu2EboDCZGNranvqaLc
OIHefM2d5FO9YchmcrPanLg+Cqv6kWCsr4SXPJihFkMdrlM0AiK9DfVAv3EqDux1U7Iutke2mugH
jCCJG+D0gqoUPOLgcpWpdQ6kWS9PU9ndDU5dviX0EnHE5MLVgSt5VqZ00PREd61pjeUvugW02Kpn
VINKTHW+ebWkc5sHB5mnDYoYFjGhUniT/LJQFEK39MKLhvwxmzG7lBXx45nR73thV7uca58XDuN4
VIvQ8iqZaIBDymbfTITWjkUQPRdDKo5Sw74v5yElLKM+ZHkf76R+qqqxeQIsxT2mB1oJYvV+W+uc
4KVXpu4iLZk9zzFYKNxIGLbX1VSJes8Q03yaZiqQXcjVc8zU1yAd9EOx5P2zBsxj1+rSRBs5yscU
pC7FjnXG3KBRH+7zWMuetCmMD6E1ZDuZtftff/m3//yPr9O/h+8lbNY5LItfin7VBhVd+7dfdePX
X6qPzadvf/vVZBRv4ES1dMIlLaFa2vr817eHuAjZW/wf+sx4LZIoPvbW/Jqp8ryhTOtFtfkGtSlw
ubmUhOau61MYFdfrPlpcfg7NhftaVYv7kAu/X+aL+vFo21YaeYCMgmcj8vb4JUkd3fYDVggTGK/z
B21nXhk7FfxbpmZmftz4OtuCwQODjrx92PZobeluf/i//ekvb7dv4mtZzdzzcND+efU/j7uH3X+s
r/jHHn/Z4fBeXt7y9/Zf7nTzuH/66w5/elP+2z8+lv/Wvf1pBW5V3M33/XszP7xz4nd//+nWPf+n
T/7yvr3L01y9/+3Xr9Tcu/Xdwrgsfv3jqfWnls5PR8b69n88t/6Bf/uVyfRbVzbxW/bLoY+L97e/
vvT9re04IMRvOpRUTVU5DUzTNnnT8X19xvxNwgsWjm1qhmGZqmP/+guSoy7imPvNYqvpOFJTbeGo
jvbrLy1uWZ5SxG+GpULUc3STiZZFRfXXv38Ffxy9Hz/aPz+ahS3/dDhzaeR9GMuppq7Z8EM1Pt+f
Dmcr7B2Lnhr10esctc/esWzF0/XigXuDcT0UlK9QVpZI5wZ63Ql5z52oPpvddB7U7rHPVes4gJg7
MIk/WyU1qiHi2ssQr8yzk6oSWDfDfDv10L3dCiqkW/dUrdoOcO5inxhZJNeBILbPbGEjNkZJbFX2
PRoy44xSh8hBzvjd1E/HTLVzKmyJSZnk4OiOfadwT8wyzdrb48jdLy/sg4S0y2V1vFoDW824SQ9Z
QA9ykNatzbX3YcqDkRuePu0LQXW6ycHlNeXiYJoTsjyBU232GaiuUqq7SLR0yyu9OMTLvAs7ZvaF
EMVuFk590FoUnkSSXlUk3B603HkGDgq+IgzRemIlB9C+lEEF26KOTwG6zix/V8YCYm4PcnRi6F+D
WorX/2KI+ldIhKrHxwJLkeuEnTbh6PapxlU+ywkxmrGRZaKkfWi9UAWODtUmFKfIQNAepleFO49r
SAE80OierbF/1ZhI70Aj0AROAi+yk+hoVll4BPJ4M9YGFZCe6HYgoIhRn7Z3qwpf9tl8CMwl9xrk
KlddrPU+3xh6nbROEdHisU3C8KXrq+p1SiZ+G828SvI2PlQP/I7tbSNAXOvpd0CXF/Sb3bMc1cVN
KAi62/e0plIxsx33GPVcCULyGIkmdnPjoUm16BNxZTQdobUBqN4Z2fUWdVrV6G6xsF8NWqvTqk5y
Lx3Cmyqnbm62zwg2pv0QPa6pWfeNQxE1svHemV9S2zG8sc5ar0/S0K812AW2PY/k5Bn2IZ4hfDjV
iKyB8aXfZ8a1nTDNAeCu7nJJeFFSjINnW/WXhCRKeHTje5cDy1Dm6lhJUhE5hVsvRkjhglndOwG2
TMd+0ZpGu/vpuvJP7jhC/PUU5ZfTgSTK9V+hqX+54yySo67XwZyvHze2mujQqfZLTIrlPcq0ElKv
Tde8woJbT93zJqwLkyE+/OuPYVr6f/kc3PIMjSmByZBYrtfHny8V9tRn9IlTL6i669Qsf7dTkrkB
7D+MAawmRjou8YaZyzB8pLbAEGFCRzNRiEdxoaCWnD4NKW1m8h+/zkv8e2KWx9wkVyc1SEqkf/AQ
JcEZF67XltpZZvFt2baI2y+bKHhTeDurzLtTQwbtU35r5HbgUVF4D2Vf7WXkeFpu0EQsrRebMVal
obLpu0nzMqOiOQul99yIsTl36yIDFMdUN31PrUj3xqahk2zLgdkajBvA33l73h4heBgPdptfgZ1/
U8XwGFmMUzclhr5KljbR2I/VcbGS83S7bS0279QPW8SwDFTx2urLh6lqe7mu4fSYFy8Z447R3Boz
ZsX7Mmc8ra8aun791NujH6uaTisjiJ0DwC/YUp5q3qt2ykqUxm7UTl+nWmOaJJCHzRnKbCQPnLgt
+IosoLEKav9QQsojSiJGOtMvfh7BYw3sGVYcEHhU1k9pPfFrQl46ptV4BOlfnzfNtaCicP6xmk0X
opONo7WGZYyrTR9md3XeHjkUIkZlik5ZaKrnuMDnEpeSo9i2GeLOeovRNgT9uz76sYDjsIPtqx7H
NHkvhnrc2XbfnrdF6QBkSrXsUDXWlTYWkyv7ERJtKT8FZk4yRVX0597KHeoWeN124zC8FQqYQjSz
qEzlqtBLV9XZXNeRb7SR4QbNIs6FTIQ/GDPln/FTCSoPela3nDvEaPSmqObNBRoeZgXbZpOSAbnr
ceFx6b02NHpuShwiv1os1YdGPF+hQOHgi8ZTHVRR4YIJNM6m036Kcy4WqNO/N012vf1F1frHmw1E
Nndb34cIytZ+WOoHK120zegUgneD6aWLQ7AJVldNnb2Zid1x6L9nFEpO0MQPk0kEcNtQv9GRBOim
jC6d9rlCEN+vxzs0aQ7u7eG0HlNOU4c+LQV9xSZgXI2s+rw9gulAl+veiGgE0dVSz4AQ1ZOifUk2
v2CyiiS3xbiaArdH2WrgyFfdoLGeEj+eCDPouOg+Cn+EobMLFQPwGrSEZYHkKcbAT5ayxFnbV8Ib
8UvngM0O/SruG9bfCYg2P9m2bpjTwelHaw9UGGoB/XxGJxn5vcFBt7T2yqqIBCnjYNcG8fP2CmVT
txpRikOaLOCE+VmoCeVl1t+dIjDIJ+EO5jgVDRpfoUNkL83r6ISuMQ97O3rJx0eZOc9a0SlXZGsg
hn0jP/DLYpM7RFrIk11yyqBApI5WRHvBue2rRZt7w5wde2Y0/ozUsSBz2Q2nCtbB/MZcMPSNWOZu
0v2OWK/e4fPH8rBE9MQZDhzzibASgIo7cyBjcBwZDYh4DSdIckBta+TouMYDEz4b+NCZ7+3Oz+2U
bEt7uoSx8hhoeeiXhg3KENFOjrI6J9iaLAT+pzohHaBYnoOeZEBr+QrqyUtbumEhfF+wT2QjUO9H
iAw0oC9u8yQPdqOkdDOAvqkeh4YLqi2z/mEmItvVw1UhqQvkAKnymY5gemAItYCt8M1pKNw5nBgZ
SWAJE+IzRgbcKBnp0EW17uUV4Q7mbmaqf45EStpnC+eoU9Goze25d8zY3cYjMNsxmlGp9NShN3eF
JOCnyBtUKkIYuwA5ehPzvPQ0El+vdZuqnZWZVxHgtCCLDaC1zTUjvzkSN9oyG7skVDRfj3Ljrvmi
tQ4DH0ubjw3Qd5rcSvV5bGZvgjrIl1bfCwg+EBXyr1Sjaw8xCbERM91gZzlpZhZT3lGelbYY9ktT
fts+Ln+auKLGvU+L6LMdJw6fRPpi0aiPReEz8rRpNy/gPGoH2xr6IMKsMCJe2WGXnMLuKAyKC3ij
4N+jFEKcjs4OVhQNYUr6fq5gwnUq80phDKbETX60nORzkBfWTZinX2olyHd1FKOLLM2CbvAgPwHh
mltsj0V0afuKW11ky0NqpEies5w/pxymQ6tO5zrP6GflzqNGdMuq9dIhqqJ1JsrCOXOy4IgRu65s
U1/rKFDYQolf5adqlgQjBeWVETDQJNsHG3wBO0PKMT7Q28U81GhX23e1bVIRVOzaoUMn/CZ1jeMo
7KxjnFxn7ZSgP2H8OtleiJLnKgkxCI9K3Z+bDAB4NB4zZywP5lhojN2EdXQIFt4N3PsFx2eTT6/k
+bqT/mpaZncM+9d6IuKlZZQR0KtI7cFXSHy6GlOGcaR1O7F+j5TG0wsnQobHRpvi37nqo12wIMhI
kZAdFLt52sZ9saLXFCg07YRwqXdlY7/afJybqPkiwmMRTXSKifk5pmH91QTFLmA/d9G5XzrB197c
qXlS39ph/VyZSMbihO4YIE8kfvJRVCL2m+nVisYO1dXMpKh/jsxkYJhaO65R6p+NKEgIu2AK0KLb
UUkKmRaDEGSULzPzR9ciddnPy7K7XqYGyGIDeCMkQAsyl7I/1mE+eL2j6k9WclV2iUS0LdNdRQaL
3Zidv4x65GFUoDmnhvuem8ppTAmuoD69MbeiekoOikDck1Xye2kaVKSieB+Zdeq3nEKeDajXVb4h
Xt2nYzpeoLDtOFmbs0yt96xtr9sa6VDY7P71SFT780DUpuji2AZAG406jGZbFtPjnweiKVFVS1V/
a02lvTHFd3NSpr0R30StChtyuKOR1+8yI75QOZW70iq/U9kiGTZ6G+3JH2vylDoFJbQZq5+SWDf9
VC+P5M1SqWxCUqHKYqQRmF1vn/r/10/+X/UTpgg//a7/pYByee+i9yZ7K761P5dOtld91E6s3zQS
A3RHEkMhturE32sn+m+6pJrCEaAyE7GxI/+jdmLqv5nrM7zQoDzCfOkftRNT/c0ydUdzBF19Wzcd
439TOjGtP0+HVCTUhrQthz6kytupf5kOCXtppzltHPon1BOEuiKbM8KuKbzvaie7KUTvQOWDA7mk
S4HKMul2pVwiHN+JyaXufcj7kgJra1+3TKWIp6rJs1EHEn4o+4ZZH+3LsAqIMVSgfzX7JG2H26zC
xpYMDRe+2jm0RofZtcnuRK2daGvfpENfXnFVqt3eHED5w0lVhFAOSqK8S6WN79BETjdAnzDKQXdP
g3g+J5PdoZ3ikiMb9WrJAsJYIBD66OeaJ2mOniKdhkZuZp2Z9BvosszoWKLPdSp18BIuQ0u2DP/N
OS7+ybdr8huZlJsABGua+udzXDVmu6aPQNxjWN1R74ZWU5qzv+kfER5O9KzduEbxaisYnLrkk2b2
PV3rLqAFVjbHNtHfHEFaTTm+TExP/pvPJznCfioDW+uvb9q2qknT1HRN/eukfDbqMm9Gquaj82rW
iEAiM7wNGmFc9VN47kJMArYTK0eMBTiI6o4MgrQyDhBYH3u7unbssYWFPdDKTVoCZT5xU0fgF2rX
mZ1Nbtir14SufQLiCuiUbu8JYI9D2Sf9Iqt2IKJP3m5HADHL10u90OLoJlinWvUZj9JpwhW0Q2GZ
n5f+LgxjHK/co6YxWvZrd+BqaMSx09OZjgVpAFqi69Sdhn04yOyRiYPwoopRmDmvgvdFdelVfzeG
TrmUZjN6UaLfBFyUb/NRpQC36gWc4SgCLcXhZ635nOmyN8cuOG8HSJEvg/fTheKfVES2C/yPGvz2
5UtHszWdlCLd0Iz1x/mpBk87AixfWqMJxwBRmcFjldrZSYbirgS/cjUIBxd9K9GvqwtKiEjZh/X8
lCfWi27m1JcqpH/k7zFal0l8MA0a+CKfrJOeFK+MjqXflhDvZ3Tl5TJdRttJJE0t0vEKUnR2eju6
6f9l7zyW41a2Nf1CFx0AEkhkTgvlHb3TBEFRErz3ePr+iuqIe0z0PdHznii0N0WpWCgk1vptYzSb
ZkBrahqWIOO5+xV6KDRKXJd+qUaLKS32/MVLMYACwN3CxU1XHWQ8NweWx/LaOXo+BAFuuLlHljhn
ZbuLHXyp89jjSm9q6LrQxtTW9L9R7SSX0uYZly7hB8oGuLCy+wo1Zt/vnNEiWMKLDFtikdncafQW
I99N6SeqDkg42943rRVu2zy3NlnmveBT1HupJxu4D5U3TVHdKijM+D9cKC7Iv90mUkkquiAibU5x
0Op/ulKjcAaAiALnUBmNdAg4Prm0ydbtkvs+QrnSaHHvDMObDkvi5ixvJbDPrbwExabNCk9mHlnS
bdOSzE3Lp9P9tAFfqxJNZjARqkxUdbMpl0YS6FjRpGCI7sRlTtD7ZQhjszY/VJxOfqMRQQ7Ctrap
Vda7VpvGO8l4J2QF4qQF3epkKlYH5vZxF6e6PwWp8awYv/lNe5QAKH5dk9Zm0H20h7PaEOyFFp3G
SYjK0d6k6dSsVfkcm/besTxxiNhEq3A+LS6lIdBue3vmZO4T8gl1sSON+Vp66Xuqp36tzL4huavb
d476Y1Q94FlIZ4AVY9cIcmKVy8L6ms1GrR1v+Fm6rGnfQeqmKtkwg2ubV8m6qpwv4QIio2oZ2Bjb
8KYpfUC8TO+sOZ9w8MKkUVvYa9VuUoSKm7CcsrUeqJm1KABcReNMXGRodFRR3YIZ2k6tK6M1/Nuo
txl6cFePdf5+SS98yKet24R7ZQwUPXbikcqGn2FkPKcRXwkl/QOO9Lb8C9GK8TXbp22UrB3TqTca
I89hMOtqFU3pR0yE9smtaHlrnXSDjL0GjrckLjn+TcQBoCOB/ZHaIDF1PP2um1avPQLo/SHYSDdZ
yCXnZeraUOc0/0BEOe7mTv02EYHv+8bb9VWAaaxenBVsIAwGTV5eiAzLRtlHrcYo3HrVuaN5maPG
w4jg+gvQczax/LfGXSRg+QZVPIUy3GY7XRT9R4MN5SAKA+aB1l6RZ6eRAAoODKqPwAWQU1YFFqgO
wYXThafaNJ7LzhW7cpTZNkMZvg4pu7zOnF+3UMTD6FnHmiqkjVOn9SohFxdkGYUrWMYv2FNUHRER
hzRjpZ04y66r/SpK37VpXZ1hIWZPI9goWz8ZDgw99lPv1r3fao+qVFV8JrOgDy5rUOwjiZwhOyJp
9yc0nLbTenfV8Gz1EfEdUfC+yOGL2Ot4S2YrvU1yN01uuK6GQ0YG9abDhVV7xaoSitSEUbBBLOkp
QMi4n4Pu/lt9GDrWpjdmE+q3Lk7xn5waWPKy9SvsFx53le6nIvvqHf2WzmBB2iFcTwD9fSLoKuk6
Vc9G21xxFER/mct/Ii7/kbL9fhz84+PCMjmYpHCUg19DO/JfZolKhvHE8BD6UZ3FJ7dBrkZB8rHy
MI73rdaHosO7tNT5iVwWbIPzyC3i6YtReOmhryTP1Tq8YGGxjo6DLaCo2hONlLmOhvOMeILTd8d8
NJzSvk+oJqrs7TSk6kQQ+w+Av+maMHutmSGpKkxyz7cpUfS/QawuG9xjVYcHVnr70UPWB4hB+IU5
bpalv/mBmPI6XEqaUxt05jz13W/Mfv1/YLWt27D6L2+RFJKkDQnv7kC4//M5XaDg9DzkFn4QceJq
rreosAZZFmcdlUed7zY8lfrEnvYazCtykDjn5bINuZ23bUyRdP+zs91PiiCutsFuHjuuAaZkX/7n
R/+/kiEm15KXKZTLM1xa8l/nrokoZqYMO/IR2zRevUntwni2bJ4w+MBgEItkxHIH4WYU7XrMx3JT
Dv/h83TbLv7lzWIq9TyutcVhbts3wuYfxg/TkqFt9NjZoqamwTAdTlXg7BATtafccqOrVyIESlFH
NMXu9Hd6qDlg1m4VpneFCmfubsPdSPDDk2E7ckXzp7sebh6t76FulsWyt0RI01ZI42Y+Bn6K425X
3kyOVRQZx+L2y/fv+MS3OwLsL2YOzI7fwzx+o7bVtLBSDGa8NgdBS2oy3Q3xYhxt2nlrB72yYKJc
2aruNujUvnPKZeXdUeKcHN023hgaBYE5wTKM4XAna/KEb2HNC2Ha/Wyo3X+4rMr8tzf1xnEx7kvX
NrU2b8vjP76pzeipIjYa3oxF/sy7gYIXJB3LDQX1yuJRoHZdDWwjnTC2XU+2Du5zStit9K1GXMzn
1jP9GvPZeFwQ7JHUy/hgTOnZSiu1U1OEujnbA/C9eg4EAe0Jn7cEbTjo58D1kZHqFydy4YHz2VpN
lCP4nfe4KMirdB5xcFGassEcl6Wjr4zKOzTpeJcut3qT3v2Ujc3QRfb6Cs70q/Ks3scrqLHpJdhJ
0GaKDM08j2Y/aBFPd1IfS+LFN3KXTINYhWm6li25i3qUBk0u6b4znZYCEJ4rNCtujSR6dUJ5N+Ux
6cfiXVS3OphsYxvltnaSzyqljhzYdquCuF3RskzVmdF8RUMvdg6V1zdHu++wTa2kPbHKaSJAuAIb
Evd5jZpzW7T2k2OL3Ry6RxBhckNGHpPKMXnPKzEcc2PXeKZxUrr900qaYpM+7nnN7ZlccnfVuhGK
YAs7PYECXB7Xjdet085gs5DVvRm9T6NmhYAMqTC2uaqnScCkK9bUXrYGk0IYcWsEEMNm0QQ+pcGA
HQa2HDiMOMuK/kRAG9JDrX3qLs2mp4J3Ub8yq/1yXPomcWY6x7IbT1PwKkkSX0GS2+swuLcdk7hX
sMom0wOS9GUFWvbBi0Qs7NjGnf5qKRyQxFXfe4xbES51XgGXL4hpnqbeEZWPlx7lBZI7IQbDpUfT
tclD9B4M6WY30+ZDpjE9W8jasccYB6qm5X38asziBwlVzt6g1iUSE403rcWztLvyFHnkMvzkqZTh
DNKbJXCSe1qlZ4pqinwz0YARhHECc1pbvgwc8jDyEnObyn6WZhFsyVnh+iFkWFuB/gw8uuQcdxdS
dcZ01GJb54KgJqouyCAv2c1PaeeY/RvqKOPcWvZDjqy0dw9ksrSsz2V2nhb5ZKrqucyIZu6b5S0N
qlvgiVwpdHrPcAeHMitA8/OhJmkTNhHDfeJnuboYvSbksiEKiKFM6YXMZpJZkkxuCSPrfD3l0hfn
OpqCS55da2Mzavc36HfIuBLrjTOoHx34A33MdbdKAOVFPh+yCXX6nHUtgqhXl0Vw1WXJW9dNBFy5
3Jl4ZzGiNYa35sN7EpiIF3duL6ERbXnCN4RXUciRjJY4weHjnJH3FXKsRyeg0cT2bto1Qz2Gyr4u
rHJrO/4l6ps0ui3qDRxN6DMgNrTu2DO7bzRLzEQhFRahatdqqG/Z0ePZLZb1zVuJ/sK6txPZjCud
ZiBAQ00m0OgNfhVTjjSWFrXeyTOBBwgPioieEMCTlLvQl45NJ7e1bhPcb2mCfYeq9c2YV39MA7RA
L9jqF7oLHiRMQJbC8qFhj7baHp4rRqQs996neUQZaOoTMcY4UXDtEKB1XGqj3pLckK8dRT7Q2D5F
CZNwhql/pLNT6PFnUSk0Dw7HZLP8HBZlrEzmVxQn2UOU/4jmadc3OHeaJRc+5c4r0tUl8TL4ajiK
0YC0n3WW0ZPJrp2H47tFp+JZQREdCT5eTwjJSdlxV+nIgufwCPLdDG8ycvviVlwarvsSn3deV9PJ
zsmtsQpKVU3PnbYGYtp12JTXmaCHVTYR1jCyIEY2bLVpb3Jz3C5zFiDGdi8BDAKzt0UuNoHbfpqT
nhbImHQJR3gEfgBNNEmxd67TlgdXTQgO+V4i8w24sP3ckMkte255xL6I5rTPQh8zfSmsOgP4MAv7
VqsZNHgI9e2q+uCUDxxJQN/T8ulo98SDgm8rI9YISjhWXPPMp9E5WLl5E2/MkLKX7+5rLf0pZq0q
DE1SR0myHhkzK4axjrVIn5RZXVzd/5jUyE/b6ie5UDYbhfrVmqPOH8Lm/MxWRtqAevZahOQ3oNru
qZaj/Q0EZAofKJvkPZ5YaDw3hB4xLnKpXCT15hk6bkdXQb+xygZYI1HsIMog7tN9zuMEJS0pE8qd
xbYJjY3yiEBKOiUOaio3XYs7TGfhLSDexBCzpH/krXCgNlBmh0OZ78bjqHGSK8uZ96LGzt3nMXwo
qMKSD9h0O3jLvs2hu5ryoIZ8J7r+FLbmOw97amISxzes6cmq5dNgWTRQLRX7kxHuXLefQEDGehMo
FPUi6tjiq6fUHhz2Bp6riQzzPX6tV5M246BiPrfeiCfFAluzaTfDZzccCavRDcBPwcBDEKLFLG3h
x0g3QWLkW5sFMR7BQXujCgl+uFHmlfllFLbekhjwbCGcW7E8q6vRb0lSQ1Kcuf26SQHNRqLu/SWu
P+BYsdKM9oOY9Mu4kRTR5pyHhyiazx5O6hW90JS4h4g1R1RmXCs7Wbc7YnZOAZWqfuMs3mEZsqMX
GXfS8FpWgaU9Do1U+xp10ay8+dTBG0kIygfk3b+smH+mHumCnEjk14WDciQidx2Jtl9E1Y/cJN9N
ivZ+NLJk1yv7owFKQUZ7DSpC9eUMPpeGM428C+STaNRlUJRHdmWERdIM3vXXNKjfHAD9yh3m3576
Yy+22vcaoLfTiK5Vqrfke024C6ikihZ9soP8C+IVljTeTlFir8d5RI1AtgtFVDlxII38GQwTXaND
rtadVKguFlHskwb7fRikn3ncfxGD2V2UNGleae61LLONWaPvqPLiAKQrzh4jg9+4O8CB3ySwIKOR
Xb4npWpYa1fwmYtDPgSwvJy4J53HoJcYz49D0OOlb5q7CKWeh94HWzWxJJllPKhmPteTsxkMUk3Y
xRZfoGJS5isqJ0ETFmedaLJuI43IT7A5nUoQ6ZNM4F+j6TzH6bahbGsvEGBlqxKOdkvLw9MEvMcj
I162VRmDynNAFx2QqQrbbemhhStA0YklqM5I5+NbVVLmDwr31eyZ4zejvKeqtd3LgcALb36qqWu8
bWMH7PPetkfOzCN58PzIni5Wm+N6GpaHSNRvFF3ou6L1EcvcL0v+08LSYy/op+LWIA3Dwv9QUD4q
6NiakqrkTjwqayRF4RZF0OCtiuYtk6kOTTJeas/zxyLy25wW0ggNK7yr3NKYMK1vNY0r5XUMrNki
6fYhOC3PCEnowldxU3t4FOOsjLn8Q8ZXc3TEjnPd5DuWt6U0VpVcbG40dVd7ETt2qexVPqGkiBZw
rkzdaayxp77mzrEiY43+K/ZpRLiPRnzZVLDuk2x213ZNkIKh9Ctukb0VL8GZ4yY9TTXmhdt/mZ4K
zpMREUkyZcxXUzmcWmeKSWuqbH+LQ0xtyinnPZ3hYdxpvJHRPy3ZWJSCLZohv4r3ZSVmILzmxzTe
2NN+gGtu2/kooEYY3ivqo1veEyM0jy49yrinAiy62nrWojX2fQ4hXqp1aobaD2QSgkR5ziWeNpXn
GTtkwu9Rl7l0vGwnN9eYNum9M6Yfgx0NzzIMH9LpIfQEjnfjAOAUb5ObEibCBHNPHcRWMG6kvev5
g5FPO7tTNBs4zodM54PniGobx23mW5bzbKbFL3OJFg6/7FPICH78RqkAhcQJj5QyjP3eE9NjX9DP
R8Kq+1DMGmKUiWykHmsH2cBiM9U0g7tudxg3fIONyaxZxxHYyFRc64rIfQuO5KDTaiJ4LdwMBabR
3gXsi9shOQRmV64Se6R6dwLl5Dn620muDV4bCjGYoLoMV0geztulc99MnVDTaKqHKpTFvfL6wLez
6vj9EtzZfe2KSB4cYCo4GUXYwwYZUXSHfAa3PsbCUzc7+06Dg/dO6fhW/xr2M0wIZSvj7Gwny/pj
6PKF1uaBjBOSEmSXhGc3bXHI0JjxM7+FpaQtjUpxQESQi+oFEWN74bmMUdYVyTrpEO8aESDyHN+Y
nfbRqaRNzG3wKB0are1oGfZ//0K9TOEKLUIPJQRGUJDegv1U74HZmpMcTELrRP3QKbs5lLJ5TpfB
XOVh7Z1CfLm+x7u+++YN5v5SZVl2TaocL040HBDFVLs6M8RhTsq3IMNYX5n9F4Ffn272u27nH0XQ
9nut033aBOExKLR57gjvCEKe7bMV3rV80M4z9TF+WSoTk4whT9+/IK8jjooqA8q9IwyenfEC+e+t
oyJ7rqPZuBReYVxytmtaEs10S7jwfI2yGxTZgqVOUxX6LhkGj1FfvQWoAU/WBLfJj23sMmP+6ZZY
Z1scnfdmZGx4HqE2qWoWRS37+6BrgWODAKlb4TTXnnrG3RhRc1kknDUeo9YOvBJ2DMMPoq4UEd/U
HRjj6me7m9HjWXeOZuU2aYr4LrakAWZbGjPQs1N2mzhidbOM/FZyxnQZGu5K5TBmtnws0uiZjnBn
U8Q8pBoXvH+GAKO1XYwzWO9itDtOyj8mZqcOf/a6t7vpbvSYQHsgRJunfCuZLZd43LVpee5S2T9T
NbheZBufjLrqTy2YFcI7wjNizCNB4jSnJpTzSnSV2BQhnrHvpuwyYPtcBCEaaZJgP4rb/mpnzasW
Y3aftXX7Oi37ZRD52+2HKGxjuh8sc90Njfe8DEt8mKvpsb4VrWYufdbCpbVi8twZ0EHZ5ybqzjXZ
VeuEPQfpN42SuK1w1IQcWpTv/jbF6xh50zn0uQQzGaK13nxj7HbbQQ+UJCAoaVF0gp1ws3T5elq6
a+IkpZ/GETA+SiBfGB7V5nPB/pJRp6qQwwsryHakgWJRsggQuNkAlONW4MXexlPIxuIexX1rrxuC
PbnPRuhy7Oto3Sq9STuW/7GwLi2I4Dpdam58cWmEmo7lwgemMuW5KUd6QYbiwjpbxQ7HqraRunTF
9Dy36BCkqc9O1nq+kStuIIEMqqIi+dB79cVzDX1fOGbrY9ZotwkTSqdn85KojHCRkMzhzqv7S6Rt
9ul+YMztOqbE0XirSfY4JEEGOQdq+p3bJogLugs4vACrAuJ7hXPMS4ChwRnGbVtSV7PAPNxytPqY
yNflzxhFmS+7Xq3HIPpDrZjcD4F9tTLNEU7Znh96HRrAomZJa4aJvmqnOo+EXaBISw5LXIkXlLxn
gagVnyF/f5lp812zHySuRZbxEJePODx4MtNd9ggFhk8q8vaOEwcIafPwaUYez4eFDH3HmT+7AgcS
SYXk4pn5VURgQWkXFa+A0P06SNQ71gDG8ajuD5aWekcEn7mu6XTam0uyrbplessazCLdKOM1Yvl8
X1RZilGvZUUapi0y7PlHW6lLnM7TM1JVchx7Z1PXiTpUgY1myLYrHkVHp7GNZ8qrWNtm88OcEQbj
5ziaBQzcUGEroUP8Ac3EKwyWhVRu4DPTeT+NeDzWsox3QQWul3sMH9/WAz10H2EYjH4luMMrM+dv
8WqehXpstwOHvN9EJVz2XLx4TtL9da5gjhkxdVGDBh91JvG0PC3mS9XHq9AdZ5Y56y0PTcShzkZH
lgAUDKlsc71DnJSGPxHJ7XseDVuO5WyRFVWHfGpQIxBjcYs8nG7BtTHI2KZklL49jxs97Yopkn6H
4Nrs+uP3Jx7LXAZxM1PkY7s3xHt4c6iuPKeI1G86DyBTA1GmhZBs2+RegkEPnCue+1UwF6x3w+hu
OiCAzsUUMKIH2ZIXWm27snIAzevh2mVkGNdqPNVO/aWsVRul+mAvPAVNr2nwKnMTTrMcCcq0o52x
8LKmZYsCQ67m1Hsfbz+HNAvzQArj0jy2kv/maBvuKaf92c/6JSTSg5OcriX+hnNkEeeIYBfws8Zc
KGIy3yCq2BgXkyStaFxTf+sAIAnyaPryi2BO3DBFjPcdOyCWvx0t5+MaKxBJ5Ma5ShcmfSxOPicN
HRB992CXI8f3zNtmuIXilunCTQl9hq8Dvlyrs8rSdOOKsL+GRJv+pRsnBU0bNjZ5JFV5ElMZUes2
zdsgn4635JhVXrXV3mlBZYGos12e396xYDzZpI9vgqHhjwaqXoP5OFtlhHsLoAjgse92s/xTlBFt
hgUdcoEdNWcHMWFQFe9Vb1p3rY4ehtKJtrNsDwax1IcQa+y678FK6olgqNwlL6jyLthDPkDiAh7t
35nCFcZXgs3Dyzim7QoisvZpPvOT26dv8d4LKZq7zgtr4uZekKGLVVEGVzlzByHo3BSATqdxLwhJ
WI8umxJpi+NuHH8Ytw96YxTXOMcPtQjKG2tP34fCntaTgHCNXT09Mlum2KiC+ZyHF57I7Lc0Bq7d
wiYFy1wuyTIN8OTZsCfQw9kScsBc5TwYIj3D9jd7JXpSyyb8nK6aybYwIS17kI9GPyYmLyAWC3XM
pXXEfGRBBgyhP9hxclR9TBmGY+8wbvwCYvAOQdcd54Y9eIkRK6aZ9KF9FUAQ4IIwLgBPJfeqWzK0
Gmhl4bQnp3iNb514Vt0wPBF8skUjS85d6uK9bAsC6G+caGfqYz82mo9XBHaPj24V5fOvvkSIlTfh
KiUMfc0CT2ZswOERZB16oEp/OR1pW6K6dKqyD9VgfHWFREXQvcxlKB+lGbwgUaqvOiEYcDIxgs2J
w3KEs2Br1+42Ysny5ywBdHGT4qGjK3KVKNQ6DQeuEUj8TpONFiV6aWOU4u2ANKKfrXcnXdBhE/sc
pESMVeVkryJdvzBuyHAGFAaK2bjTB0XMJbUQ7rZNXTA/s8QOou7zihlrHImxcGccWsJI08v3L6Fp
5tRVjxYcesIHJ5EnFALvLUTcpTkAuZ2SIL2z9NJvGxvd0DgH79aY9j7BSS2wm/u1AF+syjFH2mwz
REDZ0aaQuXttkFFSYwoCGcFvUiibJdP+4fTjce5bMrIigftd2vs55hyO+Um9cVewr9JQJURLBkop
wYHZ/z0+K9wYSG/sct6ak3fhCfmUck7wmenVwRrFfHXN+tO5RYgt+JvBKqwTtX+jn5TtPiBjbeNW
5Gd3c5SfgsGbdm5nX71Q8i8sseNnUZdsisXMfU4B38U48h6k9gPRP5cKWfrJ7GR37wXNbzJ/o4/G
RGAhRKP3KIO+3FDM7LnJT5t6lwS9xCZaOn3FbO6RBQdMVX+kRvbKTqpwJGFb672/XSGV0qc4JWOT
LDUU7xKhSJ3odjvm+OJButt3ITjbHWG85e7yPGeps7LcaT5bA4BIcSuTUbX1/DRW6FqDqT2IhkaY
ZMKQURDGziA6HBvQ0wvya7jrbJ+XgyLJS7a7KfgTNEn+stjLr4wwYtBuYAql4FhDtV1awqCU7eyt
W08JR0mHhAa1ptjMYzQci6IejkM/T1xTTSSa/jVrhdCDSWjdVVNyCR272mPAf66XjgnRIdirccc3
i6T5LSaQQ7aQTzbEebs2jOBpRop4EXiP/PJWGey4xriNUCWu65rjKpVPSxS/d6EIt6EqiDHgfV+f
eMuKNftIv7WZdAN1SOco3auUZ2AztftGoH2fovalKWjFjEq1nBbx1MhbjK9q+l09V+GJChSfE457
zYa0vdFlmzoWpGIhnryvO9KvqD9+6137Lhvm17CdNpZi9I26196Or93iAg9608Yb08c4Jv+zcbLC
X26udrVPPAdLhSYhfRg/i4pRobZ4jsgRWWZXPFYgWethJFS3i3WOzU4Dw6fFjw5zECwiS5sjgGO8
KdiUqv4C+POtwr0LKqYZjzTYwP1JgzB6Fl4MTruVzhyeviLnVVIuKoR+ykXw1HTEMwNZiSkhNbAX
9NL2xVueeXcIzacd8tLJ7yNd7e0eV6gdE4ZQl+bL7FALZ4v+2qM5dG9Tbnvpy74iyLRCfR576T4w
0nCDOp3AQw/hVNLXf7J6yLZ0NxjbJugPPalJ7HDBNSQJlDqOkMMnTI+0IX9VOQmRRQfA2EbhdYiB
eyLTum/C9kc5AhRW8mSm3mcXu+9FdKjHVO2iCeVFVw/zpZbEKTUkbSe2txza+SuUsA1JXr44ZHzS
GTs86DEMD5karhjD1zYzxzYuBDKiKPKXal539m09GV6Jj2a8YuSjYA6hvveE4eFdtrbiZWl49TH+
IiDpiSyzYVWnqth28cKYvdyXpgM52wusWKVgxgI2mtok811C/GDy52jbtmW5Zu5V5EBzLpZB4T2A
3/qNEvdGzbOAadJjwuDeWmjIqMKS/OoWhyUsx3q2QWL4AQMFemOoZ3pKa6/34zI8Raje/ovflCNb
jLti//5AJHiP1w0jiYTCLK3d6E6HgVtXt9c2jy/t406JEa3TfF9QZx6FEU7I43TODAJGbFbqZZg/
7dR6i0vnldCWNer6c5fbB3PBzNHuUiN5Fkv6XIf0ev+X6YCQ1rlktSZJNJvAjKtKPmlBJ2eWPCcQ
hXbmXvtgKf5qDf+/vv7/pq+3rf9RX/9U5p9Z/E+xBN/f8Vdb75IjYCGi9yTqWciVmyDoby6BY/4v
LJjSVkJ5319CQP9/cgkIM0Dtbgvt3STP8L+8gP/OJZCkFSC8N1HGCHVTEP0/5BKg8L7pPf5bkaQs
whFMUyLSt5BZK2H/i+tZBHyhdwCvM0nl0Ox+E86YZ4cQag/0UN2ZQ9feuR2Ofkzy1Q9eNa6ZoERa
SywRseD5jSXlC25hznjGA+APR6pH1NQvfSex4fIoqMn2hs4PjOPijYqYYndrx7nxIS3WaTQexb4L
RPDR5JiIrfGD+lh7X9VCb77/N1TKQbBUPFmkwyDYp1fOAchxxjF+aU3jR0In7xeJ/Hdp7kZviNDS
LU461896Ji9vSYMXhpbtADT5UbS42uyKWhrMqRuiTtJHE37ynDblRyO7jZXOxQ9CLS0G7GjYthzw
m7LzorXWs+E7FanIrTnLu9QSxAoSLwcFLNrXgsdnanXJL7dOnrHkq03Gjw4r3AGWtywZLcl1ZMSl
N/cR+JqMl/xjwPXp9Rl2OW0xBBbTCRuTINBmTFdkvHZP4RQ3+2bswn1CbMmTNVDf7GBF/Ko4r0nM
rd7o8aBgBKD+WAVJew9eBRYV7mhw836q5quZ6/F34XLCqFhE5JShCY5VYaFiWaKLo1HCgVAGr6pY
3r7/bEjivMV68ukqVDQxqUz3aWJJ2gZEt8d/ET80cw9oAsJnEqZ1FHXKKTfWktfVZZt8LGhBSoL5
dSH4gTT9MDiyM78qkkFOupE92deB/cBK028Wh1i9iYl0a1SxvhST4exileVne0gZraWej7IZluP3
f35/Yc4clP2mrS8dxx8VHcq5qwuv2xRuJR7GBLywTAz3iRpuylhZl18ZTD087Kp5B0eANaS33GT+
aWKTNMraax9l5coNUEdwGcgN3C+k3h5jw8mxVDnGFq9De99Vw7iueKteuLaIRBLH/gHC9TBWpfoT
GG/c4ku0koNA8yy9r372/oyzDN+HpBz8hX3+EX5x2fBvlyLKriMKyt2Cwu8ETJ8cmcuSg1Eoea7U
qLZOXes7AihDBBxD8+S0weDbZZK9dWPYIOiZ689BN4/JnMjfcI/rxEhZawZxzuwYJrZ3wqPtjsMX
1fS/RuwuHz3kI/tAnL/YsOpr3ZTzAzQ7WEib19epD42dyKk7k3ycy6nrt/HNjlBrQRNEu9iv2diW
q9pNxU/Nvty6ooPv9cilcjuiJdLunjQ8/aMmOHtVmSp+STNwqnIS4T05U6DnY2ufliUSRziGhGmw
J7nJdW7pHnl0Naf0xU0AUEpA7a8O2VWGBvkNjXC6tSkjProo8h8a9gtksTV/ArgiN8bwQyGz35Cc
d/vRDLkugTaPqQUIJqWsryR6APWObvkIxeT6IuWJKqu6WaWZKz5LIa5WhSme0eed2AFSQ7oxQX0p
3Ue3jkfsxvoncJv3NoaSEPVRZA9UZ4U7qwzME7rH6pSSfbUjJkrcB46iPxwK/c3ouj/MxtHvvKfQ
LPHQAy0FWeaz0J/5zd1R5rX5bKULdwmNAle5pB6xqHUJqgc0gwae/A0ynleNW3tfbTWvDE+Pn6xc
9Tpx6/liJb0D5qqddWBZ9Q9tWWQ0e/KLGJRlJWkDf5jdrDyEQVTuBruKXlRl/TDrEYfLEHbrukGu
T216+NAiT7gYaZVxC9jzj6WBq410Gz6QZuHBOXT/9gUmXu/vd8BFLH+/w67Kj250i2OZ8MqHqvkZ
W0byge6734RhqvZi6tIPWSLCVHH45oqIE8BsWbp6L/0wkCasBDXuAC5O9Uyb7eH7/6dlW9F79L+5
Oo/lxpEoi34RIuDNlt5TlJc2CKlUggcyYRLm6+eA3TE9MYtCCChKokgwzXv3nuvb7FD5acM4nIPo
q0RKd9H9xn4qRQQlmK0XRrDIfmpzQb05sj7u/2nOjxAVoGSVQGaeHyB9tKsYI/yFJtrf0YuD99Yi
H6MZfOcKJKh6HL2Wf1yHTK1vDFvRcZpPraE+Acbqnpxw6PaDE7xiZiCRhDnszYnNng8KCkkR1tE7
3vd4ITqzuiZ0LV9EhfrA9tGuN0NhQu/nO4RHxcoNSTe4n/ZWsKNfq55IczSBO4u3++Wux3aWtQgF
76dF2pno3/viTPncfqte77+tzYJmnZbcqMjYjKXE7f/Zye6taVvtMdDi4GhL3Ez360UuHjLLLZ+9
LlgphLzrcGyCc1hN7YZKYvHgWEm6tm1Nf6w9EkrMUBcvQ0zuA8FbkOWj7CPSrzrD1Y9euGxJo5jO
aFE6CCOaYJPSU35p/fazG6zmQ0bj4zuaBnZlldsAD3a2dF+6Vy1w7MsYNLdqdMCZJ/Uh0wbjwbNp
7id9AHNc19g54Od6xdswrPwoN65BobRtwtjAg32kxnQHN7Kgsj4GVbfESZp80Ld5JV6APsEMBG31
B0vT079CMWAhsUYX7Fc9tqExP/f04wg0EcWWxRCaBFMrYOSHxVdT2LvJctRvUoi9OSTxl+Yg4cf4
E5MR6uj7UGMgRJruPKcRzCUEk85rJ5CjpsLx3h0PUYJSevQlLee9dRvxJ/blJW7m9kDpQ5HJ1Er6
Lg1nRZiOmKf5yBLx2SFeip5V0Hz6I3Ihgiv+xD3vqNUP4tFHPtzOU0Dj1cExLNphP9aDti98uz3K
Bk1HlOQ9TNzAQJY62NfRQsJDw694rEbcYTlSsmf6I9myVK3xlt9nDt7ezyZnHrSF/ydJpkOlVwQ2
VYpoDEuLGQHaNagK6koTE6pp9sRhjXb26FAW0qrE/ytJgQJ33/ylkneskRb+sFc9m13c/Ax5fy1N
fu5IO72s8vbPWOhPU1AE36GrvXSB1367mnofVRF+sTn8Go1RfVFK/lNERfSV0p0xsmb4pH3KxnEw
k88ypQTti346CgDVSwiGapUMssXP54zY/7CVZNk0fMtA3ztuXb8xEKVbg67+xu2MHdvM8mo6sSDN
VMZPptTJhgna6i0D7b+g4h5+JYl+sXLoG3T0yeGIfJguWm0tjXlmFY355BXAjVLBqne0u/LVLmVA
i0ikj/aYII/CInKRLrin1qKHHLIKyrymOVAaCncgaUMAf4jAChE4V73V0nWKNwGwNXc7c1f0SEfq
oDdI/K206f4O9Q19X/LTZZ1LubqpHxlxEYBn0sYv5OAxtDP1xl6u585PtYOVj+oNTtcBtZHxWGus
tmtb7u+PqrMuOza61S7vp52uDWu9Y1l2P+X+KBaBHOTlfgr7UvI6vamy0y6I7qIFy4V9own11LvA
vriBqG+5qn4f4vqD9qb5EJXOSHsrvdwvx+5Q7IRIdCSmQf0eoIehBJKNB73LLy2ymrOspVqhu9Cx
F0X7iFH+ZzSoXLIsf9VdhVI1cdrjfw9lsSPXFNL0fSyqTT8N8U9Lpgibh0RjkEJFhSqkQLfV5U/o
YavF/SG+9Df6aE0fXR8y0kX6dPJkOpyRbqJgx5X1acVwPeafFg30EHNDxY99zZsVdda0VUWTPfdI
Nxn5145XBq9E0aZ7qax6xbpy1gi23TrwMtAEFvNjmOblpx6fmb/zD8Lxxp1GIPrmfjnIRmb4gDpV
RB8tLBN0b/PDKdxeDMD5z0aI9qArbe2fH+MO4Zc1GN5tqjLzrDXItWan6acXoY21QgygU1WYVw2j
CBOKtRmF5j5GrmntUjnWq5IB65WfxtrR9Ox17ffiNU4qsS4Mu9uaLhkxAxuvpYmbZh9Y0U+je8U5
Ya2wRlgxbALZ1M+J8ln3ehMoxTJvnmWZRjeXGBmLSIlDiK8OnWwiH0YdnaBeB/CQOMP0VhEc5p46
xNGnQIGvqSt922dZd6G/3F2I/O0u2J6RW2rydL8egGT2PdU8iDwhxrOX08riLnm8H6qEtmuolQ+p
Tb85qfuJl88EeSdZ6ZbEYjz5SkufaAMtDVeGD/czw7HrjUtndBVEZryJcoT8QzENO9y0+dqQcfDW
qTxfZtLSjiHz4NtA/I1OvscrVsknTU/G3SQ0hJ3UeD5MGaBdEMZwgf0+3OCWfhf14H+ko1+vLKcK
WZIaeN5A+66SKqM4lacfBbrRXdyysYzbKf3wzPY9R4l6S4oxfxg9YDf3h6Wgd2jU8ImKqnZny057
1AZPkewTksAhX6e8FX863rBlEmf6Q912qDkBKGyrMMzZjnY29XN1vD8fL4XV0mNW2pFZoHDkLe6X
VWc35BUl+cYqU/8jD8yd4Rvli2zIDmnqCJeuUeN+mXdotM26fW26hEGG/fhqZh52Ypts19RBuDbl
vslfOAIAyjyCh5xRR3aL3HmFFm5cha51wXVYfbaBdUUHGDwFsRce65o7LaNhvQyiObPN9oGdh4Ni
zLFlf/btvF43fk1yjC7cK0+/PNZOdyFpw716CGJPVZufE9o6dLhzF6mZERzzGrgo5cTqyU0ZHtuQ
LkBo8YpIN/imJ+C8B5qTwxlx7Sdcl9gJgri+5jKetj1+YtMmmacqu+7DQYUYSfvdjcJgP/J/q8Zt
3UWu5/bFbY1dSN5OjCX8kVKeD4cDpRHrl30vCPbqw969JFD8AzuR3PCc+QEKh9aF1YKWiv0dtdqd
FdXjuya1PQwt9FvJF0NqfDacBCLpFDkfCngvXdBe4+H4UAqn97auy3K8SwN6QS2KPWW1T1TPiU2B
17a5D7LmYHwOhuiJjJuw4k49UHXf+w1g1N2kln0pbSIDx2v6XccttmnwIluWbvwZ2HIsaq07MTYr
clXi/Ji2/UsMYeVQRoY4T3S3vRoEozmmBwgzoPWxny3MPFNkRDoGQ3812+Ts8b0Zk7UvjS0hL+aX
PWif9y9aJnO/hMEv2HRS+0nWTh+O35rpqKWUUX8pQRlsvNL7rmKmIJtF/cGL+uEYGUSfGXARH+Dj
9ivZp/tR1/Nz5OfTVUcwtVJ0kVdTiCa+9A963KdHPRFfKbScc5oF+UNZES95rzuNQACWNb/oPBCx
qrMKWye2zrQfmWJfjbCJYw2gcKg1Gzfrxzd6B4SUpco+3U8RUtOvTcaXxovCqwirz/vlTjrTzmd/
vMrcloKsjRLLd8vHMOrIuXDHPttVJol7Tg+SyUxptbMah0SUUmbWbXUaYqVOOcv00/30v4O8/28x
fE9RAVnJq3/cSmFRRztzy0bXO7HpPxsulGt/voQQm5z51CBW23fSi7QK7hOTfZpoPLQyn6Kq7dP9
xOoR2WtjGC1zUipuOs5dc7bN8HU0ZnKnchZ7YjTjG8Di+JYZlMpd/O/ECLjpBf1cdrGU422Fk8Pe
0pobGK/mSWWldQp03tCe/cCn6Fmri4bcyHTEQY51z3lw+jhjvAxXzNPOgzlfqrByA+MMs22GffEU
FKgX07YueVuHCQ/xfI05e2X1dPo6oq/OOjf/UbTYQrvWO1Kl8U6lJb0bOv+cj27drUk1og85mmZ0
JJTpDcZeczFpLe3Ip3Rw83bWq+8JufBCL7+M6I8ubMflwqSvpOw0fyVb7Cmu8jOJIPYjldCNYWnN
Y1HnNg7zQGzvp7Ak8ORIg7ZYMJWrNm3692Tr9ZQ88FUcOhV8Bv2YnO1SfOr1R5kc9H4yt0bYtMuE
ONeraVWo7Pz4pZo8HGEIrwgI1la6FjeHQJcNNUFABq2NMT4nYc5rTPen69XCw6uK6Sa5ZHZV4SEM
S3j0bkEfs/8StXb2McMO0Whu2JF4oKOq/tTgzV8TSrULgyRcVENn7L1JM85qkC8gUk8lHE5yKCwE
oFnFhy+GgFWkYlbEpJtCOdFJdbTtRVjs7mf/HaAblFCMeFqh6EqYjDmH2iqPiCijNbpu5Knw9K7t
1PSXAMhXbZnBNRniZ7Y97nm0vWBbI7THc1LHLz22oAMbBX+BrUjfVFaiLxxDsNqaD/0UiSPO4pHg
JJpLCjDxozupmqV4F26LsoMKJ+VnUrTjFqAy0bCah2/WRUizBtfcLGMKXSs9Y6EwYCR9TkPkyhQA
1jauOCYunqaYn51TFv/OSjq8+E1uCHeVetL9IATxjVyW6lE6XnxxZhXZ/XrE0m3ZGUwBOGRuBgjI
S0jI65KPkPltWKdEeOz1Yu03d2wbZgvppWjmiTBtI7HAbuTj2Y4vdtcWV/Rz7TPIzR6jB3nKTt0w
OfZuvHHn5FudV6awi+ZsDCC2bSyWq4oAtkOkRoOMgsjC5MSghlrMBKJomgw/HCYHf0jsFO7BSXsi
wylAbGQdTG8VM95iAttwtpRlLX0+dxuIaNM5S7D7+Ww0l/fT+yElrmY5elW2M+YH662cDn2XTG9+
WB2K3EXJbATanE/G0x7acd/oRfuiLL9YjXbR7tA8Ni8a2pi1T/xEg2d7qcU2k0jktN6JyE8Xd3CS
bKbIO5myiT8xJiBzSbVyVxrWBz0HlDLzYRIetqra/G5YQK8KaZYvw6BbgFQUO1NetaMcNFhkevva
qMn80w4UPaWKfzFUw6+Q2VNsIlFwYv8DbpV3GYapeCW+5EgRRd7uZ8RFLkahouepd91zWnUED6tz
XRF9iZPv79jz85OsdbaNKvQLPKBm31ICdaWGDyWMjY1vRAFarNoqVrGOFpetzYhDFHukRu5gV8Wb
fv5wYqKoCo6EUGRx421HEg5m8Zj+papAO9M+at/MP0mg46kFQH4hbPg3CieSAs3gVzrSOOiZjYLJ
GaFmIn8Zwmr2/pOj6o0rkeC3C4fitbYGjdu7sY9Jt42lr/F2G2wxSnCZCdt3zCzdxa3bdNswFqJY
y39rtx+/CVb+QypO/1SHwR/QJPCFk0m9AnO3FvBN49P9VNnma0q3Y21XfFr2liqctzKDDOfa/dn1
dJggvJPnluzVc5JEP1Vo8ocqO6EWiUHkn/8IQrgNTWOv75fMWBYwEwIa2TDx2e7Us3MctTYQSu0m
SkQ3IyrHBYxm118nLjYOXTSvIm/rlzJSwwPK4GMELfUFoHdEf1XXlq4gT4D3PUPtnTfX++GugcdB
9O9/kPosN9VAgKRoJdDIPgcaMwvhor6blTg+4amIRE8x3MmTi2Z2mxZEbXphk76hM/4FmxGefMq5
EQkxJ1061clx1b+H+zVRPhhY2Mq0opww77z9KsvTxUfhZtY2anoEU3kiyV/OfyfRUXoKUuPQQhtG
I95iXfXi9BppDpSNwutfrUzQUDNY93sjkmMcc3SzDfZTjPfEM+YGEjnX7c1NW2QvaQN1KvMK92Q7
qU6eGa0mvdd+67Y2jm351y6oTIQuMoaGCE2WECLcdHmOncizgmONJmpbUlq4X8r7eiupaC3HivSM
ziKLbTkqul6R39IJ0+HyaElmr4gQMJbT2Km9GUTWy/108J8jlZgHOnnJkzS6997Uky/aazhB9dE/
m0qkD32ooSbUj+E0PNVDFW7rrhtO9wOCjaLDPJ+95ZOTH+2ewtocp3IoEAY/KseXJ2PU33GuKRhC
3gB3g4/IGh/icyRmvUL4ZTZKRybtwjHE8vFkpp8yNrpHP4MXOA3Ola3wzrJE8OVQh8g6P3zVQs3b
ekFNPmuLYatmHlmyc5wu9wN8Jv801d6i6TU6hWU4HuVI38uLO/fBt1BtTorU2MJEnqjyfnoOE+mt
vBDqes9gdhxNJphYXgQBQEcoe84OCQ8VtuClcNLuSfPZwVh69WrWYf9Ae+OaWlStSTb4cBrLP1sI
xrFpteUrpvrxaFnIt2jklq+uQz3aNdlW2yZaqQKNySoHDU3DQEcOVw6ktcxcIjyKSFQNzM0m1rgX
vet2HnPR7X7Gbf+ICActXWt5q9okc9zx+p7VxNDJlZGRyIFnNNop1WOfH4LyTHlHHFM/xaanNrEr
CUHwRf3ahLRGAV++uepNOEqecyOtzwXAl7MczfLcbO5f36/WqbGFW5keSs9GCzX7HlXSZXx/kLM1
z5a9D9aX5NnZNgMBA7iusQu8oF0jWLXfRSDJRHUQjVgtFBtlhpSJsypZT7xCG6SvC+W301cckpAO
e6Bd6gQTL+7cJqmVpy7QRnhq7YbCSHIs9HgtiOjaN1ggbjqZBZt6tL9tDOzwLnFjV1jCYDQfa1ym
18g1kmvocKgtaxtb2DjsqFu15GgcMsfTr6oNV0ArbQybXuduLAN/Bh0W3BTY+DHNutVbMOAbbvSA
DPogQeraxBCh8n+OEzOQbGZVi6/UUdYC4VU+dE+5JZADAkv5wwdvUVhB/qvJkYF5RM+fUKqzGhqc
Me/7gZgD/1l5mrGSVd9tS28lvKi9UpZ1r2GWs0jUvW1dFO9O3AQfhHzAia1pdFKYrp5FrJ9UPn0j
hFO7uBgWfTjRrjHK6rXVw40fNOrRXYDoiI4kzcck9bA0lE1Cakwe5dHeEFN5bGq/PFKt/i7oRRL6
6jg2ncOkObSm/9C6sriq/z0Y5MQ1lPV1czrVUft/D+R/Twx140m2WHdsp/cPg+n4h8kGYTAbmXwY
5rt6qJ0nSgbmgZA/VhtCs59SwnR3uupAwlnjV2MZ9V/Hob6dOAngUt/fNKKv/1jQqhYF6+TXJDTS
uX6mH4RpnbPODG9wJ7pFNJhqX7hBcglixB+5xrTXxtnXIBjVpaFjWKNkvsc5/8wIYH3CVPSX1WTL
k6Jw/ij97LNrQ/PTd/gsppmREHvqTbex1n9Z4FFt65sXtyp/Mk+Nnx5Cs0URN8jm6Qcs4m4Q79QL
zUWVWvkbYxs4Haw1r2FbYGaPZ+QmguudiIovhFbhj+FCfmiq5lPLnWwFYMy4mJi4MXfpxFKxCXnu
E/78wEmTbyIvl1YQbQD11m8jTPjdFJjuJh6r6pOqMWnG1ZcTe9BF8T/RsU6eXDsuniZQiySmZ+My
MI38SaE4Jl0nWaupASIQOPli8NCWxq3/FtSacXQqSyz1KdG38CPJBZjLgyC4YJ81hNit0Q3gB0A4
/8B2qDs6XjKeaq/SzhlJK0i5aGY0JQtPoyYW3nPUa0ptbYU3PoRAZbhbQNlrrHHAx8rBfuzs0NhX
COg3IjW7d5M4ZYrQ4mhQW4Nwbzsn3c2ckzQBa3WON764Sb+qR1N7H6d02AlKlmvaSdp7M9Xf/oDz
T2cR92BN7uf9Mqt9a+3yPu/sNos++DPWKTGqSFsS55R7KMPb+YclTQDXWNHzqVsVvhLjtLh/O32X
Yh+Xdba+/04qIDQfpe5dA0lyVWj/ovrdNTlxRD4Lv20JD2NV9o2FwDjYTbNEpkE+M9GfXdJYbs5E
5GoHEAi/lAoYLky9+CgGfd4Qfw1GS8hpZmr4HBSOqRp7T5rY/ppgq73wWeiFgC+DdjxRApbLiHRO
VKyUoQZKy3vcjxLCRZnuNBKcVtzc0RZqHNYokRySMfYPdo71qgeuszAjW3uKmz99HNo7KuX+aqC0
96FZpERZWZ8+sHODw2Bo+oq2drGfSzzJAL0JZZ0/V8urH1OVTKATrOi2FLy5bYgwz7qIsXAgOzXu
aiC1rB6pe9pWzg0e7QZIyVtN1HtojsgmITh2U7h2cjEtw1q016gdIdPYyWcl4PHWutyGiUmUIika
O2CbGl0Bu9uE+SyWtKb6GiYpzbnKJAfBHfc+HZ3H+yHtLRjeSRDuaw9J66gscWlbbv58KOXRkJ1Y
pAa3WzpZP2yT6X2WcteHSY440vrJbKm9YZjWlxTWk8fWG7KNhiGhjS552uFaC3371H8n6VQcekYv
LaFw0Pg3Nn1kfPWo930UzAsrNgrsF/FbCOzvkQBf+zHEHEdPbkp3ZBI7j9NgoKg3OglvzjjFUfZ7
v+zPjzdJfsizJ6PvVxMO9q1DxWjN4gpATl/+tWa6OZWzXRoZL73hrLPC9xZ2EP44ZneL5JTQ3Qza
1dDb8zZfoW5PgNsgq0rPXl6Mx8aDcoe2ynidTCdlg8hTdafmXBUA1fQy/gIfTVq6H9TrNgJ9Q6Kl
syiYY9dgsu2zMx/uXzE6NcQtYaKlFYZjuhHQZCa9vcR4kdYVi4YlBVN244G+HTrtFy8YxpMk/fJT
SvuZgY59YKLrDeAQjRjoBVW8driPtnYkGmw++oz4DPciL4eVzQ2yog52mUwzPcQV2CbLBsNcm8Za
4Bx9InkRmmZ6MKxYLfXChIdha28Y8V1bK1ZJLaarS3xk1NkfPWvIQzGqfs+2p8bPpj0xZ5winHcE
Yglzx7qEks6cvus8tODqhZrDaSJqZI2A88NCH1qDmSi4QfUX+mWxsEl16xRa6JEOGtiTB1IO2WZK
z39StlewHAvYFgbxC8tU6H1lQghpBwUjLBJxaeLhPQuxVaBoz3ovfg59DaiNNcUnv8O9RPxnuWzY
Y77WwsCMMFrJez1kLQWZKN/bDuo4thRMgRJTudm6pxhqxYK02DKXrKG0B+zA7GYJbaWgCxgxSnjC
SVW/0/75Kku1E+ySLgmSukWTdNWDNKolu8M+9C5o08aD1gKBW5a5vjK8/pGdBPD8LFe3ZD7M8e9e
WYntSK73oq7cOFi0VX0ureEtIWZuC5ZNI+9g8IxnnRCWW6GRKwE4adwoP1iRPxOeNctUD6BRvS0+
BrpDATyCqfdv8Pv9m3DHDI/58EmPROJqtdJbT5TSjR0Y+4jeJQqv5/2Y+vw0YTZYeJ1tY6BjTWR3
7nWk2L9ygxTN+GC9ZJbVHInFLm9K0421zu9d3U91FVsPktIz4asbpxnb1SxHYHBpJ3s5xlWwscyn
0QZbI12wP0WmbYhci2/djt6Sg6g/ynam7flngoFA65IsGAmM05OV1OxWuuymyIPd1hYJzCh9s+XY
6v02bDyKPn1Gb8qTq8HUYO3Yw48MgV3QOpq0ReuDO3EcQukseI+GbPmmSBuWVMmb21BJfCSKAb43
R7ERviInl739zevwHVhB3WyJ4d2Ri9TvosqeTUOO4IlM2ooKXb4WdDPKoRdX3c7kTcxWdLoI7up+
en9sl3oItfapB4ATubnElhS46L5mG0mfrmIDwbRnweGpWjIRta6GPEMLKWL7eIGeE15sQlvQKeY3
V3b0EJWLA8YdzsnUn/FpI2UpKsbD+s8gUnefQ9y7eHW/1rwKe6XPwa9c+9irZNHVw8m9vyRAWZu9
bssvveG9VhU7XpKxkl0b2bhee+BIJe+eMKAnOnH62vjdeIx7s99RTBkXdZtp9OY4wHQoT+1QX/qk
DoHhyZ20s7+qhA8TDjXh20HlziNehSB9U6fhxbcgOBCkMy5CpOO3uCiSKzb2Zerr5S1wtL2KQ3IA
qnYLxBpYf9aeOjHMltYQVbkRbLo7OWDQJT8KYkP411CRenD9ABlnyItvpX0DdWAehMZg2SC6vSUe
nYNGw5szaWGMlu5b1abDMuFMfFeHIYotls3KBj3F8K6H86cU2ApyvPDmKZ46FrVyC1zIRJW4Dwpr
OlW5dtJTo13k4wiZpsV/3DjhHzezkeURbhJSzIfA4t6y1KfjbDbdQmWJd7tfk+Svr7m+rZVNFmnd
fHc6LKX7ZxUSlrlm6Wav7qfm/NEt5JaKpMuyOHDJUV9lKkgeVM8Opa1UsBvnkaBQfAgU+8pHh7ii
TQRDI5KCzupTjhxSq4Lqk0AeuMGa++VDkGmDrv9jFuNFRWnx14nIS06q8NeCDxVOnQneiGwMz6oQ
jNrvPkmRADTNWy10WEkeWahU8UfEg1lBnRCxSGHUJzMIk5+SxMtgdLpvBsMvBcrj0+iJZu5Gp/pg
PlOLwantN/ADuJRDX7xaREeDLMn9Z0g5kECstn9KBormKffQY0JFb4VMOHioBJ7taezN66CyeoNW
oL8oUo+3RhG3Z8iQPuBSXdJkQROAJRMAVYx8gi2ZPAQzS6OMnGYfBmo4hvrU7+pUThgjCVCGJGmc
7RFjhutk7sVBjLxBsq5dI1YN3Px+eXN79JU2Fu7H1p8dtlHmPdVOYi29vioBPFTlskwaAwUxUmvT
1rN3LWUGQ39ofAR04RYAx8ov1aMMzNAkh1F502s5/AwtXT3dL3+Vm23cNiKcJYHrxWeabnOCbSdw
ed0havCqMBUVOGIMbF3xwi/1NS5t9QtR7WA1g/2jKvEgCFr8k+H0Kiej+3JNFql1q3sfLlwnnkKM
NEWjOowXyHullo5HZNDbF/4u1mk6u32bOXDlCWU+1lRUV23sNzcLbNm6HYf8wekqsB1hosHwHpxN
iwzl7OjUjbR6rkLbWrPTGExIfSaGJJalSVOoQC5F3Nm+HKv8OPB7d1OIuDmRobbti6Y6TxZ6tFFz
6ouMyw7lbzdc05LNRlxK+yETVoJt34oec/7YFYZB+dTEKliCRTCfLRgwS3PQktdCduGicePxzbIx
nzPexh/drJ7yUH5+wjn61vOw+CaW4llaSLREk58buxr/9vRjRSwoL3tQf0cPQvdCjm//vO4CHCHp
m4sQoRT3A6v62eTFSEl9syvoJPrtXyuyzrGdoFc3vecEht93z+cqtTP1OWq0BoHyBO82rhYgM177
BnNdW2ReEL50wuyWhtCG536k4t7oY/FkqmxYSZUGN1Mn6KQIO/2hwd6yLgOrvXYlBZHOHmFX4zkg
fUnkZ13O9Jg0TE4yZ6vkjF1ybJh89rTqQWsirj5Q8i72oN2dI1BpdEMFKutapj08EDTktTZZrLis
5BowHG96X68eUDzLdSHc/kZP31xVI5rgoCeTpZmy/BmFHcnBoz68dCEtAQoG2qvNrnMhfUu9m/Aq
qXeo6HPkto58Y/pKo/wtYRD442oTKWte8GMTIFDFjg7holyHmD7QnhEFH2GngGjrL/95+QOXslM4
i+EwoQkPazHmRSLbrTD5ZVtx7Ny++anb4AYq2fyu7PDDQ3v9VWu4O8fY6D9qc4Is4zcR1R40E6ru
+tcimOHEvUhfHH2wZ4Ayi1O0HisGn+YxqROIPMOU3ph2hrXdI0UgEYLZJ88OKtbio0rb+Ngl5r9f
OS2IUrP1rOV/1+5fuY1fVIv/Ht3M3/J//ue/h4MMUe7yv0f+v1/TUKQhWNu4/fMT//u+++Pup2Gh
heikVcrCPouPshyjI0aLfw/e/35FzhK4x7pFMAnUnCpndck7yk8Q/o4WveVrrhvNKertzf0MfTHO
qqQFq5L708mM4u46Icm95GS3RcGMb60wK6Tc2106etcoTZAziyHW5koOEKL5op+cOnzFD2Op5+R+
hT8xq1htIVMNQOMg1lBQ5aKs9YJpFe4k4GaLablik04cnGtFHo1vzbvZefRnQGG8NlsHzQkbtLgU
L7pXuqdeYBS5nyIidC9d5Tzfa7pBnjYn7uzwUvj1m4h9/yWzvejSDP1PrQgTVMbUHFvLdvet7JOV
Wcv6zRdYR3R02K2RFXsj6vR3qbyVYeM1n3rd3TU9nyu3zKp1M2Y6ondpHZg61mbsjL+FWnS00BsL
hZwwMQOksp/WZkgKEpFnSDkZv2l9vg/IsTHJrVo/3XpygM/DlHSRDzOdCv4XVZNmfnxVA3ZsvRdU
VLiZWT3uDDZDbBzbo2rSnwjRgt0hz41bjCSOgfNE6+t06cuAVfAAkSR0QBEaZZHMzviLZtnBxZ6H
fXOMyl1VM9iw1iSYLZKg/7xEWyemaljswKcwROYsKzfba1HFtAm0a1nZRKMW5qJWY7oGKilQYOri
MBNeoJQ1CPTx8GvEH3TON8nil6yPnqI81hkDIQkramA6rI8VXVYqV8YNLI/3mHjfJeuYtWi4SL3P
eIwkWiLygt/g6pYgv2qsgGO7LF0n5oNWvVNxooLWl2SZD+6BqcFeJQq/uSfAGGcuwcVTGpKNIua0
EwEpI2lOoP7f3bBxtnB7iszErN/TO6lLrz+poPfWElX0ohxyCZAQQB+BzeUuo0rTzfZsBbfmaPhv
IkvFwUEFe4SlSV0ACNdC2i2+S0fNENlx2t3z6QpK+J0DqDsP6BbnYCg9ZlAyNe2V3Tto34i1Xlqy
/xQDKFolFf71cPU/7J1Jc9tYmrX/yhe9/pB9L4YLoCN6Q4IzqVmy5A1Cki3M84xf3w/krMp0VmVW
1L4WyaAtM0mBuNP7nvMcCM52pIbv6QzOJGyGr8nctFvQ3VDUce2sY80t1yH1Xly8cGvH4d4o70Uj
3Ws8JPN2sJwWjT39TmEGu6LLzBV0BxV0X/N5oILeGA9p+eFH5le7naHP2bPaVQQYoj3dkBdzKLuu
+GIafe9lojC3sprukNDIe0cvod81yNW65KWtYZlhxF/VAvaDA4MR5EmQMR7dAbQZIZ1dYm+NzN3h
D8/uGCDNUTMXh8aDmH3jywjPckAXatMceTNVCEMDRMFVGaLoMQRNZBRA9Ru88o2vquYZbi4SjxaW
B9Gw+yFCw+i3NEva2fkaVHLAokV2WZsZUC5yISBiGcdSuQc3ttrXQixbHpTEN8AviFvN2TR0/gQB
0cY0MwrtKEpTezRqoSGU9qvt0CCPJddvZNNDZWWmcdI116Qd9IcIj81jEAVXnz+LJH6DvK7KS1Gg
0uxaCoxV/VCAVwCXwRmrsnvr1qgT7aS5beXpU9W+YtrfJYZ4EmbOhstK3xGwzV9TkAcwETI6LL7z
MmvdITRpppVJZD5O6j1Axc85zNrGfDP4m9h96BRrPrj7TyEBPO8O2v+G2EM2eBULQEb7ZFlw27B8
cno1vS+bk6bT4N3TCb2x3eh6VuxO3Dl5HGuRvIH+enMbx/oajGzzrZQCmGM64zYbZHZETZMdP58N
JA8SionRmhIBP/nt4Q//5g+v+91LPv8Xv/1Ywq5Z2BKX1q4CDs9BQFBBWRyj5WEwYRkvxZVf//z5
zCCb9Pj5TF8Rp9tuyGDJYRWHRbZiKz8ddSM4qSlv2dak07HXHJhWBiGZWukCSSys+th2VS3WbY8L
vQaYuu7v6tQQJ+GTLDhZJVlpKUWp6d5MZ/bUaibGLpgiHvsmrY5l3L4nFm88TkWYYq4nmdICXEvc
x/I012Rx/Hz2x590lvVP/v3v/vbHU9Ix70tdVlvf7keo4uZ4DBz7UAl+pbIzmWcVaaifz7oIYM8/
+7vf/gnb3g3Hv2pfLtemAVdynKcKgE+KeEL0rBVsjIgtWVlFQ+Tr8vDjz8IV9TEQ0BS1NOFfxVPB
PigY3uj0VccBWTqZu5/X5vMvcqlzvDK24xT4B7lErGaT0Ryh5YSeiCHzYEE5mENcb8Khw7XC//zz
zeaJ3NtwBhVv+611+bw9oP/lx89nBXu2I6EdHfPyiW/Ay/vE2DboZF2TcWJb8Y+r9Hmp5HKp2tuB
Qh4LEtBgVwYHiLJhMmbHwCzm46xpE8orO8W6ME2QVWR7dBqbLQehPmaiEapFbX5jN8nt2MDAstMl
j7ah26b39N0U8qh9bgScgqr0VDT6sIlsemBRDLClsHeOPVIpDaHDRkuYaLI8fD5rSQ/FYTft0Wd0
eN2H7mhpELvg7fL08y/bYPL3VXFrA2w1UXl/w7qJqbTr3zqiVzZyyQqNq47EyyID9wcY5yl2yv1o
uvOrEdsvs5CPlQXdJSyG6DxpCSzT0W9eesPeWijn3vucOn6NuvNOLsKBUQFec9RGhol9WxMXTqUR
fo1l0BDshrUix4M5wkVbPIAyjMx4ejZkegASnHnlpIlzQd187RJUzhpnGV5Hvt0l4UyxnoQRvHcI
DFrffLXkCMlkAP+qqeACqHc8s3FCa5+OCUA2cEQdiBP6vvlKgz3vWFn9UjnQQBJNry4udoFr2VZY
APAbBEM1vqRl4Dm1IB3X6d1rrIO7OsrnlR1FcEXiZmNrw1MS40gZTX+fTvWlRYi/BqZZvdfWlXBp
+7mZ27Hf0TGlIObZiKzPPGO5Yz9vW/r8jvcZM/AfRsCfMQKk87schn+I4Fu91m+v34qf8/d4xQ9E
gGa5v5h48IWrpIGfXy4Jdz8YAcuPlCUUMRw4/XVdX0gAf4MEEM5ngN9ZXmiytzF51a+QAGn8svyZ
vD5eZyuTULV/ixHwc2QEYRE64gHdMnXaiaYrrT+ElihNleGM9n+NfM1LA1RsoIoNRfKPcRa9sUmp
7q4KeNuc+/yY5oTKvD4RO5pDb4WEKjJm8j0vbcz9tr7PgIEwyxhm1m2hnUB3Kpwt8//7OLLjbMl0
VgV68qcgUxRDXS8eWJYZgTjUwu+JJZ5RENMf8wKNk0zRiVczCR6datpq7bhD+4nMSiNrI8G9jsK+
Mi5awHkD262cMpzJxBM0pCUhQpw6LD04Y4NUHLIg2CbWF8DkmxRsddVgGKPfrqEfHkKi4SwfqcpB
kqKguWQzsTyYFsLpJIXRpG+ET4EOYxVlVs9Gwdam9lamclOPNiC8oDpIcdePdwXoPAjE3Rm2+jpt
kk3U8e/05EVrSMjS6JtnV7bZIjpOdhYQ0sJRW1Pa25JkWkOA4VEJU6KElU6uj5HsemKcjLy4588r
ZdrbJXoUlGIRhZfZ7YD42F+Sut9J13+ripSvQ1w3ib2p976eoomV3yenezYzZOfMV3kSb9Fx31Y9
8JeekHYUz258HQFwU/w4TumsVVnzYkKcaswRG0OiEzufmqhTod8VVJ5WA5RI+yNuIvLXqBnFzrko
5V1TBMdIp9SyqP/srVOIm8CftnptHkM9WZu2WKrw98tv6pjv2gweKRGr5fjkI7ySdbo1DZ8Ssb+x
a1LqiQfw2ylZuyXOd4uOT5VgWDblSzwAlK/ax+V37nL1BXn01q2zAzm/d4YJ/qg+KNXtBHTErrC3
6CPgAbXnfKjJ1DjoPfhHpx1BzSlJUQaVEmE32ZScqn6+pqaxS1FhFN100y5qD93fs47e0ZPdSO4d
N4uvJyxF2pByjthmkDAkOeAO7oexznZKPFmQjCThA451P6MCp867sdS9xY1Walem/9gE1MmhejZd
dmW2FgBBlCtlcUln/yvK1/1EsAJV/CIV16NMPYd+xJgNNC1QWGau18mG7iQaHb/xlttzeQ9TtB4p
uqQak4jZMCgKxEG9BuQHYnJ9WN5bD9/K4JotsZcgd9IoxWe99DApoTA3jxr+wLob1wVx9eTAb4f8
oZz7Xcwv7bNRpXZ9PWsGTMXoFE63VligWuNuGlFvyt4z42xv2mrrB/5a5XxPMNeRUF66KD0Rkx5Q
YMHcj9mEQ6//FbnQCn8kuWIfBEveF6B0A47BpV1sR3TPdQhJ0XqZDOl1QP5rImVCg5wTjUiDux54
uDAkh6fpGt3nvaRp5WvPfqouCtUQ4et1cMTVTTtw/LDDfu9y1VARngzDPyUz5eUWQykdBuB06wx/
F+6nverscy8WEMo3y4xppKRA2bpNiUStZidguvrRiTTapTP8wvSELW/8EYD0n2X0T5dRk6Xnv/+2
Vv3DOnqOvr+H7fe8ab9H+U9htsvrfqymLJiwVR3XZtm0CaBVLFY/FlNWWdt2yCVjHUP+x3nx72up
af+i24ZlsrpB51VkTf19LeVHEHhYRxXtBSUs89/i7bhLZNVvtB1bSCUVbQ0WZ96HpoLxc/pSJwZi
eGtwKaUO3LtTRFl1toF1M1q7BT1lBxbD4ON/m0pKJ6YIvMyi8BQSC7ZqcWVsmpFBHOtrZ94Qq+au
Ab6t44EDoSht92CUnp0YrRfFsloVxSRQgDXmjp4TFaTgLUrzvdv1oIIDMgbM6BwYwNEos1+7eJ6Y
ApC2tMm5h2eiwbXaB+5ssFarY55lX0ZLZ/npafPUMyfM0i45oA8X9vwCNSUGmcDyMI82kBtcbHSJ
ntzGjkMKus2KReYiZuKeOJis+HB86ixydlcGRlATicFqzFgRm5mIWfbQw6HrtbcqFQ+W3UZ3iW4f
yhitpLIttUrQSqCvbjx0RjvHSXG/V5QKQlIqPFmMN+5RA6u5cgR93ESykNHtB2SqWQTHdIi4/ZlD
sRb74GoJjdWKc4Rg9jJl2joNRvkfVtZUfv/f/3r/swEM+sllD/tXg/ghyopaO39nEP9+CP/9lT+G
sdTtXyjoQMxi6IHJWkbkj2EsdfMXED+E0vJGP2+JNecXxj6CYItAa2EJRvvfx7HG8HfRR7sGJETT
WAb5v7Mp5l1/GsmErdrKNoF6Md0A2JQGH/D3OWqjDbi7LTkWB202HN28g3ZBqlhOMfkut1qSqvDo
2w6NyLZiN4BMZ8SiRWWdUC+kojdz/Go1VLmnOLoeQs2lxVd+n3ELrPNKYbQywsarO871FmGE7tZO
4uxEGANqUF+/8VP7jF8mOKFLva8KctkymrAYMNvpJIa7ucddO/nx2xA+VxF+bQmgXZBAe+zsPlk1
qLop1wf6BljyUeECpsR4KGlGbcDxJ+vejQl3EqRt1bnx2M97GnPRzkA2P0kAeQRSEJ6riuOiZ1qL
JTHVQcBU9ON8aTR5385A8lCw3Gmd0oiDx6SOMoRlOIc2EJJbNnQC9HeHX1abnBvhN/VmrpaCBEU9
rEcfsnScXetatE1JSxqDMT+WST3BjmLitJgYVqL/Au36VeNKHqicHtr0JqmzkB4hZk5lTu3GaeWr
gzxgk+/a5L0EVykF+l6Yq9fEgRYXoee0dKmKj33febIPz1Uj0oOTAgfQiSrx9Sg5mRxyGjYW2Aog
albQDVYh1Y5dkUj6645NECVk1W5IqouZ9o9aXQBEx7LhC+tL1fgZsV/+g22Bpoz7l98NmpsfS8bv
wzbtf3YDMtiUTiq6aVjS/EPaZiH9RUqAgU7jzIU0ZKbkRcUeOjCoFMqx83Gai8Vo3a59Ix1PtJue
tBbUP9rGxzmchr1e4zasom7FikRXh10nyosggNwWvMt2eMi7wVhPAZvDYvS9sJ8tD4bcLQLrj6hU
VGtjB10VepxVmWVrpH5ihakn/KJd06Dw5riXDxhcpoOehTuQvZoX5BsXUeg94tL9RG+W213cCk09
pgNSb40ekBfGZem5qNN30JWh9mOZ71LHeA5zW/dIE/VsFcYbRy98z54r6DqK5M4I1wcKImgc+eiT
l6SKeQ/pqPUGGscE2X61uFEbne4IWFfy5bp0IcGgqZpxYLpam2MZiS8aYvRDrvidFSX7TrPpGxP6
sG5LIo9rx19cgV4GzMbDm76nnKitnaAQezcmj2ySaIbxHHTUWdaxIIaXs8Z6milqO1JwNGrpbbUx
OHnNFOlWTQYZwmP0PuZY74RS+XUwBuemqc0dSydRaP5I10STCWIO6wlg2d0sRv2Wcx0cKpgbWZzD
obIAuk6Wjmp6xH9Nr1Q8BGlEUiq+Iowq2XRIBhJViuIDVZW+rztzuNZ6bAlSNVubXseNkfY1ND1g
yM0IhyR0L4QfnNI4nYnHWNS/kkgdlKXiHC4PBDx9L/Q52TZDfyk7ggnRsIu7TkWgjIDduIYMyUuy
SR8sQmLJAB+UpNMR3BDMU3SoU+urb0QXIATjyVHzPTAJ1vQSxcRca3uHltRamVlxGDU+pCjBZ/Yp
rsmgq8mvEP5bggN+xML1rBMI4c5aREKC1G7rcNTwX53h7Be4+pc7Ni/0dRdn2Vlua93Tpkl/al1S
xfuK0Nc0PhOipx0Dxb2nxvYcuwbHnJ7XzBrc52ACtonKzgOM7XhBde/HHMuGxLR2cqRj1rENQ8ei
IblEyq0Ie9n0Ep5+WbjTxnAXcD02iY0ZJxOQpIpynBvvzcbxAXk7Z03rjethrjYzIoMNnPHHqTWi
8xCYiWeRTrEKdNlvocrNmHLIfgi1bD4kfoNbOyeiKFHkRphQJYLI7InKrvL7rAdYFOeIIfx0NOGc
iZFDsomwys6yp2iIttgKnU2LUecw6Jg1m4k+kHScr7ZB8mzeYOidGoT3aqQv0yzcGXrkHkKXfqeT
rXB2y6wAp2idgyAQHhCuZONMSHtDKNktH35PE3beTTXM98Eyj3UFFTWZ9fYsGalrtuoxQbsx3jM0
1SvVFZwrEULfcU8Z25TcjtXQBGIHNwyfhm/ddz55hfgcVhqqMYwIUI/N0bcOpsr2cUlKVLo8uOG8
LQZdXTow10TFL3FHZnaCx/uIiK0/W76EYA1yoqVZcorIDTuJytMUokWrqW+txNlickNQTvGpAkBE
C1TY+z6BTYt20PdAs6Lz6nDYWF2YbpLYLw6RAcKs7yLy0JJg75hMo71lgXWe8S6UDZWbEFesI5Mz
Uvpp14bjR6dPVyZ9S8wZ5rYu8DIgV6eRNrfDtSWJ6s6WFS2xw0Pv9+4mdQRnXB23XSxJ5ME4sdZa
vhpk9s6GK8wwdrvX0u0JqS/nzThwFRx8MVe6dWejmaM1+8VCIH3xMRjRJg/emkhhEmrys8z7jv2B
8TqprL0y7pwuT86o0La2ETCQm+ZQgpjcSMtIDnn8UMZfqspAD+e21i3O8natppbcqllwte2Eio2Y
TjTHtqrAGWA32deSmvshEtVtS8LUycljr2NxrufmS2qaN5lNkvgsm3TTY+OpwnB6THWHmcecLshn
4fBp7EM6p35wo0Rw6JjydT+X9BtMuONNHV982/jqm8Z1HxMpaDvDs9CfqsTaKTkLinV4mnQ9P4y6
DhEfiocXwvtmzuf4M4csEbM+cmcgMpZ9TiVuspqdEVKND7TgQigQhJWEirypbaQ/16ewdzhWUUzq
Wz31eoLv8Fu4xOORVJgFttiGidwwY/vHWLy02RiQgpBUHn7T7FQlrAVRAXKiMhRYGMPZ0FvgbEdY
KMIh5Xt1YfQrc5bfsCdjVBEk9ODRBnySBGrjF6RqDfWEj8EA7q43z2XRnpMCElhnl9Rh4WFxY/Zr
u151RpBctMG+AyAmTjR7MlSdIbjz2L9Gz5fE3NjAytYlfNItDIXdYIqCNHYj8QB7keCbZnQPIrrN
QY4htrB77s8ckXhR62u+uxc2MCEmAz6MThyE2etfWBDnY5KhPtFttpIaQtYV8kmdKe7FSTt1bJXx
EOqWtqnt7NjXdFdx2T0rZ8BaQBZXPk8T0zhkn1C1SBJS+h0IWgsi7WB4jF7ERHewS+0RVc/s5Uqh
Jm+Laz8uUijwAC3jPDQ3WkTYYJ4kJMpd5cBPjFwfPBWCjqyKc+No1cH2MWvokT4fXcwfnjRov8Rx
2Z3muNIo+rHPS/y2WIu0UXvNd5tdE4yJhzQwOnVmWnJkRKEBT80/BgbWzy7sYAh1I0XE0QHXIFEm
FuiEdyO+E8Ra9JtbjEyrrKj6MzFJYk/p6oSlzMSjDPwUZ0Hg5SVJaNAOCn1gh1sbVwOzwQoWonmh
EZ/twE9RqOyLGvWne1fIeNrr+o1boWqx2kZnyjLvSwgClPIIMZEsdSH7HulvVRheV9l0wbH06Kc4
MTpqY8b33E1u005SklP3YqouVpPhBp5sD6c7MnLUTysg7/vc4TtXAutgSazmWNMNbLr2VLnBdDSj
3CNvIl6VfdpvWYDOKm5RfmTqNPvdZew759ri0F9JeYO3+5s2mxcVM2cZSh1no+s4FBISMiBdXNU2
dnKIlGTbsNObA/0+XxTvjfIZPrLd6wnm6yj1v+W5NeyyjsxaX+ZnMk2wEC5yp1stekXrOGz60P4m
B33fkjwJV/NcEjywJsvuuR2Kg8gIs+gcVtAY70cQUPWglm8MagZiGPWepXSJdyJ/aBNo3IFD51mf
3GMyUizMO2oTSBFAS1oHgnT0A5oHEprn5uzmWQBeqrwL5+mYNbhv150OoZ9dc7hUFhB+T2dzzNcR
rIGc+sYuh+RJ6Zsmnh/mZyNHuNHEj7Y+cejJIgtHcLDlVHZlymrHEuLa5ZbYsXwj85TwItXEJ0hZ
FCfOhxg979i69xw6HyXEnjUCFZqkNeowj4lkWVKnY6GRa4UMTqE1aXe+YNMdB+V6IRkh9jH11TiQ
oW2W7qKdhXpaGZiytlVAlGNEjZiTFVehqDCWtODHUhV+y6gubfE6LPxF7T2DGsL9FlWSWbRRBySv
T76OR8QUXl/70SYps1ctMlBluRs973D6dVW+GSz7a0Lkb6ZXBGcO2jsypENaJB/wlanliPm7iI0T
bUozoHWOINZiD9ubTJDoZviBY0N1Q4L0o0DzPv5P8L34J6cofTml/1aP4xTvSCqFbHLojcOqEX84
RNHVqtPaqvpTEMf3sbO3KwunGrRWq0zPdd19TXq6yFPFVNYEBPw+oLoS27FHfpsvm4CmXU3SSbwM
3syKSK6BDNqQs/DI8SgoWU4+T33/qQj/WUFJl39ZTLqPvtf16/87fy/yn6pJny/7tb0qxS+6Y+rQ
1DFCUP9d6r6/tldplBrCFM7ve6h/a69yJ/zaTlW/uLouJGAK6rZKUEH6typHPwPXLWrPvB8Hdj4P
9xyyjZ8LR6DPQyxnzkHH83bfFwgmjTF/UD4epdlXZH+15TYjutWDG4vzJ9uP7Zu9UJX7Roqdad+x
nGbH/V+XE5bL+ruB8Pmplh40T2xqY1Smf/5UlpQNFZThYI9NdqDUw7LJltfR2mskIR1VHkEyjDNK
r/Un2AASJsUUAHBC/ffMqlX9q4H5c6HcYlDyHyol3bBweFrWchXfX++iPGj+97/k/5cOTc05LWne
AeC0gvomgJKD1C6/V2OwNbOW5KWBGPjQZoFoWP00/YwYGepPAAis6E26ZQPLm0WNQAJNpeObfyTu
fA0bcnyM9F9LvX8+kywzxW8zyfKBUdmZAseEbcmlCvnzB/alCA1nNveJYJ9MSf0SpR3Bym01eTIN
LpVNxitN1NcWpNpazzgBde24xS0n8BPM7jZBw+f28yXK3IUkRXBYVCbv0VJKxNV/89dfN9qAf/iw
pCg5loV4QHKVf/6wLVzD2qYg4LA/RmDJiTGhj4Af+Mg2DrFQFPjoaJ//+k3lz5Ptj0sEmkUq4HMW
zJE/3GOLq0fyqaCqUVoJ0mJH0Y8VOyuNVSgi1nbkghzyxw1mdYKLBxTo+jYWdDD/xQcx/ni3M+Xz
Jbm6cC2WDpta8E931zwZulbPOeQw2972mMkOOcDCdY9ky4KgvNOxgee50s6fD71peaKJe/IxO4ym
geh3TVhe8T/eJOMod0tMFxGiGAFs1yHTmzj1WAZ0KcKVrZTakVYOa1BD3poGNBoKIol3Tquuhmks
rrJmWNVuftAmdJ2aYY0bkrBI9ta0O0R3VIQm58nVjKdGyidovVhbw2i+qrUbRD1qnRV5Q/PZ2Tio
E/U0jM7CCb/1Op6kiC1Lg+90lRFvQ79IJTuoH19RPNX7oguuBnZ+x05HZNdQB3AMjvrSjbW15rRb
0VZbnJo7uxfvfdIXu7olyUUgHU6wbKN4Orn6TIM2mgrgsohvh8VxU1DEm+w431iGqa9FBFCaHY5z
XmIs1o7q4WkaTnjEYAr64B3ox3CnsAUjgVA3vPVHXFfXhizvtIg9FeXo/oDMwMVAsRqC4c5fMPCO
GZB5B4yBpq7+3IKK2huSZFriDYx15pMuRc6quHRA6rIg8a9Tv+OhlTVLslkgR5ubVQR7lg1MZ95M
SWDsJtLH6fM79Q2mZTfxi7tBH8kRnNvIG+MMrkcVEvYTJPNtl9Sb0ujIWpG9Ouo1tmDdwvOaVaU8
lxJ6WTqMUC78dm22LvJvBvbxX9y7fNw/Dl62KYwhm8XDNpSLuuenm9f0aSyabbqTk5GsNT8/WUPS
Lfng7ZrzKdCStL2pkmDckQ+Llx6Xe6t/02omUt8iirAghn4fQv+J6/7O16Jy64fUe2qnvGcjDisb
8Ql10TUQ2G8Nbvmdo7RTQKux6F/9ps+BHVZ4cjOOwzFn1jTqjmNo7EvbWNFVZ1o/+lDhtqKAbl7O
tNvpbBCQ2Y8FplH9CY9xvtc7rjkLjr+JyuGZcyRwteYKqyE3vzjrWs55u2ye8xwZi9uMoInhCYRj
eN1iL7AXC6xoT7mGXt7Mk2oN+uT7JVZkBzuAa+RgkZhtUJKmnbsCPP4OgshfuVjDVqokZdaMsCq7
81rv0kfAAO+ZEvedQeQTlLn6YWRdhskaXXfjAAsBHYtsT4KUQ87A5k5VLYbN5QiYPvBBrFVJYBvm
t0cLQ+1qIDeIdEV1n2n6heFLsXKYCIkcte8GyVMZDqDCJDvIsXBc4r84ke1A8zKCJjVx8oJYz+Z4
fkWRdO+Iam8C0F1r6oLs2V/7NGtAN4MH7vN4PcqCo9LwHIr+saoEUWmKbJFeVlCBMBXNU7mpNfLd
7WK4Y89+iFpFzZNs9nXkuAcyrvRcbAlsFnukvEdZX+qaGqA/yec5oUCq5oNFAtoGHphJBzjcx0AO
B8LPiVQDx+qU5ps1U8jSQ89uwxesMvqKaI8LnrnM8+35CtoZnaxwY9S9fQ51fFm61YBwxIZWpV8X
SA4N7+k5kX6+oQj34TvK4dYkOomJxV4li72iK/aW7cSbwlq1enJvx2mykbDG4Cg8YDs9REnMkW4k
tgZXHTSlPjAoHUzIOPpX+kzFkpppg6kLLE4n3IIzmhWgQ08QuvLEp0k1SRK/pTPgECRx2gHvjw8a
kuLE9DAFcNu07xS77g0KsRpkY6eNC1gKaHkMWs6tW05XKYzluiERNoRVgnb/kS3cUQvrFww5iLIC
3oDuZrhpz3ROeHOdbGrcpsfUecOxxi1l1/pWtym017nOOwuYbgGz7qFGRLBCL3gcLfZcluRr65+N
gTrYaKK2G5b7hkPVuEPp4HBeJnuLzNwmvW4WTbZbG/yu1VyvIzMnuLHLM9Rj0DhrUk2kKb/RAiTW
owpvLM3pN1lmLg3EaVdy6H5u6P5RwFVPTl1XZycYvQwV2LrravA0k0n8JqVrJ0mDE04D55y6l9Ao
PgxEcOc52Id+cx0XbrbDfKdRPJ6eCuUP6JOYObKOrnzWb1s9JlY5y2E5aBihhvFVLuWyQWLrSdnk
dp24l3b14kfTeB/6dPxLcIvpoO9cqIqRleabWkZf5+nbssPeq4YdzJi7HpUeeWiaRNQrlka3Hzbu
fD8qBZMunq4NM41OIrZir0yGl6QddDKFqQuMM7FDxlyg1A20AaZL9BGbeElmyz5kdIGJ3hquDdbW
y2gsqgLIYanVM/Ic4ons8WAnA7NcZHn+xAHe7qEluiQzA0CCAWPLZoWQ7EJPYoNSuiQUDyplXSz6
KPkDWHaJO9x6cI5OWtJQT6AyvpFz90UE2rxL4Q0A3AyvzNi4lfAtVsLUwDtVdEoGHDmRbO8HSH87
LcMhEuRYK2czsLcJpVLPFP5LPHfkmubRVyWiYY2VDSFFRCshYF88JW8uIrrYTvq1UYzPaWCJHUTs
C50FvnSLvlasldtZGOER7tw6hf1/HbH+jl+atGjWRIpAMsgwmNQa2bGTze8H6/sWMvh9F8f03Nyc
rCjSQ1atcUlzLhhq7juzwNXu28yOyVysgkwHFIlTTEObcWO0BUbmFpYXCzT1Vv0bDF7amVPukQMD
GqMJzV3ljNclTQNDukjBgtFYR3PMosAYWPjLuSBCLz7hJ/5QLANbFR1JhI3WJrBI7qUUnOnGRl+w
SipC3xyRXtm65ZF+QDMGOwC+/jedtM7R73bGAD1Zwgbufa+vymty4x+7St5YwayvS+tViQ6C9GiE
O9uEx8MOtwWS1D8p2b5NtfVcNrhli/oR5tiAJL+ndTR/FWsjBQdYqfTOLmrUP7jLog+SJ24ChS/A
Zzs30YWgK02x2GydRRgIDyRuAqiIiN5YxldGE3o1kb+pqUMSCRDOZdX7KAg/R5RjeO5YiJUmx1Vq
1/usLt8Mv/oe17gtZ+bkjN6IVu+BGqZnbFpgyUpr69TVSw64KQq4KKaEyEy85KpklfUIJiYacWJX
FoBbWofNF1rkiMw7uvqWbpOdROgr/WW+RirmVn+VlvjEoJmSyTiNxFlW0NzQ4we7BlvRWhMIfeAN
rE0GXhLT0qMkR4RSlx+SaSb5GsuPG6ELLEf93gckutHx6o268Uw7N9qpaSJDN4x14jDrTZ645Qbv
dA5VNe0wuQQYGrPpAUdVigQKlVLVFo9uFE3oZYs7GVDbCTFXjiQwbvo0gykUxhCsplPpTsvvd5+5
SBdahdSvvrbL8G2KmLroUU7e4MKwzvsjrBSJQR9eYSzXzNSeK2x7XcS6102+BtHenbe1Xd6KNCs3
be2clA4SE491v1JT3G8zeM14fnlQcgrXg5k9J7mDlrgclttRW7e0XVd5lCysw/4lF62C/HETUDm+
ChDksnNa1SZjqB3dDY3x50JY1VqPaXHA63uJAmPctnZ37KHrUMjdZMV4C+3hweS0DhlebZQIHHrl
FeUqSD5lX+xpxDFLRmZzZqW/jRoiUeLe8TJnJp8N8FbQMBcNYPfcwsLrSXN7xURF32HrLjz+Hoj5
boLQgghcf+7rIdhoGU2KfmyPlpzoUoQB5prpAkWZpahGfyXRWefzuObev8Rt8JGLSPNas15PKVMo
nSlE5BD2m8G+cc2U5edaVtxeQZh8UGkfvN7pdlOZHSiXfzPxvq5qeCHkyA+vajDblRl8d3ur2Ed1
/FELOgCW41Oxr3MW7iVadM6+tQEzLSbPlW4IaKjOcKzabyhq9k7Pra6HpBA5fMhMx4BIMgEGEdWa
zy3LtgXK9BKUYmtaQXVF536nu9S2C3cOD4asnnKPUqvOxgGhGwcHnMdkpRQ2BA+tfqoy4GrTBYme
PI+V664i36EgPb/n2XipR4UiEJ6/EnqzavvBXBkzu/MsRXhTQ/ecRHIJ25p6BjI3N+iqHTMAOxh6
GPukSbbFVNtbqswP/adppDHKOz55uyoqphGt/AYXo78HKMRB1o3KgzvPJ2tC61tPdnRUGsl4bBmB
MQTa/7F3Zk1yImu2/UUcw3HG14ggxpwHpZQvmDKlYp7Bcfj1vajTfa+UpZas+7nPMcsqVZUlAeH4
8H17r93AyR1unha/OHqLZz+ki9Fed1X+jnT9bAAePeU4VXZ4AfGF5uY2ETUnkGw8suFJTx4bsV2N
igZrjQH5Ca7JzmJLs8wAQCJEiRaYDVgH4jHazwZwbNXiVIMbziHabE7mhHHLaNMAUcCwzRKqJhu7
wfjPwG+gjDhTg4D5OyZ2dTZhkZ4Zge9QgvcFCpbdSEr6uV9/RIb54tf0rnqze8JsCEcXn643NOOO
22YSppR4znu32rCvCnaDK6Zzt/5oiz7YBXnHCQJiUt/hARMmNgDdpmwtJAnGq2kL7SgNrgBiqwU5
JPz7j+RyZic7HS91laY7EqEDcpXi5dpGxbFJlGwPlrcchgIaG5KXEFQ1HEhz+Qqzib/xG024SSZY
CyL70gfqtl//VE4ESMEEsak/0AYxhKOPK+XXKNu/bBIfdrRV7gI1wPSo7TsmESKui+lbydM2DMCe
debPO1+VWCcqvok+EEWoM0iIvRinC1mHyy4T5ZPRJ7gMp4pVdwo7krLQlGEcHxOehdP7N3//AC7z
lDjVrmlhjg64LrSBc+HvH4uVPqoi6VahEAKF7JnGg3c9Eq8r3R1+VXkpsaQh6miaDa5slrFIUAR7
8GymrLzovo2CtgxdfxRfxzwCE8zRPRfldUIIh5poJhvyrmnyB5nZd8zp10TrDWg25m/Vwmpq1+Mm
bVP292jUQBb3+wWkd6Rnmnr+COoAGG6GYWGJUfRkyQ3AwVuXg86uxOQRLTlqAZyBUshjOtM/krHG
bgUiQZlhF9M/p0BRqHwnGS6D7uG7xJem8ebtOCsat8W8x0F2ZMXaRt5chEFEZoZPhwRWVoEHQIVk
7u0JlTvZbEPMQLzEKXuXSPWomhYAJ2v9o2ISgyR65SXijm3i3lDiPm+tO60BMfr+rd2xgrmyfYNd
8JqYPSz54d1E87odpx7GEvHHovBv4oA6TaC942C4Jg2qYdv5OOTL2vL2C23VrWM5rKJlfA0W5xqJ
01Upx33l+rfg7J6CdjvCDdiU3fQG9s7BvjbuorG+aoX5jMNly471xtU+Et565O0Y6z15pp/lsDBO
mFp3hNj2t8PsPgfWZ9+rTmM6AaSQWw05BclPDGOV423Mwjsb7Gimpj3B1AAi2epHaQefg4TefiY+
Cb/myN2d/UXtQVJQGpw0OCVNMAr/tSeINSkpPoAGyXdUXB4p0sK2M8WeI/nIAZHRkznmtEvi5ksn
kyfbzXBDlzUo5Ex8i8z2DZjrdyRZn0VQrZhPGy9jQDGn8djW9fd2y9vbzVBuaB9xqtaklG+hOlwT
fgDOvjWvhK9xy2pytPHRnZJFkLVZi2ulCPLKfUQfUYe5+nNtBM5ODt6DxuQQKhyHmAEhnjUzOGi4
tlSNr31jPygRDvyO01jC3ems6KGPvPsaZ7JpN0ffjyIAcR2vIZztNGdrL3pDh4DkrmBDX+C41/dp
RkcBb+cRSxeFgMQqr6Kung5j6X+1OsYpIE68GTlWk0nQmJZJaGTeaXIrumAepYVSzICWAgp6iqPZ
xp9Gn+By9DwDhZq67d4oAoEwsh1s64v9qoyOARZlHfvB9FyWy6vuU3FKVCPDeEAdENkwK2S3D4Z4
YB+AkhI6C5sXcuuWKmcegCH+XLfPAmXn2ZusLow63iC7llvbxs/VdvF7UHv2c/+3DhZ0iZu4GzMx
7F08eI/xZN0gbJq3oIvZNnzJCnwoGOSfCcrDktX1OWAJnzDvOPSAp7Ntcc0dAUsPBQlvu6Jft/6s
2lMHMqFxQpJmnCMMju6YJ5z0C7Z9fWMEYdnZNTMU+RKUnLbrDI1Ugm3vEvCewAIi9sNtHzrPyO7A
oj0vFYNHGowKqrJAjKzpqryUAXBoJ+vYLE9xBdsNDCcIl/7Yj873zuyhEefOBQVHegjiLj1kcamP
Qb9iGCfQik40x0fZVOekkyn+Kd4Au1rUsa66+z4i1EQCAF31vmEd5996cqez55rEUvqboXDrKJzq
UWNQc5u9FbUPUdYcuH15cHlShwS5Jm5xpnTEUiMHbhPkSE9LeyCi4EQ9CdtbTbdAgDIKbbanQzNT
0TPRfyTaeffiGG2dYWFnxxGwB1rEINSsqim0+XwJM2Q/52BR9S6E7ECA4UThPDdzvZeq2FbTeJsN
+qEolhLDVHMVt4rDQDbvrC5Lr9PeDcdhqC/+dDeyW71BJ0RljVCpcjdMo3eoAxtOyNQybotoCn2F
AyrjcLkHsgo7ZEEzM7neMRvqOkRQhKqwG2tQpXF2HWT19zwQIeFOw86amDo6b0TK1eYPAWkkzjSp
Q9vhLvBmXuCanNklnkNiB18qFFNbsoRYwNDzxFo5O2coCFeI1FMs/DIMeutzWSjnOigGcjX792bg
XuOIBl/FgZzSDPX0KkemNIwBBz3b3lStdsCARkcD49yMIvmRvKO3XGEW1POMUd+c8/NiFY/zavPv
ev2SqLRDfiqLYwcUH7XIKdf5ZbbpRiylqC+j679aRffJmnz0qpWtw7zzVoMzZg8X9tIe0/0Liok5
NP1M4ftGfjGa/l1iEmM5RMWXOE/rg2egz1YsziiI0JJDqKq3Ru0fBHV34IH1fWw5hKjzYoczgZWQ
/FBnSxROMod8JQ2AyrWHjEjEZUgc7nhDBuwn8DDVfRIZVA27K39anKODkj4pCG5xVr362Rn47Sw3
MwqJYG9JuPWuQ7jG6K86VTC/l7kKbrp8+aIafWVnuyJtCCBznfpWdpik2a9RSJC6PlkWDTXJKr+p
1821zGSytbP27LtDdwTDuPrckJLZq5ZdpfNmcpPdrLk6eOj4OvhLkZWbEiJZeeRjZChxxnW0GORL
8euJljZAohAyc9CzOJYN8n6qzgbI9lDTQfVjqgK9q/y9MrsG8aH3yWCPfUChxWajQjfl2ryY7YDW
LO/cvRnr4NzobnhoFVXDroh6iOugB/NybSaSUIbcaZ8lFvwgf/ke9+SkIDMZNpCvrF3GgeOgGw5o
KkY7R2vbCJOSNqIGVsy5OkGj7tvufSI4aBpRc99lCsQPcMe20pjPiZg2JUFhJFme2kxaBEkkYG2t
+HUhxm7Ta7WvTKTUZkSKjNdzEiFh40xNcVRtdfketaSxeGPsEg0HJmUZidDrSnFnt/Lk2lGwR5aE
LZFOjexYn3yZLegpiHtJszo/lPmXOTEk1DSmDqk8FmOiNUZWloPdbzFPGTy1CWQ1Ij49IbWuVdfS
Ja8fUzhLFwcFPmVP/0bNKQv42vxJh5sKsVKYgzTfI9UwaXN2qM8yLU/H0j5ot2uAMtK07VP6Bpkm
hIpEnDBLRvS88bKleHZWk8GPVOKnR3vtDaBQWw3OxLibi9reUj9LHswOSFwJdJoqnRF6pIJvB7/p
joFtXLfDzHnrK0BFeTWiNpFzMt32ULem6KHNqlffTeWuG9jb1yzLZXJHqg/qQJtFvie6p/Vdknta
vbMUWdw6nr5IABEIv0x5MGd2VoER5jAsj26lwSgJRcO+gm0bxbF+HCtr2TYJHJPW9B+AIH2PmR1O
JpsGFEGSINie3D2CYzF0J+2wy02Tg8RI/nPzF8EywwPbeWh6Rm+SthHQBsT9Ofp6hoviHZten8hs
rS8oZ/XNUATwGoqh3k128dVF9XSXOLH9FPd6h5DS3w6QrrdTgVq3bZf4UlZmszEXvoBCXwVOspw8
Ob9PLi0TJK+ozZWB0wQhn3ZBYUAWAixjTagvk9q4SdRMWbEnXZk8oUf1zE1jSG02YHHYqQWeOIxo
9IISixnxOV8GLuXTbaBKC3DanZqRElDsHUdQNY95GV8cAx2f7/W3dq+vPD1QHXLIyQbBSMo0VSpe
xmcOR7U6fDVRxcLKnifs7wjq0OA57pTsRuV+iyyfJGyHEAXSfqaTk2M4F3a7Mel2UEUZ5FW/2m6s
jFgxr7hlob4ijuNYGa1/KBRNCcj88U2pvvdW2T/HTkcxK4NL2wLDGdGVl7XxzbeX9LrWJIiijdpo
10lv3EPJInQlTLDGRKu198TFfMN5jDtFoMMzFo/KzeoRKNCcg40xsyfDO9BIemDfQ1CxXMIJGBaL
gXwkw+809HreqgJkojRjkt/LlziQiEsJMc667DBVmGZ1hCm/KhYjrEjGGka/CSmQrRTThclzVN65
LZF3Rhz+UNHT3u97VvCI0+tYSeuSHavF404t/4Bobt5VZU51g9/alucMiOjOM4cwNs36QpB6uq/p
TuUzlorSRwlLfOWl5+u+I9Yaa2+mL0UR+QebDciB1Jx9Wi7DwYqrF8nxbtMMkIs7g5DSNGLdinIP
DJX5Sri6fO6oHbKNav9Kc+TDpo8s1qIMt0Ak36gKGKlG1saOq39Pe1vtxwgNHdaBgx2ZwSnx82Y/
Yh3FvFLR7bAnY+fZa53UgmxHFQ1VXbqUd0NS4SyoRvI9Y3qtbDHbK2eY3rJIfEsdr9/PuQR9Bl5R
dQOrSAPpK53lyRib29xqql1PHOFOJjR9UBbDwaV7ycHJOKUlFMesdB/a2vyE2Sy/zaPzWJ6ixDEO
sqsfilWEbyk2YHNUX7nd1N7O0+LvemEtu6iI3U1g2v4hd3JC23JD3qDx3Zboe3ei7yrM+pF60MDc
HuYpCptg6m4buPLQu+j8O4kRwyzy1uJSLh7a9YeRa4kgOGXtWP9Ik8y6ZciETrCQ9BbF8xL2CdNr
wm7nOlm6m7Qvp8f+SBgVNTg/F49i7QUFqbn8+5+NFmjmeUZKR/+fT+tK/ZTnaXVnTvPJbjv9RPKN
cYqwX2xXOoVUL9Jx1Y3yNENuadSLcHB264VP/fe/Jb2ahJ6uZpOUYtgD62lhdA0eI0Nkf/Wc4/rW
fLEnWF7WWhxt6/K+NKEBNeNjh/VDzoV9j3aCk4OdMbPVR1kbuF/6lpnWXC5/t/v/T/D33wn+Vr/2
f+8AD+O5GX60ja7/+b91ftL9lx9YPrIiG6keAjp0df+W+WEYRedpEoctXVTajkQN9Z8qPyn+hYsT
8Sf1eUE3HWnff6n+LPGvgP8JMCpCIotDOvpfxvS7f+u++g9//tGut2oy/r86DEmdJ1GGuS7uc883
rWDVdPwgZ0Nh43IAAFYZFVl1O9ime2NNCTgHwtbLP2jn0DP+41ou3lffsWxf4lz/+VpL3UyxtwJK
zbJCYEiKkzGZTvjDc//PG/zxhn51EY83h+fqmphg13//ww2NTjPOFgdCOsL0OHrDT67E1Knd/+Iq
lsWdQOG1ULb/fJUkikt00COaDcrBhxr51JVpKT/d/P4y1s9qw39/PfQS/991GAY/3o1pOCSMUtnb
0jafw6RmdYuKCd8ZOXdMAdY3tHqvtK0aepwivp+d/IHj2rOfLH9xDCngksOlS2mGUtiLQ7QGEoOF
YR7qskCH1X1ihn7+/UdeP9HHAeXZCEktz2Nwig8DakSAltsFOQzKK97MLj4GSrz4EKG2Q83Bf+re
IE6+/v6aH79zdIKucB0Mz8AtbF6cn59SmxiN6VRQd0oqYvcEoo97EoSq0++v8kGK6qF2kNi4QUnC
rDH5y4cvY9BRSh1u7eUYq5QTexRSoaw9RljvsLaRGl8XlDHGNsVGCS/Ig66/YVszgQqq6fJNaf+H
8fHxYf/9iRymF3slNJn2hzcKLWqrwQMb6NDMq9xJCLbJqUDQsAh1BS+wJWpHevr4+wfxcc5Yr+qs
7xhfcAAq4sNXDLqIPuUUszsbk89J10BH41C+cUv27L+/0vr5fxxM65UwzQe8ZFxH+h/koMCQvKSg
ZLihxFsdzd4wXo28jYC/zsYhneT4h8njF9dzpCsYv0Igzf74DTvTUjYWLd/t2A7HZVXQNfHsbb0u
Q5SSIvr8/e2Jj6839wdEgCtKlKfC/ni99UN4fl8YG93ZOFfN/qSsbrjAovvcp0hQF9DvFqeg7zl9
ZPhJBYWKSZt/GEV/v5MfHjMKdBaBdSmw0IH//P5MDo0NK2W7HaMo2jp1geWNkDXxRi4F0rRULMdx
pAPPvhR6f92JcxTEf3oYvxjLrHYgw1BdBqx4H15igVcyW9wOftKMfG4sy1DWkU3RubmHkbcb4dYf
rXT5w1fwi2+cweWuA5r/ozj++da93sTzmhGW5NN1u+k0PCiDMMqvbLzcc1PFpvuHh/2zwnmdRHhv
LJfOrYOkGPHFzxdsqxrFzcKQntCGVwsmv5SjDfXHTzpIP+N1Al5tIdwaIkhCvx9uq3j456/ZdVyP
MedZaJzRgv98aZtMi7q18NIsZXYncByhFk7lHhU3h/VCHJKmjf/wQv3ykswRYhWFIgn9cMmkcMfW
9o14m3Xk2slY5NfubE94OvVwDChMnEnaCP5wn+IfE5RN7jM61PXnqqP+MJTySfmkBaGyJ2ToyG7g
GgDp+DAbCC51FW8tlVINysI2gYQVgUc6Grqj/pljLijVK8lwdyoga+b3T/8XH0rA/bF9vncWxo8f
KrKXkvhyCeSa4Huach7HLVL9Nhxd3D9stP4xqFeMjxMIEQiXXCXvwxjrbb7oNAH67YEk2ZVFt6sH
bGlWg4PSyp5/f1+u84s7swUZGB7vLVOZtw6CH7Zcbqd02hrkYxVt0JtEPzOxTssu5zuPtpltKu8W
ARBSMjhICeVSh+pNSABeTEcqWDUuwzwgk+n6QTr9RvmQG4iHYs+wGaOgXB5qy39jGNH5xrgwZ6b/
Hgep3IxGJo9U8LxrsAikCjZrYanTY2gHE6m2tptfpD+axKPKb6UxwxE29StA5k+jppfXwCkmGaQx
BNTlv6LlqSTkg+CQED/GdQFCIYcPaApSgxvr3nGu5gp785vbt/jiFd2tGKg/xzoCJCjoA+3pDpGF
h9vAjAqMK7aiQ+rzj+hz0EgrYeI5bZh4NRE9/bEZ1aNblavb98hGAaPbiALkvW680CpOFpFIeV6e
Kynuq6579AdgRa5JCp23o/gCvyEJq6rZZ7Vvb+sRm2iSTBe7dW9qPzlG3qexWq7I9iBhu9+iS7px
Z2D49KrJnCKgguhvJxwDtDF1mj3x+I9gfbGVES+YxeiQ9a50xT5eqJ/2FLzNoxqSsxM9De47KHFQ
axkZ3p57qnv9ziBrNkLHayPwYLJI4ts4OqucNe66K+0OXDcd1lrHaaaSartYhtUXiWETBUJI/5XW
KyzqeNwbGtiSS8Stjo+EJyLXQJ9hRucItODY5XD6ccga4NCBuVt+BXovKO8nOYSza297WbPNmd5p
z00bzNybZt0dG29KXtf0LtryfZTHVXiaZvkmslluW0RmlbgY45FMZyvL92td3Sbppwh8gj4pJA13
+AwoUmVPfjye/SI9+R5GBVWFRq5efGpybT8jMnP3fnEARuxkdDTMnUfEG1A2rZ+j0QI/QUDz4r5M
hNm5EFxBIvqO2PDa48z9JDtUmXlwTS7WFjYhMkzKknFCGBhJjm1K0SWBfegaCBBA4BfRssOSskfM
spcj2klrPjeTDRsW94HKH0wTxEr2tMxPHa7HxEQNwI40tp6saDxXnX4tWt/bRo4ZAtg/QJLedna7
KwK9w+aACL0CQoy0Ar++0C8ZAj+R8Y4Vxj6K2pdMIX12TnX82Y6wFtPZ8SgXGUG0HW38hf5Di/qd
SElMEK6LYcxIIKIMZu0i9qitvY3yQSoVOn6v7mZOIGHXN9VB2plGnY0ZFsEmAS/psZDiRgQTVBZS
0Kx+Vyz5N+VjBUq8/TTfjwg5IYt3+rD49gFw3rFQjHeCrGys0H6CNM9Q/j2krdu+aG/LnjQgQ/j3
i9Xhw6rvJfURSKDI9GBPvi9YEegJXdihn3HYXVXNDQr/53ZEIEJgp6eNeeMgZOOsCT+GdGj29Jzz
4YV1X+1GryYSsmb1CbLwZo7fmIoxYaiTMqOjm9Aqsm+p4JjaPo8BS1+DDXZkgdll9KP0UzuPYTQ/
RxNHBPsqa46ocDYobraBDIP4uLRPejqYJPjWe2WdXRRrJlh9RIb10ZzvU+PRZjxn/nvtFRi2LpV3
TSpaIr5JgGWV6fMKcA7weXd6bGbBFg7Zhni2vjlS8KuBPOCzqS5t94meH8vR0FwoTi6AAByqyiCM
4AkdLNNGeK337vKGrvArmFIYA8PNtD6fiByVVtLJmTfsVu5JAaKXkJ8gQl2xfWm23RLTorQC7DDu
vpdMgkzon5nN94F2H2xqfL33LlDs4f5GbI6DCcbplTXM4cR5JSqJPtMXL/hcIbCMxH2Pb5uiCm0o
DBzqm5oPbXCnqQ0ryEf+nZ09t8GDGyEKsItwDjglI/oIrtD3GcW3holdxasZY9tCZcX3TINmo8Xr
vLpOqOIlKWqA9ItJKgkSGOKNba/ajfwV5bLvxxtCXmxiPIEEtGrYV81bT72tTB4mMBbyRhY2oBJA
WgeCBdgvign119aA8kAIyrUdA47V5p6oK8KC8HCToxQ3xZekd6+Qn4bB2ow2evWEwJhWTzIFO6ze
Lv1JTfzkMD6kbkSOvf0lqe8CJuihCq49vzildkK60pcihdig03BwG9R38XZpxoOy3Y1d4l1DzOGR
Bi+cJ4ctdUq5dhgTm8yC7tYz5YMksFuSJjjcBIoGdeQeSwr5ifXcYoJJjI4EhOF20N4p7ryXVuU3
mRVclBM8YmnVezos9Ua0MSmAA/oUeYIl/6As0hSWAlDS7Rg9uvV0J9BnSic7N8W8SaVFH/wbns3d
6MRhUjQ7aY37vlDHeap3sZPvCRLZJtZNbHwXZJeZWbBHeLgzDfsqz/Cksaw2nrmxnLeqcMMJTnhp
rD4MkCtfnODNUvpKOM1B97w7dOoKsCoD5D+RqlvDANVHjthxGsxTUbT3yHXPo5oIGMxYzMQruIrL
7NBT8JZrT8yXPGrPS+48U+HeJgHKh3IOG2vdsPc9Mo8BcSM5DW9OsdQ4UVL6lIb+jp7/vUkuNp2K
6GwPmGPdhmwDhItGU25FMx+I8RSo+vOLhfptac1jAfApZN24shznIbE/+e2jgSMoXop9RMKPSQR8
6hG3JPG+90xFEYrRzZxSso8QzyTmKR7f0cigUAF2Ou2GOtklQft1YQqavBeiFl+QUl/GmWRQ5GKx
tE+T87l2UK4WxE0VQGVLaEIbkoSwp5HTaJnm12r6vjgoJxOHBZtdgdzPNBqoLRBbAQ3FT4jiYELH
xT8mFGZ2hUzxfI3dwkYFyVBXfsoMnfTZXkbFnJibWXkRebJZ7tJ/+dN2fz2j/XSuYbu78isFdRlO
jiuL+sf9JyHQfZtI2ORDUoqT0Xff3RwselVfK4dtRdOmYbNAIp/ydD7Bhej+sN3+xf4Xm7+kpOlC
Y4cM+PP17WzJhmAlBoNdbrdVI4JbQnARESfT8geX3S939qsLWjgmhYOPJdS5RREWFQmXSkWNooGh
KTMju1pS0FJOqvLDHzb3v3i06x1xhvKpFTsfTlKt3cJuSShQdDlDh6DyHfCes5sCeI6Uef37i/3j
sLgeWyzbcwKbahZnuJ+fI/m7U1ql3Fw2QPdEuFAI9MGp8Yq8AhxZ9Ydx88tnSVnJ4+TCmfhvO+MP
x5bSMlrLzTiJVwM214VIhI1VBxzM5/7W6Ym9+v3d/bN8uN6eDZJRcI8W6LSfb08wc6Zdx/HbjaOr
Phgfq7g8pV2RhX0b663HKrGdiI8+LlbJ1J+oxyWXVzrFR7gUrlHtfv95fjVqfzwkfjiaRxwlWhyq
+bZQL9Tj+3S6q0fjD4fedXx8fDV/vIj18z1jzMeAZ1MqlIXlNJu0xHRHNSf7w2vxj9rRiiugfQEg
wHWoBn88gSJ/ciq68JvFI8xtccG41w4WHpE0Fzk4D1k9vVXrdu73j/AXA/any3548Y0UfodPXPlq
LeEiyqgfFpSzLyBga1ayAAOLJiPqD3XoX9ysL6gL4v3xoekHH95JVZKrRmuvJO4H51E4cMzqdnCn
ZH2wO5N43ZKnHlOnG5E+zqKwh/D3t/2rD0BfyAVayqtK3fLnL5Wc8kbENLK2Hn2j3OKM34iQvvKm
Nx5qEiib/O33F/zlUIWPQa6b6Zm+82Fi8LCuVb1mgWkMo8SJIuM+OI0yKL4WLAfDzf/4ahjwXUFH
bq3Tra23H5eTKp9yD1lAvo15nJuxhavjRQQ01c6331/oFxNQQHlbSGGuX+bHdcOJcP7SmKcfNlVk
xPmThoI81fl7P9NaChNYwY//8ytCzAAFCQeCcs2HB2mhwquFJ3kdyTEbKv15bD0gXAUb6ajy/jBM
fvGtgbz10B//3Z75R0GXWg/NwCAis3zwjhHlkmvNUeq+16V1+/v7+sWLGPisGFRxWYZBZf/8lZnZ
NDceXf8Nz/lL1U0UfSqH3vhkYAny23vR93+4uV99dxCAKS46VL7+0SlYRFnFsQXYv2qNcHQ5wk2B
2okqdY5W4f5hoKwv1IdZNKBoTJsRMosPy+Pn26u7oVGkw0TAuc3uUgh3OOisch5+/xA/3JLki7ID
mmi0tmxhmR/HfU+ELaFDSAvqARFb5SKKLvAWyIQzzTAVf5jFaBj9fFeSrjNbGDa1gI8lk8k6fn5Y
f5VsYIwAyNv08KgEWmUQqdAhW/bSG2b68q9IGYW8bQ3tTfeUc/FJ4TTJJpXDSexqi43krMZSlMel
dwSbTKWiii2nLpTVJluvZrcWXViMwbFNceOisaTCmJf33QAg8NC5bvmpGluHs/GyoLpMVfTSG8Es
N4UKiurAIYcjtiYe6LltnPjNb/3SuhDmscQhiEZ8qk7kOTm1NHbzIfuTeHwMliGxQpQ2LcnHMuUy
xPARmFrqgMrvMiNgXnrVFgBYM9gqsigndWoms3gzbOgad+5UDUW3aSONjTxZUkd8E20eICCd4tVo
1ad83myCtENRIRLjo+7jWb5bqMY4HUwZhx6Obgorxosaa5gSOS7YFreY0aePM+n1zTFLGzGHxQxY
D22rbS4HbzTLhrQ9WbrL92iYgvGaWPapp1C1SAnkwM669CjMptZbRG8ZxGQTfcBWzxLmgGlN7VdR
Fq1xZwOGy/Zlb1nkSRila+wKZ6E+YSbuCnnQWR3dcAroWIhRNcPoJOQ7LLcet7CErGKwHII4ufNd
3Vk3ZNVhdbeIqTZ2a+/NoltRy2oX+CoaoBkbuDKHiIRZwIZAUDfKiYkfocQ+UgSyOq8+4ddzdnPp
df7WbgWJgOkcoV+y0OcqjA11tnSvtj8W1ZlE4fRM0ZdjGokfmHciz9W3buOscVxgLb5rFxpaCbAM
VIHu35dR4yJSFp33zaJUMO1Rezonw5PNDfLu4cXMqeyb0Ju3yBHg6ZfSDk2zLNn8sU3gQMuSsHWY
N/AeTSSAzgn5z27jN9QQhjU+oqnVRfFyODuCfse/FNDsrwupxhRQSzJTOOfjPjksmC9mBFe1fU/i
7/AtSt0Sw6Ahr9MY+Sq1lTScStxKDGmIZSa6uheQDSVc3tRM613eC+8oYoLviE5RyV6VHOz5pYpC
leKwve39vMMWZsYo16IpJg4zBovWu4aHmRUuXXFJSlNvEmz/b77nf66Cila4JjmW5xid1TxS3rXV
64wmDuCsHvdxLZobkkxIIDfH4j7L4pHUdDH56ansyjW+xUF9G8Rx82nqh2nfm80bBXb97mD0ppJU
0bNpyhGTguVLymke9SyaXYRXamVf17OvvzhVRUunrgSUQ1dss1X/AMmXkn5bAR1VFak2FeKwZaDC
KWkjUBZFpUruh8iNKxwYwDwwQTYorkaB6TIdps/BIryziAvD3Oog6qhZESr8aMCX4B1TLZXsxu/z
YaNRUlOqMaGVz+aQ7IvYgryazM6xdUFDdUFkbFOUYwxpnDxNUPEeSbwp3tYvqDfo3EvfFp0kN3Pc
tPcQxv0Rk6YSz1IWBehJq39wOVH70NYzeU6SoiOy0UBR4UYxmvsavjOQTVwBAGJWtW6dHcqqi+5p
dvc7gs66u9lKTYpvy/KmDITm5mz7t6Sb9eTyuYjMgqb3X40uSL+KCOOVN+P23TRNIF9jTAIxRcQ6
KxDu5GZwhqcEF8CFmBQufYzlQbpV2Ezz/EqoA7U3z2L/bQ1ddalZAm4JpqtuA3ORcEYkRsUeOPQu
7TATj7PTQteJ/euGABveTSo7VL6Luvte5VZCamtDbjzEHSCIpOxFmBO7bHhyFyUVbeJcP3gCBI6t
5vkxte3oMYPfuJ19hflYVHhkyrnTm5n+5qexs7CpzbCoBSRWCLwYwXLtVkca8XNwaRv3IZ8TeghF
RdkLr1XO/Bb6helaF93nS3dcVBUpRp7hfI6d1Q2Oh9sTQMgQFuzGUXNnXZZVvPW1ATfYMdhB3LRp
PLcXp0lGm5py4RKdYeeByTve2uIkK5T4xzQf0pvcH1HpWwL19Vd0osiztUnZ+7GhWk/vgVC54pQB
WXRugi6JzNNcRk53K+y+iU4+hyOygmbp4EskQBIdg+HXw2cj91z6O6ObGsGr5SjYW+Qoro61cuEQ
SkxMCa+7ZR2bdv3gTAKeWVlVh6ycPeqRHs6Sod84tleoT5LiIFrpeZFrME65BJqJMq01qJFIN++D
NescYCpCnLBz5qq7JdAxRszoNN619rHlAFI2NfHzkqM5pU4j1rfdGFGgzzwAtqd8sGP2Arjnv+jO
zaIwb4cFXrGydf89sIbipo6NIjsPjItuG6NJhyLRJ5T7RjHfkrFb19BmAOqCiI2dQ5S38RNBh9j/
EnM59Q6H8J2Kp/kveJQEgMBxVQBfHDpwWNuBnAxulOznZSDkdU5rdxML0XoPs6c7GNiE5QkaE1gv
8qORJ8bZ8mGPILcx8rDLVwLuJFqUvtrCOF1YEBn9vmUl0I7XAIlyLDl3f2XcBE2nJP8P3s50OXIk
y86vohfAGFYH8Df2hREkg1sy/8BIJhP76tifXh+yakZkJMXQSGay6em26spqBAB3h/u953wngc5c
8L1uSrXcISs3SatN00Nf2nnJPGlAF8fJeB3xeexnNExyc+FWsDRnCKt/JvqQznSvKmdOmIOpbl1G
q6rWI/v5mFN9Po4NavUAyzoAHlo3WHFm4EBxhwmZ0D/xtHUhwvapk3BaPHPQb5PALpZA3P1ZWocA
f5QpJDM08NTi6EPrmmoV+7PJJTEJI0g9COylg4yecnqSL7y8zd7UOI9uDT+VR0uq+RG+qPFMYfE2
6rJ85cEdXrBYBfi96x+mE7uzWq0GjE+q2FVt+oKBYJjHKpC/UY1xoEDI2UMea6nbImFfs9TnkxPU
4IufGwtSVp2TJT0Vh4Nm0sk0Qh8wqaNoKUtsNCXTjAmI6Gu37Qt9VaDe11cJzRNXDjVkIdjAcdgz
htNe8MEdapeibvEbbAfcGhtHiyFY51n/3ox2KLaAWJq3WKaE306Z8G0aidfWBeESyOnMWwKulRKW
ksaJGwsNYqansEyUYhHZI0iGCccbzWyc/a94MYJ1HQ7ja2BW7qmEN5utTd2FVyFA2BJzLB/ztLbX
BmmcMS0Ni16O5mKFDTrTq5g5WpiAwSK2G+OXjgxtZNJWAIUEQAA4EMrL4AS2/JkAF4lvCB2gowza
vFD3OGjmaNao1suQ579vtDDLfgRuo4lHUYSDcmJqTrzdzvTVx8q3CTitSvZLhyYypLsDHd6Hb15o
eHiwCr9N+1VmdKNxshyjwZ7o8IEkpa6i3jtpeGoVs1cQ59XWoPUcoMWPa5pN3VDSGG3szBW/nLA0
vVPttz5dI2Uoh5oyXEMiz43scX0CquJkQWuzLiTK8ZDUWFLy6HL0OAtCjG4dRiV2nLCKcjs/CV+1
SyA7sF2r8cc4mRUt8aji+jEdbZXLUC9TZ/XfOzch5UGpqwl80aYj/lI8BrwNy8P1OXOrDOOsvTMM
U58IbSdJEsvi+4udHQWNfy5mqVSAdUJezmsGUrhZVXc+ako7HIuJvYX0XoCZqtffX+js9P7PhTie
I4myVUoU0w/5cDrrIwVzruT0bg0O3iCtl3OsXvox6cQlucpZPYlL8fwsG1WUyxHeFmfH2xH8TDQE
gMfgZAHbSvWQfpxomvpHMRj4bMOSUdiDTje7eggvPNDzUy8X58RLJYKarMVzPbu4HSvUS3Cnc8Fh
LUusmQjq2c157iaVprP5/qn+/fq4msXBUyC81uzz18dBL00ElMtZNhby5LS9PROBW184W5+Xmqcn
iqRcRa4qcEkYSMQ/vTyDdSeNqQVOvVllEeF4QBbRXHtud+c2Q4TwpH2wQXY1RqnMzS5nmy0U8Ox5
dF/X6j/tkf8/VoHpKghfBuLlgxph+79XnSLYPv0FSJ2wRgDwXg2nd9kk9X9q4Kc/+X/6N//H+5//
lfvvs6R0Xur/3gkwe0/C8f2jFWD68/8ifx17CnuibQNtlFqm0Jl1/3gBSEj6D8pIoHcZgoS92fyd
/yT+OvxD/GOTiYByL+TZ//ICaNZ/0JpBWucQ1eJqqib+770A4GyxFaC9BIhATB2V1rPCZ6Mj+Zy2
9OtaCbYe3Uk2jTuEdBfWy88KyH8vMy2XlK8p/vwZvB9WlmEELaOPg1w3irJv2D87ZkD8SLor7Q2f
Nzh7bDXMC1NC//Kq07rJJY1pnfk8JWJuTfP0Ua5pP03HYRDjsvkBwxHKzEC3HsaMwGLqk+NNWKpf
GGvXsY5+SznCoeOclsPcjZoHvVWu9VR/Cdtkobnhz6ZRrr1BPbXFm6bFaBj8+9wot0QfzW1b7mqp
PH4YTTf/VP0++hv+lE3/VzHw38dHH0mjVKezhkxLzIfHp3WGp/duL9edE73rNrgYlxuqdchKwbpN
cYcZCUpG4fBvOdZwrzFutRjDLT3sKxP0fiHr1diIe9+uTuVwV+rmqrBXeWTux4lsQKWmJWWgGJZV
b93qETKB1fQY9EoSwT1GCzznaxqs+NoRF164uektnN8c1hY+ByoVQcc6a+QEppVD8S/lWiT2sc67
ay/fa021MgSpH4lx6+TRr9ixjwbPOE+SZRp1h5adUitqbM7FNiWZtrLdJfg+6rDNygFwy9Ai86Q5
jAUZM86OsuSxFZxkE6t8Dntz7cQ97ArrGPbddeBGz1TjL3QUmIZf3BaqCCYxQcoUNT+/M4WytU0Y
sVzrsDyGyEMbIzP4MWKMZ7XWgHspEE3qGdUIf0YOyEFPjZvawG4YHGE7a3PqlvR8+QR+/7ynsfLX
4xaQxvFMEGUnpknzYSypWCMF4YpynQB1yAQnyEB5/v4Snz/uzDaYsMCnmXVi0rlPadCfLjFEbh4b
kVyH2TJVHXQIcqMX97KkmgmXJla12fcXNFgpP93UnysaOj1kZrqDc+DzFUWtpQM5HHJtdVxSvx9H
laiQ+K5Ko9OUSaMN6rOv3TYkxgSimo8cWGgwAwjdwiV9oLd951X1Jkfdl/sp3+j8ug6TG8pPlJRh
iHrRyU2trZtj9jTXVtnsOoecXd/da8rwSHYF7FcrXrRW88MLy7fvb0770+H/+Mqmu9NYcfgkwIzh
/z7fHedyO0lipVq3yKpnMnUo3Orjz8EwnzJtAJfSeFehh2oKO2qy7Ex3mzgdWTacixZ1hSg0vVP6
fR6qxk1gIu3QQKfqHpTQYCy3g4pDto3Nn94YhldRQtJCHlXJYhh8XLECrZWaGQQgQBqrK+pXmVYB
K8MtoDEfM8dnK5o1JwckkgD5OaPw5CyrKjuOtnZFqYrxzGHStYDPGGi+6sA/9na9RxGPlC0P16Pm
/GwH5z3x4L71ejqrrHIFvfyhAHbjtuEpx5mL/o/031S+RKNhAYyzkVYiqRuw789URzxaeIELjeQJ
kV5hyOeL/xvFRxXYCF68CPl1Kn7GipAL6oDKQh3QEkbtS5wGSBTrU2enqA6Rp89KY7IG94q1yqr0
p6qs4zQ+ZEIHEiMdErX7G6eTAeZ8+80CSKd64ALJlEJJRlbqYlxqjBywEuATJpBgIKVcOHYIIzb6
UYf4s7tmluA0MV0AYqX2yIb7Zx65BynyXYZbb1ZNa1rSFw9dsNRF9wsyjSjQVMFllIk7R9L+0FiN
tYzs9JpDXpAXMIu5UmQj+YuLYopuouXOea+O0rWGYLCk3GwSEEM+EGq9Hr+1xo4bJGWzJ84EFm3b
4prjPAHD8dZLskfBAdPLU2cuerCA9bXe0aAxlSib913JqVOtCcMr9rXHsbej4N4XZTmP2cOv2uIh
U56Ia+RgxgATVXNQdFKTIxfFM3mMSI7iVyAAhMV4CgNtVnJ6HAZ7leb5S9+6b3HqHnK13rpesySJ
fNXr2nUgRuDl9tIIURT3pzHnLKyFOWRJhtdQAUPs9PKkKdoFXcpZOO4/a5hlsmExbQ2f2fkalqeN
k7SprND5esEy77L3uBM7I7SQGVDEyRMTBOIJ/cZWLWk72kN4yhKKJ8CHYrYBYCADHxgOetYmNidq
0w/NVkzcCSPSP+JYouyANyCeZ6BfgFotGke9G/vmxlMm5onpPEtpUitpoiuf/dksp2YkjOS5j5qV
lfraYlTB1/gt70UNPaI39YeO7vgMH8CLHnRyJiWfFbUFrNIn0HmNfGOH0XOmgFhQyjdd0cJZlncH
24/fG5IAZ00BEUHRnyvkzrMhGe+0EDB5HP52RwuXdr8BjlSZp0aITUGiDDhzjYK7H24U1z3Goj1U
nfdspS5x9sFKNLY/7ysyE4vKJ9UwSd7GMDpRelmPoX9qLEp1HLkeKI5QuZmZCTxnPtOjHJ15IXic
adU8XFhFP/eL/32htsWp1mQ95Uz9eREdiFqwRplU69IsntJuOMXw5Utnr0m0/UiCJrzOuFEaZyd5
1joS7RhuuxMmM7uzdn6Eka90KOk3yfv3v+zPlc+XdwwihNXq/L9pnG2AOhKkKzT91bpx6vvKkbO8
UsV8azWxAUnPIm5OeivikboWhFuPP2xOunJYkWNJb2ORVhm4qZGIeDM59BlaRiO9dmPxwzNkzjuO
6VADUUWgr8zV9kdjuh7MToGa0Yl3agRVIZFkiX5/T2d2nH+eNkIKU+NjbNCgP3vaqoFjrKhxSOhj
ZC2CQt0A/evnxGAAcUqStTIOq9rH9c8mCS4sTDORxz8V9weQJH/eEHY2BO1/SzHw5zdxEleNSS+I
++78N0GCB4mkesV6zOwbq5mcfol553P4MUcAfl7x68JDmG7y7MUKmuoUq3SVssp08vu4DwIIp6S1
O1ZrX83fchOwtjTsHZbG20YXO8SdD16hHcxYQwCeXajlfDHcuTYKN1tz9Glgfb62kksCPsKOQQXi
sBbtA37ZjQt33cS9PNMnBfKFu/1iDyaoT00bFQpVbPs+X9HqOO+WMR1K3S7eZQAcWgY3VdQtaY6K
pWs186i3j2wYaOb143FM1hLDAB/091rjH0jjC/umL5+AgVqKSo8+KSk+/x5ROq1duQzBVu7U7Kik
7Awze25K9xgFw4UD7nmeyLTnxUZpIkhzXJOBf3b3xLiK2sOmsC4s9Tl2G6BiOQlbzmx0lF+jldKt
Sp66Ln1y0uC17sNNQVl4/v0rOI8S+edHUFbTJ1Gq/Y9r68PenrZFNfaVUkJu6qDT9ih226b9FQcb
MNcokEVNyyPRt6Uw7yI72TQyeiQj4yVTAEk6ZP/N2igCVUVL1h7UbaEVLiR77S52kidTg01rudHO
bPGikzU7q4aDGKuWint9Y4SDvUY7sapDMqqoRfUzQ+Gz4vDav7/Jr5YWQVwKpRREnH+f6kWjFE7m
B8yqwryDTBnOesCtJUxP2V51DU2EvIOaZRbBm6k2N+wN7pF90zfxl3UwHnOtzC78pPM6w593D+yD
hqqKcPa8mGl7Bp2HziUzrYtOpE2uLVfelB5I9zh/7mpcTgo/UmCI+f5RTGPqfH0xEOpy6GGJJU78
8wgfhOKrmPTKdUK0B0GDT2XUXrjEF0c5YbByMYewCmvnp0VfRA0mpK7EZK4cYUn6C7NuM0LRbABR
YmJpMp0BV28v3NlXS+eH6557dH03yHo+bCXk+vjFx0A88538aZKBzK3xqm6BqEpVpU4stGukIG+V
sI6QHq2ZbYWcnHWDHNCuWXZBeN3SxCDnpuW7WpK/ajnxipSfmgAA5baiJjWL0BjJNEFhZCbbqa8u
7egt9LG5EG0iF4LoSit91Gu2fhDa8+E21hygob08lCnfNS8fVmaQXDhDf7Wa4vBn6wmxh+rcWflg
kBogoxaicqwwR5P+0Bnl0YqC2+8f9FdD9+NlzqrGcYOWXwBLgwgrTmkWlRi97vrxsWmTZdhnS8DJ
CHbACV/4Wnw1rj5e92zo5glqA7a7TJm2vaERt+y9JYKXlV1EWw//UeBUFx7ol+vGn++/TcMXo+zZ
lqRDQxyYBEqv85ysUEvu8jq47wZOuKAD9yi5OO1m17JqD77If/SdsY7jYtM6YK1syz99/9zPKB9/
NiNo4UzOqhZNb/71ee52KN46glzKdUoHuWnBoLJG2UoHkZaDV+MMMFK9vSKICCD+psQth7JLxeM8
ozPcz6eVrY45/tZj9l5E1SrWCXpl+hdSPnz/U79aZT7+0rMvW14Texz4JM2jrZhTLl4OkPq/v8Rf
ldppBXUmJaLJ5xNG2TRMP3y4MtHo/YidEB+TtcmKFtUeoFwtLo9Jnd0KRZzqytvYkbcnduQ9sDjW
DB10upgThnMoI39ZQKTLA0HbWHSwhs2FYZZ3VjXeDajlZlVgHsfSfEpL3GcDp3cmUqlG+8q8+f5O
/ir7/bkTumd8CdA5Mn8/30nUD1Qx+pT3Wmg/WXCeLEIrCj1bBb52lQIabpTgLZPeklyjeWwNPweX
fr5vUNgpbfXKIF06kPqF5/tPhfjsU0ENEpOFQOSsouP+/LPykKGI8KBYmwUPq0vFdeBTr+47ac8V
aV9X6YDMLdcXvjveKEbBGkBUr6NxGHWc7jdiQKjTqBctEKu6OYEjy7ZdBFg+52Ck41blCNxKbxaY
lAO0nEpxbxePvqTnq0bkSLSIjy0v/6k08i6boLNdxX/rm+o21FVEatRN+rpXZ67hEzhgvkDHfUER
/xbpRPLo3oZML4iyu7LSflqTsS3L+cMFDipEq4SGmES8+8kyaXISUGiOA5eflYOyyitRz3PSfwLf
IseWmKg0Ko4iouQVV6s0GQ+JP+irVHH2Ua0uWz4DC6nk8cry0oWtZfssTPVF57n52q3bldKkz15T
r+kWoj0YwRBbHXlAgieJRKrbpKV6M/bFQRVU59pk27fdRm/Lu8J0md4VmyMzWCT4Izh5rCwLo4un
XxmKs65sHmlekkJDlNg8KeRv37KWVo5gsip/yRjHbHTEM3aMMvFqawBJg5Z31WwSJThlxM7P3cnf
GDY/0pFgB22i3qELzGbNMGlQWwJRCrvZsg7N0VsgiYgo+bQdaR5qh0SBVFtSdtytCPl7BrqLRXbq
khyLvHHNR4GMBP3VthR/MZTtyiNQ4wEkO+DPR20EAJra5bOPpmDmo64livyoqPa+7ujt22bgLrse
QYBh7w2JbMQsnWNKd4E8yVe/Fa99R964Z/qYaRkUudM8x9x8XGW/fekf9dQCXBcfjZZmJtzSSP+R
oJShEmKqyzRun0sLOkmI9E3CcwUNqsFRnTtBdNSIErrwyfrT/j6bQ4TDMX3oytGzPpdkowEsPVka
xTrE/4xobTlECts9cnL78aTJ6EZN24PRPFIXvnOs6OalJjbCcplC368xf9o9Zz+ESvCkRMc6RXvh
7FwJgTeVSCuKtdtZjxyABD7P4Zqj701bUSsypfVKS+9ByDvX/+HrzUYW7coayZ20qOL2CiRApbmF
omwjKXiTAhQKCQP6ojWSx84rgfGX440rOmtubIrA1ZFgutRINGtbFrq+clr5bJtMRjMA+mrZrwHV
Fpj6DGuLnJ1R6HP0xk8pfAe3+1VU42NPZ72o/ZURty+g/O7s2Hp14/oZhBOqBmf4fafbyo/UujZi
CO5hJ4kyS6N8AdCaUZQPVLB0+IdzJXZ2bfPg2+YWP2nRr+tRMNHbvJjTGSAYceAHZUQnYJZ/amvv
l6Uay3AQSHfC8u77t/DViW/iuzmajf6DTfjZd9GLMsNN1aFY5xrKwtS29xzG93l1W1QWwdzBTmuf
c8S7Q5PvCoJnlIsZll9sklkDTccVnDymqsbnRR27UK9EQQkdobNuAyf6mTv+sajNe60FPJF5qzh0
TkZY/OpQ4Hx/9+YXp2tHd7DKYKYD9nLubIOFngxEVeTrfCxRvsQUMSj1ka3Sqjdq0z/7RvE7L4xZ
pcvfYTjlnrr7RPAi5QupIegOCId71mUdr0Ubu8skwBfemiRu5KZ/Glrxm6xNghKs6pRb5LlRUMIZ
qz0kenmlDXjMraT57SjFnTomxt4TxslT22pnSlEtskgsdOFfVSUFbk2xtkzndajCu0OjXrf4ccvI
PBjKkK4s4BAoMsYLM1T76ungqmD/jkKIT67++c0MThoPrusXa1mkV0MR/UKYMW8NssUjmf9Exs1g
L++gjt0Dofwx+uS0of2dBXC6iz05DOEc7tNrMrn4v39vX/0wS+VAgRWILcqfH/5ho2V2pWHXjZ2v
Uz3FCMzZtGiOERr4Xr3ufJLgv7/cF6cY9J3TNgh7FXX0s22HAZ+7IScsXyu+sx2J+ahKscJXe6nZ
Ou2Wz1ZEpLbkpMNNBGd1fgKvMT/jfCMbVDWI5GzCfa7FDzEx2nGsEI3uP4wjcjYMg9i3zUNabYm6
25vxxX3WVzMS7/Mk+LFwJf21j42jxDV68rqKSoMzFDpY2aub0NxZMr0ZguxmgG0OVpWPZ9ReaFmc
Ib3+HClQ+9JBnwojiI3OCl6xUzm0Z7R8HcFqnyEG3usiP5YWthRNuyYEY4Z97jcZWnem1124+Bfn
SAcFyR+7Em/hvNjWDPTviOAA4m+JGyVq4rkJS5K+0L4AgKOY9p1RirsoUC9gAL+8aXQr+L+QWnOW
OhthFhCXXDG1Yg1aaI7d6TFMvCXRuAjkjLWZk0tUlNrSGnR0rXH89P3wnmid5+Nuqvahm6H6At/p
bJ5biSkKt/eYTjYqW9S9j7Ik1TCQQQXUCHp5Ae9AidLVGHtrFNL6okisbVRAjNEUONAU7IhEcPZq
gfjYqZStVRPfQ7bPK4nA5O7W+QFW/sqvWcnUpuFs0LnXoVVthB1fc1566YtpK1vo9cqhxROar/6Q
EzSB14XI0SEZCFLO2BZotY32srIvrCZfnXZc6l14uqh4Aro624nUiOGDuCrytRGmr02o72KTaOKy
eqDzFC8Q1xyJKDqq5vCzgHZODUycCFW+Cip6u+B9KzFAGCeG+MJr+XsaamhJEMy4RBq7nMY+L79J
0lt6NVrMhNRmxyuNI/wnHB9szwdJIdTXzNeS1Iu5ZqFM1tmRZB2hNQ4NomU6eL8xYR+sNH9sOzra
w33AHx97eReZ2koAT13kDY9SjZ21LrtnvDPJrm3rZ01QKugfobygyE2Qn39/V18UMKZ9Br45KrwG
wtOzoY6Gxy/txsyo7tbr1IKKHuY4cicjSVyF0Sruoif8E+Ws5ZlrJKnhCmM0ITZ5wt33GJop6r/U
u/Cwv5iB2IHZ/wCnxaqI3OXzw84bYmhdp8vWDXW2BFqHFvIp0yw2l4HG4AdWkSMUGMgpgdxy4ZlM
E+zTwm+oqqMCb5z0Xaz7Z/o1tFyBZZGlt3Z2SVPQYBmGpabuOqxaGoD0sRZbWVpXqWU81FNhwOku
NJX+KmSd/YCzuy8pOmKHIj8cL8AOs8oMuwesH5adlOykwNrGpnfhpv/6qH6+5Hkn02lJcbFLUPy5
2x4i1ExxxlKfywtbPO2vxW26jga2jpMGy5s42+D6Kg4RI+LZ1l65dUyWrB4YjaY2O4ucn9QUC8fr
n5zOuo/q4TENoxccGxvTsVGfrl0F0kmSP1iEkGTKqTXT5wuv/ssnD9UQWzP6Rdb/z+NOH51GOBop
uIQU7hxFXEnU/0hU8AymkLOUJRl+y9Z1b8CahVq0YSlYVPjsBsJi0aevTHmVToHl8vXCD/vy/fD1
120bMh4G5c8/rEigp8WdT1RCoeyyxrgtanKuQrEI+nJrGgVN8d2QWXNNhvdlXW5dGT3n8rYX8UNF
RfTCr5ne0l8z5MOvOXtMANQgttGvWfsh0gGXLZjoDxTQl4G3y4nFQ1T8QKXgBtniDk3uigDoDUa1
dfkPPRytrv+e3/xzxY8ixi9HE6JvJGG0puh1f34qfmb34BndDBHTazDos0Yam1ojHeiYaKQhKHS1
ETx8f/PTvf117x+uOW0bP+x2ay1L7a61M8hRLQxGggzbZtFZOtSC5v/xUmeTxVM9vFS+k61J+qMB
xS7Uq9HanPSLDbBJ+/vFXVmQxTlZgL45W/MMsylKgQhmPfZ8vXqnXkQV+Ts18tbyBQPytZmPB49v
UBrPouCKVL43IqT3sTLBFQVVr/RZbf1fvW2tjPGZbR3kPf9eaYe9rMtLR6E/HI6/3sG0OWUZwc/i
nH2L04rDPqJDvNVk6vR6Af3e3hIuvCqkup8WkQ57cyvUfaCs7dbeFoE3QW5mWkqobZ39mbZJ4N1E
WfvkN3ODOTVYKMlGZj0kbuhlSrRSPG9pNBTamubCV/fLVebDzz8btnaHuVjHcboWFr1Dys3EFcfa
vgXjmKkxoWL/Uvb/e/OEFdc0LPbyf7XRo4E2XBJ52ToflN2kRy4c81h5clcYxhUK4UVKfyAHEvj9
VDnjEnOH02o/sYx4VdQUzkeVRKuFposbDQdOChjlSVdfaH5zNXrqPDfyRTKVXKwfFLjnYRNsv7/8
F2smPUZTxdPN8Y0TzOeZaqoBXtlpMe8ssXXAcPox6l3lktj4i7c5NcnR0lGzMQAwf75MEIVqJnOm
TiubHVq5JS6i2I5nIQfhoZcrTMUX1oW/d21T5QlVDx+q6WxqT+vihzXIzEUXYdzhzkBeEnsy8zwC
60j8In1jDRGOAEgB7i+9cQLEbG13CnMCF+N+WbWvozEsv3/Of1etPv+ccxFMnlZeFk7Z8RwO9kVJ
ga+k2B9nx9orto2OqdWdjtGqvWhdovSoMRZy8/1v+Pol/NcTOV8RCAkEFtYFPBECQAzvOoienZHD
W1+tSp0yNzG9319wKgT8vWbSXnI4FXBQ0fgDn98CkVx2pkQc1HqZgizVUZ9m+fVkRZ3VFgQ8iaYF
Za22NlJzBunDnLW2vpF8H4vS2vhmea8Yd15bhSAp2yetsJxFJek8FJqxx2FA+h+ZxQtFEwl8vG0n
9Ou6dK710VuosYdwYsS0Vib0GtOBFnpjbFs7eFASn1Bi62C6Zb6JVWuVu66cTxq1erjLCOxSjSRb
5Ya+0/D7IiR6CAKYq4kDey06Fo2+tmtzjzHvNk/vKbqxFhbaTpZpuPSbBKJB7Myy2NxRi6CDQJhX
WoX3ZopMNCiCY2qqL6muP/Y4yNe6ZlIU9onF6tXXItqTnlysh7xCsdQ4W7WQx5xMMg8L8LYZnLsB
feayULOrriOGsoO1tfb7A3ESwyGWwYGs3mIfQNJomiTY8cR/VV2EXjq4S40ch+pggP1shHpIRvB5
a02PfhqKFdy25W1iEQY5lO+2qN0V60w+H8JqHSjJm2NhqdQABdCVZxcDrAL1WA2SARSjl77Ycbes
Ferbdp9Hq6oimjUwMUsm1WvZw1SfcHHzpnR2VlVvLRKDr1Mlfwq9fpxnOlVAibZB9Bo2sGrR555F
DM5T2ZmvRE7cGVAANqURPfd9N0crowFJQGDjDvL3yAFLEn2rEVnrkn6emP2c9GZwvopwyZVc1pFZ
kqnuvteN9btsTrbiLJt4qpz3NRHcTU9sY28u21ygP85D4A+kBDYjGeWmeK21R6/kd9dxsvZ6jk+N
4x5DjzZ9OLYDpN+SoB50ZYyB16ybI1H67Sl9f5CG+uqm4iFiS5wN0EiV/L2IvWPdRi8wB16VjTa0
N1WtEI4qftph+Bx09wEdmpmVcTk/ZO7b9sAzsHe2p20bO2ascFlT8m9RL+8jYd2HOX+hxnAOs/ou
VLyjFabmoijaZ62gRdKEFVzbBpHrEFs7VVFR+tKhNgpq4QXvyPVQohkGsem1GdPuxlI7xLR905Eo
OhrBHN86mkK+GZyG0ryLvauarPC542sQD11t23eqJIOqNncqhRE0kzMrr2/iKn7j0AKTRGO8lClq
HLXVqKeGz56lXakyRDdZyYUbJ8hhJX1Kkp2aAGRmgBBUdYK3YpJ1t4k1V0rzWqTIAvx5mGG25a8x
dNMIxF5t3DUeluu2Whou6h70DEhClOxJKFGFG7t7rLPmZoC6QkjifRaqYmmP2XzoGf6dK+uZlSbd
tgy9q7x27jqjP4F+vhtM8ezioMaOXTGgLBdIMIGawFKt667I3jKbQ71ie6+uSuazE79lWb4TZUB4
LifeBTmfD7kw1rX11iSw9Cl5ayXgj77pDn/EYIZHX9TPOJ43chLVx29BlTUczBFhahAvUGSi0SxT
bS6q29b/UaB7nvllv7F8Z0cR7iGUZI3E6PptaBQZTF0/YQj0aXynuC3ZnQjOOAMf2WbSyk0SOBZx
cJ1rzs62yWdr1exghNle86tsoQ9qP8+85qapjpVI/TlN8skgrC5YxTdFOjAsUfk4qeGsxgSwexs5
M+5yOJQKdRZX9WgzoQGAs7WSGoDnrrrRI7Oet/fGRjSlMU8bufcdubTjqyaFG9Z3PsnLxJCRSThO
ycXI6LWVnaS3vkWAn+aQMeFosxwKjxNf5R2TWHPbGzXSQX8Q8tZZDKHyvW+1A7OPTMCSDwDWNgjB
0+IBIOAlZwElV2qhjsUT//mksHxOZJoWMZ7xSr9gg40bDkL13C4yob3SDr0WxGILs3C3uqc9GnUf
Hzp3aZfqfU5MxKrgzGi74q1ynVNKrYENqMEKM/BisNLYIdaFWLicqMyljZCH6AgnXRRo9GZStjeE
zbmreAg3uOHHZW2TNQ8DiNXKJfw2fo7tgEKFRRBvK8dF0Qj21o571cYhveRplel7syQwLesZ9uzL
gZAWQbiubedBlnBHHY1ceL21F9QnAT74M0hBwdzP+XNlke9Huxk2RdcfQ+z5cBDwbRvxm+8TdRvJ
aom6oFt35ILyP242C4C3OkL1tFrqOSHEjeQIk9eaxjnZVXdKaHYz3GcwSFMzoM5Tx4chjckaTGyX
dcN3rhuXXNBuZIJ7NK5nXhzok8GpXOFhTuZJFPbL0uh0ep7RQeOrsnNIPY/K4feoVd2a6C+4AIM1
bhydVnpt2L8qJeHzYzOzKH/SV20fI8/8SfDsE/gRjFuwLmZpR69Jl8ua4efz/AI/g8DdPBSCP5Gw
Fukpk88o3m134fSTK0Xtr/NOzA23PxSZBkHPrx4KT0VymYXJwhlCd4UJmem2wPB+iCN5I7XhEOXR
lR6jzdSyW9ca0iUkuZbuGgAI4EVY1Z0l8Ialg9sPkpa98JHnI1wnpK+RuGDkC7G0MOSpxFMHJxnN
fCSzJ9qQPbqM2+JddfkitRoLstYsC61p5rWubxM+Tq2n34YNg9znWzkPzPC3raB8CIziT1oHH7qU
pl0dv+CXCEBJG9pKM6KDaE22kk4Mah47d1co0aZztZ+90Tv7sJaM6TeE0wEGEPIipUzQPMFoWCNr
eG3tviWYkQCnYvSMbReOe8wQw5UYHD6OKgVXR13R4kLcWlW3UQAbPcJDmqReNndi+6rjH2JT/zBA
HZ9rlfMepOHWgGlG9RymgjZ9YZc+XNPMeswdBQCXBPlM2DDYpXYe64IZRRW7MtTnNPNG7AkKET8i
vhYlU6JJiltVRvFiMNRxPnbyqaqrx9pMNyHktNZLH5WQVUTm6V7rJKFsbK7inhCDwYPoZW3SNGQ2
jaQIAm0K564d3f9P6s5jOXJkWdOvMnb3aIMWi7lmkwmkpmYJ1gZWitBa4+nnA6umiwnmIazP2czd
tHU3qxhAIMLDw/0XRpM9d2yWtagN5QmJnmabiAj0B2PgpCOBFWzJyRXik6El4mFsjlLqD4fSVPcp
zY+1llo/9dhfm3wI+CXIctRgJdBjePQ9nOM0zAYShYNaTbBzjfuVRCo84RhRUE9zcLqKgBKpnz1b
Sf8Qo5XLLkB7vuc8V3OE1lz0I/xM0tcY0myqMZe26P6ifWLkp1GajhF98Bx3LH8mXBrXnVKbdv9s
5HV9Da8KRJAbRTs1YN8ZBTKyB8SJ+dZNsBcQS1oZ0qgDQGrW+hg/lfn3uIqE9ST1sZLl/ijhQone
jIGzanyLbBe/udA/y12MHAluGqvRq46aWVSO5ZNa+3JLlqHf6UGi2NEY/7CKFn9e13/WtBS3RPFY
c7bZ2PvcamHF7jRitKkhJNOHDTAq6JuDq4XPfaV2a1d81pCPu47T5KoWjTXmkViYhd1+bAIQB1wX
wziXVl2tNwCkLLsNX8AIKv7cCG1RASTtaq7p9zR6XK9H0HurMY0lG8kvgz0HmqU9ZGGfXwcJIJyx
Khkyzm9R7KgRn+ICMGKDDR7xGABJWllReqXjCyxXxrNiuQ9IAwLNDH+IXYVOn0e90/Pxo0r1g1VG
hy7BOlnDmtTzhA90ukOYQCDsuHT+9ILbcieqt3n7LBh3bnhMInscbc2D/4UEx6rPbov8MXU/DcRU
5YfCtkRNZaVkHwfrBm9ET/82Rgh9JQPyTDirTHpPGhy7CDCGh718h6EEUJDuixucILjpSm+nI1Te
0XBwW74y0W8b0nofGP7e041tLO7DqrqCr4efZAmgyDxyyl/3qK6DVz9klnGsZPmEn+VNL3+Ixvwm
luuD7gp75Gm2GM3s4SvfeDGhrqZ1Tku7v+uRi/dQ4QrVkDq1fCUp/pUUS7sqzE6ChBEli43OMO0b
eS8Jt03rOwOOvga3Loo9diAaB3R29qmEjZd4yCXrWGXDIVMFSJLPHKcrQgbS8IYtcKKadUdW2OPl
GW3yNLMFbXTKDMqdi6GsEu5I6AA06A9BC98WEZ2EPIfrN6IpqOoo6gY9Q8LeRpY0TCn8k+tVj7X1
YDTFs9C6cHWUG0/zHup2vJIyi5sf0s9GezTH+KAW/kNkhNcG1uhce5zB7bAjpeWaYPE9DPdUhE+1
TPSa1FNHQUZMrD0ihPXDquun1GofSG2uIG7mbXWl+O4eO2pwTTgxBc29qhdH4EUbX5WvAy1b596+
ZpNpkXfXatUOUewdmjv3kVJchbL2Oa2TvWHmB091n8Yy+RyzWaXE+yCYyicRFqr8IamuIoUqPGSQ
bOgPri+ggF45rix+hBZzEMXuEUyCQeBRHSvcx6PxbKFzVWrKtojGOzcTdnXVEDVRqRnwPsnMNZpZ
a4VSNY6Z33PRtPNQcRrZvB6s0R4C72po/OMY+HeUEjnK8G3AkCbjut3hHCwI2G/3q3DEa9RX1q6a
O20Cc0MZVyhPrnsdnGtsHIuE/kFdr0zDAFeAWQ2sNdloHdGK16VGzETTUVR/avIh04o1Hfk9KCPa
ceEOH9qthL0QZC5HrdWNpQofxGat4koLVB8sykRxIlibitNJMriU4hjlnL1IUD74pnrb5sb1mDgF
WIXGF/Zdl4M1MzY40h/QkrBxX39ULXoI/da1cidpUMc3gN7A/3OxNjD1b16RbnHlQV7B2CaN7FRC
tPehVaLMvIoyFWQCnDFDsFPqfXQbbU3gITtvrbY6YRTjXw6NOPMOpWFsXLPa1xwIJbVhFcmbBsG4
IN1IpXEtSeFBR15AVtJ9mMnHMtrDY8M2HRt6AS9zV9i6RnqvKMbjyM261Kx9Vwk7E90kjWys9jxO
O+DPauh0MFiVNN6lwYAI46Q/X8CotTAYkkSqdOD/iWIuZyRqbZQE6r0eNTu9DNe5lO60CrF6mK75
QOVDmsyPkcrEvwxvVRg4Lh05U/gqjj+bhBIAlwqQ5uuy0zZgObEuyFaWgQdHL9vA++wOCTWzxAY9
LDZiFDriyZzsWRrBxknEprGzTYA5rDV/PJQlFxs1P1Cnh4uK266A8Xr73Sc5wOFkmmi8a0ClgQio
Be61+VPVUVczPWes0RMNRodeyS2/ZSMrzbZ3ZQyNQ1voklOoPlVsdpePHqCnhB7/DpOvtUmhInJH
J+OJksAW/Cs/7tbc2Fey9zSY6C4aO6PStyXuFTnps6u4KxMJwkSK15l8H6P+T14t7M3AcAY5+ei2
7rZx43Vb0+Buh0OCYYPIrDWYfQuUI9UILwATZ3azX8UhVFYS1LFQNhEuI6Gn07tHfSsIbAjpfvio
Zd4GzeRwPLRw6wRddAr8TqBv1MjKRZYtjcx8ENlpLnOJLVZugvu0S+VokL9SEnbQPXTKpGDOjC1Y
nqckKW/FDc4tOC/jQ6FR86ntMhlB9+FmhFgqvxiliMiGZ0e6gwhGVnFRI0XDeZLjBjPivYKjlGAC
t3EB9oqSDSnMbqz0aMJvsBgr59ATCiS/ULArs5rUsOLKLU3+SBtTiDcNi2IsbMg1q3KU1ypAtMRu
3O/IoE7rgeOOuh60X3e4l9KvZo+HA2x6D86mK8CzP7aKxaNatviiTXAPyTfmqootpB39SBp/E6AS
WSKd2WRUXbB7FoNk4+MCEiXKWkTCS+LVANqt8BUAgazaBTz0OMpxWB+3Yo4iZlw7BijjEdUpTwk2
coE2JPYzeSU4mdggwFrex1VKqtzimRSJtp/A5AaLFxXBKfLGu6CQtzLCJo3abrUoeJSScYcj5r7W
uTXk/dNo6jcdGLqgzlY5cvksg40AjrqanNQDgH/itpDEjSjmNBfhkjYceHSi3DrYlpKBsL5Jmzq1
pYEcifdDmOwUj/FOV6RVgXaAUTjNiEkGuGtMH0ms4M/jMDQFULLMk9SiVSQRLS2U+DIXwDj4aZC9
boQLueekw4BQt4IKyqYduoPo/uzN5p7VSWZhbgZXstU+d0gVbYxKyH+QATQ0xyOuO7kZOEKr32nC
0yRyJiXhLpeNfVWOpyoKjgkFe1RK17I6UfaHddNCDxICO93oIZWMsdjIfgEeOTq0ZfbQ9dy6IuwS
co6EcTCfY4OCcdhj/CwfccNGNoabIqZzihqAof6S++Z11HS2Dw/Ac919KKa7ODVRywOs2KlOLN9h
yoiw9Q5tFMfq4qtC9I/5KB+549yGlbQ3zQSTrucENEjeJjdCpN2R6O4DytFti/dFxK5oUhS47TrO
Ny45RmQUxzga9nkoXuvfcdG+nrRKPc7CLqdVT/Edo5QbLtmi1ZMsDRv/Bo2Mlds6oXeFuNG3quge
xxqNRXhVKWYrDbY7Ct5oqjluy1gFVNmuXU4qNDYBI90LQ7PquNE3TbVFFtmR62xT4zwUwtxTsu46
HLi3h11zX5V5ucEkNj/8+QfWE/nBFKOHVsqKDTyw6hBYPj2w6d/+/KfvJz2F/H/145cfzP7Ky68Z
0vH3LxxksQPi8/d/v/z4z99b+PHLHzTgumfqoO8pkLVHy4u648u//fnH7P/lbgCN5+XHIAHpdIbl
aP/5M+rYUaX789//8vfM/ggGS3sTXtNu9v9fDTf7Vb9GevmfL38niAvERcGM/flfL//2689RB68z
rwbVEHPa6f6pULWPUqc1Wy0W8HFqyrtKgf5b5FGPllr9cxDaR7mjQv9+N+dCU5+GGo1kAJ8mdO4Z
zLEfNWySUgANQoqmde06Ls1fKopr2AML4J6LQ+HdoUFnnkTYZ11JT+baO4Z0qooK/WZXA9So7Pwq
cvDlW6LoXOqAQgXTX5ReZHFO5lRBCIu1S5+c2whlFp+GTR2v4RjZ0Pf3SgEMB4HxRqBdgd6yoCan
wi8CCrAD9XPjIW7LBVDt0gPNEA2Nmqud2APYKAKdfFgH2VNtEJa5f/9zXu5IvtiDA6WH0TCDtcVI
lOgB7bltG1UhwroJFS0t5CIWXQcGBw/YlZUJ8caUs89jco2gMPUid6kvOnV+ZzCFSaJNQQ7NMDXM
Evj5qzatZAh64g4gGVEUP5UBSkXmwFXvqSQd7Iv6ECFQNSDZ5KndLrXCpeEv9Cex75zMLlClBOQ3
9UxfDS+imCHncZ1t3TJxJs9fVHORrYo/hVq3QRLzY9Cw/MYSPB+KrcqqMjlRdGOJxH8BpMPoQPox
47V4nOkxXz1GStKdpuixbEU5sKhuUF4oCuurWMansEkfGg2FVnP8HIu4XL+/DN4SIhURd/sJGIQ2
I7D5WZ98yKs26EuWedzHTqPVW1mwJm02CZ9eXfI4newog2amxNquiiZsMZYPUmTSsJvKMci1Poxj
TQpP7ShRw9smVWFZoWg8JhHecLW/gGe6gKt69bySOFu2uZACMTCYKqMy9xPY2TXVBezWhfAz4UBY
FTi+QD2aLQpv1IsY3ZRsqw24/elcvK8VQbU1WjzvT/4UMueL35pogRJoZhxZZ1s90S10pTtSHqTf
afqgIRWpdxmNygLPUy4UC2CPi8MhBqiDHUaNYw4AGLlOlBjGM3UZFZv4asiQ+B8+cGXzQDO+/2oX
5tCSYZKjQqKqwMSnKPdqRZdBPA6yTwjPRvLEEQtPBAI0NCU19e79kS4sCEsGLQkeEQkvQB/nI/Vx
Ooo5G2PbBwgjJPSZ5Np8/M/GmN721dt4eBmjHcrZF8KMi2k/QDFbCEXTY87WAq/B2arB2QAnMwsB
UI3IBzHf2daW+NHMgh9tru58cVhyIL/4YcBkTPwYHSGH2XS1dOJ6EYurbWqMH9sk/Abu5XrS90NI
5N96pT9DzWbNUL220NDd3+axiXlD1NqdaT4WiffPQwJT9mecad2/+jpCNyi9UfBKoqrdiYZyh+71
EqTx4irT0IBT0LCxNHk2bc2gl7rlTtmP4TpoqO/gZi6E4otfBj6ZBWAGudp5JpKbGCrQV+Dg70aq
l/i/pdpGGr5zhVxAAl04bgBtw1RB2FLjlWYxVGytNCZAgHUb42d/aO0RArfqH1HpTAz9oaiS02gt
Efcuvp4BnFlRTUV6A2vGYzLWWQ8pGkT5QzHSXZ5oQUrshG27wIq5NBRkIAW9EubTmFRhXy+IIZYR
4Yl0Ft5oXVsCpQlPAuGIulOY6Qvp2gVUFQLjEM9NVB1FlJXPx9K7OtasTESqPP6YNNJxZXr3xujd
Rt5CpnopQODvxCmhTVzYNwgyqcx0T2sngGJywmHte8ZtPDGCBWbPpWFguCJ+C7+SbzVbGzRnEtOj
E7RVDNQVsaEpSm+tK0tGjpdQ7qhBQB4SNZIv6Jzn81akPcEuZZyqmig4FDQZS3cfsri7hhmCRFh8
9MRg41K01StUlSP9J4WCVlW2cpPszALCumQcOw31fwxY34/3L/yFeTS2VGy7Jjgoor+zkDJWNar9
MYu1oZY9orXo5Y6AsqaRaxuBYiGITSQeNQBNOh0WZNSqpwhUghBqwAHALcXrqDZXapGsRtnaRlmO
n3R5aEJ11SveIaW6IBjRrgSlMNVYTTXfvP8Cb9khkOBev8Ash6n8SjOrSd7Kwww8IbGlVSpvVflH
r0AUUuRJTcBR5XLh2J/m5c28aTAPRQV2J7jW868qyEmjZwU7T/HNlTlS5ENeQ6DH3WfPBujs99/y
0lolf/p7tCkOvAr8WGZAtwkZTW1ktjZEzsZYMf/vj3L5nRSqySTJUG9nKzX1o7oye6ay1wbcmM11
L/pbD5dcBPky3VhYepdiF4Icf482iyctIKQQA4t0q2nPA91lQxm2mvDRlxfe6vLcweCRJ9IiMjPn
c+e2tFGSnDqWKQyOkN6JFh5FSGK8P3eX3+bPKLN9FLejWBm6nAJ0fIIFv1KHFqFNzZHU//B1Zus9
h+7fDgoDtUCmzeR7LD9phbyw3i6uBAhuGEpoIvz+2V2JQ9tsifFTQlNthe5Z0VG1EWhJSj2gNWsh
4F+cuz+jzbWYII8ETdUxmqdWTu9Z4MzQXjWxs2nMhc90+cXIB2D1UA2YLwa9EHNF1AfCnfLU+Ghs
fPI/Tnspwcb+/QVxcdlNmcfvkWYLAnVMU2xpLOMoL9sBZvBZY4MQXXifi1OHgCj5NIcyAizni7tK
lcBNG1ZDnd1N5wtaKI5SfPSr5N8aCFcQzko01udFMU8djFQ3OP1jr7PzzKR+SD/YJ5tKFq4gbz8R
2s4SNYKJ9gkyYhZZq5ALHboC6dYVjM2kyV2hLV5DlcSU3Ej/cYLIYKiPiYS7F4HM8/lr5dyXGpnA
Og0GROdjG+dbX/KvceLZJspJro4pgsX/dGkwKGQEXRQ1GRGFWUSKRiuGEAX/NotGRzQ+odZ7nVTd
wgK8UPdiGI3TSccrE870LDm0JECnRsInM/A7qZ0kA9OFAHXwRTwBMXGtfU+KEdHWMuJqARD/dvFP
Q+sKEgWiyNqUz6e1QFNM8wq2WS1M8qCwtmHrJV3v/BsTqTMI5EwTJsssFnYqZlgemI+t5wLootM2
0nwSUFd+f5iLM6khgoFdLKwO2CvnrxPhR2u5LfaNilwDHqK7iEktmixZeZUqW7H17ZG6mfEsfsqK
f/6KEuQOQhWsEti5s6FDOYsjPxwSkmGkxTPhxJdG2DhdCMEvRdDzfAbSAp14FaFYOIXza584qrg5
RmayLbwEOzqUhOM2p1fcZzeCCPQB8tOVOo75DmpFiywRFTE1wDUny8Gjy6EMxBgeeR2M3wMFnZbI
vFGs+lNcMS+VukRhehv1eFgyT/xmCeHITJx/Dw+/vqC21GTbhPK9eqdquU2f4FZ2g4U7zzS781mB
0SEDIFAnztIsvNJQjpXYUBIkqWENmBovHAjawon+9pIqaRKYFhoAyO2QTp6/TW2GsEfqMdnK1sAu
/TQUGnCRL4kIUHYoHBn0SKqm395f09Mvnb3Z2aCzN6PcAooRbA93cATzkU1RtA5gKlgRriFWEdhl
Vj29P+SFwA6nkL3Keka/f67VAZRQlFu9Zci8XGMXsnW1ceun9HQDuv1jtRT/plUwf0VZ5RzRUQah
ajJbJYNV+V2JP+a2G5NVJRkbYC0rEblvbSwcSKtrA3+GYdg1g4HQ9NK979Lbvh59FgIbPY+wZk1R
SVe6dR4A/297JwAp4sHiiBL9V5z4bU1z++u98KqZWde8/s//vnrYPL6Y2fxtbnP+5/9759w77/6B
7c/s+mvys5r/oekx/v6l/3845rCAUJexmNZ/7Zvzf741/+sK6PFr55w/f++Xf46m/SUS+GQoe5zI
nJYsk1/2OdNPJIRg6QDSt5mqHn/b58jaXy9lA2pXKPBQWWL74H1e+//7v/gR3EZ9Ck8vUuDcov6f
bdDZV7xMan5ZpH8WMXonWM8TGuSpignOc94FUCOvATURKLY8xke9zfcwuFdVK6+7NLlNdEz3SmuD
2jh0u9LOYNQksnEIAZcFg7hLo/rYtN9SGFalbuz6WN2kcXxT6cajlwVXCT1+zxhvpNK7DqqfCMt9
QyZxNQw0hTwkjcsPeRCehDi5H3P5RtPxskqVuxq99qw+1P7w0ZLM48QQ49orJclDBy2/c927HLxz
V/QrP5guXeNDb4HiBzd8//It/9GSX1zRn5CQz3/+CL7+T1jSU677r1fz1df4R9D+rM5W8/RXfi1k
Q/nLINLRR54y2cnr6dcyNuS/KLRzVKLjJhuYeHEU/HaBMv5iN7BSEbhA8OOXW/zvZSyIfyFrQvlt
KgFTiCOIyv9kIc/qNAZNH1o/VEUnKQUkU+Z6XhVWIBiIYRNLf2+6raRVg5npA1I1GHk2jphB9Mp3
qG4tJW/nycKvgTlvEIrnLXXuY+fHKzTHvkjbWgSB9NnqfUcUk5PmI61I908MYATh2JHrgDhN2uIQ
1IRJg8LQQGyJtlZ728haSI4vTgVZpI5c1VThnHtipbgHjGVVgNqBUjaSUuJZiHGDckhddWV2gj3J
EiI8ckhuX62X39HltUTCLMv7PReTFfskk2BIc0kLK8irXB2ZC4AH20g+NOD5+lpw5CH7GnfmB1d4
hr99JXnqFTaNTiqrOFgh453Xx1z2PhvqcAWtdy3mdt3b2ArY7z/feSb06/EoQZJivzj7vPjUvCpz
CagApr7XwNAysJV4UMQeFKJ8JeI3Fw3pqRECZ7TK1fuDXvwc2nRNAQMoIqw1S4XA+XcGrATMRzEQ
KBPfqdsWGPFtrH7OIFb5VruptK3l9gvdnKWB5wmRbuEQ1ootrPcWwpiMmy5Y/pvY+IwX6zrGPbbL
e7SNzMfe8n+lCxzTl8+VN5uC6xKTTFmaGyJ1qVl1Qg6zuMVecrQDNVzj/LuuM242Y72uMmFhAy4N
NUtv9bqQzbBmqBKNqcwDqBXR8SmFTSh1C5+SGPcq42P98FbsGXmCOOhTxDnf6m0ujr0Y+KLdB9kq
aqNdnSRQmZfUhGdSBm/GmXcozBYkdKBhVzuquLRawTrUoCHBmxkxmaSHukphJmL1vG6wuCXv+EcX
ht/DTxYAqkETlZbC+WtqqgrbvEzZJtIWteO1Dlcww9feQ4cyLaDYMnpiLvXSZrfgt8POZtdv3dhC
QYHgcYilHoTtaGerRtRWJWoataiuZChFqqSS7SIGtrRZzi8sv0en2o7CAcIKijYL43qI3L8Gx8p2
jc8exFhdRt5l6K87WQCSLTi5fnAFELLJl/Cnp9e7oRq3pjLxwNoNJtM7rJmPtbcUyt9ErGnFqQjH
4IItT7eb808BylSE8MhKqKpvADWxHvEdbHh2VTFp6o6Hot9LIownAcXFcYx2ZKGHRomA1QIY0JLb
1tSuwq0QSLA5PizEtYvPxgkOhIvWJ5rk589m+YOHxx4n7vSllCdulmmX2DrylHKD7C3gXi0HPq+C
voYlArF1BJs8ZN3KYsoCQV0NBkDyH6UsLwSflxb/q6T2ZZ/KyHHzUDLpx/xIboS4N0yFY2iAxd2D
ABWNYduOH71cnkB2x0y2TsgfPrKo77NhuPLgDKSrVEDLDulNL8HWSU5PDPNBPg51ezOO8Sn5p2cR
X5Y2CIUGuuCTd+D57JkFrgTpmIh2GQuOUdUQQtpNbXlOmUMjZ5aMSL5S1KUFdV5x+LXM1V/qa/ic
kB2cD6tr4eDBPhBtr7T2Vc9xkNAqBBGLlQYA8vQkW60D5+/QGNVeKsbrtuMxLPdjuLS2Ly0fDGWp
4AHUmLRTZk/Saa6WtS2kB7fc9fCLAhq+ulsfYR9+D4KvkYvPlPtxYdFO7zdfGmiBcTKpHE1vNJAT
UYlKa6xRhhGsF++q3H20iKoJJ6NL6Zl7O5KrLQqI9QIW82J8w5iYJAC9RewiZy/cxq0gobEAuWr0
P7dNf6yGR8CZjgl/OscRCQreSq/2OvjA6QnUYREjyIXyzcsbk8EHhZYpW54F9kKPTDDS7mibaXs0
4FhmybAV5ADC1Lhv0Cjuj6WE+jajRzfwWj8vTP6lxQeIgC4WUpc0LmYzgHVcnCcm449Dsqv3w0dk
THZ1ZtHUzB0j6a8ts79x087uIfUjinwKkLkq0nLpS1xaBFimcvmwpOlyPXsOZJ9bKUxDcaK5bRWU
jqEP7YxRQJ7Ivxcy91TF8cnyk1NfektzoFz6BuA22PPU/eR5Myo3RBDHOaecAAmsGND799aKCu9d
beBQDbbllnvNaBwZeEwvoYCa78N+CVB0ae8h7EYxFrHXCVl2vvfMJC/FNONDoJzrdMit5KZ8CLwY
MbVhK/EkNMfUtLff//7nJatfsYerIAUPtjvVyCm9epV+i6nWd5ZAplakrjPlpLIoQJiJd9NdpBOC
hcRwplz0ezy2OtdCdOwAlpyP54coKMYCsjaBVyPDjv1bAs/ymCEsrQnmY+tvcKbZptKuQ5qb8+0k
e9ajEGW3yiKK4LxW+PtRQCNRadcIevPbaaoAI8gsabR7VV8bSK4HyW2Vy1dm5d0neXUjIjLQRI8Y
YpwGN9y/P+9za+2X8xB3ZnCEdE0oOE0p9KuJl2Cj9HEGvyzpTdtvgy2goj293TFL7gq5/+6p0ckF
KAxV+STCNBvC9pvQLHz9t9cRtBgNitzEP8TGdXPaGa+eIjTDBuy72kM4tUNESDULPSn4zFGdAt6I
J6u49WRtmWK+sDABF+4IZ0PP1nsZ1UM1JKSvtdA6U0obZr7j681Wd2/VBOvaUTu0qXcVSMGh7L/l
dQONddjmgXJVhtaDKi1WDS7sQKYCpLBBIKA7OIXqV5MRmXLqiV30+4LUh4fKAsZSqrh1YionmQ9V
osNa8Q5GhCJIUO1HYC4VRDx3iNYunAUVD9hU4tla7vbdYjJ+IUQidEkxZTJmmtp7588XCmE7JgbP
B2tmM5jaqqkxj45HO7L8Z91z9PY2kDsIiIuHxMWRUcOku0e5ibPyfGRvUDwvLVMWa+nf61Gwimp3
g9jwMRr0g2HBujXq9XNfVt/fXySXssbJTZzPAl4JBP3slWU/0AM1Bi4ooLAVyRBG/XbiFm08RP77
UN8JWnincX5rRbiuYA967U01dCDqw10gTpf45xxWkiDXcBGFe2U7NrDMuRa8/5yX8ghaUhweokJx
jX87nyDB6rjxNi4MyhIhlnJcpVa0EgvpiyWiiDIawao0GFwaHjuEnVQop3K/tH4vLF+NujUoHtz5
pqP0/BnGKqd1pZJG1SrzISa7Pgru2tTduUMDPXayHJYPqRkspa/TN5ilbwBGpgHpWuL9PNvIUizr
SY4Pil0EyFL46EF8RTvnEFsyhSQV46xhS5lyPRYC4lbuGjvJpdzhwvlNSW1KH9Ex5GiZvblSVZ2r
+TmbtPQ2mGnuuiS6g8B5irt4N3RHWfU5S7DC1ZVdyj1j6IN7wWsWQvpMQ/PlQOHqReaMOaXx1jpB
zkbJR1yRAwVTahW5GQDRTiiVqCT4ULvNcfiABM+qtdg/ofe1wpYmNoyVlMO+l8IvjedtpapxggDj
Yf8Qi9YPNLCgYcsCijGTeMJSo/nSaTyVe2k1gCeZYB7nS0ajOJtGSI7YmuI9FFZ3qjQcYuqigZap
/9Cj4UoYP4RR6q16H+6GFG99b1xHanIMletY0NcL2+jCmYAaIlA0UMKwH7TZ84S0PTo0BLgJpDT3
y4l2ntzgaCsjI0NzoRaKr14zSZUoV4k1Yozbp1/8YbD1mNtrrF7VeJf2wRKy4eLuZnXhLcYUkSvN
zmp6HFwZPZxFw8BFREQdxRWyBrvRhA8qkLEU7Pqahxy9/C5FDMX0op0nJs8Ls3Oh1EW5QSMG0wan
8jDLnWCqdEMxsMz9IkE5LjmZSn5rpNaj7rab+CEcVRCZQnvdWvnXMDIfwmo8WZGyj1Hd6rWlmDeN
Nt/28qSRDAOCCD0/jeIGnyH0zkbbCMpbtG2cZDR/+GjCy16ymsINHNWF4+DSkDB6uK4w3yQts9MA
pCJqGvI42B2eQxWqXlPVNgHaH0pbFU4VT7QU3C4kiVgv6Mw7ziTEmOnnr3KCMrdypfF6DiDJ+Oz7
oiP1CFXU/rbKuad75Y1bCHeehN9Rx+xX0PAXPvq05OfTrHAGYnwPqox2xvkDFKY5SnXJA+AgnMMH
9j71BarZ0205EhDvQQdHD+4yuH2DKlATbLZN7yPaJ931T+8/yqXzhbYQSmlTwfXN5swySW6HfpI4
itf5ZOIptkdM5O9G89oadj16GRSVNu+PeansiowsbV8Q71NhZrbm5UAehNjgYA3Iv6yxupFqdS+s
EcoqjGfUG1caedDEHIvdfrsw9qVohJfey3UMyOqbq7lVB7U+Ap8Kzcj2njvNfMjqFkHj7gjle+cL
2s6gU0LHhEzMR9ajuPFrdZcJA0Bo85gLtwsPdGkx6toLZAf1S6xAzteCZ+koVFoSpfQ2PABBuh/l
6kaVvW0flzd6WN2kubXOh2SP+CSicOMCMubtAuCaSCdpahqCcpwT+cIQ6mbuMR9Z0awRpEuRjNE8
98Ht/KevEcKAQb5beOO3uQVDmsD1AHMAuZ6/MeKmaEqF8mDXWfVVpo+JstneSvVjOShc1A5a7m0m
MYnIUI5UhU+BvJj7XnoEld03wQIUOqaz4G9SAkLOIh4oTMDTJfIq/acuqe2pTBZnFJyZ916NNiMF
asjLYRfbC5PwNr2Z7iSQpIANkuPMTZBHTyljM6cOQTVuOyW7Rlfvf9V1o910Q3uR1Dqk+Q+kbleJ
rqx8dF/ef4i3dQL4H3SYaRsZBKK50noqGuMIihrTqyTZRaVHVye6C5BxqvDZrAjD7w/3duvBVqYt
RxkbKCOkpPOV3kSdVJFq91xIqYz1sV1UPbAlfSVRnviPhppzQloxw/cXZT1bDvmAI4dJflunAbpp
3VIwu/Qh4S0AuiPZmhScz98qU9REq2SGktyGZVveIVqzaUsFS/WC04OSiLgWK5RMPXqhwAA9O9O+
hKV+LXjul/ff+tJentgFFsUPhMHnuQTVhIS80KB5FGSn1Kr25Wg++qZ85aPe9MXwPEeMFmt8F7YS
yRNMXFJ0rtjzAFJlFXr9cd7bVdBt6paFpHjIPQiw/ltnbNxNWQe7Vvg0yRYhRLJOB/fD+6/9NoMg
lNAcQQR9iqNvfEW4pUt1ovV24+g9jEdyRj/63Mmfao4vc1h84wtfXJ7sS4AtQj/mKDn/4mpVlEFa
BAhz+QnCSP7ByNwHlInyFgFBbSeoaAwZ6SayzMdSN9GhTO9l7Hvef+kL35q3NlWdF6aVNm+9GFWr
K2iNdjY8QkdUvPu47Y5qHNrShNREhVEbgid6awtEtQshg4AJqptOFMnTPJlPi6buFTRBbI1yiEKf
sMi1NawghD6gmS9KOFx6S+oinBHMuP7GNqnNLHeo0EK3BzOG6K8hP+g7ja7ZkcRKSo4ZPVupiJZO
qLdnsjxlwHgq0zSilDjb02OaU6IIUexs6Rk1/aOOz/kYRluStRQdTdFfeeJ9GlDIr/6NIAlVg0qV
RdnB0uf1KgSm1LrK1M5GnNAu5BiRyhppFH+t+tECVvjS5GqE4Qk7wP1s3ldM5cpSh8TtbEr0CPfH
tsDOEcVgX439Jsxcx+/0XeP3CxnHhSopSH0ZUoqCMwXXwtmFsLTSEJE6o7Mt9SesHiYx2hQFRoR+
9iWgGZAZmFNAkjO8rZ9YD+jtfqBQ9/j+/rkUNEBMTDGLxsSbJGTEj8dTM7mzvdjf+pm2ajXlKjDr
lYsB7YjUaK0vFVUuzjfoY3PasdOePY8baA4X/eQzgk3sgH1uu8m1Cq3Mu1D1bM2gOalg+tUsnIQX
ku3JKQG8GCSgiQU0xe9Xl51O95WORjwmyVZi44uOEohU7Vy5QdFyG021+Shfe551QhjEWwVytf/n
Ez053pPzscTkuTZB0yILEMlM9OC2O3GdcywNqb9Ja1TUj5hnL+zdSwGKuuLkdKlwJL3ZuopW1SWm
sxQPfafwJwlH+coQP/gJRRkaLu+/3IVaO7OrMbfwdpBgUGeJpK75pthoaJHr/bA1C2NX/ESo9Cs1
3GboUUUnybHuUPlfOOnfrF6ArAD8qe5De4WgPP381Udtgoy2VQbiqET2eJJdSZEXG9T6qGNuV2eo
J4pLCesU887urC9DTtB25haRidmbah3kLqUYRMTr1HwlI4MoZP3xhfJCjyE39ZNbjKVd9C6enf0S
VGZmlEkdjuGJhtzbJ3AQZ8/5G4tFIPp6R3lAEAsoIuFTcW1ZdYnqSBmscz15xpXjG4yjW9PcRonw
yRWjH2ohwUaMZUqU2jGI+08yKrHvL4CXy8p8WsCb8e0pJ0BimD1XJegR9BWsqZm3H34sPAgNwjz1
TvNxQ1GFEvKlXA82Vmc6KsfZWkIeTA5vUhQoVp+Q0rTij8hgnszOv5Mt8f9ydmY7bhvRun4iApyH
W4qSWup2t3vw1DdEHCec55lPv7/q4OxtUYR4EiAxDPiixBpWrVrrH/60ZD/bVUr7Kba0u4gWno+O
M/EIDmyDQQOaecfQt855Fuy5L7f6N1eHh0kGmswiU4dRUDi+nOQuiHUkcwEtNPGw6xJQI9nsIeF1
GOXUM1D/uj15q4sqyh8igRTlr8WeanV8/WS5lr241T9V9XCI5j+K8FV0y0WTNFeak9aPj3n6lkbx
HtvI/QB0oEanOh2DN4DWX1NT2chwruunYhJAmZLd0M6UPyzofztbQTQ1VjcyCYn8BkFXdg5qnD3w
6++jxE3V4djiz6IXGvKy2qd8wAO52ytgLHcbk3OVZorfAWGIyhhNmqvALfWIubQ+zfMyUh6UAUX2
Jvvk+81PguneryY0EFARQ2q+6ewvfQPSJpW9KtsI3x+EoeUGB8OAVDZXCEjXxRppbdcPiiGwnFp6
bxezMDB/MKZDKQcIiCvBl24IXiKnPrcwzrNSei5N7m0K8f7U79uRPg0PkK6UPRxvXnpe/Yh5vAyo
8/8Rz/6X2qCN0tsbmc2HXsLiRwvsA3cs03eNPjHGrCyliLmjjnAfsIdcIzK+oEn+rW4aSq1Jvgss
jYYfTdqdSWc8ip3SNfTmhFIczUtgAaP9gHL5O/YLd3XR/Uy7MfJSycLcHtMJP5U+Oz2XJ1X1jWUX
AWPx06lLUJngUADtXBYGAq3ExymlIajb2S6r7B+WspeU8pPRmq7WJj8K9CzLoUCGNNtFkfxW65vY
neufYEEWBjpji/IED4zLMDBVCZJPhS3qc9IXFQ32CRFcv6tP2TD8bFIMO5KHQXsY8+ie1kfShlsF
2uu7hryMMgHhFKGhq+6T2auSlml0CLGYerVB2835g+EPj8nwzZbTfVOQq46eHpu/bk/+9bXKuBx+
EjRFbPbFXm9Dq9Hlng8PVf1T09KJDKWHBHcVI+AhmXnatAlBXf1UQFmUYDHQu2pztUNS9bke0+AL
1T9bdXywK/lZR7wxnIofJYZa8/A0GPrdZGLpcPtrr1sgXFhiXLYbQR9K8OU6+0HpT2ADZ08N/F8t
d5cuN7uiSqpdaoLaArjcdeopDpNnbeAWbdtfPIb/2PgRqxNAbspJtVjq5WarYvQt7cyZPAwsXNO3
9pWPbGDrvBif0OPdN0l7Ku6NMnm5Pa5YystjxmVtAl6kZgFGa9klm1D4NjREkL2uJorSVmxVa59Z
fwAFONwe6TpHFHkB0BhUH8gQr1o80+hXqSz6yIMPmNRqwH9YTvkz158KEy+B1I16ybOL8EfeRz9u
j319oTM0VD2NpI3ttay0B37SwkjkIAVGig8BPfSWtEL5WwaTplTmRu599cARH+pwm4M64uZcPuwk
yFkS5qtUVUE3CTpCRck6a7p7nI8fRCuP1O7TlvTiR1VruZLEK2r6bOHrl5yWx+OszBxaXLvovSp/
5pKKx4QLJOtribJrg5To0HwPR8RkR8kLRrzdB+BoY0+C9awqzROkEgxv5S0FprXJx3qR2i4zryjL
p0giNXmnJwP4ARoMw9A+DYN6l1aPBvlz122VpdYmH1QFlx0KDBQkF0+CsNemaMzpo1nFcAL5Q5r+
CWlnrMKkO8BKbiKHpwrcy+0NthZDaOryIlAFhJ2S/mUMGdnNsiyxw0xk9GfktqUiRHcci7HIEOQP
+9sY+9g6oNdbzdVnGVOgCCDkxq9YCSIgWEiXSFLESVt8fEaPrvJbmZZCHb4aWfBXHbwrU/icTfEB
2V85x7wkNnu3NdU/N4ZemXeqgAbRS7iVXtU/p5hCTRPHbPoo2Q19cNDG8TjCgmqsx8DR7lJz/Jmk
/jeBdfez9L2o2r9GufXM1mGN5oewiU/BYDyY42dBz9n4dVeVLAECoLgDfEFx0KwUE/dbMluAO5pz
hz0IAOyuLvENTP7queFQsm2fRqs8Z5GEDQzGVIZwaZKdaOPduHIIQG9oPJJptoFJXFypcq3ijVd0
tDoz+TGz7F9DQn99PnDP7pNZ2tgIK1Gdm5tCB7BPePbL5KnqfbQQiLB4gZlfDKM9pcn4KMXKuxor
W2UscTsu4g7tI4o5IrzCHFjs/BCA89AojNUqn0stfBBAy0CNzmVGIwWXEWISpnLWLqy/ALu0k60s
aW3jwYfDbxmlEzrn4vf9trRxGRVZE/C2bCp09yhzj7V+nFN22VR5STM+oqOs0We4vaNW1hOZMgBR
wARwm1giWvURh5QonUavoujr4zvTdvNRiY1ziZVJBJb99nArH6ki6kGlkOIVeNbFwR5tO7KlEv7Y
mDVPhuINxqsmBTgEDvej+sPvkt04b8nYrF3YH9Q6mij8d7VnpaABxlh1oxeiaN0p/kMQStjeDp/q
7NwqJ195MVOglXn071RVRZFDoLZFPR8wBIppi/e3mQ99X4f0krRx2s3d97E8zzleMIF+V+YIukKa
+G8pKKPCxoHHQbq/bBv5eqfNksZGwodRSuaT34RvfdcjeVSfklPtf+tm6cNJ4fbSiqVbnB+VOhIg
M84Pd9YiMgxK3WpYoXBzDPE51LSzRjG9nO1XZe4wskmQLjbc20OurywVBzy3Ue4Fd3N5ZhTUNqN6
7CcvUeMzCgno7dlvUa7tNKCHdQtxL9YPWvQr0cLn20Ovfu1vIy++dtTkTCpNAnHMAzSev9l06JDy
b1LjOCKZWfhbIJO1g8o7RiYVEx3eZXgaAyvzzYEWt9EPVFHwYsf43cBjJza5mLSNNH4l8AqJGkAE
QgfsqsobTbUSyZZAtBjGrhhB7IHpHKXPftMdb0/kWr5HGRD1YXj0LOQSPhqNoZGrsIm8Vo6OcjjN
Oyh2816P4+NYR4Mn19PZV1RBnxsfDAuNPkk9V4YBA7Tu75Su/HssZ9dA+2ifTKXtofe6kRStTj1N
BRA1BsFy2STrDSXJjYnJiFXtTP59BH1+9CmXwA0+wBX9D89lVSCJaMuBIsY++3JX9/EcpamAEwUo
6kcGWphy/h4P+btSP4wmjdkQO66v88gb7vZarG1qus3cPbzcMFJbZBcqHolWEUZkuJbxUYYeCRsR
PlGWiTuHNBwaeFa3h1y7EAzCJFBM1EcQy1x862zrg+/APNVwLlQnIDHl0crpw07v41hSMJnvMsia
twdd+05EnmiiYMwsdvjloAEC6pMBaMXTkBhX7PQu0XGY0mQvxzDI7sZHiwW+PeRqqBJAJapApn5d
wqqrtvYrg/PbJqCiE+iI1FmkjmLM+E0JsCONodph5mOU9sbQa1MMOAvcL3V23lWLVZ3zLg702RkJ
U8nRbMGpGqI9pruhjt1p/H3GtMU3NjoaawGEHooDJgxN5Kv2woiqtxVHDNqX0VkUfsmuMMZBL+Pf
t1jZPrxUoJ5+kBaXKcw4d3GHmuzoDcLPGERVbsxuQK1FbfyNqL86lQxEgQGKJIjDy42T1sMQjxMH
REAFZHijZTfci5foJLc7Jp/VC75P2lYavPYqU3l0/u+4i9wwKDMZ23seJVr8kBY/JLN1J9l2tfhp
wrhDzYCW5vc4XrnZk+Af3t66q6dFo3ouVFeu2WdtrMmxLVOgrvrswcHKq2mdhwRXtbB7UWcaC3Ra
b4+4flgAfwim2Qosoe+xuek7blfU3WFyK9FRSgI0KeqndAhOoaWdYOjvGz9/18r/lC5SvAYvIJ4d
RKXLRcbnTpWsvqZqiEdHHR+K0DyW+XxMTpktvHEGN0a5fNh42l3TKMQ2pltDxQWe01WhWJPSvgtz
EGQl4qh2z+N3mq1572u5h9+ahBAeRn3qJyNT/zToVgRhdxrTzBOdi6nLMeye/GOPY8wwhp494KjA
W6nelZbeuJriH1Cq33gKru0LeEkUVtkWcF4W8xRWFfaqEI88y5qPZSAfjTnz+nk4RnX+2bA8Vd0i
Yq6OSNdQ4Kot0Qa/XJkANLvjIIXjyV1wUGYf5yj9riUTMPp3ncFx2NugLaxd/VTMUdqEa8RtvHgU
NtrY+KHZEDthXmLV8ag0mWdN1lsYKXf+5iZY/UAEWWRQX6AIl8199B3nYdAHauGRce7a7uTUWIum
1ZNxNHLssMxqI89b/T5O2Id+nnirXM5o3c6OFaV8X+18qn1nh3zuTogz5PMTbk0bG2YtepJQom8i
VG+uIPoUr2OoQGyYMIS/qLSIH7VubP7RNCpQnCc5sw6GsnXxrg0qNqdodNNAWt4Ovt+mcdDVrKAB
LV0NXsI68uQECwlf3he542a1+ixBQ7odwlaHpVrIKtL2IIhdTqyB0V7ThAybYU0XVcmzBOQlRA9K
sOTzJH2HWILxyEaoXr0ogLIRSui10ORbZDbzFAdGojBshCBx2WDh9DOdXxUVxiAsdciLdD36VHi3
1rt2/A9pFXpYZHLUanjfL745r/IkznGR8so/h9k4DHpAKHCoUYOdTLCrw57s30+yAyiEVj2t3at+
c5mlutrqPl8L6BYfPpQR76glYZqlnTPpy5gIhc3/lJ5TipJ5FbGvkC6+XFrgG/CgA2CZytSeYvS/
XFDGGf5mcohLntyd4jR9V+y/sjn99z1kMuXfhhbH+bcaUZI1rTT1zPAMHyiZ3IajOmGeTKRNrYTV
NveYPbfkQVpwSqRgH0O9uz3n1wAkka2TrIMahP1zJRhlG70qByEGr4o8M4x2NvzsxHPbek8Ew4LM
tv7Soj8vbbKvV9MCCvCCfiSkqpa960mvW2hiIEML6zEpOtRNxq91J3+r6uoEIOOMnPvOKZweCUzj
28Zni0i/LG84YOrpJqKBeI0MKhGdbOYA6Mfkv+ZT/lmwi0TqF8j+F6X8Rj/3CQ90X/s1ztGO4/lr
ihr4CFv6hStXBCAGgb36qKEts5OpCY3Eb0eg0AZdCJyzxyx/yAP/rsKdNKJHX1ZbGKyVXJ4hSYlE
bw3qpPhJv+062VGrCuwKCTb5xpj4DzjMue1jnDd3G5MsrpvFJFP8hEIiOk7yldBCGnSOk9VU6mQL
qijWjTI0Tb3BuwPJk0Aqj+pYeSbiBmkX/4ezxdjgRETfiaLd4qqPHAlyVqnwlbq/qzLjDPTMHdvz
UMp/jaP95ky/iig4pXb4Alrque2x17N/3p6A1ZmmCCJQUULjZHG+HTNWZqpcgK+V8DuCOk76qeiT
R13S/r490OouEj1adDV07sZFDGszW5FGkxhW6H7vShRk8eRIXQWP1KaNKbFYvauZAAhvD7u8FQUM
QqQ3/Cmw1stbMa0V1fYntUcuRD6K6gYe4t6c9nvdSnalEh8nhJtkUqzbw15di/+Mi4guSgJC3maR
5mSy0dl6LKMW0WIUK/jyyIwGuKjpFUAoE3kdbBsxgigpebeozRlbm2sZPcQPsCmtcCsjIuMss5Ba
HuBF9lrvmRlw7uKxCBBqwgU+QS3KiN/MU47BhIKz5ZwQ0ZXEtdNnExTB7XlYrvrHr+AXgN5kg12V
2mosZSU7QjSjMgck9+NdyhVRyw1S3sNJqYxDReXl9pBXMftjTIgxeHWBvEbK4DJ4DFrcOEWN+2qc
RGeBWZ2MnZIE9/SRdql8Z8dfWBfXUv5tAvbPuA5lLI6RDJfjctx5qmlSqsz4iJAF3vNY7/JixH3U
8v1HIeZnI0LFW+l4+3uXJ/hjWJhXbHKTItqH68hvsXLwqyC3QGx6am2chZxhlzdPbfMz7NQNUNTq
pqYQAbOTka5LLGocFVqVTqi+qJnnKL4bd+UR2YU3QTkt1F/FIGPzjmqTXj9pQ/OQVJu122W8Fl/7
QfxH9hni0bJ2K7VJXWvTMHj5L+wv8SkrP9cqWZciv6ndq1qaDT5C2Ix/vT3JV5Dzj3EpUdKv0sjp
jUX4YpvqUV6DCg6SwI2TzB3SikZd+iC3P+bYOdIu2MkIOBr0z82631Mq3fE+2DjVa9GMl+H//opF
tE5Uuw9jtRk+SPUfbIZqRjt+OBVF7AVAMoRon4DObXz96qxTniAVJNe+Ct4JnO9SG+vBE9EzAYgq
dMPqEWlwsz0UWXJPj8sNpRHf+C098pVP1miQUtmjC3FdG5FLqRkSA9CmIY9u3aKMGe1cOdfuHPPN
iEOXxGWjFiQm8feUgKVmRIHjAsIFiG2RfMxWk5ARhoOXToCqZv3T0PGmkvaz5eytaCtcrY6GwpCJ
hR+wl+UDvCP5k/ySroMQRRwHBM50NDvyh0r+Wjpb5NXVyQQNip4ZgRECzmWI6iJcDtDJx5ha7U7i
CVPhDj5a0Q4QAvKfyJ361Xc7/bdqjB8zirgklW8e4RScLodVCpseXiVxC4DQTRTj1BQKC9dtnI61
yA9+QxSegeYglrRozsWS0lqzbPYeYsmHD1oGCjqVFZ2TmIepATLMaHe1JPHJ0satszqzyDTpYAZW
eEb+hLl7mTj/BH+/excCUWmRPcBZy/jYxIZHEG0Jaq7crnQwuOUR9qB+t+y74lop9YD/Bk+w3uEl
n9vozTK7E7wmgZ11/lNWISTReOej1ge3aVGOzshmC79OBq/V+r1RFK6Ag1VR8TkeH1r9iIfGUYh6
Rtz0VtKRYCFCWdzllbXxDl/98t9+x+KuHe0wSqgF/sOayPPv2vg1xLkzbr+OuTfEm21fbS0mfLQV
DKQeruqAcV6TqJucUiMe70UdsAc4IKDcyU5SjM+FFO7aEHMAHVwpslR+nX5JzC0vnrX7Fzg3fWch
c3ANVOvLITDgivReG0fH3Oj3vm3swtzcq4XkCW85P5b2Edk1wsUVRKTuP2TT/AD4RwB7ZZvn4OVB
JqWFZdGTzlmwRAJpQICDx3ezk5VvEZKxKTl8bm9Fj7WjJaD0oH9EQW0ZPewy0Kt87npPU9qdeBCG
vBjs46QxOv4S7adkmDdyqqsWsYhYCGQDycLiBlOvxT6f1aqR455bh/bk56ngLVbfVTF2H9GAT/nb
WL9Szt+laOGl1gkVPlc2xyOaEPvQst2g/mTjsw1JaWPXX1VCPn4WDFWyaVC3wNUu59/OMmCYEf5v
OdrvoX2q1Kcuvtf73i1LqKu8aOR3wWgUmki3U4C1A6f938hLPrRcxEpqRiS3omsqSO5V8Jcf/QzV
94ACn1Rvvl9WUg4WgNb3h0vy1S0c5gp67sPI+yXS77ThXuiOdQPPp2HvtOGLP31D68Xtsi365Np9
TK1JF3JJpmALXU6xngbRgLFJ74UdCG4ktQTIIyKlqv32RUn8w+15XR3O1FFo4kSLd9LlcH4Xj+ow
tj0FRWOnSR3+7qPnqM9Gnrplt1UPXx0Nyi8emCKPXr5Kk6DO1A4pTy+Lw6PUokdmqGf0pwAPk3wo
zsvtj1s7uWKvAtkVfyzDhTVVhTplbJq8p/sM8Vb0Mqb2B4QBV4I3ERioC5Zb9ffVUwL4X4QpgiRx
43JO466pJWNQ8F41DoH25iN8Ev5yQoNnrrTnVkJh7yjrx7FxNqAFqwmIQf8Osg206qt+Q+c7NQp0
nM9Bpu6u6Hexjx4c1YY59h+097GpPb3Vd5W9JSKwcjxJy6mXgSFF9FpeZD7kN7qWNygBBioOo4a0
lxCGbWSMgSfFbRv9LBgAtxd3ZS+xphTBeRIIiW1xZf727rSrNrLVCpqtoVS7DuaQWsf7sH1IJNPz
9a27b2UrAYLm5gVfBkZ2GZDzQB+bNjc6L5dowoXg0EV6EZs7oZOlHWmW7Tol3fjE1UHRteHBha4K
SfrlJ1pdkk0OaC/vk2W1ezWiWIKyUcBTvh5RJpSqw6/bc7q2gWiJffQyaMhRSbgcsbb6eSSz6cEU
nXrzp4D8hlwlWlggxvUWy2+dNRw3DZLXhxUGf+TmHypll8P6gd5rY8CJkXsiEF1wAWrwh/RhjL9J
6T3NKle0Hi3zX9f2udHQe6SBpOBopV7pmzqx3UqtTURS1NkTutm176lDf6R8cJriB9tpXOdH21fH
NtkiG6zFCd4dQvaeW16+ir0oR9tzLrO8QrlGJLN9YvAs+eZI2R6GPdy0kZfmWwyKEHXSfx/4dQop
lEMtFYbZEqkptdqo1joG0Vmd7BUtP3PD3iOm3KtAZJItkZ7VFab6akOrEEzJ5bVmJ4ETj2HJ+wRG
cYmzoh2A2IYRpcxPcfILYocSTcd52OQ3ix27eE2Ljr0lbhxD8I0vt5Yx9UMAxxc2fiHtnQC3jVk4
aURnoA0uPXuh5y2EAEWQslBx+w8HCgwuOCjAV3z/4i6gZjGaUl2zszVjJ268aADxRQJvhN/AmCC5
Z6AYGewhS26UEdZKRvrvQ4uY/VuAVHOTCQeS6gmh0LBud479Y+gK12iQVW6r8yifTFB2dnHoyHC0
7l6Hs7fx+SJbuZp9NBi5kwQseHnhT05XVbqescuQozKRCBBm23100BHR1qMIXI8XZmeBMDFj82xW
9peu8E92sdWoXYukQkgb1Q9K8VQqL+dCgf7VlzrGl2ncPxdWf7B5N47Tne3MOyHfHFWYTkjl1uev
JJHA6qkEQK+nard8II+alqS503ZIAapneRfJHbzfv4sm93QHsxWOvRy2pznZCuMia1tMO1ud4j/O
hzBfl6YaQJsScGpd58WdcddqECcgkFbmaxCYd1Hktuz5PzKz3Y1Nepdhrbux6iuffTH8YudpbaFU
sYmtzpQYZ7kEHA2NxAGCJ9cHZ3iaOi6xrnErUGsbI6/sN0YWnSRRH4YKfrnOSelY5dBQMIsAHpQ5
ZE8uyhmuSIVJNCTZBJ1WSToAWttH5dvwmknP0rzFChebaTn7otdDMRzSCrv+8kekUR/Ndex33hj/
Ydt/h6m5yzIKEpvRRczj1UCqkEinCkMTcTHPdjTIiSONnSexzEIc3vejc4NAk2qFrjhUBsdsY4bX
tpYCWQpLVCoBV8xWKa9lMpK495wy3Buj4QppGUgBd/1kvw3fx51Vh26uu0Mc35G/vW4Mv7K1kFzR
eIfzZnGwN7ucWztB2zdNOcgJPp7ovQeT81IUDQznCnEq9KHtmr9I2rQbzM3BV6IIABeyBQgOPMuX
74kaYbU06Rm86sPvYdMfOin+MUb5s1U5L0LEok3yfT/7rizln32nvc8y50GpLTeYFcrVBp4W7X3o
6JgOdi+I9m2Fm+uUmBocJBPICOJFd7UfqkAf+tpvPJNlsPWdhV5p0oRHH7+ELgzdWTde+zZ/9324
Nab9ipUR//Znmc6PbSB9FeGXFsvGo+R6k5I2C7ElWkRQCZdXgAzVOxs1tcHH8UdHEBjC4YAiUZC9
q1ZyjrNkKwasDgh2FJyKKEouKRLDxB51lLER8geR8sN67RvDFchGI3/Grk5I1JF8eLML1t6lB4wC
lmgI924c3XUBUArux41dex2WxNPh/37SYtcqtLMjfxgar2x0SMGmq6sdb1/kByrDtfG3yprqxNP/
JcgL1/wehyiCAGrAnPdu45dcnx9Aw2AbgNkbtOyuAIXJrJRmq9SeURpujHx1U3a7OOdXNGiuREj6
FOWp8aM9QfSwMfZ1KibG1sC4iscM/1+e3TafTalt1dpL8ydD/tz1DygSKPahjhRyA8TVwoc8+kty
tmji18cWBWpqOSSe0NSvCngB6G89ndvac5zYtZAjrQuqYzXf3z9VwjEo4Ck3PG987fU2ZFTadVxH
tB2uvNXAgJlKo2e1Z0f/eKu1GUhXYOGDdki0O8OfXUvHi4dd8P9IBwOCDprT7OyecF5BRAjCvdZu
XU8rZVzKA4I1D3AL1OUSAqnLEnw1P6g9vJHBfVBMDocP26SxD87i4WMS1sW4VpHcfXRprB8bk3N9
IHjAgKaC1U2YuurLT61kTGrkQPIF1hW18CzOMTIlxbv4KRmyF72CXXNkuD6VfJEnCWiXlG/qpIkX
9OUNagBzxX6OwERybizScyep26GptNqLZdqqzVud/oHgNQ3Wym2FKHjgtoSs1zjZ684Pds/tabiO
14xORBRSEQSIJbJJlbvULxO79kITYBmFTdREx/rR0nLMfbcqqB+4g6tvRQacCwxIF3Cjy+OXyklQ
TlHUsPXrDz5GodOJAr1mB9OxxTXLUc7SpzqgrFGjpp3eKVb6gI76VjC8To8MyIkCpEBRjh7n4nfY
xqQXxQT/8D1M5s8StN4CBYfaAtiMYqdwGhIoAgd+lEhhLDSce1/a9ynNrM77+/YKXGnlAHjnV1A/
EohV3G4WG8DOjSzxk6DysJV2gSK7zaMCTDRLv9rBX1aZuEVVYQt8zspT0CGi37mqG2+aflwnVZe/
QsSS355qQy9x/068P5ruYUoTELrv/fTCznytkdTNn2sbqKdkeJIee1nfbGzDlfgoqG8AOLBbQQBD
HNbfRp9yX5l7xSphdNc7UfLRQ5y5aKNlkbFT0XQm4Tv46pfbU786KmbIyCgDjr5i/2ZTEOdFa5Re
GB3TEaUdFl+IgAlHnxqCo4RkbW1uQUhWDjzNStBYGOPSx1rCkuyyl8AnEPts63t1F/yMEi8Kz04/
uVFdIjz2ayrvkvklwXSsU6yNiV47gqDBKEVwH0F8Xj5PuH+MQNJKbl8bBBjvkvHN0N/FFSDeg1ND
967E5iR9H2jETyZyr0LJnEfb7alfKQ2w3swBpT5qT1c3wABoPNJifHoFkEY08dp+l3MLwzvZCfVg
ARITF6Ro5KEj75VoZMb1VqH8o5q4iEiCX0MjSedGuhKIip00N50xwi5Y0bHwOpcAWAAy55/L+MmC
zG/6d9bwZ5FILjhN1Gi/Jkmzy6bH9t2UdoNmuVX0VqYjwJetlVq5vEmlhb8HqF+C1OIdOepZKtlQ
qD2HxkQzv6vH2VZoc76TttYooG2sx8pFIBJEQQgkT+EqujyBtNCloVSKyhv66ilxZtoTMtDitLZ+
qpP+5zwbmDn+c0eLHCHjJmrUnOfGuJcS6yErJpIqn6rJoGz9tJWE8YPczBzytOBVcfnTcrst5WxU
K6/W5uMw4CbJGRWFbymiYFoErt5Cwundwdzikq/FZtEERTsMeCwC+4tFULrKmkd1rqjst+78FhcQ
+EpuAqq0E3Ju4uE56kJWLt45VDTEZo0b9PXC4JSXLxtLtDIPokwr8gTADrx/L+dhdCaQlpVZelMw
7of0dW5GN1XUs61Pj11AbQ/0UVTlD6axRRi94klxR4mOA/rMQqThinZUFxOWUC3xWbVSDz4yipDn
FCekEAMMoAbCNFXGmBaLEU+Adyh076wCXM34opnJ3iTJtNCq7n5KgellaX9fV4NL9WgrqKzc60QU
wYsioAhd9MsZIr1tVIhypedAdqHH5WrN4IYBiAD7c9tJ+0nH+UYqPDl67M36NE0Q5iMKoXiExnSM
Jl3bqoCuZJkXv0hcQb9dbGY0ogs+2VwxMHodaj9YltjpOXfeTV4/LTQqEfDEXHGsJ/O9IflUiv+y
jyEBgRcEz8Wze7mPaznOND/idm/r73P5LLVe0r8LDbyGSDL27U7sZLFqAopbSSnWOORBIWUMZesJ
trZGVKVQVGEfA1VaHCl58LMklsPKa/WEW9f5UpP0xmn+WHRPeNCc5DH6Jn7J1Bu7LnoXOBrbzz+s
DATnMtisj4tjs7gCoMxyFxNoIe8sjSQmIxrwY0844wgEt9Eus2GxpKpPH+SIMByy38jpmn/3phO5
Jc40G6+0lThPiZzXGaGXZ8hSY6Aj/VaGlFMtFIR7XaclbLgVVA+kbvd6onnhJk9q7fLlYkGejrKw
DgFSpCi/7cpGN01p1rTyw/HYsf6wgmYnILsDRlFlbe7sMkVj4WEIi4OtVCdmc1fXG2TlFYAJHHRK
ACCFMV2/iq19NtdokDqFV8omDYhj2MVe5U4zoRT4XWO+1TBsaArsEpO0TO/2AkAsNB78GNPJ6FeZ
dSfFb7dum5UTy88SjBNcTa61dht6mxBPA05s3p5a6wvVxjMC+/iccBs6VPeoUrRl5I3dl15XP2hP
9HPc7aC7tkoCd8OmFAiCK8Z8jTDNKCV16WGCutPadidZ2bE5TnVyV+jtvuxeSqA2Oa5eCZZSEb32
LQ/ytXc6P4H2JJsFjzNtsVHUuRhJ9tPS09XerfPsTmRqMya1Y4UWFRwzM5J4l0qHqO4ehd1yCZHh
9rW3Ei8oc8LCJE8X/QTx77/tVaeg3FnmUenJhUCidB++9KPU7NRpC+O2chQvhlokGlrRW76VMpTT
fauD4JMA3Aj5Y2cI9nlAQJy//dtvw8OBzifHAEghNbHLb0vUzpqgbhaeKIMJGqiqSAdUxDHX2zht
17MoRhLxH+qwANpcjhT1upz1llF82FQAzhT9P9jeOyneOkCrI32orvOYg3Ky3DJSmSRF2xVeThAJ
VfU8zeD+qc7rw1bxYqWly1eJChL9LTS6liadqV7qaZNPhTegrUk+1ozB0TbScwkczefSEA1devlu
YUnu7ZXbHHqxLc0xQnKmGwqvaeoPBu9cUHyvwcfJfxij7jZa6haKswsIGRtDi214eWHx1TBahC8Z
7lvGYoar0oiVvioLHMer5tBOlKusys1G4Mz3VuzsFftxaI9J3T8amKELXJMdZXdZRrURJ8mN62sl
RNDPFLBt7jAg6ksnB1kC3zRg0OoB1mhHdKXb7EGKjh2q5OJFqZeSlxrIqgh4VYVx9WY7SBRrltNB
MVkg1aATcJwut3ZSpK3tdz6HaHx1KF5XEyeWGyRO3vQoBQpLcwh6Ykm0Grot9Za13Y7/lbhKxTZc
gnKMUC/KDE1qr044wTopMe9UqomuzAHbWHexrssPBbVO4iTA8rTzFx+ahM6ggsZEz5rnMrteas6C
z9Rg/E1VRiSSPorPtUK0sncKL6Ix3gATXH2uqoEH5B0mGDA8TxdhZOIKgFQFFCfpg33IJIvCAS18
hQfA7a8Vq3bxsWIkBACwx8BWU1uW6MzU6gotNnOvMeQj1iSf9QBvH3ULonBVAmIYoZYCKoQy3FW3
Vh5p1o0Zw4wjvcowP0WmvUtRrupl50GAYiq0w7R4C/N4/bAU4wK7QVQUV/Gru31ogjKsGiv3Mkk/
m/uibOgQd7vIlPYhqbdE2V3F0adK4x0yTOch7O7J4Peh2uHEvdUtv7r3xI+BNY/6J/hL9HkuN5YU
QiMzJSn38uCzA0ssJ1gHOSribpY9/3+kWGtr+/t4i2uvz3ioBI7PxzcvCG66NscTxIRX+dNRTvhq
jqrVtK6T7T/etaIxFkZ7J9lrxcY2u06y+HbK36Aj4A+wCxZ3fqUVBfquxHEj1l1hxpLnjK618bMy
zQX+ZemdNaV3cwo1pOyVz1Mf3qcyevlFvKV1una4DGI6hVj2PTvjchnquM4pR3FzxrxYmzzaCxvb
kLPeF/rGZ28MtSz7g32Z9K7uC7Y2Lh1NvOtoQIlad7yZDyjrY9GCQqCYQsrygVPliDvFTV1QO0Af
LsMMho3V5vkf8oQggp6/Rkn1QmDBylb7mlqtvfO/J9P0PQPdP4fSzjLDjfr/1QUq1hxXVioFAp1k
L26MUPEdY865smTJ2AloUtfFP6bO+jUXWKtj8XQ7lK3vMboeotIpdEYW43Vhk8ddH3NJqBzzLtqX
LYLMOLShabCvuDiGgio3e89xXvMu2Pcm+kJb8NHri5qvRoCL6g1IP9LNxfURQcAxfZO0QZLeBdPK
rw/NOLsiitsIDZmoKflZ7gbGgzEir6C8bszCVfkKGTear1CTkBi+9jBtkqgwsKkswCB3pxIlkrGx
fHcuYkB4/qPuP3U0wWpf84Jw/np77OsyL7hKJGzQqmJw2qFij/72iFBpo0hF72deU/+JawylSzJ7
0BJTMBxUqT/Egiskd4cUkpJgSFGMAXq/F1TGvO9Ag9EN4iBS/brrq/csMN1i+Ov2b7zGYn78Rlxy
gU+LjbnogSQUqMccQwBPlDiFKqjswDQETyI1VOIlfSfMXAVvVzcSLG+2QsLa/rAQmRWW76CoOR+X
c5TORWU3LXM0Rl+whnJFkVNYv8Vzd0hgN6iI7yF2fgz88Cjbz1KdHW7PgDgGiyufvgiyZYjdOgRB
7fIHtGEyJaVh8QO0akdP8lnHOlHDvun2MKsf+vs4i4lWpyiQWzEONYZyHlBqglQz0F4YfIqGya5x
8MiOXCclyItyg7J1364utSh90AI18aVekhA1EA9hWOr0WWjvVfsi3XfaoUXnr7VJ5ygmh9mvwZxd
M9tyEl4JxnS6oEhDJGWalyjEqjX03sBTj3etcpCH8C5NDK8lD8nrZKP2uZJV0F9HzlkoaNJVWJw5
xK4nk5BEXI/kJ1GyD6ic8ELjuHPdU86I8o0RPy7r5Q6yqSYJ6BsaQOpiZWd/nqywwkpHrYr/4ey8
duNGonX9RASYwy2bnZQlW3K4IcbWmDlnPv35Sgc4283mETEbAwxgGHA1i8VVK/xhh44xXddkZ/UI
06CtGAN9VWmtijmzruBZHPg0TqIbASkH9SxG/JGOrrm+Ua+tpJjsw//8qEX0n/WwoADiuPl0kZqx
2zXT15BPesQX5gN2ilq+U20sel2fEk3+XnWx+1pSZsYstqKQc9ewARxRjs/flOx74k8uHFg3nkvX
bjekjdfXJZNEo4eO0RW6J8kTBVtgJAcq+WeuGCeTElTQBfQBU1gGE77+1tshnJctTMlqjIfvguQi
zX8QHYt9Nmu9MwOJlWdm6AEbnGORjf+CTy7tKLCKCeLt0O6sCbUemWKiVnZtfDahVH2UTfCA+1A/
GUAfmqhHgJWuOIOLz4PPlRe6Ld7LX79y8V5UvY0TXZOE6eE/TPUK+aSOKl0C9NQicBAMkXxD9dqz
OhVulsjMPN92wRgiM+TvfUsS4NVR+lNkt+LMCp7yHG9kR2sJGz9RR62CHjEzYvFh/3VZlhO0x86I
cq8UNm5s5gxa1k7UexMTUFFORyBVujT1BFBIeL0IBNM08mVpfHkMiPJI2qg7/z/bJqQt6TEwL15s
W6ZnONvZSe7ZrxhsH3WTsQXQy4GMEiSV+IHi05a1/oCZl+xXXgr/b5a5rs3wSGPRFRy9oDJ3tfFQ
GcmP1qZZOcj+Xm03vjzxSy5jkIX5E6cfwx/RFljEILnUKisxtYhU4472sqfrxUHX3nVni5pzHV9Z
CJFr6E6KEIZfvKZKyscRF9jIs1IZWd7Ok3HcC2N0MWuGBvNu8K2Nw7tyMoQSPuMjWi083ZJ8acSm
3TEpwcTHzO4jYHuRanp9WB2Daopc3/Lf4lJ/sKPuS1Lnzw7tkDYfTnIV7qSvU67g+7NF51sJ+aLx
h8UNTRFUZpYkEjVvwjFMMn6SxTBvkvdJGR6nuXyze/05HaWTKSenNESuCaEdRXUbpf7HD4MvgSr/
DlTXn2jR2Vu59sqroZ2AOgfXHjij5aS2QnKnGLQhgq8buSF2gZ2c7ZTxpa1az8j2urS14OqbERhX
ilheD9jzy2+2662xi/s48gguMP5mN7Nx2KTvh+WXGYMmin1aHOGxB+fUWsZeF+1R0+jfQZDT+Ai0
gxLcW0O/lWtd53QoDxoowAtRAuRbF0G5o5SQVEMKkc0ob+RG/xYr8u+++tYG+b6I269RVR3krLjB
+TSYhn/B4/5wUEbCY+E3UsGfx961TRLmjcLEUSAqPpoyfwU2kEANip+Uk/LMyQzrh0xqjhzo1s0w
OA7LnV7a3ItJsjOVb69VXJxnNZbdJmbaENr5kcJxCxi6EtigPiGuTQMGqUt6QYsXx4RlQD8Y+dCi
P6cyGrNCva9Sv9UJQi5tEvBtZzWg0VZ1w+lO7+fvuoP7TaHkeynuzkPtPzb6udHsN5NyupYBU0sa
dTXsB3qeiQraeQuAv3K8wXdDwBZezQADFi+17+VR7gOb31xqdx0e9301v06KfzOoANIj7Xc1WTdK
pv1x9PA5rdKT9ox0521b5wzjp/e2qdNdMQ0hTDfjuPGOVw4cvw2AE0Q+ipmPLOGvdxx1bZsliCN4
va/cFZF6/1LJ6kMSjK+QVL5pDtQn1KDwWvPUEauHOPqR6edBrv5FOnmrNX7Vmaa/JySJENRldAa6
7fLdpshgRlKDbNycOq9RE76g0PkmDNKa5tGqtTs5ThHRR8xP9l8E1GpjK8Q/v7iJPs4VmDogrlcJ
uGqkjpyXMU4IcuYhSoQkEhNmFZcNhodJ9MdCOScKuTWV+DBVAXVPclfb7a/OCLdY+9e1PztBF9Ey
qDsoQBYdP5qrMEjaANlaVBPQcb7r7fbcmOFLPOdPsk4LwAkf7JDOWz5Jbxv7IP7xq31wmBEJjCsJ
xKKuDIBSyUwoUO9DHsrCIl4gThsVd4ikO5CJhXh/TPXXyDjmmrbxElY+FVDfOvhCYSJzNd3HcjM2
pczq4QNT1QXp3VwMrpPj2xJP+wEiYrNpEb9SXVLB00eATU9PV1/2Eelyl3KBcrw30jQQuihJjhck
BtBqMLmVA4/VOohuBqfylEkbD7xSXbM6ACWR5Fq4+SzSkk7PzP/r5upg6OLaflnDcrB6t+8Q8+0m
fNE6E6ldvCkUufpHzoRYRM78f9qIBNdll+hj4GlOr0mgTRaBtW/iUTIyc/Bsv3gC6vI8hK0n+/k+
sOsble4bME8A/0a9cctcY6X46hlcME4QEBdK3Muvng6OVsuSPXwAnWabFDMp9mV2n9DVDbDoANHy
pwmjL2pHVmo6L+2MmqnB8CZs/81LdScF6S5v1IhPoccfNn6r0v6XoY0PQlTr809j7XQ62BMKmUkh
F7QI5IpUdbMtOfga19RERIchim96BCVSjFbR9TTiZCMmXrde2Zy/VlzkKcBRtBrYBTJaOgBfOm8d
qwbmbxtQuEjH//PzcXcC5KCdBsl42fYzW1MaowyhxRi3w0LVbwod/8zMheN9VEznTicWf77i2vH/
QJYz0aZYuXIVbuNsHpQW3c6g+aUhhtQnCld7BL2zv8l+KgFpV6o+WmVx2+vFC3OzP5//ALGBi2AH
mJzRMKotuCzI4gX8df/ZEnxuNUdRcy6iG3Kz28AAvGOVp9QqDp8vtXJ6KBJBTsH4AlO8nPRnVd7M
6YQyuFXEO6G4gEXVvjMlL6mrJ5wH6mgLNbxS40OgxZyN3I0uIbnu5dPJ6jiH/cjuOjCWUkZCVnXO
Ezvf9QGajqiyK4FxKopfQZK0pBjS24g02w7nFpcT7o50e+cSB4/I1Gitdq6f6ca+LoLWDex///vm
INhDIiJaqlcDvjCfuhJll8GzsLbgoJyUXruvaD0ETXJj0WvPnE0zypWPizwSToOGooB6NSAOeieT
JJPIU+rzkZL5rmr1m3JM3MRPD6G+pQS9MsTkbQDNEYUXSy6Z5aHcYvGb9yQY2lseW4dcbc+D2h40
lKGKqX+Izsbwama7Ipd3Kb7WiiS7U0ThDQN9I+quXXofxGo650L0c+nf0pa2jN51OiLNHKNDXTyk
2lsTpM+jfcaSAnSquq906+hI7S+MZf57zU92Q7ZpfjQ7l5Q2DKeMoLDIMAolvhGyHLOEX2991pst
osSHluXy+/7QowaXRfZtLYaE5dhHRSOkiK0kf3Kq8bY29X1t16+i2SHZ/UF14pdYiU7aGJ7Vor8v
2+DR4IbVk0ORFl+txn9oIKC18Xsppxsoo7UD+NePsxd3LtDOMM/9ASndIdqHdnfwowhUrQRiHgX/
PN5IK8X1tNwLWxgWIltMgr3kdZZFQZ+qQmsmk+IPvKhv6TtI5xvNp7WQSrsDzAUislCGFhlNXKdl
1YxIBtJ1myydWUzLvBQIBuPZz4PG1kqLl4t8Q5jFLdmi4IoKFphj4qJsIG1tbGzdWuz+65mWA+Ak
oCYYSlbqC/joKIoNCqK8Wg+Yg84anPwJ5dbPH25lDIpzhWhUifIb3t0ieOtZyWQyQbtN4FdEB69Q
452hdIdYdY4VHAL7zzh96EvmEyAa7uZK3vhQV08M/REhxUt7c6mLNETkbE6MHJOIwAGQ9FHp9ttu
UmvfAYDW/7fM4sR0XZG3eC/DUKfv3IX/dskbeCh6qIdoc5i0kucKbRGopaiTAqhefHN1FoR9a6GX
I2YcAoxvMTRKK+kgafdtOzHP9REd+e96qCBFSBrRrlHg015xp5wOjYGxR7UmyvpbHa9asZvd1N1q
Uf5TilrPCfKd1Os3am9/3ThIK9sLdJz4B1CC/5ZZABR4v/Yjk0cWohJwCRhSCoprn+LO2b2ik/QS
l3/qJH1unOFbZukdNB13iMZ/JWm6pSP1FurJ91C1N2qflVdBmkl3SUDhruXq0bm2qnyk4E4ZsOXO
9GxLdymyC1VsfMV224p9t6n6/3ykBXialFpBboL6WmzWXwlf4nd0YWJEqFSnP+jWm0qsn/L/Pjdk
mARbjboQxho6JperGLE8+pKud8AdX7rhxWmRHZS/JfrGBO/6zbIMSFjOk6hfl23+SdJA+6pK54FI
cBupdsviN6PYcryvyq1HWhlViTYgMccUZSqgtstnKmylHOy5QiV7ih/ktCY/7O5Gx0fU8L2zaJwV
jttGbyrAjc8P8HWYZ2E694gD0KpFsexy4VyzqtHvEQTqSt81JWBWs+Pq6SHdbC+u7KcwGHVITVhG
Wc70ezlXg15FjKRQzvHoAwj83hTPDMbqLNs4h9c3CmY9SKICDxRjvyUWty5ysOGzQ42dOLB93rUM
X+5Bcu3uFGUVtllbSitrC2I+jsACnRWgJWKX/zr4NNjVZk5YcEx+2sHjaP4IQg+iovC3id8+f2Nr
Z0VFnJjH+qBfyQuInObMOsZPdotG8feftf/sdO9Ze5Mkhwr3VCTZuh+fL3gdSjiQdC2I6JBCkOG8
fLhQSkm9AUN5evUejS8dUlUyXgH+yc/hhYd/Gn8jyVk5KYJoID4ETRRW4gf9tZux0bdpZgZINcUN
k3mEzUeBVfKP2nyGjfr5062kAmgvoMtPl9bSSZoXn141SU5Z1kh/Kdgo505yzM0IKfX6ZGYUdfHB
H+m4G8Z+NuzbLOoexvtef/rf/AYI12R1As26jDVtJtuZGiAjE0YvQ3vXj/4xzOSjFflHQ83c2UkO
cmkd5Cm5rV1mOOoWQGIlDEC5ZE4oulQoESwOsC7Rh6zjuPPqPHer9FdbvoXVy8xM8/MnXXu14jBx
T1AdMSu7fLW5XmtK5c8oT9X2Lmiyc629KmZyyPLiUDRfPl9spUABushLBdlC//EKZuaPeTQamYZC
TW3tVKiCgfI8+qM7N89m9ZTNGgrbPwqbpkTwA+ZxPmf7IR/2qv1b5Q0Mp8H5oavRRsRdKQ/5VURd
JIMEx3yZJSWDkXcJZm/eaLwrxfAC7eKQBe92Yt36zojOaHM7wwKW7LeJTtznW7ISqC7WXuz/EExN
qUwE4TQX48j2aPUN8+lXpS0PI0yPIN1Cf6yviOYo7RkGxEt+l2/NZdX5jIRxUHVrpkXU725UoBvb
3xkNFu6FvLHB6yuCokXWA+2rZWKt1brdOxBDPT0cjrzguXvFVfbYI5CcIavhjxvtlZX4yJ7+z3qL
ADLFcd2YNfJic0qk6LUdZnJA9GZ0mON98R7S2R/zfz5/j2uXAO1kDDaR9VFIURYxsiXpnaHCEu5V
/MS0X1mpnWU/2Rn1b0nTDoOJZuIMeEQ9bSwsTshloYuIq0i1hUClwNFefsF6CvRfQiXSU0khZSBE
YylDvfqTDkzdS4Sm0p6BLyEqtXDJ3OpurL1b7aOfKKqmK8yY2qRNTJuY1cvYNdO3XHkNnW/AWNv0
Ida2zu5KV4mHpaEIqQTBIlAUlw+b171t5WreeX356KAFMlDcN8rPUNunxTkbj37Ow5rhTu2/13Tx
j1ryMGnnjR1fO1+8a3TlEeQkQVzs+JBosQyzo/Os8alWlV3URDgPw3d7S1QfKyzdk8sX00TsundT
XxY/CAaOguxY6Zonu6vdAIZcNm0c+7UrA+kxRhr8Niavi71J8SMN/JI0JFK+isoiiTtm1Qp41S3J
8dWICfUd8WBScTL/RV2phFKQ94wwcXj9Hf0RMH2ktuMEZibddAZ2Retl8ss4bBR3Ky1eXj85AXhd
+pjoF1++fidSm2gMuBXDftcV+FsSPGAQndThnJs33Y/utwF+rThK8k9ajEV0IE9xvjpM8OWb0PS2
ajp1dcvJ04VID8nYcoZQR4lh5npE5RPf5L3iKsETFDuMhL4O/luj3gFydFMNB5RT377Ow89AOnTV
d7+4x6Czk5/L7vmtLzJ3HA9mdpTL1tWiB33a7AuufqQ0nMGbICVLYnW5bRKkIQmd0c5Ts9sx8JCX
7ooZ94HwLs3lU2Q9qVCjGueX6cyHHpZzat82SLP5WAQiSloe7E20hVjxKmjRo1SgsFIRL2uPlvpK
R1yI9EbMlgftzhyru5Fwjatb4+Zxdpblh0B5rcHJxEbmxlJ2k6apa87OxgW8mm5yhEXdiuQJ+smX
m9OEqplSsrA5AYqTQePJwcAc7iUJMzcvGherZs+Qkp3NVdkptavdlMHGl3uVhNGlRM+Yu1gI3lJ1
Xv4E/NYZDGVT69m6Du6BdXMihp7sZCYEG1X09fOKxRBzohdBsMDt5HKxKWiboEJvzMtDT6KJpnxz
mn8r/8aZXCXdN2DTQtfCGlpnFCZvbPbHVX/x3heLa5eLq5jLB5iQ8KTKTRc9f7USVxC8a28Iv8zW
/RzuaNnuanZbOqBAEMn3g70vU1dLn2V7N58mNcZr9kcbDzsrcC2VAstHt7bY5b/UJNxFdgzDUTlB
7jio4VM5P1bt18R57uTU7XS0myvV7Yuvspa5OHXsMHHe5WG60+Zyp0zPSrYPrH1q/9A72a1ItQ00
EAfNDbCaw06gcs3wAOE76N8xsnKNxEL5CTUet4uZHZ7a7LEBHfT5XXN11bBfxFhBOIeJdNWGwFUg
k6K8bbG0eBVMKKESnE8eWAJG5WhDEOcyc//5mtdjSsjGpBIM6smhYBwsTkgqSV0cS8gBig6lQPsL
0SUQGm4JfpN+WZH8jBEzmYIfobFReK08L7MpnpjZOBqazmLpPEucySnsD3FERQsE0193/kia7lo7
ZhZdsgVXEjfV4kBeLLg4kHJeU7hHTuMVZBIRDHKzxQ4NinDOnwMJRws+Cyy9hQjfxjZfxUCxzWiE
in4PWYS8uESdNMi5R3nW0ohcK7jNCtNFmHYnANlCW05W/6RsvmGmnjKgwieEp8ZhX23lM6t7/tfv
WJQgtTyWTqHxO/wZWC8mnhpSb+XQ7ycZcSFpxNd09sqNkPeBXVtuPCAQUYA4XJ7LmDc1mlzlkdl6
ffWjbb7UzqlNvvrpbtK/SPbR7v7tSV+pvuI28oxj47t+tVfGQ1IdgWkLgpi11aS6vs15ITRVBDCX
nhE35SI4OeXsoLZB02g8KPXJsk7OdGvWyFx8L0/SzCXvJoELFZKOedZ6mv1Qy14Rufa3QrszjtaA
ONWuejeGneO/aOn58/PyUYZe7dj//LyPCuSvLkxR42HQR7R94tCr5r2RHfBZq5/idFc/1hO6HIex
2sc23+VddieDoWl0vtjbuTjN+fkub9xEc1Fzb+V9qIAA2J0AADjDs2JtxI8PWO3VDyVWoRsIrAr+
5OU+ZnGc+rPCPiqTvrfZtRCxKBgzb3gpvscBnHt7zM6OjAWgpXjMJ/fjoJ5Tpyug2tTfkbtzsTdx
O/9PHSfHufyGrta+6sn0DekxMf8YMkQF65QyRjXvy6hihu9Fsn2yh+JkpKjSo5hHJYDlgeoccj8/
ASA6W8YzOcBOUn+2/cws5Dtaik35mlT6UyTLB+BuCdamUZeeWkn5B9NToW2vCpfCtzjxqsm8DbvX
OP9qmuc4JI0z7vXsiHa7m0h3oVTtO3DvvvwUyH867SniIIPvSLDSTsWDVDcFhUlhza9hkRxSrT5r
KUAehJe5kD4/JuZaWFE+kmSgF3Q0FiHUcPxgHAuVK0P8ykPzT3BbPRvDoUQbitvxNu5OM1hfqHTq
STGBtTGZ2Q/jTg+QeNnByKjUG6XZOd3TGfcTOU7cUEHfKn/ngO8N4xCRdNdnvj7tWblvf2aHqSU2
7R2u5z/mnX8nSQ9weOJxV+vooHg0e1TjWMa3Zfvo2weU0dIX5aE6OE9hCcq4e4Or3sfHjU24ynjF
pwzgm8xW4BuX34peSUOgVXrrTV2xz793+ZONVuKv4FH60fCVdBaWqv/4dJZGDtVzZt8q9VnR93p6
qsCCdA9WezbMt7D4njqHKmrhtu2axtPH0i0ZXldHKd9Pgbqrc9oYLRCOsxM+qlC1Z8Ujn5n1A4xp
DBLeQuNgNZqLYG7wBWyJ8WjF78Nwm3cPgbPLXrPyh+oMu0SpDlXwYPjYVSWEQEZBIFYeNf84ovqn
BoFXdO8AGO+iYGvcsLZRoDMAoiJFTPtg0WecZLXwbXUgG4SMRUeOTzLYCxMCN29+giHeuPTWlmMM
Rq7NPIqiaVGJJJmmxJKV07oOxz2Xe9GZJ2FxkFh/tJi5WLIFfjdW7nfQTtDaGH8xlFxk906fhNIg
p61XQuabyp9CrkUo3X5+3rZWWUS8Ef+OiskjXZCQ6KM7d/P4c1LqrWTlqtzkVJMZwVOl0XLdeMjQ
6AvKVEAVu9cS9r8D92cmjI60ppVkvM3mr07w2AsCOte4MkFaGocHQB57vaaQa7cm5muZIv1cMkRE
LmC1LBW9HSiysZEjnk0VTnAZVPtGQgU1t3+l8fewVz2KysBXvMpRdn77/PmmX7fc0H7gmmEwIVgn
xLrLe8YnaTbDWKPnMFSuyN0ESlEQ81X/jw9IIg2RVQNOUNRfPl95JWOi/wOUHONNBHqWh6obnKyP
Yxq1dkQajMigir5MouU7E3Jq8e54Rrc1yV19WIZMfDm8ZRqNiyOWTF1GHhU3UIewcw1fBStM+IWI
XFVoHYp2F58A9mvtxuFee8t0DmjaE1Blg1Hv5T5HdjHLOATwuMm30nhPJXdqXsU+W/FXuX20Q1hd
EhhKnNWkZKt5vFIbf4B0AYagEHDlgGNOhjnSoEeE2PHdpH9MRZcJhUCj/2lY1dajrpQD0G7pMOGQ
+SH+fPmoJcrPdhJDAIiB3lt1dlKrg6HM2EI/CoJd06CiaMFORX/18yO19n6FyQ+pJ64FTEsXWXia
WM7QOVbtoTS1M/ufQhXeEhjw8I1g8qGUo/wUQjkb64p0YJGsXay7SBfwIlY7GJNU4EjND/V7q98p
w9ExfmK96voznrnse5TtBI8vwCri8+VXAqeQtmL+RDxj3r6ogdpBqYeCjigzaPPcTvqpHH74Y7T1
kOKELh8SLSSKaV3wjJZEsDyJcqJIS6TQ36buxaAjmlDBhnHu9Xp3wPvnYCKfrLaPQls8D4JDO9qu
Kb98/rQrvReAGHxDzG6pOumcXh6vVIKYokzo+Zm0FWLkeXTUJY36W0G2bjfPounWG27t6O5oU4cZ
kjdsScdexy5+Ai4RgvNBZrQcxRt+UViprZeeYFJpiCYKEkCVQYaMyPvQvOjK6GZON6i/11/x5aqL
NAPH4DqJhDxpWmYnDAyQK0BXXT+BU76ryvxpY5+vP2PB8gaMQhucy+Gjf/1XqaTYSZaFCUxPH1t5
TIndulZ2fQPDL7XxUdjVDS5SuCOHpFcbS2tXR41sU+BUoDkzqliqIBnd2BCtGBfOzo2JqlYM8Ard
hE7N7vIStWRhfg2uTOcIxiAyhY64OW+5Jl+nWRc/YvlZJWVUhrER1p4sB1hRooQbGScZOo+K77o/
g//a8jK8nszAo0CaBvsERFPoY4ov/a8tr/qqzTVlqrxKKfZJAGjQlL1Ya89WJe2F+FUphHklbC4M
3S1UyeuG/KlN01OIgaS2xVNeqeUF8xOVV066GHMuwhp5z5DU4Vh5vREyjyjcto+9Xyno3hyts6AB
ZEh5HCCjbfQH4fwk7lGhF2xiZYfzj5dljwOwog7dYHtE+8HUAFo+Fh02b6ULktWjT/T50fkQc7+M
UvxUsNJI7aPqSL/vcguzwbYnZWpRPx3jPRw9FDYgrNN4EAL0jg05Uw/cGkka1e72wdy5qfwk/CKi
c979o88PHVeG3X4deywUu5s4QAkEaoPo3tRheGMmuAKq1Vmy663wKsLW1Q9nGCfQEtQRS9XyCkdJ
tbdQSc2Tnz7ZvInG3YAQNBKtQrjCbI4zyp0DvyvttnLilU+d3rktU+0JqazlvYkafmdKWsW5I46J
JFDItySzsSvLo5qh7KBhS5h3B7PZCGlrwfxi5cURw4uwY5xbV140YaGDpoAQRBHCMWJ1S7+xM56e
LJQ/RZjxqFD4rffPj8z1IE5MTwRgFmD/ilpRZ2q11NZ96WkD1DFRDgDyzJ3hUHTJSaaZqNNLb5Pp
mKBeYXzdWP1671kd/zBgMgJqvSR59EmRF1asEtUl89DMJ+NJmoWfZryLk/vOP2Grd2zK/vD5stfB
7XJVcdn/FWnSBmKmOSklMwTecnff/MsnohjNOS0Sr7M2YOsr2e/lcovABix41EqNh5zV0AUu404h
4ih4wqOH2yPJyzkT+p9Bwmv2XwVu6fPHXX/HH2kLPHYTZNTl81ZxPmOiLSP1Su3axF/V4CAnmZem
9g4+d2ikH/a0veLfyXSNNxYXm3n5afP0fy2+qLHaaIphJ84cMKYtCmgK9BUy7d7xmW1nEl0Sorl4
zfgG3KSNfgozNMex5MyrrfC4kiHzU4CDWZBEIWou27NWgONx305CLjvZgQ7v5tdi7pHGy09DJKzW
v4ZZQyjcgkhdV93AOVR03uFMMeNdmscyawHUOKMINgfVsZ7/nUPHrQBlwhPaaPGunGxKO1FOo2ko
8tXLNx1aBeKocYsWGHZDalTvpkrHppypV3mksXmTzL82Xu915OaCRGaIuTDJCjJklyuapRVUWBQU
kArGg0EeAkHzOPYPI3645lS7xkgfjEF6eCh6+/XzxVeeVmBr6TmRDl9L1me1r2SAFnIPs59TmXb3
oe+isBTiWz0U0Z+x/vfz9VaOMiMlXiTjephQy9lSpqtpoGV27slkv/KEtFFQb1zhH29o8bkAF4Tm
gowu6MEraAhXQmzn6NlJ+niYNNSgY+M+zI17SH2HKf2GCsoJSW/orfarEGc1M/tLNDb0Jotfjt6/
V0kwM3oydc9PTC9wcAezHwI7+ZEYCBF082EKna/+0P/qMIbZNVV8Moy+dm0kGT1wOIcolgKEN9Tn
Pvz9+e5dCyRoTARF74lEDyHIJXlQw6gaChkSbRKgornNTqEffKmr6MYc+ts6fZyG3rUVVIPH7E4w
YERQhKZybMz2tqS+sNRmY7ev/UrETwLezneJtistxcvTG6PFDTAP1bop4LjSuk5HMu0pd7WBWxh1
NEhf6DkwxYpzIP6FKwQTs0k9BvKmrdvKXXjxWxalna+HaqjAOkLDgzx3JGErwh8NqgZmmN6Zfnsb
EBUjnOHtYBOOs3ayBWOFL5j/A+y73AfSVqQG0qjwWuTBpiw46PlwGDDiKaWTmBgLJyX9RxEYZLna
R4jOx/Iwy8HWCxEpz/L4M9ADSqnQazKNxV1ZjHB452nKQUZBYjRuGXHSOk9QtjI+VNRKs3dnU6af
gIUIokXjeNo4pWu/gFimo2YosBRL8HAwp8o8NgVCefKjRS2voPkkxPMntGiR99j52CwYY7BPreCo
ngz8Hj7/ASuXBZEFpp+gl4OcFK/qr+REyfTI0BKDrzFkeKzBqcf7MqZWaONyY6nV40+hiWqjUAa9
EgUMpTjvrCHLsQgykfHq96pzV5YM1sizmWSIiqbR210rR0zCUnc0nsDeuoP6z399ZFo4wFd0dJ4/
aJaXjzzUUtmiqpR7viqfLTs8Ooixa03ALbZxvq57Fwji0jkRmhXQSpc90LmUY6uN4c/4uuymk/0A
pezesd5T/7ZBnVLW4qehz/47YIZVuf4NBRsftAcXdyTXNeO2VkGrzoZbrI/HOaxuGSJl0k2XRTdO
Xu9ypz/Gebb32+hek4xz1A0bj74SfjlNQPCFFAx0rmV9XSSBlfczVElpVLwuf48b40w5hPe5dMiN
mkkiX/v0YivpWZuTPXJPkiIfO3tGCGw+FVH27fO3vpKOwV/mC4OrxwAJ/MDla8/R/JZyGfUQp+lu
SDI8NHHgJOofHemmxjEJsTTLQCFsko+fr339kbG0sGgUwiHcRItYG011YZUz3lAKx3tQyFKcJ6sK
kWqLnj5fae3E8XHB70R9Byc2EW7++pybUgtwumQ0FoXNGT2Eb7k1/cEy2euaXnJby472w1xszXDX
9/avZbXLZZnUhXIiNCDBw1R0KcqbTE0eBrtOgB/UXu80d74c3A62znEbD58/87VsFoGLcQoZqMDo
X5XzsaHGqlGj11a256otz9lU/AK4f5D8/HfYTyeDQx7fJ2r4Q8GRjcbebV3Ud7OpuJOblj+7Inv5
/BddZ4qCKm+L1AOhHO77y+2I06ZWpohIHo71jTLdOh3yQCluKLSme7ngijE2Yuvqe/9rRfH3f733
YmgMsyoB4qjVA+qwXyUrfZPq34MPxDqN74OazMf6X31R/7PosmvXTaC9ipnHbEwvgg4fZdNxShj+
TsFRsspdH0WHNg7vbSfYeNz1V85B585kWMr1dfm8fZIYlt+H4H/S8WgW0C6a9q7KQJlENj4/5k2S
5YdUrXdNWWBKaruWNXla+QZm4x33+geqli9aYWyE3g9Nzst8Qigj85kzXCQELz902xgTX/Lh2I2G
dBdEfegmoFN98ykonXJX5k1+nCOgIgXq9qR/UeWcK/+uhuvlqIE318G3KDCxN/eLlvK1eG3mzsTN
KT2j9vU+x9JuUptHKESfH9eVi/lD0JlRnSAD4MJwuZt2legYyTOrd4BIj/Zr2bmtfQzA3VoZw53h
Vzm2D5aCZuNtgrllzIA2DZ1fG7/iura7/BWLeytM2gIqKvUVzK0978v93jz7BljlBFoV2rJWNO9j
PX2Qg3grgqwFaNGpgIfLRAM958sNSKzRTqsCK4DKbYr6mAbGn06eGFAGxWPQpedBcw6DbO/loKFp
MX7zZecQKiepeVU0KGz5RvxYjafi6sR4Wkh6L7vBo5I3gPRRsq1T4HYslibAnNUsPFYB0cspv6a1
8zR0dsjQJfyv7DnRGkOFACkUGyvXZU046ZFjhh0pYSBPx9qWJVcvm5vZaA9O0jxodhFu5Apr4RIt
AoU2srDNXMrGqfJgabWtMdsatUeMug6F2X3xDeMez8CTNE0vTZCfPz9sosJYfqh/L7m4kcGLaNZE
lx99Vb69ODx0SrYLcmuPkskB1aONLV1pyol2I3xqYdDrUPJcHjAG32PZOApd+MA4I+rtzgj4yr1y
G5LYgx6rvaQpXNxh/tRYHCdTCggtHLbKff266EOynQkD9FlO+tVcsdWmIVNxLvEMNC9TrTtaUnzf
F4CoBzM6pRpFYJeRl6VvXRud4jL8MWndN9qp+Ecy/Qsl5Xcl0yyPGIf5tV55SZUCf7fnNyutDpbW
2vgKRN9j4/uogiQqu0M/Dd9zbYSPnNlgQfXprrQAollN+DVNYw2UUs7EZ6zv4lg/ptmw08r0ZJTG
E6rGo/v5S79Ws4KBIxr+3MzcGlcicj5ugMMwpqIACX/eR7P1ZsfZ0WwcJNBlu3MtH3ibPf2I+/ZW
CYZT0qn7Xg3OTZjO4L71Zhe/lG2GCAxZla9Uu1M2BCd5HDbyxeuADHxBFpQYXhRvaXm9+dFcqlKi
xN6kTcdGblCVSl7mUHtM8xr6sdx8z39JSrUPs+RPMFW/TC34Z8JqaY62zD2uvk3xS1BG4FogZyaJ
vTy4Udq1ul3yS6zB8aq6O7ea+ogusit31a6ak5vG9zdu0atvUywJu5NrnSqGO+lySdX3w77Prdjz
4X5QD/hFfcj69pDY8cl0tvZ67QFBqAgyKbKGgO0vV4tVe86jXo69RPmZMQAdq5ap45vTPvb/DO1G
S0/cIxdhh0dD3YWLhqUENuZysR6p6iqqUDnW1Dd9DrCJa12paPafn/Pr60Msw4gDxS6eCkvYy2Ua
Y1AMrL8Sb7Kam6RtQXICeYKno6X9S463WqxCSZqT+0ZRvmysfXWVsjYTQR6QSE4Jush967CVq2wC
ghpqOB/H/4ez72iOXEe3/Csdd49+9Gbi3V7QpJWUKS/VhqFSSQQNCBIESIC/fg5v95vukipKE29x
jSJTogU+d4w51k5z0G34VHX2yffZZQTqCqqho+FRSlasuNtcDno6oUrd0bDAhJOqr9bTL08K8z60
UWGSgezs5xviTKwUZKRN1tbtoRqvDMAU1gQ1UhXldQE+1qL2XTFcGC9OYjInbYxOqNHn1lpALjE9
kGvhF6I1n8ck640Cwg+vOIo1xNufzykcWUsDQuBAbY15HYgL4uht5GIqQIPzAuZpWFgp6njo9i9H
KFB91QH8/C6irwzFM9Aw0dBGMPz5+F1v+ygV+zrTGDDzpc9JcfZn64t38fOdB2dgZeEjmQHf0v1w
FG1iv3c0ZtlW/6D6mz5CFbpcwhBn88V79ym0oa0BHAN2YYBmAM358N5ZgngUqoQVrA55IjBlZuRB
zEUSwYoElHeZh2dZ0C+O+nnzwEFXcWQfMX11svr5HnJ7qn1uhVXWBQCJj+OqgplYhO2gDHZkXphY
xRe50nq/ft5BcEQwa4AMBcn+Uw/NdG5l8bLCfjws+3V4S5z+2imWDQuqSzYVX4TMX2wlADsh70BB
g/X8iQE/QsuQ+21RA/a+liRQmg+sIzzSzsMc5gZLSMZDHnuiBEbCf/jima5L4OPFQkt1FcFfx1kf
TcIWqE+qRgQ19AeLjAG07hXWyWowvR6WCxo5gDCPG89djpXTJMuggKRUzRfr9FNljfdqVRsAvwfv
1ie6slVNXdlZOAdqhkQg4JlI3UZtcBVWUQ63n+9NrK8b8UXC+KujgjyHSmTFz+LgP79YrcAHlkAM
BPUIfJslGbTzCDO4W0mjrKfWmbHlYSref3/Df3lUHwkS3GyjzyadXDkuxZ5RZ2P37hcirzr9YDv6
umYR/H71DeyQr+iX9ItfPGRgYrE1IF59poxRYFD9qMANViLa2G2c6Wl5iFCIMoIH66n7sP7++8v8
jIRAgFpVbAG6CsDl+RgOaNwg7R4A4kHv9tCo+BK6zvUad6Ds4O1dOd0Za9zOoPiUzftkIQex6Xzd
if9FDICeuo2LDzCmxRl9KAsgZcmorMERZNB08ix9LZbgR8CbS+LO13SyYGXsXeFlv9d2/aLjr0y6
fhGDcPxgRdKjTYve6Ifd2YlG5EUzsrul6VPfX1Kf7yB9s5mSoSi2fQ/HScgLB3AHA9L1q61lvbgP
qxu50OoXioHY53EAi+NagD6LzAtZytzo6765iGECWQXtpV26J7uKNsyhmVRhjnV5aRVjAh2ODaFf
Kmqs+/SnU0Gpjdcepe8nuyCf+H1IuUG+bZkdNAe7nu7QdrpyIDYs3HHfKAuwvCin3XBR8vhhAZi4
R7X4+/fyM10c72UIsCVWAXS2Ecd+XvUjhXp8SVe970XkbmvOsMnLemgirl69TWV2I1tumyJ4docI
qOJp2Ijg2EepO5SZx2GzYb36rfXNczoo9ftu2uBPqGX5Ym/6a8j+8W4hOQcHebVqQPT7+TTNUDFo
txU0C4b4NFT+dcXm8+gEV1OpryhQi83slECz08zvbAtGnT5s7TEISXgsXqPRAiqFH5E8wuezH08T
6a/mqr+pWXfZxeMGrjq50Xjap1gWN8Tmb54qwsQYdrQDSLBEQL4y6t0FiLk5Uc1V5wxoVGGEFlXx
V5Z6vwjwmNNCzx4jA8C5P16qjb5qH0hYEaw4UD4DVlwOuQ9PKyFA5a8SCdDx71+CXwR4hFlwTqAG
F4N58iGPKeEY0HURKnLF3wxvrgPsTIOob1BNnOcl/KIP8nlMs75yoFXD2wjkWah4/fwsW29uGlBm
YbxRutdTO76Esc7konbcnSDUDwZarbytBEWjhIUdN92dlg7YC4MNhjKkURu8mQJeGb+/Cb8IROia
42xWFgwyjw83oeIFr6MQdiCNTfD+fGtYfyBM5GqA+tck8gLkQfEVCeuXyw8sCUgAokOyVt8/3wuH
0FZo2ORkYzUfSF+8Q/gasEv2NLFA4Kmbb8pdEkcHBxGxjSx0KmmQM3gtlFLt1n/cxgPneXCCFVKI
2SYmxhzOVyT7/e1x1zP5uALRLEULByf7Wcdh7uRI0TissslcWeF8jjCbjutCpIWxraPbfkMH8z4a
5HgphwIsShHfmxCCmMIH+0bFoKmWBDqyTZ+F8Z1eFM2pIgWALRW+Y4F5xEPwxCsXPCsCnfkuWoUu
4cHQFC47xEsNeqRcfoTMbEzn7Pjw+Pvr+9Wqi0ErWOWGAbT/yDQeqkbY0EbGGsC1UYSGzG+WR4+x
h0bxI5jeCJZzsPn9QX+V6mI2+O+jfugEwL59cEeuqwzUdphrnSE8fwBSr9B9OsfQ5YCzY9h/sZf+
Kgb+5zE/vHI1WWqoT0E0wljtZdUQdHDKLxLYdQV/eld8tFHWNBYZz4egAj35cYhKXJYNjZXSsb9x
ydKo6G4KKb4KYL/YvNYZKzQAoJ0HgdkPx+pGoRpiUFMuRlwYqq9NQY5i7hqweNsoX/rlHDlDtBmE
9eKV8cmF6ovrJ03bbBTXu9jtb1yYk8BPynFzGG9c03Co0oHHU25xZytG/iAOE7QU6gxuUa5Hv7iA
n1+8lcXiQm4csmJomqwj+w/7Du+MMYNEEVkh0NxW5BbOUOC42ylShzSqwy/Wsf9z3vH5eOs++B9j
u6kr/F5HBdqvbAQFdbkHgvpiLnu0S4Eqc8gAEOdytJaqS+ICYO+OTzdBD2J5AVJ5Bbeq0ipvJote
u6jkIXW7rcv7WZlMQ29mVeuv4ZmmKGBblAJUYzK4tYXLlBfudIx6+EfUwI0vDqBO0W2pH00oHgNN
n+srKa1MkXlble3z7MkrFkg74yPULwJruptmr4AdOWq+sRMvClB9JWA/yYIDQ9k7jTjbSX2lWuh9
ejaQwkZWBKNBAPAQjj9EqgUyIOBux1UWd/GmH+gmrOYMgHwIGKVdeMKNyvUygfksjj21L6jrXd1J
4BrU3J9mC6biXajufcvAiZdd6xKm6ijOhxrFJHVBfQ1u+9KcapiFViLxNnBsTpWNjhnmAka/G0R9
Ro6UdJdUiqNddJcuTMSMiY/w3snswcrGPtwOfD9Bmh4sv91s7I1xdto1X3QAfl7PeGdWh+eVP4h6
HEiOj30bT9eeignemXIB2LKEBJ25ZtaPSP34/X74oVv+zwNhvvrXVHDVafqwH7ownZoaB62GZQQJ
4+DZYUrhcxN246a3qpvYXBgnOkl4fogovg1I8y0G+fibjq7IlLWshQGDexiKyE24C/GS2QbE7isL
hg+d8v85SSRL2CYhz/CxWTw00gsW3aA8B27bquVjMA63rEXbTkMv2CtARgjaxFNXBgKQgPl2zaaw
+quCDF8A+z9kD/86k9WPFcI4QBZ93GcFdxhA9d1aPBdIjeZL1onbhYjHoZ4vZ75cOCo86DI+kKg/
T/Nw49vOyXV4atxboBQSZ3Y2sPTYs6i/rD3nwtH0YNvgAv3+sX4Ic/86z/gvGwk0NIAS+XnPCfyW
hJj3ouwyl5V3sKPvQhyGcK/8NwVQEtJ6Ot39/ph/OWP9OwZ9PuaHisHtS6LVekyrQzZb9Vcd97fx
a8v5xiLTJfDJcNTqne7YYkuv2gFYoP6KLjeLfakBJnBaeNwU9qbh4A1XlwLqNaP37jcOdA71GXSN
35/uX32lD6eL7hqSK2gyoz3wse8ELFjZ8QKPchj0mXjDZsSs1+9vZ69/Y5Z/7GPvyuvKfQj2gDFu
slI4QO7aunO0Z8q9VPJbuzzwWUBrILxyjf0IqxhlnNSe1GHyJBS1nCNyf1QREuR7BW2gBpPIbxb3
nx1Xna2mTIOSpa6OQc4ot1Fpdo4IrryqTRak5QPJePQs5nQkILXaJPcVvBGa/uCbNlt/Bqo9t9kD
iQhcp+3cmdEvLDeu6CHnpTIbcmcACm3dsbm2hLgZ1HC9ssuWOXx2lulczvS5NO0tryGa4M7f4umr
quNT3AP5eR0ww3VrtWb8OGKOvKYQJsD7MMwL7NAvYpIugL3OKneHiwpUaL6cawaBijuLQ0Sn++cW
+l+v+v+Ub/z8z0c5/uO/8fMr742oSio//PiP7Ru/emFv43+vv/X/vvXz7/zj8nZz99sv7PKb/OMX
fvqDOOy/Tit7kS8//ZB3spLmWr0Jc/M2qlb+dXBcwPrN/98P//b211+5M/3bn3+8ctXJ9a+VFe/+
+NdH+x9//gEBrf9YAuvf/9eH6y34849L3v7g08un33h7GeWff7jW30GlhnIghjl/sUH9P/42v62f
OMHfMTiDVsFq/It+wNqm7LiQ9M8/vOjv2ASRB4IYtvbjI6SCI1d/feT/fTV1QTEN2K23gqT++J8r
/+nR/ftR/q1T7MyhGzXiUnAuH8pFtM4QErGTAcGO7ReTp5+3tGXWZR8MKNzAKiqPTe2SzJHonnVE
MmTzvc46t15XsRhzH8KXQF4GYaZ72mzkAN0oV8ZOyhRkZkIIsCedntwNuFhw9q0WeQB3ZzMWEKvE
FbGNHUIxHKzYnM5Wn7hEXQa0LNIQekSDhttpYeSYaic8C5fsZFiZLTSbsrqP5aV4QsEfHErjZEHE
C6BCWZhKKF1GSHkjH/rS46T3pBiHA4bD8PIuyq0oIQXGw+iR3C4UE3GoePkp0NMMAjPtkGq2zhJB
pW9pS1M8p30sid7pZthLGwKX4HxdFZF88/wOJMpiPhR2BwAUNGci3e+6uL1swgByMXp+7odlV7Y4
tUXeBTK+Dmz5UE1If20KPGaN7dcqrvrFPOF+TqkkQMsiOYfEzBhsVHtLJGKYbkGfI160K51+M8HL
Mh0cgJtaATHwxjawqCIQ9fGEd25VeUL70c3cYOwTCHfkyG23vO6eRsqfo7pHc4hMKQ2BmXCWEabS
1vQ09UJuunmA3G67HIC12NDCAuZLDwZbqwfPHufQhW9eBLYhMl6vBMZK6R3Y4g8M/YSEoi21xJWX
ds4MfdwJZsk9HP165LVsGpwsZFC/1J34YRfFrSbdu+sCEM+5+T5E8sWM5oehrcoV3WM2Z29EAcC2
saBVKsYJA88hhBreBOmc2aQ+hhcJ9FWRuFebGLUj0k0t0CgIYhCpRQc6aWZFwMi5uk0nKIgli2ZN
ZrEjHXx3Y4EjhzsGCkDLymU7VvvFAlGIdwFgG06UsHGUSWtNbNs4eq/qxd1TA1m52vZgktmwesdL
yGyLYvRBweqaZA6hXgMRa2dnXDKC+reUV2EPvbQ42sFl0IEyZh8n4Pufg2FuMaNrnid3WQ5tGG2I
B0yU75A2IbisVC7dpiLRozHL984fRSrtDizlTsOplWAheU5vsqr2+9ynUZMLXwEG6Hs6rUOxY7CF
vBcXpVeBZNFBjjuYJgjSycd50a+1NZMTJhurmKCGxyccK1H8tOLGK9Q3r74aFl2/NDXm2RJisYxA
Bk12Bl6SThduKh1sRazEE5PsaQE4YwAHMy04hIt8zR4FKx4XIWIwaQaRdRY9sOuhnKyDRws7sSCm
dNMbvisjgqnrbJCHARRw5U7ONbfmPCzYjT3PDw4EteqpcvPFgdBxK5HsN4UFsI6eyiyArJbdTxdi
4O/OrG59XyKsV0GZu0GDBRDMFyG1RmjrRgfXX+pNVfkH4kfd3lIuJFnDPZm96iqClDLV/h2tBctb
CHlzmPCopRFJAJQjUlhsUVHYToceElT//JeUvcGcGkLUhSeiRIXxDhKZ97KjD6hj4gLpt23cd8X6
e7us3tqiYdt6QgO2gXdUX8dRHs1+mTaWXyRMxLi3RftN8vIwC0D1ndEP4S6+UxiAbsKmwXRg3hZ4
5xOhgfD1tISHrnta+uA2jlamoVrZPYCXB4vvJAz0oIyy4NuoO2jF2Scely/EhzCIpS8WG/KrtLVe
1ICKlXh9PgAp7qx+BW2RlTVJfOrMV9UI1c3efyiU+B4G5kFVDgpOzPrCSJYH0Or3ngScGruHK+3v
zpK63GKJhLrNoaftqQcFsi/9PuXo+sG5qdgxhKY0ikDrKOoGWi8jTdvWtZK+LeaEjri0BdOIMJr2
eOWqVcsOBHDuHeJYndATfpmqAlTVxLcVSCsVPfoa7BXpszvqVN9Av0wll++zC9UyGjZ7gQpx9oOk
wzgLuIjl2PbyEjJJ11UbPSAgwVcl6JMWsOHUxvkrF6h0t35d6lhlrKNw9OogoAha7bszIIH25HTh
eA0Q65lurWjjwqK6NLLYMhU/R642aYiyKKlZOOZmJjLxpvLsLI1JR7cZ8h7oD6hnFZD1Bb/n0HnQ
0saQ9WkE0aVYkHW5zAPicrWS1dWrjCW9I/weTUO+L0qBX43qUzuDrFEvEnvXJLLKRfJWkCCCAzV7
15VzV7iA6ujyBs7228ItvkPHfMzE5FywEnumZO3RG1DKez3sKscQDj1MXRMI2N8R1V6wGcVjj8Yr
1CSK5VBG8pFPlOQNpKo3KLMf+omN6SgN9CgGfm3zlbUUEthOkGg/cH5Wb+Xcl/AsxIyaKBftmykk
aVA5EgBa+Uwm+GlPQ3M3LP5r2IMRzfn4TQcY8IY1XIOqCvnxoO/6fthwNouEtWG/pa77ZGz/Wo2Y
11Vzfy2VuA9ibMprtlDI06DZgVS6TiNvqJMJuwSs6S0ApvC5N2MJRvBnlFCbblFNSHmeccFYm9OF
h7nN0MAvABe/CyH+kRGfb1QsvpeKHht6DB34GHjuS1COImmY9TgO3nMv4cM8xTcBg7sRhmky/1EX
EdlXk/89EihGarR4IxrMae0VfY7g6wl69qVTnVh8i62fnfSwKg2HSTfzEUxKUEahbRHvelfgXW3V
kMyAa4QOvTUa3AhK0Y9zlpPvFo9xN4Y73d8ZYTsJJLKKVMVBnZhmbrbQbQKjTWsrAS2kh7iSW6QT
3DsH4bELl0OdzGXzHatn/zDIalMNZ1eNdB9UQQYrpymni4FI3XImU39Ve9NttVz5orKTeYYsXzBB
BZ7CejB3sPe6s4c2GES4Sj7Xee8VacBHvh+N2kVUXEu5RtiSPvKh+i5jmMzbGij8Is4qKcjeQ+hh
NN5Bem3eTS2tksBZrssAHbIGjZccrAKo6bssRlR3Es8XV3DdttO4o+k8jgPyNvuOCPvOGyeWUxni
UqFpKK3vdkV+iGW4aKLp7AT8hyuqQ+l10C0xeOKVOJGlv+HwsMw6jFpg7b5ths7PGmg57sumP0PG
N6sLuYP34g617wB5cAXyV0iO9VR6KW7tiDGthvhdBEglela0hJAAQDhIbwVE5OYQu7AbdAjoq0ha
fbGE96Scw2SK6HsMk/nNEnC1sYPyuS/gPGTVb0uI5DKKCIrLWd2UBgREXsG1euFLlM9AVWZVy4dz
tCoJFdFc7Ly62oDHtzHRmLuWcPZz7G+CYsDb6iMTJHN9d/JH0Oq07V1UIM8mM7zbllogpFUzkNXG
26qubJPGqX80LVVQxDLVwRcK4qUygNQJmXdBF9poxcM/Z5ifuyrG2fX8HgBPoMGDNbcC0ZhMfFUK
JD94pyH0FN4rE21qwfGWDd9j+VA6ESrpuikSd0TfmHmZGiBXXHv8vtExScQcvgeddbMYSjc6xGxB
hpvI78p0oQ1PodA+4SUYAXM9qXtV9Xejz5/H5lG3SHgA672du+oE4OgzxyJJ63Z+WzqId8swaZXV
p3Vc/fBDTXe8jQH2q7FABrhyJ2VtnvoGyoo1f9Xaa4/ChqCRhfcX/cYRVkvQX++RxIyqO8zcHB0I
LuWNa8s0LunGmwDOH60O2t3hdeGIPqtBqEy0vazaf4/KcfDfCvPKaRnuWgL9YKubp20Mqew1JgXc
pBPqA5gG21ms59UhVaF5DE1yd06cySKpa9SLVcPvqb+zPOB8ikh1uwBA3qnw48T3TJHOEVuSUvnH
aIFyeaPqbYRrSC2rquHSOVtJqWUSlLDPg4HDK+DfsJwDCgRH5ZBv0vTJq+pbo7ysXiULjXLJRjg1
HmLDEd3L4YksYwOxk/q+GIMLv4SvurasV+OdZ9FxtLuhll6O82ONKg37rRfkzTzsMat7LEuomjek
OcGeae/X8KmigX4g8t72YXEAn5RLMSJ+ygjlU13XGxJM0Z6r8kZqpC0J/IarpIINVVlUsBiWfcYc
81p53ZIMgbWZB7tBDx33ey7wzAbmQXg8DvfWCLmWeTZ31AVeGEPEC/AGmhMRAURwp+7s9/RBEqWB
pbf3Xt9FmxDmScicg4NDehsqLfi1iAJf3U1IlRQoTMHUvKv4DJf076Cpoi3S3ikB3toYwvm9bPmD
5RRRChQ3yUDclDkSYYgF1QrWBv1d3YNyBufiBmRLcU9HNaZIs0QaeyfXNV0qO31Rlu5tNyI4rJB4
WCr1e20Ilqq6JKWS+TKP+1LAeN1VtEP/DXel1QkXyHamJX6ZrKe6MU0iBQajhlXwhOvr1JKsTImP
Ss/xp4dpoOc5UMDHtevrwJCzzzODTZR79Gu5WxgAAdRG/ssv/voGFLberNjP+3nre7CQicxDgV4Y
UIZPZv0zi9t3+AlOFa4LfSJXASQ8lPZWAUW+YSSHnCHAnXVYpbHVFJlv3lSMxxn3PoPFgAvMAS8z
UkINA4DQo2u42rLSviwdTlLEVhfsG/CZurY5gS8I0Y4AfPXeYP4DGKWXudDUmTH0dzkKd9nFr1Nk
3wzCpdmMB5rMPfJ1IvZ9Dak7q5E2FG0xbR0XH8TmqElbCWiG5NO98T1kzpG4lKGLjLmD/iFFo3qm
5qClPHiRVskiNuC+eBmsKpwkpsuhniYoNBWtSV1WvljGTZeYtCnj3E5c/G/aN0iCVrIp0969UvWT
iTsP3Q5yoBJOzBXFpdjlcBHU73D2fIv84dbIeQQ4n6I+oXcyCK+1P+9g8LIPxbyL2+KHdu5CM141
onvpIHzfxDA4JFMLQIrvo+yLDibk/RZJmoO0Ezt0TeoT04k1OIBd+s1jC8tMgSHRZrArSJKHpgRJ
r35DQwKbC38o0NwBgAXVDpzb69HyM188oxgtMmtub/jUvDQeESAsbJ1FYNnRyduMLdsWrLzXkf2G
KWOAuUTN04XL3Ir5axM6mbIvo4Jhku8FVRZN4ilAaz4da3ZHAM/M2jDeFkuNDKUhd71c7sGLIgnt
n9cZKausYtc31ryPpmDLIytlDbqmjWjDnK7eJHAjZ0qeIXQyH+Ya5lmsgsQg0mSKNyAO0A+OAOeK
PTyMmcNAzC7KFJN3O+vgCg1VlGE/jGWdgPyuE01hGh5ID18t2oMu7gZs5KlXNHRfRsUmaopXgBIH
yESWMqPNxQS90019x2bONgiOJMeulAW1eJIlEknoSiGe2tcQIH/mkMpAFbOVVknRWAGfHI6mcFIA
/yyrQ45Bjr/iy4oHV0p3paQCA6JhakT6EdJHfQ2K15EwJ0xd6ApmxGky38nr0KIXpeveEhclkwNx
z9yFjCftkwHuz8VCb2s+ARYJg0jH4mHSNztfAy7A7e4mRK0IUMdeYX2SQp2IoZeojpOlvKTksZhJ
NlnjofPjS6YAxfLNJVphFzEIG0kxAuDpW8BGT3afLtUlFdRPpng4eQI9jLq180ppOLRHJ0FalgJD
g07PGMrE7hjLI7s6QH50cUK2C4fiGg1+s53IGG3KysBz40hpH2w6WEkkyPnf1OpXbiPP4HYJ5pVl
w5HRRf5/JzukjjPgzviae9/MB6+BlNI4M5aJ8RadGn8FMGKaW2iNFBEWKxVaUuDwm9ey6Q7Gu1K+
jZ1PtOeGeU91PPPEzMLLa9xMBjcnOmJkFrcAlOj6NlgaK7coHELs0tr0EL3BsKF3AKpiG2AmdM6t
niUBBHjHpXuQtWttPQ+mDwxFfGx8mo4hPF+GPs6n1iu2UTsNSVRyZE2hf0aiH6TlFKL97iqo+AXO
Xo7BJTPdu54w7XSEuXSFfqdgnOTToC8aE9gpgCTvnf1a9PwFHPuXPlhe7R60RAYtdAxHduUiALS2
2m7DLawY1WAZQN67lx7aY4Gbh9x/7QaIGUOm/t5YPAsaddCOdZaMQBW1PJU9HM1nFvu4h/RAm7GH
lHrwWhXITqGsmailY2jIzU4msLdjBSV1WN6o2bvzQ/ZUR1a9tbE3VMWxrIujHEIoGlfgHa3uCDzy
tkUB1i/gpqjp/PC6a5DpMyDrIymuvVLvuEGFKEwB8P+CzNCBkiaKtHfmkDnFFHTf1GYEnxM807Ip
r4HRjfcBJ1si4oNs7B9upe/sFj3Tsp2fKj2c4OLtJnBNfwgQ6SEeXaDR2EzvTVVvGxbcz5a6FR1c
Ggw6mxt08Z7QeOqS0SwTBKu91Fq7CjGL+6R0wlPH3Ts1YxJm6Sit9aDTQuNVRP2OS2q7p8qLm7Uh
DXGWocAAGymwJUBP1LGDV0iS02QjzVLYfxlg+Rthuj5tKrodyWRvppUjyzm8rgUcThbB+sSz5cVi
XGc7uugIMoe/eDqocu2hZIEXqYuQg7ZhE2jEViEzP4IBpNvxXVBYNzCDRHqFxQqDeLWvcFvjCsw6
f82ItcCW3NrqZggR/XV9bGR9GWF4cGh859qikiE5brrcRxMnNSM/BitDoXLL81Sg2WlBtBd6fmFq
cQTyJeyHfb34p6lEW6Ue7MRhKDcjVGKxEe6ajxdHvylOgSLPrEeXyHBebaG6cTNDVBFqbNa1wMXn
hllTaoXl01CA6FmjC5nvXYaxBPrie5sXu9Jyoc04Qnto4Z6bLRjooG3jdkdbYzMtujjYLiFU9NF8
axKb4CvoDG/jEYuhIfNzELDmFNDgAjCS6MITBoY2Q2mgfAHZoklDCUtqb0tGxAQ2UCf3PFQCCniH
TYeBaFb02GR8EmLbBjxkW9qw8mihCrOu03Jq1ZHQEwvrcH0yUTpL+0IQU+9JTc9OLGEQgwU09IZc
FoPc18zr9qAOrZpUnQOBnMdRojhgw3DF4+6KR6uHcozAYsfkpGx61xsQ/kZfHClrb0i7ZQRRy54E
mnjl8g4nE2sjfNwPmEuzZGSNSsq4jYDXqTYDMfO+8mQOicdha2tnSOfVP9ix2XUF1YStiWekv/xJ
BJvBqu/iDoKCk7I1pjcElU8zp+hSCXSz2ptmQIAw83BEqyLcemp8xd6bFjGNc6dFp3kW/U1l85vJ
d47WtDxhO4LKR2c9XIDi7CCY+tXOs5FMUQrRm86Kuo2zth4W3pCUL4iOlvc6eVa3V8J7t11udoEa
jotdt7kmAvMZBQVGsIUBfZDqOBXd7URr1HhRpFPOYoAOClPtMcA62Ize2OiO59FQpEiiBg/zIU4M
km8Xmz6N925pOXlf9gCWEYimAxIbdJ3ejZiDJeWEVJOQ6UXRCIOD8nkwaOH0FnZwT9T5GHgqKdxw
qwJ+CvoYXhxVj9yToJ3vlnbSei7YrEFwFry4CFXnIYOBbHsb2kftXAM/o1Pt2mWGkIleIdrhTSWr
Q0P2vRPqYwB3UyUtBx4D8Ztb1UuqFKm3tROOmwJ9W6KosxGS+fCS2DGiDfYUsIUD4FIA+YhRSsTJ
6EfmagbB1FlMtO96NH7GEEok2jv3Cpu0G5uDW0m1QdWYOxyNT8jTtNiHkYdazA3TmG5aAYmMYCxI
6tgQue80Qh/U+Qs1nGu4H4QmzEYXO70v+T4iqyFVDQHayoPw8+KhPpQe11jRLUtspd2dVUaAfgzw
EYAx06aMks452cZ590s8JRjeoyjQoQfOQ3eJ9x/Dm069WbbQeVtX3mozlQ0NDcESyNpq45SoASRg
QJnj9C6MVNllw6rUB3U6B7ECem8Mo/qyndIYHWdVRqshL573zEBJMmp8MAGaZKr6vySd13Ks2BJE
v4gIvHmFBtpbtdwLIXOE956vv4u5EfMwJo5GTbN3VWVmZYpXsdSTbZcsHkwqneLaPVrM4FX8rmg1
md569a9blJ+J9ztIayiS4CuX1WfVGncczANpZPMmp6gDPKd2vOj7RdLe6072ZsR2gsEwaUrze5cr
ry2ewk7VJTqWzVFqz0v1iKJGwo1vMZ0s/5qiH5zHa9Kj8MgWvxfzmAyXNL2oagYKAA5jfljyI+xJ
bw2uofyip3tEBOlwHPNzClJqHHpxK+j3AAuK7TLsR/1RSPeMiRXxj/ZQpLsRHQ2oAT28jbLPn+UU
DLBKknY3zcdMxq7Vv0XlU+IxVzAVaO/yBcPCOHZgSphksXuY4L5qkNJvq76X+mlBMUAGMGYBsAsA
Ih9mJJMciFL1VRz1UxC0DqiSqwTPJdiNkeSoA0hDcC7iewsIOj7m4pzVnwPteD7/FKpkT8u7Mr4U
6sOcj736DJa/QH3VjPe4eWEXYmstn/oImaffBcwQlkOPBfLkLdYR17DA6u0m7vzIPE4hyifUKYwp
B6t5b9S7mOHVym7pUlnkoLhzMDhJuxM7ZrG3aCRfQvlXpc/ERHSdHjvwnuoq6ge5/hHLV0P6h4cL
ZT119fw8t3999yzF26Lew+oPi+hC07lAEHBI5674jMLvLoBqpYEQ0J2kC15i0E8zzrAjr3T4oeXf
YvAiy98BEFCgPmXprgSlJwNWJvWGD41xB4nYiS2lMgOvE3NJxfmyTU1eM810pgIYXuLBrnG3AuHg
ky2IIxDdf3YqUmuRNP3MyVc0Uk4Z7fik/xbCs8x2GksKpmWzFBD1hzTfJoOvdve6O87WNSh5wU+m
/Ix53dRjEXqm4BT7dPR4mIPy1o0nnVs7LTAOjXZmgv5vO8VbJdwV6pk/maJnRAZoXgYQIoCAwWnH
jbU027iutyGWo9W4hrgXGHt99kyiksQKBZstC6KaoIbMFj41bncR8B8tnBNSoFXga2Y/Ww71Q2dG
nmwGGwkAacFSvgVzMpg95GSbkYdEB2x3+hdqCTrSVTP6MQ2WHculLdFKRUbmdkLlrmC7JRj2BOMM
+W3LBHTXHD4OgTl3fr2EYMh+slwjNQFZo5eHtl+k905+J+VDZ/cNP/lrRsyqGPmTcURv2E1uTXol
HdqsuEl/SZLDEJ/reTeSqhjec41DGjuJ8GMNEolJeAYf0eVq0wvfs1ZDaj+2WkNgnfwuYgNYgkpE
SIFk+U5UTN20ThPwH/ZBeiluoQZAoXKv5d8cESk55PVDqj7N5DGJf3n2J8m/KXSekXw2MygbYEOm
/IkwkwiOZ+U2j19TXVFieSYU9HjNjKMWS/GTwilZ+3r+NlVMBmBz0iVwM+QVuv45o24HUA/BbaIN
F588/0300mIWbVTmFflOfbNH8aeAwy6RJ3KboRCdnFiJfJQrzD+dUyaggdLT2OTmSyx/jXXn8hjh
iTHouYki+op9Cpa4JK9Kn9N3RDa2nXY8/kNP4sbTr8leJYnje7XCt2XWvFD11re84ktazyWRfJjI
8ris0Ikk+FKcTSdaMxLIsEgMspPRPI36TzPfTfGtbNk2e63mSyW9JMUZ2a0afDU8C/y/adXfqlE+
ICXc9AE/eBOHtFIl+ajFjdcdsA5R6jeZME1jF4QnhKiEq6cB52QkKwQqkuxgIBUjmcSKNtgI203e
2yNzrY5sbBp4i1lq/4KDd8G2bFoC9T4bhMSAdlcRoWXyZPfFj5lDFTS+KOh8/5b5UivkK3L2lzez
4Mzz1jcZEQOJTbNlG+bKGH7F3V8GJ5JJvDz199BsO1BgTW7/u3tMrYcMKux5svwIk4h6vneJmzK9
BC2WD/yuBZf7nIxwm7S5ibqR2HPUYp5vYJFG869GDwK9XCrucEZgbOcKKGQlulYJuUFpDvF31FrF
LTlNKl2SoFdONjHcosWkveDFr5HoVHQyld0wNUYzJg5LQFI13RKPr26dkl5IL7ZzhEiBaENinj1e
O1Qigtu31SYl4zFOF6czho3eY/lJ8h+pQ1rkiuJzlue9SeYZgmq7hO9Xu5nKRlKRXnmd8paWnROp
nHPQBsgiV1cbR6eq4mzgRgFQvAmim6s2+MQmLT/QlTzVoXDNgXSO0NVYfE34gQ0zjyBSIPBWuuUd
DnmkiTtWPTpmoUBtp34cjSidPkKNQ2zMbodxDqY2mJS+aiOj811oP1OTNPCQUiQFdqghfXmM9F16
INjrLye3vL3TcQ6Zv+EA8/7XihEqHsXkMmqfCue4HH5J0nCY1BwBqclCxzSrnTcvH7N6EMlaIu5N
WKItaN6Glz9M8VeuetdaKra/PvBBtEuGnoFCK3KBVpieEGEJVvItR44+85YAtOaN5Fo4ciqkV2Jl
5609Aov7G4u8TX3Ga6qynE4Hq+kjbzQThxgFZwAFbGIOinFueSKTdV//P2b2riDi4KSsj7cjYMbK
1W3XG+h9gGZpjEuy46wqsgX5FE5XtXmkdK8JrZT12/Qf5sg9rfKpocZxDIcPRR/EqmSW5o7FK6VB
Bw7Kb1Wp9my8BOK3qH61+TGqeH/0kFci+MuRNylczQEwck91AJ6jDU3xwTM3MVNMttR+V8h4aXCc
45zVCHBwkgRTSfXKoL+JKe4f8XITKBVQJIA6mbPA4quBsrazRwRVj5G9uzRb2b53VMTU6spmGAEk
ftXivdgKJ42a2iKLyAZ2WWqEJBlgZKhu2MHYh0nll8tINpl27a2ET5Kbz6RMqUHrmZO9ztD8rgIA
k1G/afpmEjjAUr8vEUCI6OjpLe0U63m1RCc2xCfyko5lH52bStyLebANBthV6b2Vv5cQkQSom6xW
vjXFh0ASX9K43Jcjb9E8+WgJ+Kyjq4eTI0T1vpJFR6vu6FEhlRbHkDw9rvwpL3eRRpCVmvozCG2I
s5ogqyczt24mPlFFM/6yBHEQKhGKKtj0ne4t6OnEznS6/MGkfjbj8WKi8SpNww/gJ8NpIcg8vadD
dZIj4ciG/bUOXFUeIIcHcae2wZ04Id/Q2nMnt2dXrqTTCE6Xq4nXtbPX43DQQ/9pi4GrNiIrsXDV
VrLVYj5KielN+C/KDXpXyoyeozOIy2cVjHfWYujaC1TAOUHUYv9eywZsaX4q2vYY1uHBqA1XUTvf
jMB7TeWtlsQPMbXOTas+0EUiQ9b8MvuMs/xbW7aW0Z7ratdaa+SOcJCS8iBHAO80ppmYj5uQrXFZ
ta7E6P5NKawIQ8BJFaSrAC2aSe0223dN/dkIyR9L2ediDF8yfaNXaIR1419rUvLDERQMR7lg3kkS
EpFar78yCxSZ6yMDBkSlpiNZXO/20fyo84Lp7UsC8s2RV0oK3/OuTkt2xr5FePR09dhPzlPAFDP8
a5JD0B7Q7OeWl6OxsgAszX2RoZq4zRY2PH68POIedsTPunsiv5CTILXHJn3E6k9scJ2XFTlgx0F7
bzguOfEDUQh0oBEqmDnAPmb1qdo5dMFnqJ7b+LVYqGHrMhErPyOAmuDAwoGqTDQL/EMjX3TzJO1t
yZfkD/CZTU5KQBDdh+JfZSNog3DPSR2WZ8t+0q1MV3HYF+IlUW5wq44e+aQyxB58g+6ssET0V7Hl
PFKlNkrqisozaT851VzEJ8W2NoboySc8UgHrALmVsxVfdRdkyg/bM0eJUAI2U0aIcgSlaD7dIkTR
JKswsp1tolsidd1Wwmcrs7v8knEB51Jq98pTxoQQgDTdSYU/9j7SOP6KyTDWiL6ePitJ3Ike40j5
p6RvbHp2OPCaW2QHS7KL6ldqpV3UrP5czPrU2OMmapzKaUg12o+2aJvaidvFtHzuNNybvAZlnfST
AZ0ghh38OjuCOCmFS5T9Zhp3SYhSbROzcf5N8doI0bkDwAtisKOTgrRTGh4VSSQw1jKaj3g+apHh
EMbA+o5LVJTwK4N5W5uiragF38pwyy28PozPlOsivq2QQc9bQbriND3H5aAHO0u6RC4qRf1Kx2/q
L820z6OPSX6ow2u9MAe+5MJHrL8yHzWL24nb2XpWtPOFdGqmDR+QcWYLs29P5Z3fHAf7a56eZCSp
yX7yeifWD2Z57tR7VVVszC5eO19Eh9AzY8MgMk+XuvIH8TAOr/yxVNnN2qUwryaJea2nzZfe3Ikb
xKAcBPr0fJ+4mrPIXubz4hS7ODpOsJQVkcLFT778E7RHPXqZ85wRYf2LSO2W7lH8R7M+Wr4S3dJu
O2v3nl7qGaq/4+yV1pM+3K7rD10667ovTC9cxqJ5MzYC7/1vtQlc0Tgnu84TiotRn0J+FwfQLXvw
M53O8sPyX0z9k8oPHWB88kgSRRhmwgKDNFOy++pnVN/n7l8j+AYhmupZm/ZCclhqr3BCh9e8z099
fxCDW+E8c4384h57nfaz0uiudsT3dP0Pq3C20d0JorQLtHDm8EjUk1xvU+uL5+8aEkro2yTt1q/C
T70R4XLyEs1+huEKd4bpZmQceqRXsPROECvBxmr5hnXyxiyuCw2rYXMfdTwHYyOvn64M7Eb/Vww+
cpuQZrG33qS+dobh1jLlyqx2L0iSBGZIXxdje6iPmgWhvIXHsY3qtQvcnD5RT1HtUWv9CjuwmCRK
9u7BR+LhLWj9HFQC5bJtYA8CDi5eJJzNUp19M1/PWRPmbycZv2nQv6V5DdrTFL0V7df6phXk5ppx
tAFNoHOH4HL4tzQlVf0pN4dY2YGN2Zr9i6qcweS9UK/L+o2dRvVSsXBczDdrvLThNZIxNRNcVw6+
wubESMTcVPKfN229q9pz1J17FJbjsRQPs3XvqglSEpcTRI1TibfZbhb+DLQYjQDaHv+Owr/YT/3M
+JjpMIkN7cqf9QN+XEX5tanR2SKxnNo7+Uh1vTNg231J800L0vLQNC9tfW1om95RYw8W18uuFV6j
DRfuRh5OzIt84vPArZv2N6IrN4v0UQYnuXlHcoPez+7Q7dO5cBWdo2zb9/5oPgMbeEt5DdtTAnrA
8yKBnMCF6j43O3A2L2MsroNdJJx5CtH89R8/Dacn+3XwZcpHBTY+yR6h8hfM3nDvGx9FaPZegrWC
WXWH2PLEdrIDN/aMjkY6vgbaPl5JGWZqumR7TW8o53sQv0jDLeJ+wSaITnvmocJ1Mgvs49pdNLxM
2O9UD+DTCrMgitKS+LD+W8ZQoN9b4a3HD8v+EmsXaQPDyd5sD6yPQUq8D6kfuFytyM29FoJqg9lp
ymSZtn+tW5GUUzkqig2B7XxUsvYinxdku/NR0M46jsuEyvb7milyVH+ZlcToTmgBz/Juhn4looOF
PDwYGRuNx1J7VVIAru1U+JN11qK3SNqLaD4Gd/SW8pCUPpp/iUg73tBIe0ublb7eF9PJ4sGXwkFs
Dyz/EiH1Ey4/hQAqpL6tynEGFCfcyMzib9zO6U0Jtr3F+pmzfoBpo/q0d452zDgTVu9pyFEXU3WL
lgouZYwZprM+TeVJgx7iX1xdFNjdYXrO7IpZ/pcOJk7X5lu7ytfnzcx9rvu/T767KtwNyJ+rO74Q
muAa4xN7PzsckVT7Q3VtG5al9lj+n6986tChoHeemHkFKswK7ntfVZy7VcXgx41vumxdoVgWtkO4
bVMnXl5rbWc15xxI2bLpc+zoBsC3JmKT4PQJQQNbzIb9RipexnLPwe2ggrR9n56m2FdkZ/hBSGWz
AuEtpj3Z3+ZGhXS90Ea3GSFQxmXqt4MCjL4TrNcUE9DsmlByQifIvfZo2rIteqg6AuigDWAdsxW+
8cBGV8k4YvksocDiSZTlLs0Aay+TAQpSYh+ovXXZtR/OCg2P8aYrdEjWBoM9tf7oOtpZsHYfwcn/
0ZCWLtEcXnsNEJaJainxhl1HWaFgTvPj9KJgi8riyItBR7VlyYxtDszmUFBoeCcwcWxCr0FxdpW4
DdKD3j2y0mVgZ4hBzn3OpptRPTukXQiqGCW+Ax55q2xL+UuKgrMJCtdrezF+Mec7F/w4b0QOubJr
zFcUjBM3RnHs4isnE3V9rozM7K/yHU/UQHRIoApcjkfO8h2tRm984ChUumW+W4yjlpxJqPHmZDVv
IktkE3BhzVQPfCHRKsHbIvh0UozEYu2yTC9GtBeyXUQkxit9jNtYLq801pfHItoJMMOip3YPiGlQ
QIXMBvoZ0AsRQR1exBL4+b6ItoRNziwp5GeBA6NxQCDiCRMBPT1E8iOn35HJhlG27JHQ9Fqyz8uY
5h56k6E8mNN5tPZEOwIC+IgCeDljnqwxcEDNehNOv8a0t4xjWNRIXDejGnpwKk4X8I/6qtNjSaim
VUKIvHBR1biTUUXLNyToln5saz+FElW2Cj8k2OqVL04/RSZuZPgdMTgQvGcil9gYSe/U3UHpLj3u
xjoqjJYRq3YDpzH/KcEPNlWdzOAdm3u0gNBR93y6dJ6GGrth7wpllZwfkI80fIbsI2d/US/3NSSX
G7lC+Esp10lPH72i9tTYxQZFJwwhGr7M8U2kXVVWoAzmRFXvHBlnZDey2ZGpwVS+NcTT9Ddxm0df
7fQQcJlL3uZNT8DFY23ils+wvZkRFIyXbsDz3Lney/lJlmY7Gi968c51qan79cDrwYfYA3/on+uB
6jv2DxwNmW3SmvZaeXWdwxIAdg1vVnTMhJ0431Xtc0jXHrIWz7N4LeS9Fp5088LylDJvs+KwOPDL
wYkxwW4ryPwOCcMbAdaUPTsPfRBPk2pWLJek4XqVT4gNadMzV97MOBL7WNAAc3ONKLtEeSsZGTVI
nD6+rLOVAfzOkJCEHZ3v2zifzOqBzSuI38mcjmZ/VZJDr25BqHr0J6t3CVsm5At3mBdLKNv4bBYD
dPA3D7eYNywOtnK9026NcE3FM46s6wNUA49Fi7BO6ZI+rOGm7TiNcrE3Bo45Jslt/2+FToX+I11+
ehU2ePqAYHL0/szYo8rPSrgjV2BHibdykzl00KwjrcVBUe6Tete1Q6q/q/KLTJ82FB9d816Pn4mw
W3ouzM4ek0s7nrlw6XEVRhQZC8udNLNYew3Ce2Q9LLbpZgfzASai68AUL5Eif2yD/YQ60YjeRAjT
DQguQHtxWfamSRb2sWx3YNBOqbBNgW2+5a0X0Bxfxuy/Dlkmia3chxlqf55A/5fQ723hUmW4bI2u
4lUKd112EHV3Ec5YfNu98BJ6kcv1otOT9sI7Ay+z8uzAsqKnEPamdc7Y66tvlfKrwgFk8AQzXq4J
wmfZeqjlWS5nOxkPQfVdqdeUrDDKKDr60ZUyVyuA9XYxS9sir+7rlOzrH90ma6fZiQYD3qHVaJXY
ShCVf0CJozjR7vV46ES2Vf7LtX9leLYWPH4dhjU2gSjlVvjPiH51Fa8Cj/k1qwDyb3Fzq9Pjc2VJ
T2G3bZSbxkZNSmwO/VA/H+PhbEW/KAHEb5UKsUieVcDIAGZQJNSWSWLTmx8L5h5TeYRKbDNkFhdW
tSda0iV7U8ODLHy3LaWLK7O80z7UFuvJXCpGeZSbhyK+U6IKnXZ02qqtn+lvCeSwINzXKoNmoM13
GhM95MFzUNnCQRMuAmUL01kQj2P9ve7eJSCDE6ROpd7VSdmp2b/auqbjT5PfdZM24RRY2I35gMtc
5V8kCCSiu+D2wpA7ODC9LCJlX0vuqwq/ZLoP2k1mExqsb7g05MUzohMLXm6Jci16TOGO4HhBv2Ks
A38Co8OLJIKistsFI/GsDFYWPD1B83YArer6U1696RY6dfS8OqkAqDrt1T8olT8IHPUXJYU2vcUu
2k4ylLLvtH6yWG52Xq97SXhQlL+x+EOrNEAu0sdqyu86sOXZXrCHTRH4WXsa870anJv5kbbfWv3e
9q+j9OQLUcL9kvpRc5SUfUzgpBFGDsM93IEqXmO0CfVr0bO0ND/j7sYIFJbAJniDavlrXu2W6jga
+0D+UuyYpR5Uo8dmQ5Om/PQu73HylJ2JasGdodzkKHJqTJwgjZ0Rx5Cx/ScPR3Y9Ifz/xvzAYNxj
6DXO6cZqEGqNv3FjugpWjun4y3RFchNPxP4V9NfJQ+Uuv06gIOFW9y1rJ8c3FdVJGT5YNHVCxhMn
2oj8gQkXQbAf9TJwYqkn0GLp1wQSu/4afB1S5GYLaJ3xvZQfoXAdpZsmHeuZO4s2n3VcewAzlhY/
Z0MmWEU32TVSPGlEgf+tm9H6uRFmfac65+FtmUCo0tKNynuKhmcd1hSZmzXqnbJT/dz+k8Z9yr0S
cMTO/fBq8naUem4HI0aHqD2KpwBtkR0ZCpDBUZZvs35hzKdJ3swBgxE/sYYNrOOXXD1ZGHPjoMpr
AWszIqBkPcAuEmCt+kQHUwaHdPrlXBbTiwBAx3ytGddZ2Qh/5uKlH3nsz9WWNJasze0VheiPtXzu
zM3yl5tbmIhGOXESJHnfiDszuHAHcCvMLGhITKxMX5XGO1v/yCSLmo8+uuNXMerbpvIzSqKhvmPR
J2poeBjlhJxZVns3YbLG8hJMB37YEHqhvp2Z5Wpa0PCvB5eOB9PVLWRlxgnApvYW4zAz9FfnHkhS
2lXhDcEzMlkJ8PSjaq+6wiaQbThhfbJugrFBwy3MYPtQXm6D89D6w1n4ml7D/CWZT1H+U4/ntUnW
whhN9YguM3Wm8qmNPunZCO/vFgVGI2l37fJhyXuadcMf521Hb9NwydigHkZit5zSKOCeXT1m9xiZ
x+Y5luhyt13zKcfIWd5U2a0Hv7WeX4uT1xdulMjt2DW8MUVuqnA7pu8LpFzBXWlk3+NW1y6wmKXu
oktW0l36omfe+swhLGLzzjKLE4kDTXttz9sifOjDv47flbrhyKjZAAEinSK6Jmq+WfzrkN0zfXyK
6a6Hlplt/bM3HLNDMvMui9+07INql/2WGlqlO+hSdrZ369ssyAeslV6FT25zLdt20kVpaTIVH/U0
V7LflegAjyusaciIFz2z3S3ZI5I+6BUk7CliDJ2PRX9FtwR1+xwcRsXmu9d+TAWgBK5kJTBQL06C
2ym39X8swh8kywffjFA+DOsIXzxDgSq3SbygMeeJALmst2znoVhGdvVpIOjpuk/K4GQccmsXLl4E
//OVsYq1K9EZ0KpuSHFje2p2YgpLLt5V9ZJUTwDl0kBZOl1ZNoyFyzyDx/lzfqx85FQBdhq3FUKq
03fAOl05VdaplD6k4iM4kUfGKlkWGZ6EMrJdPhP4WKl5IVxesC5G58vzqRkOIpscdMgjGp94cnIs
DzkqWXRKql8SFXiCrwpQSdZ+16xyWqC1VnPUbdI1qFifVCmUim987Xp4WGe87DxuY2+u39bJeQJv
ozeIwBrRkrFMKO/QlXGt4kOHoHT6bJNtDpQgZF9J8RXIqGdYzOmZg419T8YN8+ow3SjX/LC1cjae
7g7Gk2GH/V/8tgcmH8ylQvGyXo9at43KW2UupCJ7hvVMlwt6H/yfUnmrs2Y9eHPsVUgk039zmuP0
dFxRFy3a9ysZEJzy+KPtbUgzkV5H+Gr412n9Qbgs4mToyENZX/LoW0dhNSWnAoDGCF9aFO6q8SOI
u1K46FB7ETwKnYrYnkT5Hm++JihL9uuctn5rgwOGKZsgvAypt9YEfcF0BVVCr8GMfi/Kv0B7j4M3
vX9a+q6Wt1323YV0R/up+l76T0FA/Eshj/7DsieaNfFTCx4RC+crOpBKb+sor6iPsN434QOo2SmS
A/Oha64y1S8kYCSItjSU9BUihYdqm+PgNk0PcPkyP+C/Ndd+EJa2VkPP897EXP3nWip27KE6OTd1
1pSOwWb1QKcbgHsY+Sq5+Fs5hX6iHbSe4vyGAbBtJscGsQ3XXP09Rp0dV8+d1V+7ai9HqG2yF4Hj
imjXYf2xF/BpRJ35LzVXRle2NWwdE1wlgmBxkpDXkx8vhKdRA1fy5MzTiQJm0fl1QINfeyxHMXKs
79usfsrVI2/PZfGL7ZjTM7nl6UMUPzT2+QLtxos2IfqRQ37h4t6l1/SRLDdjooSDc26nuWR7ByNu
Zh4kDGjcQtB8/veVDBsCTIJsnXtv+kHNDK0KvIlwsUp8VXr2K1Akopke3lB20RZcjOgei2wS7tiB
cLPiFm2+s4AFEQFilhUArvjMbcSzgeJpmjJXVcgfKi2HFDQbR4jUdNhgmKIrwBBTrm4dMubtRqcd
H1koxJhjPkkKdw2fazqE5cd6EkvxLFpAeMyaLZBpOr81XHtteFaD3Tpyr0MCZYIXkZoPkNNSTuIt
y0Z2IH1Y9Y688iSwnPUDyKCiOnTzuIrC52dibYf5gVTZVqrLMnNpIPHdMRfkuV8krmS4lXnM15YA
bULVX8jAtkv5W0l/gO0N+VAXp1zbRiw6ivKwWWvDIC+AcLtZuk/gDaZb+EyHheRl+lH8bN3ekds7
0l3XoqmtZN58DjodmqETl7qr9OfQwB/x+NP8pnSvis6SpJdVZ1P+W5+Eobwo47MI35uvWG/tDONT
2GRGQm4qQdrB+8hvqXAAnHz9m2LWvG5zUNrCODiSweAR/obKtmHnNc3el+LIc0tgjsj2o9MdEVge
jfG9Vr1o9ugsdIvG2pfGs9mc2XtExWfY7L3B7qNVTM8NS76dNwn7eT8LqBmqxjFZRk9ZFFLjG1+v
hIavZXyAi18QXxbie2jdguYBybDRUS4P2wHXgpN5slq37Y+d8ZvH79NLXV9ZxCdoRrNZUORPSyAa
N/UwPQsHIEwEgEWI0/p0SpZMRyaylvWZd49pfglo4ZIJzQHNa8Hs7NfbkYt9/d4RF67YXmmIqD2/
DYPVzO5maK+ieVDjv9L5LkYG3xl4YWJL+VSLO23d1ztFDPKNWTgSgzQGutyNl0D3zcMwExg8vzbL
l6B89Pofqvxg2MvBt1KxFWKD/mlv8nLXh9eVzwmCd+BhRYd5Q5Lilo942CfYuta/FTtGSNypoI2K
SMA8rYnfMVeVupJ5z95sNtTmIKfV9Hoa+OAQJDcUdyvnY6SeFuxnV/fRu4lYqqgvU/6s4z8Fahjt
v8UbIsHfLLAgacMxZ/huIhmLDu2OxMxppGPP2rZ0mzOaUjfzVGreS4lphaEsrg5sJi4NrdVnUX2s
l6vefUkUmPEmd5ysArEBy8N9K9M3huyr3k0NJBoD+gTdbE+zhAQ6FbgWHGFjBL+dR41I/wxWWJfO
IsWUKVnfmtMlkn9rA6N4aJ+TNUAcfBGsAvJM95GXm6HgoAYExam2VgkoDTPHArBUZja9n2Fwo2VY
THgMNqZYx+12Esx0OdhC9ddEL9Z44veG4gNYBk98TF6zmdIYd7UEyQuzGYejx6klJJTjkKKmS80T
d6LIXvuM6ZVp/MjIe0qdq6s6t0YL8OZP6U6AklQ2HQJPVq5hPgs27vk6lLceJiJe9Sqg7ogu+AtS
zEgA7YBNRQWxyXLHHyOAzRq0TTPtMtw+yC+WMZa7qYydavAp1N8NSQLycdyMXtIfRWZf6nfsUVC0
/2YZ8C8N85giOafDdRVoB13niNWu1l8HiXgW1iLU6S0L3uaBGf7PEt6F7L3AMDFGdrGdRC9dfFrm
LYuvLeKleaf5vScgP0eMwfoGR+Dti0tX+4cKEM4ctz6Wvfp1jWpm+2ugVCBJUps3Vew2qPe0+X2d
C9lMtJrLOnfWzXf7l3KDaEBaC1qhprwo+Gdj1AMhUd6l+pA1/7TgDBZV4gpUXNS1dK+11sQekiWG
2rhDv0n13UTE67LECvwAUGWYGZjkj4wFqRQOnjTVyNLZ8VzX+RAtdQqSv+EnEL9M6xApEktu34V+
5skww8TctWwAb1b5D6hfsriy9ZxQpEVUg9XRQN5jcrJhg0V+y2NCDC5VfwpCfiLS1KB8i9mhL4YS
GwDacZEqhounjOdyUrI6Ox9Vfa/IB7MBUvcRxanoZdl0B0lU8oceP5WR0U7/gaHCNuLfEz2q8W4N
X7H2O9bI/rTfnh4LNxhnDqhfMPeaIzAj+/PWZOVf8NUMutUFoaS5wjZoQMKuifbptevrTQXGRkwm
AXY9iuQH60ydcZwHD5peYlUP/Vm/nPXozndqLlBytEaJVWza7pRhlVd/FNxYE/kr9TB49fxPRxGT
gbLW/bVh6u+R3kkmRGz21eSXIL8CZg40eRFuFB1SqHFCv1YMTrNcVy4seemEP6X+WsJdQkGUbDbH
CKoSUtqNOXMTUNZEokqnkVPw8oU1R1X7H0vnsRu5kqzhJyJAb7ZVNOVVRn5DqGXovefT3y/P3MUA
g0YftaqYjIz4XczbSAEkPXbypXqmD8oQlciPboRYqXeT9KHEMMjMDyUJHuKiSisK44dZuUONcaBU
wNwXL6VS5w0dSD6gfvJIromjHbg6WVxshqOfEk+j1lhs3VHbI8YPZiehhbXRVEI4p/2JHxQkYVDa
7kRiM4VkE+JN04jxYv3vrnueGWl1H4DbMY49zXdytfDrrcbZoeFr8IqbxFSvG5qzrdUcAVdMfhdc
MVv0pzR2usgyYcIIl4tCmjHnPSeno2ieGx5+NZFzw0tQh5ylgIcfPcS9LPQmcFfqshcPfwjfOlLQ
kopJNiYKW+z6AtlxjqrMyB7zGC1AHbodrmrT+ZDXEwG+jfRcETczHMLyg6KgaYGavLL1cNPRebEa
UXaAMOt4W2Gn7Wta3LDCTvtBNgLDHgJQwEzhesFBq9VX7HiukR9F18VKuu3A70x4N4BQuV3JFBMi
7KkV1iQ+eEXQzQRJj+4St59RZjs9Mj05cYDHpV2tr0GZdYHeFRCygtRD0AoHVJLlQ0Lpmrlqr25a
rgIxZZmDsy1PGJMAxmrJPIZgqA490+w5skuBB/6GBYEzg4aUFJTRd9W3AjU61saznKJ7+GraIKTZ
6UFA8WNtSsB6O2O5cUw6nDg2IIqStf+0cQOp1Y+p3Jr1TGSTbtBTjLkrRKm5yjNCBd3YwzYPgO3G
NEAaphNc00Aa7/kncES3xbXVDyuYrsOqPt56RgfUShYv7mg/ehaEcS1AHRjXKL/2OpgrGlW8TLH1
2WDR1zCkOMs/IYsifpHqzPzsV9IhpOXlTNbR01rskuUxO48FWWI8QqUxD1wzSgB2VYR5f+vWoSIc
F+W1bdmv2n5XLCh4MWqkISBpJApvVOSBxprvU/FWAYvJ7KFtMt7ytHTnaxvDDoXHEcxsBCEuLQth
ygBWds3DTwPYcWIBigVqah1yA1HqoeQpYywuf8Ncxj61U8KHKKbiF3W/5K6F0JG3srLC0jlAhiij
UFexPkDUUt5svSLV6EsFkZeqp3+YoFfQQ3Vbkt7kdsQ8X5fsVVeeFlhmYSeJ7b+ebAQpvnLhrPG8
i7RPRcLZ2n52oc/awrR8dCg8EgJw5OmRCD8BdL+NRgJki5Ua9OUAYG3Sbvqt6td5QJPuLcY5htlv
1Tde4l3jXAbzvUWcseS0cxHqcV6RxeaXTBfeuMRDa4Ai4U8y6eH/xeUXBESn7+gepBBKieKSy/tu
Pnb8Esp2oCf+agRkZx21iKGr3U6MEmLFOvCTbt6a6Zs3Wc5dbNWqtM3/o9ZeButmhGUgE81SY6xr
dZrRlQ1dy+TiJiTEB2MXXJ1VwDucO4s4F9QqaHQJCnBjjyBgNFqtC9DZB5Pz1qYMCZ2xcbjtup1l
8E1mnzSRybpb42tlnKMCMorTodHROKvYCtZ9RwiybZ5gltZEFP6EXuQn5T78MoSW8tiDLfN1psj8
kL3IlgRe8iGhL7YiPmHo7rAnbAep2Nco/238KFoFs61xw8AQTB5jUFFtACmRJr5TAzfS+koUiwpg
fiWbbnVnfyQRiZccSp+wYIG5HbOF+Z4RWZHTbUp3ONMaSsPZHl57Puoqm1SjXFEYoR3PWCRPAQDs
QB8d3uK0PpUrWpNvlQRlFhK3lxRHiMTNmc93A7NDXbWb79+2u0LM8rM+chwgY/W6OKwrJuD2ESO8
slFvmMNBVGs19bmONrqylTCV4FB3/jSihoi6pFmPltJ3wp9KfhHokNIudFat71SqN+jcBPx2crxV
uBRSLErVyRoBAW9TyYKOzl9UkGjCIX9L66MYvc4nHba8ilIQx2fyHNkswDDmj8tBJcQivqmJK8cX
AbHhsRD6GJSRO0Xb0I95SRGAO8b80cJ+gmNjvXdAwGZKcE1+cNBo2+WrU6JI4OEjaQrvMUpk4foo
z6p9M6t9ld/VttwOyj2ziOce0J8gmp+0+kig55ZBKH7SA7J1CUfqT3wkJhVvUM8FJbCjn1TzPy3/
ConV+Gm40sRzoAnfYmZb6ndF4cssCF5xFVr06knUjb56OM1JfLF1FlgfnDdxBeTDrZBvvXqp28m1
7HUf1xWJv7KXrQ7RIS3vXuVP3F2bvzWzvLAkBKDRaZpQBArRqf6zeLOfogHFQbr+tqjILGPfRe+R
9twieM76ATnyh6x9Ijr776sDV0Lx6rCiXF72zG1a9dVgTiHBQgKZTkJoPJHtbr0t/S3BZFQVz5a5
LQNevfplGH8lBEKLRrvU+1X9OnmDlwG+4SUhOwu69Kmu5c1s3nVwjdp5mgAymrc0+isH6j46Emp0
Mb+WvOxssHDnFpPoitRd2bWl19gvVXdQUpYS/Wm44quoJ1OC5B6ld/tdyqgxbtEyaUkAQrtRF5P0
xZmhCnE+e5kntCsrng72AKxVUA6n8Vbx3ov7UbJJ0XOha4DEO4/wD2Uz/LEEyJR3JJrZDHPDNk5f
mvLHjJ+j/J2FArRRwI7TczoT67PcaB+cX0X+lJdLi06hfiEfCLXgzibc9U+PguR9sG8/WHq0R2Td
SOrB7HHplju7VQim1IfZHWBDE/TlYyf7jQmmsPkx6O5MHCnlKxeAIh2A+ygWPmQcttyj7TYEjfES
M25m64FAjUr+dOynMH3k3ZMG8Y5tGbML05mMEOsRsoabNttI92q716D8UckjVM30vcVHH7DBOvO7
oeJIgAITx2uxjYNOtplpR/xdFBdi4u3pSUshhTTQTMRbY5ERU5Nn9QQGN4XPLSx0/aFLZ4FZOSY6
KDEtXHGxber1Kew8pJhCLiSpfhSTCUNq6E1UMCv8lE0XVfsmE3YPRBqMGRbNlYknvaUE5ulPO99E
QzwXAIjtCPSQ4QL+gIt1fuvty8oqW9Or6ZhWlAwXB+mDeYzg1xr9p1mvVvlaYn5sZPYF8NKPVMCS
rgeLNwApPfnWJkSVFK2zipvJRnfBY5EYV3E6hoFaACUdUU626sHCHQWzMPzY3Qekv4PxfUOXB/zf
1eP2y6bmnAmq2vQscvwHZmvpNL/tG7sJdF3bLMjV2IPgyk3hLpBpYog0u7+YT7x2cECSs43WPRlU
WODQxnC5DvMVW2h+1wYcHag70QaSdkvDSR6DBSFsfLTQt6IIjg3mMsTY5oF7Jkr3jvq6uquvNlc2
1ZB+w2Fovpv6Wy12sfaw+U1q4Fv8jWF7HrUz1kBuN94VpKAIf9R6zyCYFru++16xUY6Qt2QBat8O
bmSz/Zyqe5TsWNVlu5HX6UxBmxLRrp/tyxlh0QLQ8181I3Id9r3zJMx6yQEqLptRWw40Q8pzYz8l
+jXy1BloxJfbL4WAl7z7j0g1qoPpSixOOLSe7tYkEbXg1PxYjxwy8IMM9RaJeZh1NoSaIb2hycGd
DK4605PsDWRVRXWQsQRn5667Zsphmk6EAZOXxFKa5Bwmt5my2tRbi4GFrU04cD5tWvlKQe46YAiD
RFfAu09r58/TCzb+TQ6bH/d4caEh/ARxvr61Cj/3C/7dX8eL/Tj6EIMQU1Ba7rTA8HTJD9NTJ/ka
Ibk20zRxJX4MgAdkBCEqDzCPlC3Yssr2qvjjVQV+Zj5h2uuT16Z+K/J3cMNS2olhV/G4+Ez8vqAy
SstHaeCaTHoXkvZGCFGhX55oLvL2+8XE91l6YKcTc9jXOH0V2p9DpNviqU8L246HnTT8dpB4qfHJ
J/EIl3JP0OIPO7oDvrix9a7au3oLr5h78hsohiHt2viPrJvtpGab5hHzPJokkGNylP/S8UdGTA8G
VGiPxrwONN58I26u7ed7oXsUNUAjf5Z3Vb+T2xuxcaRrPi+AH6JXdNQz+bzbrHsgGuFuNPFdkZsr
vxjaFfAvpQdCk0suL+HJcoyCKP76KpnBPd38ZnoFmYpnLwcuSy7RXw9Fu0ozDwUjGZqGfHkvWALt
vMbpaxz/9eZDmu5leFpkWsOnJZD8hjh99TQU2C9pv8hAaoHeTSbOAU5Hgt/RvVo5JVhTudcm1oEH
dXY19SdVvk8dqUHXOv7TnBPgVtUcRNDxv6YJiO3CWLejjXXhaNV0bxdU7npv2fd+7XCVG9swvyzj
nXQR236rrZNGyh+EJ7QSFsv1tTafnXmHus0wng1ALqM+GtPXAnDfqFerOIgPTj82lTch5SPBt9Yv
rQaocFcoz3P8o0KljqjFHC+syUmAl9jiDLdRuQ6vdvks9V+szfAKINNsXFBSYhJj0tY5pwmBrdlK
LJx+XmdCx13iYXrOdrQZpsDJznDULl5EdEgz6dqu6BgzBjPglqkGpHia8x0aKU65kVwFGr8SDkDz
p8UXdViwXbHWEZu8flTVJyfBEXDQiIgB4ezvxMcC8j5S0IlVfeZ7cCX4aDr837V/ypMflZinUfpz
xh1CaaGJLgFs7OknLECYjc8ZuB8toD6TNsNFERosDvhQzoa+cVDNOMQLnmXSWpG0SJ9ZKd6S7cpb
TbfpAsshZXDjyhPU/YCnCwlVKv3ldAdgs1vL+am8rmq3g04687mWJdG7oChVKRgiFs9f4q8KmhVl
uxsRkjZlL5r9DkSSKG/Jx7L4k+RH1UtKGnr6PRH/42g73IkeJjkSSH9RabDUZFchFTPewa7QhXUO
vWl8LuHGaHfINevaM0JUXpiZ8A0dSRQ3uClf+H9kakwNHdk+dT7C+itdf9L1l/fPdbpjBPSpDjug
3q3CnezX2MBoAfCRitD2fCcwT16h/FM2ziPWcqZi+LqMkN6g0fJtTHcdCTGpEm7JX0GSuFfz56al
ZFbonvOnZNhXxqkhgMUJL6t249dTzhYSeTQHiXOTYdSVyTkJ5reGoAGJMJujCjPBhRYLHKh51WGq
jPTLsf9NI20z5pnKIxO3sMkkYN3EGSnmaHyUPVe1/Epa1CZVdloSi7tLUYOpPRMigFTxWAbI5/V9
s0sDaPb+bGnttVNeOC4w+6l2ECJ+w7lclfpay09y/gmJhPhcomRb2ZEVgEgq/haZ7kfCGsnFoqAz
buxnS9qT7YkjGrPxcdJslNEjAuNv3WBr5G2utm3m6hrCZ4xWc/WVn3P65nDbE+uQ30UJWNK3MTx3
5rvT7g0HM6SrKx4BNmDifLayvTbPtv4DwJFRegZOEeoWFKVbIz8wKggHWgDF7Xzw14OElMARHW+V
nxuV3TvjniVqmAU0IhMccrqlHKxyJa3XYMn9nkG/8hEdF396dVX/Qkqtc0QquSQ3ELyNpjAnObcs
+e3yo5Z4URXAsETVa4HAf50p6A3dMYgv0lT2C0Qg2tZ3CN1QttiacfbqxhNJPnGQBise+h7pG+J0
RCYuFEOqQnKrox+1gJbyvaTp02aUZpNPIKQCBsc3GjHb36XxFWEFN+Ez2khX0z6dgXtB5ZrcdMa/
KeEBF6DFki86jCU7QTi5w4+MNFDAGMu3xWMaQuzasJe0sxlfOdi+iyc98+mBgl7/7YEBBObJ9YED
vYMQJ0wUFhMFeqzu7PClHb+c8icDlzfAR718WakDaJ37fc3kGdX7ZfobdPLRUQGQ8ZLdiOeK6Sho
LEbUDCvqYFw9OqH4cg8WGbXBpO4T4i3tW6b+U+yrWeArJk7fbkGAw5GuA/RauUTym9P+DfZm2C27
aT4RrpPJwbSeR3eEvbjL4tHS040EGsjlTsaAXLKDAT85+54AegMjULW/5AdSTVA3evi00izmjwVb
RgSsYPv26OX9m/C5RAUK/wh84DzzW4MMrRJCuMvkQhl17I065s2xSe9p9D5OcASmpxExxncdRqd+
QpwSe+Df2Fw8Gn+6j5QYRirVdGzN/2whIYUJAgz4/lHCNiOb4hrgO0c7cnb20w6hXp56Et9eeM04
6/I5nd4YAu3Kk0wCOEAFwVyqhUkj31umj5oKUTWohaYQS85VKA2vIOtbs9n1XoOl8QjPN2JMzhiH
iBruETtELRWsUtz4hjB+6I857KjxkXEjxPJxXq5C4phyx8W95GbFHzR83B/IvSfxAly1KvcqAueB
BBdm3cTBYkMkZokUHTVNax1la9fN/pyWQp9MqFq/7js7MKOvBUlFIp25UvLiTU3uAPDI4pkucSsW
9DubpHnYPQJCMpY7jWe/Y8DO5/cieaql+xB/jPkl5d3o1hMIR7ebdp0eiPmgyl2UXmNzVrdo2sug
1H5tRpmq/+on+Mj2mJNHRBff7cxR9czubA18uMZn6x21G4qcs5kHjuy/E3q8kQDlOZPg7Js42seE
7iveNL1OwF3TiFwjehJZFpp5cUxi4Q4ZeXkEaS5h4VrqRw6HaFABZ7IHKi7qevPWL59q9677ToBQ
SohWyOYH6ERjBUSeKsfFOIwt+kWz8Az+eey08Mpgo7eWKXtlZ6wU76LpAPxhSRe8xoBcHDmSKtKO
KHHkVP2pfcWDRdBh26Mm9jPt0g1EYlG4gvWVu0g0PybodIVIUW5jSIFfGi9cytVbuue/at34py6N
rRHCuCIgw1LjIP1htzMrFlfiQjAxEflfnJfxmgxv+fhNZiDmgQgIkfcMXWUnhxup/0z7l3nV+MbP
YX+gj29v5GVPXHYTbAptQw35n23+Yg01HmUxUIMI9HZmBouKt4h6Q+OGxJ2UihdWhW0rpJHjtTTx
rUq7pNtUIGDMROmDppGc0xT/ov3aM6dPz2ICnsarZl0xBIolL3GgG799fsjBVhQmCjFXF1igINOI
GgkXCFxkLWX4GitUiPUQU+PwFvWfDTZcLZgxyHP38jFi4Ek2xY/erPLhGLgqIuqvce2tsxcJlnvD
G+jNM1ws7If+YL2H0HiM+XfT0JTHF475pNDNjvNm7uat039G6GNkAmR/ZGPH7LS0TGqTOzg72oS5
e8E5SXnmBUBERn6dm0jbuIYn5zFio6yHJsjtEz8R7ZBCICVAlv1l92dHFzKm0F20KxOODIOI54pe
Q4CCEcubOASiNSTV0W1bLgniRxJg3LG6kyNIAsmlGB7zZ58HfHw9vdM0qN2e97mpPlgLRtLIvyY9
CX7KRlhAgv6GxqCIj5wvMVurwyUzLcAivq7wN/nHbhMhwZIWro/6NuspW07irYQgfLja0x8WBQmR
RroEcRa8RFYg/JRr96mSI0QQ6UB/b6P3pmnqzL9RKze5ReQBs5BwAdDsphnClLtqU4CIEO6SDyHg
+jKTYkuuduE8xdnBLj5muu6OPZc9eICTvwnUoYQs5pswUsyokas1ROJNAxzit8xx4OJqHoDHOPnz
5I31OpvJybjHsCpw1yS4rZSPlturKxlDoptuEOZEUlWEuVy0nIICQwKp14cUW7A6Aqvc0+ZFVV+k
5qTYxxXNpaa6tFVF/lnSca+c/sK415BAVfkB32yaO9mhcZbdnNuJRhSRQf0Jw2/sh53Cul/nCCxW
IpECSx1/tAbowGCRENzYqoCkiDY7ri9JzQig6JiBW6yxjOXDq+kOnVgoyonNBlZ8cjTMj8L+qufP
EuJsAxfRgR8vrlVaaEJgiTWeCdWzOJsmXqTpLKo8JU+YhSuuoWU5wW/RwxCTxF4f1U9nasqBmtPp
v5g2hWdmVnW3vSXz74BMkteVyKOkflCjt1pn4WVz6Kvu2DQw/hXrn3hLUJFm9q9hT1z/XFYcbpvU
H/TSLR37hMt8m03HuD3SJyw9MqUR8A48S4S9LiJXzwtdid4NYDxXbmJKz3TqHeFWCWh8hIigXjIv
ErHIqDnwf2z5Y4GQiIc6vvIr0jGG/7iV4WmW/vDV4T0MZkQnwCrhAICyS82jzIFYuNKQVGi4nDQH
8q+98SYnVwMRuLKnX54wDqKOIl7ePFUJnM9d9DkpiM6zEHrqbzPZeV25s/WDzvyKih9RJwF7qYuc
xQgAjxpEnjQrcxQM1ZUw+V7x1+Q7cXD2UWiaCzoUGesRQu2yClb7CK05jYcYk5sQF0ls+dmJoYze
CwQBMyKj8bFMSYh9AvqH5SoDqIJBdpXB/ejeKwJJNOTk6jZ23qUW4wSxDDIqR2NGDDnHnAvWBcgc
/2tqPQ8kzCU/sfIvtElP91O/I6gett8ViIaaXIb5XYpAaelBkDVP8OIflFIhS+akYo0UJU6yvFeT
HQM9fyRC65LXlBURJqhbbDxM80l/k3EHKNqxIEQqJQ2oru8xZzM94+RuJGwse3Z8Oo1JmNTgFUtg
626TXs3kCJ5IdvJm8q0t8BK/F+zrYy4fKZ9ajeUtG7kmq3D1VASX7pPoYgKYbb9oHg3kG5Y/WM8p
ITrABCYIJPkOtB+k4vS+at6l4m81mLwLj5QXQik2GqV7rgIoTxFfkPznTV7xrp6mZe+sGqInYkZu
A4wbwwUotjcOh1SsXzCp0VdbusomiwavQP2QAixMcebDRDlb5C0UfV9cTBlOfj1S31gWLXzH9Gwp
k/d/XITlWtaXw16taALnJoamDsLuonOzMrSJVEOXDY1SCkyhFF6hE1QElIeFGWUIR+OldaRdPrEo
aD2liLgTLjii3eINc3IU3/sOazSbDFT1pFdPjFrE2nGRqmh4n2TUQeWeYAJxxHS4fajKeqTAGixd
t7wUnCaMfSnFRwgJcNAD0wNwNb4XI/Rr0jlSsJCUeLUcYqK4ywLopf5O7UMG4osRVt6J+Yokepjs
h+Mu10/sIc7Cly7+V40di9n8iz7iFQCgMq4lKEtWswyB32VY+d/83WF2U48GatSOHQAdM2uDApzp
Hntfo50MHhpu2jrAS7QEyLaH+Z8orD1rHeLmqZRwfbCzoqRFrJCusd3lhOfWJFWgbn4y7bXBfvxq
Tm+NhW6b0A1t/QihzIzyR7PgptXVvai9srHYRc6gWluG36o3Rz6Ab1hBtofv6Le6Xzv2lr7UmPfz
/CFi2/KMGRFJue0zAyB64oV7ncrXEI9lYTK6KfyzWu7HJCVI9LrqLp68kjBvM9o29G5l/6laFsFi
fER2mqv+JLu4Ame6IGb72SyQlRDs3R9KBhNWfvBDubtfOG7wSyLOS5s+DOWdcB7eupAhEy0KUrTh
DnK9YcijQBikePFROjqMHnzV4lWwCamZP/9DRItHKrGM619BBPhyNq2DtnygMm3sPU5/w3pERbFZ
ImA/MRMWX1HyLdbXm9FrjARy6Bw8+dDfxVMx3IZ607FPoCLBQvxofC5YDvTuOVtQj9ELLj1hLQnq
lXdHf1gMTqb1LHS+TvGkyx8T+Ufs+W1ILiVmWPG18cwaOkkJ4I0S8zunpi2JDr/8QpAuWpZir420
3s2b+YOhXietv0vYEMRsPUUyh6ZzWWC2FVgSCIpEu6bI77yHoicDwED3wf1EMBhrx2pMqKoFDYO2
a00/a/WPdJGwPXVdx5W2W8uvAsLJ0Eb+G2AMoEMk7SyruYOR0SwOwke6H9kbWLF751NFapAY32b6
GTa3ZUHFS3s10CfLwegAp7CTDf/NW8K82EwkDW8gPgeX6FDYm5WSoMeXxuTR129L9VWz9S1Fh6j2
9ZMyvk6CH9mJ6qjA78QTcljrDxiFrYyoQZJN9y/D1x8SFxvmvbeoLCbAjTRSWY/jhJ6fXuvyZoW5
qyH04G9xoyCGvSn1sZW3NViMFe2kn7Chg2EvWegCx8xB1e5Lydg00XeZOvTEiKQQ9A+7znUARs+C
BnPISejra6X/KjMb1dgppo9BzIwessd1aJ4zO1Cv+njr9aeqlDbfFWFUw174mFSyvZ03QLtNVz3x
llvqzWxHIvPAUB6srp0ldF9u3x2K4ashrq0oKp4T4eHoJlkqVwkzuScLSezRGF4wfAgP8+ENbl14
+HU8zfMGCSBUcqR/wkwQt+sI89UB0lXn+dfzd4MiOJS+lXInAGDA/zh7LL4WRHRYz6zxEvR1Gv8m
0zV3jmMwpfg7zQaDDZPQZrQ88KEu281U2dSk1Q8S5aY6V728MPJoyFsQMBOxgOpD5/gmdsilDdKF
1BHBPFQQGdU2GYEU3XAVcWB03MmTSrAX2zMzdB74opDRZJ/jhviRf0B6YeM2i4+fh0ygq2YyuLa/
pfZe9eC78uAvUuIlOPwQtBERQXNGw8FzH3CetSI6vH5ITB2yfNRUBcc+y9CdV7kn3f8o/QOFJ0Qm
6e5R9c12Sv4pvsKthSuNzE9Qtf4CS8TPfK2LHwRwSAzYuiSRJfUUoWTgMNH7dg9GcEFAh/1V8KcR
wMmcnJz8u16f/x/vi7Fdxyn78QLCCqXsn6ntI/ZH1VwKygetcrpfAmu5gJg6kD9rEJtBl19L3dlq
xolsuWEF46K1CmKmU6XrfWecXJPF9bZ6xd4G6F0AiAltkGCOxoLv/IrWvpJC+kb0V8nBFtAvN/Mw
dTy9Z8k+SfmFtAtYT2F2xnutHxvloSI+XYEK27r3UgRBKick8lLSgzi7jGAD78B/DOHki/VRtlsT
XCUhRq1xZ/aNGJC2DNH0QNAGqZCeS9+E5SKIZwKCDS6Q6Vk23X52yW8E8OdkhGQQndND6PjAc9SM
1BJGDuqxMGB1cFh0wKgpNC7A9FZsbrQQGttvkm9SYrjCx8xCzok6nSQovl/RV4K1sHbNZec97apX
VUeBS7OlEngpD/+pDS/877y+kY4LK0SSRs4v0hTvSvOiMNd1LBBYhSWMizsnagvGtcQ9eFL5wfal
J7Faqz4rzJn1CUZ3rn6NDiNnAGvShasfFp+ZjJeRoQ+WzuKN1laRncmyMBNrMWFQ40zgIWpShTCs
vuLmNRlYka+oXDz/CTBBM+M3hnBqOVWCRK7ZkreqTi/Gpp0MTidyvurqO6GJ7I69eS4CArzKPevx
/NEiiC8QXBxQjAL4Kma9gqFgIbyn5IQiFVR84cwxpKDQ9mt/xvWOTxh+rT4Tn4UHxKy8UkQ9E4lw
kkykNv7QEGJwyPF7yMY9xgFE2imCUmc7iq3S5b0hNQPCFCits/bkUGHK97rlODzwjdqMYbl1JbZ9
Ew5H0CUDE5JNrdmlyLak327qdnGdbdkzBq6DohyPBlaH6k5hGdTnxHwvc3uv8gBTiHIOJ3BhMNQn
XQYmMAKdE2ChflLt1wSrigPxfKd2Zyw71yzqye5l3c7jPY6JYv5nk6ZddqrLSi+vUal2rDuQTQrM
+9LtwJ0S+0njcsvIMmirb9l+kqdAUpB5u5n93tIMDwNnTDuRPuc3YHe0h37JslaP99J3hte0frCS
giS8fluT6Lmm8DBk3ezq8jw5EvpRUE7CuRpKI3HOe0d+Wf9TcYkbRXeeoIqWEBkRRVUw4whLLZGc
qh4jHLHrAgxc3RIiUu0WNy7WaZwg8rlNd5psccB+MkZAidSZ9smc37uSZLl3eG0pRZCt/5Uaq20A
IIGnkuh9qi/qV1zviNsgvp1rgFmkIhrP76QYIOyEkWcTjscPZAL/kvUKZbhAnHeURieBretuS/1k
Zy+T/ZOO35O87lgOQLNW58i8rLsRUQcUYpku8hAwZRchjTnrQ3QcAUhW/nfBjDy/kNtRcjkQJAyk
nSZSNd0+VbzQjnEW3Qafbi+8ogTPNSBrenqIB3X8LYh3ict/VfIhEQLXfgGRkhxnsL64Bk24WZuf
xb6QqBYrfwY7XJ1HKq9uMn8aZJ/3Z8n5M4azah5UPAHhq6M9NOmPg7qW9zRD9LO3cd0+qaqHkVDD
H6661hTttZwmABUiy3RdAkeS8kmzPiKFNxwVkbwcJC/1mzRgkBQXqpjq+M3Rg3lS+FgRbnQjniz0
+oag2/t3WfKFSUKVDnD7KkiNkhHe+yTdMPvWygyF/l6oJ9lC6EOkxrGeJ8ovtBACJTZNwPLukdMl
2+pDhZIcYlaDbmwYk5ZAhk85OelToBENWSQ/ioYRXbmb7QBhhgtqeZ5hidZg3jUB4ox6x0E09xO8
fpK+COBsoRlNoD0txmt5RUark1LW+zXSYKJ8+xywI6G5NHuQ9xcynreJcplkQChARmcm4eBhcRNU
HJUc7xy3JGIa2nLaLbAeZ7/sqNFiBtJKH2e0CNbsQEroXusDd8KY7ADps/Wt6wiTPJfaLS8eA1kC
yQn3jdT4BscdOsdzAqZyMRoRZk8n0dWPgomZ5T4Y5770MkOrt6sZtxUOJRyQSwgFcvWZ/E2Gui59
Idxlrv5mUBGLOUM4VXoVtK9wbfbnKLx/Blo/bd8di2XXso+N2J/epnbDm4T9v6L7Hs17vI128/oT
x+xQwX2QeY7xVaCibZ//y7k7og8cxAVE22kHYU7vcUTEwOIHgMjfmFnNZtflcOkYqmx9l9Xv8XxX
1oo379Bw+NLxpETva3y233VnL6/xyVRbz1lYifXWkXErCGqYZAqtiEuUO9SU5kVyENaKJDe+5EkE
PwkBJ5wWG6RoI0nmjL4Ktpe1Bf3NYNKd83RYoZdCUMQ+bK3BOk2w7IzWgqg9UgVw/+OFGZfriIq/
ghGr2x2IkaH6OvxOMbTszK5YrAjy2e1eyAUdPB5Z3VwNDFqkpVunAf25yjdaMMTL47NMLEKCwm/p
z+hdtyPjaHgV0wvpyELebI+BYFtalkK2BueQ+79VamCiaZMhwu9Q6jpwspnEi0ncE3Dg6vNVkUWg
d3udFYXVT6sTmyEhvOL6WjkSmsV7GetsSZd23yDcwMweEZD/i8nRrX9CR9ezgAM9CTh01j8ymqXI
0DZM+USsbjsNg3CEiYhckGFGgMEYwrKEfvzQUAzNN43A8IjFHtP82hLfX+MI3muvFcFj6cNQweGW
q1rfFGbwmlYh+1yJDETjS9+Jhrt9XdmzQ58DTq1R0510p7fe3F91QUSIBtH+uPKPaSQqHkdIXPXD
4SXDMafsBHGQcYER/2gbryyEhG8+wucxV50bm3XzbkNeqEAuQp2plqFOW55z/Qj5ILPZ4jmqP/4r
PvKC2vMUcZIckfDA+MyTIl4w1301BQQlYHHah/cWR75fykdUt4N8K4f9YvlhT7bkrgn5cS55AKBM
Wn4IrSww6kvNLDJrMupnH/h1JS+rPI18nzFeQOwhDN2KK3/npAqS4UXC91lINhQRUB8baPnCZye/
WPP5IE8+wbsi7gVxJgqNuGZP5FtEBxPe2oU1q7sCKUqzW1/AZ9ifNLug79QjBrk0fhp49brsnzV9
J6k7YtzqgB2e2/gsm/eu/igb9FKBCDmcfLq1Ae6p6Sai+Igka4LK9smrampE534YngFDpuxTE17r
BKYZ860mU+T+jPm+TsRtSJB6/zTIDwVj6D6z9oLT9olAzWe3U1taBsDr+Lx0zzZmDbLU2XgackwI
ZshJkThEHET93HENeuR0xl+AQzlEACs4sAwh06fo6dC5IuKmPmCSSfrnTrn8H2PnsRy5km3ZX7l2
x416gEM40PZuDZKhNYMMqgmMZJLQWjq+vhdY1fWsatDWE1oyqUIA7n7O2XttZT1JaBV4+1CHJv46
4IbtaeVti3I3jbs8erJUunGst0LcuDqFgb0KJedcwU5IhSr2dokrBUrNOG3A3oIrOTN7YjedS64J
L8xwR2rILyU+agNf16or7z1SmyPxMBrvAq1Jw70ddYvJie4891VxEEwITdr4/q4Nj6b1agT34F91
f1dax9TZxenRiZ48+YiArYNR8ToZW8TIYfiQ0Mc35CXgDjB3XNal9xDSVgloitqfzIpUfdTag83R
GZ6E7m8xM1cTGVrKWOUB0iNL0RJFdam9uESnjrgTVzS6LJhHNWG3C4uCKEUuY5lPo3aZpq1mvQjE
MCmdK12jS5u+jsVTSbVV7IGmJd18vujDYMn4+a6+jciF9eE3L6jWkSKxz5Ej6cDra7Ig3AgSWPEY
6t/kdYNwbJxdH278allYd5Cqd2AhU9R9BQpOR7/4QG7b7Sz88p1zNJwmhCb2Oi/elbFU7mNhcRJf
sMky4XLbnWsc9AdAmKJ5NaNHUdwmUFwMWLR1ZC1T2MPoZZf8AQ67XQCk/JU+1JQS4Nf564L3OqOT
rJDne/2HH3InLKeUgI5XFyyBs9Cz1eBgSuBxVj3ePlAOdLji4RrWlxHvFErNHiUNZSSwYUcdRkKr
a5AjNFa1DiM9hqv4At4g6Ea8tEtPvhgpR65jmODYwiNRwNBwsS4G75b4jnmsAwY8XX7QaiEiZzXf
86WE4XdJUSjRbFy65jbTbwRFqvYC+Lmxj7SxJudChiIdWLxUsO5/hNvhdzpwM0/AYN8L9Tul4HMy
ojL0K/JZtDTdMffbu0WjvQBKwiWSF1cdzkn21MnfE1eBxgk+myWMww19QhRx0jF2BCUn4mmW1Lmg
VW/8SXI4YSwzlGMmwJAeCEvZL0GsL/zhPI8tMjO7i8XXnBMSG08qfERLbQbIc6EAHHvjXKe0RY5W
u9NaTtpzr674nWFu4aDvyA2LwzzS6iKAnTcPJiovtTG9ZO0vrxkICmJAw/odhmwGHq1d9+C3e3Jo
eLesbj0X9eLxFGYwAqD98xsT88CdAxLFh9V4njlXILHaedKQVr8aGmRpY9+1bCuxfaLDMwI9MobX
LLZ/pTMYI/hm+4PzM8Zkk2RPoD+DKSKj4eSk96n+Yk1AvsbHeKfx5IZdQYItQ+yakPYDx6uwuih6
WS1FbuH89jhcDcHp58Kh9dfujYBGPrc8cZePKVL00f/KeVoDCPt5wN1qTwzuKzTTboW0hYqcPmsv
fo1GT6MBeMVDtqrHY5WTJrWiimO56jha/bT5ukVH3yMDhgcIF9jOPmG6wazeL7cMPchGncpLPaDn
ZydEe52kb3i/shQx9prMHd+a36wqOFgwICK83/N6FzBK4tUTztkwNoKKDZ80ppMapgELx1HoX3Mj
GDBcHb+Y7om1rQEiCuPXexNYKZviJdRovwNpHz9TC6Mh4LdwU9Ou9vZW/+LyyIyXeTQp57XTPofy
zqaudvYZpzXsz81uEKx3s+PyxGUyJVumSyxsQEQ40ZCWSzNHgdIkzwaRIozhJwxtwD4NiE4uS45H
tzrfGfqeF7wYn8hPQwoU8qq/xGjhOd0freF9GvdGTVzjkgOgq9OII+6BUV898LuH72qAZrqmyeNX
qBcZkO0SDgzj3gaqfZhGdAocn2lt0ijxEBlu5DbklusfivTLNh7Gfgn3xPui8yqLr6o4J9F1dPaq
W7ftAaX9gGawQQOmHUfr0aMNSkBc82hxW+DJjb8NnQZgQdupeZryB//THhZuxKT94IYXOiZ9vkk5
03Q0TaLyzSg+ibFlTJ1SRzEHsiwkiXClGWz0cKxQNoIdyLYxoYNpuBIZmsxdTHqJcd8q2kWrKV9j
Oug0JDiQA5FMmbcccXjz0CeXKH5VSEeahIbD1P+q7VOrIQp6zJE9APQrGFA+zFkvtHm09lqp/Qxr
59AzElC0Y+on5cKtmYqfo+Dq609t9dGY10j81iJY6Qjty31C9bXiT4bxRcOvV/fLqd8E1qaS3LYJ
tPijn4NtuaUViklsmvSs+y03JMwwJuAgi8HXquZl5EBfA2Xp1rgzsMcHd+38QJw+3NVgLFz92oPJ
YTFSdGdOfgkReeuQ1c37M/5q8Uys5mTf1h83OcGOtIgYQdKEwbwrDj4pD/oxitCOElMiN1I8xtqz
x/IPanaWG24NunrNyE0zrBVhGs23FZermnmJozbMOTJchwNwoI3wH8di2elk7qyTQQPWc5TR14Qe
ri9Xo+IyuCvLO85/eInKdMvq63gfPpPJ+OamK4JanGpHbP2qZS+OoAjAYURuixiM6I0oeq+g3WDc
H6pj1K0th2rxgBnVya5jk+HSmqV6qzxclVTnknOyurXZ5yDYiKVN1TSjoZj1c9qKiSCn+1ocZf/g
4GBv6g/NXLrjrNNE7FLDvHD6iyNQ0sSnyuLScvF7Yow6GMABEojLeB+xVoOe4qbz0cL3SOqtLRxN
ygeLXIcegSRWELAu89QxO2taTAbjYWRC0uEVjvpby8OfbHycC7hV/S1OCEKlFdiA6JvkuoegXa37
cQeMK4hXibx2HicfzhcGzhJcgD0MsRAxJqYW+wi+N5NrE/JD3x8087HsPjIbYOhtaHaaSqnOXxgY
xrhj2J/SE0LY1jza6GvklRgCBiQDayfk8SziUuNMsifIxVKfdXlw6TDXvFjrYdyb07Ecz0r71OZU
74/UXdG/J4N+0jdW/I5WR+qATbBxw3A9e2pdsD7mmAxMDNzeU9U8qH2Uvww0LehR63TfuaCc9hsm
pANYs16ygaLfoGOUQpJXz/xROh+AcCOd0nH4dosX7KQdHbDww/e40HcpgAwLpdeqdPhNcDQ4WMYn
8jMl0454OMvxfqxuxfCUc8c0JWQj9aFJKIz479PoMyuXEGsl71m489uNJmjNyE/Xudq0FdGRUzIg
nyFetqSQXYjwOnXvNuAWw3gk8aCV+2Lae+bOyps7dLJ6s7hDPESUjI74fm75Api33TPgGq6GHMkF
QS8tIolTCag3oF1XUuA51tOgP0z5J3F78ylnMDcam9OMFYyx5TC/rhmL8pQYv+fBo0pujvyYb1l6
sfHz7KMm/vGuol5hWESv3a6vtb03xD3BX9O8RuCRkcUqil47pFYZO3xH9Z+G9EWj1/kUiuuA4hfG
WdChuPj2KbOhXBinPnjO1FfqxIshoskyuoTunW1u4mI5AtRKMyDgl9IGUezWD0pdSXbNCPBIPngH
4GkT5DAwpxkprHDFoQqBGYpy01mngLb5KW5s5PqMa+E0lC5hutuBWGMOpEnw4SHF4zSK3J3LlYKI
N6UW8GGkT9vzgRedUDdOz0w5Mp5TZzN3tudIiffGv4fMmzWsdtvEu1WQtqDIiN91/lQyppDIafVH
6sYSCCST9WLLBV5azzz6NNqTgs59Wo1nONItxsPgNSMCzIeizBT70QtwvuMSuDdxmwO/naco8Wcz
fPEydsNFuvsou+nemqYop003umbiwkvlakcapGEA2OOYe1Ctj9gxtVVR3Vf0ev1h32lnunqK7pNb
L/PeX2nNFcRvR21VnFiKCcamD4xYuG7mcQtm5/nCCbAFsgaYv1kGqbADYlKjRWMDTa1+daLc99n7
REsSS1KwmQbwCofIfjJop3QMGAbgPHjiJDsY1LRTmIAUeNGcXRYUNEMoYID6mkwaGAwteUYwWrX2
NvT7aT3FO/50Ot7m0xdPEAbFzDphpFcB2t8K61ITltx/Gerga0+lPCvv0JQHp79niAAUNVGXSHzZ
ScsdeF8317i5Cv2pzC/psEjoU+VIGhfcI8FIRsS34T852ePAdheutWkDZL4un4ukp+xirBUA78VE
0jIDNG9ucVXupaTjH2f3gh4kOl7rI4T9NOGhpi0PZ/+tn7bJhGhpQ/WDb6fQH+LqNGfy2iTNTfTV
OFWhZoaybKBe7uGNbjp5s9Hx8iqznKbZTh8vwjgR8BPEN8uf1l5ZrkQSE6Z7HpCum3TQYk4K/A2+
J4QoNlR0HwVbUbQr7Pc0k3f+4J5EM1IZ7gzg2ObWrt5MEPaepW1lR2de3lfMvkvMcux+VF5oXYjq
ZSVhyjt899oVcJcVnhUyE2y+y6p+KId0obUug+9uS5vV6X8D70N8lfSrjt54C/xrnQBc0uoWCdPv
sfxdmnAhVq25T3HQKYUV69tCCJAHX6jyNR/r/VtfvnYtfWCeOi3ZMwd3m6kWSrlk7YUvOnw+QXeY
w+Ryyld1fGghbrnc2mBGpUNhfR9Qlao7BhQjnGRrqxsUFwndWP8epqaZnLABNPUhlR+WTVQKOsb0
MJXbwTlVtKJ18ZKAD4G9B7HTXKb2R94wxaK7iBjKg3HLcT55HdMnQ0JRx+tmccpXZN8xNjFiWrLI
6I1rOLwOYuON1EK35L1wEWm1rDohsKjm0+44tGjvE6ZjC02JnIFAw55cYsRMbo14ZxXxkO2afb5G
+PPZwF2NMQ8dWIDKEtUfmksWmWY6BdV9ASRJsymJtLcseUNpRqFS0rFAskcXxiN5gNkcBjtUCVW8
1Jkf6VXK0rUbSPUaNq25Ut2uHN6ruXfTosXrrkAOTa+nyXxg7/NpXKec3zrz3acNNtG3uWsHBvCU
UWHypPBk+Hs329TdhnQVNkU2VfavMEegYaLwEFyGxrOtOCgm1w7iDPsWo+VAP80mxRypCLNabjJB
i51I9NUM6GbfnNfXAM3+rLPP7G1IMgUHCHNHjXwdnKfZFaFvYIXBuWEeyjMLxntn3JXVc8HBROsR
+Ywfs7QmblaEKdL9Z2vw0bUPNPEdBOJ9OBt9n7UZk6F9xv63pJ1VoD86Fv3LhElKo5vasRz544Ml
nqR8KHS6Gbx2Bh0ZFkCSRyuEcoyUrBNZxTMmwOfPSq9FnIMIeaYkEQqQvjQauXDbOHvOpmeG1acp
2wR2SSn62lr3nKlQTTfsvdO0sljtQ+gVtH9Cj6DQ96k+R86Oi2kWmxsBLm6HbZfUM1cjcxz5aU2+
OBet2c4gjYqW2/cQvNURrVsE+hl9ZW/lEQBAptMNzVqsXsZxR+HmWmdtuB/U77p696Ivnxqkcsgu
kLu8xN7xUPB18kN6D8CzzjuHcHXexRwCKtZttA/ak2680wabe2JET/8ytsX8dd9ceFZAzFmCyO1Z
qw1kP9SaIZAOjWYRMxEmVvHLn3/819//+78+x/8dfBWXIlVBkTd//28+/yxKxYMP2//49O+b5XX5
8xP/+o5///6/r7+K03v21fw/v+n4sHr8z2+YH8a/fil/9p8Pa/Hevv/bJ8u8jVp1333V6vrVdGn7
8wB4AvN3/v9+8Y+vn9/yqMqvv/78LLq8nX9bEBX5n//80vb3X38K5+cF+sfrM//6f35tfoJ//Ymh
Oeqj9//8ga/3pv3rT82Wf7NsV/c807GFaZnS/vOP4evnS473N8fSpW05nid1qZvGn3/kRd2G/Bhf
kg7/JwzTNKQrDb7WFN3P14T4m6dblu5Zums7nmk6f/7f5/5vb97/vJl/5B2p9JAAmr/+dDxX/PlH
+Y93eX52jiVswzYNvsDD9KQrXL7++X6N8oDvN/4XjyEc9c7VadgRy5gKAIPKRgEhlYspYUT841oA
NqooUgfRWdxcfMvPh5////lX6lWXIc/oE8xflP/6Dm/EHVcYQ/SPX/zzA1bI3NrDbed1yb41o+rW
laa8RileRM0obz8fkGu3Or2/VC/wJk3vdVqrSzzG6VV61X2NGsmmT7itLYRmlmcX4ELqDzNAtZg6
9dXOWC3gPQGmT8keySeEVi9aHlGCaa78skz0IbnnnqzOpE/b1rgvquHQxTi9TEbZsaneBq21kakm
ASkGgQYagV2rnIG4uUtEgDcs+1zgdI/iCjtfvm190fG60Rx2bKI28v3gCRQ1uR1fUlqFriL3Aowp
bjmchrFXFWvNzemozkumMiih3RawQ1CyII918jDpY7NwRxqEuSbYdQeEWwlj4STUUFsIGMQFYWTS
38WNdO9SV9lAYlroPyO0IQ1QjeXRVMbBUVjdMrAnqvvQa7cBQYF0sPSjmGFd8RDpb6l+GhCrtVUw
LsUcXT/UrUu4IONZB0cqdb2JUkY4F61HveMwaJQ1EqbExG3qcIueW3aSXtrBmrdj0NhN7J4yUKkJ
ml4qT14xpHuCr56dThCn4ZXw4BuS0hIMhpEP+6p2qR5CYd30njZzR3tCJMMbozvsM1pHMt6MjNPk
2grwKJV5fWuwWqArGJjbTjqqqpqGh/1Zdu6mB/maZy3N+FY9D5lxr4U6hamFTM81946Q+YIh/nE0
OAqqyVsOBpILxeqtdXNwJNIVv4c4U3Cgo7RHkJTXTCwqe44/hktC1mueEBE1EZ5STaBfGkJcs5Ds
HG0VKfwAPYGFbcKJYgiOXhfug3z6NKqGcZpsgaQg4A5DVEfem60wqBhgnLTppBntMoqwXMcvmZnj
YQ2ZduZgp8XRK7OvJLHm44p9aOsaolRj0iXk+fSQM5qTkULr7zN97ZYePqJKW/rSAuBB7e2x9+Zz
bLchI4BUTPhlnkwrLawpDFuyreRUAj+SIC9q3usutt8FwsuDqjwdkln1pU2+vmuTD3ckn9Mx4RMH
mW1uSiLA5zkLVZxx8Uq6X4bR00gKDCTxWfWkus7dJWlDWDfSH6Xts8aAsppB50y41lthvuZT663N
4NF26cPEMZ6uOujgbCTJ8edDGAhvnUfFs1vRxJSMw1XH0bvAqLR0khgOXfmutJZYGrtf9ZhO1g2W
IuzI0dLRa/kkI/Ga1dL5IoaFOYLXDd4iMrPoYPouJ0FdyiVZvugCsmzXt6irLLPbCQs3iSuh2yB1
Hf3UXzds+CzqvwduFa50GheWRvpnnBxS33wPzGzvD83D0DH2dbCj1w6uBVk2NHclLvwG5LFvG3sv
NnCsq5Gn3tf7LgtvrsDw1Q+ctdy5JAYf5kT+IYsdFlrJGSJq8oeoHU5FMJyIQHpurOhzMsN3lu8l
8OVp6Zbcl5UJwcmHSeXnLjGF6YSM2b7XdTqYlYLRoRMDYMGJZII+UFvn6RMSF/3XPmwHlnEif6QP
lLLW3JdYBzw+ekhZUoiGRdUkSzNl7MYZh/iObpEJv/nVdcBvGnasX1My7jD3Nmtd6LwnNcbpaTqF
joW0LK+o/+d/+eRiK33ECND0D6FsmSsbGs6vwUd1/+waGFZTa7qGTS8WRhyt8/knSRDtd77Hh0Qx
FbN0NFwTnzRAQwMu68zkuJ3MH3DWwJo3h3VkClIeF4mTIi7sBn0dOxjn+tQmDB1jnPkwJtI7Vq15
nYAL2hmGx9qr6HRg4be7gWRFx33RSg+it2/dAtdAskE0ON7MAgecsU9aeqiQrUn7KaKPxgualbDC
mWb7jBmqX5mTH6wcyXTZHGNCu3ib8xhDWf+qk/i8TiQMlNFYWVmL7oJwwjz3Xmp9pCwyr6YTYBZI
cGimU3YzAGp0LjT0OX6AuBYQtkGBxhYkRVpmYPLmGUFQGsve9b5qNtjH/JjLWeZtCxhLo/8mQ7pn
jgQwOyD+yczGQG9rnZKkutRlTDpQ5YGpLiqA936yKEviDFJeTfrm9aurD0gtqxThEdzj2oLy3X50
OqqiqGKkwqlZDQ6N/L6e7vA/PkSMO4WKkqXlzVnO0cUc0C9jVkU05WOhGyUOMHOCvVUbL1JMz+XY
x5y39X3S6Mu8Sl/GoHrzVUrrXx8uYYVzXNjOysBRFbA/VXr+IgLDW46wcj3iO3tLnBzLW/cEJxtl
RXiTZD2df5Fn4fxw4nijDYIqtW1DTDrBuWy6EiOe9dIX0HBqt73lUfCWiWXYZP1CD6AY5te6Itda
eezIMTVbPSCF8ZBuhzObFZG0UdNT8PXxiI32Sasn/RdSzo1KDUyv6cZI23snWA9GB1om6RNmNUtV
ZMYiRVWhuvytt9C8aTF7jIjwcmt5dfPLacVEItVEANCWfooQ/nogunIYl62glDE92S1aoZZTETwa
g2bfGXN66dCkqEHBcDt6QM7Ww+xEzIfmlgj3O7Pf0gQLEFwg8rDXzpS6RBhSc86RA6WeJeRajadK
2uqetf33RHaWk8zSmqz+6mJvVXNH0+lTSKNE94gdHoWWbpoLl8aBAsgX0XDs3exW1s6zbOXKlDDK
/fjswwTtymB2nlnjL1FCkQws8DQioIoZKazbNv1WwX7qQ55ATHGaGsD9g4r+AzvJqTaIFDQWgeXo
v6zG/dan+CNp51HPRB5NGL9Y/QhoIyXTJwH3aJv2LZlzCfM3K4Ua1REDuxFGtioazK8lJ1T0QqAy
B8hYwo9fe9SvcWgJaBmMFGSucc3kiqTI/BjbJM53AImLRj+MvUcCoMWl5hmr2GLDZw1ZWAmb/tDK
m9VSRGmCE0Gpk2sRhQdTYy8DEjLRlnR7AxgNbCo9wmMZ8dJ2jgBp4ONmjjXxNgIISkbtFMqhJMYY
dEuf+r/2Vue/t3HWrDqaCo5VJOfC3Tdj15xpDt0XgmOY1VAwS+HO4ecemMFiFT8KgZgj97T3Imig
bluEbGQzpUxo7iou/cdBWZANqlfVmCeLvcmz9aNDnl4e0Xit/Hg3ZIDj+pENtNv4aXijGlEYTfkf
nEi6qbGCs3e0DfreDjTFWNOcnR9+NlY9rMnuoyUJMtdjIOHmm+5FByoUbTWVNthRHThc8yVdzoWJ
eiWlHVlxf99BwZIawlYvetariIyV1F6IobyfhKp3cY1SatUb46kOOKlVubOxVa+tCw36BWoJM+3w
oGvvTbIfjYsBMU2J4sluMFR6Zrr06+4qNQdOe2oxM7OZD8Xs4ulzz0poh9W+mFVLw4xdxJ006Mdg
ChAeTsG5FvH3WPvsonT4DMQ/ylBgQ0x/y368rrsK90lNUhI4XNDvCtGu4RmkykQckkE11ZlYd5PB
7i3aXdHHD9KMVyLqoFztI3I/NtJKmIb0zqrrgHUkQxcvxnzGPSWTYoRvgCtB7zXIztt2vXMrO/FS
8jP0wBXNuBGWuGRkV3BxRe49h7R9B+rQ5GjpJgMWo1x/jDtv1/g9KTfmg29zcClpPoWZ9qtR9UNn
1w1TnnjZO0W8KawWnaNxSNLqJ0/KX1WjxMHCucEW6F6Fea/nPYr79Nn3aP/bNJlYRa75CPixUxNH
Aa3KdxkykI2DeCzi1IABmYk8bU61SOd43j4klVwq8BBYD4swDhaNM5wivQgh/YzI+aIJIWCZZ6dC
mube4ieX7As2kQUyfbL0VMFGK7cRo3ulAlogIG8wpzaoUe3ZhNdHn9pQEXiWHcwR2+s01uVOKxnc
ptK5b0RcL3oKHATM1c65WYSULsIWuHKXx0S3Zh1kCdwI0tAJTMtwWtObN8DxuACB2Dufqki4y9Y3
r445AC/ImDMa5KFqpob7nWFbmaA/HZu22PXzhyRigD82SIbGPscGnfpkogeY+u2ursAm3mzbxQPk
+QT/FCNompi8zwSEVSPOnPM4/DBVSSfQVbUxwtLFH+XLEnRTC+VST2Vw5yAClBPpfj8f9Dwvd32i
3s0JpqmaXk0SBmj544qIYhQQ84eqg2pWIkJo9emLZvjHpKFSSIykYPnq12OH4SLiFfZoNjt+9khN
tVJmdBMOlEd84pOd5tumomE9MfKFphQgyfezXQYFUg6YroDcvEm2kUOTGYch0TkPhtVvbtF6pXvl
yWwzhBmI6G218hLtgSvIwzAGgMHWUEZbgjU7SuXX2GAs4+CK1VdXA4jF4ikYBxqeReAzSZolRjGn
M90fMO5gpulltJYD6l6ONRdND+KjKcyHTs+zZdvW2zEaceeFGcyFHsGKtEHBmdOqbpvyYncsjJWO
VBG9e3p5y4YCvY9qD35WxstQkUHUTQCT8xaSRVUjmPe1dV300R0OSbymOiMClWrZBRV2zkwfTI4K
tHgDEo1jC9JmKlYm281SRakGeqvykVHFiE50Ma6n7C2vwa60iedtvEjW93VR9MeibLZ+0OLhj9MB
tbBkqtxGFn0D5y5I2uTokxZPvYjY7aMPq3WXTQUN4cq8jGpiEONO3VKk+uxm8S6zK6ASSj92DcUl
q9Ii67mxkobGchXg8xlj971oprsy8Ix7L9ZxhpouHBsqQ/j6ASJ39PZJpLer3MJE6nX2tioD8NlS
rbTUZtpdVlBmJBrAkqPf2NgJY6KIoVlJdpExQWrJZ2N15rQItZtH36rDfW+P73amn1vfQUNiY8gt
hxfImIhODQbV6TAgtdXXSsfL42UoG3GSfjcsiHeZUxBZ43zVTYCqoQNxHZYvokI3LGzPmV28Cfbi
tkTaVS44bDKeK+vu3qp/64Y/bg2tXRILdsrdWfLpjOAoNI8AM0WoA/J2O8eG6seg6nz3KrrRANLF
ImC4TbTgkIlVsAKBMgFarTNw/cQnKThAuOOOQ0jfXOVIUYaG3XgKgaNE4Y69wtwNwUigAr2ZEfVW
68+UqprDYEbxhYiSRbQpt1nxbCi6a3FsfMoaQGgtldrJnOrHnmmKCsVe2NE69yyY9WloLFxJKEeZ
tKtAxk+D0h4902tWA2LtTVapTRF43u7nQ9wP9c6AFl8m44fTE28YSG2dWoW9EzXYL7sT3LoVU/ZE
5mz69bqltH4JZLPM9Ay5pEsjxs8lYfOJpT10kK/N9hYWLs4MnfF/U07FfVI63K52yJVYcY5KUlJ4
PCW3feJD971Wwb0jOvcqw+HJdpSNlbZb+XlcYCUnalSN3C+44MVTF5kcKsYNkbPx0rVSe5O100c+
/87WYXKfVeBuW4GiSNeP6UTu4xhxK3RaaXzQHMoTwhdS3wZSLQZ51zS1cTc5AxKXbho3WhF+IJ0w
CBeXFmUmqmzbLuzFNI3rlA3/mrQIWGRYAHlrkUIaDQoqPeHQRSyXjrQt7p2LoE68tLXjXAj63aTR
cqhNE+CZHVwz3ZEnlecrUBHI6thYmPdzn9D0pV2kJeTe6W1wrWeTRl8Fx2KU5brr3e4xqTmlZZp7
GYzs7NAxYPAoXkOBGbzN3iNtGNeiLD4mlSARmTLzLug7WiNu2gzMNNDTpDo8XcePxXJqKx9naNb3
xymz+2PpE1SUqQF7X0teUGuQziSyeDhqU4230GB6vEjLGI2dCWsorvxmNdUFsMMgNsDBGbBgWE3Q
wSB19n3PvFMZwmZXtfEiEARX1725KFs3P7XedC14SzZ+rTXHvDX++aFLnH5rNO4htZBMD7219qoS
Qsz8IWTJ5KRTPOaiuu/7CLgd+fQEoPEhdBwxoirNSb2ESn90rJyU6/lTMx+7I/dqd/z59OdDBqle
N0iVRMS7qnL5z2/4x7+YyGUuEsVBOdSYhsDB5BebZEyyQyGi6ZxU1nSOxozGGLnny3Rop7OZdfZp
LI91EusEViOqnEwe38+nym8RyMw/ZPbmLpkAdlvCvYTJOMGT4vmfJLQJJ1V0WArBShMkUPN7t2ds
61+jodLi5ZjgiTcS/NNaYaNczpjcS6ATZ9jKxpn2yCIS8/SU+2bv+lq3z1GuoDdilmoPSbeXhsOQ
8eefjdF2+0gViNktR9xVjSSGvtQELKEEn4Cx/fkfLTVRMERWccfu3e69XLX7n3/9zwdPUlvCX5fw
i7UGEwtX+jhP6ixV7vU8zJlKeUzPVAl0JNAtplRTwOhOZJx2TKtKaW1l6UQ5ib6wGM1in/ZdsW+n
oNz/fPrzIQlbBY8cWGalEvDObaIv+xTVR6OLsws+dBwV7lpU6eaEc64zq8fYo7p2ADEW0SWqEu8R
jXwdOtOtkHX8aObvoKjJE75ZgEFW5Qj9pYwrdv80uPYc9W6hE5KSm2snpwtTHMs8cJtKnbG7PnfD
ZtcsdpNagR8f7ckGjMgMLZu8+ijtViw1ryN4KKGD0qbhq9DLY2OdW4s+Ga0vxPR1WK+nMK63qSn7
u6mz1H6qeLHKKvDmk1x9Z5XoUaSRvlhVmGy6iLwuzZnetNbSr9bY6NewPQNPFUG3rn29OkWBHz51
GUq8MDIPbWPtUtV4TxbJROFYP1deIE61h1IrwdQbdW580tSLxtW49Rjts01CYiSX6KHn5XvQg3zZ
sGs/G5o6ZXmhVmTBiDSMGN/33qHVk2tbMhG3RxTDxOhRf6CNdcj6DOtg24UabBubMPkGM50qEuAi
ttpMhdhNVoOitK6KOzcrN1o+zUICbrYhkEtw3w7BDgEt8RaPQcTRqM0zHG20vIg0j1d2xnl7MKA5
Si4hTwc+UTrA36oULg3D+KRHL2hzoMfNG4ZMs0fDn+Z1k6k84rh6stWuagmhdTBk2oBjx3yieq2d
7yq0bl1HRrKmWCRtKBg0g+h20xQKgNlDFUkxyc0hVfQVcoKAKstYMcXNF6gS0LN5TLSmnuy9KIje
B7veJBJbi9sBvi2LlbSp3KRNoIw1GMkCELYIp9/CwW+mm/mmFb5AqtPfJ7ZAzOhiP+n9Yu0KjTZe
SpCY5eP77UfsgnVksa7Wz6Y/wqv6lYSxtpRd3K2npr+oWKLNVf+HqfNajlvXtugXsYqZ4Ks6B0VL
VnhBSbJFEMwZ5NefQd9zq86Lyml7t1tsYIU5x4R7GmsKrGSA9oanvC7jfRjzaZEsvcMK1mC3aKTY
Nf642JPEkiRIPPI6d7fjCFu+y1yUqZn3nQ3573QEGiGVXHn+hGbMCtxoDWK0sspr0iyvLnqxVrgz
MhJgeysIVDaYcf0eMSmbJT4SlY3XHtCZzwqo9ttNUufWwwBiYyLHgFghKzmiKbYZG6fhBsToye6W
9n3mT7ctjJq2j2buAX+6UPvDh0LeVBVldj9QxtH6yPOYl9XH0l0injS2kt+uVzrAlBBaBba5ZrU3
7FNo5KIxAbARfIQd7Skihvy+ayR66JHao+xIb7I79XvuZbsSLbgjY7Sw/zaJYhKcbg2Sm5oUGSj7
GtZQZXmbLMkx56/rxaTJ+J7GejoEZV2/eO2Y7sfCjTDhMW2aRPViJsr3ofSxrfpj9eL6RXVyE8q5
f7/rIw+sG08dylzhgGzc8iWupvaWTenPv595funfyyW6K+pYbcs4nYkjiRiHJso6KKP245DOL7Vq
Ffwve/PvZ6Vsm2Mclh5HCd6noDIvssiTFwq0fz8ZpENNyBG/q4O/iZHXmjoBc7gTbSLtv6nAI/ji
o81adW6q6qhsIe6CbdFIII2lwyzbSX8rJhMkMDhAttvgpepNgQsVRGOD8q9cDxq2FMihZpDkXdk8
hSoKtyPFJDi98aWU7rnE3pOFIWh+VpRsvqhjFpaNoD2YcRSUJSZMb+OIewvLaFSXhMWninhF07H3
w/Or4zl9DAQckaLGafbvp2xY633fMHAKuyw7DDlKrnz9c/9+1wT+ctIp7fq/n8ZwhgI++Xe9xDTV
yemaqqnCdBbn+kE2D/T0BIDKMNk6IQjqJvGwVqY16uJ8eh+dtD1P4Tw8tJLATNfBcUqCB7XgRIjU
+utOhVmr0ghmBHSKsXN/jTEutYANq6/TGlfSFYMDPp8+b/flSAi5Ym036JxBlSyfdQWThWi4jJzw
9m1Y+kMQ5N52NAhOfEetNuUPt6jhV7vLeYg5Ou06gKiRmE1aQTXKcH1ykeJOsMjPSnPGvp0LdSTz
fumCHbKtip2pFwmy0X1G28kKJwgu1mcthyfDh7UTqnwB/NxsGcrTRDaAE+119trG2Bto/zfxgkOn
+2AkgUt9/dJK0CF14pBaUeIIjsvx1M+MQ9lP6/sKWpdPhy1rPXPCQ7tpc8gw2md2JJhljL19K726
P/h2sJo50NtH+HQnpa5Nx4ZBTkRkVEXNbLQ3vxKwsS99du907mPXl2C7mUdSQlPsttnvwEY2hYTh
KmQDbbBwz4WLj2dYEUdBODU0e8vV7jpES5OMbh0OADRi2E2LKbx0s77mjjD73qywRg0wLtHnRuyQ
LehtSt5vDXSf9079CJM9U7zAeUcqT0Gzq6heHpQ73S4e3kCWlmgR+dB/Jhm/MPVsPltRMOIFdGQx
gqw08LfMkK45vyBJKDahltsoz/44A0WZ9WvSw1MAAxr4Hc+t2Q88WLRLTEem+tAjcaMW1CGGoNYq
dmNbENfpxZAeqms7FRG26O6Z9voubZjsRA6+kz7FM2l+h8782TmAEvhLSUnpJsxgMVQVS028z/W9
G83Rd0FMJZfkRDEmkm2SsNw3fDz7nFW3VeBhL2zrNNaEw1nijiFzzh6v+UZh4r/pyhO7oLfS46Dx
JA/4Mc5TJ7C2+k/CHd9ji83fyN+26cABUs2+eQqhWjS2zJuyVWrE+LSeccZLC4dNybEeZ3gchgFc
0LjY38XSfbdFgIvaRsiZarA9SUjkia2bTVGCCAmyaafc5Bov4xdJ12DwwgVaTEREcDvle79d1zHe
kyhQsA5abxcNpxxsDEKI97yCN9WEiN0cB5hbT0BzZfI/s8uuCWIDH0H83n3rvsU5HL1xclIsButS
M3a/Ka4zQLyfTjmxBJz0/YgXL8wivFpISxTi/0h070h2i1q+hzXU7VkTr61m/HWcaTHKd99nAFqT
i3awXGrfrpCMs5lotejoJOgtr+b9GTkJB8RZFbxVxzwwImo2ZSofZxUQj7I6lJb7wALBPOoFh/30
Z8GhgKoEhE6CJJOyEUhUH70yiTpm6jS2zPVG2xhQzP7Oy7J7yxPPJVwIs6gYcaj6qRN/X2r97cQ+
dHqMaBZ3LN7FjcKqxUWEstClcXFel94hASLvv/ukeEwlWEoPcefSp6dsHf7WBbHPOkdoGTlWtSld
7I+zLx7jGeNOihcH6mZe4YuNSQSyvDcS7+VNa3/bzHi36KJ+tTP7IcWiqRe7ui1eq6J5zWz5BsVk
lKuX0k4hJSBUD4V5dzJWAoIh2DhCkY7w+TrVqxqtRwVRp/32/DjfxSOzKgnn/mJwRjitdXWVvI8q
myyvqn2TmhuebZQ9o59ZX8BSi990oEWYcVnVSC1HLAp2Xt15SBUMc1eWU7TTTIDDkkC2IH0aqKIZ
twUHFRdPgNXxITfJQ1DcwBHurb1p2NNCzoDx2/IoIWkcvZ8WzFCj8kc+hlioYQsGmeOuNeU2bw07
oSw9JbV1pxlAnOPx0HvRY1gvhDfk/UFmBUMDyo7cK4C1ax6NVeKk3uMuU1siMu5L06+JGvGn6X+5
Zam2Cuni1uOyHjuSUP2aanRk/aUwOAqHNYTXvTQFp3qetBBpoxB9iD9s3SH4YyNjnxj5oW8g5Al9
Gx1keZz9WHLW5zzbHbAPN+Ftxu5Y8tB2XTBvDEXbQiZWoZJP9virJhjpByXppP+uGpqB1dW+LXG/
2IzQY4nJh/Cv2qOzbd7SQh7DTrxX7W/F4nwXLzHOoIywpHEMtnkBi0oALJlbBxwvMwpMuXNeOzCo
4hJliPsXLmPCuI0OF3V8b83kAZP1ntgDnDW4K3P5q9AYgbIAvnVWZdvQ8r/9pAftOjocY4+oDyzA
1k2KrSu99Oz+V6ybhWwfTpHDNNTJB8ROq8BzGMEsN4ZSww83FgKAXcd9xxYDJbywQQ54DWaeegab
R314kzKpt4uE6Od8QIpFolkQMAFCvxXWaLTYp37aAUdTOJhnN+u2vZg09u928rZlODZbB1KO7tdJ
eBFcJoesMGNxaeTCzS6KM4GYPyc4yFbfavolTgPBiZMBPPMcMhEDMt+hEOEbtMSJZc+4d6v5s7eD
kfroSNWfnxdQin2jMEk7SXv1e/7vMaM+5jsmOrdzGJ01701jO+zj8h9pZcO1Asqx9vehLC92E8tz
OZA/5RBdlVdgPnXen5NAbaUXMPuv4ifHXuQ5qBga4ggOQB8aIFzloO9Jc7fOGbfA+d+P/n3pZgTu
g5va7NYcQ7i3skj66tg+1usXykrrPMHtuEn6jszYqiZDcf0NIgJhLA6l2Cjrqj1OphyiX+y57Nbj
wrr44q8Xud3FMrnaLZLo5iV8LNfEKQoUFO1D5Z1t3FlniTLLa+QZ0dV/v4iF1VIbcwSZaGBpz7G0
K4m4OaYiXVhgOV53XqyhOwvRtsfOj7fuqpDx1y+M5f/7I6vDmxgLuJpeti+KhmTUFoTqvG6MpvXL
vx/pIKvOcBxmrkL3S2MtO7PvCFhmZV+ubR8d24OxKfzdkLrq0q1f/v1o6hAyS9ZFRlkKc1GVXuLQ
tw5WPZ9IF0zOif+wtNhomZw9MjQk1CmO39SUiObGTxa+lpMiXaXJXokILzEPM23U/357GgUASy/3
LosvyqM7QDJzGud/vlThYl1S/+L1HHYLh9I+rntz+b8vjvX/P1p/LW2vId8kcImGqdq/PyE42S61
cbNDVolf/34pqwJxVuPl32+hgfnfv+Hfr9kN086Y9BjKR6RlMlzw67RUQKOl5ZnDmnhVWeJ6bnr2
XnGLO7YgoyLIe6QaDZJtbXfel9ctvGdZ9jiw+mWyxq1uecmP03Vvea6sNzPhjmyXLnyqRYUsDHvZ
7YQ9064BMonIlKfJThwklxO0vryynkaK6U1dWvk7K5/f/hLyIt3aJ8f6d2PVb6Hxwu1UR6i91pXp
vy//Nqis5LGeffaZoO4fwbIdCwlquESgeIsKYQFdzb/mVlhxh/FthpnVwc5cf1e3If1IHp7gfkC4
/vcnZA5eLbE6xXaLWAMhmg8rHPQmJKJiUOXtGJVqJzpMKjb+hWpY7LNw2zfhIhuIYpBCcK3krXIr
zA2JpMwPSSHHer0dsvpL+ZWglQ9WMXDq8o/VD0aSqZaEIL86z+x94bxEIkS7hwLCyuz8mGUIE+qQ
YsVKWVO4UwN3bap/N81lQrBTIZ9JsURrP0ChtMrlWWtbbO22ieUd8qU/LZWzMK03uyjtgp3TORDk
4Kuj4KJ0SGTlbdFs0ArUyZ100mMdej/JAKckHXDw6Cb5FIxHA2k9ejoDUDhT4bE/OmV5fOvSmOoG
kk4xl0RwBebNxfQZlCSZM0U8DEwj0WYnR6H6zYS2hesLq0uoB5Q3NfMO8iONZg4sibSN44Y9SbDs
bHf57sPegmQNGMYa+ltqqnnjJwzZW0XsYBAu/n6sOZkLF9h1Vn8Yx3N3kWFXYPyfRY6EeHvEzxQ4
J2LJ4xrppz5b7u3CuYRgCzRqwsqLWcfI+Mod82RJPlryhYnNV4Yssu6JRa8GJkJQDbZEGq8ntUuq
iLOfNZj7CONWW0KdzLtHlUynvmkb7iA0za25L9ZUdm1NZFe4G5ucIAenKluNP2VButqqqZZ9XkPa
sO9FNOxE2dP9jhTufj32O7vQf3zVQgJsm/FX1DxLt7g3s3f2HUmAddExH2If63AdMrt8X/8BvIKA
RD3eqyxx7wvNczzNxzFHBbnI4TzBGFhEdlhC757Hg385kbZFbN939vTUlty+Y0TUMLcAHIAmvmld
fCfg/3ExJ6iKcFCZACw5xsaeyrVukXD29NQokKjMWdNflPF3Ub7cz0X6jmrNi5LrotKZ6czyt2oI
LdJFjkzTIWCnrYDnLVF/TJmdNW7gnSvOPLsj8ykGoiNH8eCz0uNMhnnqNvd+jbEfxHhWKsIsSlbG
VSdueXEHF4uTGe781sHdl7hfJBs+c6fdImiOS/ZNkHcovcudZ7u3qtF/62F5aalRcEJPdxp/UGiT
/NfU6+iaFB2nfcxTJnw5RLYiaoatKsSxqdlOhpiug+bkhxaMGyd5TvzvbsH66ETQkm35t27tL+jK
hryD+YlxJghSbIicZ3s1ht6Z7jqnxRiGe99p7ruyv+YZfmXLFrdtRUsHRqGMSnpdQS3L0mlFNRf0
sUNx5xFqVFJ+NjQ/YTIj2IEa5o7Oy6IIaqlEv4kcxKEM5fwePWmBcSjAfwdnxtnYk35iovhAWwfS
aZ5uJtMS6Pyektp+sUT+sAzOTsUrC1HBPAA1REzC3bjk085qGD0wlqJ7ns5Jklp/1PKdOcV7zqAW
QVP0Xi3eH8Fa0aTIVCa3ArxVYNDmO51kYbuvX7Ms2I8+8sxhZAWQ6PSntm+xcrDuWNqQCLtIM0XK
UP67y9uscHjN+UvmqHsvQw/tOSvcts6e0etB+Z/96JgyBBuS5LkO+lVdibmb0wD7jW32oowI4YDF
ns2Oc592QPq8sTlzR+fPw8Ailhqc1Uv1mVadv0uPvkmJ8BqS5740DIE6ohfRvGBslqwBHdv/rA0x
PF71TCXa4r3rvvrAfXeC9L5qbjnCYANMNFeJvozJeO+34ZWcP+aVLF3yEvZBNTsfKeiSqB9/y0m/
syvFTt4z7p2LveY6R2LOzKebnqZa3/dJDYLsDwdOh/2PMTnGi9e2QyarrQvvDp5yrs6oJNK9bzSb
JzCt8VD9VjQn8LudXcMBtaSpf2IZ99HOgmwDU5xxhfb16+Qy3CtCmzz7rPszy3CDM6Y6hEF5R1MP
aWlVqBRM0Gbzi6HNdliztFX9hajcOgx++Bo64mrL/mRESUMtuLoL/9K5wyNgVo0QT16XJXsnxzYr
ScEslhnoWQh2rvMoIlatWnRiSkl/WoYz7aag1mT53zCEHqxj4ZuzqBXNsA4e3HAsaa2S20iTKsd4
oyQPQDyJKPjBTgGXaDLmxkrT+g5fwQpdAtMVDU8IUf92xiWTFsByH844m/mmKkIAxy4gVXV1MdLQ
Ulb1nJ6aC9hhhMtUnFSz8lcsDeay4M32BvvY5dFjZHUPTQUlpSkotCs33GR+9WHZkCFUqRkueBhY
ObFeWuZ23MlVtblD/HEldLrbujVHsbNK1wCdmeAe+LPrsFGdpYvoPXYuQaoWJKv4yeXgAyXLa+Jq
wmg1jEocmTEhAWM9AFSdObcSwEhNKFHnyG2Zj6/VDErcmOZ1jijAHYozus7SpnyvKn/LlpPX4+Hc
AyzD4IBDbp938ykpGUnIIHrjyOHPEFok0m8lPVQnbE2aqXweeBIAEPcUzPMPOjYq+kq4VLCj5nUa
NNexg5I+EeozVhTcVqmBlJTo6+WvTEIBLXX6gOwkujGJa23DklvH7sxtVt7rAPkPSTid3f/Yun9d
YDPPVR1Dl6KEdIhrq811NmvEzUzKVVe+avYNbqk/mhChh1X/dn0bbBmKo7waX8OifGEjz7adcQel
NCqT8JwI/uEt/a7N9GTSdQB7AK4fq4lDP+796lrjkRflZPaBbAGnSfvOHcVBi0g9Q4v2ErvBSZDd
JcWDdLkVcmKHb333LWxmdTbFch/Z45/Ag98wdyyO3WjiylvjY9roZNqGPB5v7rfLQAeeOsyr8Z1P
LOaOlEuGT5vXH6w7T8Kb1yKBRpx9xR0zG1q5lG34IR2X9Xgmni3lQ5qEFhRHZ9zbQY7Z3T2gP7Nu
WM7e1BZa7nBIWmzSwT7LOT+sgA41GytBDN7MRnkZkTvXH6UoTvYKe42TIDtJStUb6BtMc/C8SjaI
h8Ru7evU8LpahjZzgJ2x14ygrHDXz7W8DNnfAUvppfbVy1Lb/XGwcgKwCCIMMaLPDVKVpcU7lsEd
Q7iHBpAicfIUPXzKSq9r9n0WvBboxhtV4SzTxKpFcKKSmplHHzJRGomAmKHJj709XtIY5zGW3y+L
jciuHZGZ2sgxZUiXrwyRwwjM/U1hwvYw1x8sAS9BvpqEPXfjaTT/c045FU0nC60kWz1Z209WaO+d
JLvXVYWodPTu48ojmWcMiGHT38v6XrgBgaazGo/xa9cQvRQM/cZiJFhCkrTd6dUNSW5i+wcCB5pG
iLEAy3/7MEOqUQnvuw7qPx6t6Ybx8VMAfK2LWZTObG5uMJWQuc6KaezUK8ekBWNA/Bqhp2RB/lPK
yN0AubJiYiuH7J0u6zUTRPFU4gtF+b2t4QZboVmTRAqobf7PXC96G1vmHpzlxPnbXdt0LmigG7Dv
TbR1FrIDCoTrY1CfHGTEEPX0jKW6jm7zwTClBsguW4f5PWisJO3+uC0D7KkHCiyn5VeLtStcMkEn
RzmfJs/I+kau6fE6DLe91yOW1tjKW9e/Lk1DfFEEIalfKFXWYZRYeAIK8IZy+ImUxZOqOBYiSAAj
bKKtayrY7hHQiZBnA4HFTYSIsY+wh2P8dahslj1vGlbImfSDimxc/ldpVxGtAjy+i8q7xIt+DSWz
t76sP2tRP7FZQXpeT4/MnZH1x8FbAKstW+qc7X8CyNWzY6Z+kuQW5pxpLpuN1Qr6gF4CAEI/z1Yx
RptMjFsXOwntEN+RepqYW/Y1o8XC7Jyp6lGXYeaOu5LTxp0PfoH9AWE/WGTMPk41feo28xnMaxtl
RS5p6ZxfDoUahpqPWS6ACyGCYjfY9bjQmIzN+NY6NLJ1+UEJQ1PgcgNUGaL1oYCeEUfXOGnu2rFC
GCcJFVoh2J1xrlV0WlwSg/0p3diliW9KV7yMMrQvaUR1l+vsGBVkLFJF4+tJd1nqRSeJiyvkNrGa
YYVeBemVXcWrmqgY27BxT3UAGdeeLqh78zv0h5t0Htdx4ISWIDbkbs9LvckGER1c2kAGbH8qnOXa
bZcj4bsP1dAgg8SeuEkzllJjhfymGAALRJatzmHE9xRxJoMdck4wjNRQfMPkby8GYrwR/u6rloe/
ie9rv3rMfYCqOE+f7ZaEXoVd7qbgQ0WDarubzu4OroOkzB36k29rguHn9H5UwcVLZhzeg30oMA2A
0+oUPiT+l1Lb+86hL1mC5ZwmXvIVsR8YYvgaQSV2iwinTed7D6I3GTqT8WupGILkEZPpyhowWQ15
t0HbxjQdhVEgO6B13IOxFAwmFvuLLW+zz1M2S7M9Ieq3D5ml/miOUOysyy83Jng1X1Z9NJJXrs/Z
xQgXA2EHSuyQS1uXxcNoiOxWlWe2s0rv08joA48e+Crrp+/C5bAqjCyDyqVPhiM8P05Wh+dET811
EcNXYxY+iksDZYn9vc4gMs4WXBhhOWRlQC6fOh4tL2wytqtQSjsu7T5Qz4Gpofl4a/WzLIxRui8a
vWJPtjkMAcEMD0kajDW8UVZSo62WybHPwo+eDdZVKRS7VP5I6iLMgotfWOcmh5ht+w9Ru3zVPklp
iPwJtEAX5zOR2iRJoQB62M/YAgEaNPnwa06n32PUpBuPa5KTIo95UBDv45XjPyxYcoWMgyfULsFC
0152TB/m+FJO/BPDzH0GmANfUcJoMUH/RxTgt0ab1xSDecBVgD86Sn5LSXRWbvz3vFQkugdiAsoF
Ykkajpt5Nfi19ns4kdKpl/4xIqjLMsxTrGzchTNDe+W4H16YvQuGYugFYLd60FcrsLRjf5gDt0Tf
faPIhd5XpvzMbLUr2XnADnWQOs2S3l7c/OX3w70f02/YWQQ1pAcYhKMH04tkiFwn7THFM4NRyias
T68ZpaG3j2fvzjP9S6YkqRpLchrn5ifyHWoHKCUr0wCKRDav1GofV1j3Vecd36cppoHAEnMRQmOo
ghS172OL8gfREw641OGEYY/mhb0LH2xW91SIGGE1hD/z3Ebau+R1ilczyI9iAFIVDnK1xXCh4y/3
L7IPn9MJQVZu9Y+NAr02LBDCjFXiZt7xek94NtpHLRQI5Sm66zXC/cxfin1aRuxqFF3VWLeoqPoq
2xl898xTrIvtIsbvrZgI1ubLZeCeeVm4psRsYXFw9zrRJWytat9WSCnLXvw0Qdgd4n55X6J3Wjic
xwnazSwbzlXJmtNq2nSfY+LYlj4qEAwObwxj8RBCWLxQau0HpiQ7EVKCTpEwOxH51ibOea1dkORI
EG/Twl+JW93Rk86jh5rsporGYZukX2ksvEubMmP0WKj1MEPthofbw1OESmCGMrM05xwEwA3bz42O
VQc2Jomo5/gbpxW+HXspJiBavwrXFaTAWG55Vm4WO+3ok21SIUpvm/Go/E4zKrN5YU1P10OT6+ZH
pk1H4yUGM6oLds3H0pqgpgx8+icglUhnPbUfmKsiDvnOo77fpglIMLWgIylcXEreyNRdt255cDUe
zIUx9zAtb24fPLk2mRtxmd9JvzloRnWbfEz0FkNqd1KxJouAg7+pcMp5g4HmFsAos3wKz5BNuQot
c+70fMHjr64iAS48CPcoSxVAUUqYulptvJ18FwFYXM3sOfKvOVDZxUfrjGKRikAkgHyxH4jRVHuG
rAI40WF2hqv22VsmWYNlyWJqKIPw5M8NyOU2wFRVczqW/fKcLHCL3ZEWOouqt2LCtd/p8r5Cod7i
IT76okeDm0UP9M3lZhqfRRtEj0GTna2AdX1qkBia8q23GJZPGR01e8ccUToEPW1AFeguPNjGOi8j
4brgATZ272K8CdNrGSPpGgZ2nHbq7f0FrqvFY7CJFgwts1mjpWP53ej5dzjCmRsSvoclqbx+w4Yl
meGEOsMuq8dhF1pSASq0bkATQQGKhEXwx/iOL35fOCfPCaZDMz61eQ3hs2PJKKnxqMDSkuVtEeAr
9r54ie9eQ8Xj40Oyx0eUDR9iTN7LYLG3RXiky/UsJrVNO/zIisaP4w+hUeqPG4jseWKFv2Sb9c92
QHkUh+DFQktAsK5v04rkv6G1P9qF3I6gHNVmAppwMIF8b2ub74eTfDgrb8IEkAaienGYCnFFDhEq
1lJTFAsSuX1mi+P4OzRQIEuB2K/yDk7QUVp3Ao/A6DOEVcWp7xly0wfTjDd4EUkZ3Y7jKrJr9alA
snbTptUeYTvjtYZZapk4eFJjxAvJjVMIMj9KfB5K0nK4Hml2XiFfFbc93wqrAonYPzkNO4di9ZQj
xeeGeo5jJJn4msyOCXS+T4O9z8SWaV7023jtsTEZ0Y1gE3bWGBwpPc3G9plG9PARmgRd0YJtZVP3
wevglXi8s6ggX08fnQBh/Zh06U5IOHF24v22CqOv4zaOpXOMpV1eDWHYPqrWyV/qaxd1KIPh8Wif
U9v2U+6e+G0MXUKAMiy1k60Juwh7gmMCDyVcU5y6vDoMtqluTX2eayrksfOSQ9wWy25qKpe9drFn
ZAwIIk8B/XGrGlZhp6kJn4N2fBVF/tYWncWNwfTRxITuRZjpHSIW+cSSfLkO+NIgCLaYUYhvqqfy
NiqHi0G/fRQsbS9OJT6Syaf1ZgG98zmYy2prSYeYBfag66SeCqhGA2nL7rcexKmMjzwq7R1Tbhgf
3bEq3AvuOvjCyCJCCpYj+xbCeafKvbDmQQKrMXPXaDtv6qJXp1lo2HQUqlgUUdUGVLMx4wriv4eE
OOlyeksK96eoABbluYQuHgiCW23mIb0dkUEd2yS2DRrC/jS8wvEjvbtmQKwy+xqP9SFXYbkjKQcA
maJoLLQNK6KKR6x0s/5lrPmhaOV1xlDxHE3up60ABQc+2sPAJeiRBGTIr/h2cMeP9vLjdQmzCAxz
TH7qR8cV6kRq1wJqJMIpreJvSyG2cB2O3aCcH+KZEncI2g+NnP+KLsYfo3sz2eElNScxQzrEIN2H
RfaMdCd7Yidvg51UD5lKwUoUhBaPNoTKYj2hKQZuPQPvlPaelD5KdGm7fLo0ghxcR3IgySYwg75V
wfQVeoA7oqGyT6MdIBxDYaxcCi6/anDaO6G/na2njDqJWTlPlfG75SA87w/Qiz9tjOy0mbmvjQRM
4YG3Ag5zjTvhH5bGIl6mk9Sqfn1rioyE2rTVCAo0NG0AqWj8ruKhMEtxbSwaJqIP7EMkgs+0yamM
iJ6JxybYYwxamPgmZL2r1D1xlMJsnPuQLIB1FmJ6kuBQxB3oLUW0rCaDdk3jhlzQtu7vMGdCJVmw
3vTN8JnYuCjSGlBa/5U0eNCN6k4haGarBGjmqvQzKf/h4yQTjfR5AYFf+H/tMDz7I4DiwUv2AOV4
sCYG6i3JfXFGanaebdpcoPWJh5JLQl6KBcxV4WMPrr60jF66yj217vxcNeLRjD9QH1rmGQhIi+pe
0gVjWrhzBodTPSCFbaa155GrsPcRx1Zh3DFkZw+6uutzpAN20rIdqF2fLRYBjUXYPfZYFaeOaTui
4Q8GxcG6+dfEX2N4j3cZrcSxHii7x3i+GMcn8ZM3Nxyii5rIdrQl3oap8PlWvNvGz4/Dwpo2hnLA
EI2tQmvtsHVTgdfMfqZC7WTHe+pkJDPGwvlJeoK0MNfLm8gdngr55BRcTQilOyTdHWVK3LEhJNI1
hc6MsoWd2cxwqEh0BrmUkSYT4d4PyDTGX3kz+BzMJVCVG+9Ldkid0ozZmUyzL+UBsqxyDia+tY0p
HwmkW1OQAuuGowwo8UQI1Rj116WCzzWoEJSlmb8Xx3pOvLI8ry86S/WjnK0JySpUlpqIbzdISwxT
4XmKvAVlRXBv+SRa56q/TuP4wh8jdia5Nn5f73njq13Mkx2IvbNE3V6XwXce5lux6IVLrKZlweCd
93Wx9YJ42ldLbm66lI1QJ9ZsUvena5Mr5SZ9S7H8yahvb3SCDSnWaypP3zxpXtzeMi5JuWRnOD0T
ysDumItlQIlyYipYWkKTE/bZTuqPVYvJd3BTaZv1gj1/+hWURVMC/s9ll4LzjN69uMagKKZHNy3S
DV5dtc9bTTwlnJaWqhKB0UT+/EyTm1n0D8go0Qy2yZ/KjAnujEUzpyPaF0dgzvkiiqHYcrKNm8FG
M+3kCZ8UVriPnY5eM1rCG6uAMstWFw3PsWoctacsEIn6jjr3YkT1NbvDmmPo89HkbSq6ARDA8tdF
woe2qN1ZOd2yoHPiTfnFVggoQltvcCcFLP3NGiVO0reK/k5MeQ3v7KTNTD1s/qY94kGH3i+ggN3P
U4jSpw8Zw5TsR5KGIbu/t1y6XyGJmE2XRGyqjtdb6eUBTdbZCcj1WeIVrOyyRU5J6q49VOwkirEK
yPqQB8Z32fgpxjVQEBai9ERQfBbtWxsUH2ZUj5XHFHyMEjIQa/015AFpc4aVygyS7jBZyRoXSfKe
l7/JpGXlX6b+oc9/ZaOPohtG1rF04iOoiBsgDhAuZ/Ddbem9i1ogzOD+TzzxN5ND9ZGG0acOYF3F
JXHAo1zuWgHcJWvSY1d7b7mSt23e8TkvQdnkDPr+w96Z9Lbt9Fv6qzR6zwtWFafaWrMsybI8Z0PY
Tsx5nvnp+2HeC7z/vo2+QO97E8SJE9sSWfwN5zxHSQNQp/3aN69ewGuE1wfwNwSC+1mjcdUv8Shs
cnrqaOck3Xmuut9NQAbLJIGvhOAqc/OXw1YTqBWRXQZnCfW8tcrZh2cqegP/wA6BDYyfJUTf4bHe
lPY9YvW/sWzvRf9uj7hdIBjd1xXJg02wywchjgkO24CTAvFszqpRkMsTFO5nV8inah4/Qxjkcc3t
aBsM3xQBydmQWMc4eQNGc2yn6r008MG0PSpCa0CNFN5ioEBZy+LUdZNrURIXDvfmmjSDQqvoE9mV
RbT4bbuXVTKi1y83Fk9DZBiwtOeOClPnP34F0nau3NeGEo2zazep0D26jHPjKPlu+2WNQEW3Md3s
ox9NHL4nWYbJw1w2Fzb7H3PZXsZcEZQZ2Nt5EW+5oWpxzOO+rhwUnUwusXlZWzFZxOJSWykSVtJ4
ufQYPxPCw4WYv6HTfuLbOnhNfY3YV6V9hkANfTPsH4KACufMnfRlwqdA4UpST0IvabWCiFgybHvu
SuXEFpyCsMZjUOI/7EGyFuOfpn6f2VsFvBt3yovIMyund9tJnxet7qzt8+g1oGij9GvAd7OysucS
6YNQsb+3vYyHjPJOS4Bu4znhPndjTLzozViW/TiSky3NWX0ufI8uyB+HGVkD9Kri4Ixb6aX9fZgx
pUeruzOZ2CK/sF6bENRDY2qCDQz/ASpu6WZcy/RSMkuWxZ/RrgnDsywuWc78bYe9lclWc/EMklzS
Ot+GVQcinXpi3VfqtfM7xJ2tonCpUPONc3TiJuRFnohRQLMYBIRaR+z4tB2ebW1XlwSOBtJQdxUK
HLKFJZipRo13VyLfW6VW5e96F1e847cgXL35aQ79TzwqybbW6Tkq+RsjpYw02yPmLqjow/hjipI9
NbiwTRKqQzRkW90OdPalH7McoAwYTeweloNsB3iZlvEhjf2TmgJ3J8LwrRdQVyYseMu5QJi6HFF9
pO+IC1ym0xX1cEhMaeExZ3eqxoIdDNUhY8J8N7mgYFrpnhJuzHXGNNPRKDMUoVC53a+9eBCc30hZ
aY6W14zhq37TXeCsJt+it+sKdvLhqowteawa+cTV9yLTbs1moWRAVpv33A3wj9xPqyWkq4aOuGke
2q6mYA6Iv7HVxwS3bCW9Q5Ho4eY0+pIbMNyDv6bnNvqRJMQ7czYfi5oHuC/l3pbEIXBu+dG4CEQp
Tqbecbapu0wWXLR6tgdLp4d4DR9ttfyoo9l6PGLir97orO2op7VhOARNSFKig2K+zsxg1oPeBVR+
0GboZLoiPXpDHW3g4ngGQJbSvwweouqCuXWARowZKSz7URkvVuGiN3NKtqty7QCigIaKWpqrkceJ
kJfcRi2TeCXh19I55GwHArRiCrfAxnItViBT9WAL45c7sb6aK7pR/HgL75XOqPAQT8UVDm40Puo+
NBfMm+ZRjVL3rmcge1fRhkKgAYKPhqDxphyFWZjRUoWI0uSIR3aq6AIdfkAle8THHcGctSR+R+UQ
lgpUtFsD5azIqRv6uIRcDGPjgSiR1oOtZCy0SdggwxoOLtYl8AhwlLWHnthCp1Cg8Bi6lsjSZRpb
I2IqLPk9lcD4Mo9IIfRalU+h87dySR9ER3vUwYeCWII4yWYD2nTtTNLmgLwTkSaOBYN9YtJcZBU+
d2VoHCD0Q2rrWbWQaE30EGKI8DCSg6ByBVNFjSgqa3Le/IZz21hDrb8kQrEWsPRrWXSvuusJWYMv
hIH7lBawmvw4ehnLnAn1ZO1FsbGq5gEMaU8gDKPaUr5aHtk4PiNJUN05wVRYwM19t9CSjS7hatYh
XSfGMxZCW0nEWrIIlyPD5qhtTDK10A84tCKZr94tLZx1mavbGNugcaQ8GWX30dn9tx+gsINVckr8
8KVIExtYx/BaxIxUEps7E6XDZxh3j3ODeNvqgOFz+SddlqwTg90ol+prQaGywZDxaoTJKcDjScZc
8R4vxkohj5xVj9JgIzVJcW6cJt86WfbUBN4at0LcZxCm850BN/EuGPuTxyabMUj4nRvTg/AJnpux
zvS9eytoXDei9e5zJ3tIiuGrwYbetaT2ltLd6KRxVlHJ+JcLJEZk0J48ArDWyIEfjE8YHtwyCpGP
aYlzkn0uVr9k6B9FaT6pomV8pEqWl+QgO60T7ZkiXELbDNdFtyZniPvJyc5yHA6s8fmcyB5PWiYk
x9ZHJfeWXfwMFdQkbiZoPI58TJGoLK2KAAMDmDKZ+p3HVO6untuLn9fwgKI3y6wO8dBeTPBvlfGn
cEcAK9bs8VbuBzBeEoUjVV9B/yzGF2cyzqrGmAlFR5X8RKhZQvZ0fsN0bqqIRfaCP/i3LLJ7AVIb
8rostJyMejxFl0xFB5NmQNUwwzrZZIZ5n/ewMy2rf5zjYr4rxWOpnRYaOuGutX7WNDAgFJ3nyaPg
DXvInYjsHkXRfkyZwUK0ZILST/DvM5TDKxMAJoprR76WlUExOcSHeNYs4Gcg5UFOdFRpXqMmwQum
iuZXk+TsLsJx4R7Ox6n3LpqBLBqKgt1yErNmFd6XF3nVoZuEfuzNBpuYTD6auvUZxifokZdPtStz
LSRuoEx2wclktnKHQ5sMp0ZA4TSc5smqx0vfMcxB2LfvAaXdm5jyn3QUHPNxst59r3sxR/tpktHN
kWazD9oIs+EYlBAj1D7sbe+5QgZ1ijLdIZpoj0NZdmisoCZNRpJfROuYNzeOnvjM4cPtYLb5bSlX
WWMT2TqV+YcnvmIckW8Sz+nRwam+HsRSguU045Go23uUUrs0C50bI85rN6j8o5wMNFfgS3Ys9ooP
mpS1Y/nNpdLRexXK8BHFNUJv7b5Iplc8USSFkkvW5MAmCGhL9hFNUi/PnfLeLXTyZjLimJavKrrI
2suC9j+sypOqbX2TLJvYHeIZJrV4lSs4Q4whPwMW5rIhMrcEV7wdM29+CUdXk2ZHcIKLJgwHZvjC
0yfak11crv/14dzaR89EQvX3w7Qu9DlRGsj2iCzFTQjTcmtxnS2XRFCvxnBqTDfF2WB5BdYUAJ47
sB3t2mzeoljBwApx6mhuozJI3Bed2jEBVuwk6io/T9H800zVujcw9BuLbjphyDYI6n3l+9B1E4zx
y35PwZSgd6wXW0C8BlQ3ug3ROrP5Ye/aKs/XRoA0o6CaABsn7kwjPFqkn0GMXCpfP/3IKCQAoKya
vs5vudjLsCYkvP7AIOkv4/OnOZnOQRqmYPNQiA8MEAuzQ57mfldWgTPHwQlZAUmf2T0nGfrfQYvv
EaG11IzQ9HRkhvQiW/SxnZP+ccT4yxiTix/2TJtReoJ5oFMgKqt2hm0L7fSukiFBl9L6NKsJ1Z5L
YEOiHmXmvIVV0e8SvEmQpLAtuYQS9ik5n8588mLjGvTktxhjtM0lYxbVvZnh/FO4xJAk6IFEX735
ZvGTELvTTeaLmJJ+lTjqXSESXY2IPFvDstikjQDSkIHrjqFO2df+HXCQQyn1786An4+Rb6hIDoIH
QNqylXwaghkhlXEYOcadGpOK+NDqgGCNxNTxO9f+lkL6TtgNKX2eU28EYmUmAM0qNcd8nStx7GyL
VWvvgcaJYWsgQ+5qlN4G5snW2M1t/lubLqxNy9/6Gu1/gQRD8v360jvVbfRNUkNiGCQNskXkmZUf
mArCbyOHKlLOY8pSdpXMqKPVGDEzB5gTMbJAnypATGXWvAWS/ehpFC+z/z1rh/YCN0waPvaUsslc
u6t4GCD2LlF41YMKfwmPybbpsQwaKbDv3MHZFxQ20qE2NpLslxWQvcseJIdm3a/dDD9pocAMdkzm
kUEbB8uCz2qcy2UkvqgsBFSeoXFXuB/I9JgVAZ6ES2g78LDg43K14Ci34ycbrW7TC3009hK1Mvwv
RptEb/PC89pOwyFr6lMOuDDGuQN+o7s2qVgpCqDOv7IYuWnmtUOp1mbtsy8ofIWXPHycE0Bys/HH
bHqeHem66YrvwFuC7BHzt8lBTi3l2CIXnxyGSPXjoKkosXI9VOGSewodVEvjF17m/Qi6d2CUMqC6
0R4/g1DmVjfBYzHFz1XWPFjMMCAMPUehOEd4rEn9JZzBz6zn5Z21FBpcZafPxHrg5svBVZkI2WO0
DbDBV43NSceA6Gn0JCk0+VuvnYutPYQt+UeKEGqVReYtCquDk43Y6PXFsnPwO/GzBWlYVu5T1gQP
XuN8Ik5/Io2jrHgaMcw1tyCjZpSUzYfnTRcwVZhGDbmeOx6pkIx5Fop7yIsrzoRV7M05qbMRGaK2
uQEF9AYtwJv5eeQFIywKWzmXS+YmP12A1kU45iHOsX2r8rXD8GcZQ7YyZ5BovINkNsTkGrvi03Qj
BqmOfZBevKHd2Qy4CckwfDabpzQp/mR9R0BsqVjUpA9mqLjv5HTWKWmvtn5RMRFIfYPjkLrGo1xb
ebajt97UEc+ccz13zSO1/k/WSIBtYp5WjcGOXtrxpRmSe65+4KXmH7sPl93FeIjch87FPxAwJDCw
14fZpBboIkdLvHJdZP2zDC9BIzeWhIiEwGk1AmTEllJIdQ1hwNDcR8eYGGzRwudpghxJizpkYa94
chY7IdvvBEIQyipmUDE3X5UzCO3GfRFq95Z50Xs98mh3uIXugFVNNEQl2wVEB7GR79rC2buTxvZX
5L/w1zXsxLvToCDROkSozqVsHil+67v2RSqEcq07E97DezbM97bA+MuhwFrPh7HrxyyPZp+wY6vK
EU37iNM8WhbA4liZseKp9ZwY964bwGowNdg1jzFMqAXkmgNkcCaYYoq2tmKnQWm2hNd3L2Va5vsY
iImZ5jcxCwhZ+UBQvZm+Yo6/jzEVfEmwqEMSZuvA5Q6bjfxPUNf91rPRoAcNmzsVXXBCVhfXbaNb
73oPTdE/EBOAaT0W33TV+bFHhL3RgA5oBgBd4vS5Biz/x8jZlT4WktLXZLdlkDkdclC0cY84E5IV
gXwLgeRYZqk8TpP7TsS9vTUKRmumybK4S4PsoQlTEnzHdJVP0SrXdnJTZLNgoWHtbbOjwpG1Cwn4
tnWVrI3E9sEoWtU+yunBYSiUjy7Kh8jJQALnCM8yZm9MeFBOCjeh/Ihm9Bte4FPH2jtTGSuUgQtE
RW2x87rnPCMLxae6KXr8U/BmzjCyCJAzsoupmK3PDpY7Mf4x/TJH3mptoGfgZ7QQxbKVbq0ZUaw3
fro2+V6MMHoWJMi6q3IGIQJ8g5YG9lWY2ldwflsGxF+jIh8tQft57gSSjwS8N9RC9iLQtO7wMLGQ
VLPHj+FX5OhcKtNGVzGt5wI/pcuzYKBU3vgWfEn6VHhMQ0tB3Ut2HeLJrku9K1L3IbEBjfD831jF
wDFP/J7H2GflSgRpbqaDu7xyi0vVp7/ZAEZbyNUHo4zjc5bmb5niwdcGeHbohFYOZtq132ZfLia1
pueEzqq15OXGr11eW9jqKxONxFrG2BRSm+LOH5EqTQ4bbm9K/1SRxqAzQlDDbXd2ub/v2+Y7Exit
RaQ5Yn3aamC/K+fLQjiBQK75MSo8MZ2XvsQy6W5xWp6KLEyvblYDF9ZRuatyNH/KMB/G2jBPOLOI
uxm8R1kP3eNoIAGbZFXsx2lnNsGwaqE+6az5bQywowO3/vH6Jru27vgFRDW6GtWvvoZ3b7DFX8Q3
MBW7lTTjdG1ZS3AAHqvNzB8NjfqJUpPStnIrVJEcvilrWTQYr5xhxRZtzc+Y0qw7JglmqKZad2HX
8rzLyXTqZ7ydYfgn6LTBYLZ+GOP6KZ9d99jlC8hKF9e54MRP5xlkp4FCTwXM/QexseENrQyjByzB
brrHBqqqEsr/7N/Q5BNvO3JH+PVbWP6WgmVwLcubdiH8VPgw8VXc5gQyRe4WYs0d8ZyxPcn8Pt7U
zArNCCe4ZNvZtG/ImtDGhUtOfe07y+P0pYpnAuYX8ZfolkJz8TnZlHnJcFDKlqu0DF5UbwePxJOj
W8OuwxxrbZEEBuQEuZDUiGZ9QXCRkGpfTEOBwQ1RgzcO9SFvs+EdKeym1EP0wiM+JdDXfoVqtXYb
aK15H5yyukhuleuVVx8FWGk7JSNb9oduaCY3aZfpoW8nLgooebe/nxvgLGZZQIfXppe/f2wuf6cC
4nCabD79/Ye1Uw4g2AjVLciX6pXtbo26AcIxKXEtM4pDUktjgyJUtCZ1iZVeO3T09zSNFzAjH30c
wiQKCU/KPe/bd4wG2AnqD+CeauVXZrkFzvvpphkn6CUyc4cxuoAtJpvxjRhwnHKYDwXD00TLYFeM
hlgldpJubeYgnSOPplMgJuuDneAwOdZGT4cAcWxK4W7nPcseX5u/ANYBZerb16FITdh48UiwnvuQ
p7cBv7dr6EuyJIEXpuaADNZWaX5l47csrlXXkdjnBppepHrwPFJBOaJgKJMC17SoKOJl3zQxRHeR
R4Lq1d+Z94iyZJPGXvJO6OlcDmyoRyyqxBmk+5znl9+Gx4D0tE/+uQlejimMVt19YjoSwVVuHAOo
cZ4a1g10IIaSBhUMA+ccjFJHwhn6/c499hZLOTJGSVZ3QYnNrXMDLZ9fuzE2X1Xxu0IvtMvkgNe9
6N4IfipPY9zu0S2jOilJDK0JTamCSm/KwjzVklEEewwm6lny3mdxc99mYnpUyi15hznuS3S2nqBW
0lMFm0SyQXDcErR/sZpNOBw8JL6mYOC57v2WmtJUJ3j1i1p8OmnMiownZeK/tWGeAPOrgxehvG+Z
N28ljPxN3bi8ntmnSjAyKLXgkAgYtRta5Jxg+D4e3p2JPbwu5R1gKTBdszo3ZvZY66e0T7KDJbFL
pnZWv6jSYvbPv10F/nEIsfxUMoI/lSEmLvCf3VmjoqyI7ZcBeQ2kLuieoD23XcCJ5qmiO/XRuxfZ
P4acFUY+1FBs2zcwRU4udDk4hj2GymiH7IPboYntx3nglVlWfUZBgnqMi9ITCk91kV/7PAp5RLnP
pZ7cP5lYTBxZes1QllGFGFfJfbbFyPKuivC5p0JDPUkGIrlSw6ZV7JqEI45ouO4j4XyRFc5/HTLi
9Pr4GRbJe1yyJEnwrd+xPSJX3eRhJcrmfsgxphiS2TUZLyE3Aj6G37JjS8OFxATnE3naeBG9+Rmh
AzkJLc+tQ6k+g+bi0ATaY8+4n90hYPIavZPaURGSgyAmYpmr53AhgbHNt0A1reqMDVo9P5SUZ2tj
do2Nir0tiAZeV8CjKyFzINxdtK36ihxp3Km4W3S9pvXqqYbdo0jQ+eSi+mU20w8+QITkYbZNGrr1
DvxDJe9NklpOAs8YM4Ufi9EmxhfWpV5t3RIgQ7QqRIIGTIXvbO1+9d8z0v6D1SvAfn25aQnpwbQX
lDsf5etd6DW3smqaNxdCzDg4z/7cPDlVr3HwmLsCFvx6ti5T0PeH2s6JRzYRaAd4EsHTE09s1/IB
kVRBWcn7Dz6CnR2cjxzXMamq0QKd7VzH5qVUOfXAk89aCqdk+9uwHH+bGw5OVNCzGOfu3ZQK26wT
sv/yeifL9AQ+kVLWajiBhIMtVP+2Wo3XmaziPcPxdDMpKgUiqrytpVqbyxzoT4TUflvaGbEsmu18
XHuPVlzXG6dpETZyWcYeYQdujTGh6zMHFFMKRRrtrdeYe+meK4FZuyAbBd3Y09AY1mY2kwvowdcs
YvjLPt67d8Yh2gVD+Jpgt2TgJWkxYxw16VgCE8pwpGKWQfTHYR6LLyCexLmUJVGyCHdZUmKlTugU
2HP9kX5lQwpw2HMUiONQJEEEtNRnhrFqdJgGtcp8Bsdwa0LrOcBiiX7G26el+2Yn4xI2ztR4HIEy
1uDR+GQEQb7TnM1fr3hu0630oy0ZDPeC0cVeWhZuFVAZVdi++GF+mOtsWzn9p+7ARRIpAXa8C65B
kJxCj2OZGkJ4823o413GHK4K5L6qnPta1GfMdTCLsdzFtEl1Q4uZvXtijUpXozBrji1kmlUc1T+h
iYqzX3qPIHy0dbrumxECYY7MwqmAm8BGPFi+ephCNotDvbYXJ3UThykqg2bc9DWSEXbkYKM3oUA/
Xbk5aR3+s2sToSgEMa1m/m6lTfVZTP5h9ogTjiqgteAd2wY1XR4Pzw60gaZc8jKudZbZiGWCU10W
n5PChqZxkvjNPUP7d88zLywhD74gsqHT9ofoKTBru78n8ezm+e6tAy1dC64cbda/6i58dp3k07fI
14NMM3TDZxbH6kSNd4OSvfE/lbZfg2mxhwzjB6AkEC1T8K2aYql7n/wCgNqoIGJBxNNd+ZKV+R/f
aHG54MNVXA7xiLhUQBjRmFvobdUnGkOGYFmxKU3bgEbMlVcgSWhDfahLy9owxacjrpqt53Ftl72t
logIKHpdc0yc+Aq4vGL35b9iRI1OrGc3A0Oxe3Oyvb2btHhryAry2dSuzCA6kOzzqBY7e8NFtK5s
4yFjKJbr8Vs0I3S4N7OxEb1XFdOG1N4A7bV4+y8K3fGqLmFf5lkOtnPsP2VM+iX0NDDo5LXX80tF
SRkHxVmgyL0LAFs0eH3HcjgLUiIRLbr0MTwcMV202RMFXLQfixRXEQ1tbIZ6k7OuXrHIHV6sNER0
yplT4iIKapK9NSb8xCGAUCoPiXOGKrirkQ8LhA9UCYFiMYjQgAxdNHzRzBCkK8d9mkI5/Dsgm9AK
crazv24s1JZ+cO3qeGapOqJYI5rJ7djraRaFrBJ5/AUKJTrKQnmYSVjYhB4Pa6YoP5YzHzOvrn6n
SyQUm6sqs5u3IirzQ9I3uLx6Ft51hk45oDOwbELmtd1+2D7xj8wyjWdEENTGYVnuIrSbd/1iLqDM
8de11Z/8RUxAdUTcD5cOhSTDRT8JQRC4eHWqtnyy8b1vJpSiDzAfrn+vnJInLXyPH12Mr2mK3QXe
CvYOKojeZAGOnjG+mhQpl6BHdQNzU0jnkaQA5l9G6Z6ULKBuQn2O/OQ5scNmm1YZa0kKHSZTLWOb
iW2970bA5jwaoXjmtq1bMqdTwm1H0eyHoiTbTq1SbpQVq91gzcgbem9jX0gJFUczujGx6eA45cUj
EEG5m4wuAlJTgFJG7b123DY/6JmxbOWaHxOk3T+mB4S8rQSZNWAz2RmqXRxYOwtn+hKWxvSzTW8N
scmB9SpyV7wN0xt39n1v91Aha0Psh8D+yWMPcMa8bqwcnZvrcWr5v9GWA03UWwQ8a1M/VLq/yTi3
1lL2GYE5T0HBFNefUdtmsDD7SYHXMcbXmEUySyJ8KzkYITummBQrDxRUUeHUDReeZBtV1pLBcWma
iTCihgxNLZDG16NxN1jbqMTL0EgLC6DmLCtRPjOwYFUfMIoyK+AShhqDLdmCn/BcVk3hvYQt1v5u
oq8RGFvbJMe945GRnBv1Y+UwdWIp+mR10XthkgJF92vvu36+x2eOnM6fH4ekegVMd5s8lNDxeG59
sBH2ALVfR/kEgQx4kVL6PdvaHUyHdoo/6wJRl9G8sFpmBx4hVucq2+coK+bwfSIn9YwUF1eEBG5g
uK9teZ27Sh3tbOKsA7nZYRrdujGuZdzPaRO0R53H5jHpuXP8mrjdyDWtbcyKFaqTODRJy0UVoPRy
49nbB3oMkCbxYqo+YvkXghxJeEZ0NrwNNyccxzd+yaxy1hQfcmW7WPg5yKcAb4Yb3OjLh2PhlFdM
nn2WdUyhQ2xFk/mcIQ2PfE4D/OaXouy/7dF56VDK3blFm63mhFhBlqmjxmzTm98T1kCzEK95/Q2i
5zUtK6YeytqUjv8ZTCMBeRFfsevqhxrV0pgmb2G6G2hXVZDdBy7KJpLkkLYsIrvYvqCRwkNvda8J
W34EO1i8FQNzlqL1oQEvWVXKWZlNdgZJ/Cuzi/ugKxD9zC2RfJGNxXXAaSOQadVhewnHnh1wdSp9
+1aRRGiZJtr/huhkN2BRCo0Q1i3KM7YTjMTaLrx6s9yFNbEhYRRgBDthOjn2sQdmW4bDQdezOMbc
YojD6+CoqpyUcTZJp7SxaELLsXoSMODQ3iaEPNh65wYkb0uF3AV/LzYOlBp+Fq/xMGPCG02a1+w+
rKdj1BK+wc5H7OQw8WV4P0Ssz4QgUzEl9Dn5jGnQy0zGxPWwZu9AKk7JJiukH44KsKJpPa0L41kN
I9y8Ir1zZipVBYp17c7GZnKLaQ3NtcJslK2yAAi0H8cpYzKkFdKlxuhmXo+QF7j1rn6bnHCBOpe+
FnuegOGua6K3AUnTOJb30Vxjo2WB5dT9RxEid+iVx4pe8+Nk9bXqeVgOs3dCDsDNmsykjQ7p0+wR
jRT2H38Z7UiDh1XET4P870TJieO213fdSPymNxd7J0u/cKzWcBsJ/DVdwv6w0Zw1Y26v6mrScHwS
lqPAWCmJraMNA35UKEvc48bB95t65dbdtxfEaARNjYiO9TiDXL/djKoERsJkkTzK6mhzrzw1BQQ4
hkzx2eNVQdyJqIeXuHSLHwS9zNqE/xY56duYYWdDOYhPeKZzmAUm2ZozJ5ihZ/Q5sowgoLMkgWng
hV4PdQLbogOy4DovfdTVe5yyyaGGn7u1gs5+02WPuCIxvyZ3Gfh5/vhQeV55ShrFeEXO5pf55oRE
qDZqsNctSsZDEYVw2/X4KsoTEpTxDSIYJKw2bLmH+BArE3mgtpVs/35ojwwbAHVnJ+k71mGAVc+V
icqrrz+ddjDO//4lNJ3//JB9NOeDcsbdv//s35/njBnaXJOxnA0HcL77+zfYpYxz0/KWt9PH3z+x
yUk41ENE5B7reidBOuYEDKWMtPIQBOTLRQWaXxJL+I9fYgIH//Hh8rd/Py9I5MJjASyHVgJutwTN
Wqnd3LcLx9FC3gvNZlXVyfRsjXQEwPOJYOeRtNHNyBzWyt17zmn/IBJs8omFbGdceOnDe00G0oKq
VneOjJ7rIL3NWIvA4Ahm/sPSEZTBe6O6liWI+pnnEoBTXE3HecZFh0BqOk7ZEgToDovWzcvOVpPg
whgYO5ZsgxjdgFLpenxnQUirlJW4juoQ9gAxB666ICn9U9rhdwp9j+443xjkh0+L0G7K0Wp43gA/
hTHzyu+7+RyG0aYrFrFz9MRDw91K8hjaAgh2R1SG2XTnsSiZid659UtUxt06JcAaKZn+9Mt9zVyd
9VwkSRto/5jR+MTd8hRm5fNQiads0E/mDJmoxKXlD9E7jhM0HgTJhZLyWYG+iKavrGQ0Z5d/sgIg
bwlVqyweI4cuc+K/8DuXdax/MRMKhAwCTAPooEYdS03tHVohRsoIaGWt8eZY4xlmMW3AMH62sdga
sXqNPX2ChN3sO89+Foow7zDC02aTRAf/eeOEZLOmiEMsBxHGgAJGsQVqS+dPnwChJwIBxeLWNyN9
v3wnXpN+MaFEldDRfdZx0G7wmKOUqSegwmF6M8PFHySqfUZ9BdDviP2BJ0P/S4VcH1MswTWUDhwJ
zFEla0FxFRB6FFPb3vc/mwizeEqMwQYIC1Th9z6dn9hSVXeZJwHYOCWvg9TrpCs/KjzXE0XhutL8
z71asnBC7B1GbT+YxviIiUJxZWJ4MKKxPP39hXpXpes8dPbKM7JDMTvlqVp+8UDUHf9/ePh/Gx7u
kLZNuvr/JTx8HUdfzEyif6aHL//iX+nhlvoPS3gm4bEK0SbeL4LI/xUebon/cF3F/ps48f/MDBfy
P1zT8WhzHQGlwjL5b5p/RYYLk8RwrQWcEs5/bSvx/5IY7v7P//GPuHDC2YSjETMqy7GFZSvrv8SF
Cxxmhgvc5M5jooR7E5fAyG8WWaYbDhdZ2Pt/vCT/GVn+z4hySdj5//kVXcsmm9w0bUZY/P0/AspJ
QHdi9tdgo1Q8baKGoWffxfDIuvgnV2m0XnbXgmyTBNGcadDUzouuszdgIlGT3Gil5GoqnUszI05V
YtohjNtOixUeb+iPESPw+u+/5eU7+nek+vIaUSyTyKQl+2DUKLxx//yOPdPA2V1wcJjavajMgsBk
kTbjXP77L6Ot//qFLL6UqYD7uJKehS/5v3+hBnNXKOuFMZ6PKIpEBLlw1/nGS2uxWTUNk0Ur6gaE
nNSBxSlr3HIzuB3JVHFxRMADZ3KKV61KfxsOSah26B+1npcZIuqyOcjbXcRafaXN4sGYgPQWYQGE
FGlGziSqHeoT82RMViMrU7T6QOmqQ9492jXLxIkksrtSdbsK3PjK1S0oO4QCrlGgdDeKYj3FHzKE
SpEDT5KF0+5kzpY2Iq1V58QqWkNe7cjeGe9QqsZnSmjs3EW0q4aBJ3SYAMHw4+9hIoA4gVwFFCwm
c7D6tTgNackMg7aQrjn2TSq3uniLagUacGYBmM7R3lnoJaEH9ipBjzFPmKRNZ5nSMXeQ2tuwQsE8
kwv/22DEUPnJI56Nbqf76ZcjCv1gF6zEa3kC3APz1x+unWiNFU9fhp7atCjPKriQkBLBUs3FURp6
g0gAUbsF9zaXgsgFt2InPfuPsk9fO2iOdHkMCCq5MGsgxIexE+7C7IvJ6jXHlXWwPPs+ktY+G/xg
HWchqfLVd0Zm+5YENvIlF3lCxrwrqRK588zMPxN9iTAxLYkqdOUGGh+Dhnwha2SYl/4Xc2eyJLnR
ZedX0QMIlGMGzNp6ERNiznmqDSyrshLzDDjgeHp9SP7dLNJESuqFTBuaMSszBgTC3e+953wntOsr
AZebqkFyMwy2eWnj7BbfnbbtlPkchfY7VfKHKBNmFsxhF54puX5UspYglaSyLnHdlQcncS9abN97
RhosgPm3uNH2qQv+MI3BYIhU6QBI0MIL8rRow+GUqbW7rtTcmwi5wMrss+iN0QNQRjQ/h04Z2muE
0VDqXvic27lDRzAmrHn5NVsjIrPIOvsMbkw8xcg/q1pFb0kR9fve9ExeOX+e5v434STRnbBNBvrl
8P3rx/kwCFYP4se+nhNH1oZcruHSwuLlXslGPLjTln4zvWFVLf5Bhq9N86ESYAzkIpe4qKs9R9Yr
oQYc7L2lwJqnx95uyHhB3I6QBU+jMW1n58aWYNmtmRl3Y1ePtZqf801RaFGA+ZPEXHNY1icqpCLx
Tt0AsuJrWYu5vIaffkYZXM+qeIACymmxGzZpQ1W9kDAYJSIVnivxTBgsfHorgbnNABbiBn2j5NOb
7Ks+IX9PwLdgO8TulZFlo4fFNuXp/IZekV1Enzasd3rxpPzqGUGObc/Dx8DItSVzbOqyT7Td+Ds8
3ihd2zYmHkXp5jGzURT0zHCQs3YGE1LGnYujnemDvVdOg3Jt2mGjnFZZ1fEVZ4aCDIQH6WvrAfAx
pdPyskMvea/KfheDREGthXMRRS3O7MbaQyi13WmRskWflW1RXhfu89e1Zk56HTITbPRICUnayvJ+
ff1gx3xl7IRLRnFyzlL3zqwkz81y+/XUY8WVyHCebGSqB7oX0+lv/RvNxcanGM0lXZLTbeGaDTbE
4uVRW2YCyO94SV8/T/vvda/9/Hq1v/+gHow18Be1hjBVhs0G8OAnYWRXDeRnysgYfwAf8yTUs5Vx
ftWHa7N87tVsf22QHTDkPfc1iDWuWztRq9Ck7MzlhcbiOWfYZznyqZ7EwYuxvX99GFXzBPXmG+/m
e2QPsN+x2mwcyBibjMJ6nrQMpnDxg+aGt3yVzwZenU3UcPPWNk0RB8mcP7b4JizuUw8p99oKJ2pP
S3tn+eFedtgHy+XDypmg7PyUe0J3eNXMME7eAvyDM4whCw0W5tWdobvf6AG/Z1rF9E0rYaVbJrSx
uEDaDiMJHNSCWypuyQHgto15UobHlzhBUxZH1d0oCK2rgmp0DDLPadEyJA+ynNYK4rvnqXQeJ1ZC
9s+cK2J70wt8nbsRBiWFDS+R8NHU2jtodteucz+gqV7rCTZAWbR37qSdozq5mbuWEXNOCeqbGy2H
VIWFEKfdgiRDgBkW5ttYeHJfekojetdbOZpOW0ydZZT7QZwwyR1kDhGq4+1M+Se+S0BLzGLCUd/3
M3m+SU5YJtkoD1mN+yKq7SOLQA0wjKvwdYnxdnwQeHmw2nHXyUIGkcdtB3vqjanhOU26ZiX4Gq7i
dmamxBy0GA3GzyaBrYs0iNssGrV8HT5ZYaWv7M77Hiu/WedVco4Geo9ujBKpMelLOpDPZloSXwtJ
6HBIMjz5WgHV2Prx/dejfD1dnCKKdPp7a1kBAOFdLZ1bQXXnJPGGFWme1pGwEr6RWY+JxhbPyxSX
AEiH4eSUBEM2fC+zp7qUGMmVt5mnzA+aagyY/sLNLTHjVo1/RjBy0Nv4Z1ozqC2IPWTMR0ZhBCo9
o1uio2Lo+vj+66fDkGysSoitmunbmqjAdsJ9zWdWE7gs1dRABYr5zJnJbZwUFcayTDLQEZveVndj
2/gBIcH2HsTjbqzlCaRmtZkEuZBZP35LW/EmO/CLxuLbJf56X0RkVTViqHckj9h7iEOMUiLgqCmf
aAkL67aLhh+keww7l5JwK3CWkjz5oI3zAT15dRQpPkRmu+Zuim6b9tqW0w5IVxMIQ2e83GFO4jSC
GWIcmRkZxrmPDLYGukwrjaA1jAFwFoYI9a05L5x8mdDIV8/GBF0DJ9m4MSp3xlzi3dRd7p+Hb2NY
vQgh1n0jksAoGICZ/IIuYK2wTrBYqkYsQ3PK3zm9ob7bSDyaxyL+aTkVd0UjAw5YoJ5dVB8aB6jV
ZDZHQGfsAZ28x+vQnscCTrZLJm0RJop+LnNac7nqXwuXu3zPKj3/AdrudlmI0ZFhVl+WwbkGYJo8
QQx6Dytyt+PMNg8qb5kGLb9j6MAXv5Z4XYcXJ0effLw+qFpIcHJSy0LP2zdi7RFbHdM+TwNBVuN2
BuR0aKnbJ0AJl0LQm02HfsAvyI297Bgp00idKdDOHSh+m+nNMtknee1bpoAQwpBzawb21q9tmeYr
iBUur890NStgE2mZcQ84mEzIPNGDZujGBy+0gH2G9B1ma3ywumTh/IaKZM2jZelLqtMb0W32WpOx
vibyN+FMKUlqMCfnnJi9dS6M7oVF/NzLxj70nTyUEVEWpd1e6CqTYEcc5hpH88Wfe9wZtMgjJr59
RAJS/DmFMCXaaXpqYtfGmTQemMHBIDJXDAwfEavpDMzkU2SretOMDij08ANIPLjU5gMSXHbKY3VD
0Qgyag6I+STagbk8xiwCRppo7whWaXNw+I/enobOfqCfLNaEhmIVZrrq9ZliK+AM67ecKAcNzpJD
ZAUB0hufNJxd6piBCPXy3DzaHH53Lt57SL3aTpszOq/Cc+FPXQi3KLYiCq9xW79pXgQE22VncJHI
yHDMtzGJb7R/uZt98vjw+vp4gMn9zig+3H7m0KPUfSiyfczwbEQLhOYy2TakTgC2AhtVVSQPTLF8
7A00ltnP2R6LUyG5dYGMbDl7IdQxBeWQG11EE4Layuf8wWcSwzuVm0j0NUcROFXI0jN3PIlwxnyF
2Ccbwa9ACy/oRLXjNWQr2XqV492THuLkdk0giwREYcSgRVKJN5xtAWIe0SvVEe0A602U6OuW9vF1
dHP3Ms/CRV4qcEV6zWXOnJ0z+d+GXqev7xjlwRu48IxOjSgNBmDK6JRhJ+B6pDqIp/F+VCyrmN2R
0hq1DkyUcG7f5+AjCSU46gr3cpw02IljFqUcS8BOdxICSrhHO2Emb4QcvnhD8kmKh3tjzVeqJh12
uWjRklBSuQMx0SbzSwaDdL6iof+USXxfOtneyZkJdp35c4zK4VaPxwcthV8eK22lt3Z/QlOBEL9b
7I61nu80M3P3UckYXXNfwZq7NwZBd4htde+BBe8EadPHIjObx3xOD7hnjCvLM3SD4cohhYQ5h/Z6
OAQoTOmmNTik0YLX26ahgvBtLMSlrpCOFdM5iTpnp6yKL2CRX9LMVI9p8yMNmej3FsaxavAvPkEp
MX4wdMorDlw73w2rWzjc0S4pJNUWaV3cR0Gom/3e1bPnaAYj3RT5hhE254bGAsYdkhmcRL62t2ky
rJqkP4gGn1DRhc+OyrwDeeLlLbi5dV66Z2Ew6ZHI9jdST9+YcBQnPYTB5IFj3BrjCB5+ZHTbT/hH
teFGLv8xK88/OtN0xYhDA7XpDGqlEE9d5WyQBLlnJZivW8wSkJMS7L70pr1RYDQnSxMNDmq/2cgO
nZmro864JiFM5+h403TSCStHkwDoZ19O8miPqjrBcjRx7/QS6kGtn/xOiOOI4GyCP0Ttbb8WZBW3
NnjxsV4msdp1HPFkNyMzM76EukdjZYZyVkFsKRmG41jd8S339mkU3ddAFg5wJnRc8X5ybbrPru28
Y4c4uBo3etaEuyqfLt3ckJg+TwXVgk8xINl3/PLpqxvyP37vnd3+3l/pvnppPyjryAGI+7/877/v
t/fbf1v+4j9/48+//+/Bz+r6Xvzs/vGXLg+7x7/+wp8elKf918vavPfvf/ofwuLBit4NP1t1/7Mb
8v7X5t//6T/+t59fj/Ko/rG3aFj0lf6+ufjUDtHwrn7tLX79xe/NRc02fxMuLSPPc4VnIXvy/6O7
qNneb7SSEIF7DinlOh3D/2wzaqb4TXi2ZQqaf4ZjOu4ffUbNtH9zTINGo6nrtkF/0vu/aTTqvIBf
umiaoeNFZ2cwlg7kL/2+KbaLCaessR238kBmxh7j2UZuKG+2+l6eokCcmbaemhvnVNz8coX+dQv9
2mu0/uYp/9KwU7GLJVfwlAzBnGev9atnwzU4nfzzw/+5XffHO1p+/ss7wriLEW7SEOIKQmbQSh5y
KPBbND/x+r/2DMsb++UZoCPQizQSc9tW7i1WkHNd1yeSA27/+eH/3Pz94w38pc9IiRAWoc/DS460
cOEnBy9U78d9MBDM8yjNWd2Optk//vPT/d3HwT3267tJoohaA5PHdqqTp2U6heHi90nEnxaLXz/p
v/solmbzLxcqr+oey21OxFeb55sGVXoGLD+lL/e/+ayXW+aPHvAfl0r8+Qn8zpzNIsvMrT3O9kMc
NtZ5KqglEF3gua2S4uO/dI2+vj2/vJEewXIJP2XegnxB9erHKfVTHgf//OhMnv7X70P/S59fDa3K
RV1baHutfNB3LjQxsw0ooQtdbAuKYw7qsk7OjiO0ftU60ncfjaLOv7VumFwIoNBeR0m6wEYVutM8
4h/qU0a5s6rfzNl3P4WS6SZtsQWGjdmsvTYvAogt3gbkAuM8S3IaprLp7e6uzhOfD6gwbQb8lg+v
pqTVuCIUTbGxG4sCodTCo0YcWtAoUKb0c3LgnSHX3dzGDW9kb7ec1l/lMLkrbfJwMsS1PDuMyD8G
z+iYZszho2ILlCs15PNLlEagsWJ8bd25rXrX3DPuVVRmlnONmvLniFURc+5UD090Re7ThXZGCzEZ
/dsY2TSm8Drsdy7nyEOZ2d5bjzD9Rder7IDcqt+nCQoGAJu0u3phT/lZ11wyky0SJDXUTnZJheG2
iCPN1pmcZ6THWnFMXI0pyJAJmJ45aWxUUL5ZfthplHlXNxt0gsPaGYIBntgPKw/jamPriZWBoCIr
6hvNhtkDJeFwfcAHsKVXlfGi8i78nltuBgW/HsgxjlT1ztcEZo9Vzqc0HvOjIarsW0hNEEStkS6Z
iUgX5wTtCjNI1IncKuUTPJ5s36Ez2+YGMJGBZvgFHhR2zAyPb21DYj8MsiJZLVWc6+xwKn8Iq3V3
bE6K9Lgxo0yKieMyCQz2+7gOPOlP9HkSUAZJkuoHXw+NgeOO6e5kzCJqJCkYoArFVGHJGF/X6KEe
9mndyLLf1yb4lZWDDvUAUdTa9BO1PFPw+cyN9YWXSPeOBA6a6TCXNUdfsHhAps2oDKHLaaCJfbLR
rSgfAuQM+VMSgeh0DwII0F5XRrahwQaXkbgEXAMTTSbkfaK9JCDFjlne0Zgae9pMpq0Q504MvKcF
44YmQKcEVuNec1J5ts3ee2V+a6+yRhgNSkBCYc0a18ZLQlOjq0Eu2d1lyuvpRkSWdvUSHIO+xrgN
MlJ/O9lZ9phm5CO608S5yo5tjIQyM8zz3GnjT8X1uaaGP+1bAfo8SdrmktJHPMCdEAe3dbRdqZfx
vhu98mCgT9zgKm8DM6vb+6JN9TuDHNFDn+kcGUndZXhQRtkrDG0yK6YyCXS76vlMrLQ7MgtsPqjV
wrsO38/tlKH0t8qs+Bybfji3+jA9F2jqeKEyuYdryFdNx3h/sg3LD2gxW7ucV5agunLKIDI1kO1o
k96cIbeCScr2aAzEDWwGVUCWcQY1bKBkJAysc8xjjtedKrIcnr0QQqEzz0B7TEe/qrkIA7tmQiSk
H18GurQHvanLnRam0Vaz/Og2z11Ub3Ve/JiHaKJvaqg9XGn3R9aQF6lxJFr7SUtfPaOBM9RDuBtc
H6TNjBqL+OYWrfZImpWdNu61SA08R5VmHs3JEDd24phHmBzaDd9l95RRQGznygx3hVHoD6UTIXGt
vTph6XKyYwKK+8Fn+VzFVtN9c216S0mL1AN2B3J0JeLmJuxmRmqVRu6PrctrVXrZtatcbMOJLLvA
azPv3Cgir7oGlKWvAFvprRe/FIPLeMnInOF2Ik4qW0k/CffmUIsgxb/0POQl4oIOpek6E8VwRlrh
BzYuvYV8NUH4HvLG+uw6zfie5aYHcGKmpeGpmFwUY87lLolRpTWR059LZwRUwkAWU1kW77Iw0vlu
2vWuwSq8ivt8uFazikliZzySeH55ZbzZoti0wvE6LkraDIxvUM/t9Fgknb4e/UQ75g7NlDrqWgow
LzuXMmt2g8qmq1MQPjcbY3pkh0UTwmT2xZdIkkEFw/B1Cy8oC6ScSHyTveqB0Ti63uPgR1k88Lcn
2zSjY0rH+TDlFUqrzh7D89RpDkq9xqw2+iCR/w5L3eXRDhprow6spB12pgSsGWloaRxMj1RUrOA+
cb23ZYbLIM3BbnRLHmtrRd4PpzfLfWLP49G16uzUMJthGU675lHzrWJTyBjcjVcXNzE9xxN0QF5D
GjtXmKlYo6RjPRayH7eNZqTPleZWR7fW8YJ0NXIoPjzIVwBrys6YgzkPzcCdZkzbhq0Uvhy2RXDF
2XNuSgz0c4953hz0deHBNUtapH19a9ParaY3nxHfgZFpCc4lB6fsugiu2zTNgJAW2RGdUnqrtYlz
dt1QBVnT0sVJZnkTDgOBgjIvLhCCMB5ZPQmt3uJI0rXsx5QmSJCnhLT6GO+dW7kqx7PghLeweKeH
Qu/I/ZSjB9Yoos/haEjaAAjvuyiEau/Z0zc/R/uC7dV5UkmTbAvyj9fMBbFMO2bIadrtdrFnN/qO
LsAQCF+Md2kz1ox+/b65icyUSThiJO9RWMBg8HyqAg+Vr1lHp3AR/GtLLp1HNG+JOyQNb2aYuLcq
H4efaMxrnsDUL2FeGy/DqNVgReKhfZpoAuAmHCPjrpyytFnXbSLPqYPL344sCdqK0fd2zDqF8lYv
NMbnZFBAjjY5T3N7uOBLNFY0QLMeAePY0Owp3lhz3n8XVl/X3HM9CR6NsCx/pUFqQ/reWiDAjXaA
ZoF2m4DLZIC8S8yC/GaHHjY94LHNrsQRRJI8XVTL4CKr2XQiuGsDM67eNLO3ksYbzSjhAUeMYK4s
7oWayUrYNnI360O0zUwHkWoeRuYnfH/zwQyRUQZ2LNw3w6pCHEJyeuml09iMXeoIEynvaWM7k/KX
gWN24s7rKtrlU89MqxSE5GbhvAyIuiqmdGjHMjsnUzg9sH1DdUky173nUOcey0py10Blau+wOJO7
3hUYnEhQIMt66/RlHm5wWIoy8IlVZoqK+Yb+RjJC24hqo6AWsbozA9Q03iYVcrwtWVVYwFNljA+5
47f5tjeQpK7jvqoZOrfJ8C1EnX4wnCkXOzMOGSI1piEwL8DP+mQqxpxeF2OzgL7yhE66QSdrTR6H
B7ihiUuxrzhpMfuY9WZaSzn4H0Y0J+U2lu3wlhKbRKZibNkeTsmEz3MgPK5ckxlZfaoGVP9GB6oI
s9KpFTr0ydPua4nmHS175ebH3FQ+AE0zyU2UvISZnNlmSm8vR5I4ihU8wGRcD5OGXxMQ9PRcDq1t
HfsEJMw+AndsnCLuZRbRsGLxumndRJmMjegwyTkg3yyGo5Q6cImRuvu9qx8nkK6aDP67D7tETVDS
t2mnNduUvs6+RPK2s0Teb76qjP83rZv/DzszukXV9/edmfN7L5P3XxszX3/we2PG8H4zcBbRd3Fc
z3Ic6q7fRV8GMi7HFYaP15MtyRB/dGVo2Ai0KkxDDcMXwvQp4v4l/rLpyTieZ+MQtdCFefzTf3Sk
/tRSi36SipMreDi/Vs3IvJb69Y+6Fl2TZeBlRHKkUyjwUv7SKhFZ2gOxxcslrTmIy6E+tRpy2c7I
p61m9lC37Cw6EbOzUkV9nP07hbow9uZ17uFfU6SPHNrhEKr6nnA+Sjgb5zxbedmRCOsAgvWqZdTT
gdLsyFDMfBmTHDY4W32AZs0hBLE6p9+jiB+RiHJ2y/XnwjFurEitZ52TaVcyLkT5uMuGMWXWcFbQ
odGRABUX3UkN5gs6XEEsOmfeOqLHitNNoZ4nx5LKzVup3OxPTWpiYtMe9Ml5yQ1Gs7IloMnIbP1C
qs5ZZgvHyg9PjkZ4piDehxXQcwjz5ty481vz1cVtvrOVgaxfkLDUgt0yl4GH/71Mqve5eJ9T8yOy
+p2FYsdskfybya7X5JPT1gfAZuApY9Nej1q2E1F+l1jm1XEgCIU5Xt43+AXg5f1ZgoFGaVWRg93l
OCDi+uQQ4AtXkBrlOho5dDhczWR/9x0T8/rFZZID+mylRYzBXG/XWGZQthMqEMXMacIypl0qq9pG
CflvY2GeuyVZr40o2irCbqtor3Oc9p0nrXGnbaM8h/wWUNmEUKQ2e0wov3fRLgf+NS4AvqQhp5Cx
vi+K56bsn1PAVOJn4la3y0VuYwv9gvpOQtamR948hDW1yHRC377N1IykD/qh6XyXgpxBN9+n48mV
1sVKtM3o4jWCUfaSa/7BNkXQJ9NemmwvFiBz17yTtBq0mOg6MFEoUNxA466zQIiQIpageTad2Tjm
/JLHHrsE3K57XXJwdoDBzvZ99kJ7Gq8AzB+eJ71dKoTIw0KS2Btp8EC5w6Qdsp1fsAaXU1BZr1G6
4ALGWW2lcoCfsbkn5XsOms+lJtuQE/To5K1xqk2N479LjEz/ZYrST9KynoDfHDnOZPW1yKjxu/6H
8D0YwWql0FgIccgm+dE+RVV06rvpsRYpyi0vPRJNutFYsRH7im4Huv7GFkRokCaB/E0ji4j626mI
IesMmjR5EpgxlIAegJwVMUKLozlD++v38LeyV+LsIMXr1rfO1m3gWAjKYaed5dTEgUWreJ3YSc2x
0a13eJtP3eIVGQNMxGuQg6jPjgzV1yOVLoUrUvR30/5WhhsZfkeUEFRFnh5k7CZXYRfnQujmYfQr
iW9BqruywXIjmOtuu4FBKMACn0ZJsROTcRFdhv3VAYPW6UN7ZWD7JKyC83DUWw8D0Hl3oCKO5V0P
+VG07Voi6FlU8fr9Ep6SkWvD38OK1s+dU51iqB0TYSjEvDwOA9ILGf+Q1X0sLj1nONDka9vPTpBv
95a7Fh6Q+XIGODI9RXAr+SMOUgnk209Mccw9aT2l9IlAHzKdtf3FggZWSM/PnQbpZjSuPZ+9o6PZ
KteR8Trq/lYZR93d0mcJClc8cJDaEAG3su33ULS7YZlvZz/KEhZMAzxmQEQKaT+0wg0+UySFLI7o
WmeOdbK7QMig45sEOFUQgssVVjNqmge9gW9ENSjdluSwdNsZd2TIOGPNHfDNRMTWC27zhoHgYz+f
akD65Edtl6C4SNzO5V1314G1ETlKdbKiLP1JA6+J1jxqr5jDdhLNCe2vAEoH6WYEw49Q8MwbH+yu
BrUeblY86XzX1B0f0zohD7fh9ZF11geluZ/BZSf1XSy824qc1Bk9B70Fe0aFF0cF0Ii4fCmb6bGi
hkIKtpsyMMY9Ah6yJWvEBDZGXIb6CFp96xnN5E6QNj9R3JbphjC9bRip54JBAdPR2fnsLHnUfLWa
CQMAdHuY+pjgHKD35WtF9qdq8dtcPOhCKf8w7Uot3bU1nggwJ56XbOkUBqOKnqMxuc0m/5BjOjeP
QLYhFUDc2xIMGxSLMZfxaAlbJEc92CX+Wrbdmn0RVCeyWEK2kok8XvivfcW09piFGcIkyOfFy+gl
Dyg/8YTkm9mI3orhvUCnEBfGwXFgWeMTWglZb4g4i/xXEl0CmchdwfhW6N+i+LNR7npWnxiwfzRL
auXkBGNyl+juY1uyHCLjlb5x12JNm7B9I7Eg/4ebLUOOID86BsoMaFek6m6s4nMmYMCc7UArFeHR
7QBFqLvEmDs8kR6arrpLR21DiRJBfstdcHyqovD2P1M7f/v6GXHlTN0VVvzmltbazrq2BP+u0qVB
LFSILTekaVBYXsoRG1B2VpFpMSK51eJnGJxHfHd71S5pFaQ99qrHGZ3hrQ1RlmbLWHI1Od9CnTTf
mwmImVF+73vSstmD5xm2F2gEwue65JmjOUlfSE0NVlKcnKwdK2MgqSCHZtrgvB5dEgkeZDmgbbAh
kNwXzoiy5NlJX/kGwS/oVgSiXSDEEG2iE34UjWo16NX3jK6kjXARQuiG4xt5Ic9Al85VMm1HUB9U
hAFpQmdpv7koiQuEwAMwLjGAtSZNBHZ8W94k6CVmHcfjlBBFgP1Zp2+qIIq3k3lEYYZ2mI00289m
FwwIXQqnvxGkNgBrJh3s1GkfPqtr3LBl2T9pe68qYF1ehxip7TlKqNeix/hjEM2FfsTnO62POw9o
VURupBUBJhZQubwyIK8jwDK5zxmro6vgyGZDOqsPhSEvesjHJtrsO50E2WDq7v0NFKRmXU1wU6V/
XxH82DjsQYAsI4JdG3bPtGISX/ifkaX2YfiQljB1bcFo3bi/QLmDjGY5D13ov8dqfHTK9Ps4cIPH
erNzJ7UmLtq/AOcPRhc1m1U+5B43alER0jWXdHOKQnzjHMNBksYdHYYO5LEph1szTiT8HJbo0SLs
TLMZskTR0W0kuIiPOZ0+8oWRRi/1qaE1E/rNZuIO8ITaF3MCfi60jzlBL0PpoOXUJaogpFVdgM6O
LTI65y5I7rz2XiFvJQuzct96M56HaJOQKoPk/gHoEEP3WH3kskMfOCynOQ/MgP9kpM0Np0f0Eeqe
RsrZykFp6eRRTiPBQOOOtA/SbDfNLAGInXrT+KRh/oFSZet2VHV4NdtR+2iRpsEQXMMOYf1oWA6G
U1VPZB95r9Y4csShFXns56tNWrMTV1Agwiro0h92apI0n+9cenS616Cg/BikuTcbZ92H09ogWkl5
NqdlHmCYtgPUlyo/WYw9xUCkPBb4gXZYXNxM6ruW1Fg273IFzKSsT4OVkzExIRSqb3yLg1pXsJWH
RMxgO9KR5nmF/Rb6n5Vfneu83Y9Zsu3F1Rb9oVBYIGPuDVivEYBkbX7GxHAa+dFMJAqNjz2LNN+C
juFCTUNtXrmheRnNEe03wxracDTgGjzkDcBVH2AVNnCX82HohiT6ganwMA/rYPmJD8K/Ozw3MWmY
/gf+zyAd6e/Re58bcYzEtyZ1tpZfc9s8Gl62R4AHkkIh5lP7nI8RVic+BslOnD86rBuKey6xkS5b
DzEBDBarqx46G87eq5JpYjZPp8J9yKu96z3OMAMUtlKfpOpYWridLaan2rpNqkfa5Uf+kMxo587h
678KrRYwmVrXA1JE0W8aq34d7QUM8oOv6VEDGIl4ZT2MYq9xjAcAcOcPnB9C61DS3js0RX1jiCGF
9579zGDDgFC8Z1xGd4rNJAElAT9zZpo2bcxUg0uqSQQZnZvdMYmgd+tkCBVnlksyO2iJ5dqrrK03
z42LLRv8baNMXID1Bq0N8dr6xK2YP3molkLSpOYfvQXaf76JABzUkqOXY+wsRmC+Txx57xJ6/GwO
HEU5W1fxh4PTsaKK45CzZJ56mFGWa8fSuVbmnY3iL0K7GmsfqEx7Fzc/EDUQ9bs5iw/CO1jcvBm7
l2FDYhHRe9+7nDSQSCvEg6i3mvuMzEFJ9oVnLdle28xSF9s6E1zPhnHyK+/qNLcNOVsarVEbZVcy
V/fj0gJ0Q0JUOLpkhwnPbiaGC3f7tir5psAq7BwoTimEVjWCITgZPaYBE7T8FD4x/NnNpJSgPWeM
qdbw3dYEIdy4HXQFKXZz0l+Ki9ffsFmysbAPhZCUneg0iZfeWQ6/e2Io3jOcS104HBI13Ue2frbr
zwjuUhgeJaeNik2N/IuNLD/z95nvZsIbnNPHiRRUk0SvGLESJKRNW3pXZo+XCEegRskJYjzX+71O
0ESR2qcuqlB1a+jZfGKyj+5onnIyHQGhZ+6LTrGUh9+BGqIMlnu9sp+E4FYdZwafn+lXbHR+jcto
65Yo495xpa68hnAS80eLTdfw30v9pEIvoK0MfybczbvMfPSEfZsWMIDSg0gy6s3bQT7Xy3DXPmNW
oQPdE3D+KiNS45f5ZgrSq+eqkno9EOS4hM4XztrTptXUPxK7HAh0gRFLRac92DSSl2RkWrOElWRr
CQQi78iny1/mJmNT9jYkAIGbf9MWsqy8UXw+qRuReuIGVujvcHXSRCcXIYt2LRTmWhRB6yE49b/L
maNL7m5UOW/BkKccr2Cs1jCLHP2R9ubaMi9D+d3JyNzQP0zb2Wlltja7Pab1wE2SgyrH3ezmW9tH
YUUwprf0Qqv7ZBxOubO1q+E4w9r1jH4DeiXgi7F25nfm7EiV9XU3FQFZoNAVin2cTJwk63XfU/V0
3dmBtuWx7KizV97biUY0KaTTOlpZ/m3bupvGMK/M6fHa5Fc/9t8GBskEPrIle6ucY4fSCMqcjKuh
2l22AD6r4TAPDDTyZ8P6bPP5oool+KUN6tgE21Rx2ErOcgAQNg5VD9gqPRh+S355XO7aBlGd1L7b
aXKXa3VA/F6yGmFNhraFV1zTwm1SeA8QcCErasHUyBdk1fS1uYK5y5KRgose6/GudcmfN1Lf2Iy9
dqMGCX0Uh5P7REyrtu89f0uc5F0WhSdPazgfiqcwVxvHtgOd6mUaGJOYn+1IGE+vdp073KV+f9ty
4PTBgs0kSmktGXwkzcPwuEGz25OcNHv9EpjGht0FEcoWm0iOJtX2DZlttA3uFLtPOxKClHH+VuUd
/bKV+tH1B0xyQI02eddvCpDimsXqXOk/PBvscIZaVXE4LOtDxBWCwfc2srYajJ4qagTfPumk7c7z
D7Tu29kujhaWtdB8n7g3BNetLk/9/6TuPJYjV9bu+kS4AZdAYlpVKO/o2ZwgumngvUkAT6+FvpLO
f/8IDTRRhCaMwz5kk40qID+z99q09WHA2rwAaG5ZV13L33gmrJrpYEbyuyzbnbLrjSA5uSav1yDQ
ax76ddWCeGDnPGIl0Bhvd8CAWM8dpyy6BtO7M+CuG2axKYp3HadFghy2wvAz2Mk2dIUfoqmcc3mI
rMa3WaPijs5kv0OktVLql2d/T9nXpCe7YGLTL8RDiw5+iY8SfbvBoDSEzNnJKnJVfXeZBoUEWxHB
eIHd/dv1QGIz5FoNZBKox0xnO8U+UpGzKNex+q3oXhvjURouStIOmwacUwxZ+VYpZPvVgn0NCz/Q
1E8BFJEIM1gjhe6AaTP642Qb+umCQCT5gegWavrh2alfEvdLn2qs95SdjclV0ZzAZ8On7SJzzgmP
NYjl0ibCIhYKV/1t2d9WYkBBS88urfbYoeq38HiEAd0DfT9LZaoR907GzLqmRs8T9QHo/1UkkpMB
kwS398jp0OgWHf+uXyTc7RH7gp/izXDUoRquVBi+PlYUxdNO6/XjjIgkdoafiMgYvbEPvUnojA4a
kxqMYajKwQrbT7VFQq/9NBfl3nC+klTsGkFsnbPTZLBhMONLWBc2dg2Srz3vIWtJOOA+GG0OedTO
IdsoUK/ltS9I5KCNYsP4HJjVNgspaYkF/pjqcOMFR30xBbFa7JL5i3adZKJioysP4t+6bnXkyRun
B9bxhi0Bn9SPU7TnPHg3tWhLi/33pNTr5E1rk11s03DqZOsVFicwFYT4Y8Ysu7Np66rvmM0mmGuq
RL1cx+287e2fcbg4msu+EKFyjNKE2v6Kj4aBLC2aO78HdM8DZb5h5qw5SwLhcIa2jyZZfSvTH/iL
eDfcuwodSxmNv70Uu9RCY0UkwiGluS84716tpP2NTOe7bgAyNXRmc7Zmgm0VElfcB8Re5MCMBzEj
hWhKqi0qSAhMe9Y0lDqMMrTchwBwVGI6YduAAmVvGMMC4mreisq72BPEEkgzRKG+KlpG3dybo4fT
6zwl3dkFETB3BE0KQK0mBS02/QaDwxw/2MFTLuKToAaOujfQrivWYBDYBCal7NKoV1ut7farblow
Kc95wNlJT4uZH+z/vE5HG6rChSDlDfurkxnjPU2LuiLdYSA0STRs66O9GQ7RHrvfS6v3NIPiHjX5
yUx5xbN8SeL745FkTrjdxqvL52HMviomPuTRPRVet7Jjcs8vdfLZK3inTM+8yN0aBJZQfSFnj1rY
uIO78HvXXIgNtuITGy+KPLgqQIQMkwKWAPHcqdZJ8mCnry007AzRjlm/lpFLInP9PJaKe+MzFx+t
WcKx+sXlOHVQWYtXYb+kgjs1IbzQ/Z2XtT9BPOkT4o4iAn3wDoF7uYTE2SlvPNAlB6p/UvBUs9KW
GyXXWYoCOTPBS82kKwUuT86PxHnI0dvL5jNh6JHMGY/wDoFb/Y3EbWNnxykY9wpljtN627aRZ8RU
bPL4nb3HFvhZrCmwujsN7rhOrFhHcZICBAkdP3PprOJqMyUfYfo603NE4sODdTJI44Fd7bpNvjGd
UV3MWzL4tgh5D4GMnrxK/4pVfHBIqzr0XjP6hSGaTepIcIVkC7furkWKIfv0NcpGMnXNCzX6vTUb
8J0hMDI34La3KufYEg2yUuaMmCwDVxZYXCoD/v+2SKV5nBAaDYZ1WbJv6lA+RzNbCBpx7r7cvjUZ
tZpWXMqB6EOrle6518LqAAbkzUi68kpcB0jx4j1349euJ6cJW9cdI844xRGDjOm3YsM7N8WRQ3N6
aEce8DKJ39zOAPDoJpSjHuj3zLU4zcYdQR0uvoXO8Dt+AFq6pZwEssRjigP1rmF7s7AbxtNBkVpO
zAigsXhXxLD/GYjoTekXDmfNGA479lb466ajXRL1pYfHnImTBmm+Rb1H8PEb09a2mZ1V3qntCFY5
ZKbnJu+TSQZDZy7AnYxxRTO/VbnGil+LTn8/ME0lxS2BYB14D7GlUy2YZ9E0KQtW4pKdeIcaax2S
imUE88UM+n2KV6S2PhUnPmsaoH5NteujBDOSbt48p3omqzRuwLDU8BIL+cdp8DlUY0tqTwZAMPxJ
yNoK0lOVF+9NrH2m3eRXIbUPE1yTkWioscLIAapQPI0v4yjfZEQIiTlQAk4mAJiq2hQeQ6fuL+Jk
q/ttHRG7eRB1T0XKwUr+YDseGzIjxiY5RQ6PoGrEUa/OXPjzRGxHHL8XS35sItYR0CscTH7cIwth
+GzybsE/t0t5Dg0Dqc/9dsSluRGaoPnJSorViRuCEc+FfTPMctkTRFVv7Ipm2UrTcD+N0Uk4Rbgz
BcFMtfYVaEnHsJvzS4uC4Ixtw6/1zjsHbJtPONtundbMIDUBlRnpBXaL8QznZAMtrNgz7icCWlwy
WzbPqWoZJUFp1g2Sy7vUowgO54MaNGbUI1wCSUjeCqugs9dy65Fw03JrEkAO9XpJzOQXiCM92oZn
8sNHX6T9uBMNR/3kPM5hv61T99MyWI6NbJiu6aEjH/Aog+I8jVthRNN5xOdd18GtnINfI2aIbd1w
mpNL26vGPv39oJfc7hAi9opN+qMe696JtLkXO8Xf62ZPunuoy7naiFA8AIhJdoa3kY5xsdQw7CM5
/HQmVtVO9IfcQBTQ9q64SAh3lerVvlugF7XHxMgRhDnxJmiOc+uZ2w7xwgqWw2kgWl4B3PNbdEvG
kv2Ywl0jxSEnobWzpiPkN+yDiqe9GZGCGXAKuFyLtW1zCVPe7aNbvYjIrQ+kH59TIImLZI6717V3
2ghjlV8NoEFv+noi/ApbPr5C4wxXE61bXnBbZ3S1vYPUkQJcObP0Q7w6iEhnZgcxhrWpRv4wQ4o9
IZg5ZO6YbT3rR5ajCZMInGlQOUwdx/K3y3YzAZW1GWblbuFW30TeyWOQafGhgw7hebwh+5YLUZJo
yfjGik6yst9z3GdnbxlCZRR8nbIprxRTBoMzxKFWSqk2SzBIsN618hAxPA/k6PquwptNWMymMUx9
M7qspgHSEksUmfvSjXjlTKyoiKIJgcmqg7PcpY2vHPw7FUm8OAXdkokzAtWuj6EmeKsEHMPpbs1B
dE3yeZcs6644jP9gFiP4oLa+BvM3L4X3mspxWUqDeyZh62yHX1moeU84c1W3QALzZlsE2ftgmRdX
cAKk1ascNHuHKvxXPBgYunriqE2bXwivdcfl5BetY+uOvJBNYGKn+1SyuYSKFu/SS0TrmTPE8BL3
FeOUBtf8NLjsuRzLGHZeC7ACzNoKnRj8S4kOuU2bEzD9eW8HxgYa41fZ5k9U+sQVhtRgoRvcQy8i
pISVpDdWoDU0BnOoTf3aDiYa6eiWFSzOvMi8e/ms1ohYg9VYRi+DBYrZ6cWFTUtw7zwEwE3SZygX
KQCimYVbGOYzxWRxD8gEIb2n/h27sv9owV9VUPL82g2r/aJGt9wORIagpHTMFHFd/1a46dbsB0r3
NuKum52nVIo7sXTJWhUz7l6zJ6xFEW9JJO2myQnrI6Yq90XvMgfTCQfKp+knMOatzTv/kBFlqKPc
26M6/7FZkVOJqjtKVijJLTnuddnRzjCO+PuByFadC14zw7XvyhjtU7fMOvu4+CSI92eEt2c9TS2r
qRgsCzwBytIDvUO0t6KR1j049pzbTCcw9joD5skZbsKmLa0HBcxlFRB2y9/eXQYADn0ice/b6P7y
4p5I2a7jxIUHw/bVIMiXxyFtbI+OWsOOmpShdtDShfBiu36AtN7XVeNn/HtSlHwnK9eOyMcDBMzl
N0wdl6FcUT/KHrV0UmvogBH5mlGgbXUHEFmUdq9WE5AYDoC90TPus74+Qd1Zp9KlKUP5vXEA0qoK
o9mkk8JnC85boB5YLaGCDT2xiUW84V8F8l+bX0ox4KELPM6T2lwt+XZDc8pIaNvybMMbPRK/ZXT5
cejrfdKUvwJdQImU4R82S9QcM2+GPPfDyUZGbkGCrXCpBbK+B5GBebWPWKjNJDqHguzggkYaz2qG
pgF3vMOOykKksxlnfNycIVgJWwiAeSXXSQ6hv6+w/TUt+tcUJDxS8vhd66pNnmrNoWnkG/hGfNGm
LPfIv1Y5YN2bgUrFZAyBWd19ClX7GNo5o7lKHUKSqma8PPQPKZIMReAouBmdTQiQTyKy6RZHsiEb
Vul719xyneOrTLErRlN9Qt4qfKeRy71rGc+oJP0mUObBDoea9E33CWTDtzak/WPpionlUsolKUOT
6+J621xqxZMZB8ajoIFZo99mwWX2zp6Mqp1XCHGqau/AFQQhBw4o45y5gjd/0RLZ7YsmnxQNhbXP
PDPfjzxtkevk4ujODrb/AuJ0XrjeQzKEfo3kEVyTNJ6JOIOeb6e32tRtX2tn8V6IbVIG4y+g/mKf
Wyh1oOt+BkB2fs1J/qGVXzgdo8s019NzVmfdGgsEDVosXruhcZ+tiWd2MEQIa5ZPq8kb6T97oOh2
/BTnJMdxrlMaxW21HwyhMRJjPVe10Tt3U7NrpkriMneK5xgYJUUxKzSjrY5OmvJPT1E0Gnpd36uR
DA8ys8A/WEZ9p0LexC7nLHDB+BKNcXIROarhgPDVtTMVsEIKBhqeFoGaWD64yweCWjRQH1es1e5R
bwpmxMbAWDCIrK2REwlhlhGxp9i6BgSk2iT7KzbeZJ3awZFDJb67ibkfmTsfw5wnQcNmy8eHILBv
hAN4jQ1seOUWl1mG9QXfP476diIVLtHjfUAwJ60Uxk+njbtnhb8zsr3pWdnIa4Tz29KS6DmwQR+2
geb6pAmXfl40gjCklPG8U0IpRdqxsifSbJRo5lNR1vcBQ8uV7C5n7LZBZhIuhMt5NzW0jvGcpQ9G
ZO5qstw0r24uaZocKxgJTy6uis7RknPcJcRvTtm+6YfhCg912Fl1+mtmvBZMZn5HMoxcS4+K+1yN
Pzl80k2YwQ8I4qJ4nWEFb9JQudwWwj6EkVyI2Mi1iVjhUW77ZjU2z0Vt/1IWzFIc+sWh4xh5FU4S
rZ2kMwj/ZGOt5+VjoyXJCQ3xtyWd4lGmQ/HIUnadKS9ZN7be7BMxus+Sc2lr9WLwC7dg+IjXHYAm
VPDGlBChopq0q6RfmILW3mEKuy1hHPiWQ8ZCbWU/s51Ep6Tfx6iTb61Zz8jB50s8TtPW8WwI5VPw
kINt2I5oPv1Kr1i1lUN0lcsHZ7A+5tGc/Ii1VNuQUD1XtXYzlg/piF06NeyXhNYA+Xo53vFmjHcz
cZg9sUmyLU/d//65dCea10HM22LqNb9qSWVqhMvMS8exgkAXKtYwiPyCau3EazE+OM4wPggZqpOp
2a9zCznR0jlE0srrLsis+0tlmGii8jzeJQ45CZ4GlhXc3XmqSg+HQQ+PitrFN6VoLYgYVoYgfnKI
VhTWFVMQ8Al42Vun0Nnbd5P52sCIYj6W74sqce/WpH27LEw5tTLzJkbPQaaHjcAayg9Sr1TdN/SG
yXSORq87G3VBP8DUkyVbXu5hxWa+o7f91Yj5H0MWvrFhgG5tThoZlimDgvZa2ZSyGGVQsQH9v8Gf
fK8JgfIruDbHsU3CZ9S2iIimBWY8Z5fFNLFCecBQbRIJLGRUObI1D0ZFme30VYD4znrvxr69lZI5
V0hgMxVSoc6FYKdRQSmONgggyRiMakz7FuELtk3QQpuoW1sRw4juLb5ZPcntldtuIkKqf0dzSfyi
GbzNoY4eJ0VzyP37B/c0ZRqxfCkwmFd35hjhBNonlkfkVS7c+4Tc9+4FDKrDBA5GnQj21ij1nkOL
lFQT3kdqwF8wbDLSPE8+F/B2UnOD6k2/iBY/uYNAbO20A70v0aXnvLQnBnrkqa41gjzQog3pFooZ
rBOzq+/ToOqDFpCpUkXGEk6gl4Bmmup9gcVJbxExI6Sc83i6u6QJ0iUAlRnlZF3yeNy1bRvij2mM
XWM1H1FgWReNDZ2fAt9l75TkL0Hs4uAfomeoHtWpQ7e2rYLFwF402W5EQwZimrH1FAS3WFGSZsxM
RhKqfMdK8r0qxqfUDB5CiWsGuhJ7Xju13+MYb37BDH4SDQm6VcaoxwwaFqLDl1tn7nvoqUsbODfp
YNCJFsxeOMbpvhsnYx2mIobantA4+uBAp4sc7A1REsM26uR3k9mPuegS8kJJ7bOcAbdTwoZ0FHfl
zW/kVnlwbBde3xBA7dDI2m5G9jYdCopVx7m4jdT0rhOP8cI3rppSv5GXat9sw30jT/h3Eei/MAe8
coHidRIGpIhAHJokwpCwZDVWZuoKEcB7cXKgxZ6yP6bBWI4cDs2xYFoe5r334GBYni3NJYMJR6Dd
Vvz7DcTycj5Tj0TbQcastofhl1n287EJAHY1mXiO3KEF06Bw7hrOBaQ7lcFcAbcqxA5SLItX4yzT
lEKq1tGStYpwo5ThRc7TQO8DUByK9oPA73ndNTq6NlPPT0Jk2Y6saE6zKKJX6G2YSlaZn+3B63Yw
lM82K7Qg1NiviGhD796sq9TKN2NaqZ0J32/K1RXbmeKPZXogFMjzOvEQhb+R0r627hTsq16CXygH
mCHgzyJOzibUUbfokFvUCSNMe0yAdlBZj9F9NJ/KECCirRAeuJ17QYKkVtNcdodKguqt+sXCDOXD
Y4hoUY+jxVs1DaPy0GNKmJJbDXOa4Oc3l/Z0rbuptZ1MMzy17OPx3TLhzofBOqcVzeNAtBUVWmOt
zYCZr6jrk1UmWONhe+l4tyQSswui4ceobg2mmTTrfZEpP4ncwg+lvUhBrIYHCysDGT03TVBeRuQC
7I9y8iR0haIs6nU0L2g4K9dKVyLj7TwZ8S0n6ubWy2tX8wLYjIYJLxEBBXnlkaU7F4eYfaXIGNcI
e7pWs5TEnbkn9hRkZTXWOTZ+T6VVXFPCrHvdgYkzuWQWKbfxMY7LbRbFf8as0495Nx1ATu+qjAFw
V5xd5Q30dw6TC50UnVIv8oMXDkdrAAqeTyy4bWdjEC87Vr9nBxWoHD/KRTaT1sa3mZgC3REzzCRB
A9nFnckX3nSCXE5awBZBWlm+NtmJnd3aWyZ8XQLveGyO3ticcQve8lL/7nSNwOWJRT4eYNY73jWz
0fKJiIMReZzYNKR8MMG2dw6DHGwwPdOiSL4kkudgQAZaCQxol3YdIZPdaPkyNrhoxqQ9MXqCFUm2
kChwzs1xuWgO0hYMCPokHu8K9Tc+lRoMPayxle3GbNZmQ1vlRU+GR0E9Ss9OqMFcs+0BHaKTDT/T
Ru+10SKG2GlfmnH6IUeMBHPQ7Wdt+eCZ2pZ8nGBfwz5ZpZT3W1BVoR/ZoPCl4ezhGtWb3LEw0pRn
yuVmB+FasImqOD772rzOhjlf2vTd9nI/toNkOxLyxs5gRCoz4TBRHXOCpLV3Zet1fmK5FmmX+wH8
1SUkpDqAUr8fbdxFgP2bhUb3Y2ea+zCLWj5ADYFko0b0OtpI5nocHpQbR/gfhe0bmS53DDIOeaqM
g1uR6AK/+Wg9h/qsn0XW+6D8f5mELKIINUAqf/MgL7a1xKyci/F3IlmtJ5X1JZyXyIMux25zvs3y
kHTvkeodthUy38QtBUkTG/iGCLVxhhioNjmfVHcgplPa4xF33MYtPCbiHOF11YLWluQ/FeNhYoee
OtQnRAfLrCwPlWHghDRSuG4Gfm+zbhnr029XQfRq2W+6QDRhDmzSemdrdtgNbEZ4MUDFpK+vuYMC
ApYiPWuDIEpjzIG3h85KaUSuw7FdM4NkvtEELVIOQa4cesM44RGo1flJ2W2NjsggXLJIAuabNDhG
VjPYbTOQShjZkQokV55dahPnrLsD7ezJ2jgaufNkFqPcdRVBInomt56K8GZYVX4mtPeJ9WfgT3ai
4XKj/bNigFcyeK4cHYJ3wT9EosFyqCO1CEapEYvk3n329pZ5unnJkLswtCWhwx13mjaPh9opXyUj
pZ0yUWhahBziXPe4GsshTeFezCgpyyDm3srEeC7M/GXobLJB4u5mq+FkjeGFZ/+H2c5/YiyeB5LH
nDFLzu3iTjBahrnpsuNOS40AXYpFwrCSUMZbu/jiMav5NRGp62xwqj1N/blkqHAcKFiQPbN0M62Z
cdIGzwBRXOaAIBFFNFqc5IRYO99PzJfaxkB9oKfDZood2K3FV4O8byZozMqRstgxx7sxAOLs+l1f
OcNBZOFjphYgoJEveUmAFAjhwwrDRtGYSjb4cUlm+Xmco/HHHX4VvUFnnOTdxQu/wzJgvNhMVHoR
odCzmQK0xYQQMwAh+K6gIpvoQDyFrh/77WnyRL1p5UOUZzGVdAQ1JqC3rbhdl2/jEam3ZEp4Q8p+
zAq+YzMXG7LHOd0NlDnk5ynH8+E3jZsuaL9UGKHYMPGNuja2PeS92q7ND3HS72QXo1QyZkI+Yw2+
bVcasIbZNUZL7vRkzxNFX31pqKlOJAGj8bH9AC8DiXjPJEkVa4+ww5VF7wzHlxd/nDClTcCntqod
no2aXzB0p2gn5uqj6XA8oEQRRMWMj5KdGbbcJsXT0gPam8PvAadDxkDkaOuGbzo2YgSvai5t86Qk
b3iG2tE278VNd5zMVzraIId+cB056C8kkV0BqlSKr2GlDyU2VxJOcsWxIb8Gy215HEUxT7vPKtVa
P6kRXrDpoPeOPeNMXDQEVSNeRKVvdd4TnsFDQBaErTjMLYmyMvewOirMplv9WCo0NfE8PccleV7U
Jgw1Ldh5uYnoKUUX31bduuZRDLGPYV9OtLxlzG/4gXmNmRLQv/3SIqvadeF364TNWdMMhM8ZEEFb
h54TD386w6mWLY++nx6Br86b3ikV9kfGvTJjuyhowEN2T64aYEKrgWVpW1ISRvqHbuYdGDSrXQfB
Q93VBKCZYc8ggpfbGwKNvV6fXwPZnRVA5j0G3N+62WIrqjRvbfYzd/5UPtsazwrGBlygoTWuLmI9
W3yiQ3iN8XD+Kq34Yueu+HbBmHrWE2jq9j62gfvM4O6P4kF1DnENjCp7cLXQ3hNGfDRTsr/HWKVP
UQ17GRfAxu0jZze2o7tnKhbi0in+ZKn53I/x9NAJaqDiRS6pDSSP4iZld4utWTy6cVOeix6O4jyW
f+yiIAP9PibGvBchr367bNBlp5A+0gquZ1uwGOa+5CVhbOflmCEsR9OZHDnG3myy1zSo5MlwNLGz
PTdam82M8tLgkvw/NEz+Bx7r/xPWlYvZ8f9sqPQ7HonVf1oql+/4nxx9918eCzIw+mLB6Ts27sh/
Wyot818eraupu7CdmDIYmBn/F0/f/hdeSZ3ximGalkGB8b8tlWD5ddM2PHSLgnEFHsn/G0uloNH4
T0ulBeXKJSmFybEDwt/9a7n8LyifsRGDskMGoRHkma0lX+omuou4hoVSWjQUcUUfGdY7zp/uwIzq
yqJzvNdD8572SD0SR/W7auzey1JAoFANO8wifBHiCwZF+ml0co8qXPupbX2TGhHCkcj+6R2a1ZV9
9HjDJuQrvehskqAEB8GasOjoIQRruaJx730e9t22yEbjecYQxiwD0ZWcU+M5HmvtQnbw29/Pusoa
rl4SH+gftl5feH96mSyQ3WIb5Uoc3OBloCVb5wPb/Lmb5qs7il9dMsiXbC5Zuwsg7kp+O1ksXwbS
ci+aiULMXj61mnY4WxnjiOV7/n6z16dk6ZUtDcvyFQTgoMe1UYAz5znVP+ieWSQQKIedIXOPI1gd
9imxsapV4d2xDDzomb1WuP92LAM2ytLGi54ZPinI3Y3Vn3sRXn6JGSk+jmVt8Jwo3oY4+CnqlrVE
GaonnYX5VuPspEPNNvEA6Mbrc7YOZfdj8vf6SmAHzzlxsgKw5JrIsJ9ci7UTD6P+yal7IEAzaG5Y
IeOtjLs9w7b+KS+I4m7Cx39/kacbG7OIgS+l8B6CSl291MTKYKnd0p8EDXFelYnYOfXmbwtTyXom
aWBvevz4SlDsZlAUM5UQb5zZYJCDDw/EB5CiMb5lEl1ah9g9dwggNhaaEW2S7luS6CFL7d3IGo95
Fca7wYqeKkNc1NCgGnBRxUIWyNYpUjtTyx9LmcV7UxdouSvtMx+d6Kj0ieJ4X8wlwMr4mmdTfEqF
em/mmfOSNMuNllAECuQ8BS34ulNI5pJigC+hf7ohY2V26U9B3WKkIlEThdTRm+XNlYxVQ9Z3gpxH
qAAffeleMJsW6+JbhviYrOTVdtvs1HgFkkwzbLEKeGfyvOstKTq3PKi1nTnHl6LD95IOuOIIJluH
TvwoLGSwCzgqz7TfSYrpqjKKr3CKDh0BACsAv1M63W0NpclA2D0nfJqnlzRC0xN0EHHxzmLTwBzm
1cyJEngr9vDOnW74FtZAi86SQFJzxVi537aiwTRacpmlA3JdOQSJuiBGzCUOynawLxgkoENA9DsX
SgdR1EuzrP2Yte/UEuPQbN4Sp7gXs0cB0f44NmIYBqw45rIX4CVPY1geISbj8qfcxzczU+D3X470
9gZjU3MYnmpibDz60VVWasincFxN7lPiFWfLKX5m/HhbyN/HJJl2LPs09O4diwVefdfSnpr25hXN
EVCBYiJWQ4PKltyCamR+KQ+A2J9LKfCaemCRyBvdQrYlfaP9SPPyV0OlVKN4ls/Ld5IzdnIKjBsG
6uq1SJ3nslSej23rO6yZ4LMrmCy8weTZoeoTwadLdKYhPquOdF8dCDfiCo03AXsyxOLwyQfvyYs3
hoP7JmWI3mpWRfZ3Brm/QGcuch3tW/3eaRDMu0x/pV5a5RhJsKZjH5xzFkw9iJ+wxVlH37cpWQfl
ME/Jl0WHbVT6DTLMPfJc1EtNvC2QifkTrOHGHXzc+aQZ0/A0KErRrgYbN1bkdQ+e5zuhjSgxYfGk
h5ehRg/XxcO7cgmLMOb01gzhY69wjTKKn2DHdmPyVSXWFkO8wn0CLCrdVY38rmebsWx1mtLuZBCO
ISfvT6gTrNXvyNlj/0GEr2HE6TpR8jOv48emiF86d3oyteE0jcHngDYEzMwmR9e5vPf8ueInd4jJ
YzHeVdTssvBPO85/nNC7w/ZwGRl6f2INYAR6/EobN8Qu/5j59EpF3u4CiyQVJ0q3msK/j51Ba1Na
seiESw6rhqJJHI5N6Tq7AugsbjjnIxI/1SyeE1v2T9OIfNY4lDnaFbADSE1aqG951EP76+ZtW4fB
zayWL3virYZUBXitVcY1i1kFeJ9B5lpmM1oGOX1UyxIfUu74LRVcFm3jZtx/Hpiv2Z0+ihZxlCq1
xE8CaPqDIKAJM2TUMXUOXLLCMzfF2swzNgkmNAxL5rhNKMpKTdzNKgi6JRKtOGV2Ux2r+h2SUH7q
Z5pspnyrOSJjrKiwlQYWfHymqAtJ3IKv66Tj2R15KgeL3ZsweqfWYTsnwXs1N+25VLUvuo5fDS4t
N3ACMWaY91PJtLApcpvwDHlsDdr4wCZANHDqd4KronXMGbXW4/7NirhiQxe/ofdaaN2x+dgp5MYJ
ZTDrv88ujuRjFT1qLX+oB2h8G51uAlEbuZd4qlM9fhod5iwldlZQzsN4zcyRqYE7keQpZAW6Sq+O
Wm4zPkvZtSvctWAU1osmAml7fqBIBlLgoDCNYx3Ha1Zpft/13Tppwa8rY0EtZ0x/wom9i1slwbUA
R1YFWOrMJCdst5Kp36qY2bY+JGujZynjNRQdoYiMg00l4QJM9HLVnaog31QynvZ1PBLwYnovKkV9
UmYubuCU88CBlcYkrNXmK1OI5hSlGQo1Mp5lQ6i49Z5KhsbO8vUBJqUBUhI/CmIObiJWCKTZm3g8
g3L+iePAR41joesirR7eUMlkVCTI0jH/iQBPtUP8grBd/X20aX51G3d+W4NssKzmraqMmIkzepJG
yPZUoPDmt5y/ZIAGH5u19xIU/ZtJ4Ni1svByFEtZYw6sq6GBXG17rl7KmmNBYuU9//2UhvUhr1w2
YlWOmij+NJZRmTOxoCMzvNrbWBxGa7BulT5XD3MvGZIuJoAJ8Tu77fzKTaPdsxYjVyTCb0fI7Mgz
Jb3z03vwP7dcm8JdpzI8Wp7FoOLvHzo6/qhRDLDXvELeAEFathlcTbvpb2IyzvgzuCNi1AN0jmZ/
UybT3kxrGdryGRJM1JPpdMbjda2q0vHrzoDvlkMDl9AUTs7y4e9//f1QFRN2KArPE0dhsvFyfK1d
bEanfpFh9pizT38/Fa3kzp1s44Edt4aqbfmS5f/+/bp/PmVNMKAw+m/f9/f/N8v3/POV//4b//n8
738ZDHvXdsei95+/4p8f02cpbwYKzrDX5S3NZvAKMkge4qDwiCMvuseOKQ20AsN66tA1rCva+Rfq
0HLdDK56JX3dWdm9E74PcOMpCpLx1+ChKy2SJvldltFHlZrmn2LQHvIs7L5w1JxKRdrVOI7skAOG
5w54wYLqIF5V6Rmbv0cNH1HGCgwehJmvWBuShqf/D8bOYzd2JVqyX0SAPslpWZU38poQMkf0Lkkm
zdf3oi4aDw000D2peyXVkakiM3fuHbFCL9dkBxi/oQtsAYj/Dx2KS2xqxbeSxWuoUv0zNuvfOPAp
pkBYzbP5/q3X8pk6kISv82VCqyAan6lmMXdrffaEc4utsc/dezXiCMidbLh5yqMLDnXiOlQq3ORJ
nFwKG8G364XkEA11z3k4E8daG2vmkJVzUFWb77LUdfa24t5qpOPuMpqJhzpNAyYqBQ080eNKK5ir
NvwR2zz2yzNXR79JjLi7eA0jFOan+jVoTIz8ifJvZBoN84Auf+y7VKObI8enzqK3SXWqPfehC+o8
rrpXIqDGBSGz/htaZqAKOJgRak/f8eDEX+zYTwwhLKoN+yS43P/pTvHgVzbCLdgFK7cqGNqY7VdS
5FiG/cV/L7+rvdaNRGCgcNdlqSNDZnnu1mvs8V+WFidOmt43rEK0Ag3G9cD4Il1K/6DoQxGplfF7
UjVgCUo1vpoErDNhapIXmWLzriDhPtHq95ehbtWPETpQmv1JdE9DH1dtZwCcawg/Yt44XEadCnOs
0+as2X2+7fHjnEY6jg+qVfkxMxtEEeOQHYTb2ju0gPneT3pzP2EZ3iW+YYLGgJ2ZxMKiGzyOW0dR
keCydfBttNrZAPy7iSYvu85UqXXUFy1Ne9zpVi7Me+liGnK0Mnri9jeWfh11z/XA0q9pg3iJWKMW
htbJN9fmZGhhznt3hyZcEBevkDlGbNisbgkGQRjzzk+DM8pIMMc0tbF2wjkzvAMLI7IIaxAZ6P+9
7nG6U5oJkgPV3yI2sRFjF0b+2zXlLxDPPfFpw08XVdT6lfeVaNk7gKXi0zEsDBRSGe/cRVgjCQF6
80Ic7FPhGC+RYmdFOl480/ZnJah68eho1KR2XA33OsYVaHTEZtsowNeNE4VXY4bh17ViCe8yf+PY
iXniijG3ljVNx7wVPUIbZzhMSN13UWaMe2OG5gvmtjtqTCiEcWA96MKvj33fedshk+0pGbpkO2F6
OvuhlBurFealb0KDZT3wr7EWhWuVT/k9tgEZhT6lP/wNmP5q9J5klUrOJHX9oqsJvXDlMG8IEbd2
YOtwuVIQTyQIfbSy+STYSn3JPHsMyFz/ySWDyWxy/0Fh2g6OO3LmUaRboi2D3BbfU9+lZVB+gooA
XGHWCXFAmomMi0NcxETod+44YOnP/5kRlu8w6L9ToT2HfSc+B0P8JEz9P7io96GZUzo/RjgnafjO
Vq84uRcKLduk1REjZ+U/9HMuCYG98bW0V3GH56lDp7mg/MW0493MqfdubHIUSzRr1n8fKr02955s
vhplY7jE2SfnVLMk1emMBCYDwSzxml0ymO6NFjltdckbkdrvLUeMoYU+hKqz59IzkKRn2pGcoOno
aTtHod6vVFkApgWt0Dp1cCtFsUVBGXHHD2/4HZn0JLQCtZoTqpOeemk6lyb90rUgAk9DMxgpdLRo
AYveAAxA7piwoRLyTGllo5D0mKmZ2OiuafCP0yiKdb0+q7RkSO0a/qa3FWxXTloskviJyuQQVmW7
RbL1L3C0XerpxS2GxhAjublozKZvY2SPnGsxfjQUX66+sWN+dc9nQ9ZAXSApQ3Ei7fSf49cPQyyD
YzfIc+BmxbFpU+369yAkZue4N5lNed14YL96qQ20u3oxtqSh0gntQnulGWn8EBctNZhhVHcDjJdh
I8Z1p2YntG4CUUTSFezXBT/dPsReaSC34MGT/Tq3des8VonLVF5+awh00ir3T8mErcl3h9Og3ItA
N3rE45HdENssy8ojZqQ39bNOCkqomKeQ6dcsPQ7bi9jAdlnR+YDIhXEQwvC5zvv6looBcMeOuRn3
EHfdzbDT+uYEjE9rhzfg78MSKeqlphwVk2I4wCh99ffcqASGijiqf6DOerB92Ww97FCLUujNraZ1
v0KFRfgTUOw9AXJzm6RqblqoYSCv234rLMMlNUTeOo8AF//vJZHUonvdHn5GUzPPtkAG36eS3Nz5
Jmj1fltXbgo7DPxDn9TDlhC79EbAh9xF6PAY6GXZTeOgTY/ROxlmiI4bpMNCPQyZHt2KVNtIFxfM
ZNe89eYjvnEsz+1ENuTg2be/B7fhXUzaIQJ8szZUZF3hUhU3wzIVI346GH8fZpbVHMRgPQs/qdbT
/Io5nXsZwkg/elQbGz2AW6VjHil6MS4YSGNVASyMvClKbpFlJTdAY/Anq+GjpnaF+va/b18TfSve
TDJ7zBQDj22qq+/bMJg9n1gVOlTFvBoYWurdRmE8BQBX9+juvCbYltbwSkzxqSnBQ2HmzaAiF2W1
zUO6WWmmbhwCMJiEytuZor+X+HtoT3K7StbI/RBQVNsn5nfLllCaa1LjkqmhaIDVxTWv3E8nLuVb
BPqiJL4jXpTpuYxc0vrCWwndlf/2eJtjhKFW6x4zVqaFcPsTQhV8luxYu2agl6Uoa94aOmiLNgym
l6gSzLo6Rn+C+Kej5pFolfUieurSTmC/B4A0vGl5XJ3bLg1mCl750vQNRJ7Uj56t3N/3tmDgVwvv
kRcmx2ddTNcBeKRS4QEd2YZ6hXZJKj975j/bNuf9mLuz+zaU4J1VwD5Kg8m9emVnPQYpTsNIVEyl
FIvRaKpj4GmPbKkSGJbqdwMc3X3U2e/Cq34SWU0XRn+kIPub2LS1VyM3r6YVqeWA42KvqWvN/OUx
l6axloBOV5wQqCWhhk9pzWbQjqs6K4ZV1AW7xtcxMtI2O5OguR14jefLg8PMbLIDyCtWZsro00+Y
6MbJJ3NvhCCd9psKX8cfip0EUS7KxBGu96S35xEgGVSoHLfcjN+uJtGsWe/skzs//P0fBEtOcykn
7I5pHYAOX65Lx4BiWkSfVW6Xi4r16oQSnDAvJ3nIu9R4aQVIZi/Lx0MylMkpjmFqWI4yF2Nvk0KE
3BHEGG1R32huZe79NDWavR7eRxoaz3nePNjtQK+sL/6lAwUicVscx6NBbU3oLYhhHy392wf6eGd6
5NzjMP0dMvA6BhIk0MsIOOdPR+OEsmPSALOEgX3X5udXVvRqz7+rn/Pa+X2JYRO5D8v0LUzAGw94
/ZIEw+pAwekRUJV0/dYt2vAc7jsxpFhMsArje4eHaNfaazxYHDbibKsGmBRyKD7SyfpJDSE3Zt2h
ouDTh46oqOWkrOrMIgVyIPaDHciRZoGmqb3/PQC12MnSxMwVk+ynW5O8aDQ3V31od1BmQQmqDsyL
FpvmnY7ctqpyhZo2/ojaUV9qEIkvLmaKZd5NSA0m8xip4BLWcjc2BUCihjwr28q2Jdx5pAZnEpxY
v8ccQEdknS0uxFuHKUifNLL07BopW7hIQxfxKSwUN9O3Eq68x2W4kyiXZpU1jCGcgNeEDt4CcEL+
rkE6xYCfOQ+Z+M5lGj71OpVqLzHojV1NX4ZDiyVcWAqJTqonWQ80x1TywDVYb7NgYFAjZxdRSfXk
IchYuoM1Hk16ja07QKViE6oDlASsF5ienPbAGqWtDfRDF5VFX2DgDlyrxXuaYLKrguLXSgJtHzRR
e+LoiVUrnoeXNAs5W/DyA8jpApQf6RzQOke1ltFVT4OYzKD4JyLLtSXTNZnLoIaUV9UR94o+GCc4
51SNJNhhjoR153DYCtPgYuStXYc56bA0/Rf+HCabzbGyVY71byRpluZmAqhAxBtPAMqAymSODrG0
pv3gkFOboI3dwWm6xvlXnBBkC36kX8makdM8rF0o8m6hZ7+05N+WcxBuOUfipnYMUs8HXJEjIetL
srUSk1o/HDGqWLicWeHomeZOiT3TGxEu03y1EC9MRnapibq5RHCQ84JxGJkBN96rFRF3wbdV0fnB
BoGAWUREmmXOTpmVR41IFvqEyriiGIYLET/U5AMnkqBgW5avKf4mutKECHOY1OgPQ2nwqvJDzLJA
r9R5y5gYzT6zYo4jjucumxFCSiwBO/e1i8XLVJjUW0Z30di2SL2ZL9iK6X4C7wNxFrhhApCn5F3N
gcjeHI3sxoo2QOUv4wDXr8F8apqDlN1ZJVt2NyRr9Y6tqF5UctO12K0HktrLGi4dfpu+C/MHYTDh
G+z8UrcOQBShNVstRlcQ/AU7zxHPoB4Y7yc/yNqSZY54oJo97WUNiadBcNqVxx7lXxH2LIsa4OyK
FjAhjv4zZDfDU2s9RwbVQ8jsCByY5kQnNQ3AkFtMfRVxT+ac+xRW/aptfjleeHvZ/OZzPpSOfu1S
z5lRKeFR/pwihbdpUxIrVREvpRMzZc55U/acPCX7F2b+NBW76NJrRCfaNqeNKD7JzHvDTE00JliT
KGcIIsRoHAZ/UMt+Trty59yrcmCchHDiwRlYtfDbiuEQJ3nErm8uGtWNe+Ik0h2eUy5ocrX8noQt
mjXdPuSksndY1CedHC5tTuTKieZK54wuryati74WuV0D6QZzklc/Z3qN80PeDjunIu/LbMcLTslq
TbU7zoOhAjFk/i7ogHLhxAyXAu9oA4gkYbq4jmHr7XIrfE1FEe8lgWNuB8wnDrNw15EQssLs1KBV
V/LmxlgZY1vbEm7+Ar+LqSE7fFpUQLEdteCOgXTmV9U17bEIjVg+AXXRQdiJ1vZPlavdNAuRUuF8
W3oyPYkgP2EdA2UCPX5Touc/ykh/4GIFz2KQ+EdwMdeDoQ+IR0vyMUxcMZmJQ6By8Wz1Z8Ovttbk
mWzsGe1aj4Rg0/eXiYTRQmbLoznNQXVZzeyueu8FVobJoAORW5il3QRBZUwo4irq4+7gh6ZGJ9HD
LzQ+lunYXdPM/eci62SMiaIuTe520f86Zs7TIlMsC3oZa5sKEBET1ElS641VGZxbHfA9YMHfSrmv
1KPJO93jd2I14M8VGo4iac84XKibWA84tHZusa8irqRJtMWOow5+cwm4pA8bf4tVrr8TAoDCowA8
ZXIqWOiQyLcTixUbixMEpGYYfr+rk/CzIMzE40xLr4cYP0URwKUkTgpi6TnTc0RQzPrw8hII7poV
GkLuGcCoJOgC7W8NPOOgz0mwFchuS4JwzHGSVybeiJdyv3rvakw3Rhv5O8PXo3frlRN+/e53ybRT
DrAwABf1e4QyHQm4fY1YP//7x3+fL0gxXLmi8rEZFdF7+mFCyn8p8u69rvxjJNrh/PeAin84B20y
nGEazJhHRR9t/urfF3QGCLsqb6mc4vhgEEh9pZevnl2pgwydcwDmj6j73tOmrc4qU+o5YeKKuE2k
p78PSxcYJBdJdMw1oZ5pa9Jwjozw8PdVWxfQ2FRrrUfa1NBny/YsZ5FpgdzsWhtQ3/wEUgJ/ML50
ap9nlJgecyG3fcssqLZu4tafhEGQDs7MUw7BQzqlyL8MgvGEdNlNEmSZ04woqCIbYXRr/rNY3Rn3
bjR3bH7xjiJojzGQACCJbVlAD5kyztbMnlGneowlVUQWI5SQavDqF+QTwaavpL3up0q+JC5mYmvS
DRQZfFVHmLL0G84fjmHKF0xs/SKhLXb8+2rsDq+45apLN2CHVMXYA40fva2JMpCxX1g/Rbr72U1u
/h1G9RsWeIE/S3pbS/P+P57gcE59ilzt0xrl//U79POPCHL/f55g2rl4+p/fgcXsv9/h//wO/88n
/P2SUIKK//krWnCUhyZxUdh2QJf0QboroiKbx0jXs7tlPP998PcgHFJWdfw8278PHRKST53T//cM
9HfNY19QeZINYh3+nqFlhfYgArov+vwd//tX6NwjTSoOJ3zKmKHScaOp+b2RyC9899rAKPj7bn/P
iOMeH183wEecnyEDLTx60Bj/vvj3MBk+lBeTqUzHpSmV10EnwU2DBoQmUAfwOUWgbMYUWDC9gkdv
KiGfo2LcuvOH1jTAuCaUaC6Ug0fyoIJHAnyxWDE+D73+EIYCgCfYmfWEBpweRmc8lAlE3C7DyeSL
jklZ/yQ0+NFGQt+R/PgnmP2PRsi2GWlfugpe+nxq0UxI1v1/ae6AMhxBzopbq7x3YyDQfMryFsMP
wz87/9S85lRE03sbCh2ZZuiQ9Y18cLKrbqkcan6sCkzFr6MgDoH83GcV1IsyQ7Exms0dlaCzyEPB
ph/m/aGI8VzUfbVONVp2kxFk0GZ4TVugKGNAJ67TEEIWXcOZNn2x/MLfeCFCi7aJr93UraQ53OIc
hKSw1GetnDuDGuvAuBgaSabvYnYZotoeBz6pIpJWwm4IHzzpiS1S63XT6TShMy9mt+x98Fz5jPpd
RDrtuqrkYFTY+ZM2ueN66Ig0QSHT7riTz4mW/iNHeVgrA1ZNOWzVRJHKyaRZ6qwRaP+ipZCTtSur
3ji3NLz35AWd/z4iWqYmGZ3aRDAwsdrqXwiB6YOwhnUWmNpe81Z60a8g0NogR94Hx6Cd1PA+a1/R
XBlK1A1Ma7iEJlD3AiXLEaKeyTzYXWaliSRG8s7qOpIs0fIGCTnz0QTB8p76jMpcvxlzzE2YBPcp
vXXlptDrfxTSKFmyjdPHv/qUvgRO+V6RmOLWYGf6XU8W3ZKeNE72GHWx1jzkg3p2fF2tEpuxAx1E
maJ8rHCPLgqa4ibCBdLPR7J0R9N64ExDbCGbJcZiZCOtF5oL3wcPgVnzM03Sa5v20EIQZhB0sSh0
vV000mTIlYGLnOGIAxGny4IcDlLUu3Pl4jmaXH9HM5OQE0u8IKTGX8L1RQiryV9OmnRprvALf3Pb
jIuGGBVH67DWmyO5VPVYU9geo86HCxbgcX7HqA2Tvu6+pnk2jeOm4M8uD7HF072IY007xejgaggp
cethbZvWRT+JZeu2yLj9HLw1pnmN+diij4Z3vR9qaPLhhSYvc9rZm1eRKcexQsIZ0bmPfJ0IDVeR
S5zJRdZFPcYGeuJaHj0YYf8usGwvgmLc50ile4MmdRiuYzUPMmqhrVsOjGuGJ9BoALeizpvBVEbI
GLHbUMo8EVO3niF8Q0KUUum5TFtyOD8RQc9oUJZ6oZcrJDozDLvnZa8vjIy3DelM68lIviuJEN2H
szWBjm8MgXYC1bizJ7UtObZj/tZi0rlhVdNRb8WcBfs6SqEJYLkiVWAibwEOt06/3e30bUa6oOmN
FV0vuhh1ot+FlaCQLgnRNhCEVT2hDwNt+cfKP6M/x2NWhNxYOUSOAsW4gf9+2UTiZlM/WEhp9pYW
wEJOJJBHZaw9P7mXTcn6GFRy4WlozCV/FFZgc0kSk7aWnv/ZKe+jsDCzsqKBEImhudU4v9wBiw+A
B4jEXvY1Dgx3RKEBm3TwRSRML5pEVA+14og2AGwGB8GvajZX3agz2Ga0ZzSnQxNDzww4Acky2gLn
3i5pxvGmxmTfmlh9lI0Hjk5UsC64V8lFgRTgZCumZvsGZTY9Bupm6C7X2u1OceMiSrDq99SE4lgm
xdZWnM6GGdGoGYSTxSeh0/ckQ26hC8w/WmEBCiLJbdGAcAcEShQRGVHMOcx/ds62EQ1k//jcb8op
0HhHXr5tPbWTfTjDKCwIQ7ilohSWUDWvj132lWNaWnX6dAxK1CxxNCt62tpaEACRSMxlYFTqSf+l
wYZYLMJmFZcd0w9TbP7I7ApAsMsxFMqhe6WAwws5qVdV7aU30BVA3GDE53jC3TxIoW0iPR0Xgh6m
PfJuw9euRtiB2vABodRRpb5kidUWnoWdUkmMgm7Eu98rGuUazjecWFZ/xK2Lp/2gtXG16a3gJRIs
LXWWkiEdXTPP/nGd4JdEgo6dLp+YxQ6bfJpJcNHdmUrQXKZxki1MbJgBC29whrPniyv9ifjs0+b1
z/Rs0oPXYzLIRtRZOuEgIR1p0czXg+U9sESw/maXsCPEoogoqzOtfm0y+WuFw7Jw2VJjWGi5QWak
tHxoJK12bLTkVQugi1QuhNiMmCX2IFggcXjLh/4ddz9LfDZtLaF/UWS+Tc7OKYqdYfjkgGXTjGb7
CPBHRl76LygIC4low1Q/BU6NIK++gux7zGsabAqkmmsR5Wf10WIcmh8rk2vVXXMjTtAXEXw+jnBu
lGE7O89cDaWp0TLP+zttf4X1QMTLImhCer8GTDITMyh2OqHuGoqtK2vbcoSymy9n+TPYAWSt/32M
V/qj0mjr/D3ZnAw6qp53/O9bDSbxBNKUav331b8fN9boOMI0ZWzJdx8gFx0YOnz386/y9ym/tzV0
l224/e8nwCFaMAE0rn9PERU6Z1SipDb8/baNyIPFHKYyY9L7uxUb481UZCD43mlMuIgcfNPYNcLD
CNoAXb/7Uwj1UwX+I5mU1wQ1jT/C5hh/Gq/HUerAqw41bs/QEnuAMQzkyORcYJ/y4bb6eIVyk/Fd
GBLOKYo7GMvXoIjfQ1cSdKGTvEh+DPwHAHLiaBi84/DCvrqWHviUlysU0biEeyxCSTTTe+Ps0rrp
yimyd2b4b3E43DljrAJ3xwQEYgqpF8wq/BgqOHEa+qoV6Dd0JjUvlagO9uRrz7aGtM9x3ZtnbfS2
/LHQSRcVWZWlnr9VJcqTpL3j/n3yU++ZfEQ4gGEIfgquhcz2ke3CaMccWCXyXvnjvY1A3Tmy/2yb
V0Du9NKoviy1gwzqLBpj1ktpSFH11N2FVrzz+55I9SKgYMaWE8SkkblJR5R3m6/n/xFtmmx8nRmh
qzF4qBv1IBgeREb6HiKnpaPH62aBjPSDtgX4DBjFxwSi4XsKsYmVcYmgvPLuNOM/zMbEh49xV9H5
bbD90vCvv+1OHr1Q/mghp32nkB9TkM2MeI/ucB88dTyZUJr27gIDHk33xc02ba3DM8OB0kzCfiRW
yVw1ncn5Ps7W5RDX265Qz5XjfWkOZSL/CvurW62BtMlLG6ZfmgYtpPHlZ1z0wRbdIbAQ2wB3hSc/
0DlVOOFjUDB0lYXxkWQOdx2kEThRlbUom2jc2O5Iw64dl8ICUB/Q3iTr7b0aYJ31WPqErlssrgDG
nVnIVWreHNrDLehEDGtFZL+jIQSnyj1dpiY6RnprPjymrWbVRzEPozLHuMi8IPaX7ig5LqTN5jQJ
2JZp5ACPHKqFDlRyPWY+XPe+y1ZdjmtqmNIe9lpOmcKEYdnYxnlyKzUDtHv4dNC2a8BnHrPupRrj
CxezWPAd9BVWO9qC65g1KM7nXm//4fmcnNM5R8WQMJ3M4gmSEyEC875MCGcGXXSUc0SgHrwmsknJ
anBeXbO40RHSmfVEhLFFzsE5OW11J+t0Z+YdiqIkvtGsPExW+lyY26ZCM1nly9Qysu00QFlo/OzY
mc0n9oT6qvX9prOc4hSE0yIXaXMNFOFSVDAkEsVXj88CDpJXFYflkbr3SGt3o7C0X4RT5I+IPDIu
/nabgYeBN23/JpynboKGEE7hS1Gk3Iv8lEh0D1pf/vNcG5N8P9nzLp0+EQWgN+5Sl5KKusY3mUwE
rmFp4KABGVAD2IC60Eq4/IyCCV1YpZuCtBYw4t6jipaRjvQ5TCvm8nmzzjia7Gx5S9tBA6dYODQ+
/Ze+Et9JlXwnpVkeHA/rR0PAzALvSroL8Y1cbQMQg++WaqOSyCe/c/A2uenVJ3bUXYlVt5wKDAEh
uUMOrUiI7zdtGNArw2dh7JGeHYDKTwyk2UTAc2yxTNlLVdf2Nm1ORpo9J3KUUK3xBTenIPb8G1mW
wQ3GfHEAyfGpcYTbhpUwVprJEIOVkL0KleOiSZA0Za4Bo5+kv67AddkGDkjE0Zp71hi4UwNIitLZ
3rMaVS64pykNvUuJIWBbIn7iSBCURCJ9Sjj4mDes5KFyAvNqjM6n02Yxo4+ie6j6/GO25jY+Ipw2
SwAQNkm8EdhlOWXk8pyyQJSKdQZkiwbsIWue4qxgLWPfwS+ZkY7HYAPRGSSvuHIfqnQ8xI1uI1yK
7VUPUKiyaAwk6XvV2WiA/x7wGm2MrrkJ2kZLmQ2kLUvYvfkg8yU/a5UgHtv1PifatjbCh3xU8ZLg
NNr7QJy4QDiFOmQXp3Sm0SNjQiWfYuHI0lwOA2bOMk45hjmzD7G8+zEDLQTaA03Lsx5nBxOcPxKE
RQzSeekNbB2WWz4TxArgmT1jYQqM6DQRuZwSjNJFStLKCK+wxRBc+7ivRcRT0Tr9UgZzAnHQ0fWK
3m/kY8WOvSWmYfLRGR2z96QHtx5OYKfynSvLC3Lj4l4bSJxJWNXBjPr7TtblqZ88DluqSDajq0Jm
R26DWmesuD1siXLWP01xki5rCyIoMJ6DiU99CTGONcRJt50J/YzOY8TuEJ11DC2kshw7SUIP7sA1
no/XNrZO2Cv3mW8wQsxcHd0WcxDohBe/Ec81K9CqyDX/bcCutAj1EBFIQ3hOjifcrCP/VR/0Q1/r
pFMHAcAkB33YkFPOcWDjuo2BW6UuiSwgSy3iIV5D2ssLCI/RkRyLj3lwcRsoWi7Qp7HqphUkWdRX
rjN4a1VYqJ+y8dIov3mqXesQVO8K7cprmTEDYI4sGWz2Ai5R0iPdhCbmSFJ8o8lGKB+EUFJ8iJ2t
KH9AVjW0K5xLOsHcsZ8sDchpbgOU0GSIm9ttN+mohregx44cy+mFw6x7nNac6i1eEEs8N2kBqMGn
JscZe40t4iPiOYIBh3hLN1M2BwPxSDk8jtqAj9JMtbWXjgScsqxMDm4zKUOK6zTE9l0VnMQz8nEY
J72kkWdeiiRjCGrkL0bfoikS7lfIuLPtE07MFR0HFc8ej6l8A3VAy2+oT0PEzTt4uo7EHBJmohD+
oC20NcZ8BOZuDPJ612EtdM6XAvoxjp1t3/TftCiuAdFbdyplA9V5kDzUbfOPkGU5AzCCbeQw5jId
OO5g4fd9COeIGMKG3EuAsPNFXBgjhzURbcF9XZSl/zbksa5cvLRb10t/3KgbllE1vjYhd9Dew9TD
KRMErSG6V5GO1qbJhbs3Bw+7KNl0sA014HfELhjFEFOX4ffNE5pAdrD14k7bw8yHk5XYzbY1Mibc
PQt/gPZpqY9RfSRQ/ZbDrXkhEp6pYgOqsck5wbTtb29GK8txjHUx4M3paJ+fAtt/trGpV+brRGG5
g/SJbyVPLmZdPUitZ0DtyuVg0RPXqjF6QYY4p6w6XzyRuh+5Vj7oRHAEtr3WWmeTCibPDbo72QfY
sGlzeZZWgyEnd8LhsHVhHQsuPvXfXuQuGbn5RacXsjQGNi18YxgDCABZmb2eQy1V22iY9H2fZTuq
jOdISZ02VqQWMdn1gS9hWE43v6Vd5JzBnt0mMiB3XqoDGpDyXgP6xSqjHXJtqk7E0bVLkkmfnQ7w
rRkBtyFsByhFbguk8tqVN/Rfa/IWlwVar4jmTd0liJjQXy7gB26nSVMr4TWQhqvyONVCrIT2GmlO
eAuIRys5haSUZI7FhZ63gLv5QStLU9VmtBCXTYa1dITUrkbH7ZxNCASz+Q/B7x/Rw/VDvwT+ewPc
lD8QgDgBIM9XbKG/eV58d1LIZ2kPv2NvuidLtwIYSQcrSOw3v2R2o2XlqpXKvsJ0eh7H8j4NngAS
T59jqEAq2ZB1vSlpl33dPtWmbyxE67hPqjAePdAHf6eVHNP7KkxHEv5gtr9GknQyt4mQs1413gVi
Y8folA4Gf15WZly08d6qy3fE5+AsjegsTciHzjS17xSxyzRXoPudiRRG2k0MmNx1SIQCkNDIPAYU
8Qtics5eFb/Y6KAvVmNPL2buLWApkCkBzeZRr+LfrPOcj9IrflFvxPu8YH5Fs+AAL+ccgsZ8A0Qw
HmO33XnSV1tibGdoYLvCMJTfdJNxVUcXIzI8puBzXdpZ7dUKq1/brU5yBgjWlVfvFGMm30YIU9lz
wEDUvzVGTcY0Eug2YNxqeI65ZO+u1knJAKdKACSF+B48eAKZwyzJAWu2LUAN37M5mBovXbzBLHQB
zOciGBzuug0AfxGbaXFtW2gFXiuhg5Xk1wyuB+DIGuYIAaAtThXurRh4dyq1B0vWGs1yP9kij+WY
aCY/8VSBO9E8mFocTpTukmMOvGPVJ7k6xIQ2rZSOAzMc9L1vBndDyfHQ6qS6WMZJdbSrTUfsMy9L
zujSuo1eo8jI5WQsGmhTa6vRukNi0j02BOXUe8fLt+Wt5dzcEB3Z9MWrLXp015YHDberV5Y/Ep3X
qnOc99rWqA1wNHNhPMEc2uY6e+AYIqkVFhpylg+yJmt+ak7Enx0a7TEM2NnTlsAO3LuPANnU0eEC
v+ewUQPHXYIzyk+Tapp1HBEPY+N6IV4NOnB7b6w8O9ptUB0xNVRH4U8w9jRqpKIgQvO/hxDmHHV5
I4Ai0S5d1zV4pLHMiv++jgSz2Uxj9hpUSCV7BoBL0zOngzDIK7QSLEhDrAQhO2GPvk7YB867Yusi
dpizcpBvIDVf6Z4XLs0CAHyJiYfvAo1HmXl4VM1EnhjpyMtwUNJYVpy09jBZ/Iw0Gw4w9ECpohFW
H2wtq9Zi5KoaVNmtpaSN9oeyHBPXXE0+oru+69Qeha3a/30bK21hsspBkIg01Mx2xXYasQ+G3COD
hMWKYBJ9i2P73NlJc29l/IA+/x00sQbrZETjCxOkq0/OoIr3ccLRVp8oqPNDHUXvSWE9sdH6VCgG
Yge0isuGHQ2eVb5r7G8vNsftWBVPxO184LncEkVI/nusf1sBdAtCKliJDmbEtmyU8ccQaOdiTG+5
cjIYvHVOS5l3WB/c9SCRV3Q2YYfjL1drS9XtEGD5v9g7j+XGlXRbv8qNnqMDSPhBT0jQO5HymiBU
MvAeCff054P26bNN39gn7vxOGFVSGYoEE5n/Wutb0LOzJ44vW1nxDO3iI7D4QbTWfR8reU14/0ls
9uOiUvK9XwBVKoi7GBHkZ+knx143vscC1lwUinPsQjYtCEYkUX3NoVkrGkFEduRLmaUfsd2jw4f+
Cl8SYIkwJGxDxqUtphXmEwpOuvDGnMBaUyHK+Cq7Cp60Wd8wBjyU+kNJW87CoeIb0oN57WPnF4Hi
a14I5hcZ80c3p9GhryruGdjOx27DrufDNVzsf6BmmSyltZfNKVEbfgNc6Htf9itL8zWAJOrFGPNf
pRmRlc4YG4kePc2hjYgUQFHX50GP2g3c2Whlq22A+frSFDh3IXytEzoMopowoqViEepiQ9vqormm
XbAnMmtz/nHOtBLItKcJtmFmpZtoKBVg5N7RSMG0ME+ppTNF8VVHuJQAkpbAZaJZPRKz/0PG6z4Y
tiUxypWCcQngM1A/WReeXj8JKm06iMc9vu1F3AA0x2qwxPGfbLDaHqCYM0Gg8K1VYYBURv+E4XSj
ueJpZLO3MtxLl0zVNpHRY46ugDvtEibRQ1PJyGNbf4KXelUlgl6hY2KkhGCR2ymXupD3gaFxOjYm
Cigz46jSyQpQINRXGKJfFPbGDoaK2MCGYtCgMwEGDZQruem1bTc7ANGPju2aK+AokFd86w7bUrQP
K6VdKkHiZTmD+bJ4pGvg2MRKe2Iurm0G7T2epgdF7bZFYX8AHCkWiUw2pllROpzZH4Ua9wvLCHe6
D8FbzdjnsD3cJmn/DhMce2AaswFzzpSa4XuRC/YO+Nm5RhcxxWOVYbA4K9F9arLdADRfCWNnBPBa
OKhFbOonFC/UqiLvd1HDW8FqVLgZWsZwSJhMEyjp7ke2QOwwWAj9XKcHZLSffNJyiaIbyxEnXC2Z
90/mcIMtd28RhHZE+lhTzJD25s0xJ2u+ywEBa2JWYxrka5Pd11Abl7SccVIGbnXZzY5Q8UStxw48
2bpl2VgXjUO5XKJS+QmPQRcglzH73GPR3jua9Vz1Bi77kPyBPEh17nFrYA22ypMyMqixaKszK3Vn
jUyQ6+wutqJXxVAh5drNI6LlEp/9U5qH+TJuIXRDnNdQB8CwG2X9C2z6QhkwsLscTlFT8EfqH0os
K3bzUNOtuH8CFQHHCGl30YQ1tHrfogmkgc8s7xV5lkkwLDh3F4tasek6E9M9ZFNARRQHRz16kMJp
E8o4DkvZY9ppiaVA7vRSjX5iQvBsp0qVYFOD5qd8CWz8zeDv59eYLVeP+ImhrqewihQ1B3A7Pndq
tPJdInz+AMiiidfhEDxOk4wOWLah4XN2tQcOygzL6a3QXrOYJJKJw5t0cftgOkepgw1ULWIbyrnr
2F1H5jKnSYwkvXWuq/i+obhOOjZLWqDdWQ72IxXgf0DtRThLtmFF96Lu95ckq/Q1qgA4IyPdRqOS
ndJG37jCfuZ+v+sZzbqozAu14h3WHgm1vhZBstPzIqEHr9jSZMaSCHutoOS1w+dqGLgIFcX+aB3q
Xs3hWkRoT2WQb524+nb98FOo+cb0lWzp0lyVBr5XTu5DpWoXtzbhgDQPptnd9YryJGsc6zg0PG+w
ppcRyLdXs6/no5J+cofHIc8gSxwF1mQ9b3dwHMytWivk7fBd2s4pwBjGJXoi9YwMM5LQ8R395INY
k5FySov4EezUL99oDjiIn6Tr7IvkxCVDj+VEaN9FCViiOK/BxFRIszFxsVTuNcpbZUvvFn2zUNjI
8Qek9qKCuIQzENJXyPL3ZFhxhmiCax10MK95cqNsSU68ypjKKPzZDXVDwqhj3zcfASpGGpF/4qj0
BlCK/NU0t7NGt2jEstE5zmkSdJmK5A1Yxq9MqV9aiA2lpb+AoyBZpR/rrj6RX2RGKtOLqmB/M0th
LGqHiSUWIVqTIDW26iOAIdZZ90R07dzk/kIL0mUQx1u/7o71UFASj6gSdttcV7ZWot25onnL2jdS
bts2rB/NKrhFwvqCPvg0ujStJwVLM4v9zbYx4PY6M33fGZ9NlC4saoMBANHgeQxa8KmM+XeiUWxV
2RgYxCO0wnjT+aW+9Fd9TvC7uK9MztqOccL7/uak7SFJUVNMuW8hCjCxv2jy1ceAM4W8oUGoMPjJ
9wIUmoeKw/FCJmd9THd41Zmd5qj5VlFdKmu4y6aPIojBflTaUyVGoIlwzIRQKWvjj84TtK6OHvo2
uUtgxHi6wZMaE5GtdXbisVssOyN7DBjAL6HUuZ6Cf3SgZmMxX6FjHyJI+R6gSsDcwWMQaxSN9IeY
Uqog5S6exZ860L5Rzq7dig9DEJseI27PZJeuhsZzgMseUsy6bRgScV856SF1PL0gy6H603MLEoS8
GuXBnLAWpfoad80h1rCvQ0/JC9qJIjW6gVT1JmwgfsF1OsXBjTqzkiGKYoW/mIvHKyJO3110AmxP
5U8i5g2R8qrWAh4zMSdg8d3OoLtMcgeGnEIWoXSbwuuLu3DUkeja2ziZT5iAP7tQQhY3eBGV4Tpw
yQ1NtWsFIKEgv7Ge9Z5thhjiAvuV8iCKjdnFMLQE36cpVysc7tPW+NJc+Zb3OR6SkPF1jNjWJ/JU
1bpnqNMNsVmle4GxISkY0YZnKbNvtyOJT7tWz5ZtiS3zqKj5MhoiAye3eKP4573hR2NgW24wSC6a
kWYHbic01nVbx5ebCbM4sgI9HCMfnqaDjTsk7L0SEArc5AgkTAAEKyoPCzL+sLHdrthhhcm9QMEn
M8Gy2WRsWNkeGUuMNsx7yLGkkss7nZM/7tbuWzxUIw7GQNuMcvK6rknXoEzx+mN4tb8c7kKaSKx9
Wcy1j4lurB9JVOcnZd6OuslnkcCfxEkOz+NuZAQb0ztMFOJcZOA9sBxGa0aGdJZjFWS5ENi0am65
aytCmXfw2TQ9nkAGbsep7d6otm3mvZIGDa8bNZxBNWzs+fMgTedbn7Hl+BfthVtRmB4XGEXwF61M
3R+OXZLQdG8FG4uGQywC7ktycezUWRBP/WyV8q3ATMxFu03DFICDobzQNVmsrIHPv6k9Ays+4934
DFwtXgmaKIOcD8rcc6u4LOBsWJlY6u+ZD47USdXtVAMbMESFUwx9ipoCdeUMju4Fn31LBSJlDjud
CpyBcFHSfE8KaBiblchsXK8n+9HTAbUwdULzIHmqOIIbkRF3Uwl/ZSOwlpbkszcoxcPQobZTyYs0
F4/s+LjOHBkfOuG8tWkJDMP1/ND+orKBCuDgm2kiSimEbjf7LurwsfaDMyE7ooUM0itMaRv4g3TG
lBNXarzoM9XcqyS/1SaYYPBhHJQNAThzzPurIWDk2Qb0QqSTxFNGhfIlP0UKw2Fi9OqqpNnL6Vxr
V1R9ujK6jAN7RXlbWpDarupL1/ECSK4+5iKUc5NGa7qLArNr0bnTS4t1lNNQyvDQQRMaX/yiXxPf
ucSq+yK1BCy7OmHEp1heL79j37ww1qt3PocQBmPrPlQfU4mInTw5wgb2W+HkUqY7OYyHPjJWbe6+
G5BMZDAcaLKGo23YF7MiDCQivE9F8DjWYpbIjll4HBWGocyOjiMLQ9oMd+FUXsq29wjKPcug88oC
b3EvUMW/ay1+kolurtKE2akxR2bcb27Taz1iZah0Sl3iWFOgh8XvaOq/gI5wYSrqIUNoLzs4t7iS
dqjWJ+kqyBfYDJPW3/oI+bXhrNS21g5pySril0xvcdYx8lesel34xPfnsjR/AGtgGzTQ26QhC5G5
q5qslmdOAnIrpU4QkJ1dkPsktZku6VF8lJb1FVKRUDjaqituTO6q78Ik8zyNp67XFMIrKj+7ybWd
2Se2qjiwbECjBkyLLP/UVAE7g/wIY6+xU7lLzdzpQDwocdTs/TFIV6Wg8hWXOGfjkBLMLgSoAyO1
73pUPxNQgyG1e80FGKvtJgv4OTriSx6zCYx74BJTFJJZrvY4KZ/S6thp2TppE1hSKook3k7qfiPW
d6ghi4JmZPBx/ip0ibjXcXdvSvVNRwBcMgNxS1oXxpwKaraf7bh32ncr5XRXuMMd7sUSGKa+YICY
rnv+O46FLedoOEYOxjOO0OAt8/BJJfe8nNIBz5Y4VZX5qNesyg4nJBDuGb2mxUtgoU30TNJQR80j
aMkdJ5mSo7Rx6/uGhumWXWaa+h+uAClCW+a1XPLCOLtiHklH9bGfpo1mMK0lgPOuS/FgJfpFi/Rk
ThNdbaoxKwv0TQB7eS5DXouyWhddtu2wneyCJm83ppH/0qHyTqXzoeHn012CX1KVCh9VPIsNwf5t
nkcQ1xT9PhhddTkzTdSgB0mJYY+EjdVveluHwoS2W7PKhVPcbQL8dVpsQDyo3RO7VMrZ6zedSIlV
TYc2tY6abc7LPJunQW2/BizKkw3rtS13lhZ6bVaE56407zhdnRS3W5eydVcyoO+jm45BrXlazxqG
8L4TvbJVfMeG2GFjDX3xzeQSGmwf9ac8sl6mSJs2HfXnm8rhCGf8mqzZPBfGOGhLTtrtvRvojznz
3aWfTW+2SHdC1Rx2IFHzmphsc3U3bbFIWdHKafJkwwuKDUutXwNFzzeZlfiEdfmzdhDsRhDgD06T
WEdsxbN4p1svFTWAucL9W0Xz9ieafLOgek2jfdTbwYof4yXtKuNchsWZbkf5JgYD0b6X+t7S+buA
DsODGahvMdZ4kFei3vdDVS/VwnCPDs6QHRfpLWzadVjzg7VSRFensD5dB9ZSbqyr7DHPlVsY0Gks
63YZpRS9IZcvQJDsB719npwS1Emlbo3AgKaXlGSD3XADM4B1cxDovmVtHioamAGNzkaJLrtvReSu
w6bUPZPevjq+yx1heaGCZdR3LE/FjjrCHKeVr58BQyxYWGXNod8oow8KOqMyfcKXFpg+SdGg8Hxy
+k09bnxaBMyy0O8nlc4lIqsVtG7HXoM5v1lueqsp9ujTdouvIl8bsfEL+xO9DbHCKKRnGcdmxhxU
sa96w7DcmC+h4uKUfkP0n3yQQseLkWn5iuTQrbMEGjEuAkhQDapdRGOEm7wRJKU9GO6Z0xkPomHh
EYEKy7vtXpLploc1hjWaQXPzHlDKVY34A6iWPrxnF558c4pK1dr2AKosf2BLNfxiWJ554aBerICa
GMYTHVuDlE26rVrRWmfcqDVxsXIlvWgwPYxlWyteQ2MqxdH3tVUAE4nZGLL4ZRr39M7eTS011VP8
2Gr5h1lZOxfA6oKK7Z42Vc9NOZon+aXKwpvNTu4Q+je/s+lyL4OtyOqLnlpPQ4fTIho0mwQeS1JT
bJWWfwOhuvOqgNGi2u+pIdgEdW94Q6OwgE/NOOfSUPWhsrVO3XgkKB+jQBNLU8fqYGkC0+2rP1DL
Uefpm0ufEyiFYAlZnHGNWtE3AdmQaYxcbrOAY2uGqB90WHZoMFs1wP6Xk8i44yb6rkkk9gNUmlVt
6DtHZZaaZfo1JixLIJ78CZxaro9Ef2xBMC4SrUjgPsRnXG0C4rb6ggXdonNRcymsa0lA1lFGhsjK
XjKTThHsaUyOKQ9KBeurTg0K/zUEvU6xqn0Ge4BPTtx7LFH6fmzhk/thibxBlzbwl3GiUyHW73uX
YvQRc6si3uKB1h3ingHehEfZ6+G3ZQfvnIqSFwRsYwnTh0z9wY/Dj7Es38CZ5BhSSBFSoJJuLY0J
RI5NbaAyW+nwZ1vQhYjKKl8mtOclCdQbVvyU5dKk0JequBHvykscFsEyhBPxqEJzJYL4pbIPuDIy
hy4RQRtIx7s6c1+mWn4zcCWQqtjNHgMNBziUqtFrcTGhI7vLNBTt/ufB4hjnpod0eIE2Vh0K1g8j
w/04mysQA5NyRdTIZkpYD17DBxfkF3tATW/2oyJ5qIJ2//Pb3x8Axn7WRDZWv39Jnf/Yz59FBN42
jVBJHuQmBtjePPz8Ckdssg0Fh5Ysp5QrBZS9Qj/8YOw77TO1bWjeQ4vaB8D89xCUpn3e18+8N/Dz
599FEyAboClsNQcgBbG4uiMJGR2Nae1U7JEl/Xcn2Y07Je78LaNYJiWRcRf5KUJAFKO5Rt1nKA59
O/BZt9y9ngKCsOU1NZvb0HYBwVCND2MybjtDvuDLhQTzxQ7R37bCT9aRQSc7tg0SnDVHnMJ6V4pH
0qY6B1k2tuTv/GdkGAxvVeFuQmbHXh1jjONEYtqmu6Ms74EFpNurbsh5bUaHB3rMohDoBs7Vk5p1
9iOw01WM9+EtUgx+RcJ8l0tHPqtkR7jXYDjANJDW29zQrFWTwRStu5whml2eldhV7hsGNsdxdgv7
WRK+xdySmTL3452TC2s9xuQ8FJOIlVuP4Zuv+8nSxoZnWRAMiHavSv6xncFQlqGpvXPtYauoWISr
IP2C6Qf9MamehA27OmiYrlcGAa7EZ8JXaPqLUYV0r+fdZ2GSA64DxMS0qtOVFMPKlrQZ5wkgWT9Q
rXNvMHaVUS/e/BQXXhAH8s7kU3CmnBTLvgLWAz5GtRnmQzPlvumVaWRHqyl3yZ+/pujhp53rWKzG
kmoBayxWeM+0377ZWuVLFxbkY1wL9lcEn9MqRXlOJwk34J35EUbMFHQqUKiNTS1r0gCsFgmezy5J
1XVIH62rQ5BgeWjXRiirtRDNfVoeExfZgES8AS62u8RiCJ+t3mBLmiT00/oW2UQ/Jpdt+xczo9cq
l70Xz3jNqIYVR6kHXZpMyUXALWaAzs0QAKp3o18kHwnsJsxe7GOH0+RgRXBkjJ4zp9rK95ARedgU
IbBEdZWya8A6NY9RCRf6qJ52XHaHn1/9/iAK+Ujeo1ybpWkvsKUfVdPch2q9inv9UDnMj0te06Ne
K5c6TltPxY9BYNDWUTxDeqFGrIeG85X5Qe2101zAgywzGbOYI3waVTJWiQhquM5hw+McSyC4j9h2
6yQ2yF3U6oqPzDB4zMw2cBrLSx8X92PYfSaChV6jvWg5hQweBgM/pOMBlN8MAScYFme21i2OlV47
Uvva7dHxgVfllOHNRX4sryxUM6qw6uQDN06YqGBToiDwsbNWe0d0I++qpT6byjZYVyE2Nlob5J6t
WO2lTuMilJT9Xp87YDOYCvkyc/xTkSFkySy6qa4KHmfksFR8cpfykmiQW71ytfu+GYz9aNrtgvaf
tYr7bafKtNoFyjPCxsZ0xV1IuQVbV8B9AQdyzNYrAp5yZUj3o8qY7ExII1xQ4DJVcC/THOUgu7Yo
OEma8Zuqu59KOTlrme8dGZ4cRdh7bSTwpI7mV+3XlyaSGysgD9exQ3YkHR6hkq2nITJ3BDJxh+Xd
qnfDhzi3h5PVT+PjVDBtiXVPWP19EA3pppYMhFPGaXk65lvcXxQlRMNb5E/+gXFLtXUTLFljb+6z
MJBeO1s8upGVvEG7FFZ50KJo2ZswrjPapcDt1769jkLztQjV1z7FOBfj8Ssan87Imen/8wDxxoDS
IZ1lo3HTmWpa1+Mdg8zAM5A59jqsg4WqTMm6s6u7qWJhViQ5Llw3+RKQdbfIpwQxNCO2pUfjOjQL
nsRUftglFx2jOeARp/9PkC+//vWPjwI+XT3evoKoyCHA5/T6jLvPf/2DUvG/Q8gjzbYyeE//46/8
xpBXrH9qnAgcEO2WbTiqYbn/hsgruvZPYWu64bhogFA/7f+ByBvin0QtrPk7lnAduMa/Q+TVf6o6
1Hm+YxrYAB3n/wUir/F/lEWKQyOffzaT3l2enuoIgtNg5GHh8v0/IOT7IufDp8YEvFwQ7LL8HFAv
+gLodSNaCukN98EJG4U7VXN2s6LEFiXNHQ5maCrlQx647p4mx53lNPQBWfbo/eG1vPvtifyfXGZ3
BYCv5l//mGn5f35+hubg73MtU7V5lhrvxZ+eHxzxPETu5URjJetAxvW6UQdE4QPnP24uHTUzoets
uzrjYxERaagD6uJNJbqWZSuoDg13VhYVj5VgOqKhW1qVtFaQziEjinypOll1ocZxAqN/mBpcgU4+
nolWvleFTjdSzCCW1bBddaBo12ox03XzCtZDFb2rTFzPuZ4GT1UaXwPdgpMbJoVX6Np7YFUGpRRT
cNf1un6uc3vV+XMEpc/+t5dofgn+9BYajmboGpcY23RD0+aWgD+8hRV3eRtlf1zGvNnrsUucw89D
ahFTrPpC7sweNcVqcKyQkUqfVQsCpin6akMlDx05mB6o+oyZqWvDIWSG7+HdhqqK1c2NIuVK9uCl
MdPxkEia7kCyXSYJz7OwtHNQUhbdDAHYorL0TyFiCyIZps3aDcejFrVoz+HGzqiw7XkWS2np9Hsh
gT5PHQN3GUI8oyDTC3Qdtnugl7eR4d3y7y8i+889CVzkhiNc1dXxlAhTMD77yys0jg3p1XlYPofh
BrlL0oZau7Dvbwyj/TPYAG+SJmNiv8L6UU5zFlPl5KTIPD4YsqfJU29PbWeey4GKR03W8cpPKBBK
a+uCMpUA025S6q+5l4EH3Px8qUUL9txuCAFFDepVyDk7Zijleqpc9TrMD5nJJkQDILKdSF4yAekS
tu/oBnFgfcOiujPzrrzWtFQxOisP5aAXvz2YWvnfv4XStspLzTj4UWKcawxXZzUuom3f1lvSWcUp
sZ3iRMgM1SHQUfJ1ipqdInkzsbmtUfKxOtF/sR3UcjiOUbjrnKjZdfPvfr4UhcFwLGUU70M7XXGI
lwcFfN+hLelLcPyl6ccjSlrAXMf2awKDzf+2BghWyD9f4JawdWHZjiaQsGzrLxe4gvEh5eM7LCtH
UT1RiPQchjbjydkKKfV6E2C7I9LkxI+93jLJA9H0kDUqmxwVvI05BOsaK8E9ZdX7vG2dG82JBaLL
eE5zPT6WQPLOTUKw1jmzLYHMMKo5tU9WccoFpd96MGWbKnf6U2n08ebvr03H+I8fThcQXFXdYMHn
R/zLAtehvhBlxto99P0vww17ShTDAQvJSCMGDNwQ1FmnDeZ92PuvGIieGk2Lrorlf4SRU+3VGRD5
86UJE9vCtaS++fnaz0Nm2XRkd3TV+hQ/pTBcnnzMmpSqJYbn+En8RBGFtVaw8iWGNJYgdYfbz4PN
gbFUuu4MRnO8yaKz9hVQlsXPN7GRjjfdhrjecgfYED+1LLe5y+jOvLMAIHgA0i2Gf/z258GuKWMq
bAdWR0VdsD+fZnxLt94t17ybtbpHYZTdJtcbr04tsVJcJ3p1xuRVw6p+VTVZ3DEQ2qKWrAODll9c
Zm7jccm4/CflKptyTpxFGq+aQBe7XKOxEcChRtwOK96kzx5s7lZrxpI3KxfGBQ9U8BRYYi/NoLjK
uAqeGEquQHmYt94oP//+LTb/L28xS5AluHx5f21r/v4fFmjHjaj48yfQCI7ZMfSyr0Fm0HYwK/9T
8xLktvkaTEulQWFivbb3vz3oLVXCTnBOhJnuB6MuDyQkaEeba4S4rdGg2znHnweRZA41J0axzWr3
Rjqd6XGXirdupN+S7BcAN2Lp+9FuD1E9NLhU9GpnNbr2Ek6XUrpiFjxST2c7clAxYG4DWz4F6dC9
hKPzKytM4zMpdi0dxG1Z5KfAjEkgVXPorVH3ocJkQav3Seqi0I8qjbWhXv37wa4s7+9fTk37jz2B
ZQuL2YCDPcjhM8Pm6I+v56BoYqyZCwFtWoUW4KU463G4933Y7TMTBinh6A5YLkfxmBz3LZ0fHO2h
YYxPebgdnKVTbSX/8uH3h4om+3LwuzVnLJ+cK6GYKuk3BVTWZ3O2SzlZP+7yukCLD839mBYdnbnB
voODWug0c0LQvoOPOt0yjbkR1hty57RZnjQDzhanPfAI+JVy0xmWKRV+rsZHRHFpJPDjSj1W+udI
ImLLFgpKa27U12Z+MAWloxIBDMyos2JCnJ81bQx2ZDEwQyVA9aRBDBwg9JpXCj6UUrpeMcB4CoeD
ojXWXdyHQPFsBP1KMw8/D9Pkm/Teh2/m4LobZsbKCYFOOTUE5xa6YEKaoquPRnStx2kzaq16gky5
cHAcbV2lEnf2/ED4HTBRqyfnoSBDiOvUvGTMlFexW8qrqnaq55ZKdjZqpdv5QYznRtbpO8fpiznP
L0piWMeiM/oDckjqNWlevPXR8CLp2L4NoK9OoatWy8k38rcybR+oMu+PBCTj689DMY0bNQLYi9UZ
Y6Zvm4ceLMYJqtaHA7zj4++vOrqZ/nITsjUbt6BrE+YWtlD/8iEGtiJAuNrMAmoPun15o2mbNEVJ
P27MG34ypcAS5BIhawUmhTCTHZtKGNNwGugaTOFltPl3bRKtIBvgtlviW6SDXW7tNc6EyMUwrRjX
fLwW4LnJizTJuik15UaLJvxc6GFRNLrHn4esCvu1P6NG4D6QRtWxN/TR9Pz3PzJX/19PB9RbWey8
WL1ME1a38ZdPGkIiSGljRO6a7/Vj8fDzkAJJiENL3HphaFTAOa8Ns0IIAaG1rC0n22kR+02zS6In
E8/oUfGJRhfdED056FT7vrNJEc/fxfbf7VLDNiFt6OHT4Ic+PJylSafpeoSL/ehQQ78AxinpoLh1
atreFJ2ZbtAWw/7ntw3jg2VL9oybpGp+D4ZunIaC+93YOnd16VBSkzfGij39Jsf2z2gLHGo39JCc
qqe4qx/Ab8F4iqrP2EeCIiHyBqt1x2Tl00n6cqEk44p2xzektmxRTYvGbF9H3X1p2NEuiZYozncO
z3MqE3yY2NLBKIxvQCRADhUFLBbumNlERUsejO9VH4VwhoqNDQmW+A0Wo8kyNi4d3GhVUDKrtGbf
2TsXZ2f50xs1fXR45dFZA2HRZvldXHevcW1uEzt5x2++cSsHexeg9WVRJS0u7Yk1XJ9BJL1zrsmr
zCa894kMTdQzqWJfAVkwczHuILGE6CALTCr3mlkSbHDZRZn+E/z9l1p5sKzqHuXd2GGuZXiVt9C+
MzRlq39Wcs4OimREX1EjqA3KJXY0fylnJQzaxGNsKJJmj3UEoEx00z14tUWsPIYu0m+Yuycft29i
Y7scgm6jaqVBDgG9zQIGUER9Tvy4yNbZnJKoNX9Ti/y50hvmNGqE/RAM/QIk/7gFCppuVbfBf8H9
HV8iRoI62lSavoYVAdE3lEiIlbl1Y4i+He1Ka9gfHzTBoJk5n5UFFwiI4RroEsSClrqv4Oa7Bsbn
lP5Ys8MpniKTr7TiwpmH1YnWXzt2iBUPK8CBK2mg6ToyN3dpDcFWYf4EpQRSpemYFBiSFRUw67su
2pidcjT8INzndBsJWaB5h2rMeXqpwUjbSHJ09DLj6iuH4KiUCXaU1GbESKzBnweKlRQLiHEKOWP1
opbad6iUKn4W4ighzA7kxfxWS/UhVjayw+XlOOV2hsQJrH/V0E07UTLfdFP8P7O5pmTgyusJtwwP
CjXCoOhGoZ2JUD5NjMxXjWFKaFZ8nRuiTWpI5FtTNFjAgOkaHHa3HXCMFa5GJcqf3NZ5zwqXItgt
pBBiw4PjEYZpN8NQ1w+Zan+nEP160wgvGFt2IzDKAzkFHa3eOmHNRCOYU1radF+Z+S+KGTZxiIVo
YglpgCf7cynZrHRIgjyG0E7l4N5JgYZIJH/ThhhgJzAsIG6eFFV9V4yee1HwnBb4h8ER4v9aJA9R
CKaf4CVgk8K+tDSYDWSH9u2zJKKOIue+TrW1cbMRUiddrKDEl62OziU/QvtVUxrpRT3m4ICG2274
ShjQvmY88Z6p9ELBF3/N9oFeq5RdR0jN0KwXYkbejmZxE4n7biWTtq37yvWYY2AnJTsDQ8IJGLka
HS01CiEedQBCNBRAe3OibBElzQGCF7DZ+qbjLyIQq4q9WqMcaHryWSahse9zwHFTVg0A4C17ReHQ
1S363LOAKERG/Kvp03wTx8NBH8M1Dn25Ik3CKS+YQ2ouENWIQo24TJ+m0rrL9mQgnRnH0Q9bCqCQ
wx0dcysTi0VXuS6dzxjQki8y2n2qV2u8q/nKzzN1Y1rQF/x6TRAPl+UIKnfyig7DXl1RDlHiqSmu
WTLhQDUmhpyZ/yaNYidTkLOkfMWazd8TWw/l5OKqOQ22uSWLgyWhWkYumOVG9Y2971QvlOc4R0Yw
Z97w7zjleTXARReVUCYPE3LRKvLaw95pLbNiBl8DoMy7ExoOa7ooeRNcuTUlomNnkyw2670Fq9iG
ASVp8iX977+gv8AOGat1hmdrCdgRzpOKlySq2sfGj61tgm7KP4bmr5dfMjq5Gt5d6zumGgehPAft
VMtpoZHYXmjgMeFdkwn3x+d2rueYRK95pY8E3li0N9k1n1xNQZbvopasaO9/anr25SB9vmSJv2KA
h1UvmrK7XL8zm/xRQRitBdJPkJzrRl6jdk2m/YFgSoT/Jbq3W+PYm5hHoDbDqCWlaibpV9vQNpYN
Q+8p1jCTqLBNy8b48lOsVbPFY+k690Dlx60jfGdBcCW65bMPBzPIBn3qULUR5sEYmjil1uSw9Imr
ci0YhxO7026Kw3avGNgQDTBxKs0BpvsAuz/3YjijxJxShChVo+XXMyiHPJVkPig8mG0JNF9lhb1i
AER2Vwm9KPoUzlTRcMGC2E/Rf1F2XkuOK1mW/Zd+R4/DIRwY6+4HEtRkkKEj4wUWqaC1xtfPQtzq
6ZtZZlkz9UCruBmCAnD3c87ea2cHs6rORefb6wz38ZK4VGy5Fcqq/+YW/J+UfBFQieJrWDqQN3y8
2FzlT2y2L1WPStvtlYFZVbtYw5I8LPz7XqrhzsyjbINz5UcZhqC3omw9MLZcK9OavDiiABPT+OxQ
cm0zo/hmdKQGtnH+bAzy3jceYx8xoF00L5ZRMdBylFdazXzppLbho0ZipeXdunNzHFZ+7VULJ9DK
0UuanbEOXdhGahk0ciw+NVr5hvR+Gba5XwXGqDrOkKpBZKX72nzro+7c0+lA0ImCDdKa2gQRDayS
hAb8Sdhccz6UOWaCMfQJGslwtPYFI0K5YcA6XTqq5zURMcMe23nideYQHqxRvwgL5NuYPyVi2ulc
Y75dk7A0hOTeBfUV6QgI9Cj+Gs/2rY41tXenFCuVzWSKsPmT2yBpcrOPNJO4vGKyw4pRnloiZv56
0KeOrYnNr8xUerbB391CI6EC7UgALx/pQuanIOnx8qVmdqKusJCNOD+VYFt3Dc82LQf2wghWJ1RI
Xh3VrXLNBkNLA88rvYk1j6A9u9v5H3IBOlsLDS3v3ZarsX9Djv2mUqPeoslL9pE/Pnft8O6jlqBr
kR36YilxGw2ImoYlrY6TahvBr2IMsEpDDoqu3q7r0YG4T5swM461Su0TTULOD9+jxTNvWO2873NG
Oa5J/hcocnGsi9lCXntvFwBVehc9X7tsfNhjiZZpN0CeNqBJbMI30JI18fyVbp/tmSZrZj0pqPqw
tjdZ3udr4ot8BnhEjTJVf2VuDFl8bzZQRiT+9srG7m9rEg+6Vi6gs+FWxtba7etj2XQYdiykO1YR
fgmm5o6UDzrR87Dty4x00ghfYfAeEkcZD/41BmKkJOehgW9gnhWvmd2dXAAi4FqZb3ffo8Dea41J
d7h4Asf2BFVk9EjJfXYncu/GIcD75WwGm2TJFosmQsmNkjL1BlR1K1X2mwQ3BR34cz4ThJW0OT6b
4ChdBBT62H7zR+cccu4iUqV7GwUw7Wk+th3Ng4CKJsWVuoJZf7DSHsOMV7pokuO2IlnPaLdp1U18
7CvaHjwlRiSbeXY9nfQ4Dd/0GmbFQKwKXCQznddVJPNVQ1w4Qe6U+kpyS7ZzvrF/OhnXA5w404TM
H0encHkIsmo/dJY6TA2q4qEotpUgC8sv9WTN8YlkRQZ7Hbw6gUcwfJIjkq+ErK3NPHYuTC/y2vKc
1AEd+yJgIQb2hY0JKp2ZwhLqVC2ou8bvgVw41pXylVNqzuFoam/zyDXYByYWpV5tEcLqm3iuXiO/
Pw+pS6iSfyOYhXy+zpg8q3GjnUbeGsek+ZpomPwxGjcdoIw+vBY5n5szkDACqW0hWRyQPzMrZpfa
NMLecWtYWK10WNla9T44C/K75CBvWEjVcKd1aywisYZ+UE+42jXfJA9OhN/C0nhIixLTQms3eLKK
D2pTFpyoGj2ZcaCVgW4fRZJvZ0PDghtTJqRT/d0Ii8TTeXarBOhpP5z92LibdUUWYBL5nhwreZlt
TgMwkFfYUSgAUglCV1SUbx7w3opjPGZJg/t4ZSJmXxPUpCNXHe9j4iuOABmuoxOAq1kMVwvFpp4I
oO+s6FRN8we2RBMHDL4DS20at7FBSYbtBv8wa35FbYPj7miL0tnpwvwyTR3ID/fsZvZ9T4QArRnH
Zj5Sm16GoQhlUN+eAWMfpr55XiBEGsPlbRJUxrqsdTaRqPOaRLzrxJ0dtTojVCSq3ptcQrkRQ7TO
Frhc5ppXfwLvmFzjSsNJNYdqrVEX2Pr8kQoRAEUjwyWYz5EcsYvFbEVoXjcDJglimVClzPPgjQ6U
9yBT2FqDC7Eu36MpW42Z7W6FQbpTiTtqXcXhmqFL9JKJPef6a2IZwS1ox2eTRaUc82xT5/yUg3/U
9u9hx3iJCB/gXVvxZDz0UQnc0A7NRfkJIK6mAlaJOzxYuXboXVrtSQPFTH4AoTvoVmaz+/Ubvc3j
vcAKolhf9rUe9dSy0Lu6inzVEd+ir2BaONZ9rYVfOIHDqzPffYY+aOus5wRUW9JDTNQq89qPr85E
eT+/+Z2Ci5nEGiNGhFyzufQTJheTmzwniabvCt9+7rLyFlhy/p4Gg5fbTPNbDeVBy9PIw+BSlnV/
nHx7P4mLkERJZ1KbDsgCLV7cmGZraNO11+S2OvStv7MzlwoHWR7b3AsxUR/cYZHXuVSzqYBGagn4
uuEcfqRBwdF8WM8GHmQUCA3cq23a+Ucr9TlqumxQZCTD2WrR6IRvSZlCHeIXaB31d0skAwdh7gMD
kAVQs+9xUL4FBmF8aujOXRzD4vIphGwY5Q0xrllHQC46oAOpkE8JM7MQnaiZ4Bh1JJis0JJIRoL5
dSqMp/GJnlXhSTbko2YnB/z2PE2NzFUNV5WnyBPINfFFr6w7prv+2vFZruYu+xFwJK1RFAQ+oMih
/wbZOwcHVR+CQWxRXLZ38uZ06LfoIDdbBhszYxhw+Ckj04MG2ctte2NHmptcAV+i59FTWAbWrZox
fThBwBMe127BmgdxzwGfY3pVT4lVBFgdEgM3ncyMddTX9r7t1ZlDzSPxmhlTNTLTBjJzO1o9umRd
ZGBjVRiTB//Rn+/CSaM9gGX/VEIXWUE195iIxtekHr73A/RYLKRHd0Til/TsKS7GAc7WLbvZT/h+
z9VY9ad6QU319c8wH7NdTphk74svsE9OWoajNV6WogCRCs0JB128i3yrhPi/QYPZDyFMXySEqZZq
nowusc+ZP42MD2PKP7QyZ9BA7AHiMc0ja6CfmUUz7PC3DvkUTm3e7BG2oYnea71IingJ27awZy/D
2Aw/NnjAIx17cPmelYFZqQ7LEZ0JEMM0xM+Ic2xYRZwYphK9SzRzOWqiYde6cQ5mhmUS3VD5zLVa
iZ5Yhtbyjfy5PnnA6rJpO32LHe1LbZKJkCnAQtbs+RhaIydYAlpGtbHtZ0sLtVMHKnIlCiBOkWPy
VMEH431/hGsLHrJD3Rfxe1AHaht70DmRcn6tB4h01LXLdaKdIx/1P/dQwlI/m2dIMq5WmhTYiVyl
QXMqGbitKxS4K3Bb6HaYMiv4+yFMn4CcA7PrRogYwrMSWgQlo6g1mtefI2fp3n7T7PSEyi/2k+jY
JtXVcNK3IcmJjdKCGwyxeGvV+o9UutAdUaoTF/AomhAzdYg02s/S9wabnpsNXDq06vis0UmH13YA
dCcSzFENiZQusYXcCi8JDLXNHGBj6FPjPLYm+MaIw6g+R5g+dZcSr4PfOPtfmd7UaOPD8FyFvufq
1mNHasjtoewFIQJdCYOxIfQjT05j0F7Sr8RfEQVDUFJC4kg6FSRSNhjD69jZ2hlpG8FTUetPxLBE
nYRjCmKQngZf5B+RW6GMBLtgksQRDejv9KIhe5j09j7LriDtx22uQ7y2qGY/v0pGJsiN0i6E38JN
JyOn6dmRIJeUx1yXLzlCTG8ZHUl8HJsiiF7K2gio3OKnQBkN5mUC4QPAxAAuarSv7NVFRcu7nbZ2
L3+MbaQdB3/eDYmPT9+HG2QhMemdEmLlShqL6BQFbOFMGIRScxVKjtZ2OxqrseaHio+I+M3leVVo
i4EMpJlLRVp5QPo+jJAJcGl0oH/SYJ1VgbwPhoYTOL0NZmJwq3OmgzEnm3GQz2A8oFbSLUArDckE
YXwA1o6mpPjRZOAuRhPkn5xJiAD6jt1FVB7t7+d8IvdjJkYOD9MOmTlhtdG8DwLMnPe1ENMJaLQL
jpB4WS2mddHbX3ZRU7wlIvhqOzkBNFp66xRgD5yhAL18eS/C9mcqBSfvOHjzsXsQVHHT22o4ukNS
AYZAqJsF9rlrGjyLPysVLKkeLCKGfHEUSAQH2/5K61kiCEHg8p42pqAUKqtoU3dtdk+A847cFPJQ
scwGRzFOzsFqkK70hlolI3jsfq7fU+A/3lkIkx4+AVbc/8Ar9Jx3vkEFGprPeYZfb+xUuC/JRr8z
R0Rzrm5TCU0C0MSxYrroFDeih/e40nfS0h7xTnOEjNJLOVB74TbaFJ22mdyZjo5jP/ptcSb4FQeK
476wkbJKhcmLGuL0oBkljUDBGdunxa/G6qpNrGLgskz2fk6toFLMjSjGU6ZzFhSJ2bAec8TRQbPa
JVTHQQBpW4rBuIX8OOpeQMdlpRgvKFSD49ym29l0TJR5jbXN6xKx6WCgEqA7YRiU8gMClUFPUAz7
EP3rNKLOqpA/R9W3Im1oETf46jkTBzpMfhyIdq0f6jTeNlXqeugva46zyV5n81oVqC1Z0eYfwgFn
iC5lTyMAwv0A2S/W4Y5leFZ5beNHFPaHmEb5GssdShYYcVLuO7T4uDqS11SG665Pg0dhjodhnOND
ZFo+dPrqC7iB8dA+GrVZXUgQpF+2tvFH7ZxBlrvOne5CHXM3BnXSBYIflWe7fBiJ6JjRxBxyUGz9
YIiBRTWDiUkKlyZAV0mEoDvXZd/PIpNzzQdrGX+Ywfys5HHKnOukR6SdR48RJxKylED3kwVGVcAN
mNZIh2q9Y9ziFvs5xw2dgSLU++gka8c4VKNFPhaf+cxcdG/NGiG39Ve2A2jR6IjWBS7ApnHONQkj
O4aFP1tt/lHSA/QovT50nTMyRAByvprbhF7m2CTZPnU5K+XEw2GQY14+mg76h8hZUBfzNsXKolqc
d4SvzS52xHA+zDGFVxxc0N290LqmxVFYJxnToxtqYkaJXPEiN+CwujApRsYfR5f2ZTvh5u1dvFWB
ZDd2MFQGMSMGYg/iLVJv3IZCXSUIH6lj1061TcnA4tF3u1s5U9NAgXhI9fs4GNKbig614iikSABc
qTrIUVGtaK/9SBqL9y6llcUbueud5r6NZ2eVuK2kcNae4YaQQOSbGDm66icTCLA3YeoF1ihvgzNn
kDHUzwz8dO3oVytx0KXXZbBqbI7LjDbR/YACWg+0tIKxLtnL/FcO/BiZOK90vpVeVBl9Q2Vt7sgP
pH+zFCtaM215FS3vDhq81tCfBlTDT3pc7OSSz5ILMPeRQ40eaCYc/FxMN0VG0ic5i+2jBc+DU1M3
Q3fjN6O2Ro3o31kcXO4cMc+bIJ+HdVzCKcRxBwGVND7Dd6jNgK5GuqrvNGcId8TEYQl9yYfyJ9rY
6EUvrPbMwo1EuPYhF3Fy2yrTxUQSn2Tl1OeYJIm6Q9cz6mV4K4lso09Zcmynqb4JjP4rsvhTDsHz
QDAU7bpEr+/ybInzK9v2WzxilsbAIIxckCsJCh5KPnxwi54A+E9C5x0xXIYK6Jurcq/iVPhQEjQN
5OGBQSFsh2KgB5bbjKXjIvYk/z3Xr3bdRoc2sPtrZCXD1WkRRbcOZ9Yu/uiy1rrFxHg/RMTjnmYr
fHMaLXr4fIh7J92GJkW74bqHEC/43SeSi/oA2YPp98ee3HAqNwsMcJHnWyI1xp2vl9P94JTGrQN7
G+tfelQNRxh50X0ylzEBoxwjybwDysQ/DmlmHjWtYRrTQ77sq5ixaWlqN3pdw8ZCbOyNVdh62tA0
W+UmzYO7PNSNyT0YDnfYOusHQJf+iRf/lrUZHM1EGMcIoOyjD0mnpGZmSI5Xm+0MhKxm4rU1q7Ot
bzR7gJE1+PlFos8Ws+wfs/R5csrqgZp6eAyFUXtTOUe7zy/FDJQHKES2nVz1vei48dfCSwcnf0ot
s37CxvwzcXPyRQnWfsLhgQ0wytzt5z/CsWfVDuanyYgfBC6Z10HqLQ3pKtu7c288WQPz1D4SoGM4
gorYGHeYOkaiPcz8UQZ8hNQirMp4Sh+V7LS1MWnmXWZyuSTl2n4rIJT9lFESrBA2ZpcQgj0kYI3c
qzgY79xwwRM24W0GicAAXX1ghLPfayZcuB6cfZ2Yzn1uMuQYe/u7T0W9bDomN83HmIbvQSz6ZyzK
OtoABUhXwx5a4MSSiBS9DmLNbumfnkOrio/motXLKnku42wBesvuZ13LJ6XZAgTWSQK01vpg+FJO
UDCYEp9Ng065qQ3HOXaePm2UmmahHeq4rQn3VTFj5Zah65pnPO2GdkMHqH6uial7TKiUdP3SgQh+
LXS/QElJaBsZBzVRBMcpgCStVzI4tZyb7FwE5wjlmJdaT05sEFJSUCAbTbzHt/XgaklxZxHwwMBs
AIWnJfKipf0hSHnreVP8VT5k7Utm6etKzZgTVRBtepuxlFkQhIgL/NXiuHUUVgFw2vpZxjidy7jQ
HpK4fprgyRyN2klouuXjpjVK8qRkCeorArgpRkmcxSgvyG11bEpI4hiT46yDMocEK9/VVmyvCquu
dkOlWfcTecdXGtDbsWrdx7zLH/KkVKfedDEV5unWoYkEMwyRh+wCkD5ZRUR0+0B+yzJIgdxJmHEF
XDqzjlXHsh9aKQLSjFgN0zllLnOPXPY9TnkNI45h5iiV53fWX3+vEqUBuSFGw27tXaC52YNOYs++
XmaYhf1mNINNphwS6bIdTe6E6A6R6FvMceGuqJ2cZ5U5u5maf9c01S1pEagEdfhzaHTn7vMhH+29
qjKNZEpCn33nR8Nu1c4xE/dKfSWshYNwiYcLQ+yuHaV5jtiLXBDsdwn02Qm6wnGyI2uD22jvsuFt
EiymO8fmQi01RQ46IHvoe8Oaahr5i31LtHw8sNe5aHG1cxmigpkCLdv7LX3QeYwJnISxvJ77cjop
TeEmtSNqgWqR8uLx3+bcxweQvxClK+NblhteOeGq0xvxmuogJZkPIoKICZm1SOXTwZ9Cs+WhiNBJ
a8Fr3Wf5vcoC84GQKM1zurcAIctWMEY5RlIP97Jo3kWhoAYAfDEl5wgnmGBFoKhcFe7S2Jlp1Daq
Pecy88a5QerYJ+BwpbhzXVoxVamBtkny/GYLdF3KakNPgBdZUWzVH7A+vrtXfR7KByIDN+aQcuIq
iH7E0wY1f1IpGpbaIRkqU1usYUj48voxy37koJemZJ6ucEfKZ3/QvmsVWnUtnu6ikaLCSYgrjGR4
hjYPysiKL0KrcSob1svU5ta5gn9KntHMLTqVlzmMno2WCd9ACi1EcYzn5qwTOGI4OLeATe3yDLxQ
3scL6byjFw2BcwOE0kUZUd4jhZnvA7TID70znupCkwcQmdMm0aPwkiszuCiUiU7abWzZW5vECPxz
mcucHh4eKlJmBi9hhdq5Bgkq82geQEuoOxxQw7ZosKfHoHVGJx228fLfRyOv0UGszCYxb2nBINFt
jJnePKzWMlIsUTHBJA25EiudovI5KJfeemwO5yk31WmsJdbGEj9y1JjaHr7K/JKaYgf6LPqAs6gP
F92fMBAHlVzrQsWMijRuyg4i9rBAJz8fUj+m2ZBLRqoDAli3Q/nvxF8d/7nTMzKbM8W4nPXc3KSV
4T/kES7cIaHRpLsYe7LAfWrsxn0qqi+SKdvVnJ2HWWeJz+cuBXxMRr3Ei4BtCvhIbAR3VPPUhksU
fLMnHWQVpIZ+T19Mu+gCpn2nG0et8A1G+vXLzJR7Fzp85gbIwk0WdXSdqjw7OyLbh5/svDl7ygId
gCYtMs9PO0SIpllc/aQrr1YXl9dAx1PdPIUAyk9N4qOfFcHr0FoTVv7gHgRp8nPBuFVN4OX5QqKZ
Lcv7n3MO4XcHpuife4LrlPJddN0RJDM7op+RLcgB61g6AQJj0e34bdaqXqL+utopn9Ug+s2suZ03
Gpm5rmQaM/VE72eKUtzYh1rWt3x8ckcOKTWGv62t2UfV0m3kvkq8tqrGbSQ6f5elatoUJiRcfiA4
RSEhPHHbqie793eIGrDCc2e8BPNW2I19JBjwR+pOu2wMiwc9hAZGJUfM0agyahSt8EDuT16t7Iwh
W9pfiD6we+fRZdiYF7b1aLj0o+og+gCfQxcwyOtz5SN66aBAlkDdp1o8ZrodnAcOSOv6rVaRtS1V
pz/5uc6C6Gv0YOfIPTL0JGKKsh1uKZ07QS8bxxgO/IDWEaqK+gwAiF6dHxMIi/tkSy+fSYOOIs6t
YuYijl8Ba5xLeXVHwu3nNjT2Zhb0e7/EH1j1WnJD9sasv27vPr+SIGNWaC+dXZPn8RGQyYdp9R3y
s9GmNxF2+yGci4UyYqzpr5YPlVuWD2b/HW1ofoUxAWgwpLxpZuscyJIHxkzrWS9hQPQBCRgIjaD8
OO3JMaxbYHYPQtX6HfTb4WmIn2Qo5PPnF7nxWLqavKY4hC3Ox5eS/KK1jGf3y6TKA0VMT8uO1OnG
qvz7xpqy+z8rID/F93+31ihHIPe00G7T7dMNof+qNDZztxmiCO6qP5kfqRa9j7Z56LPY9aoloBTW
2ZFo6JkwHSYYOEDN8cNMHYiQbdfs/8Vz+VSY/vJkLEOZ0qBf4VgS29hik/ibjLxKwr7pfcRMESIc
lDyNuCe00oUIGI0bMy7bk7sYMyI4EyvRgWLISfrB0D8dbDdzPMMXHZzOAJ5llVt0eOeBlh76mdB4
yeIgpUGiK+hnEpVjUcIPHQvCUabaONEcX8QjWzwAykH5r5L2Qq1U3EroQ/in+svngzYymMuJaQOK
w38T8dcyQjSQSYULFxBg0zdABEnfOiEQCg91FIJoVlAPpjwGRtC8Wz1bZ1fZyB5Fl4dgL9q3DF9Z
GzvZrV8ewob7bDZ0choYgCGrCZN0axh0WQ0JXUDZ+XPatzjrQwvlTtEjsvVhQHS1vsoKyBFA4fYz
xx9ArWhpKeDhXubUFvwe84uh3L2mymUcKE7ICfVV4cTOLu2L9jUfYWUADcvvymHuaRAWI8Aiv3jo
6FbD/BzV9vMuMKKbo1rtUgXjm/TH+IXxEF6SMQ2OrfE6IvJ5+HxwTA6GuHzklsDhME3vCr+tzgnx
9a3SiseyBdr15+vnnwTMykYBbiplAzy2bGn/di1XeaQK0S+9mlEx2ayjggG5UWy+ggTQvnQ2ab49
kiBiv/ieOG6HY+ay0EpJx6zE8sMHFm9VAmiHnpcFLZWsNRa4iJDHJaYn7Gk0mbV/hXvxtejSkTIJ
EUfoI8Yr9TdIc52Xt+ylTdY89CnJJb5OrgaNABrmuoFFOHMOf37J5vKSfrljcEdCf9HRjegud/Fv
L1lUztCWVUueRUfGCRrYwksWOC7gCYJ1LHObQ6g/NZJSX/dhBSqQsKLxI4J8yvgakci2LkTdHiO0
eaVrN1DPCij+lUjgDC3BusEyfunvsi5BnA90kOM8PxeE9l1Yf/TCf5/zsr2DzshMtGqQtBbj1eAQ
+xqaHRbgKnsFbH/UM8Yq+GH8k56hJmWCFp/oT7xSnWWPf35LfrdSLQuaVI5rKt4VLIO/uY2CUsow
7rmWNaNPVjS1ftiZ9jPSqTkqbRkW6CgVeitgNmAA5v7//+M0KKSwddfhSpS/LmAsPVpckMnOTpt/
H5uakz05LH0IZx23vh2SFarMudsXlfzrL/+vb+P/Dn4Ut78+8+a//oOvvxXlVPMWt799+V/7zcPm
P5af+L/f8ev3/9fuR3H3kf1o/vhNl8ft0+/f8Msv5c/+42l5H+3HL19sPj3F992PGptx06Xt5xPg
BSzf+f/6j/9wJj9NfzQt8yH/7bNZfv8/fm55hf/5b0/hR5R+5N//blr+/JG/TMu6sP7dNmA5sNng
NOYu+m/Psqv+3cCnhqHZ4JvMz3/JcUCH//lvUvy7aRskSGPUVfClLT5eburln/htOIvxEqDkwrdj
Y4L775f+y2f3P5/lL57g5SL9n9taObYreXamdHRBX57159frSDAwc+eRDPMQ9us6Z0C0nftJACai
cxCY/V3rViyzeXzFYtIdsWAj1spqTlUzu8GcaBeCkyDBluJ9bJ3NLCSTNsQzB5C0BJlaTbQXXf/c
RpF+7lqTPhI22VVN6UvJUezGvht2leZW78njkKj+SbYZDFZGuOI4y5EeDoDRTxNfLMvimIzx0Qhl
c53T6WyOdfyY1IRqUCEF+0gfjn/7HP/xZv39zfnNLLm8ORg2GOlyeytp2mqxdPztlADVKqTzELb7
gpYGvq5uvKApHFvBprSs0cGs90ezB44YafmulZzkukBvHqBq+hhQh27r1m22qytWAzN2p8dQkaJt
Da2z/et1xnGAd3Bwgkvd1Jy9+gWVRWeWWIAx9gZfGx7zgOHj9Pn/GhAw/+IV/v7xK64yWygc8Fjz
XfHp9v3bK5QVg60WYMyua9r8DE592lUjGXqfcdfzCSkqs/85aFDLw8Cbq77dmXk2Xpw5fKy77XRq
XaNe241gTpYGIdZbBoyTPh/LmgS7anGK0giv/sVmZPy6GXFPLDcHbCjmaSSnsi39+sEMVkgHLqTE
AQOW32lGQ4MU0IhvKVyMFSUR4Ir6ObSHoxTpfF9I+6Ue84hvyL/6ms7E09V8AmtpuhfTBJ8T/LbA
62Zy8rwUCDxP2MY4/QfNfahsACeM8lb4MF8wy2XfUrBz3Ch7Xev0Z72aiw2n/PWfP5nfYAK8REtI
gVQWH7oUhmP+dmOqou9U35GFTKTmuFN2X56NmOFh6Wu7WUSvumOWX+bUOsHyB0pozf3eIuuQgVw1
e9psBBfLQbut9fBkc+ThJyYxP//8HP/p/lAWsAVHUFqwJkn9d0tT4rqTzKtQ7Si+CblVYAOasWuu
RZD25xKL7KFq26vdR9ml4sUgUtTDhylrP2qD4OnaYp4G2GEZ5vKt7hTeHDLBn/sEc3nt9NtmStNN
nAh/46a9v04I6rq1o6gOhQtR0Y711ajNzsaZ3G4b26l5/+eXZyy8hr+vjbw8pBwm6i+6y5KP49er
rEwINpmksHZstUL3RNwYzPL0wqsJMHxsOOYt7h88MbpWP+T5iFs8n8GzE+yxJonFomxDQS5Rq63a
sf8+xXp2qic3WjUyK+9ky1qiwDM+AEjejgWRqDqG+4PqdcoK0w0uUx/bJy0ci2Q7toV7+sxHCSLf
/FfX2mI9++WFUpO5WPGETsY0esHfbqegMmEeOAnzTo1cNSb3XWWEjwxQoscOYjWxhOT7DYTGBXBq
/GpinOJH37tZYejh3DWL0t/QYaAvrfnGKfZ77RhGZJT8+fOQv6IHlrteWhIqA/M1ItponPz6eUDw
hEpQVh0maX3YlPpk0RVANZ8Swr79XJ1tFA8InlOkl74Wt+9hG+yHmsU41noUL6PzNQij6PjX4ptP
ubvDeYtZcQQNN6V3RBU1953VruDnz4+6JIxQRpiDPldoLJpy8+dX9ImT+PWNZwMHNSEkx0gD7uKv
r2iKsrmcp67eGZ/bHmOLKEYanF3kMOkP/FSzmZYWZzU1+aFvsmndupiPpsC5Z5eu/nLS56n+jMTj
Xzy1X43By5vNmyxJuxLUyab1O8wkL9RsMtGvd2z25mHIUnIOh7Y5hhL9/YLbY+RXHgwGlftgyjvP
Nsq3scZ8NY6pvwY8V23IDSVd6cufn5jxz1uWxUmKykvxPxcP6a/vWYAJTu/aGF/UIIud0OPmvhlz
YD5Qx5LxMsPZP0/zQFptIfWJ5IkaFY1A9aXUfaEN4pQmEUYX050/lI4PD/0Sang/X4/WVJ+pc+pz
Ket5jQgl36DBsk8ikXdTaIw3UH75oYnbzos1UAJEa6jvpnmdoEz4ch4vpDeL7Z9frsPF8Pvd6SpX
WQrtHxuC/U+nkBD/AxsEFumacGM6/hMEu6ioYYeJ2KX5B6nJGh/DEqHb0NmKOen0ApgtoDdBVCAx
OngJ6aTW/d4Ugw4bitSaEvXsphVMcgtBCHG19J/76UXq9ltotqxoAcvXUDnbpgbMm2SEEAikTCtk
4D3JMYpknSJ6zIZWHBiL/6BRY6+GyVErTeIex96TMV7VaXMoFPpN63imJuNLwZCXtElyhERHf9ot
kOL01WtI3WtU8JpD7Rpwt6ysEsozhGnigvLvVlHCmKOSke6VkNlhxej0rPQi3Pi1sDZ+ib0xd3QL
cBlmulROyMwnHVdtVsVbNKG4EkKY92QxeipNLXwqwS3s+dNW1nx3W+3qI30OuJjWKcnWBvnV7viq
TRMRRQxsIjWYV1K6lvpa95MGfik21rzFOEDDyNg5oX4btWPwQL7fdYCUyny6WHdT5B/Q7p26lj9t
jf7aIIZpEzHZoFWPA+hIJOnsASMuEDERwRFm0a6uSUCHxo8koZanfCIivEAf1AQiwiI8t95IKdnP
9MYjRqprJsvnXIufiUX4SjnubzpMMVAReLk6qgwjAgIRD8jd6g8f8m0U4YKkb1FujZxPL8aHPvfb
qdCeheV+bZFedMWPygfHFUgGFmi7kF90rzGlJCNcZKlm6X5LR6R33DBINnnol0suAQMaq/zZUTSr
ABoFnoRtiYxE/ByN5kWUNSb4oCYdCcE4Y4mKyGlAdHTRxaHgxgmn/CXuSJkuTewuw5MI1Z41/oZj
pYKcaGJWjKHTDe4RSPGGNihBoQ3yKx/wwloPCB2DtDogDvcvKnfWrT/ILS5rLnoCwLQAMm6DtME2
+pNKybYU1hbDlotUyl6CJvAN05uKYsiajbuY/7WnxiRmSMcctKJv/MVnXkOQKU2NkHSaILyfJgwv
liHMlWEW7xMRjQURvauQ8MJ9kfQ4/WrQk3ZVX6Q5vhIfZo7NN9MkaNSw6lcawyu/q98jsz3XFSHM
bZQ/Y3N7x/z4AiHgQCm2QdOYbYFD/B+2zqQ5TiXctr+ICPpmWlVUr76zNCEkW6aHJBNI4NffhXzi
vTu4E4Ukn2NLVUB+zd5rs3bpT10rvtJy8LBuDW9pZY472YdHn3XgDnYSIPcqijv2vHhMDY2u0gDR
XxOVoAMudYdEYBQnMQZ4Jt8Ncq+cUSu5m7cZPwEITEhrq+fGN5+rdMh2GIEI9BncYLNY2F/bCG5d
Px7nfs1JBYG+Tbgtj1Mfm7m4LdqgOSib58NA4EhYlf0zwVRoCR32kZI3DypeHv1qjPzNc9mWhXRw
iJPojJT/m7pn2i9DehO1ZL4ZSQczkFTsAKhpJ1qPvKrpNFl47/I2ZSNWWcEn9pvczL4IUG7jQS3B
OacguzrBcsaNC/Ncp/Zd37v5yZKmOjaJYd53iiAQ1Zjes+pROIwInoYUmI9cG5NS+s/W+iDiuWE8
ufgO8cXWwR8zqxATF/lXNz0w2gNSq6fsXDrC/+WZjw3LyreWHSZ5k6S4RBpY88hqcJsVZXtNrNF9
JYRlM3OE7a0e8Hya+oTjVouBsFNY75Clr4T8Zs/dnAVXp2+7Lcgn893smJwpaXe3BaTDi0rC41xZ
DjkCMMSIcnyYRTheULi8IbOurqZcfomutB7TwTUfg4xksUmr4TAllyBP7dvM1urO8Mx5v1TZC8Uo
JOn11Zut+RMXUHHndu50z1DSo3nPX5f1oK5SB/KA7vV7ABeGCXL1WweAcITKr+Vcgguy5vJM9AQg
1B59qAqruOO9g8HQz7E/SeNEQsSX8OozohnvWXv1zU8h6w+esx9TIuBVMLKpkuI8sty+zkj4rgYk
pELT99ru48zj90kBwI7riZUz/C+vtUsE2UH93CFqgPshWYIjUx8W4KTaDY1noFloV+2XNgxPg99O
p9lYma3KjN56nT9yzvffhhUctVDJJWcbh2OrZrZB/7RZuFhvFicTh9Ca2qM9VPJsJ1z6uqq4rNeg
KwLkWhg/CrLwEnDIMVuFdma9EgKUfXm5hVtgDqZ7ZnTlNW1ZrjUkt2xlHbQ3UcLSWfFk2JirGhIf
yRvN2bViMLdhty4eyFNpzyigy33UsCntOd32qA23ZE41nzinqjikxzwjGSueyTx9/Pl+qBiaF2tG
dwc8cXVJqzu3EupO51VxaDGDsXDCyWOUXnUNjOgwZE5/b9udQMsGkDhLZH+v1+911ANnM3fewgU7
ZCVaxLNdig9g/fDzmdhHpeP+r2/IxcDy6Qb+FlZuuGkzYaOsT4q7zlz++7Cg+I65Saztzx8Q4GEg
GiQRtguX+cr1Pl9tV3bIzSIYnXmPkGX9Xs/t/+9P//+XXt1BptYClvs+Vcq6DyqOWxQf1r3oMYBT
OuMzLl0EtKOW1ALDrizKcPdTRZNAxHxANCDDqA5uS697Iq6kv1G2urZgRYttXZHT02o8eF2atviG
pvZOrziVEK73agGn3qlrFHOthV7ckg9oLbp/Ne0UFf/mNqg6shvFlgKgkngnVvamXBoXJSgXIv51
jK1BYh544R1/67G97LohHssAZPwgQasvdfBsuxpd5zwcjUlglmM3+kLMwDCPzb3lvshWqQdkc8tt
kaF++9mb43poQ7O4+fdVgVjrWFMJ9PXAw8JYh985HMUTcpsdm05foiL30nOGtcHJ5u7CXVNVe9ZP
0SYXUgKvaknPXT/8/LG1/jeh7KA+i4kjj8NtrBlgL7weKWlzv9tEOqu3DSDO4L1pbbC7L4qAmkZ+
1xnMja4lVXDd3CaraMSbK1DxgpcOHYvzYodYBdI5fUIcCXRl+fckYptMzLBO5/2ProEquYmZuvRY
bnz7xTT8fWOoKvajDJyw40ATSRGmLBOQATqkx6YI4X02lLgRSvNSIn0vuc4Q1Q2eXTzCRDM37dTT
w0SSfUU32btqqtWDNQUv2se8GzSDJIXK0TdywCq5tg/KqBhtOUP25LQA4gNoHavUOI1/HjdE2n5T
/zKRGSwftFH31IpIXsPFO7Q4Lx6yzk7OiccRARavIEWX7TsWCYPg+oVuRbfdeDJV/+LKfrlve/Pb
tbq/4+CUdwQsyZ2HvJ/0lEhsJxVld0PpIYUUjnkm0aZ6slwb+VrRHl3G5Nj8naceK98vQzh650rr
cWGivJvEiPirDnb//u3OcggBaEGppKbfUC3r4a0p8SkTfAjvaqQoD4tHnRQm9Gk6h58v2Zq8/Pvf
sRJZcbm+ZipYULGlmIzlAKI1kwV2g5WOl6v8DzOV8fDzFca0Jc6nxj21mKzYV9XU6X0FEzucSAmT
pQMQfOgfi4QkY2vwr33XX1BMLYT+hlYNy2brz1P+q/H/eBC/Dm1b+UfKxvw+w7C6RSejjCG7H9mu
ks2T30h3JJatHcZni59hA3IJU5FISA+cxv/mNF0dfQrkH3+wDG8C9GZ7NYgFcRqnxe3DlPvTo+rT
k7+eD4Xj4wH7edfMWudXjW5gayMQu7PwcKIwP/HG4Bf1YWGOXgGbt2/cW4h47m3W1L9/DtQxqiGH
cKE+j1OYn5BWFwfRafHqVtO9qk1n74Ihu0I24qGODp9P3MYCp10SgpgDYiJN9mU0CnUjuSmJReGG
0WmVHPPS7B9RFOzDMYuumio/ANxz8/MBTPz9v3FCQM5gyU9Joc7NhxzoLpfkzrpDVZ/mzvssIo//
mQjuAwZNnBqDJS8ZRtuSONDRPA/Mtk6qgxfcy3M2/JLayd8VSLAj0mAUV538U3Wzd4ecLIm9NExP
TTI/UdNXN5VLQiFVzfXn/Uez9deG+Bf09ivUkvnWAWBPk1btfoaYVHHoPZFFl1XZvQdWPh+tTLhx
0SMNVbIhVMCdvD0kbMiSEpNXykMeFWogH6g74BEoRDE/X/5cnj/fsxbDPTlrZmCH+eeUOOtufikV
dcc0vpF/wmtCTJOo95NuVqo8bjLeGOel5Z7+96Vs++pBpdWD1qQMqgRK5//1GeOeF69ugsvPGewM
IVwv/E+XiZcdIs5DarU3XkpOVQrjcuN1UfYk7py1+Cq1h31PVsFmpjq9LDXNXopw+qbu5pfCMZz7
Cc/EgSmGvzHtAk+fEbgvk9GILc2d+wLbgORZvAX/Pvv505t/z+aqW1NDnTGhtHLq878pZSnKKbYh
Qu+zlkQSktaIFBeuRwmybiDmsQs3HQyPmOTTmXiEujZjfchrioxKOryXaWZdG7N+08Cejk5vBze1
UOTW9eVyah0k7wRRgNmDAH/Im+G3y1nBXJ5W+AY4hwDPDn2J/RJqY4MDsmtvf75nI046l6u7HKfR
BDXkvWb5xO3Up2yGABixTTF3P+O9xaIFATOZI3IE8YmDubn3wpKWYaQLEbTNW+U61pVpH+LxsP2g
JdZnmBRMyqOAqBkvva2SPXKH+ZZsg/8+5Anx4j/TWOoJF6zD/P0zjW0W2PqTX20jKu6niWfVrlZl
gSWiOJeLnj8aYZKasT7hAD7qh6YHe8ekBtcosdmEyTKC8Nu3tsqN27IzvkGp4AwpQ5M4iFwex9Zr
4jljRj+ZQY0FwrUIvMsqLg7F3H7y8E9rcJAaJdbRYMV1G9gKHFTr97EtM/AAKbOGfWFm+ZqmtzxH
lfPQwTxdjU717F8I2MieytEdCWyf8a9L8wvZJgSpGdZCF4RICH1yVRJRO0dh4qOpVEZxooP2WrlZ
E/+bepetw9MaMsBdlXjyAF2d2DG2KrcLI/nQ9SfgKa04FoMR/HLHb3Sf+XMTZncLGmWgfpLAXRxL
2EcUx6TFUbj/wX/iliV25mffpcMi2eDeJb7JzHhDbRfigbX28unU3o6VeQmLqLmrsEOfTYa7pDBR
K6RBG+y1U9xLrwo5B3VKuM+o901nzx8Vsh1VV+eyb70XtFY5QpdmZ/ZWf8XhqW7Et2m06Rfjg62u
8aFrN+DA9wAK3A9eRr/VZ18cgssuVKTJdXkTh+vjxuiNCpGpCzqF6xETYYPv12q5IUlKa2/LaXz6
t8JDjQy9N8WZVRb3i9tKHkOsOMDuoe/t3TnWjHaxNxsxb4/9wtv5baSe99ToCq/vZJ1dadLWO/nK
jyqSUxYqjrufV8vUi8bVg2DKs+enn6rTJE482wEwwSLU+mdLUtH2QVk8skMet9Kuln0x4nf9uSCS
pvn4eQH10rrXpseETQRAc2bcqeJ/x++SVyouo+lRBHOzqREgwW1bp9A21rK8QzZ+KTPkHxa+e65/
hefKj1Z23SsRKSV70OnLBFzwaFWzex2M+TEL03HryFEe+rWT9dC6n+sl/DuuXy2MIUkVVPYuYgRx
jhLe+SGRp1Gi+Z3M6k9iMYdbMmtCNb6+TT+LpX+XTtKSlpMKUCY/f5W0HZrRIQS66Trzx+L10W6K
evi09mS+976xn5H6nSsyGe+8KIe2HZRvFjF2dVE2+KIx6utMHpA4ZvtysZ23uS+AOIfUHkb0THLZ
2dYkOEyD1hfX0cYrPMU7v06qh9E35zgKpL9Rqi0vbrMG5NiFfCv/lnOTcSCyzyHF8AvPKvTfFI5e
2tbhdlonrz+9BSOo+Tgi5dUhsivc5LVzEPZb69MsanyCj5FC+UIIEqCiKt8brGOAkLJxTslcZT0A
C3BeFngbfNaEwXLS/+8zA7EV5L8FFpLJ/KsrZ6CQdVGR39GNh9EcunXaqnjwcP7Qy9VsQvWcVy+5
s/7jbH/iWQiWjAr1J0tvdda9P1+jQafcs42pX0n0tE69TwyBb3/mCZmUXpLLUzW5+bbhEUQGc2We
fn5Pf/V+O1XpHRBKvvxs8hwvv/85gn4+aPB/fl8jnlYyZvflXNPFn7CBMqHV+GqJoAqc265HL+g3
xv5H4gi0+x7zWkUXQ7sSoiTYyyAIr7nCKodek9AC5d0haZNMdJoPXkXnzhhLdMA2MM40K3zyk0NY
p0WUXZfCaGFzaRIteMg7XBH7ABJWgAzhX883jFl1HKbqO8ztNdrqjHIRugWqNWhFDUmrOLEc/Qog
qilZeCLxdnZGGxT/fZZijSpxU8YisKdzjVg8FhxGHxGdZ8vy/aso7Xcvz8NjHjp/jWExQVFl6kp8
1U4zi7qtq6J/YAhvbHHBbN25pZ3Q3jnPE0gj0Fp21ly/CRf3cB6GI2i9dbofRDgkXOvcgtmOSzmR
kr0PClyqzDsDaBw0d660i6urn1MtIf0OrzzkPoOC8EaOIUY3Znb0OlxUCVd5EjBlbYidYl4Pk+mY
uZIBpzajTbUA/PHwOxB9lh4jjmjsATSiWZq+s9okoiTKtmPtfBqkAcXZnJyIRuHpAGMNOnT1e3Gb
s4X7m5ztIi5Z0cPuIgXWCBfyr8IOKmsGWQDdSZsdzQa1OSASGivWtxs3GBlVg0iPVL1Bko6iNanu
JmO2twEjUU7vtNpY+GN3poD/xnFW7K3MYuCWz3Enkm/BTxt3ps62E0YKw6iOeNlCIrVQV2LG25Bi
lLEVmJ60I+5kZRTIzbZGMhKXKUKbhNp4Nkx2IFoACGA3FWIbLCHExV2esp1iTJERnk0TyfB2Rjzn
Azo/ctl+eiaFjY0Zdtf/sUxln2Cu7HulggvkZSy27ZYiEJds2GHKGQ4Dcj/Sh4iRh0RddKKOfZNA
y9ZVYChyJisFqsQ6RdJrlMOGqzs7TX9gHkKzZDsygfKJA/k2I1/bJFzxUDC6gwcpT1mv8COSBWSc
NwyMcckuG1LcIY0dvtAn5LtxWemNlX+ALNnshxFmA4nwLwG7eDOajFsN4yzPMB26Ve3EzUJ+V4kQ
1u1YwOVfNL0ficrlYSTN1OBEMgv/SnADGVYA9tmEhHD3/TFO1tOKrdrbmNu8nGpikdOcZFRXr8ht
GdPL6JdkSHPo5+TLA3KItZQhd0OSVi6t6bi46VV43m9SrNn05Tiry9DbcfBbx8oWOdgYYr0yeesI
8IpitsnesS1+EessfLRPWRSkezMVrwrQdZr2t8q13dNyMqvwFV+gxeaIQBWzcI2DsfqPU2q4yKuO
dN1/5gz/yNSSQjl3V0/Ub46/XGZ7fmcQ11rZfRNl084ihPmQzuVrUg9fYF3mHRlbn4WbvTjr4DwP
PEgW4MdawtIJwSSRJDetc2fl78WERdOZFzZ1vPS1StShJrVoLLIvdlpk33yv98rAgRgmhgEApPzF
IzPZEeYQYnLPD7hmmO33f9MqYDWkgMSN86fOxXef6nJrAKndeKEglqqf/C3WHWOXABptQ+3slzBn
gzeBJwp4oPn1fCj0tBsQID+PaJ0IwxtiT4p30w9PpPmQyxl0b4XEHWuV8tGto1NIdvHTjPQ/8KJ3
xKrlpjUB97sErVjjX7/dB4Jww9BCwDN5XrlWoMVuaat30iHOBIg7+6SMRZGEN3gsnnyZQ7ej1sFG
imifxsVqkyd4qqwpUg6qWZcmxvJ1FpPVL510wS631gdggUOqUeOqKr/4RZYcHXs5RW7zGaaI9R2H
TV+bupDSHBns/Cw52ZgnD3ZVP9K/NzFAZ4qvmfZ8YpJDAE3EwjMACeW67o4Dqj/AQP3N7Z1uWInQ
offDhkGyv60Cpu7BVAH4cd9PvZ1+TggX6IORuBldDobHJB6DCNUFW4zVraMVFlTbIPkscmKiDYIT
GVjXv0dbBTvVmr96TVyOnEXcgkmB0928wswj3K0pj+4UXG2mODuVF+9YmcozcRKfygTkXU1bmH2K
admfwZZQO7WYqVoCFmU2eZ1kmcVRP52lDRTcRWd+HCG96oGM2ZQNGNMilwY1P1LpvZhnYB0WSdb1
iXSpLlZsjDaLJLurR3XBIgn1eW8Ud5nw4yYl7LPNy3GPXIPtHHPJTYS+LWGttANFdlgmKIfomSeP
UxTkxqHEBrtdQRCtsylsl8Ht/DyT0IHlHTfiCNevSLg6XZzVXXeXylyR/DP4OwG9TZoGeK1ay6sq
QMLUmZcfRkSaMQJ3LgM9+3dFdGdJ968J81sMAFUzZyBweQDENTfdc60cMD2gjIyQ35p28za0H9j6
KYjB7R8vLD5I/m7epwwPAE0zTMcSo3Y6z7EqRgBMmn4DnOULihKgtGTP1rwdcaSBgAJv23VRECe+
AfhJ4Hyx4NsaPR2MVEfRCuNBSxYwyJlNFm35RMR1+I6T0iBlcYpbg81w0HW7oCs+dNZ3OxdlPpQv
YR36zP2orGZrJyYlD3fF5APqMxnE+ojz4KQZG0+PpJNE7CRZXWopD5ndsOrECLijsrsVBqmJC4xC
7LQhsBrhU1LUv30GkaoLGKcs7rwNGFZPQ/4q6yrOQpsETRW8ywLyoHTwOdBFLozEWWFDIzB1yfTN
+faWPiYRjEiwhvAZB+5+ZwA7SQZIU6g9t25E4Jk2r1kFAJIxAIKGyDt0QdIfuWBOywgOIZfqYnpd
GPf9dDD77ki6RAR9vb7xReXczVN/WDgCGRsrfOr6xE8/bLMlsfdqbOPCgDSwiOl7sBTQXSj/pW5O
NI0ZLrmE7D63uCKSeiiGCPRrbpH/CkqC39w5q/mjwOl+WdLwJuJHN8cyPUpC/wxHh4CbGdnVc02v
7olr37fLPvOmY9AAkwRTAjGm/yCadZOQkLB1gorNCPYhjg37nKcVOdZANimzH9wQvzs2qEs7wNTq
hbxqlorxhLISXjZMhwkm1jJMyc4o9Z/C3unMYKKTS9D8/gCztNiyxP5gI9ofJLHMoA2ivSoEjJGo
mk+1yZ4pNQsyU4r7yYbSYrri7BXSP6YR/Ojc/GorhwRIwXRuASEfE9tOLlkNk0dFr2rhhSBR8KtR
zCcsZGwlGZe+0dr7uVPAumqIWNAb61Uos8zpJYI3GmVGsSvrlFz2CM/YoK0/Gtn8PhrNa1RABalU
/m0mFoZV0yDIkH11VlD4EZxAi0NWIpXD20Qu+s6duVQNN1YLmWjBSMknWd2GE0KLBcDZnBvI1riA
Fflou2KQPHTFzAFr5lsyaa2j5gQ81DWnivStd7fJTpzqCTmzy94rKf0FrXA8T+IZtfS1XSIyxKgG
iSymtCEHnvXIJgudeTP2BqYxNnU7w/6TCujh8MYoaikpwoIJ0UyjNBaAiZOFjN9grPeKrn+T1ear
AOC+sniv6WA64CYDYK/YRGACls3BF8BeouhlEdb02DwzoXudp+XG2vcpzla6vQfMZgffp5t2Z5sT
1IXTnaSfIRkIPCnVpZgZ7AWDeQglU/96utaWSUhRaL/ICHKF7RaUmFCUESbz61bkABot+mTvbAz1
L9uon9N8BjBZGicv+41+CF8FA1bgG7haQQ1ZWzd3qwerwYG/bYLkzR4b0MDVvGNIDb7MxcEG6OR9
9sld9MgwObfG9JCSomr6I0dKorIdU6g25MgxI8uMe9quXSLHdjdO7a4pp8+ZyKU8cipEdwTlFW7H
HnHgy4YIyR4JKnD6ocGZn20LrSPwwLgr13R61v2PxF1fjLR+r8Sd2fegUZxwN8wLodxqCreVZzNg
oRl11rKm5Xl7UHj991WQn9Me+F0qB8Jig54CA0dT008MmLVCtuTDrcLjBeVEwUQsC2BI6guK2Agm
sq0uNx2UBkILRBbXARphlrbrksw52+6yBRyQHvwgoWkRGc/PoDg5jnpmoOJvw4I8bsP33m02ttuS
bdBusmZ8huYv0yEYvB+nO2AC5WaqJ49Xr6K98F0ukDGMs5xjhNiV3SCyZ5tDdj1umJh6jw2X0hGY
cUURV/7y29LdO4n2jwUAbZlBPVXjGsWJ8Wb0HrEZg+AZsvrIGbpP7YbYn/muaMq94en2ZvLH60QY
xp3XUtfRnGxnzDeHfiHpC4ggJuC2YQMsgpGQxh4In9Xb26Z3CaMtxxunZk4/yjdrhsQKmVGJ7BKh
1t10swblOBsoZKdX3UDPF2yMlt7INitsUar+rXd9yJzhV25H76CbSIssolOCEH6bVZFknauPnsS9
HuU2kJGmAlvrfA1LdCkXaIPGNNNtEhaZ1r+Yrjk3jhq5BleQoRs5lALWweFpeuP13Y0X3RkyEefe
dv963XNJ1XqUlovDUuOIaxLmQIM/7zvbUyfdLSQ/1+c8NHdBGqJjsm2D+b3eG8UUbJyGkCTLgEzQ
DH9cnKCb/LNsc8jzNdsvT1ivNi5ld4JMzCpsQ0RCz0oRr5AFJA1kBF4yGyZ4FZGT2Zy8udQEprHH
6lYHaTcsxgYZNcKraEHllX1CTEfzamvY8mL4Mmy2mgvivrxzEIC54bLt4foZFrpQbyU4D1MTEAjp
/UUwe4zMb+EsUCAgcOwsHycqPeiR8226QrX8Yp+y8ZPWvmbub+W33ADr32fP6cB7ZjkUs87Wz4As
ZU2xNVXBQzKqVyWRc1+HA4oEBCXsXsZ3Yj2zi+49EfcEd5FGziWAgIPpHimoqvPfp4r/UNUIFrr3
mUSO2LvKvrL3iePY2w7IDuS7vyMblG3U+TxDzUKeR13+Mif2WZKyc7v0YFtL908uJmtvDgybwfIc
y96pIbPX34AOoJSKmSdrogEP1S/oGQjMUP6X4QUfubZeCZKtuOuEt97ncWMW0AowXm564Lcg0baa
f5+jKD1m6+g5s3nOu1NU78yBojevqEZtD4NuSjqnA9ueLbnN7do8zsUs46gh/83zeep36qr6jv86
n35b0NM577N0F2FhoO57R0jabQumGdueF9+sDGr/ifU8T0DMkYPQIAgc09jnNqkySrSn3Po1jCQU
gA0iot5pYJF3HMiL8dGqscOtPPHkWz/IFT7Iod/H6Md4y6pp4+U4fXxtcOkJWCYaCrauLA/pITsE
wVjb88dvXCHmBooqTOwm4GLCei8FWNyeABUHTctaUW3S3L9Sk/GwYrQRDFAiTHL+fNaEXTQzeFqm
N6bxzHXskzI5zFtFSaqbeW9Dbt8z1Cs16UoBTr19o6GPjVYPoIGYMGQl7B8YsNvO0zALtnLHOg9f
URAagW8yU77t141+jWySAqc/L5HkryhciRHyRjrOrlkf3k1BOjjU8xU8j8E8gyXMZMiKvarud2qV
S0qD47d1POuG7PF2gCYPXDDdkf6xVwH3nc6Sq1mLz8ZqA+B2wsTbiMDWQeBlGoxjTzqz7trQRUde
5DFIbWj33G2mNg+mhz/WqIJH0xYLmuPl4AhrLdk4QF0Ts/iQ/XGsTkK7I/y7eVyYE++ZwuWbuRbn
wqte86GF31RmO7SWL57p7YCRR4/oGmh4dHGaXbScZdsmTDgs4OatCSLbp6YIcXs9+A5UmVhWDl0x
ftI9hPi/RTc5DGamAInnh3C7fZXwAnXSABDaOZRPNTUYJi0s7oi80ZziaWqei/7YsRV/XKrkNTLZ
qOKCBtkTwIxMmOb5Y0GSwtDGeRNA5aYD3LlWdQN97oVd6HiwZY9qK3UPUzXau6Jn0TyW25w9IgXg
VPNZS1HhI+3yl3hixbWthxRW4TTvOgOKoh+FnyykyxlGqdWgRTGie9LqadWWuUD/X17Rd7LbAWni
LwOVsTxiQx7RjQw7jORPUii4ha59b0jxJlOf5+gEzKBti486yV5Q3YUnwl6OIkl+q+J2RFu+mTJA
m/QYzQZxWT5y2VXVcKlskngw0r00Ufg30tEW/Cmg/woHaN/i1ubscB37Otd1T8CyPoZp4ZEKLiL8
rsGHAVgpK9MnI9P91Sb4CAYuiMWRYbBrzTegPd09mGPN8IuQyaombC8NqiOtKokUTVylHYh+noux
l9lfTmi+D1qhlDazels20zUDH3Kw8dGNMiPde0hQNXLAiO5BquVxsfuN6rCM2w45b+QPsB7LvEeh
W6w2CQW+dkgNnjCUI+uBL1qGkxN7YcXZybQ46pKjmMrgYiLxXCpxaOXwi6STzZBqsG3+VXWeHSN+
niAbJ+I4Yw4rq8A6ZGYHiC9Q6uk7WEz5xGLlJRIyuaa4x3eBYR3toGeLmN8OCLsuneW9KBA3e0X5
Dav1Gqm+YFSed2dF4+jVESi5rLsU0itPA3uj1f4h4sS1/djScClohXaIFQBa6YCpk2lVB4eDWKUs
i4kPClhuhgDVQUKTC4WERDl/l8ELtwAzGshOrEZLQkBKkd7PeTPtDZevAnJZ6HTsfeX6Kja9oDxM
wYNO3Yy5sFGecw5cng7GvsR4tvey9xKduQHE1Y7Q/iQpKS9qCB/axt65Ho2ciMj6JqPwzawEDVHf
/LG6HJ1RssA88bIj1SF9FwaWITCOEJDSQ6ZJ8WwR+ZzckP0FlNkkJ0W26CXnfd/7Vy384xRywBd9
AG2wt5AilfK0JGBoMkZ1S4AUSSBiayuG9HMV3rKN2Jsz970TInYN7Kq8VnW9L8rIQZ2m9LZVOD9o
7T9VSnGPOKJvxvbUhMPR7ZKYOrHZ6ZZ0GyQpzCsLMYOwYBY+GKlgJq13mR6i+1b0NU4DyaPcO7oz
IzK/ChvGDLMDM8R7Mkww7EnpPFA2XFggD/tRem8tIG5kYeFLZaOqNfyFToIR7zQM4zkdrF+gV18q
n8MRQtcakQWKr53S2FT8OK3HeMjNx+8MBNR2qfUdpg7y2TAVAAzq5l3oocYM2d/tTYmxacmK4SS4
5Ddu730uRaIuHmdiFxgzxbV1j4yKcSlxlsd68L9NxwbUxjtUajZCGEZyQ12g2UcU0XdVoH/7yPCR
cjqXbhzQwvLWgCJxDgt+pE1fGTr2nfAwL+V94nqPfdCQXmdObcxvhQCNHDKKSJpk1RjoJwTb2EzS
srIVStKcyNlseakkuVkjMCcjyJadNOseI6pN/++vWqfIR0o53w+iTy7TktyVEaEwgfKZCjT2JWv9
h2UgD16E+kCfkO+jOdpCgQE4MM517KBzRbvxRgU13kcBsgHBwxXUECaNSCzPfVLX65PlVY9OdHAV
UoEBaHabai8WiXU0ocXKyOjv0+I3Effq0R+PhSAJoRyLF0ToEEeY43cEDuF9tA+DnNuTGhZ0asBe
tq3kQu2wQz8tvb8vC0gPxdicGVXDY6yskA3l+OgyzMVEuOi33LevSxRS3TYJWY71TTs56bVw6wPp
JMEpTzIk/OZXiXRrV1C+czI6r1xKGT7n9FUX7LbzFZebCeBDEi4OOOkb/Z1W7PjSMouOgaBIhdAO
WyMazE33UIrllhvVJNSYm9MbF3Dy0YMyuyeM0HRLkueIKm9DtrrMgdL50hjR0yyVfYs05hQwNc17
8y8lxA1pbD3PPMDB5EqVG3dOLZweoBFG4WME0eEpstmhRYG1HcKSnKHMY5RDOt1zCAYpbTBmL/30
C/pCuueiZ0Pfk/drtse51Q9JbxHvwEk8SMPYDliJ2/Rk5lpd8LQ9NB4zk6A0l1OTIYxVRfDeUmI6
o/EwzdnZpSDY1zDnDgA5t5arALTmGXdOJnZINrstlihCeppop7zoWaKYpz2KXkO7IRChgKhodL/g
ETAUhHpeOugiZmJoBhWUuwkJLJPfaetP1bUyGjZMDaV2X4bG3kASL1NsWG77OIvMR8ogAgo3Y0eT
nl+w+WzdnT8UIUNsqkS44JRoNjZIP1oYFQOoY+yHSBih3DZrx6/QH2HggbLvHdG9cTl/qPGdjYD7
uQz3QNtqlDOefRH2Z1Ba8x4TE7unwLsyTATa69q/Awh4G7Y1f0Z0DmhRaBCa1HwK/4ejM9lqXMmi
6BdpLbUhaWrLLTamh2SiBSSpXopQE2q+/m29QQ2qKjMBY4finnvOPpY8YoRhgPIFNX48ITVc6XDw
Pizb3fS0Zp+moqFTygVfN6R3BhUsvV8+ul3TPXTD1cXOFbGzfqxA321+xrmdL+UkomAjwUFt07gr
t5lTEr7J0gcAQT70dIj4Pg1VOgTXimuNWhf+qexpYnHKHocl9ZTrfr0ZsUeQHq9u9yW6xnkwRuay
pbD5qyUzk7cf/IobvrR2Ii2/Z1Uc8qzixaMcYD+lQI5aJvoudugFb/WNIDVvOy7PC/ttWlDeMRM8
iKqjidDDZqIYH89ugt2qXgKs4JowYDYaJ0Li7818P8gGdhuITVDC/ldsg7NV2Se9Ao+EdjiAJrJD
TNzz1qFiaevXywur1OScgcqdjSwacbbgGf3OhFccynrgbcyWYR96sOkwR7yo4msNR60uekce1q1T
0pc/5KlPZb/eiGAs0l/HjJp1HiMCb7lROpdS+ZdO984JGMMm7jTwu6FL94TW7nMB99aCbbl152DL
m9k7lH1PmW4YBbLZ811ae4pvsyN39v1sTb8Jdo/IoW7pbsMLhF6UgzIKuuKYx/2AIT0kn0fol4Ty
HUweZyekRFdx/0hB90pIUSDKbHXgapBsHRfs5GzTpJWBw3alwotRNPp5UlDiymQPtZ2JLc2/m4y1
SNjL+UiKrGNFkz65TrXQD0kMOUt4Fs484LbayW5gJSI3Y/2tjWezMPOXzviifJF1YE3eZvQpMZt8
agCXklmIxoQtEDGBsYwvUM2AQwDK3YPAY7HBOndbm9TZePbAY2hSZ05FkggRsMQJLET13GbPS8DC
xa5YXyzQhViS39VJZWzlCN3PMo0npKx075jDq1NwuyctdXW70riJv4im6b7WPNyL8cjChF1PfTJc
1ncpuwnVhXwSnLD5MPInZ7F5E1HEeM0zqtSnkxPI5xCR4uBSn1RjKPScieBchnWFy8Ev2fltvNoo
APBv0jLjYVpZ57QTH4t22TJXeufPrmZS55ZMHCwpgqtnsKkzc+rkvHwFH9RUwDX+l2HOzTmJzbuh
9Z/DYm4iV/ZfcWmdcZ4tu8AA1K5BbQW5h1cIzr0R+nTDq/ilnbPrklcUiZNh6caKXy82mbqvjXM1
4ILnDf6voZTuzlLlawVn6QAT49PGoBEZFuVYVrXsY6rdw1B9+TbLuSZ3sdWagUbKYdedjvUHdzvg
jVJ3u1wal3XxbTv4T1DxbtJnQeGL5ex1SN/OzFLPzd9YjDECLbTHoLHfD4Z4Q6GhoCIbuLdbr/74
K3GUirI6Byn8moGp/jCYyX2SHL0ZyG1pgYdlvQMAanXsljS+Ve5MV+da/4RRbGEmYsDgR3D26WwH
eHnSAWoWpPUpXNqd5/dvrBWzfSGZ9ecWZh0Z95K2T9X3B06RZyfZByI59u70ykwV0Zo1Ehx0ObE8
619f+Be2aPdOO796dmkerIalCRFB3vEl4Rs3HnYxn8JtiC/bJXThwlfbtD3zv+c6dLcgHGuVoHaA
jmMUNJ9hI3wJTX95419mEtEb+tzoiOHUybwXJ/fO/pB8WdiJzj7Uso0h+924lLewkIc+5+YCpJ5w
AOqhgDy/TxS6idmoAzlEWOsil7tw51p3VPXJg7KHi+M671lpXcOCo3m+SCUfloGC8LZ1j+6S7+IF
HD33sAdZQjEtbfrZh6HclVQ65aV/8UCSotixoDdoZcFgZ20sO/3s8Dcr0CpY6pnx2QRds0U/DCtm
FZIEPt0W7r4H/1JMdFZzA+RnXzD2ZkDWVdg8gU9geVo/4tQHlG195m+5yZ82k+XRz/zXQkzzYZKK
aoGiOpsLCJcQX3Xkm/lZ2vC1ZXgoyHURkSWNayfB19JDJ2aoKxDzbL7F4Nn2l8c5zP9pCAS7Dok4
A2wXAs8QGFpTI3iwc3+J8rXBI6ZJqcbASLzcLKO6fVtzywoUzgbNgU+Acl8Kl97IrKPmiZbY98Ga
Lj25nsHxEnznNlYLHuA6Q29rMgS9pThBBIk4A/l4Tvmp8SgMoV5i5xsMlm7VHekL/4dBxI24Zhtb
zKp6q8w3RSI5ddo7kF0ZeU/Cx36evAmVoCh3A6ZE/dPNj06A+591Nr0tOPcF8gmFTXlKVxP6dFLU
JC6b1N8L6jy4tpKBfU1tvWzaN8eebqFt3eoeEHpnJRQwKKKy4Wrm0biakJ1ef8TEj2Euih9sbkkk
KY+l2Ly10790hhAYJhqMPsd7QTKJml34J3WD5LBYOOAa2qXS4RGqNZ6UAZTPfLZRHXsMXwCZD53s
KXpDns2G4sOr2n9m8uAHI/NAX8AGlNS/elHp4l0KC/HYdfq1mKx3L8NcO7Yl4xu9UJgljCz+CPzk
t/aUt+ejdybjSUMYhsQ2fIWQXR5TVBfHpNa4UnGI3oZr1r6Z9vhTZ2SHkTErZbw3gN22Zoz8jdGR
fH6G692CAkQDT+fy0jhBnu5UOG6zDCowD2X8ulC8faOghsFp3+flJ82CKHfXC0MgezalOD54DAcm
gr7ft86Z/l5USwwcF9X6f1sgCJFrTnejJ7J9m+Y/dWD+Ilx95mF5Yluc7uoRd4OcrvE+a9x/TYLz
nPU769T4iWevxNUrFTIjFqC2PriNd63Im/aefeZA3hSCdi/mcxbEBL+MhBVJaDMn+7t8znc12zZ3
HZ6pRN6C+MYS0SaHbvxTZDUezSU5BBjut8nc71v2w9H6K3CU/ZrY+nXIuy+wkz/4kPY6b29Jk4ar
GfkoQjQD6fyL+wQdMHFOwRQ/r+/SXIkHPf8D0IBNrA+vC3fhWdsbNTEHKt2/TwbJ9ZY7B/ISTz0O
yRJQG0QFhHlV7kj4PooEnQ30TLERoXrz8/SB7AA2GmLHNVafV7eFvuujPvsin5BlSb3XXLGwyczb
kNQKS6TsRQWYK9lWUH4B576zbdQEANiKeqVdren9EGjD4HJ1HRk4aBDBMeNZ6WtmpRzjbkWV1ih2
U5XN0OZ/EVPeFiH+djV/1kZOI6S7jbFnskcBlzBfBj//xVj7WdtIOdNEimwo/i482bZmGt6azE93
QpFLzTRFgnhvEp2mN/7xWzDSwWHQXjqWjGOOxU9AkcGK+V4DnNREkyWkPc/tfqnNOC8DJVAqecx8
ZoAxTD5jSrTcRzc04yez/QatLQ5LBhbGdcNTXoKSFFlVXehw5FegU8L1wrbXEWfD3Q8ZxIr/LSyR
95LGxmh0aXzkkiLfNYbNqMuxJsQwBdjhYibsXHHqgM/RwXelB8jbLAtd1LV9D4egYd3gvQ89C3Vg
0jwS8W0MxK940zV3BVuIY/kgPILnsRxZctV/WK1tRml5LAu4fDkTInrmcBhXAlUcErnvDvrgz82x
dGYwkACxU1rZx3hXy4SfCeb0WIUDNd1hEo34oyez+KsUA7GtGhrRZm/v208YCbw7Kx3uAdJe+T8U
+7uuxYICKLouzFscohrR4MlFWpcgnlPK7jqAAgBT7eoDTgvSWPdtBa1LA7BGLMAdoIbhrqE9g+Eh
qw9TgF2H7eAxM/Oo6nk+V3PprQ3dblSG4pei+WfLKL8aDmv2Y9bzSExq44imgmDQfCnpfoT1UbZg
zrJhrKLcmz4hnYCW6fGGzOAlIzBE17latb8i5pq7VO2dt/jwJNgjZeaH74/HLpz34FZ5mg/u0YKC
+Ojm+iuviRc7cfobL/lzkzsuW1fn1FZmjx6usXFhxd6Y1cEe4+bB8H58q/wJeueqHSMyK+5JVoHx
17KXA75Q/zw+MW9fR1l4R96QaVQZcXGIkwoENFOA5fOkUBNyl2Qn5+vhXNmmPJIVy3Z431+tEbpD
5wAP18OqRZ9nRJnaURcQ+u59iL+3IO29821rL9mZLUl9Z5Gg4piOzyoEzR2FjcyOhV3dWodvvuo6
Ol7b7os3IHkKeKKp/eN5VLRNNGmJ3i5Ozcr2VvI4FsiwodB/VcPTiEYQiw0dwT999mfrijjO/nXO
WIK2DfEhqt96lzRwspQvpU1NTE+Fh2buKDTlMIPBo6Hq6dkh9MxSx09Ojp29zxSTr9v1NjU9OqTx
ycgsYX1jlOYmV0yvAW3p2sAeCVyOpmFruroc/7jR1iqZ5GKhkBQ0ohsdJh/FSAhYP4u3wi79yJ6a
O5WeK3dMDnIg5TI7cv1N12YkTHE3d0PNL2mGi1wT6vUGQbfSZFJSRCQzwJiLaiDPxXit5ubdFIZ5
xmJ7D3QH/Jsnn0WXN6fRxKWKFkXYaH5LfRanGFDHHRVvLXT9GLJ9m8DHmgp8Y/iq8ajehYkXHjOv
OaWQhiMCu3HUDNmfzMTF7CQr+H72HueetUzcyHOp1MMiV1Gdf3fTe+4RaBvcSImBLyuMO2qPcVqp
t0F9idq7DST79kNHvVgWdGcXTAP+sOziLj28OMd2drNf3VCYqJJWJl415I5I4gs/DgAEGMJYDyzd
Lh3dabusGHw/+cEhcAiCVh4YjHEbViSZaqH3btfyQSajSf4i3YT2Qv1WabwSieNES9Jxa5GO3Pnh
d9lDkcBEeecoMplenCBh19ahSsptVcUQzcN8H/v0lyie+6W9BlQA8UK3AqLLaQ/Y+Q8N6KSyzmk/
KNqvCTIhYm2FY6XbKuu/Skv/mjX8XA49xst5fsnbYodD4ytA1OI3xGPeVY8W1dpLa17bnvtn2BQH
Eu0993SHb4pojrkgaq1e2kmy0NAC0oRF0tghO8FR3K33DJFHMqG6xi3szWyIPwUCAqKUidU9p+OP
mUCb4U0CMcJBoR4Nb0oPTvHsT5rpBymVCvHkwZZUxvVCfbZL/zQCL2R/N+E8XOadnk1+XucqAgZ8
BxI5BhL0Aau/0jMPkbWBF9SaR11lzevQLuUu08ty5Un6PgaD3msxZkRpyjtvJKwx88Fe0vTQFAF0
FmqVEh4vWJxc97CMzbANDP7xtChuZYPBDhb1XmISnCRplcBz5/NsOck2ka+zURVYvcJL5uOSnIJ9
a9TWZQ7SP0aLo9U1+XGIxDWIM9y6+WgFVfXGsfrsd62zmflVTpQtA6+njKid2L5xXeSvFbDjlhCI
eZPtphhHqD85906X7HqfOvbFd/ooXyp8g1yA4irAhx/zFkFkbZWf3OXhH+CFzK9hD7d55iuU8/Bm
BuzVoFwWkZuw6+keCh86mJ+y00S823dtvCYx+PRAtjtPWRJvvRTOzjIr/xwkZMqa4DKtcEztsbsc
U/EU1D2IxxJAcBU3L944SIznyR41mpcidIKNtsZTKH7IFxFnh84U+Vn4hii+5kVHHGkt6RHlpsdJ
BwgOZfdoZwQ9gpBe5NWirFQb8n7qii0N4D8lW3+ILG56aRLrQb1xlJfcujKL0+0Rtbe5Tb7F7Q4d
CW4tXUgj71FW54ds5oOXZ68WYCg10sqIa9umf9PJuErWrjjHw3dnhJQAWFT59uIfVx8W904NO0qK
UyB5YWZJUAiE/FtLyWgZGEi+a0LObM9z+gKZMrnHP83nhhzvlBJKwNyO50nVFlAK/mvfUfuUaD6g
idL2VTdrQRJNZg3JFyZH+svawgZhPu5BwwdnsA73HLHhSQZ+hpJSkpPhzrQ24oLKyuhd0+wkMPb6
L12V+hsaPNhMFldbLOwB6LSuQzuHaNAB7+AI62IqLWUw0YgrXgMDT0WJbZYvPvPe86DhAFMyDqKj
oQpCHt1G3CTL+wzDW8QtoMLIwQDsNeZPgMWpnwxYxrgqg5FGTaKOXG6tL9hRaiMa+ypqQtGSjmcz
ZD+elgY34Fie2Ct0hcedPF93SOWbKJeKuZoPhpzRgSbkDIxwPI+WS6JEvpVe46Ob3Om6w2bbLDjp
E/VtVFBygnH6gUf6F00aU5TjboM+NmkydXj2w/8IF/NBEoOH1/xhWYojfdkr1/9bACRfrVsNLLwR
NRwHgN3Q2lr156EaOCtjOMO4Yhad/S2n2OJKF38HDvUjmtS2O1AhgQB95WyqbiyAo166gJuK+h5f
A/ME68gkIFm38KJ1LfcbAzPxPo6HrVxsQU60jrfjBAfLtJJnMaf20VnzOG3QGcRJkXRiP8aqA4xy
o0AuWYVJtXwRsfilWs+E40alBVUPatktCgN9tnNGIY5+11/juPB2mcmduFD9kzAUV4qZM3h0HwAP
rS1fv0GQv8tw700j3IqN74OBKv62ZvOcpz1tZl35m49UnhmxeS+8nLy+d+bteQgb+2Fouq8eiWOu
P+kUjaaJdtCmv9dav0xUg5EnuHB3eKiT8aPAGzpQ+Y6r8RZo+zTb641V+ddE42RX2fMaxmlKhmWj
JCHXaIHBU26DevgQDoGdyqj+TJOFmuEHP7ahIpx0u5mu8AT3jaHovCpUVJkLfhZSc1ZrXFK7n7Zj
YD1b+luNfMQoOmQb+1F0xmOBQ9BGhXabV51WJ0yR3CP9Uz03zplVdDRmSRNlrefTIVmfewsTEIO0
US1MWFD5UhtmZVmB9kaIZTiegJFUBqHA8OYG5tkzw7/WZOLXX96NdfUxty4l5b1/jxx+iAdEAktx
B/BLxAgsT4feGPhyIUQsU1Xlkege14KBjnHtLL+W2k+0dyFoZcxurL9sKnYrP1GHOZElEzQhRSvn
3uZZJlWiHLod5Ry1VbbHwN/5TkjHXLo28BXud+h0j/7cAftkP8gHS8kn2h1mF95Jg3LHW5ybktPg
L8TUhaLlRrxt9suUDkduZHPUd9ugHVYX0ckvmvIUU3pIXqGj8dTt/W21kMdZ7HPgBzuxApcDF5ZL
ri9G7F2dwZ6gaz47xRBeGjd8VlSWDGFQPFuVuNia629h8avXVg0Cs7X/TA3G4yTu9wkFBoj1CYXe
CHo8WedH+iDvDD+EbxjASHGr4lBRph6FrrfxcpzOslnu/VKe/dp4jWk97APw/USTBmTHTT00xoFH
B+e5QmJpBb8qxw4fi7RgXBLJzkqMde79HRJ9Scx2vBvMCQJUiKr2EyJVRdCGk51u954rLiKBbyol
BltzYidkzelH7dkkDBabXNOs9jJefgcAtyy/+jriPxg7uvIFZD4P+a4a9raXcTdIrT31DIp3nD1H
sUQXCYkrrnL2FI5EPN2JVY8+9p76RVL4apHzr76f7Vgc/mAl+lcoaJpVEx687rduhrdOzMVu7ton
WD0Eg6U8xJCKanWFNvXA2cSo4zGLD+NxUO1d1nNplommdJgIbofDZ/7mdjrelQtonZktDekG9iBs
SUFrxhj2rUtKIc2m9LzfbhG4TKp8xvEnWKththFgp7jfmi/p5NNUkFGW0troQ4GB25xlKQJt98N1
0ozGdQFNFVmI3P4HYRNYIv8DfV4ostxgEnp4h2boLnFsU0z7Gaeck6S05ZUqhXxT+qQKzcakpBvW
ji349nrrY6BK/kAkeBMGoeZJfLY10ceEQ14QijlhGLmHuQb0MSlPveIuEI51em9k6mIsytgHEuNY
kI+RjfmAHEywldJ9FzGoIb64Y76S/tMHUe8RatjwwQVgdf6dadKMbpBlG8vDQD3iDarpPadcptmP
FEP1tdhjR6bCDl8B1m3HaM19UrHzKG19on4+3FDjs1zGpDsPLAevhWSVy810a2ZAms0e2Io3kw0m
AdM0yXXgfsBs895NmiKkjvL3jJg4CMCM9SP1n2q2D3mKTt0w12/pXJyjLnJ0wnXSSD49TDljxZ6P
CEdU8C3qDqM4cRHWhEtZHlzJO6SOP4gnoQHyYTmMvX0oWzpl0ooedNvmoZfFZD61dawQuffQxYgS
4og34DiosXuS7XwKhAGNpegOKWVm5Hmh/41Y2iZxNejTC5nXYO3WmL9796VhK78UWDGFQWYra0fy
C3hzVpuj30G/yRckn3SW7wzYe9Fnrzokq42ecigIzMSDoj+K3S35J/56nnHM0RCUskvHRIY7YAhb
AmJlzCnLp0AvE8E2z9eHzH5Op1oe3dx6LQMbJUiAg5pqcc0M2cCCE84+DMuoELgpe+3wseYDkA3g
Da0OB3SbnzoLgVObrM3RKjGO8gphyyJHV2CAWHS7dYt8pWbpr9ibj0Hfv+eKIDviMLe1OL7QYkr2
zCU6l9uHuK24afioNWGBa2AC/4OHqXrJawc1yuq5KNvHsCu7gyb0Dvv3wylHfe28n2rkukwuO8eA
S3XW48RKE9es/1wrRx15MXZl5u7Lhs8CZs1p31oJHDB+/0xiT6aFp6ha6sMcT195OftMH3+shDet
t9DP21vXOZWgVZfuge6ZVzdhS0A06O9gx+gFhMKaFsWgD4GO0fP2vmjJNjQvd/UcRAFmij37itfO
nT/9BGFD2v1TV1psiO3UoxyNinggvIfYTOdtqlE16tFNNnGWv+d8P5vBhYwAPuJJo2RiUOVFSP37
WCh4t2xY75bev1BfWOO62KXL6LIbWxe69YLBmaseJYrD2Nyq0Lh6tlqt/qiIDW6FMvF3/Kgr2tO6
iKltd9Jxf/u1gDpTwOxTP+C0AdId0cYIsUiNNxEP4TbuK9bl3hEzCdnihRqmycoDJgGciRL0cOTj
sOzkciyyr2bqYs5EjrGAP2ziqsCWlDxD0WKJ67IANX3/Ny8S/8hlbVPmnDkioNW2D4MzY9PGStRx
xHF04NcLknti+Ya9aTUKlfTCLPmRQKyPIN0+5RP7gLRi1s3ol5z9wDu47nQviM7jYSLEVMXTXiXl
M+flcqDIlmTFgMxhpvZqQDqLEZNuWzEVxEWdR6kFPlqZmlsAZiQ2OA5fXsKe9WKWB+ky3FSdUOtH
in1n2nmxpq2BbPe43gh1VG3obkIYC7gyaXFeCbSxG+wAFH2oIn6d8sDHr5xiHXPq42jN2Odap4q0
1Z2LxrgNk2Bmqkp1BMhPIbonIwkwfSOP2Qq9tQWmM8uC9yKRbWqfsafXKWv+muBbK0CKZElkQuKU
okX88eWZLc2hSIQ4YPJld+eF1y5xjpkhnvtQ2cjxPHs9jZs2dtj6BmnxFAr7CcmbQE8OPsDJGg4e
fJGYTZs8fki5AJJJV91jLDlyZWPrTZqU6jIF87Oxhr+GSdvcqwdEa8M8zAPcWAPnDIGskyGwqrWV
tQ9EF0dWwp9m+JMrGaTetMze14Ueps5cqGd22QI54aPMDQgyNQEnJ2fpr5Dk4ttsZs0Lg3RQMZIr
GneQIdS7O8fNGVUQxQ7SdyTmKhqM+lOYowf6cwZi1J49JxQMD7LcqymDzL0M96b2/rDUeiLgnW+b
UKVku3hN7PIzD5r+1BKAoav0r54JP/PA3JcWR1eVBic9F+U277BpNyD2tnF+6ZLlX1Gjznoo/xtl
nNjhs8us429TAYsachAupnhy4OlvpdbXNMZHnMJu3Gc8zn08rk1nM69VAq9KgSlLvcQto5kvU54D
JisN4UEFyF9iaoPZuN4sgM0YSxtWwIS92IXkt3r0YTunM6SLOWYsY3VDTV/MvS3/xiGaXPAmpQr8
edkJFnLE9SEuHYY8IyguPi0CvTvp5ssqWR+5aoabTrQ1dC7jLUlm6nDZ2p7QQCO5pspNbAab0QcJ
bY6/QEPTXYDXZcyc+0lkVycnAQlwdOMymnAtzQMiDXaIT9TZycRj6p1yOuC8+Vp1IIY5Kf/CU39z
xRLA3yXjZ7XLpZZAklPPxWngux8GlpGdn9Kn52MRAu6mdkqdUQc6qKQWTAgnOSVCtuzteAM5yJSJ
QFh1JaqZOV/HLH5wIMe1BfluFv6UKnjVpfFouacv4BwWQAbNdW+h6QXg+PVztHDOiq7U8qsv6Ycn
3kRCfCeL6jmxyZeUI/ZfP/u1+24/0zyBqn3u6hznRkuxR1EXfyqXBUTv3HNKjjvsxC9LP/7YtBeK
ABuz6wArWLz4XjbaOXYV75s06D9aE3yapHxhJRIUHNYYZRQkkICAMotFsofSM2CS4dgw5ng7CzLX
0wjm10JnCNoO8OVwszRyaFtD7POK/tuh4nF05XNP/mOzVBb2YsY4oAyYpigxxoG7bVuYyHlZn10g
FRUnOlf2Bpsyz1sn+cd5j9u9HeoHgKcRXa0vhGe2lW1MZ183sPfSFV9VWBsw2ITm+Ja0AkGqgx6J
JAWnGHoQfMlq1gkOcpn7TzIg+lAPj+6IpBEWSCnWWNok7AuGbWrDLQs6n2YJ2xrHKrDeJVbwoVBQ
DMnhgaOiVplgcFux8yPJGc7ivqzwDSgB/vY2rDVpYZnH72vPoUrB981QKkrMXFQqbTUOtk3eokgg
G7y6VE44iQbDOxBCNWgox++GlNzCB+EvCViTO2UYP/hx7710+RkVQyieVTsqcAVvSswNGN/u6tD/
hzeLx5Fb01TuvnUEX6K09r6bIsY67VGa3BI26TjIbG1eqyJ+Lib17fmSqFq3YYH42nr3IJLxjUs+
PoSnb7qAPdpbWbgf5NltyKOykNqmMzyJrFL3/ox7wtTxTdc07MVlfmfl4P3K4CFbJK6XIH3M+WHR
QedDvZqhmDOhUjoZDyFHrIaOo0qDPNJN8pLMzYxF9B0JvYnH89AsqAcBj8eGPt5MEtaDJPBazWN/
GEOaAlqNOuaiGlNyX3xO5IK2bo5upQk7+v6KTE0zss4gIrYunol7tyfsM5hbjz31jYxSgZDG5YD0
6FCrv1MvOy7krDbEdWp4Ho9x9tlPPetNfTIYNYfO/RPofz2qIcu/sKJdfu9ns9y6a9QrdWD/aGnd
aB38hsu9SUNifuDdP0eSk8sKvegXiNued0wGqv2IJelRRZ09wz1MJcnLGRdh39BxwdCHpTJb7hbG
y37ptj7q0WTos+20v+QKXjy8C8Nc/EjfXv8yp1MaxAWoi/BaDPaMIOxstYo/O4eALoPIvyGhLsgI
nAflkdNoLExHfrcyUhRUVQkWYqme/Ur0Jw/G2Cb5iD3+REAH8Y6n0EtMKylv9HLPcvPmsVVwwGYI
CRHHt/M38BHMgrcOjFvkxm6U4tNAB4T14jQQgZKjz/+zISjnYQBAXRjcX6RBzdaFwMbfuVAPAxdr
VhXWrSokQa6xOJeQJyunuhtNErVdqzATKQrgueiBQdpL3QP1x3ejstBEHJkvXZN+05e+rYjI4gS+
K+wX6VYA6jAaaUnwgc3kJkniP9Uc2xvs3JdEpnQmQh3C0GG0E2ZvKlJynv8psdIIH+W2DkYdVZQP
4aTOH8VKgPAwxxZAXkqXQ2UoCw7pybrBa3gHdc6iKem/a54C/UJBe2peu7H9XRjgczGSnrVUyC9F
/IZz/jfMSUQRl4efFCIje/F343T3c2jusV6eNVjXsNIfSz5lUIh5zll7WwQViQKCyv3sOxunm3E4
1i2ElOmhNeW1kTUvfdui91ZPeAOAwyiuqml8KHgf7uhffSDO86BSTsi2tQwKGDwS9PQmECH1TczM
6Flsc3hfInh7B4/evz7tXQYAVoDiYLhrCE1nH9yGbnWJaslj7SUegtdcTuZOmnO8I09BJVBw1plJ
J/GbNQ+nMgxSBhXuJKaNArtsZgtdJS1hCAkciiD2H7jCPHrZhKLrM5TM46kDsDepFqi+f2db9i0j
AJDNK3rfaV/o575Ko/5GPX60e0q4y9dYtee4DNnDI/VAcsNL/D4ORAwM59jTL9srVhe9vV9amh/4
NjBoXttK/BM+12p28LssG78Wqa/hgN2lpwaYimJagLHRYx4zLQgPnrer7QIdKP0Jjek9BjJvWgZf
zGNQw/Nt108TZ9tcPBL8OKFejlUTyWbd0ejgpUuzqzH0jBgxrhi2Wsa8z7vlPJTeK6/4a47mOxly
xY7W8JSr/E1g6oDSwvnhyz+T4RI1iStoVYsLL7ef3ntUDwihzK/5gqmSPCQl0VNkEFkcw5Pougjn
blQl4N9qPqbmhHt7IabiAV1d26/55syW0OoQXlXsb5MFyd9NkDgDMm95EHyIyf+Mw4Rbazb+1mX9
bQ3BFOVJdjPVH5pIj5SHbKsuOBZd5Ww9G0u09j58Td+pgiLnUoVlUS4K+iVi2/Ae6jZq7YzFx3EU
y36Ox9e4ah6yfDpqgjai9xr8X/KDlCPuV+cDvNS1MZMfEpzruesdWENyo2U7gC2pjViEOs30KRc+
j2Z3Ndn88D7jT4wpOxU/+VrHKVZ2HgwwopELToCZw8oyPkMFBHakyToYmoa8nGp5toldRkWsiZuK
M/HUBWAuMAClqfFU5bDd8ZWf82rhglJY74Yx/vn/BdcsqvFjYXEtoG+4OXsCez0uWhw8NjIUWUGW
+q8tdU01gTjfPGbDvwUaS5I3z64qYe5t8pHU5pTC2nV9ZLeRI2AgQ81JHBnjcmnTHm2GLLGT5qdc
s/Vbf9NjlX0WU/qqGbA2sieANNyn/Y8NNYn4zRj1efNmufpoBmQQXCwiJkvSaBhtAGZKnu2qfhqa
fAcG65jQcu5MDs9u9ewyxjORB/a+Ms3vGFMVLlxH7Nup33tsMa/KmS44lvAIK29EgK4emwYWN2lS
TAyusQNCwiqdDI/EpaXU/BAPFXHXMrmm/bifQyAw1AW/GjkLU991WVXhc80fCz3Pp6WVNxfwJLe4
YS9cnBP/KxxjX/0x3XiXps69F2MlQ9e7suv5HkI+AGPz0bFtqobBhwIU5nDr6UGfyvmFlVYedP8x
dh5LsiNnln4VWq0HbADuDjHWxUVoHanVBpYSWms8/XzI4nQ3uRibDa0ub97MyAjA4f6fc77z5KsO
lL7tPzmzEFQJOJgU72EYvLFDa0sgcVh0YlwHXkvW4JcuJ7GEDvvSt26jYIwpAVwK5X77NTdMXlbh
0nHkp1bBOGBG8BhzdFnWaK0xsEbRngPToVKjwv0tRHSx6k1VkZWhzfW+ACfDDJkDVOB9UeCFCfzI
qZieFbqly2GH/HQuUyh3YXDbJ1Wy0rLhOaN23NrPKKi6hWhR1PqRJRumcp7C/qNMAlkmfteS7Daz
rHJnR3d2nt32OsUK01ZF8iwH56N3wNkNkoC/fNOpOFtTDcDFKfALcsFmQ/aQGEO7MipgLTGVAHpQ
rorGeCxVigxbQJ6gK+egNJTPIAPji28Y/47xUJRGf7QsRH1IilS2pmzauL0xJuShOIhUtExZu9eu
LfYOTl+IsNTLoPS4exM+wWROoE3AIi+Mjo1Vqssfs+HtgdhpnDCELjJ3PFYj7hgoSdYiUmIHr+hk
iv4d+xX7zaD6LsYHWsWZ5jPMwlzR/FixDyY775Cg7xumOstAD+ojNhG9NL+UNuzxaKMJDjXlqcDJ
SgySsxv20hOUwukKvZ7XgUHeQChJ5xY5ZvLO76g5OGPPL3fhZDyY9eBvOlKZZnVlWcZZH7BbrD4C
1PRVzeNs3TD9XpLMe6snIlekOV3pu7vOYXNKhtXrhm6ZtN7JEjASWoflgnM59IhgmySwlym6ilgO
8WUl3k8guSSwHC7GgZmm36OPeTEjaqs6xFVFF64CHjOa2v3YVJdOldqWh/ltNIbrwFZXray6taFp
b1OXHKH5vig22qQrS5vjun2GIzuXbkHRK7bS6c+9UKSR0vro9e3JdXBM1hWVuGxbIOogp0+9vqGr
gD1FYn6Mgc+DA+MT1o1kEbKzWGZZO+ztTJzzkr4flNUdn0Csc1SURnRokNVxzeC5M8AvOk1orqZw
Z1vdlhUzWZR2RZAROFOoez92kTYLEzFta2icnarR2CndBtxSawS2JSMsWdrWRZ+ObovlPRjDlRAQ
I7iq+Bl4mtgh6UQ58Y2x/33NIuO7EGZyTEVPz0wQLQXT/EVuEb1GKzuMujZt2fVRvqIXRK6x9Ui7
wvwcSaZ/IJGwZSM4GNNp4JlB4VJL4nZZaWF6xgaJoQjFCxgCIw2eMxS2LGunsc5s0w+lQ4uCazVc
4ap/D3TzoWnIRYkqmU3xM5vyKsiiH2yTDb+ueiQZp5/I7DU3ej8MjGXsegUB/6ceh03uczYUudwj
dF0727znwjeACRskpNP0Hi7IR27oW8gQDJZSe1i3PEgXdeSEO6Kh6APNBRoPm1Edxh0prqujXXXd
gw86Gqd28j9EnVzqoo+wjVEHibC9HCmyX4Au/ZQ4JqS2a2sKjsi4MFqObpqWy2uqgnoZKvcY6hz6
i36u87Lkj9CHRytEn+d4gmW62msEdBdWkuvbwgmO3ZjsiUUsa1OrL4PXbSqmwGxE05ohFR60BLNO
xu40r0umtZknmQoQTJZD/gxltNvWVE6hZyEt+hoGg6pwViKrrqQFHmpHY0/SI6dGMqjXeXBDnBJt
QMfnr4mOT70A2ssljR9sQYcXDiSpXlpdXezp2pGwo8ejjFZtcGfaMziK6Td7l24tEQjppDHgFsC3
Vm159ZJ04oFGj3ac5jgFNW05HWONUYEX98uoAX7QJGpE49U+MZVTXGe9BSBs1nK2CFoSh3qKbBCq
Jtk7UP9on0ASHWFBLrWkuGshe8EBoYktqjO+nmc4ETM2Op1lP0cC7Ec21HLTecGV2cm9Km2xHLd6
6TyGmOSWHZhKKi5LbM3EFtgb4PDpS3uluwn8G4D3XimwOOCBqNwafDmBhGLoiXNZSbABAkiLxgxp
1TSWRmDFbmpEa90gA5zkl6Tucd/a9hsTdZMsaMy+RzYZw2ckIpU7YIkg6vTqJOo22EX41hYBNtpg
JBJHB1ZMVL28s0wAdbQoGhFBqyKzT0VhkN5xmRm4KBl9nN6aDqm2XHXvOa7ZOYt0HPvp0WnM23Yq
YWR4m6Z26i2dgT9j51/7sWPBbl+Q0W+NvgHdppqlN4ps65gU+kI3hoDPvev60aHD/9QTpvWC6i7v
3WectDAZu0AuiyWanc1gGCoN7ApMOXn3RZaAwRjqveXSkYdJSnIdaEs2dTHfznU36LR0gRE3Hi24
nWQWpAPX00bUd+9kiSU/YKXFKK4QWSftx3TKd2GzoQ69CvOl2Blm/djxjFp1srl2gccQjeF/X/cE
eiuDZJr/TWIcp1H43gh4LTwb4f34zQPb/C8Ura0qo8NQ9zd0n2tQyuJPFDreDfltJ+k1bewSJWh6
x1vobzRO6YDNojBcuRBFb5WHclf5u8QZvpTh91upB89GyLsbaE96UcLnVu5y6uCPVRDPFqLUuo3l
ZhwUSfwuZgdnqcLPWm9uM01Qxkz0vbEY9eC4svGK2gRLcpc4vGW+dZp3rGquLh/NEwueeGmJ6vkJ
fE0R45op0Q0XIeMinLXDPb4giLpbl5M28l898dHwwKuR2YvR5amDMR+95fDDme9JmyPUpfY6xcMd
Sw6VaB5SzSjIaw7McEx+eIItxvI9diZO+W1Z2juPTsim5mc1qX7TGJK7wgy22E1fMgYIqYEli+Zz
WBmscaWCT6raR9lM8EOQOT3/1fDqh05yZLNZGQhGY+0Ok++6TEDW80ZVMWAwTvyPFSQYzwnfHnPo
5gvXxmmHNeG1Cq0WPkO4btJ56DMAgfKtdF/Im7Lg5qoGZ5sBSmVA1DAbjVgOyAQixzzoYXlUbmOv
WpdtQ5n6G0uk/tJ2vHdZcMnQGfVjIdzzsaQH9sXChdtq9pzoCLxwnOHZziVxAzmhYlYv8c+CmWoz
ThJaPCxTMe19Bwdrl/buJgH1Nc6noJI5nK2KN8vuqbyzPVYIz9t2E7FjDI/seXm4QH9mrjFNWOyD
4JJFdrpixgJb0aDFcJDxC4VMfDIjcnDRDtdGR4dXDs9HKrMfDQ+5aeQ5siD/+mNIql1USEicfMAy
2Fb2eG/5wzZoMReMk4MydRtwCN3Q84aBQkbvpo5gNBXh6zQz9Zj8cZHCIEjD+KTslsk6t0qGkzF1
uj1C1X3VU6Qnu/wmskvcn/nFFZhoEb9ITOtfHmtYb4C6mawY865DWRd9t6e4Lrhuw10LtOeQfhIh
eRUtMdjIniUCNEEQjJO3YQm0wgvlIPvKZIjLMJ5hat69zFx3hP4FS8KDDY6azQMDOp8tROwhc3SF
Nbsm3A2+uisHv22ZWjdJAtDA4yrrJw9UuiSs1+Ht+z3wOhkH3t+Rk8aU0Gw/0iHYl0UDpbNwd5XV
D2v4iTNIkUEOCgofdZctqcr6bBMTahYTAtBh5mvcCYnj4y2MjWnj1KSoyuY1D6tPd34CBWISgGOn
Y5m8JWhUdHTxbLSZDK9xQl0J2g6iXeHcBfJR0i5jyi9fGHgznOTi+UcqZyipmiYUebPeRrDzDb4L
sojaG0w5NwDVv0W4rxL8GWbMKFw3FVySpj8Yzd3IxcnMjRcbLWzuaY7rdsqkaeJkEtQ32NWP1gSD
uzUNEg/sLUMiFEy4zY+cgxc3Tdswv0n9U51RyZvUioRHmgLL07AP2+lwWwjYIomUAFwatls+yd+S
TRHsX6CtsyCLfTJgLVkCbIkIifGh4b8VEZ+dZvfYvMLT4AbWph8+dUHgXYvm8adgY+haGrq6Yi0a
ZfJYiP61mgYc0s64dIIeG9VADXuC1wQPIFtHgoGw70JaMgaFZaluTlkc+uvRzJ6JjK8srDXL9hnP
+3MGAQT+3xCsWr86jhZiDeQv8IdlC44b0ZlrHa29tMkKQMskJZNgXgDtsZ1suDbdfHLiWKh7kLAd
l5l7G0H/jW25y6txjX81WY6Dma5YrfjRFcbcnBhRI4tdxdCGrSkXFcyyvgrXaV/cKSg4RuzfBEH+
HpUx+7aq+ISQNUlXrZUePRGhnk6EzVaJyQmEnnQ4KtQ1jBGWllY1YqlrTNtlTsVn4b9U9G1eB/zl
pqXd1VX3RU582qD1NatGXqiETlf96L8zE3lS7tfUwVrtPcxxvi47Kk/IHgyedmPriHMGGykhmkdd
r+56FXDem7Nkpte9zouGTKEEjoF9n0TR1fLTTy3QvybAiwsRI2ghJzU2mrrXmi2zuGejY1CWgAn2
wv7RJIi/GspxVyblVwLKbJ2J/M6ukrfWCRVD0xhmIV1bq1hlL/UgLIBl9YdiqIuDzuf5yE5LMT1w
smfDDuqVY5Fh6rB6j+MjBWIDW6h4HwzvButwmHW35P5esAYevHkmX5n5u5dyS1TSeurUwONJcyjI
5EQSKfvg18/m7Agf88EGR8mcaZbZkD6bJXCS6BRj6dan7DlzoTeyJflIzfIQZYi6podo5fAZ6bpj
LrkV6Z7lMqWpN9WjS0xrC5NPhi0duSWVg7LnlN1PYYZVHKSLFOGdcBnD1UbyPgTjZajTaEHnHGfX
yZ6DW/Haa0ipihgbU2mxJuZ+vZGR9UVRUbYNiMTR5L4bHSivY01ShDk/2Y+HUEBf7PJPmcIFyw0S
GSU+MLvVV1RAQLrIunsFawQd0rnz+ualZnIPBsfGGLhURWhz6OBKxPAfLstGT9fY1L2hcReMTH8K
SjzjrCuoI+HOZmPdLDoUbTjldNwH4WfGrhCrfM53r6pdbQNPRUzUo+zdrKtbq6PfI9S+6gSqDhOS
tWEhxeVFR4QwhyJkE7es+/5TQdH7/UMfKHyiFVC4IVPMTekF8GVxI3GvAGPGBxoWp1xw5I9Hnmbe
1D1Txri2OoOMa1ni8uWlxYDWt+zHEeuTbZHh7deE84GlaxXVjJiEzXGEgdMAL4CIEkohxw40KDF9
0Fm5xKcFlcOtniowyWZdf08N6v78QmVBEs2PizfFFmE1SdZZLfPWbi7OVY16j0tfc3RG2qSYDRvO
Y8xsL8G3DyEOd/r8gnXp7HJw/MQfDP51XNzESPSJeQi85mmcf7JvlOnaVJq9srsVFIJFZ073OZEe
6HXoolwUhxS01khEfF2Gxl3AGYJA8l4J+GYkZl3yP2IrFC0+fvFtcXJcWD2vIbJJYKnimIxkC+1+
ZQw8ldmF4ypxk6VeyKceezwjwv7qVOgm1aUZ/DcynhDipPjs6EeZMvBNXqpwtQztMyCYNUwxHrgM
8TSvFluTSkmvmqmKSNO6z7lSKwu8o5L4qmd6RyZbJFN7MJGZ5iNnIB7z7OoZ6WJ3rZf6HHHwnOxK
AQ2zXvockph2yW4u3glJgm6w9i/siaMt+yKNh486lWJp6rJAwMfJ7fk5QmXElBYhUWw03/xxxbhj
3gRBoA3kBs2SXDb8HBchUQG9ZZxgQPIlj1DL8Im5UHgqu22fGQ+T6PA3NcO9yq1V6yVi61ZuytMX
btsAWM/PSIpaBeQUFR/0bEiWig2tZEVfhQwzt+50tTRFbzhHdpDkgEaJDywGGn1ApPApuyGbYSmz
Z6YR4wVU0LCoprcq74sN0cmKme08QZ4/qTR5dnvM/V4zK5RkdcjaDXJJSOoH9i4n40isqwFtJ89f
hZPvPZ0SYZ4nK7/h1fkUTjAzwzfgQ1aBu8o4HrQRTkhOn1g5t65xoOEOHgcFRLDhI7Gc9GqlQ7Rb
NCEJV5NlACrNq5Bet+yYO6uW996wm+fcSXQg3mxdKpNBgDl9UEJ7HaOpXOmtgBCN3KmVI4v08INX
6SPISsbeQ0AdBAOqpuSVupSPUXREFdJSEpQbBn9flvIujuinZZZJGRdJLlwaitR3QHdVlU3v4GjU
xugpR5H9d6H3xc7HRZTrE9wZWe4ZMmVc64REM0xFeIqqjxoda2FMbrZhTe80fHXCb854hiASobSh
OYcj/aNJ3xz5jzNTKlxokK959lyKYl3FpP8D2UpgFjy0AZFi80l9NmzH0mEgJnMSBl6Zashrs9ko
Mfi0md6HGHYX7ixIUE/0ILKfps0UajXtRAFVfngBIYMPa2KW08auXFRX8FRQkqxlO0xkKriTltRc
9etQcFRxeYrxhLK3pffYMxkVLYiQ8FG0To0QK+9NzF6iC9ZthqGHqexzUmb3nEtww/Iu0C01jPbM
utj85tYiqk7GAsYBsQZ8sq1xCgP80WpgLS8U+2GLqTt7rc0w+VyZrn2TGsaaVl7GbcTul5rJCFc3
HqdU30RWWuxSIaBZdWrRFHSuo9OOC785UrWL1y98bkNOFpP3nZk1+4dmKcj7nRi+PFszyt8gl7OY
mvyTCelH3s0OUhPcNRWBKVmADQbuNsEDHs55t25AsOc4TsKpXowJChf6hNNzf/ocB7Da08INpoDc
D/qgMUetplhjVBWF1ySCqWySUF7anB44rvUZDPbauCt78yuV3IFOOtKBM4XljbASe6dPBMKsggS5
Uavm6LiivCEid6dFJGetHL0qizwUWgoc2hLieTqy6IysONaIqEy0+5FRer/q4s7Ztr4LmM4L36m/
eqo6p33wJ+SKxjGvppd3D00bx9xeOHhxMO45CXbPKHvHttEaJl1WeB9h0TWTseO97OG+TQ5KQgUw
sjTNLenk4Y0K22Kd1IxIKOF99ebqtN5u5V4BDeCihQZLzPEYW1F9VWPNsLGbAxYTIIWDbkVvxtRG
X1WkX1y6o56zcfpyBxSltVKcxmz8DY++1c1Dr+bOdQZwiUkIE7XoimottEatMg+QK7Vd4kAsobib
kBNsG6XXcIIPL+7YbIFtuOMXe587bF1T9/boUkhSESW2SKfRKcf9ewrG8TXvJpoPysbZj1nkWgdN
HJ25LPH3fwzpv9S/pWzEcbG6Wo1/Dk1oZf3IhjyYfDQTVyogdbbGJFNvJ2S2F6N3apIwQA+8lLEO
jnQGNga9nF6BthmF+TpQabp1uv67Y5qw0ybhnw0NrEgliREnJTji+f+KTU3bgri8LykjPlZDGh8z
xYAai2jCnXjrOdXOMyZyHK3cSoPaKJXnB6+komq04G5pElajqVNhaJeavGUBVLembbpLPwzNDTWs
MYD4tFpLa+wuSeZ2lwj4JiA3j719PxcJBmLecfx+NOwwii2Xkr1pce/vpUHlbVlbvmD2CBvYS3Lv
WMBtIYTHWX+c28YzHwJexr/b0NZYXLwRlPNE3mQZ2838JQnObAsdnWhouKIfKfzILKRyCSf1rzd9
MuV4/PXICNuOLy5FIGoMxl3RaLvfJtAqo3U7Njty1nbEMdMNzr2yQL/P/yXlBDwtbjJSdSP4aQMq
Ej0aT3EQNKtS6P7R6K35gZQA3rVN6gDskFw1zag7I5kRC3MJoZh7PPloxCngA9gqmDzM7JXNEzp+
4cEU7QdLm251uJC7UGo4hRhu+obDAbXCkDtCQ0TfibKHUbn+Q3pXzg+02qQui6hU+zwpQms2tfRW
+2z4Qyk4Q24MissxgLAW/tal+WYQH+sac+RcsOnDM1ulVST3OiBVOBoYxRs2XgfRpBhVtNovb2Q8
PjUy8w7NX9duOmdT5os6JtG3K1x571vxcJYhDXTWfOViW4lOo4q0SzJUT1ijx5sorcOz7cSoE2IM
P3oUlkVY4NvBBJjvurCujhkUO5IGfN+xAxmbEivp2aYCihZgNRj9sfGIgs1f9z50FJD2Bj4kJsMR
y5qObOp3579eIlQnb/1bG2mYfrGIMAts/BwjEEj/rzQxx+cRdoReDORvXfwwNXmR8++FWKkKc5A0
0h13c4fLc4j26FAMk6wJrItsiUbm2ZcWNazyeiAf/vu/Mj/GtDK/a9wQNJX5M/jEzJtdX5dfdiCs
dUo909Lgt3SJEJx41ma0kVblciIAuQsq3zko4xMRYziPokiPKXgskav6Gpjm/e9nBORmTl0zeaC1
Ij9Nuq4eYgsDW1AYr52dN6tE5xgZYgGUzZErIiecaXv76DHqKrmmQYLPS0YUnmMiXJh6ph6Ghpo/
CWkW07rHKKoBNxWk5tIiFX2lbIGhCORVR5SHCtrpNW3ZfThueUtI5Y6NunWTW3bzWHIEDdJiNRkV
erNCoYOjWp2UoycnyqHAF40brMmAP4exvLdoMy214iN03fGl1C0dqaWn7cJu12HtM+hPhvioRMkA
RtbRre2WF7Nz3bWhe/kt80+yAdTSrvx6fjfciVyk7oPz5rS7xBzVn8mRamQe6CkmoxzcVb1zW3V0
dRV1fwcZ0NpzZMecFffFczr8eMG0lrBKBrIX977nqntLOhxYVPQG/EpfRhpHYL8pL45B/F5KmE+y
OUF61a4Za+ZcOoWmH5lAb6SRnbzCw1ALUeMCK1S/8QlOs/GfxAJsVudtqB66MO7gRGKUdgGg/bPP
RLAfKsJKhUVWsfPpbrLIc3MehYOn2/74RqKErW1QbXMHFlxX2WtzrNLPPoFqC/LKOAsjo1FmKJ+J
+gGAjGAM+gp7fsRI9h7EBxUAWhp9oR1sxyE4VE1hPZa4a5cNtK2bPm5vZ3fqOu76AsoTcX07z2nU
TOHX/N4WvRmHJ2+c9FOv6QNyDTWBwPq5aDrp3oUrjewRSHYnvjCrol6yUuFJBQm9jQ7EwWqkkTAR
ktNHbx9zyR6a/H16aBi2HMSImSZ40BmTgUS2quVU9uXeVna1zQqItyqTOQsl7jKQ0lu0QrWbYsdZ
K59iJgJk59bgcBMFBss84cHIiSBFdxAVU3OgCJaBQA/oL8i664CzEYQqVpkwyhjOS5deVhZ1zIva
RRDsUSJews0+xxRy7xJqQDAW5UA09FPHerFtml6H5zldhZ733Ib4NkPE0jUeZm6mHhJAP0wgVFx7
WVYU8dY0Eq8Hk/yWRdos0qobOwYp72DBBUEMqaFpdwG+drCKdxV4CXgr/aoHonHCw+XuYp6jdMxR
WoJXnfbLkLwHT9QQmmh/cqCUAgxP4lWKhCWTijIcM2UmAnGVEU5Ak21h70waSPOhYlObOhyFOu+x
ddK143nz08n70Kp0mlFaDMvaej2V6q4Srr81LVct3MLc2llt75pEf81M+cQ+ImXrWjjLycEg6JqQ
egW3BskUALJdvEu5GLPIN87hQKPLiFsfMc3B0KkfWdtyzmXYizItfE95QqkaX5RjsK3v6nRrcVGu
o7YxtnmS448JX9HBwgWLOhklApeQp+/bVHsL5/VvrMVNxyLOYLW8jrF1DkYEfT3Qp5Xo9CfBtGqJ
O332ftkxpMUTzuPhiZeDKohbJ6f5YoTdSbuSvLGzEdqCdeBUgwIj+aYDxI85HMOkCMMgqR65IXOw
8gMZ7xOW3IzkjZ1qP7kGt9BQJRCQPmnWORiAocEJKsKE3pLOPwxd+FqwUcccDdGAMMPjUORw5ycK
A+PpZzBSm7pKfixPpw08C2+Fafesm0TJZsQH9WHBPtR7MoXTJrd7ju3ITktdDkh4pT1PZJbSi6qj
S+/zYBJsdPTyrhTizIY3566pvirG9XaimKrhRCosjSg1X6ZU4NBsndr7yXCwt5YvMveujdF/eT0h
0rq23lwObrGjjnyizdaT8c4YBPZve3wChEVlaNxftawr92FDeWU3q5VNajCvxRFcMQhuFG0bUUf6
AGx5wGm/fjSa3FnDbc6pf2XbZRnFyXGcYNspnTpV5BG4MXhhBQJFLWKmnEW64kBPtcT8TZtyeBqE
xiE5MSRvQZVTO0cJOZ2blRS7KStIzOTRViTNVwMia+n7d6k1NKchlMUKGeck84wGiB7BSLOOXQyt
u5uuaYrFvzLGQ4HsunXj+mk0zcPvC4knODPUMyxu2bjoZy8z0pVUlDzSBsoysQgTwv2MZOkBr7tb
O+Zd1pwKEiWegLTsbgnjJyvi2Qdqip4MYBAL0YE7J0VKieKo30difK25iFfNnFuxI4yMDgMxLIbx
a9myN5prVFQscfsHt2Ou969WhOEl+4wUU8AuhrhlTwSVLX0fa90TDWJP1sjzMjw7ALABgRdwuUZ6
2liJ56fvC0oAc+HZsz2FgL717NiU0WdtQxkbjY3siWtIzX1q6SjbFSxqmOeRQkoMG0Eb3EZT+yEr
hlq0+SUrUsKvmbIJiaXGjTXqj5aGDZWDFBOfPHnD7GitqQdUVbvP2B0sypyBUG4yu/JAuDlKYYB2
GKrDcwTaFjG8jWZ1eKd51WdNksQf1TuN8xBT6t/3z1EGzuyw3LiC5FnN7xoXJQMpG/wXusvvTZZX
5S0aChyPKaVZgtfjBvo+y/A1q3Q8MIv17nxmR40VfheSM4Tb+Q8FrByqyzmDyFzH7EfR6x9/+49/
/Od/fA7/2//Ob3KyMXlW/+M/+fNnXowVgL3m3/74j/P95uH3X/zXV/zr1/9jt75b/z+/YPudX97T
7/rfv2h+Gf/1Tfmx/3xZq/fm/V/+sM4a+pRu2+9qvPuu26T5fQH8AvNX/v/+5d++f78LnoPvP//4
zNusmb+bH+bZH//8q/3Xn38I9fsG/fX+zN/+n383v/4//8A1779X4fu//4vv97r58w/T+buFbdVw
wLkbpqnbf/yt//79C/PvwjYM5SiXzbhQhvXH3zL45sGff0j5d9OwLWkr0CeUiQj5x9/qvP39K+Pv
pjR1yzUlyS5pW9Yf//f3/pcP7r8/yL9lbXqTh1lT//kHv0fx18c7/1o23wkIsrClcnVhSlsa/P3n
+x3oSr7Y+F8oYS1iQauWmSXeHN29i2EPYD9tTv/jDfnnz/2fP0fwG/37jxL8Ro4QulSmEJbl/uuP
Kkc1x7lwR4y1ze6OfW3/5Yca+2qXmGVefIZsWtsRjT7Rs+8eLSiNow5kjWI5ccsbembOQcjonD0R
htLUePYnbRsMVbovw33jolhWA2WbPMvXxnW0pon+Gk5YAJ+SZWXdWXXJlDB1r72PZkt/xVLvjZc6
jFHYrJDAqpdBdcaHxpyVs/dAGWQlnof8dvLmMWfufDKFWk8cLPDYPMRCByCmjoVm4C0am70FiZlX
3H6FbbMoO0eyNWShwsqGJVZ8UioFO1EkcpnRZKQKjbJBQ+5qE3xrWvh0zEJKTGwTiHbr6IQvjYfe
9Mc9cbCXjAE4RDiMi546MvlkwU2GPXvdXd7GrwVtVrGnrjB6KECgabVU3kvmQM+DaV1AQvdBThna
nlogCsVzWoOi8S6vi3fhp4deO9YOZm0PEzhjBpzyRvwIV7Qw7a++uFDv92G6Lv0YekJaDEVc5tTX
JXgdf//FUI3npDee0vlFVUJmPJXCN+ol84l64DSUsNZ5spp6dZ3Gas8c5L1HEVxauPY1BqFIzm9F
4moL6wzsvN2GCbR2vMLfDDFohNX0m6YjMD9gy+us4YWAgr/1w+m1CixjxZ7qs+oAYUGucgW1bV0V
2uRIS33JOWN7xivJMyiWwxokyErrY22l0QDLGbNflFitScACQSmMk2u1eC/cHN6t5j1XEZbFlDAS
9yPhHHbK/BC2gIomMoROcFgv7C+R5TvIrGnq9htACGEBALiaIw1wi9Ec+h+j0fZTndIxDsAWzhg1
FV68Eiy1i1ZrPqoKcSzNgUvmol/ZuHYEMyZzZjvkghRYMo4amp+xgEuOhwnxzK0nzqMcSBvQy8R1
SGsj23EiO+B/hp/a2uEyrEVFpyq5UWPC5Q5RilKkg2nF8Peq+KvGS7W4kelcjssfTTar7Jsei6LE
VmXQR08Xx4lPEf0lsVumztdxrEuCZtDTRm2AOz9AT8RKx4h+EdfWvVZlL2QKHms+HBNPoKabxyRi
rzAkWxUY+J7iJsfrr//YlXOBZfOj7Pp+wJi0mEaKziNmYdip8cYWWA8CSmz8IICoj94tHV6AJHVg
NV85KgTtPs5Bx8kMYh2qwkCFs9lj/s9Q+HKNbpZePTUlzqlai29LvI71qCNC6c0XOdML27rjUCbh
Oe0YWHOynf3ZGs0BSMCDpmZC0gKofLLV8M0vmaZjO4ah62SHvr9TTUfi0VkSVVRLmEXYZ6v+vRrr
YtVUxbjXYCque7uAD6b/wM9fJm6c7vQcdFtMSwT6oPdtxoNciB6xxtfW+hje4yFjbNOCc7LQkAYM
zp4H2D41Vr1Bs2JnPOYRbo6or7atnd2y5t3mXbEXUj8K9zMF14chlhluTnFzYYkrE72tAXtL799c
osmErabbvk9uunbbVu4tbZ4UbvTbskC+9DUyWmOIlm1aNa5jNuCwSLc+Ilo9UO+Ysg2pLXxmfeZ+
WkEllm0O50f55b3RUw5pYp+zypGrNGrnBCb9CWDvQaLTZJ9pDQmzDGmG8+mx0Qj62267Q6R3VlYL
BGssvTNH+zS3CD0N1aygmNlu8s5so9aO7y4j702J9hAm6iYCnhIMty0TANmKUyG7xwwKhVkQpjTG
deH6a71rj57eYYVjc+bscaswXIS6SgGb8tqbOPfecd4eiFptRlMSIfJeValjV+HQplsbXR8+Skp9
VlGqOA9ERz1yd8BgqMsIsW7s0DFYwylRFlDCzZRmwkaBdlE+IT7bHlbGhNEKu/TWxSKxlhQwZ6z9
LL3BEYTLsZ/tgKRgNsIiCRJMnNjt5ICk90HyVMensw1AFYsWNnYQueexyq51jmLVeIc6pRpUbDvD
P6sk3FoekwpuypicF5uI7Vx4ZurAGPNm3tIm+ufgzD0ipOSCuiTV/VVrI4ntUvtyJhbCEXdWw21S
RhdNj3a4UkkhCcVkybjkmPMAuldfZke3SOy+pc27DjeNsk6TAi8RD9c2wwfPdAqXY/beNPVOMJbE
cVNcLI8C7VlGp5CszotXqzKfSm1AwqlewHtjUy32PIeksF+7xhW73wcJ4xh4pIX5bF68xiHaz4l1
0YbPZjjPK+r+CygSZ5nZQWQ+VsJZY3Dp7Gn/fzg6r+VWkTaKPhFVhKahbyWhLNvSseVwQzmSc+bp
ZzEXf6g5cxwQ0F/Ye+12gOjO9ojV1GNeGl+G0V3T8GUEah2p7rFW9jkv3Ct+qyPwh2PLCk7P0ieQ
fZfGJBskBXkRm1BGRfoTAiKfqxxrgn+r5wezQkrO1GeBljuTfUcu9oQroCjRtZQgc5zoJP+iAWOJ
jFt42urd6Np/vfkQI1RNCtHTJbRv5myf+nFJBMF9B9I/JJdw1tnX2TgWuuhcYvSqHPvTtHU+dgIT
rXHX4NOYQmCuErpTo56BNF/m5H9T1nDv3H6nYdfD7s8QqP1AQc7AaTbu+fxGmNaHNua/1miAMyOm
jW0u2oabXeu8W6PpjWEzLWuZbF0UkwTfvoSNfG4HdFVMObvmSQu1ZwzuV9chnQcv86C+XOYVcEVp
x3AIObAms0oQOjqfBEhsgDjGleNylyLjDgTZ6n75becB+4xCfWEWPf8okV0ZoEioldY+jrfkEX+0
pn6R5uDNlICcm7EHCRdx6fTDmOis29qvTCw6uIQcXFdcTYogBlMuso4pw7QsdgUg68l1XqKcZW9E
p7QK4kNYMsyC9Y3yfls0z0WJfiDRF94Ak7CglJfcCN5UID6FVl5nvEITMsLVjLIMs+1LkAXvvs5r
cFT5KTXKLTqAY1XJExEiDPTDR3LhNp0uX+vwmgUfC22y5uPrJ/8f4KtT1KAYjyUej/KthIATBuM7
40ZSIP18Q733JtpuhxxkbVsEH0XunrifGEVRswPgcAKlQNVXd0BNk6trvQRMNGDretJA/2CxuUvI
ieE2R7Ge66/MvhbNgQmZt0EjQrZy3wGEdC8MHN8hE+xNcyD5xjgJvWe1MN+LuuBv1pYXoKstHAIg
u+42dtOlsA0POfbRVowbmOUQ87LBYLKLy+isSiC7TDa058B0L4FfwwZFn267EdWJy7o28LTsU3RI
zsX4aFvNdmAINoOgWh7PXKLTykzK8Wldav0jHm+OA32vqsKrU/mSlWSUBf5Dn4/vjk6uYYnBgFQE
zh7xhFhl1zGpX/6TUFEgDqEcmS5TVWwMaQPfijeNZl/DZrqUc3KpeNPW49tU7ljInEx7pp1Wb8aY
QyiwngYLBBZZpSPQZBCGTx2CMYGByVHms+EA4Gc3JTHvx01xJnoJCZ7jFcZw1U54cZj0wzzotorN
uoN135weigCo7K5ihobk5D3NOMuc4uoy6RYh5kWSQd0PoTdeqqaHmlzCYi7uHXMK+FHHgQhOHNeM
/5FfWfZjPfK3U5pzs107Qf1gDtkhMjOvNM92q0MURLrLLAuewTw4nqUnXgzMLkNDo2x0BOQW1LwA
fVMdOpzayYD1yPZ0ggSBHa6ssT0u/2vK6XEYcRUzA5a2uU26jDhpEmML6Alzt54m64BD/uzWzmX5
4WruXxSNuxxcWIf4janHcfnnQAKmAmFilh6zyHhyC/sE3Pq+fAouFYOWhFgsOFHZp6d6Q9uh9o74
IRzyuSmtrdv3kNL9dWGOO/ZwmzAFbsYiHmHtgx/KVThG11FLt7rpo1ujiigZFg+eJpNddWddcuxF
e5GVc0817Ylbcgt9xsNAz0kAYcyuj8oE7Y8FtwI75I7RD6+nPZmOHfuUFAZ7GJ+XrwL96mMagj9u
KbMUCM+7fYOvt7ecPTLeFQZ10j+LZTwODkyVX44C8Cjg+tbyklLu1dUnUVAmXtD5oM/+bbF3kGLt
UeZ5ZgCRAfLdoNdrjTzJmotucnct6a4NsaKijR7MBEHwxI1EsFwv0ekyNed7zg4Mx+UzVgN8QGaT
rUkD1gT6qhm5XSJ1bVIMXlaNhZtPcFhCKlxsc+g0xoysIDLiqEIFZiFRXNFOsx2XK+SBRG5EZ6zy
HEj+ofV/nLFYVGinnCEay9qCa2gRCeU+tfx9Uk+3ycSWgtnsBDW2g8y4GBC6pQsuXFbRKbztEcea
vg/D6cycAKdkuh2a8tCRtpHqpI1Qb9EbXha6XhJGdz1oPE0rD/ooHjtTXuAFbAwhtjkRx4Zkiz64
q84aTxrJxuPcb1Kg+GFr72oyEG0t3HEynHWClRtwiJW5DVtFtdlckInBSDDX6VQBYAJMF2WewZ2T
aRTxFlHt0V3MxCWOb+0S9te+5w7PxYrjegN1DIx/dOrsfC9wuumO9mQLSm2D2z5VpzZk7cD97HSZ
p/MTKnYGTRHsrSIiG0x5M6bFPIXYEABHhOoSq5WJSMkkv4ng0wOSVgAcIYcKUvhin/gDMiYBGdC5
uZO8SF6YrQ6xoHZ2uOW2Yec8Ln4eW22qKDlADL7mec6piOncKUFB2TUSwuzqRikINyD0BZjoNNnl
DQPv1DowMNriYQRiZx1kjSpswsHawQdANNHT/YgeobMeejgnvOV9ZiycT9hzOMC2RkwucP0Vl/C1
F3iW43jLhWBaszVT7CZ6xqDW3eYKl+2gp69EZV6m+QM0yTEPSQx0MVfxpUJn2o+cwRPpx8tFtBIc
cgNcEsKKpFWyirynob5b3oWViE610R7hl69MG1SaiC5MUq5WOb+50qEVxrqZtC9+qwjSzJyX0Um9
JnAfzIa8LI1UK2STReoSMh+fW5dC0RSATcJU0V2wDJymci/z+pTW4qPM1Q3pyB0BEL7KqfitFZgf
m0w9u5M/YsA5UFbPhUDaDjmz38zoAJFVI95rYoWspf/4/8+cBYk0aSJaFwMbjfGZpwvD2IwwB/nD
ukJKQIKN1uClcV9tg3m2O1j3QPsrTWCsqUsaW2YgszStHPVchjY5qrVbPsz3VEejZI70fI26MaD5
myFUsFmNCqCtheuSoTA7ZJjRSmGpwwE385PWO1vN4NqJwSqMdoextfEc2pPYxuYVhNoJgou2zhRT
u6rtTC+Z+Dpj3z/WmusNApmlo9f5Xg54pZX1MSd6ve0aA8Y30Q9N8Se05ZvPPo3kBKrfSs1fo6U9
n6IlCFmgIgQ+ya/d8GrTg1sQ8mZqjL9yyn5n5nRsuLVsMxbQuSB8HCqthTfK6si4k8WMryEnzgQz
ebZxA4A2NQaqtcgxZiIOfnAcd1dgqeNdUqL/m8/YWLzA4EXmF1P6aGftaflMHTPkLLPSX6zqBE4O
zs0g2KyI2ZuYMzOjVGZ/Vq/BReU3mWsuVFqEYHbGv6rqIAHxgRSabIno4K/zvmAJ0auXrtceqQER
fHJ5AQQojAjRm1PN6CFZc7HYsu4iBA8CGiwerA9yvB91h59GJL+dGh9xItpLKFizcsiADcJ4V+jt
Z6u4kBrzFQZD/nMgAJMUvONxwa51i4Rf24gesuRBt/TyNCYmvrbiM/cBYKJeZlYQfLdyrreYHm45
6n4KplXQ6TO6OMboWrvX9eRbKQ4BjPRHJrr5fpQIxqeBn6We3Gg3di1SFZiEIOAiE0HESIeARxLj
C78cU0LgYngc9O6OgJE5RSHQ0cx0ZHZXRp42IEOZCFS0h7e651M3JDp8s4SkdfUnBhl1iWixioM/
Yn/JOOd9vib+5dprL1OC275pk3sNCOqoVZeCJ2hXWERTzz342sQfWV8Z8g0Ad8rgS1WnuYP4G35O
qMcRRPIblJntso0rT1pX7ca2/nKj+dtq+PRVXe2GIAAAsDPqkKTKJAOhzY+NO8hYKoxnBBsikNVJ
9zW4GJZxqqVcMwzNSSlR5RZtzt8E4MZqnauWUeM0ShyEo3gWwN37QRft9CXwCavgTwW2hWxZ+yXz
sR3VI+O3KiCPLK6+Jlv7cJuta/CvzhAY1u5ySfVcuyERJHockBTfEvgGddImcrZh1Eaew8aB0Ymj
b3w/qjb90v/C01xLPSSme9tUzq3FwshpyoZr7vjrQ5Cb1O7TPg9pAmdpkBCZmUj/nepNmqVzJClr
JEcuHIdpMyPcBpyCORLCEWeqa/ebPqeQqpirZVpw+P+jbXziW2zdOciQvqaqyl+tzH9LsydKAWiO
UXIZ2jh4j6wO52YNGK/XE//UQLSRbHZXcmRUGcTD0azjbz05sCru1oiuub95K2UmFCoepl9LsIWu
XPGW2IbzkBFzuLyZR7P3tBouiN6kaO8bjHTusU/r+dHPUBqa3Xgr7Pgzy41qN0+cpcFir4OJuLDz
DBA8JjpteQ1D8WHbDF1rGO8WzzGqJ1qlFDLa8l3QZdq8xORHXJf7pCoftIGfUVBgrXG7Af/PL1KV
5zK0KBsqQN3+nw8GCPm/AQWhiP/Zira9bNWSiNY/prg79tU36DcE7JXB0phSIuKLxTavvoF1Q74c
JarGEoC0EDRQXn+UA5+ubvAiMgNuLoE9cIUNAyh6y8iR1C1ohg5g6R7nSOYyywSttu/79DuoeUMZ
Sb/r+/HUgwbX5oWW1tWbNsx+O7389QU6Ca1jB57MXopiZ55EvcWbxNKYLV8XCahYbU2U8jIVlNjI
TJ5gwg7JZ+4S2GPuow4+6cFpEObarXUlCJzIVbe9ISDjwGEcM8BsJoVL4KHiKjtquVOb4hh36sEn
Xmtr5eNv6DqCkF19j6WRV5aFF2aCSWm3MRgiS+57ZY0MzPnW0o3OU2WDJecyVYbE6drGO9H3//rU
5Y3H4yNmHbxycmmD4dEp3JudQLGJdB47KfmvzMLp1qpkO0fY0yYR3OntqTsQW+DHjA0QE0H5YOb4
8qdw17WIE7FIvUbM9g91w5RuWNsI1LZ6hql6SJxf5ZvUalg+ZT06NDDj17L2mkvGpTLW8R7CFlrB
BMnhGEuwDILJrEWvEnDOQ3mqtzpbqSaKxbvqh2fgYW+D5frbBkU/lVS4jorwWUGoBaTVR0dYuRQ4
toYpdWo+E7+ERVQ/G4Iv7wyw42c5Xtxq/m5NDm9f5r9NCeWgmiykqtwosmiZSEzO68zmfTf20P3K
BUZRMP5yBAlhiea+FoHcxoZ96HCXrZfbBOLVow3zlLaNG9m0+PjblhQA0GGEXCbPcnKQWuraqiMY
ctWy+/X6sUGpbWLxcPV9FkPi0r7sIrE8A109AntwEzaOOEZeMAPSTlQsznrS84xpAwA63g/ds2YE
9dkNi1eBI2JXz8YbLEyiLH05rEnojFmqdW+pi2BE1oV8CLDm+Oao7QxWpvtOc65tGehnLpF+jiLn
VQTWv2FgupqoLNrNmYZG0iJ1G5eGg9idoV4cNu426Q8TwxHPRsuwCQcq4XIiuNeOqvGqhkx5DYs5
NP+MRdExP3Rm1F2NHjmfhsPGQpTvmfDuvV6loIsCe1XhxQQrxbJEm5KfNOwQLljJpejSN33urac8
e3ZmgiKDVKs3eaRY09MtIQUQx1r/thGonC2FNXwQEzV82KyrgPDD0W2Ja9KybQWbjx6ho+dp2g1b
V4IQiG/J2jy+ioh0L9gIm8BJZkrlbkGLDc9Kk8OeeuwTkDZCVJYEAONZ+lRYWOjM7mPB4Rm2NVpc
vb0tMaOIiAGEgammjV0wf4Ufbrl3MBwFwzXOi2odzmimWsf+di36jnkGK9HLfd0zbfILrGJNNa6L
cYm8yvBXVTbyY1C821kKudeH4Mm0xaOsxNuYIH2OVRjCHLWeh7wo1wPFUj0DlUkWQFfk7MvJj069
YHEm2+LIawCO0LlMzY/AtPxtivNzmMv50CczHxGt2JC+tD2zsalsD1kKGN5F6Lez2s94NoyzBR/N
FBphsFH/MI9EiiJrxPeX03IuKX2w0qx7rbYhE0gnjfZ9Uor92HBgmLZ20u6kZkPGfSEiPdrcApxT
UP4zqmVO0LVJr1D4oEZIml6eBC8wx3fqIAAUH1oaPU1lTyFXhjD/RxTSRftiq8E4hP2LC4XPSzT9
1WpqTN0U18R4zW9qNOTWQnLuN4DZSfwmLpVpqmann4bJZij07WwniIW2Z3NNqB0zgrB9QwlieiGj
ud4HGjyjNoNAAvkD68dGNH621auuXveKwVNCfIgzYDQbarw60Fhw0AnS0Ba3euxTlM7MUQd0IzDl
kiMFZrWeTN5FjMAJ69DBsPAO6nX40+Fodpuo3ZR+7xNDbVqbOoe75pvA8nVtfPOJ490MWgtcrosv
Grv0AvIf++vqXQ+ldcr4bqwFuHu1MvC3Lo3ZnNTqEjfnHgnPmcEp6VAt3UVHkKbR/SQSRSL8gHCD
QQKmnsCkKMNPmyuLPjfZF0pIBDXZZx+37g6owIWjJ9yX2aFDyLc1JJYYXh9kWJNfPOoBZtq4Eesm
Mg+lTqQf0MgGqSf7P6xWMEyMdi+d8a20YybDAc8Ohhf2BAHLqJJqoGSMqseVl9bkavnqd0bY7qVJ
yXWqvoI+xV1OrgBPkHawzEEAZqRakv3JLKnRGr09pWZzZfNSHMbsD+LrO9vpZPkwdEK0zX9lh/uT
HSJNelt8TepSD2xsRmXgFKniJyPuu3NwSBo3PGIMOjcRpesYRApNBpiFUg+2vma/tm5pbGJyzNG3
by0BWTDo4uQsSTTrvaxM8ktNb+c5EFCNyfIK6p5NmFArmHl0UAK5cAW5mJZtX4RZex3L+Cuf8TJr
E1aDGDcATBSCbGdrOPoufcdIhkFtMW93Bv6FoACybBo5xlUFCIHA59do+ucjY9hUBUyZvHIEBPVo
xz70plU5zC4zlUSS7c2IqYZwdOFN02ht4kpnR+nHVE/B0bGhUfK7tFt+8YyOBetuSEBJWjqnThJN
zclHgCwJKG2DmaesdCIIc7DugbgQG3gLHOtROVMEba/F8wJF0K6c5zBk6Dwk+P98pZ2jsnBWkeBZ
cMdF1Ixyzk91XMxmetTHFF2uiRUQbF+czLoXyxGsbnHnGJWe6e6IN3QZSFSkRcSvBMapQ6QNzr3S
h1czyAzPig1sS6Q3bIGDANZtp3krzQyGWKaRI81L3U2qjeKduE4aXpf9kojcEcvGfOyiqv7ULVmq
owvO1SQGWOrJmQeQ+CfHf3Bd9nQNphCQjbVGH09biU9v3qOAOPsSpV7mOgAN3aDatNJ9JigAqGzv
sCoP20dfZsO+ImWAnjdiFVGPpyZGSGtUWLAddogsFEj228Yqa85ibBi1l8z66zJKidb0AovIh8HJ
HxQzDBJJEYfH+osJIWIVtbQYes3/q8L6RbOSYOcwLKjGYdywYuH6uSGYyY6vllQcWaJOLiE8yK3y
E692YbSNc6OY9LPRYJ7UbNN4nOGsc8C3OgJVFypArWFhsNnk7EyD8ezU2POmRCrfwEz38BawVhIk
ORfkHdYyMKhxgqPEOkP3Oy5zLn8DWRnwRAcprIfpSMrhrs9yRIMM6Db++MRabfICZzjAJdj7WnsA
l0+gQ5/h1GwVo4qWkm9MynfbGJ9SG1FdxTStaAgjygCueA5UqXBAKVTPYLwo4bDU5FeFEW+VQNY6
m2a595tqZi0J+maM1+1SHRcx8QV+i1I1DVW3HfBrUjpLgtSm8iPRsAUyxfjymSXn+Uy0mWb+IMnm
LM8V/RcVO02Xamh6xmKJ4sDI3k6oFxmvRmK4ICp9UY11Hoygf7AJEgRPYP2zSQiGdLANlr638Nlb
6LPukECAR2seb73Snk3MFEyOWKeK7YiVWAWFC8wt2dtxfsbF/0zRbG3tD6eWvIJQI4YzP5KevIL5
wMlqlmdhAFSfyfao8lluyrL7jcBRr7N4/MTU9NkLwokCIjaCTHMWm4hYW7wUcQcl0J2iCBzIre4x
tIO++cZS/xTPakdlbqckiDbj1u5MRDLGwg5F8TRWZQfgnfRIQqgg3C5BnHlws5BQLX5TUtckzxyq
rQ3WVlb4PZE+FOs7pO9EpMBkMaE5IDtBataLZo3rOz+mWISZe/B38iJ/LAOiHxW28pVN1Z4VwCUa
Gu31NDNeIOryyalPSTAeMt1WjwGJdUXSq23TC0Lq3fhbdI2zURMU2Cx57uZa8ybsBSuROuixmKyh
r++ZJCNFzgW+8V6d9NxyNpaWuGRfQQ/FA/4wxtVjH2tU24F9qFLnp4irao/dFvVNn9S72Yq+K1hl
/cL7d7iavD6ZMBUmMiK4NlwJVe9KxdBE43uETugfRAsdndcpCyjf/2pS9RbMaLZMp79iraiOetr+
Bm6ZeioUzaZtpwPTk4dubm6Byz1Z9YfG6XJvNqZXnSz22gBOhuSm20gJWNEmEFrPqBTd9Elojg/u
lPpxYPSbSSj3CPe3BvHzCmHHgTwNUg3qTWEKftzQeJmJ8WHu4G9Ig4JwKYvfBirDoXVDeTSmiZm5
p6y+8voaAvwUWNc0AyJvM46mBLT2fiF4CTQUT/Os9sj5ABLW+d9gqmPhVt/NGL/1LSuDRdnC2yv3
dRLcUoIj4imo92gA90TdDNs6vwNMZ3vZDQfYxIdZsRsbiumigXi1WdMLpFLUzMTZuXUKSajSjDXB
Na43CayRs852AhvDqh7PA8Llnc9qg94/hRTFu3ptTdqtrFovKRL2vK67TUcARSgtcFyQYgtI1PoY
sxgkdRnc0z6EgGja5yFLfh0Um5t08m1wAsGLBYpwnYC93SpX/jOrX5SX8Ht1e98M1b6Mhxs8aN6a
IQJ0pqLrUIjYyxwkQzSFJP+6UOMRmXkpi64yCTr81OoFJ/WTZaSI8moO5ETVhzwDeTGBxNzVrf7S
ul9j7ujHwNB1z2YbKp2/Lg5pnYFPrdM5POitHa3jtJv2CN5PNtsxS7JVqiU6LJeKD9Qn5NMqcJd/
+xpCkVkZdequhyqMGaE6mKvQkZdqA20O1RjP1LYO3jMtfNcpA9OwFGcpAN9yreV2Im8sNj+ZD05e
7ejgu8DtnaZYvZWDWXIGTQu4oH6H5LG2fARyphzgNdrwZUP1ntCf7mSEo9JXAO3cCBYkJx5Rj4iu
Isv+Y2H6JG2WVWj9IMzBLF4ydWKWM225tkfYyInBCMjgW80RNGynCQVPDEMeJhfLDGOk9uMcj9xk
PxeoThbzWMS0fJ3oqad3rr0WxAJYLKcqaf6ogFuq6Wz2PeWV+S/RUKZubXE3M9p798FsojEEIpqr
8VmiAaRdfTQYxVmBe18Ax3bj/0oORLOAvIwySA/Kf5rEkkegeEPJ7Z4KS1urmiKUyoMJQFBsdWe+
8UbqDylJdXbUHyy+CCGljDtmr9YnTgN6r9l5cJRNhUjFaen0szoRdH7XWPu+SpaVnXYyDUN5ueD5
1yYCikXaRVuj19jSkm0zxcAq8YYpEmXQT/WrwWW3Hqr/v9vUO99ZLcdNykKig7GLD/bbdmPUkISO
zpQFrW9eRIvXTFdYJjWDY9DkSLQUgHTQ1xzxLC8zW7B9yh16Ynjljs+35E71dFIMV+RMv+VA7cEe
3PocG2hNVhPbBmByzZJ/A+cGlSDyDlYMuzyGJEBTDSaP0nBl1e0rPVG56hjmxxmiuCWrIQDhvCoD
xrOj8gJlfLqWzdgt7k/T1C1UuqpZm0l9S1sd6UTFb5vEFtpd9GORH6N9Ldy90CJECQTRzRpRSa6G
aanJLG+gz92Wjb5NiFnFUvmdabbYgDy6MaM403cw6jTQgA35K6+rPVqwPwpNcB6mfGhA4BRD62HQ
QacTsgPOsR5r+cb1YS2589kKEFGpQdDjlcAr2nQ3jguOyV3IGxHwBj9AyTdYhEMaqA65tRYzRYb1
p5Je6vMmc6Z016fRmiaBqWMcNKTopCXgHfA9km2cYtrEkGOv9+kLhea/RDkfQErJh42rt1YiDJV9
dWSFtpnb0F5HOUe4T33VV5TNFiETkETRBy1cOoGCKGj6BNaiv5GzfzCy8UVvte+YpQtxXA3XuEv3
eGyQb9v8lhWtYDvlV6ZD7QaUFKcDmufgp5bMX8oW1jPO1fcGf4c3zTy6NIu7scTH0wfuU5Majucs
0EcVa3cbvWVmJzCB/MZmQzA9FtK6lx2mp/w6ZYxFM1/ngx4I+qCb9rrW+mtn9dbFhKLrA69Glzlh
m2MjtAxyKomMo+ayCDSWzr4fXF6ZZXc2S2LV4W4u7rL8R0wIEtHqPIsmOJmQpRorRQCVlYgmFCp0
0EyVZNbL9EHD9cenEoprLyZj4yTTp+yTFwRGwFsSr6yrS+463cZu5zczQWk3BujdpfsZatRG/mwc
yAKGZ2R5mXQuSboQFC9a+ioz9aGFyO3EEpjU/UwpO0+GRK/omLA7SfRz2OAgK2SvTs+4kb5ppBmA
MV6pr2EmZyizXPCMSoJnG9hB/ZVITD299N+ngaVDiC67i29mXbAPMgzhDW51qpCpEmauQCnqDy4C
kMxogP9ZBSGExtnUVUj14J5pCeGsVcZrAkC77PW3QXcrtFBfdmlfwRHiMaXGmJZ/WNLZznV7D2xE
POzXT36F6szE4Afls1q7M4NhHmNOWz2xUKDXP640DqpKrj6y1LAkvatYfgY9Dk9Tnh770UfWFcN8
ilhqEw3dw1CfXSZ3bYVuozZ6ilJW6og/grWhdxx69IT4FV/ZNj2H+nSyY7JdGVfsaVOpKMPwpmuU
4RgSELDIJ7efFxxh8uBo5qUT+cEXwTdx69MU/MgOZ0IXJs9ZE0NjZfeVRdaXM1XIIfXgPpDJDScH
Ws04vuYBd0BjM+OBU3sQMKA2JHFNq+FJLgKbpOeXqjLy6IPK/Cd1SPLw1EIpo7W0otdaq4B1EaRx
4ECErtWJNZwhcE6VvQny/h3q07RWFosObXYLDiIAwXV0zwf7VA09lLfIwSnRnKeJoiFMjwbpwStC
S/aprR98fs0wcmgILJoSGmGjbN9rOX2XRfnpcnoqFP6RPh+aqXvKG4t4vuETyy8gqga8UR7RcJ78
Fs0o+1eULL3/0QZsC6vmVOhsqJkimW6EBF37TsAk8tJARYU79ct4tymKyzogMtZ8CwIqvkSnmx8q
+9A703Ory4trp+amxjoIJdoQqLzO5E8forS4EVN6GuhKlP4sUBmy+7oMDh7vwN9Jo/zWRHMTiDlG
BuThcGUy+1r0LPuwV+9ofIypehS2e65d80Xmw2PYxl8MiCrDQZLj/KuM9iE3IH8zWg+S5jbHMUGw
Ta9WA2TRzAipQPs/6S9sffIoUx9vLz3zvwk5tmZkjyhKKCJz+cba9AEN5tWJCExUGuQiHwor0Ew3
sBEwIRWVlfyEE4yyNlgssJxKRsZmwr+Y9oVnBrzf8ocx3gS2W7QOe8qjOyLWgBgy3vTE+jIvCchC
b4P9nEa/syY+AIGe++ivy42H3rAAvsXc0pM9v2tJvOsIKCkyDkzW0w+V3SIbjw9RTdXYDP8jzD5L
K8m8/3/lYYg3M91+10SHrDWWdG7tJSO5sICmJKaLHrTbLNcJo7pMPsXc3JFyMRZYF6Iy/ZfNW3N2
PiPaEj7phWAVifWyIUhhl1BrcDMai+/POlYjyB5wV19hDe+DcCNaSESPY6v2VhmSuyMZVAV0M5QM
fFnrA0EtsmXeG67JHbu0ZMDdiY0lqIdUZ66XMP9YZTEH0ONjwWkE1I2bCKnIh8/wcMX459NdUm9I
p/rR2/DkR8aDO96BftG1AF5bTz1k7M6+KYcTAjIElpdlBKnG4tYDEre2ZKZ92HHgOTVYljycf61W
oJMW87GJstcplD+NMNg1zOyoHYbKc4gXeUw5KWHAxBmLW9di+lVM9arUxi82I6TzoaocGBXQjdB3
wHl/TiN5GGD39FP5qJTxPJkwDPAQrlmBrvQ2+PNF/Ji54r1lDwS2a4OpHosIxh1eQvYl7IInK/gH
82zt1xEk8xw7Y95poCqG/NHyk7cprkoGnL2XGlrvlV3CdtCsbplZndvA4I6kyEKpjo09Fe5ac2gY
KHbLlSvTP59gKTNjXlTZFzOK8HcQhAQrsn7sxnDcNA027bSL/0QEiCy6D1XyUyLKzUT8r1PzN2u5
7bBEHWGcpYttf0pOk7zMtiont8acl1S5JvQKCwOTudeMN4cxLlb2XZnVB7eVB6H6ozGHSDb1jCxt
hthJZe60unhVWX0JRsW4UkKSLbBns6BHUmRSucbtY+x2SIHx1K2ckScJWixixGTXQyHB7ca+PnfZ
vEevfui80CtdLb4spk2EOE74DGdvhi+z7IhsKY5OOD/3oXVvg3lvzC8DmuiFCuK62S2rqSndzPxt
+/GOnwX/lIaJCoziddAeQ3e+2FVwxi+yEH/n58Bel9l8cu3xo3N0DGENA2NUoo963UIyhlwCSRms
HF0cillM92WDUi/FaLoW1GU5NnA0tAbzE025P4qN7WFUJfcOK/KoadelHEjxnVhedKm4OBaIF3iJ
yXYQ4kEZvHZsgJdG0T5Hwip53OYXZWKLdQnpU3zi7PO4v+VQruhoH0TvONjBfEpLZ93NBeIhGAXM
OPSNzRBonTvNT9ckLF5DkAMNbvh6eecg1yQGKH0ZwuIgknZ5UnG5SC05a5BnraA6Z224tRTjQKMu
OeJih3swj39ckT8DUt20bIfrCh4RTQeXsgmpG+d707yrOD4RmfzMFOq1tEo0YkXxAeGRkm+KQQfa
T3jK3nIQ+Xr0y9gmNhvMyONnDiucIupM9AdTZdTZWZWcrd5/SKpEW9XSf7FH8nLqLqVc53xXjlz7
FJyrxJ0fGUyD3wHaV/TpP8phEE8+inu681UPwYsn9I1whp6jn6FKqT0NRfju2L6xAXr93HVckdHP
6jV8osLr1NaS0C6xrR0z5kNtPexGDic0Ftcq4Oxqx4kLPBfYLJvxRbTinCJA2Tpmcw9J/OCPcORD
VGWwQztqTA1oATc6/MfcmS3XbWzZ9l/qHScSmYnulbtv2IidKL0gTNlC3/f4+hrYrqoQSV/q3Hoq
R1iWJTuEvQFk5lprzjHtuf9zubyxDJ6mbvzLLAFFTGV3Ey0Ht67j6IGuqFZhR1O1Kbd19R0VUnHS
kk2obrG3CMH7S2MedftsEFN5KByGx4gH/K1tkl5eYW8IFpeSkfY3mUA7ptPePwqacwfwEbSMVH4C
Mllt/NGln2KPT4GL9t2FH7G0bN2t6GJzZyVP+djhoOhIUutsrCFhctMrba8McMHC5f2uO/Qg4y0Y
Eb2CXImp9T7A0QehOrxv+uK1d2if2g3dgp66isHnulqqNAhXgPFtJAPfEnzLZHUyTdNh/YdRJ3c1
7f7Y7r6gprX8eNwikPA24ojeCEZKA8RLh4OzEgnfsCJhkxPcQKqc0VibQLvjKkSJteH4AGYp2wyD
/4phHc0ouMh1KMlgMlsBIIoZolsxKaABTXB8wbWXnB5FOZxivlyvd026LD5QWwymc2ITnemKc+kD
mfNzg8C6jpi1eNkqyvgeBdNtIlGz4VxHlSoGez0PFrnP2vmiYkpiZY9n6Z0RAcJiy/1TLzkfimmc
iD7jtNbRJsE8gBDGSX9aeUcfV9mkG1svdsEHogh3V+D/t/BN5C7Ls7PNb42odTjotD9D5dwuf88m
q//sMWoICoCuLnA8MspWRHldt7U8p46XoNtz79lXrqlJqFBdRnMNakQ52t/J9gFs45bwKrNwa7Z6
a7cDOS3BcrCR2C1Uc1Qe+bZkUhCVsEWthZqYxPNVVdqHOp5umP4ch0a8aKq00OrPKGZFl/w5lUyb
uzLM1m0Gf0pQeVMrEX7LKCcj22KQ3AVrVOHGZjOAx/Mj8zGsyODV9cFMZ/JISfXDpmWelvFj1sNA
iEIEMoH1Uo6nwmCmXhDd0SXOOQ77rQTAvfyx6LRfCyi8KoO3T/AHXe1hM2Tcn4HJh1W5q8bcDXNH
Vk2cJ+ti0j+CnE5Vmb4W0REdXgpFm6OaTMVLG+jTcmqu5U9jDp+cqPpBxsB9ALiDZNn9co21If+K
ymQBcX0paWDv2/gJLqUm9qvYR1bP+K4nWUWgv5IqwSEXtbcG3XV8Cd0VpKqZAEO6IeIppgMbEH0T
xs0PWXU7sL2gMV06MCauwSrEeFq1LRNDeYY1fVehuGvM4pVXeBWm6QEgxjXj09vACY5GUz7IbDll
1ejlgTJej3SUCr2Ky/6Ln1GGhTwOA34Qtlc4V7LGeuVWN2VQ/ByK4dwRojIguc8ZOlyZsB5mMweb
WEzfMVi8MonctJ25ID9gy+kHj4ZADcK5LNlaMxP3VPey/LOW9Q1v974p6BvOPkptslgLH9ylM084
K1XzMpQeiEcGqbNpPARMW5F8O7uigRISYAWE9hHxGLkZ0NnpPneyETV+vc5oCZskAvEZSMWzBPVu
Ub80DrqgKe1uW6d/1i5LkRUxOCqjH5w8MdumGq9cnXJUAZnLsQP2WmrdU6G8Vpl9Lws2P452gvo3
IHyEWMMgvBWZe4w5fxRs91eOae0dN0Y+J1hJa0+tixm16fI9e8QrX6Udbuyhyc5+KO8V0SuRKx9R
7DwpLKuGWd90VX2bjgsn3Cd1kE/U2/2WFOpTT/BnJ+edbz3FeXlm/PPaxPYDqv9DkRnXff9Fd9Oh
d41vzfSjEvVta2hQyEzbrUrfFaG7dyVqTRr9V83kImPy0GB3/jftpctRAo+5T5Y6UQz3NksmvY/+
e9x4RCgH16mNHg91/tVEr2YyEb00CqKdTU0UdGwmbkFuuyi3nbJ3yv/DcXAVFBPYfUKSl2c6NPKv
Y53tvRaUkWPfmSZu8Lg5WLN37L3uGnYUrJ3xuy2aW+Yth7JNUe4x93HGG+bqJj64hKztq9CsHwdm
Si3N+zYs7gI7YveM2GGXUj1SYQNakMP2jK9yiYPPKuNsjuhSip6eOSKF24y/m0pCHHHEOQefv0qo
M9d+JO+IvToCR/3aN9UOuC0+yUjcRQMiJCZb1O3ZteVyAID9iYCtjiEX5+ULK9phTO7nZmDOHX8b
UO9obnVfAU+LLfxlX1zkkYiFHqW/KUbrtuyRbBP9AUXYGFA8jAR45vZzXBV/lBzY04hnZJAp67/y
9pKJMhFvNhYgFI44wH/iunoVOXPnqq6z9fQaISqBrtj/EKiMUgzoXkoLyy92EmbwVQHhZB3J6iv8
UopURXfTQcse05/dGh3WeObs9LtIkuqeR9OEwrtETJlklDvKGFbIqh/zzKpO5XTUOeDxEttCLjlX
R2kIWFngXlfqr5gC3Wed3tD8ngnS5XyZkIwNeEob2lp1BFuAO244FsDgDRX2gmHJHlP5F4CQy3JS
ImkhbSgAch0WtbGKg2OmkCSpLmX2RKJKQlhRFhyjgpUGqAZCRyafjoK8GdKoV8ZetIRZxUsRECqm
v1GitxRdT4Vn7v/j/xvX8r+msfwKY/lH6Mv/QVyLA2MFns3/A9eyxXXwR/7nr7SW5X/4m9aizH9Z
9Ps8xBW2Yy9IsP/GtZjevyzhSiVoOipL8F/9D67FEf8Sni20rbXjWMoT/FbDcQmSi+X9ywUMqHCz
cGp3F8jLf1/Yv4FrMd9BVIRgFA9bxbNNB6CMa7tvISoxiRFjrHVIbhFsy8py77Q1A19MCJZtrOlr
i4hjXWu9MkT1FBuqozApym2F+wJCRJNvfD12Vxf23S9f4T8AXiTf2K8kGa7MgaqBiVFxYjMdId5e
WYeOF/anEW58uiFWO4xfVDjcZsadbtDvaNAJJ0B1W1+1zx3763fTBv3ut86BVetO4II/KjSSQzVe
p2UQ7Qui5Jxe+NeFoibtiMNZDZRkO9E1eFabpYWj6rNwcHAUYT/eff5p1PI9/sLFWT6NYyrbAs/j
SOW47z6NPRpdXwuS4t3SOJqN7s697zJnMp6EVc5fwdVTUDbh3dyYrPWg0JDZ9KnxkEU++U1Qtcgm
JzVo+SH31A8krO7OKFvnFlZu8cX26nu/9etn2MhMjP2yuNMdcQWq3/Zh88OIS5sa/5yz1xNvM0I9
7yG0x7DrDswA6It0GAWrcA5BQrX5DkckDPcE28Ln34Ip/+Fb8KRSZF4wBBKWentPSa/WeW978abG
PgDJczoPUedhFK2tU4HSBJdY5u1GVVmnAZkGJxvji+NG0c1UMLj4zcUsKKL3t8RTlC4K6JGCi/T2
YlwW0i4pYgYcC3H28kBZgZXf0YYhHTX0TzrPxuvOWo1+qA9xWHi71sAZ9/llqI/PucuLLi2lJe87
X8rby/CtcFSYIZKNxq63w0FgwmknSbaJQsys/XD2DDEdVMUmMGKDNbN+zwDosXSmu7Svk/sJx9W9
YUbWtld/5ukcofb2/BONMTQtnKF2aYk+AAiJDf1qOWDgLOjb7yHRTyR72OuaZhdSKBojk1vgKYzr
H26EPT9BD+fEOSmdmZiftC/vrFg8fP7h5fLYv70HLIt6+dxAqxyWw7cfXpVCUxYvH35JOMDtNNCZ
yA9iSXOruTrAHxYeIHdAcz+6mHkCaz+gQYI32h87D4A9moThirRG78ZFULxCJtVeoWo/y8CNb9qK
lsTnl+wuz+jbS2ZlNoUy4Wxh8X5/v0DsxCPd3HDDgi62EPfzjdGXGJ0ENR45abAHRtpLRvKsmWDv
Jno5TnqynZkGDYfGNU8knBMvFrfD6H6V0+ze2iOUG1pcZ+GiV4A/bT42Wfoi4SIRZuvJIxAl5uwm
zi3HgCCp4gHHAjHw1DluPt1kczqj/MHaaHIbmaUiEpbBfDceqQSzu1iNBwRY6R4pDE8zmuok6/0D
1uV4Z6i/0qYHMdF11skZSfpM5qC5xf9C3r0UjIcaJIH54Lc7hyGnp0EOU0uRYkNjbhM36C1NC7Hq
8ufMWplXki/jZILXTw2RbIvl1eoDGAldQjM2C/RPo69PkGkLaVuok9NFsufvGEZU+BbTTcL3tEsH
bZ05v10NoTueaNtEu3yK+cgF4a13upjHszbINP38zsoPC4ItNfoqLKYehoYPb6KOEuXUA3aURE9r
qwL7pFTwOpP3eCpTaBCqqvN7DJjkL1jtSNfcRLIkARXmXfkV8ckDAGfrJMbYvZVNsAeDFYFgrQ20
ui7f4ygeDd0Cffufk8bd38/drxw0tvt3jyMXzQapXFN6rqb7/vYNyvUYOmaSMtR3UnxDrAWkCuE1
xvMeLpmbuDe7ci6PrasB2Bj2T12K8aYBWEhDeuuToguydlw+bnTzm0v7sOdxaWzefJ0EISmplkv/
hQXX9oiiOpP7bi+GYpW+oOgeTm7G+XgqkMLfT6TsYN2y1ZcsganMtqGOQ8wOwLuAoQJU1la4iXkT
+Y17ROVf3Lix/h1I7sNdlx7HMnh6ivwb/vluG+A2d4H2BXKwnl4FgOB8m7Tm3p9qlz3QrdfWYBTn
0qPum9rj5WF0SJkR09zews3B0w2gYTczNrHhhd23zBaegFCcaXd+7yTUNE9igEhdV34pQkYPS0CO
6A1UDjWQG7Qf1U/qjxQ+fCjN8lR31vfP78PCFvywYlHa2yxb0C1c9e7sUXEXZoZeIZoLm2OGiSl4
jXAtv5P96wLnjXVv3XiVA/cVQc8mjctqjciHsJF275jUxbnhYp9YQHW0BJ113Pbiddnk0aDkbFax
enDSdryb2wlBcQ2SCUlSQ94YZxQ3kl8slL9Z2GePXp8lt8SVu+skMea9NSX5jlEgAvPAEMhp28fP
P7le7t37tZpjMlXQ8jeC2LdPIGFsZURIFVtn6mBb8dn7IhwmO46QSJy96C40G4k0x+/onealV4Dg
q29z2eFd7ZuzIp4BeDhxpc1sWSeul0od+9IqqElLzoRezDbeRjGU3dSDAbsY99bKdGd3PUlGHQSG
eLeYuR4Zpzy0bvs6dY6xdw0obCQONnu3PSaFaWD1EtkWm629EqgODqVPwyr2YrlHBhntkMNCZ4o0
TFY0TJ9/Q+b73UzapraoMKTJCyrYhd9+Q32kwKlqBNI4q2iEBH27mb3EXE8uOwHui40d5oD7Inma
neIJ/fDL5QxU8cisIpcu9efXI9+vGVyPLSw8YFQjnu2J5W39Zc0ohGBYKFqxicjmuxr4LzZR5tCy
vZVBNGxhqFDLE16yclO6jY6J28RWXfigGEv25LOein58jSgt9rRbJWN/yFUdZqhDRgjOSD7FVVWK
4lBGEGFU/goBQK8V6WH3uK4YwgskvK4Rj7855DnvV+nlY0mttRQaU6yp372CmR8YlWjzaTNMzXHs
bIajYof2LH0eQ2aTAQnPKLaZgoyNwYTBZkYPMfIugT0RtB3pa4b3xxR34xUYDuvU4eanSS5Jp0lt
dWd4+U2ODDI5AnZ5MsmTQUrjkoqi8+IpsBRtLIuWVWZPQ7InuN2iCYTFmN4S8yhAFWEWzZD2Ou+2
MLpt6c/BNbJcZmRMf7f1bKkbwdcOZqRA9hPTJu2Nrj7jB/55WQnSqgnOudFXHBOIgvVn+0jww4a5
p3dbaWyiTmgdpZ9kR9mbCIAkJZYI8o682DE9WQ7hPqU1nJpZfzPR09GGjNUTL8PatMc/zTQq+HD5
t4jjCvYsP90WE5yHxPG5rMzOdkY7cqxt62KLnQSNV2aVx988lB/LFs6mFlJOjqlaf9giSA4bYefV
wYZK3TsKtFBoVqqlvw/twskgdOVF624cDP9BHS7OC/xtPmK6s+Glu6SpQ+gJZnhLDsrdvKloCjyB
+d0kEUuGoLwlMTmKTw2Cs//FhTM8shFTKwVX893hQJiNz/wAukxQOs46GKMlN827a+02vg0QcKIQ
H/6U3hyvSk1IIt1MUHF2nIOmywy9I90pe2ok4xCYqG4y3xoZsW/dUgSxAj6k18QLBLefX7N+vyIx
qPLoerAgAZGVS3/jzQpgjE4VRyT4bqzmiLpiEdS9tG6j4dlNC8+PpjtENRRTXT8/lMjhwuYQTK1D
Z5BpCjLLR7ueX2Id+fdt6Pw1Sin2VTgZ14Rvcqr0/urdIbhtlx+0v8drRx/Be8jdInucS1IVU9We
RV4S86h996bKG4MTatxd5TgfYWaSRekiUM+Cpl6E3Gc6rHumAvbZse32CPxrcZPEvzmkyA9bOI0Q
DlCm7fLyO6Z4z7otPYtEWhcJfARMs87Q2omoI4RLEQs/uD4pQ8+XpSHsHZc+afcCpdnbJXPlrtPw
ekiHW/yvJCwi99/qAXpVhfzgYJfhHYSuv7MLiJ5bkArNbRbmf/HaW6fP7+w/HlWZuVBuK8sDz/fu
pAU72gmR30oqSlUc2koAdMgyIFsionyJkmB1OVzTpEfMxATQiuQ1wa0o1EP3NWhHZuohLZ2uhgnW
dyRKfH59cvkSfz0tcArkkGRy+OddsThsvn3y6pw9skkHJO4TGA7hBnCg8FMwk7MJL6x7ci6hsl7K
dHOKzk1c3egwbJ+YEkUwMXVxKFBNlSg2b60anGwVlucMXWNKWMvOU/W4N9SX0a/Kb5yWTGopslXK
ZTdKSU4wQ4bJdVk5h3+jyfDxpbJoNHKMwDrsQYi7lD6/bKu47omD8od5LUflnGtVkBzsB+05iLr7
Jc0qIdVpDc6elWyMRzpIobz2DPoxdfIFcP116WXmwfY7B6Jt4ew5SENKFn66j6QVP85m8mcg/GA3
j0aGerVpjwPv3pXuc3fXWHb00Alnh+k9X6cYdXGtMxORBrJQ15jCa6qDajNI61s+0cFgG10xicc3
BdIK1Fw46b2knGlz+2elHesJO8TnN16/v/HCFjbLDduzplFr6nddiEgwanBzch/VclwIfYatuDUx
fEzJvYkqdy+IpV+rktlrH2ufqpofBqH/GL3I25VTMR1qPLbXeoRKV2r67kQ3yG3qLJ7Lxvvq+31y
midTYrsZAW6Z+nZI5n6TZyWZfXMcraN+pi2jETL0iCGuKtohV7lt1HtGnKckHm+k0fi7SSDwTgQR
seF0VGHRXA8YZ5nMxOkz1O/r3MmN68jI7jjLoRkqsG3yTT5SZ3h3hLJgVDCwRn3+5cn3RxtB9USX
RjsUn4KX+92JLaByR6DBxFCKGvsokRw3YTT+IRO327feuMmq8iveOfGKY9m7YoLPQ1+DME6tlMgV
R9wGRjMhFxkoTdI0/F7EpIDh/ztqxAl33wIskAC80nZN7GXy6CX+d2lW5b2AifWbT/Jh5yEjmOYL
dFX8HlTT7z5JnsVFFdWCWKolast1BkyvuBn4xRcw+wTIsgMgqDRblgWezMJhhRWec1MxpEv9SBwM
xHhmhLBGdma8b4nZAQNnna2UQOSSebaLWqbJpy9hSSzMby7+fScNDLqkBeBp09K8685yhvnlDc85
Ges2DPG6UEViyq5IIJ5zC5tOTxLFbMibqs3uy8ArDsodTt5kKRjniXdGZnJqS0y3V7NBKJGdLe+s
l6gdXfPozEK2LxOLFWKMrz+/ZPN951OZJgdH6JuOtKR0rHenkwJDL0m/AX4trMWXjT1H+ndy6/Ol
3PKgFDqNBLWFBxJ6CoZpRc6S1qJaFVUB0FZb30hG65mitcYGWs3zby7wfTGyXKArTaYQbAaWvmwY
v3ynRo6/oq1DXL4AQVYC3sIB9wFJLTMurbQLyDlT1mPldiQH+1Vyy2BuBrHkG49Vi8HXx4NZTNH3
qelYEHRAshxBvZ9f4z80rRRP61Iz2TRblP1uU2XTxm8w29a6NgfMKfpZoPyCEJ3GD8b4EOIm3Xlx
Zd4EySLGpSDejDmy53LJmhCdOpr4GteRh5WT59U7x3A/KKQQcZqIIP7e+YjT2/3mqj+cqGm4C/6i
R8qdp0x7+7SObmnGJI/i7KzR0tO+nbFBstVC2S/3MoscEhXxPZhxNz81piFuwtl4Mb2KQN8I7ApQ
hP0co2Zhph5S7ACsbGw6k8SqqpXnGBmZ6kxKh2DftISYfX7x5sftwtS2bXm2pSkKiIR8e/GyH6Qm
fQXXLBXKnZwx9jr5cOjaSB+iPn+2l7nBPK0LOpYuo5tghnfoVeIl9FnvMXZO3/Ft05aDiyuzcQux
EtJgm7mHzy/049CJ4t71JN0P4gVd8/3QyczTSfQFhl7rsp8OLZOfedD1maPmfqDdIlxjH3Zt8pIb
CYWVN36dW7/cBWE+7lt9m9vdtHPbNPxWhbA4DbN5JNyM4KIe2bK9/LqWIZD7PolP9Ny3eYg3fdSN
dWaA/4cR2x7+ePsp6arsPDgqXUUjMX2kXI2UlUs7f3STh8CQx5zTKLkKkX1L2rv9m3X9Q4+DzX3p
1C/LOiMG7tvb+5UKi53YSFBSGMm6mYCdty4YrcEbVlEXu6g3cC8BC4eiaFv5QxyjAIGwc3ING8QN
W8Hnt+WfrsezmXdIjvSS5frdPjP0o6VGTu5rT8AbQmtKJh+YAkLh2xongwfCRmuEMJeppEANe5h9
lYIGsNs9xC9gxZ0Sv3sjlz/018Mv2zinQ/YOZXvIcy4VyC9r3RCmE+7bQUL8JhKqsAIExyNubFsA
tOh8r/4SF1a/uZw1Srqwiddbe1vCnhKsc1eNbPMDulz44xj4V8mUh9cqaSBcVeXpkjDodJjUwvk3
N1d9aPHZkkWagSoroEP/dqmcfrnuKRsq5Hwx1x0TJWS74BbKCkXu5WgmGpR4Dfb5TdyS8UfCGIXc
WPbkOQLudH0OvcUw2hz5IJoUDdF3fm6djHhhtxrqOFv2cF0g+oWsiVWJb54czPYI95X4+aVAmp2E
6Q/FKqFdLKrjQDJXSJCu3xFwPrR5yFDPuf/88bk0Ld/eKTqZZJiwazo2g6h3vaSpKPKuHmYLDCez
08vE1Jhx8052ap7B8VPLDqumMMbHpnVpMNIw8kLPw1UBx2Vp3fp2+uDnnjiD1QrXti6GLU05+chM
eAOrALCfWDIgoLlow2JQvYzJXfLiblAeBTdaX5NFNq/6hCg7QlZrMMqkCvoeccGZBcq6JsoujNvp
xjRT/zenTefjY8qHtxQiWyYLUD6WtfmX252nuVu6jcWHX66KZgvJ0m5EGBJAQI/JPXZs3wgAeBO/
sQtUar4GCpwLfDyxY9L+RF50115lKHdxsHMoRa/sbsmvzdd81eExA82zsUz/W0gWxLGY4p4EOQOq
7KVzbrk8BiKZvxPAFzHEm1sEcZ7cI9F8SIlYAqCNZ8UK++ZKcypeDwNBtzZJfj7K/aKYoK+W5bdY
Ds2tGYOYGg073qrIrm6a1Li9NN4KNi+4f/5LSrjFSpSBhf4hwzmBT2jdoa9du1Wpb9DFvma9Jl2F
05vf4v7fTmHFcIU0SnGV46wbPeKKaQyJs8xb9znEPxKa6kxEVHacg9rHX4sYgDQ9tExD/7uO2SJQ
eb+cUGUuRadHi48X8+19MrIuoTNiCxJOrloVz/fWIjxN2h4c9GAgr1y+xjhVL9RB8/2Sz3cZIVwm
RehHo5uRXGKHA+21YUlscNWcrCmlAFHrXU5peZkEmml/ZUOV21u5UE8x7l1IhfXRLu3UZy4hUV3n
5deSce2htak2k2lOny9vDeURwc7erZ+4r0v4Fd4tLIkM4DWtMoK5EUDgO06G6gDHOXscCW3ufPBR
GNiSG7MHYFO7KSUqZxPWm2Cg8PFdkoY9cB4yHpji9ij9/Sset2rLYIEjbdh8n4fROXQ0XraTDyRc
j3PEMYsmcJIrdO9e2x4QGPoHF8j/2Y0b9iPac60xfitLbDyT1O6CcMZkoTOxy/OqgEE/f62SihA/
bxog2tp3M/r1nOLevLKjnaySa6XS9IYI93Y7dm5yqIgxTgg80mShb6fSIeC2DU7ZbI57s+IMVYbl
QEs4FNfCyq/bpE9ZUHHGVp6FzsDxnS3g4+vLQpKnSIMzeIUwaMXZT4xbw9U3VU9x5AZtu8MSiyC/
/Cpr87lmVbpW1QJbXL64mrVp/fdPKxeAf6jn+hyQb0ubTyFdAQPsRWV3sJ3+W90a2Q2id2/v5Q2A
lXp+hYzB4Yo5QkW4X9pgaYBIhkQ2ucJmm5yl9ry9FSmf8FKHvl7gWOuUOZNIvpN6Xe+8JJC0XtJ6
L8cM5KXdZceumaKdqoZt3vgI/yeV75i1W6ROMq9iPSaExIqi166en1Er3V4m23hTIMd4c3PbGene
Dcd5W9N4Y5IZlV9HCMz51LwOPA5f0QUBm1nsRkY1mtNp6LJHUKHiNuKEiyEEw08kzVPYFsHKJQvz
6HQtrtl6fHZblLuSEKkjY5yjnDp9I2eIF4GBiDcesr/soRjv27hNTsR10mHx7zUj9WMJcR1o4SoQ
YX6XerYNjQQO9pD07snudILzVz4NLTNIGJ0D2iD5d5ne+OqrCCK0xd7snS8/a/v256CXiOHPt7JL
hfd2K6Md6JIkiy5OLwXs21XCAgXvUiHhLCFTdoVC2j+pMugOhMwbPOVwIANeYLkwAS6/OfUG93Bw
v3lWvZ+ESr+Z1v3fh1tsW2JvZZZ3nEpw7JBH7gP8oKKbgFBbA3m+JeuISKr28fLsBk9aQxKpe1tD
zrXdTepMet2JMdrnk5PAFsqo9sY+PzNzH68ya0rD9SJX28YiU/dVA3Kqi0f9OmfTszEF1iMSsHIP
kvCB8Y4LmmsiDxTKuG9N8plMSqyL1N0BbcQrjgnGs5KTt25xo6SYSc5pV0+b0oHF8vlX/FHghyOA
rZJSlpPax95WISBUwYohmbNWxCzTnWHs33VMcYgEc89l0seYUgzFS2C8FA1NPI/abMfBCZ6l4R1d
ZRhbNRX5bxoW5vviWhBgpj2abppNCinjuyoqcJtyMsvZWZf55JLMzDEXw/Eh4SVbZVpPL8olgisN
Ixb0bvpmTlh+acWQnFmiexUkS14VcRETaB5mW2Lm65cRx0ty2ah/8x1+vFQKIoujFtgPj4bAuzOm
PRAXQAIVQoZBl5vLs9Ub4c/2sgiVZI/hLZy+B6O/1mSe3+EqXA2TQ3JNK7bw68VhAbz4C4cK2GiK
R2bsW5Ia/41L/ad2AN+LqzzqCvqZl/nqL+ejmDlTTbi7tZ4RrBD11e2nLj7HBNjDAIq7DXDoBn8a
BPIoYoCaDwCxZsB3ZFuN5w7XDxFMAt+HNO6bIguujaDdRbEOD/ksz55PhpBbz+G3z7/gf75q1E80
gfjhQ4XWwwsUbdlz1ZjpN7OdalpvdrMKRtK+grKecWRhDquT4aZpgt1gN+UZzcv94Gbkyk4jr2I7
rGYvUE+VfWzCHtYaDqdV3l1fao+owYjx+TV/1DLaDKg0LkttCrqf76cZwom72KhNeHVZM131Nd2q
KYvNbV3j+J1VT/TsIi5QfZsy9XWdfZsl3gZaYnIoSiT0n1/OhwkRPSqJlu5y7xlT2u8OxoFEG875
0OUEBJQWJlK6K6rxrqjJWOgt72mseg8fM3lTSjXu3nLbjfJFv78cuwy0Q1Zgom6a83hrTP4EIo7A
1biQX5N8tE9yCWxL5ru49ON92sjiGiciPo4a+OvnH+TDlOjyQVAjL0WOhShQvt0TWsV2WVcA+S9S
GzLUzW0bR3+oWRDHxshIAJgaelXfyjSX14WTMXoIqyfGJzTZbCzgFWBOx0DoCjr1N1Wytfzhbzcs
ZJqKLcvWloOY5t2ilUQu4dow+dcVlKizX8zVvS3ch8tMCLuUjdTxEE9jzeHCrp4KZ5L4gVPeL1r0
f4SNhzt/+R/dDvtgXePCj1L62M4yWTdm7GZl1kQUNI5kWNs/q6CGVMHdPktGYGe10DsbOSTbKALt
TbIlrU+yWc80ZV4GSDXbymSCEwTxne/H9z7cmH0WAQwI5prnonOZqJfGUwuqBpPLjCeCXWH2fziq
bU4SR+bJT82/XBXTXJuo+mUHqsCO3OycLuLw39znf/oqGbcoxxNaI799t6gGZRtXVlfZ6wTBxf0o
nR2E8GgXzFm2EpmujyimQDPNeAQnQPn7UooXew6q40Lu/c3FXGrm9/fVUYg5pb10Ji8v+y/LZgNm
MaB8sNfarH42Y6WO/WCk2J7MFdRe+zzEHq0jA3SmwrRIUiTJnU3nvYD/erAtnyMZgykT/cAp8pw1
ClF1BYAU5nicPBsz8YJ565inonAQjIL8sIxe7DpuJW4WIpgig2wZn/nhZQJnxfK3o9d/KJs1mz/T
dE4oFiKGty+VNZHRg7zhv8pmOXQRogqakbEhnVMfwWq0pDqkZkwCkJPfCzGGW8eOv3x+zz/osXi3
ealZqSyHv+z3bgPbGFoj7C0exqWtFvj9ri1i+1QGMFonVXxpqrq5DQeS9UII+q5pPHrLmTDTbbn2
iMY8dA2w1zx8dMcuOl36N+bok2O/nGvKEeKq14TX+ezo8xjyUWZdguMhaIXqyLlu4eP1HcrHankj
G5O2fUB4olPjUPbpG27TgJZHVtkPDd/G1dQC3ekQyVSyir4Mtm8QaBjqa0SMHm1zlntNCszn39DS
uH+3xCzfERM1hfsBNSqb+NtbBcmtSWqxvKyTtre2T5upA0VNcGuQAWDpKO+MKivOlePmf/9AePSD
qAuXSoRIy6SNj6zL1u7yb8HyS5efDUH8qmZQVnNS3cTj0D/0oilP2p97AK03go7El8gubjQNtZPV
de1d15RfnTaajpdfuqjkjd7+3hN4tcZ6IBDpYJbs0CvcXXpEoU4JXZ8qwg1HSQMTzjOEI3zonH1g
OVxubm3gp0VfW+8u/2oSZbkSvW9D40AQFNjinho22XSy7U9tgqQpJmgoahTyzIygEgdwYjGF4jxo
GPNMbeKbyCNrsJ5RhGhEa3u3JAyoGL5TKZYgg5Luxs0D+3FmvmVWrrn7u+eqagCVoi+nkwEM8OQi
af6vC3V99xTo7LtBYuxuGOkfevOMKTGyJGgNZyfpgV39fS8GWRQMfqfhWGr65XWvrv1YWMcqMXcG
7qsbQ04EjTUZ89okrwF9GOquH8t2g2a2fVTFvPXSNHlEnDkRqNJGT1QVw74ca9DbxOzwZBM0FxgF
eY3TS4DE5bG1vHE7pKG5H0irv2JBCWhrOX+GWk3fe3OGYHN5TBL4mRtl0L8Nm6E5LLDknXZQ/Yig
2jWJKe6RZ7wa+B02mbtC1pQ9tgxcWOLMmrWgVRj7kuirBWmlMjIL46r1jDZ9o6nWnmVXEhVZZtMK
8igOUCwtTz2tsaEJ76dRm9dJ44v70fUZ7/RNR6f9IcIV+mDM4EEzZ+3o9j+JOrPlRpUsin4REYwJ
vEqAZkvybL8Q5SqbeZ4Svr4Xvg8d0e2o6xpsS0BmnrPPWqcRo+mxb5vqgv4DEeXc2oHSm8YbVDuG
TLtHG6KXZ2STFUQJKkPXhXtSNCFADze6hOQ6t2lRNMAHoBJRHBO+qoVlYNsSJDabc2TwzILLeQUS
L6Wzmg/IsomyC6TMsHoVYiS0qnqtgHyjjlF5jcbay/PJZUC/MwnWJeVbPwAkgcX3W7HrRT7tfh85
a0bHp8uPIG/90EzK7vfmGOZR32lMvPqpK3dtGxUXUBx9b6pnGyIZQhkmPH8r44053S0qu4cyG0M/
aiijSANV4NwkgW1Mr05Zf0xuflJhb9/zsnz4rXZmDERSpaQA3WjtKW5y6F2kZpRNOLxQCpOg0lLt
3A3sfcyYPampTfKsMh/F89hP8855rcMeEw0HwlXnxYzNb2X3twmBftT2e2NMDpnOECOwDADBJoWc
UdTuLu1lFmgacXEGLSu5GnL1UtvTsImQlk710ZCLfYtbhdIHvUM4uJXJ+dxmIxFO0IjiIv1HCW8v
5PI+riM+kLQcq6vusajEflaalH2omQXGwlBqoSXyhELe3kZFFwcQDwzgziBPqXUFkRbrD0plLEGy
/moSBA8mG8ZizjQ8A7yVfTGVod6h+oRMOsdU+juKIU6mnKcS/F/IHI/PWfmvLGOJve7y22qmwygu
v7XsmuPwf7UtFX6rEbq2n0TJTyG0xGOGM8Gup1KgiMDpIt7pQmx+7Xws2HdhXosdX104VGmW57p1
sjdFi1sqHUBNr48DKgrvUJZBYNL18xUwl0c3RHoq7W58zvFAbeqF8NmcXJc2N6/GbHzaqNGO3cKz
ujRIjCdlCPHWreGfXeYqzR9iKgmXZjzrWVM9wCFkP+k8QI2krTG3d4n45fBb5v4tt5WpA93cWFpY
DhQd6V9Hxw738V2qlsp7W7K8SEfifZosBld3tTsu/0KHuIlMpPmo4CSagW/7nVV07DJrBv5NGoEy
dGCEUskJAIE80/DhZLuEp98POYSajdlDlzWdZAQtm81+AeOAAZi5QC+MsgHizRMHv1gg3dGbEvgf
hxg3+8zjUv0mvP1t2gDCST7gJGjWbEBPN8KIw83v00Mi27tkMwPw/5WBmMbtdsuwgzpo3MhoYrde
77/aHu2NU7M7/u/QjoIdzJhDP3DpxNOkUm+timT/+3DBsW1sbJtxr1Y0HPdliY+QrdG+cjTDUxQl
2pc682mk/tcWdzAloEqJKUbSJqNdAhiQRtG9Ddkhnl2oJ20CpaGAhN2VN0b6wptlUABVI3c+kW7o
fVEBJS8VxT4207wbyAyJtf6L6FhBex4hTgGOI6HWfCs1w7xMwFQJfmLZJPScf5PAo1nSCiGA1PYt
XhM5aFSzUn8QRQOdpiJro/G1fwuBS644+wXa6yQQD1ICZt5tfVnCEcXfmqklJoQFRjGef1+i3DB/
sqSF126k+WVZ7GA2hHL6vX6SFSWmOFN7rYXuJ86zXDg7irJ5NKLZeupNZQth/vc+M6Z1tMIdogPp
uH2KYvoMVynzfv+dDuNJYgDKqPSvduho5ei5vl0rJF1UElCwNUAuwMz3phtnGygEXKFJZG71FlTi
HC7nFWaqMEF5bKPkKO2R+LPg+hApfoG5Pup9ZjPTPfNEzoOkHaBDAdjOmw2nNqLMxxJYlRFtFfPA
/FjfXOr2mfTztqY8Z0mOZOIKft9v4n8LlgBnfI7l3/hrzS7yL3IztJBAPY/5M1Lya3GbmM+3uBvl
B88oIvcbh15EnTlMskmV/UGre3DpcH3Kz9HBdmk30T8WRwAKs0LoPxfPQh8rMu5JHSi6do7ymYUo
BQZlWNFX16QfIHz+ZMRypjIK6sbZaSHPlkifOaRrxzj08D2mi64FTYZHdaGRcZtl99BKdfLHEGMO
m+J+a5UhFmU3tHdFzRou7DL1HVdVjg5TIIONDeNks84fZE/bpnTTd7PLH5okzHYtTultOM47q4uY
GUwgEkiHFJ85so1uoT/CbFio/ZM3zq3lyp76lq/NMjua38oQGY1kvkcJgVGuYO8wY3c3M3cfn62Y
TX5Nl4LvJ8VnNBXleSasntUqkerMwE2pKtOul6n6Csj9Rem01z4fAxu3Q2YxS1+LLSkABfTsLIn8
sgzyroMfYYF6kHVSBZCHTimDsXMS33ggowroGVNhiguE0FbT5n5rMqnVUmiMC9WvwRk+kyW+OJ39
Y4nxPKn1gc/9qA0jhm2xBQt/qPX2zpz0S9FBc5+T5BZZ8u7qM5oNizBYjem9cud/zQJHDcEH7JWW
WIsdN0fFLR4M8nFLPZ+NpfSTsVGfs94owAkrkKyqvrgakwE9F76yBy0ViVFCRNtl6VOozXDICeg1
PKVV+Fyl9svvhUKinJZYl5Iq6FU4pw1iLJfc5rZGgxA5Tb6Po51WpTfFqfYAGYK2Ck+L9eNauGEg
fLXRlzWE+IubgLX0ChHiqje9R5PEX1bLFoz8cEKzburFljKXyrQFaSHCQ4sO4Yi33Uw1NSgyy95O
TCDie+dlMcARuwMts3iEi9O6X1myfNELu2AIfJxU/cXWU0aXW0roWuMPIdzWMdMuU6JWp07O+xRA
atSRZYSVZ9vvVu/28PrmyIdQI+5KPyi7RmNycUy1dqu1VbcbdS1Ktm2bvCmZ6gurdrfDCi5XDcYb
r664mtUPnP6NU36JzDomg0LRMP6UDTo6cnQXVEaePdQ+O0cSruPebL7nOtuo850jtKWYZ6Qot3Qa
iS3+9DRzXMqV+c4oS5S/DPeAE3oUBgu900PD6kxiMix5wwC0JYTojN0MYmMCM2lpkNSniB10543B
KctvCevE0CsOudUz0b6epHJ5YgYLHuZS/XNXwiczFMb4Gr10IWn2h4jYYUHOYjWN2Oq2zxnwGmO/
WEnUKQ8I9uXcnhvTfQdI6b5G2hy4Cujbgtz3KWpcjWJLMX3oIY3aKZpJWrGkK83Y3wCJPKP67j8y
ROl+otg2Y2qofMuWgAejw2dGGzNvaFDn1qvimMPsXXYMohduT4bLXrG3fB8QuvHkDkwUhwg7R4ub
FQldyNRu+96opYdDZQuoftPCrRil8CeXJyQd9ylAVKw8zdBnDAvjgIaT5Y34NvTpHtYVwy1pkOL5
Am9/7hwWJrSOz2w8+wPKP9x4TesxWbyNJ15EVohyJxPlkBKgPADhXZHvNoJ05gpVFAbbsDMRW0ar
PGEv2+Xetz0LzExbUOHFK4X7moTVgxs7hj9a+T/ws1c6TAT/GRLtJ3wCNsT4xIvmck8xIyhp95hN
xKsO77thQ9T/o5QaWECEJ6IA9jhBIEC9YOP+M561+kOdis84fdFckT8mDRUwBmxGlXl82746iflv
FJSYUQ1/pcj5rKT8E4Z9EGG72xVLa94Tbd51uVBfXHXqPERBvub+yQqICA5ehQIbG40zDqIbi40A
0M65PY61elKMaFlxod/NwJF72deV9VyiWroMcZjzU5OC73TgqyPEu/aJCwa/GxeyzZzQLAJJiv5Q
9tXIdSzTY+SUpY+L7JzD1uXIZLb3Plz26rBwsUUcFmOh2kHvvCA79LWaxw0elRgkW6bT5+3HxDlb
FVeHxZ6W9v6yqo+MaSdanJB5gbx01jP6y8U9B7nZ15keVFUE8MqolLtRtWfGHOPT4Fvp2W7G9RDI
eOJvtvwxHR32BeVzOohNamO7DhbcajkcP4EI3aBuG2dVwCXg9VyDqwcEFBHershTU3IuobvNtKMD
JgJijVe6eZCmPcjCagKgo63enIqH9uwsrV8ZQ0pLuRyDJC54a1jWC0UNqOgxGwgXauSq9ZmKSmWL
Nqt7HKvkxbXzO6gFus20AKE1IUJyyanTlNOzEz2bbUcq4VMj++vzyq5BNQfKJp8v15/cjqNLQpcx
42zTRcn8WsqxPShh9N0JfGwqxhEv6iPUIMNyiSwe1yxAj23s60r2pv6M04/m3BOe7ZH8ylMapAg2
B0ujV8weHcK4Bn+9u6iE9Z7njKcrZLKmeC2Gv5WCi5HVgNvTgs7LCXpjdA3BsYw9IH3V0k5P4PtX
b6G+KbuxCTJQi37cgwC1wzal6Tr49O6zV7sC4xpRHwkvsN94R0dCGNJBqjTbf1bUdYE0qEkbQoOt
B7prCS+pK07GmtevuuvUUhLCXIriIce/btwtGTOXWUcBHsVZU3brt+VI4y2eKXu9GZiFGczEwpFQ
WruzFdiV9A9O6syuf2KAMygMWOARR5nSUJXtKOU/+FpfqjNysOjlXupsIZ0uI+QG+cxuuB0bfvSH
lBQlLRGzVbdQwFGeQO9jgyS0ZgOcvpD3eQYMFvPYG196+6lJX6F0p8U73G2YlLae+IWchluqxK/N
0lvbmSms41JP49s4pZeyLndDH8qHRqT6U1YDROCeV3t2X6z52ZEc88VJxcBxs2bj7Kj6Gxy0m6mc
8RKdygUmpxN9th11zd6NXxJ7E3G832RislFwFyeR0SqMSxMsk03cKF6WfdexQKzBQzUpDnPu6UVv
B2TMN0hCc5ARkWcQ6FdnXyrHjB3KChL0at5K6QkJ/SnE5LUKEfg+6CFCPmvgFUT3Zo3zsLmPO5vY
XKwFuo6Jwma0tiQr4+olyCNHbV8I9YGYqgf7nyL+1tyVP05lPHMq5GSsv421uTELwuAcOrcsnJOk
snJkbrJKmYkExWvyHYxoLgJR+GFJL+4ICU4UB1c52NpTb7iMej+p+U+ksPUndcnWhWrEmk46lUrA
03WyM3+qd5p8SNv3KbyNBmUVVi4dXxK81vAInmMeXozqOSq8pHklPIeye5Z+glkm8jTWjUjd52CB
FU5gGNa3UffXGBldQvEctt826OiRlUe7zs77TFGxtP7QEGACU1o7J/ON/jBhrYreoxNMTiz0HbQB
sWMZ7F5DgBKOxx1ot28UJkBmJdWprhiSfJp45OYbwcvtasp1weBkq6DwXB7+qqGwcTKZ6R6CoYiy
56yKlmBghfSjGZWxUzoozeSlTGrT1+xC+FWOfT1nHmcodpnd835VnLhKqMvY2VUKxmmrabsZVP+4
aj6rtNBfzX75h8qH07NFH2yJCsBWHfFApfrO+/X1y4uEM1J2gKjqHtjrMIA7m9NVclLZQdJ2c8Vn
gHbGryy30nFvHaUoIc6SG2qEqoqcmurkon8RiUmDvu5BtLRmEE9WckZbbRzlaFk7A1HPdZEdKeyM
yuQwPLUhGK6E9szFZdR1Nyp8C/EKmxymsHoMTVhCppnkW1k7J6hJzRYt/MUYtIOqs03Oo5MgcdQz
RFMOoT8P5K+qEY6bzur0LgX0PDLOQDvZZmrjgGGURH4FS6yeOSs816YBB/yNEeAN37FPXXiL/tWF
XmYbh2K8hAUjpahbhmrw9REXK0Eh7u19ZtY4nsKgifMTm5Wcx0uX3pmsl3AJaST1TKgTFbpVcp+n
zMfJc0pa9VFdVdY8E7qdDU6cS5x1r4WO1HD2XnY690tvMVRtvvBcd1Imp8lm0/thnro5tytMDQyS
bxlJB+M058Bec3yXuaMdwU2km6weOA2UgWisLRZjn/ceHUF2ad3ugMESjAhz7Q2lB+n4jVFWFAlY
v6L9oI+0z4odk0te3ZXHabQuiS33k/5UheEuxm04h4qXrcdYVH4Dq/b6OtOP8KtMx0TG9Ud5ihza
eVjfE7f2GLXfMixKLThici1EuUBsmsBCstUdBkLLFwCGlv6o6S3ICe4AN/dHQ/NLHvN9WHDgL3d6
i7/L4JSAU6seuD5TNCzQlAG3bOXCTeyccQ56zCh4pQY6kIiExArBNDImurPcICXiFNh7c9vsmto8
slLhWsbPxch00Vz4X1J84rardIIXMcK0cvGmQaUi8VTAIyg6tpWM49BqGpjpHlfFbAQGxdw6E1oW
g8j3MNClAMRZFeh5kzObBoqHDPCBNkdU1H2KlDWawxGAGO7SbueghbSmV/burETmrsbqVwxXOeTR
MUvK9l6sH7rSfuvDE4kOPcgIvMUthdqhHBrWEwCVDl5K7Q+lDrccefIkChmnaR+F6XJR3FTjlDZv
GSrItsBjj6qVnbAAb5Vy3qQ1gUi7YLaNQzs/Uc5gfp66G9HW1LhVCg8RF6F9cLtpX469JyzF0xHl
Fe6/rgwWOkELLtgypoQ7uVuHY50EuruwEYtRgBoQXgeukTj6MJLnDChSG6P+gh1UlKSzy4LWLPhD
lrce5KMK6SubVd8VmBFDk8nEawx6uXy03MTn5A7vGRmXeF7pSCkcaB7W21rHpSegghdfPJQSceM6
wHIdrdhvOftWomAyU6xzabQQQeIl82ew3THf5GVd6gu2z8Gg6X+Vic8o3DjM+2UmrF0eayDVXZwd
Rf/Q4H9E95jz7OS/8gEb6YZtavcAF8XaNVTS0BM3Jl9uQs4u0HNy+lLHj8ygeZpqNSBwFGaHqG0P
jHq1lyJjZGZa8ohTGMuHtI2LmKPom+7UbbZnNrD5fAqJpYebRsIGraqm388l7+0w2k9JhUJekbu6
2RkJ8Kt2wHRUQjGGDtnGR4faGTD9c0WJUjIgQseHivOYPYftmmtGIOcVjc5Jyl5tFKTggEt2L2Ki
C6N37Uk25vwwzBB7tUp7Ht1n5uhBN6tP7Zs1lFcl60/tYj7YUX8KlX+TC0nbKHYMKezo5uJuB0gd
/zUSTnuQU5bK8Q1mM0sVwwchinLSICSIByZqz1T7ed48tanwS5DLLfsyalR0cK5z8y9K8d/oj0pE
ApawvDrdARiwdeeRKsMjpxhfcgWEYNPp9uXgThS/mMAbb2tq4dVm+KNmO86sbEfxJwIx3Q0LhvYh
2pPnTK5dGL42A1AQg8OM78puxctTQ6MscGzM+t2xAX2aYwFBpSCLoXcWe2lnvidD9VUMyMDGHE2s
GLXyWthNdU3NIvIdU8u838/VlckgJcF6TFHYqePQPHZhnzzU9Mgi2qcn2Q+typauu7lo6dncm+2t
q+jOtgDAWNryN6aRI2Z23Pqxa4Zhz2wTW4F/TuM4h7DuNAxt/D2l68S+SdvPmIbBdaS58KpXt1za
4oUvWpy6Or9VDnebGLsEUyZC0qTuTgzjmReuYXJPy0PpLLUHJKm8DRU0kXxuvMjU8xdnBuOpZC8R
pYYTWvpuPThH/lj0SdDp9uAbqIos5jzeZeW8RPEegvEhivWPkZL9JTS7irIOw0fhlDe7Soc4H7ee
rnfKY44bJdAipiwdF6RK7JL7pY0rTqWT/0xONp9qHU72768Iv2i7QVVu4qYB+Bcta7/Z6PlmGDHi
5kJwQILfNdh+bkFfn6VlUr68DmpaX0zK3zWtvVNp16uvVQcrfLGoloFKJZdUBpzqmqz6g36HLXiC
ya9ZPxBn34XaMG7MFE+wmeXlOVaH8kwJlgM5WNO5QiSm9VrMkKXItlHf9XfVVm494wtvIKOGw6Ds
a/pmj4PSKl6YoXE1lwV5V1xAkhncBJRY+icmx0NjczR2oqRGHhXMLMM07HamOMc1GEelByVGn4Vz
r8yKre0OjAR0bLxKKlUL7wQIbTPs/KaegPXK+pYGFjXVOCZnhKzyHfVGrvT8xO3zxDn1IjPrYETD
cq2bsjojeoc9oqEgjyltTMlbrRV3MSDUEzGjwJ3BcbRxcAWbnSq23M/5Zh4YRq01do+DAEYHIxcn
GbUq1GhHlpoKFB8NITNxsrclb26rD2T8mPr+O66X7CFOIxSCeLMu+RADV6UadWY0hHqXMF8Fy7FH
meYSafZJTPOfhPLQqjPrAwbXsqPQm3/MvIbHSMlB96K78ew5o/WVBu2gG1Q/jLA/kocAHBkHXZIL
ZCXzz5SGwh/n/FQpwmF3qsM8nzSqRElYHH9/9f8PRmK3PDrSIRDsZJLQbq6UEker9SiqBJaWlg+E
rBID8JDt3rkP0i1ngtAbbPmlqxmR98wsAnMsNe7UgePDYuY7RbTKW6Rzclf6vdW6y95paRhRobvC
dEcopjHSBEx8Bvq2n2JFvObOngNi96yF6iu1It1vRwxlZujiWRkwRKggNheEHDd70fuH2ub1p0tw
m9uvKMbLMzBgu4/mEN8NtCbbcmio5Gp9/P2V0FJGnxc33PwGRhphpF4h69xTzCnH7bAc8gmCbwct
+WVSZbc9QJsMSHLsCCn5xEvNGnyaLpBcYkGeP6v8MKXAO19rBcFG4yJv9AkDeh0lI8Fin0rgEX0T
LNwZQZenw72SicGabccHlsbovaYXYOLl/eR5OAcXrYmmg53HeBf7+m5n7zQwkPcZz6g/ERe0jbhQ
m1zgrDIAofdnMeINCYWo/BEgNOe3AXFhbjTwk8NoU3fuAvDNqXfCLU9EUcYjSdxve4qmLcsLsepG
4WnC6+lUaKLixsBHnWWvWtuZJwRyD3adFPeCIRF+Zg7Xgib8GxVksn31q0tJAQUogku8Lw50fL1+
LHK3eC7aodpQW3V3OYK+jdaJLzN16CflBaeNajkkdrCMVnKShQMiWSf4ES1XIstrie9l0rTPaK/p
iU0xVUWWyFtK+VEcxrleXpsqCqbC3SKSuRdqPDxEca8DFaDPFpdu+5po9SNwqLtuytyTfbfsc4LN
28YghiNrDiF5N1H3ZoKJwgykdgzm+sO670yi4sh7eEvDJP/g0brDJ0EV0oWcE1dIwId577CTCMYc
Egm1ODWvH6rGrh5yqh7+6KpolCnQUghcP8lXtw7uaFz7ztrXbf53HuOHnGaf3hrUi9a//PuhU0lI
dOXIVsgkNtKfx79lW7yWPTct1aFtE/rMBb+bVfdZ20rnF7DyefSHRrExB6IFvslGa7QJWKIc9Qej
tP16UEIkt4xkqmPzNkcOWjQYlNbU5AGrOKhlpCYeeH52CQPaPCyscUzjzqdAiZ+RkXoPBudDXDQT
acLoe85Dr4tYx+vwSWc3yBD8rh2aCI3LdaKrxl/lWN/r8VGm0bfStHv0MJ4Oi20TpdV2yX9RA/Vu
oPevz0zAMNS3KBT/RMkQax4uLZknQ6N7SfEu1lSSh6Yx4f90I08ZKB9ZNi0+91IPyxR0bu0wT/GX
VNi1aDX1xWDDUXeMf4ZVe0/Yj7cWYYFW3dWoSDxRI/qwZUY2Vf41xXqeUqlCN4yoOTkhI/iXJvJp
WAmKz7l/G5bIN6N0a/UtQy0cw6usugOwgZfOXgmNKd+wSxqhttOzLAnbpVOw2lNq5VWtOjpcxdix
VayKbebSiDexbjHA6Caehg2KL6+9GmlRb9MlPs6GHUwjLaO8eCgYwKzLRH9myaEpO4R0JZP2LCzC
LWNa8bDpynf6ZBq9cdp9pLsY6I8XzwLlyOts7zPG6a71OHxITuFGbvygkzDvLkYMOWJlaCVRfttv
5kIJWiUyX1tI5HpL10ThbVzovXPEqXTV13gLIu09nBEriL8m/QFhvA9utye47HcGhqi5ZvzyZmfP
TD94cX5RGb2huBExHY7/k+wABkpBQ1wBXqdb8dGiedGGyXdf8b6oufIK3a449WoaPWCbayg/JtOa
ROg/h+IrkQuDxNyfIoxP6VUkDCY5WihuPAiubu7kL2jYjunkMEFfJhzr6fwczdSudi7E+BlLRsBM
/kLFcWGYtdM5RTAofSiYaNwAqoneAODh3mIS9dC0HJ4rizxWW9flYVJS5ZmG2Y2StT1+l93yQYln
S8WRvxgHM+1Nk6JO6HDsMrgv1FvRPJaCQZ36a2YeSymMIEp573V+o6RK9ipwF6nJX5sXI84shjAf
Z8tlsvf3JLgg1pXGZ4eCNEzgdIQg9RitZHZkAF4z8ATnfmMV2Ogmeb/HuM6pzShsjGukmbQbeVJB
vC7Lbdooh8rqfD27AZr1Bq7DIQeCQGGEG0nkbxqHyl74TYt6yOAQ9adDFTw6YlsuINBI6OTmwcjx
NCajat9a5J+XYmebLDpuHGV/Wq4pJ5KPiYyLC6EvAiCV23uZMOI/UegcRuG4L6Agh8OSIQhLextV
dKx8as6w6U3yErGVQeMgxYBeTOE0EsNILUYVPztel4xG5y3M3pzdND4qzc6JjqFreaXFhS6udA7G
+bXN7WczDQ2vLXqDI4r6k/F8TQ0svc3ktVb0QcDv0EQ/0HAIMwxbHFqbXvviglXmfwudahwjU0GH
jlrvmECyZNHEGBVUYW16uiuRJreMMRILIJ0Y9fauL6SyXUTTPSrhc1525V2n6HtR+pquapoGCbZX
mluOHTLEoz71avIyGmVOiYxR0XEZuy9zMT0FR13OBjKpbxEphA3Mi/QwCA2uKbxySkaJ/Bhn5zsm
fIzDoAmvekYL6/fzScxU3ETvOmjyJ2VqLuPaCAU3DbpNnT56MjO7tBkIEqz/yc1/JDU6PGsIgCAl
zYA81s/PghTJ0PHA12r3PGfRfCtCzLyhQ0sidAHBKZlxz2J5X+mRY+LCWIGAe7cmxkYHJR0/aXF0
2xQNFuiwhxbRTCSxd2MYU1BksL5RmjfJi/Z0Xiry47HNfIXIgwxqEmkf8CeWAcED9p0KUhjW5taJ
nmekO5SI3fnVmV/sNNwuyEBj/t9qnAK5fJhJirjNVkmFaaoebwmedZwUF41GMSb7rTbRo8H3QBFN
dQq/cSf2+hwO6sm3KnaGFYFC4lnuuaUjp9Au1jiCjD2lCRvt9QSw3PVkKwMjJr7XIC3xbevfOmRk
DvTNeiqN9cwIDwUYmmQRRSElTqjF3aroxzAktIHPtQI/OJOPxpkptq2KsjWkkETQaWtPyzb5ngXq
okLZVmtZZqA5kedBk6jeYl3jMtqueqNeGaj+XHr7i6CW18zRsQxHz+YPnVq2GG3CmvrOUzLVHujt
bzqcrNS9HLZbHVO6ES9oS7dhaJ+YleU7DzdwQyhb/1TcJSmq2erP4Co0qXqMuGdknuQwEd+JKwGl
YDbx47DKhAOvJG2H2iAYqzsYo/5bAgsbeRK3U4fkSC4EUJEgc24n7coVl3oDD/m138gy4Vk05jiR
ep0Bo3F6JsFS0r/PuoEKPIF07a5AFe37Dyq7tKwrim0HboRtxlicIVF0UIg1m8ST1iMoqs1gvlkC
rNRBsblOUZK7EbmS6MkWzxEy2kmlItI88Uqivaw2Wt0ClsA+zSRy5HDV89RUQ3CM5id5c95CPIag
4ufFrxxvbZzO2XHk2taGo1YZW0EAYWpAjquPphGsMI2RHzJLXTqj3bZiKyeyn7AXUFEmOLNUUhh8
sN1/MT+6guY3X+8nGnXTH2F+GtHfvPUlXCz5MvS0WZUHJz8YJDy7323Cj83Zmn+nE7DrDSKp7Y3E
/EbUf5ryaDl5oJE4YjO6UVSQZ2yoW+crVZuthE+Z1f/aLveIZGCnKT1F+4YcRGbG8WT8MiouY6gC
/5DFDLTCqwnzuuGLgMPuYknsBBi2C0Hh3XEQ1/JVzNZg5tdfjC4QWGezBPWZ+d1qP5mkhWEV3phX
7MR1X6XuwyZnl4ZYwABrc/oeEXQi7tjafAW+SSBgm7mlYWZx8RglG43Yc53HWWCfA/0pKhK6WNIo
wtNQKUhfBVmZxvvSYQDSKt2HUu27F10jTzIwahrYSeh8hPUrXVqDMPyjFRYks5uRw5D+rS/uYaHt
8syUwfS8JIMnm+lADl6+6IuOyZcqw04D+/IWSu0z5DK8JYPZPqOm9gcr/QLIGN2UJhyPraS5OIjh
0prmHvMskuREPvSxmz2qWWbSru1OaoMeJm0K9e66HqHmBlIPzBs6/QQ3Y85m1AtsezcBWnwkTJjg
3+oOeoQPmtN54zfmEj/Wi64+KGq80+ABPv5+GNmBiZ4eBrpT9SK6pD7pQgEarUn3WWuxZ00syt9s
gNljivArnxhm595jF6rKYa9R+NlbUndusaPXvHX99IWVlHSNYKp72rdVpR2t0vhZeuQX9tAmNMss
pgWYAr2oMLU8nd5Jy1D3S5NIZtDn8B9S6us0cKHSpc930aSKy/8/1GpIzDgOAMw3/3369zP//wPm
OkMKakxu//8brO2kXSiMUxE2zMu0flgkpuqpXo6/n0o7TOf//a4sE+q6evb++8cGpvmo6f8Np7ai
kRmpF8O2ppknkfMu56bcJ5O+XH5/o1ka9VIl5VcTh80WllRB9I1BbJK871Um1Z0w7TbQrFh5r4fk
uauNv4mMshM+NUxwGMER2E5Em1qRfigCOzPmR3tr0b9ZMX71B24ubDbIvRIe2n3XHOd4/OFb+LAa
xX4rr6P8LurwOxpjHGIoV/f5VZmX5aaV3Y9pd/1HPy47wg7AqKFyfeis/lPbPpqD+VXNdejLeWoC
6WCAimfq7HpzL4zwcTKJ1lJP646pQpECvEB9zQRlT6Fou1JQvsxCzfzTie4IakXZjDEV5yV1If5B
RNoRCZzedRc9VlkdcXPNr+lY03ipuyupcnvXKAt9nEF/VN2s+ZOqph+rMTtE2RmXTGFCSc+0WxmF
M71m16KU2u+B9n3LbhgfIfgb2w7S5D7q0uVMImI5xxEV9U0nx2jPJLk+PSoF7GPVIQdQ6haaZVEd
p0yncvY/ts6ruW0m2rK/qKuQwysJZlJUsmX7BWU5IMduoAH8+lmg59Z3a2peWJJMBZNAd59z9l7b
DrP2POIWOUCZPZpEDfZDWzAf7g5l3VNf8cx88XdYeNLjpDHSr15hgDbCfvL8XV9B/nai0rVvzjCK
o0lo30G1Mrg9HrBM0dGwAJBoJLuPdtDjQcQZ3RmS3+mVYqWKXcma2xfuMVbEiVhr2whPlwo2S0Gg
eAF4Cf0/naXHN7slXRAAWNclLFmrHz+rLPlFo2+2DH54XpMuyD7rXBz6Wng0ERx/jzQsYNXIJmCm
TBuKm9/J6hlVMRdbM1gce8XFaXrzxTcdpGyUt74anxt8EpEk/XfHbKeJRItmwQx+Tz2vnTXGJvGI
+Ylg6b+1x2C8Vz6YkeylyAlwgxGqdtkEDjYQ62a/1H+T9bPHlxL1GqoDPUP71cKB/u7l7Z+GUfJV
6grJY9VNR4wxWYR3rD6WWWq/92UDNlYROv/41CvQ2PY+I97HpxnX5X0OzUvbuhiHWsI/Ujqqb0G/
T/uAPV73gC8hNlguzf8gW6rvs9mBUSTU6mwG6uJK2d9zkmC2RqufRI1KcabeVH6F8jCDBVvN/kdS
LQJjyqYcaV7Pg0RnNvl79JmCetXwb/ZoKUaLDuDIOs92s6Wd19QcA5J3UzbgsEEsEejxm8wdGkPD
sPz0mjXPq9ZsSMmfPPAiLMM0nJrSvvkOmBaOUrihek+Np2C0nkhwtG+Pf8WShzBiHLjywjXpMsNa
Gv2v73t8+PhmLuxnh8Df0+NL/z08fpbwbXFGyLz//37raIbVLpFtu/3vFz+e2FvzvU3K9NCo5BD4
zo+mQJmLbTf1d1pIOjMMo2CRkWjEi8fgXnf3VeJ1X6Tz1LN2nR+fNf6w6lsscWQGYV5yt31J0tB7
dmpCWRf3pYnN8ui2tAWgtdiv3hAwmu/m/Dgo97UGUfxjDMF/daxkGyJMOck2S/UymnpFrvwhvD4k
sS9UyLi4/YkK+E0lKc9mSUfJXZTcdG0BhDD8IR0xn4fh5k1pCnnQ9hjpo9BgoUeD25W/eodDvWtY
B99anoaVwG0qGm+tKcU+LIaekBi6FpblROba1KDJqWE+OwifEoWKlDQx24h/eXmxqgJUd5VdRvTb
0o67HqveeRB0X9y5SyKXVs8+WJP9vMT+hpZS7NPUv6LR/QU8Mj5gEQlwz6kvJE/SLxzdZBtyMrTj
IUKEZZ0CU6lLRo720eq7W1z0/T1bY0iMpV9IZoS4P/e0+Cei4yanaW+N1R9jZGGHpEUVliUSsbqF
aqdtvimW6L0fQt7128PC5PR7YKNjtAuCUWG9xW0/XnEaOFdHkv2NrApViTOx2WTyKemrkLNE/pw3
3M3DiDy/JS+PQiPpOey41S0m8app4gzR4qpI0CqPUqk4wfloW9nABNIfQqRpuG/9LKCuk4rDbx/8
sif0Ia5H85ux9hkhVVgy7jCljwY+Cy/lgmi0ngSqjuZz9gTB3aC5d7GWzbEu/dM4UmTUZYcoNXnr
UEaQCB3+tWr7HaFvva8nzvPIxDY1/o+0Alrqw33MwZIcO7czz3JNArfi8ZoORvnk4kroFG8WZBmO
x3Z2yMxFniQE07FUZjTYOYRNbCRsM8Z8lTU7Yy5i4NPrp94U0wZYP1K+4sD/3+dYdY1IE6eZL1Fq
LO7OcMYvOkSOxElL7uWCVkeM+c9OWcuWVbonLLx1o9yqQxAtRJ2Wrbi1M3bJXmvnbg3OLvQl7UPc
edPs1S8TJfaTKRkctS9jmE53m/YU5FVxMTCGbzi0WSPIGLrurPPvtRxSZEFYrfK00DezWD4nZYyH
ZmRcOHk9zkAO0RsCdkqkfNO+FG7xbIj+Z8sw/+SYf5FEd9eiDdXNwkE4BEB3u7gYrhWNixPKNKyy
9bvluLwwEyMvWWI70ENBUdsM9yW0D46sDIiaxrdu3S99O32C0UBiYv+DtPZyMwl0B3p0mktNTQw0
ng5Fdi+d9M0Yw/Kos4TZbJ0fJ6/bmHj470T/CJI92b5LzMqCwtpx8ax4+s1JdpaXNK9tbEH9GbCu
oVI8liuUtJ8YwdksVvvCiJ8TByRsKsALqwDTSyflgoTbn6/EeScUCn13zEYpnsIlO44SQrwbq68Z
p1EShFEdeGxxm4RqmjCWdSfoL8FEDdGX7rFyRzpKuqt2yJcF5apWvbx874BNbTvBfZyTZr8rYsIV
epPmrDdhepqwo/R00X3l//Xiyrghj2+YvpvF8IcZesWkaEkysSNilz7gIsgDT53flc7LM9OTfVqA
rSdV6NIMCLmC0lxjTWUWWUnTbRXVUBAPuOBiMnCQWiEioZeaDdd69l7jzg5I0nUwulIQoCkjinrE
lzPVEJggFZv7BeXx0JnWYRqB96K0Cne1WaA3oipJaM4YJhEe4Qr47jqXunnJ9ng2SKarkxMCn1vp
w7ksQc2hUSa+aQ0zZ1UfPkatd8DdyFvz3yoyKqaYZR3n40n9nMbZuMnZfuXEW3+UaGg2TSW7p8en
tfnNb4Jxze6BSqDsXQkAuppC9ZJms3srPERai/0+Ntr9qnuPzkvWiENYW2embHTjcGZGGaFeFk7J
rQyT7wiI8FYH8zebhM2oMk0/skbecSPVe8v/ErSLu0n78gbglhvamiA19w7GEnoZCpFcq7mYjTxU
VMzGtUpIt1Dw09cZLi36jKjLIC3YR6rquXIbuQ2n4GutKbAZtDo7TaugIpdY0U4jdyQ4udSCkaUm
2ogAwDD04LxMvfci8SuaDvpzTuov7tCCi6h/jnnPOJ3m7AYNIXGhvUS2TUKPUSRcO2n8266gwjnr
NLoM3gjKkpG/nAZ3mKMUWTf6d5K0B7iHfv00ZcFwmcbwJQnlfhA/O5bAa9261naBgLypYc7MtWdi
hJ3unrS959r2d0GOwSp36IKMmsbLpEwrYmGYTAnpwXgycSE1dEt9wEBbcodOWPfvOjPLg+7TN9Nb
PrPURAwbBn2EbinPrfnI/XxUmZxO6Nhezf43oNWSnBLaFMRO4X12qNH1mhsypRbgFfyPTWdu5DwE
xLsxugDoTECyM5k7ScfibvbBByb54MyOMp2lWL6IMEGGi+l4wFK/uOGIlxVIY1fhwTRqtNM9hFq9
FJDZfzjVbEcDvQ6j+e7VoX9J8/nd6mkazA79oqwjNaFph7+OVS/PNkl9JSwTs+j1uahUu3d6ZgQw
pePjOBQcLPyFeye0b9ac+S8iZ0EV8aWpupXLF/vPRd4Fz203/YXkGJ+y9bPH1xfMwBVyiX7srn6Y
l0izWZhLRTNS5f/3oV0/8nC3jXhK6BTnjWZRNaAZPZBGeZqgiVwfHl97fOQRjnKyzJJB9FSdZU76
+qxNco9D+S4yc9hNVvkzbMvgxaY8gZxWkiKMosKW8wmU2RAFYzteChNyLIUfbXVtHmHwIfb0oIdx
Zxu591SkRnmxKsSjDFb4sIoBMrkMP5HKr66QDLAEaLAR3yqtiFQz0XWhV96awcEDZfEi1yy/Zy9J
XusJkE01km7f+3TKpIbQn0ohb40y5e3xEVBI9lbFpRjY6hvGg/yDdf8IvQivdU4/B9lAE+nOzb+a
3DUO95PN8PdPxd/PISD+HPHdqOmyBP58qXLi5GZYczWY+6kcJXLb9esYjpd/zzBC3Z+NnIpi3WFQ
2Rd3zySZGiEWHdny/t+Xm7B7Lt1Anv+fr1uSZm4nIFw8vnue/BLWlIs8ZrA+nFW0mfcfuB7XMSfd
sceXPQzLhxgozr6MTW9rCiKtqPiM8+MhFCkujdgw6MDyntIoeDw+vlzIGktAV9BTXOL06b+Haily
enfsSVUY1sRawwIxNgiXilO/6LfHE2O34q2TNeGgvXldhp5Vd33hAwjgl6oT0eNLj4fc7eCmFyjE
MLc4m8AL4M6x0aZ0zvMJBfAElrAV7aGpYfm6SEFQnjpfqrwV18FjP66BDn3zdBFvZ3tJLjN9qm/q
E5fudLNDhpXJ/B7HQn7l9Cn3pog/rWLUF4QwzbZOzPkjcPyJMVDoQW/n08VjXIAz1n+KAY581diF
5npGhqzt2xwgSP33LMxyaKuY8bTDc2ARYAPTf0FMT3KQ2WLEsvWMC6iDAkagGfqaRm1HAXK8nuPy
kC+J+QUHKgdzDtUOFULCuepe5JzvQjTd3yU6ku3kVfiNRig5qZfsH19f6PMcwpAInwL/2HezUbuC
gc2733wYuK2uQdb/7welICVkqYueIyfI8vGv5mz8z1MIKyujyrYYxlMsUSrzzY8f0xOV7SgsDgp1
5KAcn5ZHETzbsYsl2290VHC+vFb1dMCRjFQ8rtPD7Ffzi14fYvp/KOmL/ei5Cyp25b6EGt+I78kX
z2Web5jhSRv1axis7qJlHDaNmppd2YX0ymm3RW4xS95NZ/yVyI+sG+KfeTXdR13ehw6uzELWxotV
ynhXfUivby5zExvgJ01kpIHRvtAIoV/sotjIJ4wGZD35T48Hipj+EAgcS8Ew8wavD//9a4Oq2Vhy
jY38f77h30dDOkZpzCL23z+QCjY+hWXkk770yjKQvi6qfHWFT7z9+hndjv5ZlZK2PZ89npUb7NoK
WRQtl/HDIek6KsfhzY2nho4N5grPJAIqHKAmCdkWUY6DMUKZ2J3ScNg/BESPB1pfEl/oNG1F6xsn
5tpb7e8hz6k7HKMvQdfkNzfj9OTn44DCAkbCErpX/tfVbjItdfBKzq9Bv8r86UKIcSS9ZbTKo+cg
4e56uHU52iEgyV00+kx+lpD0bpgULkP1Wu91v1QbpVE2lVnOCDscvy6GtWoYSdXyo1QX6mqV3LqI
Sf3bmD9P4g+FpXFApVGS8q0/S2X/6Ok37AUYPQDEFui0sPYuIZITN+caUDP1KOFPYV0EZy2xQnaI
l4JJYQiGjnBLiIoskzI4OwV3WWvULzkHM1SYHNgZqJ7Rrr8oAVKi8SbukH5ah2EDFmyHja6wOoDL
a4ifo7gcKk03I6B+3kAWyM64er/bKdgWCvpDQKYnZjb6qq36w5S/ODrZvShGbBuU6Lsu8Jso5c3d
BoYEbU9T7pqEH4n2jGPKecJbSxL6Jz8JPkwgWNhJBCTW4qJxd5Ydm69jyrhi6IrfmUzG94CRUe6l
PWZ+DHPGrKyrgzfsUmOJstJgPjbzZ+fnp9gI+3M+vnW23Vw8CwuYMn2Oz2WxHXK5D4wKsZQMDqMk
G6VpA1prYW6czbx686mJd7zh+kj9pk336xp2QWU8VnobNM3fKZWM8heTIUqnPgxK3SwIVyW24W7V
OJHh1JL2ltu1c4aStyWvK7gQEEJzowYboSenvJgJCoOB2Fo2oHX6gIjl7LPv66k7+9INDvPAqpno
VB3qni7ZWL2yOHSHpGF3F+bgfmkceRqS7hMITbMpW7B2Madf5kmCw5pV/FK2t1DYY4P3NMK2In8r
SEw4WzpDAcYKibAOE9o842iQS7KPcxYKEF/lZvTDPcQJnjUhRq1Y0BtmEwftkMralEwNg+w4l8iw
lB1fZs8bj+R29Ryjpm9oNwpm4baxb02N/7CYj/S92g3wP4TR3dxEHAepvaMJHZSfHyBcurfGcABX
YAHJ6WjM6B33sNAR6xjSvxPOCh3FN/OdAUp753OA26IPcp9kij9mgJKzwznXPzs2ZP0aO/veBYyF
S5Y/E6eL8zRrplFo8zaKnLh9rOvzwsncICtp1647Wu7TjatrorDVMOxQJHZb/pbuaOvySolXbsfR
EHuY/fspg+olOZvQJSpsmFipZEdyrbpGlxq/kCbsgmzovizDjJPKWhxeVhSzs6L16d8qrzae5Vx8
9qVutoNEH1IjV+VeOxRTSYBmieeMSuiYErlw8zwv2dEcg6oWsmj4BbWZ6zPaELjRROsS/1aE+lAP
nGts9IMihxtCIwv9oCqDrejV/CSZiOf+IlgQQBZTfh0XHSOUTSVqR7rgzzD/6m1vqeYwpAH1+2y+
tR6TZcqLmPZjvoZAI8IvYPlNjg0WyBA31yumazhSCmQa9zHKy2dBahkKX7PaDCYrD1If2EFMnNFu
vEyN/OV04fdGLUQFfqlMxPEuDpCNByPCCd/TFvdfUYTBLa/VR1NDh/HTrLolfvJTZ9Y3RxbNwcI4
cVtYXE1qpFdfr14liWKt7knoUGUZXuiWVKfcKK+dK8F8GcmBnXEjOQN/J/rhB26jL5Sw2c1ZHxrO
2jATg63p0kuzLZAuC02Lvp1dTFEYmuDl7K0qVScSz6qdW5xhwzDYrxPsGZqfCO/6COIaUriRVHcH
8oChCO8LEx/2v7YjZ/Z/u53xJ8/DhNletnXD4kO4XfMcaNgeaUrm0vIxBSiOlAUHiQ7+a5gcsWC2
Z06SVPYBQT8+4uuj7GiDyUY0qFuXZ6axv0wYQTSFjGs2g3uYDbwn7ZI8pzMxF4Mn+csHST8iluKU
Vp+Tf1Wp2T0lnsRfDFMo1N9Hs0NiClw8IfEw7OucBFDk2H2TY3/48K1ZIatOVkUZYqomkTgdY+Sy
oW3t06Uyj0Rc/HCX2Tu387E2m4lqcR3n09J1XGIc8pUk1HTvRVAgk0cRKpGFaeOyjIhmhlVfQqbw
toPjwvuJV8EQ9BygJD4ZMGWORtFEncfML2HutekdScCgbm+k00+ULsreqhBbcJ32GssyreeVeZGV
HNnjnkElkW9nHP3hubU5CBviMNFMfYoZfjvc8U8tHiqzvk5dbJ1mF0FInaR5JLRjXbzxV1rZ7a0z
JPk7UheRw2YWYV+yNkHq31I48mdFdtmRFOoUeXy3I3rFiQKj/oi9HunzPH8ftKQjk+J7HQHx4JBq
0e2DefOHAiVCmf1GzzTuHY7ebBBFyyR+rnYG1SlNqnxa8QQpMRDq0AJ4RPiY/lWWpdD/9g2OE1zB
qYCnVwRyk83Z3yrJg32bTD+oDORp7Xlrc+UIewPjqVK8NFijDoPC8TSO4bhNgDpF0sxelGv8cDD4
IR5r30vs4Vet6wM6lV+ZMf2El3EQDUJfMIlW1ONnR2F9KmdfH9JxbCm66VYQhghfoznJkp6oifp8
V6eme5ALiWHCqsHl1uj62on/U4hmlbGj+ClEah9F5rkfreG/tW6Ol6URgDPIjjg5hrccxnW2rVA2
7askiO+m7WNvlkDk1WzOR6mWrwBJn02kwWPiqN2kC9Z5pVaEK9HjLaoOOtCM+2nqRqolJG3Moywl
lAgD00un5JuntT4dqbABNmjyvkoTVJjP+82OcAAaVeyQNhjG+Ksrkf8ndLEpnt63o0yci19KmH3m
Du6d/+SK4HdQLc6mVcAUu06LbWEEX+MODUDWCiD5aJo1TZbXsYZ43KTfi1mPTxNuaNpzyxZXiXnh
dBfs0aNFHpkFNHn6dwMzEGyVGdfi/GxWeb/3dYV3G5tkMH2Edd5FVWEyfgId4jP+2fTW8lMnybyJ
5ceSI4vzigLKRcPrNro/ZhxKe6Ia+62jLbz+hQXQR9u7JR1eF8Z0DNi8YTvLdSCrbXvjht3fHJPR
xvTaP23DMmAo5MX9T9tmco7cXe4t0sVo63EZ5o66iiYfN7bXIpLLUv9k93tp2sTseOkT08VPJInL
TnEStIshvcZ5cLImUPZ9FWDlEhwEHw9O4pfPYWL8aS3SXfuehm3bfiVi5A+sDbF1mnzaB9I6WGTZ
sH7QER8sgaq0yY6xy7JsVxnDjHzEzuB+zbTkP8MBDHVxs1+SP5mnhttkCw6hBn+hW/CeImk9lGh1
rWoUl5KJCtQjEroXFu/yt6PjQ9OaHKPS+qczWj85hWS7HIM6o7FaX8aG2cyQfXf1Mt57Kgwgzsne
EY68hEN2JQfHRBzHiWpM9FGUzZOe4Z0WvTu+0+JkUpzMe9+dyciAiPHVKF10x3L4a+VDEVXOre67
8SYEanvqBXL6BJ6+JbthWl8iVFQ5FgVioJGKRGZZBahR3F852wP9MRg+Aa+d3dH2MSfvuFgtNJq8
hiGmTkkIihEp6BwZCaGjokP+KRp8h3XPK5JQkuOyjWKJiSfszNc+TK0dA/mj7pKYLAmYC3YubrHP
9g4EjTnWynTPPkluXBjIc0j0XRrAQDWxSUnKBJb4jR90b+wFcBRJfWZg3ryZsUPueU7mddEw1+eW
b6il0KhSihpMVAMgczVYG9mYmD1lbDI7HI8UjAwPKvqxFutO73GolXq2toYXfrTWqPaNWEoIX/Yp
HTBWIPyBJ51+xhmRlJ7q1mgmjVlNzepVWyFRuvN4CCv4vyhTh1sXVmjGgYb5YHTPjwfGmj88q3QP
OudKXekTLN/GW9EgDU8XFqsCTFwjgg5zKkkrTMkLXAf094upsra9C3sPswe+2cV1oWyExDj6bXBw
bbx6g/+ajInx9gCj/UuaKFwmt05S78nJdA+eNtHfzXS9nbT47ZEQcfBDfWoSJr7lqmputGOeITK/
zqVNDMyKWbRA4Edjp+29g6q8sL3tSMQAqFEvu1U11p95NCFHoPQeQp1HXj6Ju1+yQxatXX5Nul8T
EQlvCdR83DrA64ArwmWyObtjG/A2dWV7UWaEwUtS0ggZ119pUucelI+sz9LybhHCXI7pwVkh4V7N
kGZy0+rel8BcgY7c2cEq2op1+kxO4Q9ofXciTNyzpjZfRWcPwqWvjCayMa/cvbj5o/pwZPOVb11S
1twLUr49nuWmy7RHXxRfaky/fSgoJ4sCbvjUcu4S+f2BfZsD8fSgFHq2dTaZRyDbFP3t8aI/MjdC
SyLgW8GJYdcICEuQ7+qUZnU9tB/BQARWmMFxidv4hTVWM+tJdnVpo2DyxaUvigxyAQOfrmWm67Xd
k5KJd6P5vAbQ4CRb08YeIR60araOgBHRuXGz7ay224JWQ30yIAhfT6Ae7lSX/92WlZPyeA2l6Uk+
17JzLqLN7ol2l7Ok8hxaIqiEnec3qtXmFGOVyB2ihkjy8stdNwnjqFvfOnlmjNckk+6lZEO72o57
dXrBOAps+6bJ4q9m0y7XBbXSgbzSj54wpXNG9tU+KRwI4q2a/jEqdUj8KPZCOnHsutfHR3GK+6P3
2uplUv4usfzxnac/LqKY/G9cc5ziHg8DC0Xd5JsOStHdksFrUZORHtJ92CwjxSyZwzkXcCqZSvpt
FAsEskrIjcmZ5cXEbMSgxjPeMINgNzPTKmoris+KTvxlUebZN1CdLrhOT0sfAn3CNhWwmmLZee1C
2/jqLPNpwhWp1gipTPCnJUwIZqwIm0fMN6TCeW8oVCCVhe5ZIdxFgJ3OEH/X5B6RDxAdixWw5c/m
fnKw1ndhUmFkZVfJpqq4JwZS6iT/9Y/nadn/MmgeQTRZEZpIYWd1MtAQkbeMjcRx8ihJAsH2zrE7
GLPvOLLvwhbI1rgHb+tn05AnCKKZ7c75DGAUOWM39e6bnIP3EO70k+SciIvTvbSYhxgyt9Ew0CrB
HDtRIM6onwTmDqeCEmOQ1P6Mij/iSkC+UYmAXirf7tp59tlmZF237t6MUcpUIvf/veNploYUQsGu
N9gnwryon5I2Nj6npGQJQai3XXQKTsIJ/7YNvmCO5PFFkCufzSYT0lIi8uxMeI9zmoz7BWI4HZmm
igCpBccAs8hXTjy0SSeb80nd2jX61nw+CKNeDlmr3wdpnOei5u+2UW5OGiB6zuz2RjHQHzOjOyk5
fLRMXP+AUtvG4aZYSKCO04R0F10EN0RU884yJs7BZMS//EuTGxW916CeCVLlwbBn4laIYyLCCrZR
aWRPnFk5XM/JKzsJ9NZ4sdkww/L07+8XSfnVcF47RiOcLRFohUl2dOG/RqnCJItGgHdRKs5laV4e
J8LLnQxdHnrrcg9bod/VemYZ6QWKul4dvXqJXzSwpgoPsruE5k/WDYYCiz0flsD9MyhbfKGpDwRo
fb2gMpc0jbmGLestzBr/pSAYLy2Tk0Xs1QYzWYe8Gz97mDo7OysRGjGzf2Ku/7zu4CeVgMYiJ/du
CwvzeSxcjq/tny50cJdzGT8/Xm6/GeXxcbvjFWbouLZyXHbylvnQLrYYOyON8On3V3jpUI+2QfBl
Cd/ieUgjUweSMA+gSHaO6nBDx4vgGSn8w7+9LUbA0mxxZT9TXafkaiI7l5bj7wqymPeFi5OmZbBF
be11R8E/H5EdAy6BZbUdWlTNxeIewhJf5MYU+W8sz+SxhLQjKMUX5LR9UNJLGORyqFAVv1dAjk/z
mkIJIhdcl2FEI+YmNPnVs7FyaWuzJ1lvTV36Fwr8WKSxYdlnHbT7Kk6sp0f4XtjjY5t8y93anetF
Zhcf7V6JSGRyjBZs0fdQmn/47dBWeR0MmjwAF+Ip8aJlbsx3wA50k3t7fCma5pxo88OjYfoiBkQh
jal/TjolEI7OgvI/ggck2VnPVktWhzetZveCITfEA4w8waKzswdu7D/3ChF7Lio0lYLBZOiJLxDW
20h7zpFN5rNAXP2xzPSxsW4QcYaQCgzrunr3FgJOMnq/NExK1ArCX3CzMlLn6Iz7mZx72204yXVZ
cy3yZf4VCLEZZitHnvyZgEG71wMav2FK/GssJ9TVw8oJi+W18IlbduwERSY8KDi30K7QOHYBvyj/
YjUBg69hmo19hnvk2KQMm0lniOxBTi+PtRNfEFOGPActaAuMPAvjWIALz/W6JVtZrqI6c3ePYNMp
AwiV1u7+37VmDbiuK8f5Qcqgj+nQhnZTKXwoihno4s4YxESoj1Nt/Rgyne9gXoC3rYYznjoOGQlO
LmOxnXNqo/9oyTDY2ILOUp5lv3mh7Q/DMSnPOvdiQtRp6fmchOUOR8OoMdMXDlh7IuJSzIm1FVsv
dU1kr7T65mU81gbpX4KxxM6nHMuAz2zsRdFjsN0aI6IhjvFIpdxogbRl3aVbF6iVlNwXk2OMkbbB
g/hjv0XEMD15QXeR46GcLHUn4yDfdlkWgK7mpFThl3m8Wo+lkIao8Vk6Vh6F68oQmxUWBM8dzuQr
/3H8vNq1K5eCvsqIvnWxfiU2sFYdPdjFvO1cdVaYouad0icVWJDHRvyzj5etwFW28+2jM0/tPTCo
vofE3tW5NI/+Y6XqiYDrmFjvOwtvTrAyZcfWh4PsJuQHBOHR6GuiG4fPWWVZRJbN98dvNS03PDhm
SROejtxXRL/DzeqsXRlz17am2Z8I+yP4bA5+Jcp5t4dgePVGboMsTpnxInbmND7JO97UFZrRP1nj
fLLa2js4k1t8zhKRY1YX+FN1a+6SoWyf5xrBUWYM7tMwxt8FTM3PCS4xWgZDH0wuho3up2oP8B64
zHrzTJRMGAPwkuZdsk0bXb4W7ZrIg0qrdmX/IkcmgGblvQbmDFRz7QwTHhm1QZ1cB/S9T9DIP4UR
DqcWQBlNbnIyhxayyeynpBIt07VwQpcOGkdve2TT1hwWI8tfrTlpMD0/XhpGlCiwluTWr5P4xjCG
Y4GR9ZIUHIXyxBHHysob7AwcuEJKgYtwm1vaQU+dpLzX4K+BgPHHksaz2hpumBmiAa7j1s3t7lSZ
IE/7HI59uYKaF9y9+C6gZZY+P6KoULg4xCedEgtSxliXuGPX5b4z/Z+AIv035bIoWHW6zitBsHvS
ZGGBFnPumtTDINE5qPDakHE27N45rB0gK0jHiEbwOOt6yyYIuuyqKtx6lll9dWc5/XysAAyv2suE
43c3dNwZs9OOkTEigFYWy7/MpyAqMeLg8fPKp7ZKR47UrF2l7pGP2yS9A1JiTbZQ7JHoNo1oKzxE
ChjUS9zHdV1dM5UtMDZmlKyJfm5XE1+NOy0yg5YfEQqoTbqrd0GBHylt+umW/1Uspl7x3e/n4SnM
an9bF251BLePQZptdRNiHX513O4WIgiwp8Z8ctB/bWt8PXv+RPNI33ozd3qX+pS1j1e8T50Gaz/e
90fiI1oMb7/UBqfSRXs3epsY9gw0hwH9mV3b9+2p6effdG2SbWOO/WGZfkMHRss4kjbggvjpAxHu
Yh/dFdP5DqNUjZU/kewWMTl3qDu/EU9qHKYpG/F0ErtlwOhCaMAFpV8XkoReDUxn+2a0pud/r1Y9
kn/7KAbsbsAqAyQAodDocB0UgGMvPosvLPEjrf+JMwG0k9apjzAUkksROByF1r3XYKGNJEf33WM/
xj/FD8FZaRwH5KzcetSWLrJs9TM1aNKm63HccBUmVykQjrYeFsuJnN2ZS1OV7lvWueiuZpe/3URH
va55AL974ylT8XjrOzTlISyARyTB4lBaL8RdHmOgIhswP0xeKBYcq7nTIQujPsRUKnjGzjZ1Cl56
pXQZ8TVp/fTeKH10lHgB85oz/Rrhk2SIX3AN0VYFcNuKynnLw3bEdNSTK5VWw/ZRcI5pfg/SQV4T
2SHTQ5B1ehSpjbQRrybZm57vj2u9DnDtat3C/cmnO11S//IoUYFSIwXzyEgjEfbOnWZGNIl7EiwA
82tfsCGuTrFHiiHTUGcnFOaEEC/NvdFppCb/3eY2enXGzL1hBnjtDXM4jbZ5pVfbbgcEd+cFAhz6
RSEvg5t87ZJ617ozFu96cK6B5X5v/IkrYj1C2WR9/R/mzqNJbiTb0n+lrdaDeu4QDmDsdS9CixSR
WmxgycwktNb49fMhWPOaxddkz9RibDZlJDMrEBEAHH7vPec7GLPlEVpDdawJQqtxnPkm3UgQI1Q+
IoB32g2HrHZOFjAV0kBHscTOx9nqtAvQi+ElbD8aCYj/0ctZmF10PKRhJc0rxPAdKtFY2xPeYo6t
dREkZbn61iFgCGaDQbuKGvkYjilQxC6przLmu5eVp5rD8MLFmPNIc7XrYDIxUxjTo96hXUfBAWJX
tYjNSr/BRnryKwz7Dq4EP9FXnQNjAYWXd+xRqKImT+YzG2kUy3xich1OTd47a2wzJkKsfj2C7bCq
RDsluslpcZS7DAerfjov7VPTPA7ESBEiL68HhH7LVOIqLaZ831iWcVsQpbZWHtueiRbOQfjau5OL
pykUwRfLYeSbtYB6UNfcow0oG+Q3Chb2tSjLBwqr4cJMu3LrEe4A1Y820RgBcZGi6/d6bS7GGhf2
mELs/LbB1fLwReMefcpKZ1qEca0u6YGCDh2Ll1Ik/dVUtSQb1gHyeePB7gD9N2ManDAq2ms9oTfW
TrZ/Ko/pxfnx0TuQcr4t/rGavK0xj+acpk4uz3+qW1ymHY7MnRd05kmr8qdW6OFzjYbUHvrr2ES+
6eJcrHKA+bxpjeM6qzEfLDp/8Ot7qv0Nv7Gx2DDOWtvwiL9wR28o37Vwdo5DoAVHqh8CHlC5dHI/
TFV4Sy0QPRI75kaleLRTtQvBvhmOaqaFTnfVJwlqOcZyuOitEXnD4A/o15r72pGQWvryDkMKcwS8
ptAs/P6RFgwW56rfRx7AmfN1ovvY2Jthpco4I0whAQTeeeYijv33cyllhtWXMHs5HwntkrzLTJbE
vr0Lokl3WeKG6BKd9ZbmklyFksF7rDFwyHzIYGaWDpe0zYbLcwOByS4QDi62RUpe8AWRwF9LySjO
15voagyLc9lD4eFICHz2AOuR9e+uQ7q0TmKt28hh6m6/LcyBWuoGzuLzxaXBJ01Q7PclDn70vYa/
lw27B0RN6T3WaZMNbk81OrqTvmRL4l9m7QOztYXfe9S2iXwNGtDn1lB8qPk2jBExbUkmIPsTSt4d
DAzyzyvvgh0WEK6OR3ZQ7gcLV15aWk+J72mPo8PGIuBsoj2I3WubrSj8ON1/n6JHnRiej6lhCRFN
nN06Y0xZSiby7rw4it7xngjOfVT5kNwUgdJuAI7d1HlfP0clY3YsYP5GYrV4Dp0BIZkmQnBSPXUj
IrL5GY4u+TIChDWeC7T5PzmAkxHNxv5cBgqd/KIkM/pLLRhBObnlo4MX5PyYmSJ416bZVtoizokh
+Bb34ZiCgOQC1ovXrN0kRD82JvnGqhkKUUCuz6EXSVNZh3yo73T/7H8QEo8XhruuKI///E+Rklgg
GHQdUYJeo0rR6VME8QXJZXIbq4zFeQQ4C0R05XgMLs8PxmrU9Ct249UuNVx9mTLL+yS+C2DZWIEb
r0l89QPYiQ5j9QuRmyGD5aDaRi6nDB9Mf9DFXF/VqGpzN2SiT4+L8snMl/YUoYqgM02C27yhM5rm
0AWhBomSiMSMPcR6EhljqwJzQiiKeJuZ9CDynM2/N7dVo97KaU+1p8RR+rZzeTWFim6hq6I50d7K
r0XV8vYGP3zNJshkWocOkSYz643R3EZVdVn103QNrBswb4JvPEQldWCaad7z3PFWroHkuHUt+ips
Gc6lj5qanT9nPSsx1jsFzYSGCFaR3FfDru6xfBRJ1xzbyQlWs50TU+0AeTojLwFd3Jcq19plp2iT
cq3FD21ycM+VOVZOoD2RDUWoMDHbQJ71O23aF3lffHvCaxlS2EbVOEV1+Xm+mGoFAS7quP8s0VU3
WRe9J5SoK4MmHAuC8RR7AVwjvlqerKvIEMHzCGwqMMZn1rNdYFXR0o+FdWf4030ChuBA+666Q0Pq
Hc4XX6rAWpVF8hjrlg5dHa2e1FxrW0XIrFAKEwX+oeJkBxMCQ+NwObcKv00k8MzCecz9YF9Xplx5
HTvhMJ6aK8IZbxwjj/fS72ye8Y5/aTrgbwDduhbYtI7syqXCZAF4w6gXaVSnl6aHpAfyzWXY5/7+
fBoqDcG3NcgLJmjMpR2D3UFFfC6l8jKUprcVfeotzxFtRcgGjRbCPXwoe4sDIliqxsLtReVom7bY
CXwhQdCkt/XEnCrMxY2vMvUhVHXVGqBSGhpwK/adSyo1/cQ21N7nOZvciDrXH2LtvmBIv8gGxBWw
Uy/jwjmVRkeLMaQFdu6lwjgMspNZD8F6zLoPIFYzRrMhhinAEYWMqkduTTRbmnQ3fU7VDvwvRmYm
9Acv8aINH5I0kvk1HLHsDW9de53xQA3yEad0kZHAT+A2KMwFQcjb0W39i3M9962zUL7mJLrdViZZ
QbONXUv147nparABnpufdm/NXp/sK43NFhW64V6OPfkB54vsvCs6r46aSbxxr6PdOv9bbJd0XBJ1
M5X20zB38s3EL/dOjF0SBPCGYuCRYbTDl2jYV7ThwGNUUMLPf9VDh+iZVIiZifgSwyN8ailKcVOO
B6R7Rwy42UkRHXOSPOzPx5sckLxE+ZYrLxP9SQkrRJpEoAFgc6KCW1J4VDSGt8QCn5QeYCpMXc5W
PatyRb0SKmzW/tjlW9QX/YLQiGek8riZRp7z5zvaKq3L0iA7TJuupGzVh+elN5ivWx76NIELdSzs
znjKp+wWCzCs297umJGAA4viBh17lJV7a4y+xE2e7iU8mavGQ+PE02OP7xS0raD7Qbzgyrear4KO
3K2D25AETUOSUEMn6nwKz8eyOiILPKqLi8AW3cX5T6bCVfet46nQc2OXqa8TNaLP0mn/lpm8h63i
XeZs7ViXGDmcf8NCghcncDMcn8o/JP8N0RVO0bCZiIdHjw60PLzyuXG3JACgmJoXNJXEbxM6rHOc
1ET8QlnHZPchEX620S3NmR7UkHpW785vOWUAtOvVQZjhtPl2e/ozB7+Cv1qkXbw8L+8omgoiYP3y
mJyDo5Fgmhdh/lnZgfMi8BBvCoTyOpEyoIXiTR/p0aFLh7u0Hh5NtpTnMiZLxumq01CWVxu/LalB
xWBcBF0+Ucbw51RnXho/JWCZLxEFfekNNKfftimFS6667ob9KRPcL6rJnmMdKbsKqRsJGU+25+0r
pl6XLYHdbZrkztAIpyhnjNf5jssoh/HF06Yfq5uOgcBxNMf3ENP2CRuTfUqTKdzXpoR7HA9vhUgu
Qa0wV5DEaXCpSjqc/MfCSX6VtwN1r7vQO6U/TI44fXvam45+YcCS6Sh2r+rMrG4UV8pSd4jSODfN
zQTteM+DMkydI3nXOZ0b2B5kH6vrc5Tnf7wP/9P/hE+TjH6e1f/4T/7+nhdwOWDj/fDXf+zWt+v/
nP+P//qNP//+P7af+dVb+ln/8pcu7zb3P/7Cn16Uw/7xtlZvzduf/rLOGriUN+1nNd5+1m3SnN8A
H2D+zf/TH/7t8/wq92Px+fff3vOWXT6v5od59tsfP9p//P03aZE5/R/fv/4fP5w/4d9/u8yr/P09
/2//x+db3fz9N0387hKtLlyeUoZgh2mZ9m9/6z/PP5P27/yDMISwXFJsTYvY5SyvmuDvvxnW7y4G
ZVKglaIPaSv129/qvJ1/pIvfbWUZUug4uW2Akuq3//3m/nT2/nk2/5a1KeFpWVPPn8b5cww881Xp
8v5sriHJC0vjh2TWAhFHqbnl50Q3NUb6XjTAgwiwn5KimNjXG3oF6mZyOrd9l74XCnbJhZPyaIYK
4RFVMDjSl7cjcBp5EaeSRk6nd1LtHbftnLtYxEoj7W2oXO86MGP45H2TFCGmUZMoBUwqffQo4ISB
G3UsfUTZhFWw2hdCTEiyUwMN3t6a4grHmIrrZKOFCLVWqZDIvkw5yXkGF5VFuvHVSAMtxiiMQblv
FDirxprU/HCfgVFaM/lEuaV2pKzPSKPJcOLeT5oHUfsWiiZfmT7Rl72zJe4+xqIaD8xZOXfXpHWQ
TutLdcxjjKIDRu9P6grqopRd7MkOKnsLKsu4h5eCILan3lhZjTZeak4LyiUghqtiKd8hUEEh3vrt
jmyQHlaIhdZkwC3oV1ZxnOhc7gwbgaJrC/1C5hh3F+ShUqwyrdxYZEncaIFprIEmtNtK0DMWyDxX
mhzqR7RhHou2PisUavtY206MOFc2F/QGymvOFukDTgoUakqD+I6Bvo9ZB6snNWrTMljvYzqDrbWc
UiICiOCm4pSEgIyDO5E3MGUv83ylWMnOSE5JAivD71S2GX29g1hp19u4bSQRrw7ZGq2vbRMtYQYi
B3PXG9Z0aioz3Nt93oLZ081DGyIyCg1GZnN6DyNrNSL6Gcpk2FcjoHUvkMXr4CpzHaqI5klsE35n
RTI+GKY57iTijH1qMESpGw9UXObX/SXMpASlCP0NmYbtMWoK4962RLF2o0DeydTQ0kUUROUWn5l1
EEY0Po5kcO5Rq2aQn3siAQeIRm6seArG6CAatrPtG0O+aTOin36GcYUgZULtQe5XhcTWNG1fW9ZM
mEaA/WmaPxhzNtF91RfYTQO7VNp9qeds+WSH1vEWCgMhMQRkoXfLLSc4mghrsFB2ZKghSdMr5jOV
7l+WaRCezEQmxQUDCAJ9iTOMMF4kdrOu0nmykSRaeNeJWrkLLbP0F4tb6AUU0HQU/Oh6pGRKF4bR
4bmHkjZDUlJCyxKXYUTpIhSEJxhPX/u8hnYvlNFnaLjqjsdTSLtslaok/0jzAmVhlFq9fAEFVDxY
fWB4xcogd2UguwnXBzROJ9UqwsJGVTFEcTza2iRYqrVnUcusdZzVcCj5Np6AUaJr9ug83Q1l1Okr
HE6EhFQ0aAmfiNP6kIxEm8JC4QGG7rekCXPejbs08RZwIsmkQf4HNq0bbfrOaZ9DEpzsvn6A4Dy9
0iyC3yrNoaU50zsyvw6HRmfPWBr2+GrAwXiLJYFokdXv0W+OFMX4ZVVkTWsSvCIS2/RkbQqXZm/Y
CqILinaFTifNn0pPlItmovEzoiDbNk5zj5Msw9Hr+Vtl41BpA5IUc+upl+I+64fXBiHJgvx5Y+Ow
7ANPQR0URbn1yvULPr1MngPL/4oq+dW2dIgtlZsdOAAi7yoHQmaB8OmYZBH7ZsZXVI7+mlyDiRDc
8H3UGaqbPbV1hGj+UevkwG5tTHeKO5Ag7AEAb3SFAwjvgqOHKwKJhL42UcmuE8pbn54VlXp0qxoJ
NysLiDWt2+nR7qT3EfuGwyBwHD9RDHzU0M4Xzah1e3zK0G5spk8DK3DuDR+ymdBuQyBAwE3fPBIw
eXHyJDdl7/m7uLZvBjmpnR/E9yQw4VLKnOLNFiEAR6zf11HncZy8u2Tndx/F7r2wsfoiQjHQeCxC
N1vH0kb4TPOhHQcFf0AxvM0YosNJLYOYRJHef3O0GTJdsOZ1w7E1C0WAVCZBFDBqSESwSLSILbZ5
wLb+CM4KWav3mMJAbKmGOdufRg/STmv1zYi9cv7Oc+bPLjJhvQjesxLVEVK3sSAbeFIvDL9SHPTF
c4D6tQWmClG3YHIjIRolZad9VAkaaRC5HNNKaDmgScPJrAtrldQjOjjnokP8KgU2atVcmHR8swjL
iW5h7crp9sUrGwSm4Erisr3KJTTJynjOqIQWDGn7t2no2IdSShxsLxCU8ZLhos6mUJrRVi8dkuAA
xSLx9BzEgkRcI6h13VOKmuegxMzIhCxFPCcD88puLhLTurbKCb2xtm8jYwmYhiQ77c4Qcy4Fan2H
phI1nFz5dXyrFyPjVvFJ+2R8BHBe3rWS8XdQAuyBxVZBKyEcguYE2BvsQHdR6oYLRWoKub/EQsn6
gOfMBi3oyS/j6LzZ81c/KsRBcZflz1kSKCLyLEVuOCMJkn1zECcx6XWNEwfvSUyS2KIo6HChkccG
5/v429XwJYin5zGOxFWmx6+6nHRiG61ruJWYcosRYjTIKou6jpLxIaJkzlAFLVNUkwdFy+Kaflc6
bEoZR89F19YgbbJDN2WYqp6ieXKFUanFVjLqiJJkuhUzUxiBC/FlBP2pvZF+RuzTK4URqCjXykjQ
I+ikHV66ZoiU671jqKG0r51z5cvnnOad75H56UdblxlPrcaVJYO9awVwIdSrbw/Mm3oKfEIDy4E5
NCkRwYNXvSXxa14/l3FKYiq7kWm2nljE9qGSl/N5MU2YCSllrM+B4ftYHQQm8iQ6nTRS0IU6DDGi
p+IgwocdQY/pl9XQPrZW8Ja3BrfI8AKOZ4/iaq/n030/IHwftcd4mOdP3s6np0uZHhLbEFViDamG
xJjx4AL+M6A04c7JmmCTuAdb759U3W4bW3vRcmPbo5jGQM50QCyzvrsokzdJl4k45YcoGzdRNd1L
+B8mzqu+h4ptP6KxUeAnHIiDXX+PPP/FreqLMn6JaVM3I6H3AEVz9YYxF3gGjV+mIi4867gJT1bl
rwadaAv0p0VdLHmQ3aaAKVSLpVW0K2GLg1nmK6YZ6zTGqBvygCn5qEVFFE4r+ZaEhv8f1oNJTKtX
G7tcGKUN48ZqIpzBfnTIS7RjjWvuqPinYEZDHYDfsEE7lCUIuMwl4VRdYls2FdxRYsSNooSQ1nmr
EhLHQk1Pk0lwFiTo2vIvmqbc8QxY1ugZAmCsOgk5pQ2P0n1Dzng5QX81I6DM4gtQPJAY+wpe29Rh
cSKs2fWKC2kh87cCRL/u9GnBKSuC4IT4GevHxH6TXR0IkBFHJMm5TFa0OD6ypsOjpHFtt/da6fD1
2NLalQrPqxz3YfPaMz3yDpMAx04yp6hO7EgXIJVxsBgwNRFBFNWbip+GQdvLdle09criXs7lTibd
id4I2H9/Zdqnrrhxpgm8I+dTpCsd0SpiS4DVNPHCB8mmoWb3ZtEIM/JnG5zT4L46LlGnNIZNXGxI
lcz2No4eeUY8NK1Ye1N3DLC+ta/oJ5HED5umnfWcyL4cD93MtdvCoiKYAFX3yigcvCLajQMbPbWu
asXkjMg9tDx+jXYUgSPv+ljUNfnXuBfRZDCVWOiEGeQfBtJamIqkodyJCHg/iE4zPGnBRORIRCL3
QZfljdtcxS43l/pSE3FPjPDCIPIJtRm9pcep3UvrMUDOI/Rhia+fMt3b+MK46tNdgfSjKHc1AIvB
pvMcaWtnoOIhURseF8Gt+J/YFKY5ShzSp0nUZWlXayvN1oYP+2UkqWmi84NzzRnbRch41p/XOfPe
Mo80qTv5RmggnVIyjWy6veBEv+LsRFAHURmNcAdkA7Hpzg/jZQrbYNT1nU0YhmZuijDkEXIZTsNC
kbDiNl9i/+CaPVTdHt3GzQxUkv7R6h41sCtWAq3Nor9J34d1eVcnYNObjz5CUWvu4MnH5MBJRBkp
U52WcoLd/zKOrnWu5ppPMzg+eygEZzXjNqzyjn1r8thGTMntOEHUdRbMIFZNCEPZf0MsxdtVBE29
c5ksJsRxPrETsK8Vb145Dx6BcIRHLlI3RVrxUSIzguKJoOGpn4wVJ2s1tPmyJwcwAOHnh9hAUWkE
EUBp2otGv8MmBZ73ISs+dL9mqq/xUtXNKKl1TXOtzOcgPU5kZVHnLzsWXyfL0Dngh7SfRXYVJCuD
S8jT3mrtJUwzjLvGqkAyNpHsECQoULzrhFlYV72jEVmjH98XvAgufwKnFhKkiUjWnronEtWCDK71
7XIix7wlkZaYkKVO9uGkwIx1p3aYryBOXGJ/0YzuSAb1iitjMQX6IdVPHiRYwzT2hLyha8GrSCSR
srWNGb2QPgOS0k2LfQIZhOniBdrA5RgasJ9pHmHA2LSgUTjeAjP5Bivkwq4NOPIQPHg/tv1EuAah
A68iI5in3CCSpWAwFiFf6my/Rngx1Nhlv4zup3Jf25nkHCerdviowstGV3tRXkfRTNmnLelmSww5
BIT6bGMi2rTDJqAH1nvvuks216MWIiMBoL8pgntgDuZO+fpGF/ICRY3nwRxASTE5ybJlwwIJYelU
B0tc2/b9zOrNwi+195qBt2tOTXCpD2I55+vZyXDnNP1ai5P71Osf5yvd7WBVWBV7q2aJ1OZkm/kl
kzdaEGSrx7AYnf2Mo4nEc5Y/RnG4NAJt6dTDcJMYDdEBiQOOuzR0tt+WS0ejuHVa62tTedm6ynlm
1WV7GVDwz6ogYxuKcHq1UFmDCoKlCEjYyPl6CW6q901CqxNggrvK9AiWDwjQRedOeDy6wl/XNjcE
ior3AcsTcX+8CypLZ+fG7YlErOcYYSouwXXbt1eGVMk2wIS/TCyzI4DbUWC0k+K+jD3jIu4Eo+M8
sB8YBEdvTdUSeNyynauRG6EiRv/sNsAjtZFAHTPTH53Unfl9sObwTrB0Hwm7WScMsEgNdF/8rjOg
j1h3ha+Fu9jjrq8F1GpyKDAO1Oxjon641tPpJjACeQseE59ZMnxEJh2nlgnDvefi6tUip780RQHb
i6jmaiCFT+CNTdkVLsyxf6gFJ6Mml1mLyocq068wcaz1OnpETH6IDInQvFZPAAm58hFLuWb3xjTu
6OgzWUgweEu8y7Ju9i4BQYHrr3O7OxjejFlOp89wdszoFtQyW5A3RxcFgL8FoQhVGsHk5dAeQh/w
OZ7/V+Cta3tKGjLt+zuV2+nGqElMgzsEjlK7BX2DltMKaVpb76Ien1vhc2t4YBLYdYz2vpxQA7Ap
TEYPP6lZPuMZ+gzsEaxAo5fLyeOwyq0/aSRtI0fcTKGJl0BH5NNBV4YIL6uF5tAyMk3jZDkGqnQM
ljk2j0DJr1lfzIGLw5qi8k6vzK998mbTqWcbYiLa6dz6AId729ftKimsO4ItX9wkeimzNHtxWzrX
bGjh901201z5Vg+tB41Ueuw6YD7LoWM/18P/3YBOZ7n1i+oKLM2wifKSMO8WpEFZkvtIBE8Mw9ss
6YjXxiEazeZyyDQskjm0jCl0guXcgyNKimlZluCroMTZMV4iyZhWWOsvI9EcImhdPjw03SA4LqHI
wJ7ujLDYMiKSBUS0dmZCTXh9QgZ36bDDsU5eoxu8WLjLLqyuLjfKKIynsBr7A6n1HVV4ap2yWDzp
XVUdvcrA8zCmoKoiiDWpDvySmAfzpXVIA2zZDnppvWEvW6115JFzLi5tmNKCDIV46KVlB7WlWfCV
3hRGm9LBlg2jGcVssKW7Ro58iudj54j2ZsQuuxcW8dWmkUKtwNSOAxPHw4h8eKk57Mm5+YmlmItb
IrQ6VBXFMZkb+LLucF+b0yWCONyF+mxobafiohhKZitl9CZUKz8Awqyd1oTdFHJV0X9bjuRjlvDf
4iic2OZxs8at3AqP8sNA2wvdYaZb2S3DbPLBwrSbVz+yWLpybzPwbkP422puf2oSMS1Q3EIjDKpC
/Dq1L5lisOamO73MMTyybZ6jjFq1HbvxNStQQA+dNxxJHybssPG2EzVKVvVbzYIwF8CjMod92nmv
nSmmk52JeWE+5sHdiF9OEx+QJpYBGXfShm1UY7LXXnSeqHb8kDqXRvxQy6eWTbTe929Rq+/CrL9p
WnuH3YqzNdFRjMklS8eDKQkQMEG7LONOPcRkwdF7Z3rWLgOzW4oGBgX5jZVff9HbhtwfQ3T7zGxO
8WTc9e2+0s5PUXKNRqjVpMoFyRpb7cJohwuviG9De1yQHbAy0mmXd0nPFrY8DjZOqzC/shP7WJjl
QY+6VZqGGx87g8IH6/c1mjdyIIWkBmG8K57wR9w7FPxIbvuFXqav9gz4bpt6Pdblygbgs/YEdmAN
3S8que6kYaUokZKXoE4qKEMa8k7qWwhw/SucokeXzlMWhjedJY70sDDm6sMdkOeD9I3H+RxEzP5Q
AsE+PUYVnQINdGkBBcArruLubvSj1RDb81mFCarJVTxYu4Qnr88yB3xLHGVBKCn01bZHW2BsSuig
qSe/gl8F8x51SwMAjUc0DZVZfpEz/xqAq1dxdAE2CnbSvOtjq6yMiSk46zYK2pn5D4JpGdDEm4DC
FSW8BdR0rVBrOyNNiA1PSlqb6wNYHdOljlB3EdnxVm/6+3KcKVc5+Bhq34IWm91cezK4SMP0i4ZX
k0bDymFrZWM64GuPdLXMsaO3nbsuR9YSzKx3E0NmjRbV0rUKVMYeI2UApBU9kEDs3JrKvUq7aY/H
4tWGfDIhgIuQFOSOha29RZuZ4Ojs9m6aXLIhI2aZiPKswlLUIIG8B+RzX3QpfLWUzYdcd8Fs5syR
paRf0slChlT51yEelbkHW5Q1UqEG3imwF1z6+jqt+/suAk+CUwHtrl++Vg5kP/1a2Qzvto7fJzy5
hr4K6YBi6DsUEIQPUhaF5ERXUTGQmmfYxVDQE1bqKfKbwaD0pZ+DhTY2yp7EP8YcmsFGJ8JGA93G
rpg2Ikqel0FbZ8JQLNPIMXEiw50Y/GOhNLh1Xerb72Ky5VMKigUkXF+MpXVVui4rQa11MWFEIpNN
et0Ad4upu0YTmTFYRsxn0u2HdG+wL/c3RHynPPxAoYRvOrorkmWsSRttEjg7ll7gDaS4lXvwtZHi
G2WQsOndaDRgLPRORFVl2XRYCi9kKrCYMnQSSL1Sv5l2rJMF/YMiq/xur5hsUS35jal9iYZ2dtxL
rpgbJV1qoSTQBoeQqNwPsdfGwwDWMGJZBIVuefGtFgcVjfK0VuAra2RvGmwP2yAeazCtniJt6oeW
B3NVhrW87DzNQBJBt52PsczrumrgSrQIPe9AJqfFXIppkCsFAk7vqdJ60V60TpeY9zEigryAotHN
nnxrSmpSUxw28ni3tNZuk2w1YBVrD44Ye+3YYHMh4bHzYvekmTbbq++mmX8MDP80IBQMKItvY+B5
/GnZOh/eNBzdNpSjbMOw+Pn7G4IJf54n/g8fhNXIkOJNxy4ybs2wF85dUIQZVXWO1+va0qZcfUBL
GbHqggpPGSPRcuWbJfklZRgGqDA3vZJGVeEY4RH9TxgisG08TM1QEyzv5JVCguwzY67cYu9JAFvM
1moLqx5qOol3gNS1UQ6PShUM61ZVL1vyXRsGOO5VnvaxKY5CR4RSoEkoNWewl2GMurbZjkClVUWb
wmnRD6qoNIncbUIvc5lwdqPfRkw8PV9BG/boxzQHTzcajejE3IJ1Tk5bb8a7QavUR+S240dNwxwS
i2htPNeQrRv9w2cmmF0R2NpO7PcbjX4reFEbp0QjBEhdCvtMJteDV+jtvddTXx2ayBorgk8UCJ1l
H7AR+qKBE4pM5Ae2g5E8Ddy+/zDx6o/Yy6OstkFcisy/qwhxeY27JoQy3eeD+PC0OI+Tren6Vact
JQtZ+YH+vKdT5DlAh2lQ2S5kT/ppxaVVSSa5mdlDli56hxQl6iybthv37UZpjos/s8IKrSNgJAxG
q2Wg7hghsKhqJVzpPeJuu7r0NTVFDyLWrP6t8iM2LU0bVNoa057mX3EvcTwDES/jmswKM3FPHdmL
veWDCj4R0A6XzjVBoK+Rm8mSxl/rolxRbaM2uta6qJP13MOuFUjB89PyBwNkSgmW+yv6psL1F2Bo
Rv3L3BiunytQ7xRiTdH33678/zdKh/8fhQwSfcHPhQz77CN8+5OMYf79bzIG1/4d8pM0hSV0l/Vg
1hB8EzEo53fJBQRJwDKUNHRHfq9h4NdJ50bnY1pk1CIs+EPDoH63LYW6wbYMWzdm6cP/jYZhFij8
c4HSdGkiXpCGPS9c3y1MhNfo9mALAFCZwK3a9EFBtpYhoeB990X8izXwZwdAhPH9AZBV5p1h9BaR
nqP32epSu8u0oLj7a6/+w7qa6cY0wAAEx+FEznBZM33wsTha/u6vvf4Puo4WIlYHI9pe1yTGkd4B
wMh3nHb5116da+X776aC8p9pUpLFURi9t3GgN+AatYPm8devP38L/+rk6n9+fbMTba6rkZWrIQu7
aeAijAabsxho1urXh/jZ6eXS/f4jpDGJCKUCyBwNDTmWssXqCUS8q62/+B2JPx9gDAPHEHVnrVVk
1FhffPPF9A0M3b9+/z/5ihQ6pe/fv6vQxMMmwHSDa2zhdF9M84RHoftrV7+adUPf3V4+7ryAsFrs
3b023IWR0dG6gEhv/5uvf36b/+IMqx9u3zlmBe9gYa59UEcfxIkaz+jzwjt8OED+3bK8ZdIc7gQ3
h7UQJdHaf/GD/XBbZ545JqbigzmWlRPJOBpyRklAtFj/+sTI+QT/i49m/nBzDG3VxAQ/Q18ZkzFa
K2n5aon11wWJo+mp82g57FK2ZmynxrWWYP2/cNib28/VFLBb//W7+NnlMf/7d+cPSgxO24jUeISV
CKnIE7Km5VQmJRKv1qAD+evD/Hmb+F+rsJrvru8OU0gpcPIN+Psb+aRZXI0FaD9kzP6yV/auCPLj
rw/0s8/zw5fqJ8oxBkzX6z5SrwAqxdKsTWrfOfrp10f4yYKg9D9/lB7laF/GGjBNv3F3nYnVMNOL
ZvvrV//Z+/9huamaSZiO02EFSGNyqoKDljJ8zJvu6a+9/g+rDbi2smr1wlobpIfjhjSM5WgT316F
efFvPsJPzvWsjPz+XMeg3lnE0GUFTBfxcK10/WrO/BpOUan9tZNg/bdlpwYG2UtzTbMLLp8kJDP+
a09Ea/5Y312qtkEXloGLtyUhcrbFmZnSVzSPQ33z61PwkwvI+mFlSZwh9eves7dEbAwTmVwTue9+
RWTtv/kEP7mGrB/uac2Y8ELHGUSnHnmhPnq0ztmz76oGq9Nf+ww/3M8ZuWl1Eip7ywwreLDsVF7p
aWesfv3qP/sAP9zEvV3beEtScFBlH5LqlIpA3HtDKtpjlvaOdffrw8xf+L9YgK0f7uRB+bj068zd
Rjr+BKp21YXLttfrexjIzVr61fLXB/rZ5/nhpu6IKySdG5KAZwOqZEZe24fezIbwljQtmua/PsrP
7rsfbm1BjZj0deFs/aqgkIZC51Ki+mQvM9BPLWxySL6xMPcdQ5tfH/Inl7L5w63+vzg7sx5HeW4L
/yIkbDP5NgmhUmNXVc83qKcXMMaY0cCvPyutc1HtrwhS7lrVkgm297ax114PjrIaHGtMQVJDy7fn
maKnoh7S+LrWrSBvoOHtzQxXMFhVNN9nVZ+nAuuDh8vNrwz/WXP9NtBBkh0G2PiGqBQfSjg7Trhe
AuVG4GwAbzE6zku/jEF5uvy0ta6yot7Ft2cnBWqJawJD3rgbh2xMxgo+KBtRvzL8+Fr653Wq2oF7
1yCipGxR0nmfOoMLA23UjYc4UWs06qkDV98NGSSS1yUBz0oCKTPBeVnPjrjFhA0x1DyHUWXNxvus
dZgVnYsrAcWBd0NSqcb86j3/d+M4MGW6PBxrg2+F5ACxLiCvuI/gAGnuOOt/0yhaTvgUNSijxuX4
5cesRL5nxSSV4exELqr2YROtsqcpQsnSq0KVY3DKHEX5j8uPWekrZsUhZM04dpQo8uuUnsoY7uju
AZ4buXu83P7K3GJWJHKSyTZTbQQPk6iDhwYUmeYjabSL12hy5E7XH9vsP+wrqvxw+ZErPUetyVXi
0LAGExEb0yaEYX+eypsup+2etzO5v+4R1jKjeL2QxRDcO6C4bjH1jRHhMYQI/XLza4Ni5ZfSgAUL
ekCQNIsWnyh3q48whDYb/bPWupVPlmlO0ymHzZ2qJTkNY8NjkE7rjd++0vv2ca7roP4H1dNhDC0t
iIBZky6vKexjQlz7BNXj5Q5aiUG7pgRXzhVOITXOAY1Xv+TzmOP6HYXnSqHQgU5zdV2eYtY41yzy
PaVRtAYLe1hJne+XyfD78jusDYOVpTLCM3B16iWBlvq3KRbgryNWboTdWgdZSYpB/+DPNF8SnUK7
DB+Wxd/L0VWvYIJCoF1XoPhdfo21J1l5SuHzyBECoZDXzhPuqD87fRZPro+t17wRbSs5hFo5SvUA
jJ6rN6BYkMVnP4RaEnYlHvgO8EfewRICVsuLG2y80Mq4UCtjBR3AuBwCnmTALRX4S9P4CpRHKTaW
j7Xmrdj2woGOMKEBgrZsbk1DTy38Ci8PxUro0fMQvfn+6FB8jqILeOc7rbzNeAOHANG8SKfamLFr
7Z///qZ9CM8gBnRDk7Qt3AfSGTanOfwnYSCy0TdrA22FxJwPcJ+ZZj+G10Bz60s4rGHgl/1MKDzX
cTrHa8DhrussO0L6bDBVhc9Znr9w8c2LPo3y1+Wm14bYCgnJvRSii96HHmOu7wtZAw6po3Yj962M
ArGiodDa6WC74se4ncic/1LYgHrX5W5iTf1+Ni1B/ZYPD81ix4fHXuHbptiYPSu9QqyJj49Xresg
92Mf2LwF1fFCbrS8koKINe8rwHiXVsMEoXZhZFp9KpcPbsFjOny4PJ5rPW7Ne2Di4OHFG5wMwb9A
wXkYNTGxLrIre/3cYW/CKnc1do1Q4cQLwCvlfFKjf1t9u+6nWwsY3PFrFAVAQ4fvBSiibga33Bt9
e7nxtRG1wpXOgE+oGpUnrRZHhYoKSehGyl9r2opOF0WiKIhDGUBBo7uumBN/mja6e61pKzoj+Cp4
QzP1oOREyyMwMEXMWjbGV/WJy/8dTBh7MEVpM8W4fAUrp++g54NbQnJd61aAwtA+b4oWLFMymQiG
Wr14SCHy2vjtK3H096b+zUTsW9jfk9I1Z/niq6vgyTKOn0dXH+emvW5D5VqhCs3BpFMFlCc0+N9q
5aGSiUTtxmf5ysi6Vpw246w7BzZOsehgE1t33zXMXS93/MrK5J4f+aZrVNM6MlCYJfkAnhlMS2Da
0n0u6uJWzfDo10JvjMHaO1gBq0PohRY4WaBSr0b9CTSv3v+X2P9TYf9WcnHuhncOrVwrXKelh/LQ
K8cYh0j/VSh76zL1wMh45dy0QnbOq7CnnQvQUBrcQHkNDZw4XO79tYlph6zpqBPRcYgbyBpaMh3H
BbUDYKxDhnD5Ce/3DeVW2AZlATC9hyfA5rto7g2MUAC02Wh85b4GTvz/zp6eenBFnlD0ljPyONHm
OMFkc4DDRdXCkxxOpLh4wPN8CJLNRm5efeZ5Jr+ZsQ0gMHB36Yc4G3+4fZ6U1U9WfmEaF5H6tzfC
XBEsnRCqt8sd+P68xR3+v49L8zJyhnPheOcB+gWN8kQAIvYNNGmXH/D+HKD8PHJv3qdtKQwCwnRI
Jirka85C91g3Q73rszP723GGq5YHyq1I5zC06YFbBzjJRO1rBFbWieBQ+fnyW6zNMyu8w6xSSgDO
AHCe87qw6AF2oH9CEE0uN7/WSVaIO1M4lQqYv6TMzW1k0scZJUV86J8bTV4vP+I8Z/83i1BuhTlI
GNDzd8UAYaAAJGs0iZ6WuyxTH+hUfKr0/AGgjo24X+stK+5nFM+i2sQHr5CF0w089VAS0hZ5Yuah
25hWZGXiRlbkZxEwfvCZmGE3534EarE8S9DyuGAwKQ4Fe+YKXkcDi+55n/3XjKU5aUdDCdqHwy53
YO8FR9mrbiBxavjvFAc8Auf7YhgSFDZ8XRz6n2lQgjSOYmMRW5kdkZ0SeNkxhpqDRLKJPAq49N1D
3JR/x4kZioVos3UAt/ac89/fhGoYRqzxsrpPJtSm7HtNIGelN1qdgmJqNlab829+ZxpGVjqAM67k
BmOTjMEE8guKfrIFty4VvEqA4uY+7qO3vorWZoiVEVD/0rdwqO2TooTUGgC8Fv6Bl4NpraesdGAm
HzZSqR4SMUf3ZoTufCb6ienM36EwWV6XmyMrK2SoSYBgoOqTwfWPLVxAh+nX5d+/1jVWMpi5Cf2l
EkjKNZh7cOtDod3N5aZXYj+yYr/xFPwnWNbHsm2/EKOecDUVg409XNcpoRX3he49E6IGNsk1PNZQ
uCvVtL/801d6JbTi2MEpxgBrUMTxUn4M5IhqHfHpctMrE8bWpJGaVq3XpF2cg/SE2jmgIiqY3YLr
OkIScmXXWPEb6Rzcn5TjIRBRerr5Cjvbb5d//8qohlbYRobgSCpE07ig23VyTnoj9x5QeZebX+se
K1RlmEHHGWDB8NsOwLJa+6pHJVzB24PupPdEcCb9cvlRa29ihW6R83mEJVyfwKPLPKGYItxNrSao
S+HF4fIj1t7GilvQodQ0O3gbXRk434L3Y5zfCijkQW8pLtYeYQXwGDAvS2HYlaRF+AmwqSMf4WWM
Kr+Jd78vv8VaNFiBTFJIeHNKWlgKwQ09DJfHrlcb+XNlFbAlajA2Q+Qa3ibUmePOGz76pfcZLNNj
NaFQlAwbUbfyCrZUzTUNil1bgyoxoDPlbppI/lSUVfXlcg/Rtdc4//3Nggnh1BDCxRDGu1/dz/RP
9735BEz9J/az+A5o6pO6E4/6ESVTt+EJFjmn/Fne6u/99/qpfK03fsPKdD4bgr39CV6RwzY+1x1w
H95NPqHKKvTnbyPPr5sFgRX4DofqHf7YXeKITyR4KJ2fl/turevOQ/am69pASQWnrC4RvX9KR4A3
A9SSwFRHgfrRsQ+Xn7I2AaxgH6Epp8GAX19XAKxm6WNvQEG5rm0rynsJ6JobiS7pUMnS76BxjT76
2GUfr2veivBI4a4MrXUJispyWGBnr5fbPa+T72zAAiusq9EvvJl6sH3uxpsm04fp2dHAEJ2CsUM5
sgfrwWojq6/0vi0Lo/VE63AGqJsz9ZH4Rew2+cYuY61pa6k2IuW6H/MOW6MGjOjBGIGq6X6e9eFy
N63MT/v+243gcVGBvAAkGdih0UvPTqBI7sIS6Nnk8iNW3oGdH/0mBASKlvJyxCOo9vZZCF5XuNHx
K0mBWUmBej0pugie7M3QHoYWEFofRthGbfTNyuJj6+VECkEWnNxaEE04UGpzMpOm2LUs/UGD6b/L
nXMeyHemqS2ZU0agHKWoWtTEA+oEnf0jgHIxL8nzvJS30uluQ9SkbITySn/Z8jncuBaEwE028QP2
xPrpde5KcIrc7tfll1lr/zwD3ow0KlIWD3C9NnHxSeWiUqUrfk7wn77c+so8OttFvm0dFRCgKg1w
KzB++SkL0s8cFJYr27aSHINxFs4mBFA2mYIRzS/R/rj8o1fiy7fSm2A+z2GQ2iapCyeHR6cEFgyO
zAH5xYqNCzd6TmnvzSEr1U1EFt3Un+epD4NcN4eNetd9lRVs7ENOyR7/e7ZWuOkEii19lv5cavOM
yql7o4Z7t16+sbn1dzAKuvM6+J6RESYQGRyaUMK0EUl/hQ/v/ERbdSFGuLtFEyK1PcLb47gcQA+K
5aFL5EEe1BFUl30Rl3H9nH7LEnZLj/2+PtQHlOAe2wSE9ud+D/BbDEj0RmJdmaq2QqPQUx41c90k
kTfDnjqKugUswK5R7e+ynsfrnmKrCA2rzsCVDCtDzj5QKI1g2CKe4Wq3cQ21ssh51vLQTCSExxfa
ryk8g4Qzt7AwhgGOk5Lx0ABwXLUEtJbwk+qWjQm9EoW2tjCnHih1GpHCUe0Wk4W3u1AM9cZEWRkW
z8roKqiWBeWxTYLUfuNlM1wq1KEMt8TVKxndVhLCkao1+txfHVwGYfWhBhRI968d2cpRaw8499qb
DCjFUM0SpfDgn0iRtDAV31FefsuDEKXNQXfdimrXVyiYS1Si9Bu48IdxP3iH2fWuW1I9KxF6JmiJ
QfVJ0o5fUc+768NHuXy9nAvXpo6VC3MVeDqfXbQ9Z+AGw2wNPgdpCKry5fbXosHKg1ke5LA/IQ0k
iV6MQrID0KhH4tzl9W/HDRIXrpYwed142MpMtYWJwwwymrvgZdzlIXDdHXMVvKm2Nt1rrVtr3czB
l5DjgDhIQR+BF9EgXsJ+SyK61ro1yEUEQFyGeomky5t9k4U7k38H0O7KnrGGGcSwHFtitL4Ev0v1
w8+eW2frHuyc2N5bR6whDknDXNnJJqmG6Rlr635BrbPK0PUU4NJG3vSSXbclsFVdAfCtOHjumqSA
P9CX0kvpnmltNi6aV4bAVnHBVRqC07TFi3TevmNAlDg75KbrhuDvh/ybNJRpxYH01E0yG/8Z6ULv
CjhZRqZn8eVQWwllW8rVy7wP8rTCnl7AAmAvMlDkYWtNhusyHD1325sXkEHQmNCgfbhy76O8jAXf
2tWv/XQrRecKRoYIVg3gDDFYAhTs7HcoSQeL43LfrA2tFbs0Iy0+An0N7m904uHwAgniJ/jvfrjc
/Nrvt4I3j0RdgYSlQV5xfsHJioLoCnj85cbXfrsVu+nZgsCHBiIZRJXkgn51J3nbqPLKYbXCNx3y
sncgGk5wHwsTmiqM9orAWfTyj1/pGVt55rUK7IqU6sSn0aOCi4WKtm761q6rbelZA/MrZIRRJ1kA
uEwy+afye0NB2d4bQDUHAKo2XmJlBGwZWhaKBl9mA2ZPdPLD71H/VUQbu8WVbxFbh+bAzWXM4TKW
jM5DCWMkUhpYxBaHYMxR4XKdgJQSK3ThLjLUuHjRCfiT3lcvCgqyy1MBGNJ1o2zFL4y2imKI8Bbt
WMHQqYOpnoEbXACrtOseYMUvUyAlgG6hk5ABR5iyWA5b3wMryxexYhc214WTwjEriZYORb6Ne0M7
9bNrYEY1BOyPqclD5zu/r3sPK5YX1/UjCTpy0jBYmMI1Gm6NW3qjlX3u3zB5k59DwPogFcCLyOYZ
ldfOXN9EFRiU6rryEhAk/l0APNftQnkGkTRzFOwHmNHUS3/XDf2VWdq1Pp0mOvVEBFInvcgeKnkK
PFwuoEz5qr63pWrzMofwnvfqpFvITTfn9yzf2nj+PTd7Zw9ka9RQVy2EGVid+JVoq1eI7DpzB4vW
BSbLDvgJ5z2jIDd+A/TTHax+WYjzHvjJgXkmZwKX23kI7n3uNtggw2XMOZlWgLcJj2kQI8cIwImD
C3ep8IaMtJziLqsr+YKHZuDWExdGkCmtB/oBTjKp/gErLpc/wkAn9Z6ZKbMTtA/j7Qzj//TP2Iem
/cacvGX3TV+j/B/asax4ALS+JvBQdHN4tGZLQD7gS6+avtUzWdRVqySxBVMFyiJq2LDVSfjXe7G9
9QS7rk6a2HIpcA/gwJKRGm7PQfFCfJI+hGJ2NlQW769ihJ+z95vQWogw2ajgaF8BN5wDmND5d/Dp
UxunRe+nILjR/Nt84U+zAUcLkTvzY1eCrSd/Mvi/gwAQMvgi/rkmAICN/PcxlYb2ZMa5QOJpeudh
CuLe4OZy0++vkMRWQA0wsiS+grW56wAI2sIT53fU6CXGvfaWFvz99Ea4tQTkLfClOsg0lDw3vlsk
OQgPEQyTw1RurMVro2ytBPIcrrxvMIcmeG91dfhhyMdflzto7ddbiR82TmBtRBxtgzt7bLT62S7y
I7zOvzig2W9kuLVRsLZymQN7D6jksZlozRjEedTL72rqlk8dG/zryqUBDPh3FvUeF1Q2Fdb6Rnzw
c6BJNAz4pusKUqitmvXrshyzEGBtp+U4Kpt3QwmGRNDEl8fh/S6irjWLlNKwHmiwCBgNxkhUN7Ff
wODZU87x8gPen0TUVszOvtRdAMeoeIiiKkwiR7gREC0VjOWue4A1k1rdw3ZtAJmEAjt4CByJalUc
Yl7XuDWDIk5b+Bdju04dgBKKEtaUfTQ+X9M4sWVzfkaZhqke3AyDZlQHkRfZI6cB/nm5/ZUYs7Vw
cBOC3XoVIQnNRfbTlcP0GXZc0HuGY+X/V/mwlN3oprUnWesBPjqyLifoJoiMYdZWiSz/D6aAoCpk
UGDsOM/KLXnK+xOWAK31z9JDdAdezCTPiQOmvA+5/gwM58ZrvD9XiS2Im2TuNYXIdQIm2Ed3IbCK
XKb69fJorP3w80PfrJl1CZvAIFKItPYz7LnL7I56Gwc1a7/bCmJRTiaEyUCN++l7+OXADPW6Qxpi
y95A/I5UG6DlRpIPDsrishG+iEEoNjpl7ZdbwSvdkmc1wJkJLFGj/8oiaNgB7Cxvyz9qrdOt+EUx
U5E2JWYLrhQPBTgv9I/S9LrpYsvf2kxXAKmUiC+AFNz50fM3Ft6VX22L3zzDKRvBKk8cD07rD55J
OlAGLk/Dv6cB/7s1J7b8zUkXB8xjUSewOT5FCTvme3kAweihOy57ONnu4KS6z2PnEO0vP3ElOYRW
xAYw+Vg8hTF2CjidgeTS7zJP3IDk9DFVamutX5lJtiqOqSifNWxHkxSXZDOMc0PNNk6E1obDilzW
R3wkLsZ5yBWFE3/2iprT32UZboTvWvtW+EKh3NRywUcwfPEetRMcGi+IW7e7bi8a0n8TTwcide+f
j4XgAqoTrUD1ImEH4Mw8bZ0ZsHM8vTeprDjO4Z+d59GsEnkaD17SH9oTJMVxesuONHZjb88OsIpP
zGGK50NzchIX/+pO3pHE/T7bLzE/XJ5sa31pBfzSG5hDR5NKnAp8iTo8eLxMJrfbmMsrs8wWy4H3
XprAx5IqOvia70gr/Z9iVnCjv/zz19q3vvhdNjA9efhsczytYB8L08Go6fjX61q3lmnD5CR4iP3w
PHV0OYUC3m1ZA1XndZ+FtgAOio0wD1mk8Fmoj6GCnjwfNzrm/BPfmWC29k2CZVdOMNIF0asisExV
EQ/SeBa4rEt8IhgD/Nwtq6OWdcE30vDaYFhxKXBCUHYCW28PYJNo37Z9gEPUOUPx1FXjYX86gNbd
B2HUOwBIFKU8AbKeV8cZovWt28a1Nzj//c2eI+QRBz0C09WbBwc0kWYOHRiWwxZ2I7es5Hbbjg13
pDrsOqaSInU+5WQ4MiW+wdU3oYvceMRKRAdWajFRX8C+KawSBYUijP8/dQH9cfbkvDwGaxPLShh1
Nnq6pr1KFpcc4F0HFPHXKRh3FVAPQbmx0195B1t9V6fLFHHQyhPQgO7z/gQ2fOyAFH/5FVZG2bZj
UwA/17zGNIITBt+7YzWetI+zksutr3SQrTAbYHzdB6RVIJlq/hSRERbKRZtjxNsA/mxLdcB2xd14
2N9T5nfi3NaauV6Ni/2gVokQYL+QOnocDdzOAZcFqqb5AfL0APxScYKy4OSk/LQ4bG9M/unyu65M
Z1t81rUpAWHWrxKZ/ujBQBwkEJRpux/g5XX5CWtjZUVkXgPJVxOGiyuYJt/SoGrpLnCz0Ntof+0N
rJxVVmk/opgfuKbS/aEC0DoaLzzCNgZ0kqCuN7Lx2ny2thRDKltqABJMTOP2zgOXM4htQ9D0IIjA
sI/8udxZ5Bzj780GK/ZRGw8eKdDHB9cT0X6uwTDfNcbtULZYn2EWTrrv4b39kutgvB2xqn1xRWP8
HQ1l426869qIWQnC64FrZjTDKS01KSwVWd/M+05N/tZn+sq9HbEVWDNQSxHN8IQxEyCRO3sNb6Gd
r5yDw2AEGrhHz8meBM/BfinTw+W+XXktW5blCvh3A0eax4PneLewjxVxM8zZdYFkK7CKVk+FEF2V
ZNkcHSoc48+Z/2nw4dTjtmZjrq+9wjkG3qxuHox73SEl6KYufwKe+Zkx57orTkAZ/m17NgsE8LyX
iQyfAE3FNPsBe/vrppRt3VYAnwZpQisTYMKSNBiPw9JuXI6v9YkV/xDqAgcUKnAR8BlkIKEFlvTK
GWMF/SgaCupTLZOWgw3G5wBUsoVs/O6VvOVZkT4WQ81Lif5WlcdvPaCKk4rNyw1rw3GnvJEfr5v2
VjTzXNS6peh6f8hwFxjxE/wYrysSJLbeipVkFG1WyESo3LR7ZhgFXG3CknXVj7flPt5CZq59UyZp
23+TPfkPzJiNHcrKKm9rfXLftO4A9zpUIc57XuEKM/ebowBNRc3zt+7Keixiq3580AncIiRlgj1o
Zw4aGBLnfpw8ttx74NU/ag32YXK5u84fTe+sHnbdgAd6KorZOpmkhh19kPxGX+4pe6ln54YC5+iI
4rpZZZcPeJI7YE9WMpkyUFwXFcRNOW3pvlcWW7uCAHWnIwN3RSa4JoWn72Bc50frT27SplBCX+6q
tWdY6c4B1mTGHlIm4Wi6l1LJ8jgZ0O6YIvz18iNWItxWM8OvS3Aq8RpT6E97hZLdc/gF4I9kf8I0
+nH5KSv5z3abA+FGS/h2iyQjud8fUJgCklQw1yLcuG5Y6ykrCxaV1gusESWgTtocSzbIe5iDMzgj
5sVGLP5VkL03ca1kWAUwaWvIgGTIAhM+lX5ECRhHpuE3YaqqgxeAsX6Tt4Zibe3Av0VXMtwbvJKq
b7rf0dSEwGmJyuSHyiuyGcrDFmbiGdHqw7jk4rYSmobFLiMqaO+ANeTVrQHFLj/qCBCTk5yLgt5M
WTSYB4mZ4eyxEVHln+uGyErBoI+5Ten5eVz1wXKTMdKfcM9e/Lzc+so0s1V/Lk35Igu/TELOg+ci
78Wx1V7z2W+CCvxOxq/7LLXVfwYCBphxjQBclTkDXUsaML9Zl3u7vgEn6/LLrEw224YT/Im0moDn
ifWgQbrDIWG7d4C4ip2A1WF8+SFrqd/aMjgTN6QXVZmYSOKupiQ/QuU9cR+nzmX6EVKJLRv6tbex
Qmecy1pD8nDusqrYKTi67BhZyp1fOp8vv8pK9FMrcGapgjw7SwGJUzwHIfABOOe8rmlr1mK1LQqf
Bs6hD4n5pn1pblUAB7nLra90jS0L5HQKWjAV+ME3oUOeRhpNN8HY1/OpF/BF3ZizK91jCwQ1xLVj
CCRnMvNexz4BIzNj5Vbhwlrr5/n1ZjsOsJaGfwQF2o/x6aQbpz8OY791vr8yS21hIPYMDLI0mR66
8svAvo60uuO+D5ocam66ra/ntWE4//3NKwBoAjnQeH4IUVjGv2b+73L+c3mIVxLTX/OUN21zVmST
8IoUjMue7BwYnMVpDkdwDWwdMNDDRv5b2fScAUFvXwFWmxHYFg4/FGL4KBlhuw7UXjqD/6yK21Zl
dDemcmPXvjbkVkRPKgphY5OJZBgCvjONk93I+krpAPl7KvCmxwbox7yR1vwQjiCsHd0ac0u4sPc6
XB6RtdG2QnrydZv5qeIHty4OygBzretf4bR1lrUyErY8MG1q7sB6II9r403fncJ9asr5ONRe+WcW
+WuazuDEujO97m1ssSC0TJoo6fNDIwyo7XkGxqMCQHUHLnO9FeNrZxW2aHAEeo/oBkxDFaBs7C7A
ihreYcNlzD0P6qV+Zq5bh1+wM1EgA0IO0v7EMUPmHgeTO3LDsmBl4Gx1YQrsBInUFB7ktIhXFxgl
vYPUJyx3WVp2Gw9ZSTi28AbaOZHSCTdIREUPhhXTnrgQIOug/DJmZyQ5La+7NrE1OPmggIFb8vCg
cvJZ8r4HZtEXG1uIlRC19TcdDVgD59T0wJgOX1LO5fdm7IKXq0LItRbcQaXAbw3dEE+0B69uOTrR
/Hl2p++Xm1/78VaEZhV3He6pIeZBM/yhTgmx4UwH9ema5l1bgDlCzpNmLutxBraw5aYdsra8q70Q
HkLXPeCcGt5kMA/61iyULR6Qy+eQZj+6Kvh1XdPWagu0cYkSe9GjiCwaOtRV8vF7n7tby+37Pe/a
Eswcqqqm8v0OZn6iSdjC9NPIxda91PtrIayk/u2Xrk9r+MH5Q5zCKqM/AHy8+H883mbOUwhZUoRt
aB6q6KptD3Cd/z4t5NJrwqrnRx8Yw2kfMT8s7qsxDIIPl8fi/Xzk2mpPWbp1X7ttFwOw/Tj77BWq
51/gocbXNW8t6XUZCpfD6uzYMyfybrqpiGgCEPUw3zhj35Ubqtu1IbcWcxxAkxai6TY2umlhpVh/
7diWndlaD1l5ogqXfHHnoI2lw50kojCgYD5rToviW8iw95dbl1u5gghXShNEQ+w47cdKmX0O+W3N
55vOqT6pto3n8TozY9cW7gHZSecWNN8YZ2OAh3bqu5+BAjq4eiO4/57t/O8JgPs/0j24LeCTPY+O
csjvi/nUla/aLXbIhvEiYQo5L4dp/ECr12AhAE78MWDnRPhaoPoD9Zud0z0D77pr5y/5UO7BCtpX
uDPHxdMuLcpdIcgDVJ83xaL2oqV38wB4W5YfZUZ2PkpEZxnBR98A/cGObOuAccWgx7Wd81oQDguG
sD+qTsGvXxwDXEw1UX6QwRJDU3E7582XZuIPAepvjzV0T7Ju92MxP1FYpO1QTYxyXD/Ye+oJu8Ld
CLgYy371lMfuQGBLATv1oGb1DhSMGwLac1VuFXyvmBe4ti7QG4oK9/O1d1hKjHeJz/BvuSAsAZtQ
fFoaB1KXoU5xWAYgdq0a91aJsE960r/4gZY3EKXkO51P3xqJRA0fLcXTbGdECwEJb79V0k039uMr
efWM83y73qh80oPK6/DIqJljx+By0cvPVYPBPGevk9PDk/WqnBRZOckZUd/t0DSAdDsMjwFI5qjd
8TNZFPelBDD9ePkx75dLu7b+cDalbPKuk3E6yN3YfumKz8p7dvo/UQNzEExXtnWZRIBLRS+9F3RW
kop8lH+MkZYx4KpdN+9ZU5JQxyE++3FYCVi2il4JZXBHhCW4zE6NVF72u4t4GlV7sLnHEExjYQok
zyCfmiAeIIHl4GTnrls9FSRIw8fWwzymp0aQyckBEO9HKXY4par4HQHB2ewLlvsOxc62H/RNWVJS
/3AGKpbvEEq20XeQgYPsy0RGyffEGYfpVbiBAIWajp4hxc5jJFDVrm6FFOVp7NSMBBvCzga05rD1
Xfc3bz1ZDXtslD3/pIBZi8Zd1Mp5+ZYx0Q3Tfla5jh7cmqPmBnIXw51fLdYdZ9qhpi2fir0/F1I+
BnDkiA7G6Zz22Rjj8IeF4APneexKSV5g9exH30XkUoY9s8x1dTtnYUcPYdjC6wEO32Gzq/qFDy9N
Mel6R0hd9Dv4NpOfQze6jIIqzX23xeUPGGp3eo7m5csyGqd9mXEOoL8MQjS8faw1SCk/wSgvil2B
759+h9JxlUPjHPEfYhBz8BQVtcvibPCASM9QVB6BYj+1Y1JUdIAjRRQE4pAWCnD2qUEN722TAaJH
9rimF8Y5gtFK1TnJFo6UMSnKmsCToVvgeIMTCUHa4yIAsNJ7FkAIdstnxubinvljXtyCrI66pR0b
5oln+1al2QICmZN6Xhs36bgU9YmpbES3ZKmCP+vOmVJRn9w0JKCEK5y8QuxPxrkYdjosKd1hyOkL
rsiib1SPTdySuoVQ01/Mcw7PXbEXc01fOOaFfztql+txz4Gg0qeobcNT5UQRLmJZr/Ob1GtGcogG
XLnduWJGPRXmongBUAOJtyn8isd9uQAPDbB82nV72Vdjn+BsRPXRjpZUmQWCAi3yXxAYwfuua6qG
xLPXLHVc1KxyjjSrTNscutRvnGrvh37GvqDfS5joK1yMDXeYtctvXWYVhCte2OP+uau4uGPlKKLD
YBbUR+GyA7v/fTS281eftw4AcW61/GpmXJ/uWSXT9Jh1BYjw3jBF94ym9E8/h6o5gI41NQfiKVHu
YcLWISJSJyP73pkluPNDM0Yf2sFzVdwLvUyHcBapiPU8TgZeJAOne793anmK6qDKYPbtKmeH+Cdw
ZSbhxGJcD/v+MfP0GO2dJV1w38BgYnucCHHUB0hQfWBERchec5NX5xXYaL3PS+g9DqZdfHHKpOt/
4XSQ+pSNbtoemnCECGTkkLkdcIQ94ovZHxUmJphe1Qmg97F/yMFrviVl1PJXfxzb9o8XwR3phM3N
IuMsoJjBhmri3wWL6sSNk5vwa6orpE7cfs3mua7T+k+whJO3j4wn509p0A7LLUHpx/wFmF0+I/Ux
3DKeMe9wU3OEP5U/KwapSrSbdVmkL2Gh0hRUwwqmkBivBZknJFUKQ3dnTstPFcQa86HnJBI/QzGJ
/gYWAvmNgXUd5L/cyX4GfebiQrGeWB7tAubL8gdXdeA9wD28oPcTg8wBH3lwKU3/C93GyBsE5jTd
KN5Hw42pq4p8kT5Ae7+EpwyWYwdMuvSeqIWaU9F39TEiyyMc36l3lIE7ODHp0gh9SrNyfNVpWZjH
dBZBejcSZYp7SIzcAM4SUJBgYpulBe4KhPgiQqEo7iafDHfH7udkTDN9DWhf6ScioyIwB0/RPoqj
tE75Eyw7WgELCfTE/3H2bcuR69aSv3Jiv8MHJAEQiDj2A1n3kkpSS2pJ/cJoqVu8EyBI8IKvnyzb
M+PdY3tPOHbEjlBLqqJYILBWZq7MLaS2hbut6xWcZhpbV40qcZoMITIYAuqfIc43VQqn7wChLAUC
dl+KYHhQrfB8rxQzMYhQ9jxIOOQnxYqyFs9LNhM3J904jt1RyzYn2zrzQXlyYsnojsfGkRNOlLrZ
hfOcudsCc80wcSoK4qpUxd2aGJB74XvXKpxJcBIQUd0moJKa6jCwycinvsJ8DmpI7iLs+sCjlya4
0SGjMG4u+2fccPPBVd56SC/purTPiAxiHN46jlT3qoE0Bk7sbTa1865ZhcledQsf0TkxMp/UjUKd
r4okr0gBhQYSNWbNkrBEfsxZikqTXSTIUB8WVuTyxlUeii+JLHOf5rOsohvju/a4IISs/gpEWS/d
VRi2sj04ETm/h0sUZydy3VM2Y9cRnrqARGI3I4Qo37Sl6q/FYCVjCq+vDNRaIuaxLD9aH6jygszk
SR9BGvrl3jgJMWCiuYTxFMlMED4bTWX0tBRYrpcOUs36bChsTy5kss2EgJduGKENy+slK24HO83i
teyM629y3yOLL1qmeDxD44k4rS3hjW62DZbT+KMZbYiCNZ6URRyknj2xhwz3pKN1Epc4+2APAxNG
DycF/x3Wt8Wbg7JyekfVG9MptRDQs6TBcTwnRZOPzQZe8dmQjv00IdKp6VyVRFhSN3GEO7pttaib
T7dWdf4QWEnCA+YQQxiT6YFy9rR2JcUEMKKtyk0u2zr6UQl4NT1rj/HgIRkJFsVnURQL+cRLGDDc
diDxsred8Ot3Yj1c4JDNLJovYEKz4CKqNqJHHnrY5o9R6eg3WyOZGp9aaTM5JrbicvTYUEZXVOlA
FFW3E2yOqnQhGJIPUz/my/Alp8zk35ClUwuwRS3t2LCN15KFdRK2LMd5YaKmPcYoyfwH6YIp/4Rl
hunfYgd36b0lIWZ9E7NWVr+UvaLyxKRjtoGRdhl1Ng2iqF0OVSRJPkDVnzXF61igKfWJc8pAMGc4
Pqp71DSUvVOM2OjHZuq4hLdhq9GBzADt4xMym8N4Z/t8nofUQp7oWtiUVQUpkVSA1Jvveb+44YT0
tkncLKwOhlsOJ6z6vRNSoXMo52iw55rYCdyeRwGdf2MBrDOepK7y8YY0VUue61CyrIbQsqqjVIqW
hy8oMWW8lfG4FID4waTL/dqSNjeJyzNq2oQP8UIOZT9RfQC+gwjtlGQin7cByCvxBCvRIo+SDAaF
zT5ftCBn02I8LDsgxKH1u6DJPE151RTZvVuiqGtu4hoD72FCfBuGb2Od99EXjMAHzG0mPUbtwUIK
jNN17JC58RTVIyTN44pACJuoWZvlTTbxgMXjynWGOL/JqiXYzDRa8u31WBYfMWyk4fvnShqd0eFm
bBPSDGq+ZY2UQmPXLHl360pI1w0kKjbw73qq4H0gMeTGt53jYflzlovMcOa3QxnhgqOsOReoaYKD
V/X6LCDmQx7TVBaifEbiOw3xLKlohr2HnyMHNXwM2zBESsTF+DAxRodnG0RZ8CpJGRqw7F4yrKlg
FsWMBwMHf75r0PuHez9Ju751MgB+wqKa5tFWoDq32E0mscaYqlniFV8Nzi2BTcNKDTH2OKggaEr4
Mg4B4AO6MrhZZesiXnSGJXvKoDSglwArBFE7s9O1TiB7J+yx7kaNRTloO7cJNmvT/ZDhMFXQZRU5
etFEq0GNRVpk8RB8s1WAsGOs+wXGKck8mqsTm4mirD+CsWvD96rSYTYmCKvFU5xoWWg7JWNbhfMm
NKEPNzP8dacHQ6p4lsnEoQ/auOvR9yXDIpY3ZSdxIpo+DteTyCntfladq+0d12J10baHydzUoz9e
WvHoatj+oh/uoXN/qQVMN5O6ct5/KWcIEC++ylf1hEDpWL0JvpB9x1AJvuVlKOavfkLjuW2trMhT
OOpsTvMG8Y4imQZEwqWoN5v4a19XVnxdZVH41x74R19uqoyJYElQXkbkHMJdIPwY1gk2KYHGZp8W
C6IuBWI0M6KLJMPtIlvPKByKEZYn+hvV0ik7cMhwgLYUdJ0xXhJKwZ6qjiKxOLE+RC2EwBZdVYdw
BClxq/IIxvSHACmj3SEqq3y6C2wofCq72JohiSpjzVMGSCbs9moJ5hHLiqkhP8E3jU7J0FIjdz5X
cY+UMqC9w9m4sdKvxdKO+cUsYi0fSswgISuGqGBGvHBWqjOmzXN7awAzm9Rm1geo22YeaoREF9R9
LSWO9Da5AhLZJvB9P+2A73YboTremXQckNt+68dypAeFir1vd2oZWg61XB6EJUsEyASPbdpUYHYS
iyOJHOoeB+kBB3/V3AnSUvU0xmtbQmUVXxdgzuywK4MQUhXM9I/TVvJs+t7asanu8gKy160kqsmn
LRLfcga/l4H7XTUZrpJM9bK5LPmaV8/C0yi4YXhRfz93KE/TqWjJpepZCJEphQfWhS1oTnhS0Fzh
s9YOfWyToIbj/LkG9tfusVNXZznltvguykmuxxY/k70Os5j9vnTEuQsli9dvDMWn2hQZEh+/oYOo
h5TKPlMXDsGsuyWYZsuebUf8uCuYd+WOCDXIFywJ2EooCCaKNmFhDzdZUsAlB/crhHTvzsZQhuDY
ECSKzjEL1vmzJkZGz5ZVbXgYBj0gLRi4uCpeDOKv/HsZwz70TZWL5icppcV0iK4GM8p04lrP5zUo
ZXfh9ewCmJx0XQFr0LKCvyzUIT0mJAJk0S0lmqFiGe5r4Vi1Xbu4gI64qqtSwb4Vgd4b7psVWnei
GfJ7toT5bn4ieaTDi4qKua7Ae3F4KKYQDBfZsY2wK3wdNFmQKA9fRzRi1AYY5EuV6Gbx0UkKi0pY
6rOQfWMQY5dfWEQm8tbzZu3vURa39RY/xJv7OIf7ArxdPWqvrxgTn7NdqUkxVWmjusCfBxh2EJqs
vBridF7XaQKG22rzNYM2P3jK275DkYLZs+W+pmIScE6uSrPNizo/zDTXdbMtwiYuUf80tYPDPxP+
NKAImO+muqfzbo5bqEvDXslsXwfIQY2SIqq5e52mZZGPEmGr8liUYFpOfR/gcpN4BtTvE8+nxZ0M
uhAUjWUZZyLpqjHsj/VCs/oeAyV1U26DTJfRPV11W1EUMMGid8A9RXlqYYY1HOlMu6iHg3899bcl
ZgDjXcBlLG50izCOJsmc4jbcqILyYYPR5NiQRNdiKPdloWmOKcHYGyQ8ZtOQlnPcVSlpg8wDBSEt
8rSEKuS2V4OegJzlEcaWEgyzTxzCBtKUOL5yV6KS2GDP6wi7RpV3wIiGghQU5pxa+zY4Wt3LrNnE
IqhQklcQjIQsRe1T8wcsQBW8DHaFa8yDjFZ8DCkDGzyeIlVxVDRtY/Cy8BTLKYCuUpSx2ASCK9KD
kZ5UmW9M4fFnbygK3zFDPkwr5c9uaguk4TVL2PkT7pImTzAIWsKHbKiW6G6V8Br5kJ71xavmSvG7
2OK/NmmMCcTNGgqq0KDpsYAlYeglBXU11dmUcCCgMXxldAd4blAIIvvCTRPC3aWYUIE95RHJ2RPG
CsLpoSOGRg9r2/ce08Ii7HEO1yX2JgsoA9v0giPvaegyFLyFrtoVCcb54jHDiEAwdaOvSsA1RYIT
h4iETFMcxRu6YloGFiljON/wFjjazVzD9OKR0VxeoZqrShu+x9Z2aeMxWXhZPCwqUk36LH8yRrYW
Uc8LDbq0zmgudpMjYXTCVHBokNgYRf6lI0g8vrGDXDLQ/rnGli/MoMukWOhSYWGHQ5y9uHEsnvqg
8e2URiOaIpu0EyvD72vRTfUDZo5dk0JlTEu6xUD/FAqMXszeoaqUQYDR8rBsJ7svfbEgZRF+0wX/
mlftFacw4cSfinXI7B5bpoufemALjd3WnDC49UCSYm+7YZjae0SRIrsiCO6E6fTTlbSR726Vcuv7
Ofc3hfCG7uyMWvpO9O2kjgFb60/UjOI6hJQxfYfeclaPTa4oPc085+OpjntvbzlGaXIEwSwoQPu6
JupEhAzjW2xTrBGpHLswQOe+kH4cNiFm2l256UU0eZ8O9cpLs5mnAOXlTtN68mG6oLfqR1hijGE8
HgdXGY2jLodxYQeLjJkPYYIwY1r9FDWL6Sdca0KV4TGLguCjM7jUdEK6tTs3rOjIi5rs5H/IFd3P
Vixdtd4M0Sxxb5GXNdjnGrrP6hlJGF35iFtG1qdpalfbgurAmfbmTVRHH0U7DnGHZ7xDqVEPXVuc
+wmmvVsduQ79dly6ECRIqWaY2CXgQtHjQGLEA/qhGxXxkxa8IncSHRqwE1g0rfDKQFqTk3c61wuA
OqnBXWQoI+hPOcOX95iRIF6/TLYcTs5G4qdcYTx2alBzD9vOZ9k+8Hpqf8zYuxCLU04lHC9phUBs
E1fjBucnPfXCRuHHwsSa/cBZM7dv4YqYiYTF3ciOzk8LXElRPREsPsy++A0ljRIftEKPgasUCw9+
GNoN9TfWULliQ3eDvi3jWYHO4mMegHyYy5xF26zu8ByLXCP1CeeNXF/HnMdZDNLLT8gbQE4VAwes
oFwIXcIAxoSv1QqY5boDiJ+xmltgY9F0DkrgSmiip8kcha7m6QcPoOe5KTB92ry1Iwa5uuR68sVp
HbBRva8sD/ljz8rRMjitjtT0Cdy6jQXewpFGxQHz85WgvGZKyx+Ybmj4blGVb1UKc+wY8XWu0kEJ
u2eKp55iLKytBuDfzjUWU1yDEMAvG9fUTep6oRDX1KPnmd4XRHcD5szmaczQXVmE7i2JbLiY10T3
WVHZZApAFtdbA5srKM74IkDAJr3HrYLNGwCMPko6AHtiTs3YobFKgzDIVr0RdaH4N+1c0f+Rc91f
9W7/jGX5had1YjSQT8t4x+dqOfQAmi5ovkOYzwAUvOXWy4NEaQ84ZIiS3A/Q6QfjgKprQEsOQWx2
5gYm/aW/dvf/nmX6q+/fP7mmX50ciI8b5yZwkw4Egklgk+N+KgwxNUlUmhb50kSF8dbDneK1b2DD
nQxdg8hQwtEAnExNAKapmVUmhY16/LEYTCdeba3/w7Fz+qshROQoYZj5iHfZVC/5hqP4dIkjGpf2
7+/Av+Dn41/UJMBrW8SmcbGLaRCj2uaA4xBCSXtyGnHAm/9oopr+agXh45D1nWZ8x7IiSKFr9xui
3B95Gf1zxRb91QKi0Vmj2jXju5adGv2FYw+KxVOjP2Fblf77+/QvNBLxLwQrnAqLAIp6sVvsVWeQ
JXEU/pH49F+99i+UaqHXsBNxjMtHxHOCriRMYmle/7ML/0XcMaEIaypS4wNuFsAm87OOq/9sGpTG
v/CmWWRh3V5iN5uBKNEfQ4S8ovMSx/VwoTRgfxT09q/uzy8bh1gI6fMcSe+qaPzXmdsZlnbujwZz
/xXJ/6u1Q2nY1EMOxnbT2M7vFR+sSctgASBrRkQk5Ak4PH87Z6x8sbSnsAVHtYfgWnBG9TYiPTD8
ymWXvCv5I8bXzEczKFir6LzJ7vuKCH2quziCYtlTZCImAnk4899W5X//LpZ2+Mv/4OsPbVZb5sX4
y5d/2f/Ul+/tz+F/rr/1f37q97/zl8P2y/bXH/jdz+NV//6um+/j9999se3Q/68P7qddv/wcQBD+
9bXzn/r6k/+/3/yvn399lafV/Pzzbx8abqXXV8tL3f32928df/z5txAr6b//8eX//r3rH/jn35Kf
TV669tdf+Pl9GP/8m/gTo5EUSoQYrMdx9tt/zT+v/x7+iTPgp0rRUFLYHl5HtTptx+LPv/HgTxxw
N0yxuIRKNZZ490G767eY+hNTUaxiIIIhQw/Bfvvfl3X/t/Pjbx8D7sLfv/7H8ODf6wtiSlUsFGcK
Fr9XS4xfpzowy7zAME7wJGtYl7ZFfAHosZ1t85RF+qQq9sgbxLkNMPD9h/vzT944uj6J//d8+/s7
C9g4MUkZZfyX7atEiTdX4G2ScoZnNUO0XkWqJ5jWoYb7NADtm3a84U2xqTT7iqm5Fzqt3yGOvFvy
DGTHqT1hSWLTC4BzRDNSSue783AvXX4rh4sL2QEN/zF3IEOzMsUwDPof2d0vbff27/8QGCj+ehMD
xMoC9YacgXN81P+PLcGaZ4JmGQpwptYUkXg7CILb1An/Uk022DGn3qfualwOkmVbtf44iI7sBx29
5cv4DoFywharUuF1mKaIDhOHKKtfqwmdI4qxz2l0NuXggPC6QJsUKVGCZGCdjTwUEQhik8Xfc3hE
b4YW6oCoOZeojXMV4R+WCu3sXOOcVsMGKpJyJxd4vi+j4ulK52+IBENDVoFszb/PHSBZAbgzQRDD
DYmn56z7jF559wB44IPFEmWjVcnoON3kobVJzXDBI5SrKbOofts4mYj6XGlLQPiRs8vm+yuY74H2
fC0jW98hoPHOgcIcaZiuTTAia6VpgBV4CBPiRwn1MYBTfYmM+sTjBlWLz/ddTsoNcPNrz/LWO16d
iCzvZ0A5bdoObYd2D9lgXvYnjGDPKYICb2MXpSMD9MXhfwjRDTQNbcA3dTs3d9XQjYmcInADYDno
iACbtsggjOrx+VW1OpV2ni/R0p2iOG9gVC0TFF8oqkIkqEMCB8OomiEKUuagDSYUDUV1vRlHXjtY
/vXljRtyclDoXi85hotSUiKMFjSqR5SM2eVmoUlf1eu2Dt2+C30GjhJS5cLUSS+CZqOr5nWFQH1j
GI9SbleYZvf+yZTvHJYGCSI0H1WP1MwYPs44k8N7RAOn4EKGo82z1LasQhPSJ3leXND77YmmL3Np
hlQroTZW0MfSoaqM7SSP3mz9uttFy1zdBC38C7xEJlReqDMmnT3ukazTajEkdZk5MArXbgnZ0HZV
fEcZGhId9FUKezfL02H2T90yVkkr6wfV6Jsmz9/rWr6tOfmWcQonEIYpnyt4tvL1YPinmbXccFKC
sBHBUVv9AHD2BPp4TxZ3oKSOLlFEc7CaHhcwNvduWY6OF9WOgf4cTH5qo/LIs2zj/LJuMtE/mlbC
OjvEYK2N189+zLcxNBAJKDOWxHdNpl8XfzUPXY6QPphIr4mCUi/lU2yTxVFAQst5JQZtDkY1k2Xx
9QFNT3GX9+J2bRXu2qrBD6FRTz0LT9nqbyZCBBrgMthZgNBjhCQcMF67sYMicoE7SFslkgcnad1b
jUy4bT4sS4KJi5cyKD0SPZrvHAHbKXMkmdv2hgWqSdeYviKidlN0XZDSGc5UQLnOtq5v+7ALt3Ok
X3UQ3y2xGFLg+v22UVhTbQOEuV74R1e7LhV9Hm5o3L01NMKI5tmP19F1ZduNDh7BV+l0Hem8qWR/
E+sSHmsLgQNyEKW1phoDsdbheiad9E2zy6Sf91rYRw2nz6mGLSekyyzhmu0i7SRUhMQnoLoRE4en
o160TbIgmhKgwrv4DMrpJoqEh7wQC5ZaNG+Ormc4uF5cJFwKodJj0WanuMs+fY54LVhO/WjMAufG
plfJVCCDyZUWECOwnggxMbtFjCRhfMLti/jOZ221gS5/SCtExrQhdkWVmY2C9UBSZuVjrhkmRnNQ
KR2KqJ7M99lYghVdH6HFjY52WrdRN2yxMjxQ5VBug7UGxM7GI+ZPn2a9AME2EYqHbNwM2sDDS77X
QMcSUQXiJYAkb/mhG/rNkBiqqnbM9hWMiFM2uLshN+8gtt4y8HYP9KrKxYjPsFmuLi7sxBr/Eo1d
lNqKxpuCPPASxuDSh19g8PS9gAF1WmXPJcMHDN9/yLHIGO4MfG6QiPhsiRh249TdkU7clnM+pqNY
Higj1aZ9DWN4FkoFPh7TNruox61CEAc+FaApaUMK0Hu+fgWSVp0tbRIfBw+gi154rMMktzLYq+64
6jNmvWGBXrBz/xwYLC6tkzlQX9sIIj296u9LaXByGNsnE5Q3Ld7nxkGykI6ttJssFjoN5LNx7ZIK
iDE3ohDfqyD46jB3nWD+ugV42Qe7jFd742FjUkfmZCUfdz1dvnQGAzWYO06XGtWHHVfMcmWHqTFv
VsjNYDS5secr4LMLit4mc0efEQTwOUTNXb+2R7hmI6ArQw6MYu2XXrfHxmdvjjTRgTvD93UJVVfn
9Q4p959zqV4r7BpAbfxjN3nwCkZHcIEcfAopSJ8OoYE6IfK7Bc+h9Jk+9XAM36GsgybRvakgfnNU
EuRuAPwlLUCk0cp0rEWfsF7kaYSsFTUgkUtP33SrlyPwkoewNnLvZXmzZmjnqYckQc4n296SIqYp
pDpLWvbly0KL607QY3wclEQFUWZco8OfYDFO52XGA9XuQmkXZJcjXhQzs5XOzza+WsPiLJZPOCrT
/ApRNBOCCosNGwA8BS0cbKRhSNZcF+ywc7zPLSOYzovuASumrJfigQ1jm4CnkQmETHrT1GuxC1hF
0nWo8HAO64npiCVuwBJCnGOzjfQ9XyYoM4Ogg4imR0p4n32RMXkfrxm6AkgopNzx67DEjx0o0U3b
ducJAho1fUW9hr/FIESNFVguUm7CuVE732NwS04XQICQuOrlQY+Y1oVs77kQ2EjG9aMOY39sLM57
nG0XaOnW23KB4sTOtUSiAjBA/hrU8fegutETHW/7fPiW0+DeLthX6ri4eD1kqQph8AQi8SMvTX3C
PU8hscL9iNBEhW11Q4b5GGYRAccWNOCOx08Cihq4B8f5T+p8O884LOTcAt7SzqRDVYy3U74Pw71b
50svnX0sl/A5owVCF2G5lLZh3R/mDPDf6tmy72DtIrhBjVust1UEXaKsQcwO8SaT+VMYqUdiIQyY
YTFr4DyUYC9DcN34NXaSpz7j73McnxGbugs7fodxknRexg+oA7NtHq4blwPhKDpep1GN+YBFXYVU
qoVZFTLJlQ/0hk7mS29sKmYMKVuI69KKfJeuxWMZszrxR5rXTTKwBir9Etu9nOsvnM9bs8BnEVjm
5XoxIairYli2C6dfJx7eYcDlxY5yPYBO6u9tGaGU8YDWKxxYKF2icDfPXWpXk59jnJD7QeAco9Fj
qSUIty6b9tCkwR+bLqdhGQ6qnkq4sBf1gWbyiGHCFQrzXQZV5mZfRXCkLiR2FgO9DSiJ+nWZa/GI
wKASjOiGczLvzGL5IwviKS2XKrzFTvJYyRwbMjCCjTPzETpL0Bmje4F0xO2sH3EuBP1TwUJzcGap
bkWrIVrNfHEO1Q8tVbSJlVug1yimUymYO9EFEgOLq0mGTeHhkK3QiNABkDDmJ5T0eYrZ4atDQscg
3Ql/hOUM+Vr2OUwIO+s0FJwA/yAzhDANxqi3a8/dyS/DFmr5bgMrafBqy3BEcpDZPKHiDZ5wXB/D
qcRSg1H9jW8AZHfcPznwnC8YKtqWMRteGWvlxkLmsVuFg7gLhgFgXYXdxKj1iipDK8VTUiuWmqWV
CTI8vxaqe+uMl7CgexmLSl1KjzAkBBEcM5W/K+fXZM36jwrA1qGLvN3mUN29Ra35WffTeI+0+/4M
iOeW1OEDzjuoHwaTapiBpdx01XZSCuKhXAjEyYWXVtNlvyysOQdqxXNFi2Fb6+HQZcsMXSJCuF0g
UffpdcNo/53O0YoOz8ljoyPUQNH8GCzxrQn1usu5DdLcSY+BDJaATxTox5BPDms2OI5hohp+OIkv
wU5UmQgPeRk9egiob7mboVoMv2kZ7krw6EkPIzQwsLJPSrTgB0hJu2RpZrVlWQPZkQSn58KPdWZD
aqrcpbqWrxHD7mT60aGer+5aXZzR5DUEeRlj9cozzs9dUx7CCAKbAjL8DSMo6v76P7EyUMC8gwhq
diKdqbifMMm1H2uOUWZglMOqb8XyxsZh3YL8RddcHhTVzwgsCZNWjPLMRVmjCfH7aQ1eKRqHXZ01
+Fs9ebKmD3cWUGetVrUnVwmmq6DGGFj7sAYiP+X50qcB3kfbGsdchbMArvhlIitKklrb/sJp9ryA
uvqyavs8dOKkJ/KxLEV4jMlN3jX+PHvxQRocOzkBrk+nxiUNCz12ebA6k57uynb9ARl9kNheoabz
pTpNs1Wn3Mevkcq7HWY2s42Y7ctiyrsWLUBKUWMuGCGoHG/PtaqhJESR13m5C6sZHyHEcVsCM1zT
Zz0axwJbWjhCXq3utS2gUAe5uXGhOTMHrZoZSrofqH9zWfGpV1TJei5/oo8bsY2jVNB2UNtmWm4M
bSC/jVWfTsPM075t2rRZepJGzFyqJjaIoM9glDUuAQpK7861jKc9oaE5FpCsJnncRWeem3MN+huJ
UEW/j8kU7KYoskcIYaEXgezoWNoSc1oVGjYm3HjGfAACO70VaR9OdttC139tMM3FBUhRwm4s8JE6
UQ8okNSa1FMUbyd0JnaE7CpYEckIe7oLtNgvg0J4Jp5JJJMW9xNUGLu5RWUPWcIOTA8a2NFeiJJP
UU90GufvQX5mMq7AUWXbiamXYC0/mKf1QQdsh2SWr9ANm2P/0ZseBzZZ6RHHIB7hTiQ+G++J0sVB
tu0ZPXG3UXWOyrwHLwh/oHYMYD80HRsKjcDaTWLvooRnYbnrmvGjxgcfugIV3/QUsSG+Q4lXCqjx
3UpsOoY6VQ3mheo1uodZ+fdRxQXEJr1LGaRtj/V0hABiQH+Naf94TTj3l5EWr3wcryVbcKN6fZjH
giL7rrnB1OWPCAMsCZj9YsP7uk9swNctWLdTPvkjxLF1Cr0HvdSTiDYaPp87OFpFezEoZFTDIR2M
LMZcRtOlXSXSUSuzx/mTb1jbnKFdptecAoh6S3OEAMW9wVVR4CCaJJxwcGSJvriHNfrjVMxbBjbd
FzY+mVhQ8MEKN6rFTDQMEsMY0ogZGr+pASLSe7RZsmcHSGyQUwDpgMnbak+a7LWLO3LrZ5doOEdd
TDVilK6I1SEIhpOPiThn5WbERnqodPMzL9DhMUgwAttDedmjVZVdVe6hiMQdMvbgYpSSKKAt6C6Y
/8vuru5hCRrXGeCA4DYbsqTR4WMfYF5Fh9UnxGlPkHijGb0+c9dpCDyqw3RTHulQYKZB5PG+XJSB
VKW62N4Od+3ID9TXNdpn6jYOAtnnoonmU9uHKgkLLVOaW7FfsjH8MpngAJKPn3tBdv1s2JcKjkJH
3pIAbUb1v8g7kyW3kazNPhHSAIc7HNgSAKcIxjxIuYEpNGCeZzx9Hyqr+8+SVf7ZVYu2butFapGS
KAYJwN3vPd+5bP2L8aVmotJLswwH/kzXzuOD2xnqxIeV+2PZN7tt2Pqbn38IxdY1MQV9HtnWSBSz
Ke96YiJ01427GpknLds+iKdy3DfGSCjI9R5IgvRBlOVu2Az6RWOZu0HHEZh9xa1VWt6pl/lBxt3b
mC7lwx+/RPLt2k70G7ytwrhme6V7THP7pppn934TNQuIKKZ9MTE+BpJ/l9oyYcZ9+33O5YvHmBzO
yKo/RG77lKVI1lETxX7iLi8e4x5gyEIoDg1Gk17YvoCaGvWnxubmV+Ui6Vj33f1SD7dwTLebt3Dw
lq2/9eKzMw8XleQmUNTkBJvFMp4Dnlz3O/UNBRGxyxrFIVkHrVl0d9sChAeTGeftw9A5P+oxeVVL
P+87B0KhIuO72+yHEVDq0MXmU1/dZM1Y+5GW33Ka+z5DCE07vcQmNT2CHhlB0aUMon49VvGWBx20
tA8OZtZfdATGd73DK20e1erkHC0KzpZDa4Zrz4Esqrd9bElzjzonDeOUT6icLUaUkneUUAV+7DR6
VyZGsFEnJElGHblIo5u0Zu2aam2xi057f560QbOgsrhFF54TAIVXEq6c8nNZcHyVTcdAzGj93FCc
9xN4QCgI4GBz/eB36LzMhP50m4RiXbCl1NwiaTkyxIttwljBjG7li0jVCimv6JO1+ejPNJ5CR0Q9
DWOlQkaOAA59oc7PjcfepOmSfM88jyc1tV+lBV/IVNowXSrn1K3t156tb0eo6qZbzGNhGGhZ67kN
09ZXfQTC2XFy00ZS3qTA0bltU5lQ4lvVfKn4Z++0A9NZVi4hDZ3Nu3zj8EXN46GIszMFTnMfXScX
USJEtuW3c1+HjIgZ6iClkiRMJyS+dqJk1vo0jY19llJ7sC3zSzfCBhS5w8M/etqKiiqXmYLHKbnj
OXjv2eBehSn5t8b0IdnWC7w2Rpl5VQfyv0EvmdWgSvvNXbwfSOw/Kh/I4XNmt2zLxuj3eUEPMxNz
IBDH01BQzyknCMpqWXfd9UPuSpCAvin9tJnGRwDB8wB3fG7KIaGg6rqX3BqOzdLKvddQkaS/lQYF
5fdd3XBWKLLmyKTn09znZZg2rBmOk4fM+RrgI7Kai0vczG3G3sGqOMTo+40DReOVNlNcyAXItr0l
m8eennTLUr+uSVKeQd56VsAkaMn0xE6/45s0ntwhinZECn1ncQ0qygMz94irDZscbxN7CuGbTTaJ
7SlLp8Wvi+g2pUXi63lHzKwPh+ytrDn7LX3b7Z2U5PNyuymXgkwMuxunj6TOniZdY5TP47PnuNON
w1C2ZfmYQUV8J1svU91zdszL9WhL62jO8neH2liRKB5gcf4k4XV2bGzJKJI3CYo5pbDC+216a+NQ
Er/Qx0yN5iNZeCp42XKv4zn23TT2SRsLXwJcHa5f5OYwhC/3yGclr7mO69DM9R2x4sJnI5mV6rau
hjDx+kMmkurQ9c57U3rBJnu2lHYbHYri1t6n5CH3DpVev+jyy5yT+GfC8amu009FYekTnVZubLsM
1j65cUY4EIuHTtbe66F4btNenvstf5SOWzzW5XJndKYfD+qr1Y53WVY99EN+Niod9om3T+OSLawc
j1G+XXC1G5e6+iYGtR5clSy+2LJzZ4KcF+RJYAU5/9sNcJhmEp3aap4gopAw8yrx15gkLTtGPazN
ruSjmvs+3qfR+HW0SsYKQdZifNt7HH5Y0SXcmzM9zFd8RNs5jI4xt9d6XeAtXFt1RnkoX+iAV33s
HJyWTsBU6JLvaqgpJxHNpft6U1vKpyUSEPS6q2z7azq4CSGKuacUE+86ALtj028k4DR7bqY7WuQO
0OqVzJP0M8FmkE6vtQMpr0Fjd8oDykbo5viUevdTNE47KS+k7qTfuVQGinRg1Ct/mtuaNvFUb0dn
GeQtrq5TVqSXpkp4utflRzqnwPTSffdqxD7RjNugSqrVn6YKA06lDm1jsa7lfD2e+aHGIOpmB5Tm
rmzdY76Z1a1JxoMy4/jU2eDckC67Tr6bKQdZ0ybsmVXyR+dsJPby9MC1T7EpZmlgqqvwaW2frI0D
ajnXO8z7eoffNOhbqulajlXgxuuz1ivwSMvjrk+f1q1PfRp8PBrLzQ4xfB815YDKq4G0uZbJp03T
pYz790o1ZzaRfH01HJiyLH9tj52hNz+fMe8o5VAisaxyb8K6Nt14vzYdwlBAqFhunx1R/rB7763r
6OM4cxZamsPBlccj4tD6sZreEd29jUkT0vNRB3La9z1HM1J172tOI3HdutinO/+MqOuFEtLRGfXJ
osnhi0gSCpERN+MkSFiIZ0fVr/moDJR/31zye8G6JvMhV+ZDdj1c1P04723zzdrK9bwYoKFqgoTj
oiZItx+A4lnqSRj3tnGOje53S0PppWvBfOiSeRl9xR6T4Mwekt66uH685+Q071adJkRs67utHD5t
jbWeiIycgNTnY1WZn6PUbm5H/ofQfA1g/bsmggFsxfBQL1ayS2crD6XIProhrQJLY5uTlIhXccmV
Xs+EnU8b8WcfjE9xLVHfdNI19Ul0/r46pp/wQueUmQvmULB6JPdzxr68ybVzUHr+cPQ83Sxy2Q3S
HqmHxCPbi+TVyK0kjKrQttIfXWN597KSR3vmny6X+M7IJ9ot6Pf9MpdH1LAvecZTUVIILw1vx1rY
70d3uY8H+iJRNHY3xP6aIK25wcC1Sc5Tt9uNTR6wplIf4r6lvaWBMl26iK44r7Xr3gzUeVheCoqx
YdJkb9CGd82WYK/P409Gi9VeV0RiJ0V7Mc6yC0bsIqRkzc7HFCFR/pdsbZ4wZWx+qusnglNP6cRe
X5hGAL/3IpbOYjYYhDSbvY9IWr5BXYQ3Ub/W2QJEyIfOVPf5B3jPwxpxhIurhQ+Kk/0ccwBJImc4
5J4bshdJD3Oeg9S322OzgjN6HDcIZw2njVgm0OPtMFMOnum/7Zislu/Xsgg8jxQILHcbSre0ziu7
C4ZdZ7tkIM3cdfaHaNvX2brWFqp09Ddn4YIqnfNWNsHiRedtzewjjYWHhKA2WApnu2yhCBwXc9CP
kzgqrz5NQ3pjxv3RvJKVZRynxH1uGyLeoa0px8Fsp9vqHrquubGGQQXmQh0TZO0YpcUzBa2rDkeZ
RVDmiRnUhlhItWY3eoh8q1fJwdHLgzdXr15Odt+IbAYRlevOzJDeFHnCBvtYLusTrbzRX9zxcapp
xA3pq3KdD7Nmr+EsVs9mO6MQ6ix+U5CW22xy5M0lKm3j2NpbRDcHsmEazW1n9NUT1/FH6sY/SH14
NT9BlmxiB0XLBR8twcqBbscY7pumLeRlFYyQYqgQulXVfcPoVJKOqj6Pg80X69ZPGxtXd3gQRD9C
4hPv5rY0QTcpn7Vn3i2Xrpyb3eDNb1OrIqrX+nEs+PB10n2rhXgpjBJgk9pLvjqf2pUHWqeLcFPr
NbPijjuvYM9Q5nT4rTx7K7YpOVWeSTCuq085ysV9RKt9ny7tmdI8lRLWdh+yllwfyD6nSfrZWtkn
vTgdAoRc793Muiss4977tM8FHZ8iGqNwSemc6pz7nhPV6hMdKIKh79/ccvzOsNUizEdgA3NYfu+M
9bmkAOWv3hi9y+1aukHB0hruk6yT9G4x5dlZaLZyVmx2VAfzPeCwt0ub6tPjFpvsuCaLXtq6vJn1
bPtbSuxvSZj12rR71RmvE+OKOCKoKTTB+09e3DwNy3A/VtaX9rpq/6RJ/i1s6l8RUf8EUP1vcVWX
5/3L/wNclXWVI/01WPXwhRPa8OWfUKyff+UPtErr31xbW64Llq5JXf0XXOWYv7kgUuz8NMDVP7Aq
W/9msgHytLBMx7Pt6/CTf2BVwv6NFxAeGBQvprhZ/x2s6l9ygXiffuECx4KJQFHVyLC06VMq9kM+
WYf/aH4lqqcrh/QnhVvFOmvLcZVhNVdUtFkPG/NvsON/Cd3y0r/Y4cZYUFElEBXm5kVGb6hgOEL+
J84zXvsXoFfZRp8B/Ei29nPoDibdI/U3b/tff94ouv/5E/GmMaVO6vB594yVr+KnoZ/+RkH2V5/I
9f//6cMuV6uXpEDx9o51KAlU7Yq24OBrv/zpev4XINxfvfXr///T6w/OxAGZyEGojGo/RkbQ6DX4
z176F3rXTd12Za/IdSIVvSQ3qHL3P3zpX9hdu7tusupahkuEhYQiZZGIv3npv/rAf0F3jaZcijFt
VFhG73NxI9XXxgv/+w/kr176l9tyroe1s81aIVeMOanTOVheaRD/8ez+J+L1zyzl9Rv7L6LREJbU
sIzurwq2JpljZ5lsyjx0yu1gyNvIZK8zqL/hpf/i3f8qYFNllZaWQfa2zdFCcYKm3raLHIpIvllK
emj//Yf0Vz/GL7fppBl72ZILCdMYLYnUz2vS/c299Fcv/cttOqIVRQtAPD6xzPUeTye+98X5Oxhb
q3/pGuMbuH5yf7qXDFtVgqinCmt3Xi/CRd/mY/HpimOy6pYe8JjX9rmbSsuh9III6bioOI53lKin
5Vz9TLYRQlpXEi59Vz1qsx+HLwszAhhfJaUhwqSfl/RmHseOoNzP0FzvZnK+3X6G6ZRSa/RQJo23
vCXKS92z/UfkbqNxDUoXzVkf04EFRbws9WQ119gQW9PAkYmkBY+roA9NKxvso/kz0Zfwu8T7jJ9Z
P5Jrsj2vsGHLPqXa0p+STERf0maZvy/ewuT5Nm7K6qHCiZB+7o0sE8/LIrZa7VxATu+5l8umypBW
hkh/79PY84J5JmBNXUtvnBc2cY0qcg7f9A193Ik2CZlnAo3MevCGt9KkpvANfCNuHq5onL5HMTNj
sUkX+5l4kOOedKS27dRE3Yo4RPdFNAdbZQ7Wd5qrE72gwrBaYwxLsxPmU1WOy3QfO5PeCsxWpcvJ
biwpbp8IvDrDLbao2LyNbdlZD9VQJtmdtVSVvGma1XTOnswqSsWNrmWf+xOhdpgTEadOwfFfERZ+
h57unWu7ja+i3blJbJb7Id7G+CtJ5LWdQ9PsVxo24KZN+ir6thhotU0xPWu4sXword2gndF6i6NF
mPU+YeSWMGnr9ZsXCmeIuofesRcR1km0ibAVkCV4GK6pV/kzAesteOx9G7lRv0sdr70fgcXioO8o
GIacXeFTyn6ubkuvU5TvGBIg95Js6OKPxgrvZDKPdGTqW7FdrMlk4s+cTsyTbhfGDl4pGdY6XXjT
y2wkeffqVsSRgsaY0HQ1ZibLkDyn7gMLEIb9OhlvFD1Lb1MSn4B1/MaZqHr2S0l51pwthF+VzXjB
S+nQ+D3VJOhHpqpF66drMIa5Oi1+h512kmENOk+t9R6pmWGG3dAM2+8kKaPo6C5pTM5aTp3mH1RN
9sQzauleoSfEujPUZmjoDgbPUbcpYWVtWRTrPYfzYfLbKXJVIF30cEGjsii9JYO7PJbxpMEN3SS3
OJ1RnQihcOV3+J/W3COn24y9626cZBab3Xssli+y7roM7o2iIJldSPEDYAQALgagbPZnEoXuKYu6
yX1m7Cs1DgjoEmVNLzrnuOIBcY5EOJQKuFys9uLUCScMl/I9eKZlp9+bbSxeO2FNH3FFh2aDxJ73
ccSAo3sPy4hzZhzRNdnduTHXOyLc1JdrYbyZK77U90Q7uRVkVTubj2NlxHifzMYKEnLZ672VRGb6
ME7pql6TLob46XU6R2EvOZ7tPK01wOBozlPY5JsrmAVYUcinLOh440OE3kXvmnTC8jL2DCTDmDUa
vHeHWkRMz2vrbrMUm/BTbUyUngdVGPZnJ7YiVMZeygRWmVFqpU2DrgNKb5MSNfNIS2/Ic1WFlUmn
jypBTJOJQoTMLtnPPP3spsVbNVtTfdMDyDMTUalkfq8WjGt+0aKtOdMt6BB/o7iqzzz0tuZL213Z
nTUq2POAuBvUvfNkXc99bsel33Lp9WeZZrUbAfL0QxwASJtm6qelXj0WpasPoChYcb/xHSFzirlT
kmOfW1V3nwkh+r1OEJ8EObN7qmBETAw0V6xj/kIzrZkwEyBACQS8NtVboAtxgoVzhhtSTvjtdrLQ
eG3BP1lQbADUsodcbiPUcbY16sy3mUCivjWk8aK9t420oLHoK9C3gpv1FlNDn3/jCmv0reoca7y3
W7dmfHF9LdWUpDjTs90LbR87DBcQ6tEqnTfQiLKHfuzXkWrvsjb33djar0PMcCKQRCG5AryqmUPR
VPlySSsr/oTZThMkaKu2orckvI4bhXdyxMIsf6QF4073bVdXzv0AJbPtSQgu5b7sPAuwC43dDBGK
+CjS9wk1YEFnQxkPW8rTN5AriiAo0PxaftHx1ATseLb0AtxOmZpKfKQvCtNse7QU7/+RBvCSPtOe
sl4NfnKIlZIn56GN6qIE4E5n+FIjSypfwSzPoTe6Xn7G4CDb946IlgqTksJNqDxVb2cTd1x0xUAY
2Ur0eRCPrjVvLrsGFwo9Zg3N7ic5JMu+SK16CqsCZctdrJze2UUmHCYVgWod7hYJkIjAKFFc7nbC
CNuIcjn7Vd1QijJXuDY8BO1WGs95h1pkp/Q4zs9C0Iz0XbbONU/cuWgPbS0th9IRIoWzbgQhVm1N
64lvBi7HibGlEpdYIjfEH6YVBhdtmUcrH8HOktasXxBbDmtMf9Bs5bmipUl1Wm7UdqBA45ch5nF9
hVs3RN9IDTEj9hOV0oa82qFZa/CQaL1SPRtXYL9zYRd5Ig2M06TN05Ar6QxcNuxnG+NumTZrCvIc
O9JullNv+xPegfrBlEVPky41XCZoVdozL94wzWOQ625pD3WnMpipLqbT4vbXLkxuL1bzkmSjLp5V
u9KcT8Ytu/FsOdXHpXfl58aO4PxSM3E3rK7jZgX8seHdwo+AdwNNBDyotuq13SO/efCEyZLl6IJS
cplaw3tOKhvSHtEaWA/Bi5bSrG4qOjRTqh+UE3f2ZfCyihmKrMhbaI0ey2WDC5U5HkIYBrlbko8f
yFfSKbBQvbR8yUO+DkdnqNxV+3TOxumDx0Zd3sbrxpxcnAjN6GcuyfWlTw2mQkfjat/1WU3xudiK
ZNpZ2tm6G9ppRPOlPc94esSkgbxcjV2MLePk4NIqErdne5wYtFN4SfG98fquO04Ny8cx9WS9hJ3R
ILxyInyHYbvZJQAUQVB5XnTuylvHKWfvcQQ0ETesaW3rj64eYYk85cqgN2X1sa1qNBGRJEwLsnV9
rRNbJknDJlojD1nTSizKzlY3Pk62WS6BG2WMW63spkjviiL1mu8mYav80CPwGz7XoloJvjRN60vE
lNulzM2ifapHxUnFqc1mJC9YSUZUJ+W7kVTZAeDA7vaj0Q8U3UEc+tDGFNbujansMBS4i9GfO22K
l3qwOk1MbFvipw1/GgIkXqV4qarYie8so+xsGj+yvY8yekdni4E1jT+JocW7NGbRcod0rRbvXOJD
8r6KJhb3c++U1o1oUQlSJdTpvV7dLT95qrmagmizfBVUb6rAYAxi6juimiKsUVJMr8hhxJVEx+C3
w/alkktSjFF3U45VRotyxjcV9JPMVg4e4zI8CnqH5e8Fj+diJ7jf1IPdLtX2MHZLsYDWlqb3UdBC
qPAi5ZsgWtGu+QDXx919HNchGUNgAuxrmICtqvosZFTWD7obZAr/WbfTV/Bxx/smZpkm7v0i4gxs
gEddCe2NWjDZbksRD068a7t0Hb+qmVjszmQ2GIIfxR3mJ44xzSUsRZ/K9rkF5rbhfiuc9O2ZjWfX
PVl1HBX23UiXiTwC6X+dO+zKp2hYAs4ms8lPTGPiaBSj2O6ko63IX6co47bJwPuOjRUpkmeTimpI
ilEhaKJFkPVL0Gn7IZ2qGHvCUA7pGzPRPLcJUAryvGk16jzKo3mpvtFXXcYf9MCha1aL2YjHMc+7
4pZhzNhT6OSNpYXcZNnW9zpLy+5lLcRWBEbEUEKQdbC2ZGN+aXiV4PKDz125hfbUSPoSI7NozNut
RdN3AaHrq2CKKBCf0mrT7gM20LYKNtOxk529jbZ373W5N+wrD4gFScYUk6mgIdp+moRniyBdovbc
TH0yHDpcuxXfRSdUiXp4YshgK8oOeCsuo0/W6iDVtZXZfzcLA893526VHUD9x91+XQ3ZgqbaWMkb
a9jKC81Ec/EjzFlJSLhNr+wrSNTkMG1xU/h5OgTJGMsAYYO/FTrDyEY2P2eQRzoQ01m6PAsKapUY
BN1tKh7jqJ2ZHYJfLcHHwya4AlA1s456vGeybQdEIKVBmw2nZsGsZXc/GUh8g5VzmPExb5ZBCW/u
ZRekBO6Y05fTMz3bbuEmZ7msjBMSojGnI7Yd5romGsUNbdRSfyz1umwHLlLDO24qdb5F+SAxQVl9
nmZhR5TNfW68tWGUCtZm5w3/K2XzcUa/9qojCRhMztUwzQDJyVVb4MkpDaamb/v9HOdR+lCm9Rpf
hACyNRu9eHunwXN0XrJ85kq5jh+aQkcreFo2Clr7nlrKNUjiLvqcigll3Fw23Sce1liJ5nYj0MPB
6YCCBtEECSWCU3oZ0gy7oR2rp0JKVgmUXy3rTxrFw0anbiERSBvSnV+StrSLDxy0c/7F5hFjlIdu
cGBRdjbXaeAU1yjUNGS04ROvXokyJEXinYsVt1xoaKzJX+JGoCarJ5XWZPkE3B6kEvtFl1Ojd5Et
p2LRY0bdFUNmRVwPFbB9Yc68K2tYP3EDc/qVaUn8wNZm9BkK6UvWTjmnU6enB+YiCiPQFPdivznS
dgK9LdObXKE8r2Btme41XcB0J2uzL8jSDNWtXJDR+LpnLBgabbOG6RAWSoNsw6P0NGOVcsOU5wmj
thaeK3DDndP9iLsC7/cwQadT6/RolUSp44hTgspPXt1ACSyLKMYPmygbNjhLEAGzRhFhV27dkq5u
ZHLL9KKKmBGAbQR4mp1jtZtrx4322pUCe0dvkK/s0UBDZXtJN/5R2fs/0zf5vzFu7vy3bZHn+QsW
gy/Vt39KnF//zh99EVv8Rpycso3k2rEsfR3i9kfo3DZ/0560THZsUhK+FlRw/9EdMYT6jT/pKJNV
lCQzrqP/1R4xhP7NpunNQdbSStFzsf6d/oi6Nmb+VCx1LVfwn3YdLQSvqn6dSKVnVG9GDl7e927j
M62NLvlMAH5PGeW9FGwYlrhj3UWU/kgi9NF0Vgy+3BNhBPDKg4LhnTaWaiQ8JZWRMr/pMveeSlly
kKPQR9cA4IzZQymj+yiJf90YBNyHtk3Oa/rcKcM4i22zb4b7NWa3YbIPC/CmOjeCY/3cG8uJFU6c
+rYMLQs1O2f832vjzhy32s+3Ut4SXENYNnXksa3lwJh4dUyKJ/Q9BHHwft9MiUGGFJ+vAldTjoai
JW1rIpmbyY+6/f3CIBW/j8nlae+LldQh4NSy9BdibW/XdLG3bMsdg6VJiyD8apZKBDwlA6ytlMtm
4EXJKQsWs+JpWwNUzqzlszi3i/yy5CPbGtyfYWcX6/nnL/00ruct1hmMO2sbOk1rmujNMi7GN1fO
F4OiwkNK8yYioXjQtsUAgHmKMPvEp6rq9GFJvPHsmd14FhWB6F5VbuBmcFBWMk8n26qJwkKZQ302
cVAjhzqOrE3+6qwT2mQsP+wDzReE/FNmW4/T4kKXyNJPvC1szRX53tfCspJbO0XjZLXNsYt6fR5z
emiRJ67yORB8bcFD4F8j+djHGt8ksRISLPmp7y0UnzrIB5Gc8VkeQd6mpXDvGq+7dSlnMkqEaVaZ
1Vq3g0rOggDWqZq7l7Gx2oOlKs2wTJBAxgPUF6YO1BcCRM8Y2wTQNUX9CDAJPPR7sUnYWf2yCpNo
CHQQbL9p7rbcTSG/TmtmYHy3IvnoOn1A3n9v8JFe7MHM96VJXoACKosJOlp1Jc/MVIC/VHyEHL4e
a3xiaPVHxOR1cuiKZ52xU+AMGvaVaAIFbBc1c/EZaC7Ex+4QF1h3JOjjfVRuAI3N+Ozy9ZWQxu4G
ZZ2ay36rgLjnjVycFsVxSIvvide1n6wJPDdr3FeCmM5ZUR98UxEFJOgsnATEuq+v2tFL3TsuIdeh
Kp+YzNqgU692kwKwq8oLB2X3VnhrhgK0k0CYYjwxI7QL8YweRq6c0qqfWvhCMA+OKIpzRNANnLt6
8CVi5sdOzshL4+kFOcK+SDL3MGcPOcmfPaaw6XMjukPB1Ma7RFvneVuemeWhdqT4vlnm8joZ3SWh
zBIONh9tnmI/Rha4tCsstKfel22mAetua7AZ5mPsETxI+lz5ydDfeKYMYt5gMNh9eVNXxO3qNWNW
wNDdO6DXp9m2z2rzgGeSifdtrpe4RQVZ6evq36b8GFraX6YEMpZQ2rdKsqrJSp3itddH3BWfTFOj
FMiHIwWT9rDk1t4Y1UPZVRcPU9IDUzf6hoyDNSqM/rmzMnymboPFftyw8FLjecXDmZDAbyja2ml3
9DLn+zrV9s5wlDgLZjCkLiXm/EoRrq75tsn6q0V1PdTK2CijzvWB/daPdNtwMEarfvNnSgP+kq4W
oyb0Xiye88r0WzLt2+8WcmHOofNLXqOxosiQPSAXvZGmCqzWt22p39kcHkRrcLyYZ/HcDcB93hx9
muvavmka8rGRqp5s8GZEYvK9JETW1nB/Q1GaB21lE4IoDqxJEk9Bh9chcdsfAlM71PC6936mg5HM
H/mXd2u1qQD3dRZM5vhuF1GYRr2zt7lb/JFpNyfTrV7mxgw1kpxb5JxkCJjJYRkK+DsSJXOQOmPv
mIix0IRkMwuDstMjtoQB8t47erIhJeuiwD42rQw8TlXUL9/1mETnrH8o69W7aYbEPo12fDQZbxDE
mQ1kbu0cYvEXUY7ZeXDH58md85NjUKH33Au1OotQUM41lqvD0GBVbmr2petqL4wtcnm2aZWFWxJO
ToccYqqTvWlXnwxE3tenRRbYkOqBbsVnpOZuiM7umdvgx7akt55YWaOsuN1H8DuSbsPtygDlpOgo
5SdOEljX+uyGoOfYZ/uSzWJuHSmjfyQlMasUX6OP4pTMNPh4V56xeLjHmD5MaKuWhXdLb90VdZDb
EJl2C49vTlp7oP9TEq3TvVlPXZDprHmELE727O13szeXN9kAgbxmMt8PEQSlSbS4VRKJg0w/oeHA
hFG45nEm+FiVJEdFpd192ys7ZKKG/dy4rSbDOtz3etyXyJRCvI+en493lZbmbroeQsY62FrAOMbH
EOaDRw9xK67MKd0nAL2ea3xNmNS212s1P/78hSYbE4O7PZXEHQ5DZKrNcN0/gBvGQNQERyCoC/eR
tgWbCGrAlDn1acrYuS9yfjVrCugodbm5xK1oqHZt8/SoXHJsRFGLk4FdcIvimEvtR8PTkUEKS7Fn
AssXpPBIW5r7ibqY0LBftqs/pMly23j2p1wxzopaaxtUMiI1aVDiTtA1XWM2K/t24obOJ6YVdPvB
i7uwF/DCcHecf5z8lLErsj3p7IyWzq/Xj4GqJGt71PbdeVMAzilggtNj/0LAr87OVP8nIqf/r4gk
odkS/zWRtKurL2n3/Z823te/8cfGG4fnb5z5Xb4Uikb21ff0P3fe19+SV0xJUx1zbMotbMr/sfW2
BLtr4Tj4niQ2KJu/9A8uid8BjSECgl5IKq3Ev7Ptvkqr/rTrhkoGt3MdoVzeolaW/IWxoCs8InO2
raAexJvjDN9WY2If7FyQ7b8UXf+DkCXVaVV+FVbxUW2Lz5HvmdmpHF17iuZMwOwpShf7hkp55W1P
Q2MCakMisH//O6jHUlcu47+Iip9vlw2uxweDHRQ265e3O85xZCtdMhxI58eoI7VhXCWXI8recE0I
GZXv3pVvoR14W1vkihT3ZWkzyYGRqZgvi4RQQo/BQBkQE1fSPyKe0PB82rHrvO8EZ9K1lP4iGyOM
sIDTBjUXpna4NHYDpyJVSpuDtczt9rTcPJ9h9dsuF/kXgH88yMtBWett0btH4ia/m3Jzd3Sw3tv/
wd6ZLMeNZF36iVDmmIFtBGIeOJOSNjBKFAHHPAOOp+8PzK6/JVaV0mrTZm3Wi0xTpkxiBAZ3v/ee
853s4OvzMxPvYVXb4DJayuct+z2kWCPooSZh8/5pMI5ZNSanFxoZ93GXAz913Ww9mgqVlP3N7TsF
es94iX3zcR4RPYKRvo3wda10CpyUUgd2CN06dBrbCX0IQT4djZTJJT8D2rHJhofRi/nnSnZlt8uZ
Umsd1oOmtB5ygUSCHDhKCizNqjnPUy4D6Q4mCk9oojRY3h2R3Apd/NCM6tbqExAn/WastT0MVBi8
OSgdOqTRujUDX8w/+iz6mecaloOxTFcNUtPGwKPPjV1pFT4kv5G4oVPv2IuvBREvm9T5pjz/Qc3R
XWXfRlGnr4dRPErh4Lpr2x+GFHITMoGO5qQ5V80AL4GIg9r8IezyAZJCvvHS6CdwZ1IXegAHos5x
Y+jR2k8PSiTL0cl9HFR8P8zuE+4YGKvje1Ys5OBhsTmneHsAR4CXrHgCQH9WA0sshcgUD8MqMpg7
ciDJxihmFEYDihnEYpnHDPOxfvzf6V38Jgz9f0bziXDnP6+wO0R7P181Kpf2tf91naU38T/rrG7+
gzWUtqllGsyPvIX0+FeHQ9MdpJw4WNABUZzotoH+7f+ss46HzY7Zh0vPwXX4C/+50Ip/+Mvf5pu6
7TJuQQL5X3D1LH7Gr0uXi74TOt/SfeEz2pzK+f1fJEm91H1y3Gp8Sj4syuTNTBN10zAwhPH2NkwJ
yozaDI9e/81TxjV00vqcMeLftUZc0fW05HaomZf0vtvuAAx87XS3prOB0oOmn3Mpq+EIKsLZOCkI
JjvrzDUIueTklJ65Zb6JxWIoCe0RcAKsWpk3sY73c5jwboeRvSfMYV/l1j3AcEH6023dv4aNN9y4
molqVQOiZMN29Wqyjn65k7d/rd2/auTsRUj6y5K+XBdLh0tmc3Us/MKLROyX65Iy+tb8Nr5pvZ7Y
TQFdNMunOdCb9jtai51hXOqJKqG28nLvyeqOTEDMauAyEgM2UFIO8zqXHifUwkHo4is9QAScHCxv
2rpINM4Q396qWivOlQpf6c5SmriGBTJOP2W+gZs/HJKzpO+6imczPtD3VQxbEgUmxY7djLmr2qdu
ka4bs55uQ++7Q2cZcRGSHe74eu5HSVrUzFpptF5Qsn1te9gNFRbVGz+M1RZMM+hzUQZx3Bhr1/+p
QUk44tggMtWtX6qiHtZeb8pt93dB6Nan7fLj2hrC5ohs2PT2PsIkf7m2Rp0yQ3C0K1Ew5W5s7lsv
L6/RrO2sTugHezLnTdyw7Mn6uYVTgizXfNEc8ei2I+LWKn2AfBNU46QFegYVcLLtdEeWQIUEJTeZ
1uqLXAtGBRXJsJVNcgGG2OwRdjAxinpnlUisJm4ji20hvWzbJjmcMWzteAxtpg8TCaCz0e78xWEd
onzFqJTh0Wmf4Z79XZzzB7ny84Nm0WJ0mQHRYrQ+PWi+ayoCmrRrhv3KrZ0wAJnsQZF+t7oRlkrM
dNIeiZfz1F2krKcPvBKjwjyBJlfiJaImMgqECFJik5Uy/67FuA9dI6m2zAPf66Qtg8kDgUWtNf3V
zf6PSlL936welgWMn2g4pgYMqH5/Sxjma3qM4iXJ6/CGFj7ZJwySRlVt82xaQ3xtVz3RGX1XILtq
nZMV+z4yEeRhMzvn37yyyw/7dCVtAzG7ZTksZry/v38Yp24ahILyhtMSjSWbcwpCIkg0DvGx+YyM
qMDysZnA/mGuWQKg+vamzurXCaPGyvHL5ImF/baw3V0casl2oBfqdG5PWPE83vVg/2WrOWff1q63
K+VN9WNYqy/kSssNVdXSpMHbFjvhdDRtxq0cRRnriYtZkACSOD4TEE3/3k0yhIHnwamY5gKqmAcx
0+dV0+rC2461us1HjJFKl+q6pG2Ne5So7ip1pTj32aMdy1OcO38jeP8UmWwvLyQ2A9ekGrDtZdv5
/cpBVdMGq7GubTlW2zqP9lZC220AcwYsaskikgx7sXuR9wLgv3Uy2BLXXEM+YseYgx0MV4TbEuA3
YpVScCRnrPp4Ack3as8OL+DsGO5Ry6tt4rrm0Y2cbmVkctorLKiTjX+TWZUHsF2AT3BWo3hwTDBu
doMsjkW1xtnHM/3nx4VBwL88Li4zKsEWauoeQUG/f2l0fBjjdHHNpknu9IFeiNABNMGTCHVn2rix
rOAQ7amIj+1NMdAw/psP8G+eV7ZdTgdMMUzTsJeX65dlsJ0MRp+heWVloTbuk3ez3Dsaukhl5neF
GBADGto6TMQjV+5o1wt1Z3m3//wxzOW1+PTasPbowrQAJxri4+H45WOIKEOkOYprTMY0tmq56ayf
YR55dxI6GPAwmkltjee5cu5FGX7J/NQ6dm2kqE8idx0WHvsOvi3gHKI463R7CtLEeAJekjY3ViQn
5Gu3QX8K1DRFKcxIGgQhJASFa7vX6YWYNLocP3qtw27PCNS69tEiOSZWjoKAlJ0/f98P3vjn74vQ
b6l6OV+Zn70YMd1Z0lzEtZbT7agPTCWKkkZmtKtsT10zEzMXR4xAE4V3V9PPdUiezGf6q2O6s5vs
WGv1dM1DXuiPlZYqrd5OFesbKZOrXmVXH2lDILK3tmu9nWjaOxKtCDRS2o+UAK9dYUZq05URfq9q
MtZhZmxtfLQM3Ktd4er23oitb8Sa3SM7UqBQqttK1JBcaqkhBbbyoMEVdMrKoV+ZCmwf8odp0zv+
s70LS3M+pC5w7a4+oc2W27AfuyCN6VVqgjwio0L0WZhOsSb1CJ34nGQBugOc1X5zJ927MRZy4RK7
j753Q/5ddKzIcGo7q9w2JFgcvGJHNE+Fro1q1JoISv/zzVmOvP/yMDJzXw6/mP55O39/J2KsmpHU
+isuX3yTPiiZTi+/Fe5QH2lWsG3ME7D3Cid5JwXaBi1wE/voFcWOiNdFSVkRROIMz4kk5jAU6Xok
cnJr0QnelYYZICllGfeGbk2ezeXPn/1js/v8YNnLArocqXUOab9/9mT0GN1l3dU24ldOHs0ZYchm
GDTErUTABcJWj0Aro5G+PB2y8dirFTFEodulu7hZvIAlDwbAiJeyTwl5qPOd08SgKcLpRuuS5Aos
slw1DV3TholWhDV8zYaEnK+ZyqBNoOoAI9TpLbaoIY15+ZPx+F+lpH/sFBQdFp1BJIL8szgbflks
rMghWbqprmpkJ7Cm7hCxVYJvUa9Vnd7/+YL+u4WJ6kiHV836hHnu959VZV441k1xTfOpIitXvmvY
+rd//hkf9c2vN81aqi9eGBYDzHbi8yKcl4ag2WFc0wYROqp/IACSl3Sy5NFILTq0GbcOJzVnQItu
FL0lBhScZWbsl7CnM47TliIuywDji5FzZ2n2TvgxqdkjiIdIDYBPYuTqyclySWRHlg4SG5Nob4FK
dL6FWoEaXslbcDhlMOgAALoIZMDH+a3hQVvheOglTQKyRTjREbAEcqN6IlYMAy9tuFXSEGM59zgI
zFpwhDTzc8MMwhzs6b6KjXVxIeyKosKmEf431+730AjO7wSosXXSIAQQz+h82eB+eRiw+UVNnddX
X2se28iKTk4oGCbozbCOWpoo7mL2hhu3rkxZrC2Xc3lRzM9mVjwrpCvnDO6MJ0yxJ/zrELe8o7Sx
s2CEs7etlQYcpAnMitpvTibms0Wz1SzuDTwe+BymNFCDeS8VSWJrA7HAxtGktpW85TTgSeY0u10m
ULWSRS5OdlndlVCvAr0KTc4xtYOoVI+3euqP2xYe4b4VCXvcgGHARY7YcG4MIx9ZSRFtZhYVGQdO
8pUq2j1Nhvc2VHG9UTMEJLqYpz9fVzYjLtynh9KzOPn7QveoTT6fx0AkzeR+NFc3AUgsM0O/nwlX
xnu+J7ZTvx0dtKRxOf21F5v2MkNKQT8MbXE3CBugHeU0Np5MBvgsMErR1j/YyBJsysloJM24dqv+
gC91h4I2uTQtMrEYUN2MeBpuOArvwslwNYhKXhN7uBhmbWyIrH1pkWwckIbm58Si5S+tb3HskGJf
FjSrsOhsUrRja5ItMHpIVunBaw10yQzWJu97MYKydk2m96M9XVN1NFoi1XAv0T5wpH8meFJfBoyv
aW44e2aGPz3y2zhS5LfRPOxiLCBr9PrzaWCT0mfNB6HSZjAc7aDwPI7e28oFwNynSud15utEmCSq
WlF+SOvQIHcORDzx7tmyDuqouNJ/luc4KX+opeRacgEVufG3dinvS1X4vMsE2486pNcxj89l55Ki
Vu1IHMLBgyX7qB/jwiFSTExfaNesKSp+WknEALyD9avYWhunnI4LwMbRvTM5rnI1RfFjyFW+unMM
cVdIRA3CPpAKOewG04P+WBMM7kJ62NpmjI6A9LdDUYrAdPP8xs6r98rQIFQVxqXK+00UufZJtd2u
GJHDW1V7dYY3fOP6+uOkGKWA3/78cH7yrv310iMWdEyBoh6Zzacdeq4m2segybQ0Gfdey6oZKjnt
RA42xrDDbG2PNqLzlPM76YvaITPtxxDD125oLICOjtcH08RbXKE7xAd0LRNzBq1b+2dzqXW7XIMA
lnU3nsICDxJtQ3fsjarXPY41FZ1mh9cYLwSvtc+FMg9kBnk4A8gt7Ifp4FrJMc8HtcgHY3xcWYcM
EG3wuDyIKnEfQicnRrufb1ON+kP62VdfDTAdvQQmriV/Ol13iX3uWZ0X1dYDptrrZCnDe3CAEAzT
Rlheyd2o5O7PF1b/3BVhNSWeweYgDunTdz/XIxK1tW022qXrMTYNfYLPZBjQBiggyMJNd7TSsP0/
CQUmDdzF3/z0z/2u5aeDZfNcoj5M+pHLZvzLWt4MoRlqNhLWRq2buHmC93LSHaTKRsxO3yc6bOnE
2akenXXsmIcEJ/Ou1QUkRRKEfXpMyjBvUB2RWZqZRz1t/u4T/pvdhgBVH088l4nH71O95gJ6k73v
X8YYwcMEQybtuzVEnNex46MQAHkXRSXSJOer6u048BXdIlOBqLJZdkAh2VtIqKvw6ocwrP/m6lkf
nvbflmxM9AjWHY4RS0rJ5yrKcUW26FwvbutvOSOGyEzm4dHWGE0LiGMEA9MPwFx1DJlXH4C33c60
SFaNzt7SkGRudMnMhgKuqSTIYW6jS1F23nM6vUqvguYWN2WQJNBFmjAPGH+jVMJ5pcY6xl1Pdm+v
+9MOT1u/yUZkr44PNn9SnbOHmbqgICv76GPZWimn6U/JXObPoMYQGDSDRhQx26Iwme0AOu8rmP4f
/2nFuk/CAYfoMBuC2Z6NO4V8/tGvFk3YU64X1QNuDvswAi3kVfHsryjpVnptVt/noT/KbCwQucsY
hJxV8OWyDmlENR0JcaC4z/1t7NDtZWCFPdtQaw067lHvLhxmEEr4kDxwXF77udsb/IlTrFmKXazZ
NPB8VqKGytjiBNgS8rbvO+g2jn91e39L4PTFr7Xwth2rMfAsZ9wTJbcvRpHcg/Vgo2oT/YijtXou
BMjFplfxZcCF9lx14yNhyZeJ4/0XxFcrC0kEKgiZbzMrVTtyiuKdIup7F1b5feTpPwc8eSLV86D1
CQf25t08ZrAQsTuTYdL2xBRAQ3bJpRld3H9WoJpCna3IuE/RUdBUn4963CBYN+d6ZxBHuUcaq+9m
LdwVToKROp6+eXry0yxHI4hrdKtRmN4p5+Rb0XzLVnryfKyMjTPwvI/u1tJEeJxaa9X1yd6cjFtj
ApYnbYAzGm3qQrb342Rv3DkdgsSsHgSG472dGG+xzuDLmGnBuFV5GIFid1aPmK9Hcl9J691xreYG
lMkeJ817YhshztPyhrVMrMOmu8u85p4cZjrgc/5C2vETR1Wjx45CIWw5P8olM2VUb+Xc3Wgzf3hU
dOgsihOkeiilTK4ZW/A9aiTa/MNxyoZvVRt+IyKC9Se3NtE8/nBGbBMD0hU98R7THDy0299ongsW
KXTPGAy2nR5+HWwMjnOxHkcOynoPr7Mbo2s8oviqQvz0XXbx7eSl8ZPvbOovceKcM476hdI2cD3b
FajzjA7X/JDRjLej5vskMUiOTRWtx0L7BqWFs5Erw6uTq2fJg7SWiiLVxyvlDq52tBjx7ckoOSpT
Q9XYe0TbaM2DFnttkDgAh4ng7jex63WrfPbnQxTTKiXC9GJhKdgZWv+iTVIQB2DMG+j/48YBn7Wy
l5EJQsIKJhtmYkUOjNtO9tXfNoTsIKvkOqH+OQuXNyep+/xaDW+jZg9X5rNVO3gHr0fh2JU6xmEz
kNZobr2SIHa3z1oC+PweF3D7gKtjrcfmexF7LqsKIEoVYltA1aYGszunpYYQhMNnMKQ3emWI88Rx
n4R5OnbIG/MKi79M0mttqepU+yDcNDsPUi/O8dO5xNdMK8un3IENO50GJOFqir6AMxUBkK6vLn3Z
tVHnNwW9C8ac8xoEeUkfCXq9z1m/IDO9K50+SGpCF8DFItD2TJBBsztsIDJv0zn5KWxk611WcMum
6QaTzDOaE7wrYHXxsq1dVhAVkQAEGWyo4zc09lYQG/2lT6gcRvFdy5TY+dGLF9kNA58E7Q2RPeS8
rtoknM9jiPmyVsC8+sw+aWb3anf9hsr7i5He5w6DLInkzdV0sZ0bAGpg/t7H2Prqz366cmJNpzTh
9NunT3LG6eVW2Rw4BKETYI9nQiuIWml9tadn+RBBI9tjpQLwbWZrIyp/+NoiKajEiFxtemGlfyHd
YdyKgUcpUj3i0/Zr47lvicH5PUc/QLD4Zg7l3dBm81ErHweusiCJb+ODHCMH/cXEc7FxtQmFbYn/
1EHl7OhfHH1KNn3csAsY5b5oSX3CUq5v8mgyCGSPUURBaE/CDDKa5vBfBKiAGHSsvZwOLF/aPWEU
32koMTix4h+zrIy1WSKrNaPoq+yicQuP7L2kRXzIiQMnsToNJm14s8zmMrUAvj1sXCudo+0qElOz
c3Tt2Urz5Kg7N401xBcJEntGWcS3S40n0Gqkq6DYmtpXw0GOi8Mk3+HuOWH2zI9hk3XzpiODYpsm
9QOjUJ/qx8iDIofjATS9ZsdgQfZzfQ/OGeKCiSJXZW2+7vTxzq99f1kdTulcf6VjTJQzo4GEwJJj
9j//4gBeHnusx2tMSPTFpEEOs+Qmu6+qnZbMGwYe5thxBLBjARM7zRZQJH+oJbwlA3DOLz/+urSb
XmhPupvETsvjx79EkxHwMUcIAcYY5amENrv++B0r84pjm702ZW4Dfaq+2Io+Nw3jiAPjBAtuLGKD
79NviJHG6PEQq+a9c+5Ur19DPX1IOQ/RVubnz+Z0IDQYyXdeZZu8U8YRB5dxVJ79LNKm206G8bW3
O0jeyGgGT4vPLXLuVuovxhTvSUsYAFZb148r7udTfiR+dgfjHG9haT9OGPIEEfWWyrix2kjMt6y1
B2N5yVUsICmydgazJ62vEh9rW3gQNjV5HKf6xElrvlc6FppIwQmWJFF4ZVFtmEkxraTTucSOU+a6
4sKJ4AXbFnREx+VYAC4tg/ewmvHsczaoaL1VjFlh7llXHcIPctnH2u1BZRG+XD37XS+vHhhez/EU
UOQpsF3nyaHqhLzqF+dac7+A7gW861b3fVeTeZuE71pTFE/Mtol7M/WbQRsR4ET+beXNaKhVicXU
tL/YEJ0YcRvPeWbGt0l7dq3av+D2DIYY4xXVCG5fYsI2AOvo8VLUXjjtYhDsnXJD7vbWacki82n6
kZwTTCMercas7qBVklYWhWeBafiQu/VW5gMnm4UOjIdUwEyPxlOd21dNh61YRyYacCz1XSMOQgvj
O7pr4amz9Vt0MfFdpaJzM8NvcAf7ey1vkyixznQrs73DHj40C+Gt7cMgq7snUWCkt37oQ/Y4Fl26
Ra+zj0O3PYSR+yLIh2NcCah5NN8AUM4B1Npkny0ZDJ1iRlZR0UCssJ9wlBO+VkDZT86qB06PWwB8
Ms0wE0RSMV577rkuvf7S9C09UZ5JVv7x6nAmRWyD0UA1hIkxUlM8vad4hHH+8Su3M3LCr2gP84xD
dvXYqMo5fPEK/WS3KeCFcp7oYexc14aON6SvpH6MK5RE5PEsjogCRx6+yI0H+4j8uiRaT0W5x7I1
HwsptENn5odC9RDvzenBV8U+B2y9Kyn/VzMj6xI+0LoIzZ9JLLITvMgj8QD5jVtbP80hg5sIECBI
TWfJRqZXiEC7ssT4VKEuW5k4td672qoudZ8e27JhBVf1gyiKKtBVMpCIJO8xiWVHvez8jT3jHC50
M76MAlTdnEpyDjA+IgUyAs/OPLD/LGhe9zLS7zjGZn7JRe7s8sV7b39vtNd+SBOCUch/aezw7NXk
tU3ia0L4xCWvXAbzRnVM5/h+rFPc7TSgrhbdf8fXRDC6oEFHbKSHvoHVYUTVDV5TmOHk7rQ70ry2
c6sdXWVP+7I35BrwtH1w8eID20j9+86VP5iIVtsxCSPayVV21kGr70l/jwmi3oZZ3ly5i+jeD2zb
FklTg0Cl3z73sVqQhGx0cmz3NAwnDNLm0RgT90oE+01GfXAuCsNYE9BAn4JTNuNYnKOTEKSy8f9t
pHGbssef27GXrYWj3TjdJPbaYhdpQujvHE1uQt3Fs5JmGDe88TsKnxM7GPYMk7Mip4luU+qzSYAU
nubcNxHp9fhPlpjupNeGA8KQwHGl8zQYqlwnDj2G1E7PWrV4wVV2TgVR3W4nHzB49IcMU9wgOxbw
En1IBFRWFLOxayzrCwjm+piI/FvtR+3R7d2NptSmjVrnPtb6k3RwmnpaeCMt9xy7MfPU0UyvuGWq
NcukWVf+uWAd7WyHkrnN7H2KNmNNbjc+zf7o2SFKumZog871HeTnMVx6aDErszf0TZlWza3TLd01
JrGzY9dfctKQAGt1J5y02hKMx1ojRMeqpKtdVtyDMpBP6TjufSZe66TW6yDhuYGUSNYUzpN010+9
E4CIx44be/HJznBtL9sAdORQ3PqRXBtd473SciCDi9sjQ7O/xosLlA7SfUVluTfz9qXRgWpSDU9b
hJA8VAPhLjEueQ0jFjyM1xm47Fj0ePRLUE59+p4mNAR8Xr9ToVVqjbrwTefbY182WLD7lppvcH/I
BqrEqKZTm0bTCWjS08Ct5PUlKcfTIww8oqT+KPeWjjM86rBR2vI0YPPqKqomp5hOnGQUNmxrbeRA
Z+eUda+JOU9J2oIs6zZ5Ko27iZ1iLwAQXen844GlbCqN8otyEB65JXbJyClvcrdPNsIo/HM5iR70
p/gmvW+6sprzKKgiM3faaLN/pEsvdhlskzXE/SlAYAHZpKYNOils9hWlMSVeWJ7QH26dqY92nV08
pJS4m4o2QZlhHpOj0W86VNp7a+mVqGgsTl1rgxG24JkszWFzyaOqQQ4EkpUE6rHPpXf1mdZD9NUz
I3Ga8uSaifKL6Q5iHznuo2HU9ZanFMYQzYArrvlwjasEgqwB8aUqrq09yxevtfSVyZc36P3srGVR
YFwgLRE/RBwfYo1ZUzhMDRVGXByzDj3ne8rR72FqipOHdevE+bijcAqTuwRhZW9VuMRIddroeWQe
l6Uo7zK+vdc5O2npt6TYzucq0U6kOt+YeTESuxlbR8Iv1nQw2lWat6Qj2WF6ZiGkbZ6nBVFqvbUq
/QIBPoGXPPiCBxsmbZBmerFxkrHD6jJre1eb1SntaYYUWfyV5nQGZLh/icYEhEhFeOA4aOnZmwmu
RHa7Sa3G39kditA8bcNrT0t3oTmI2L8jGGSVsmSp2YgPcLx0u5ZXrTTt05SGlxaayIlrictK0igF
xBxYg3/056SmWZn8zHEtLyd9CAmoYx4NVWy6piWZTHcKwjObLy7q5AOOg+FUYoBuZHoH/EPuRabI
UahJDCUZct85ZU/QBhk1Fpxc3A4zv7IKBG4FOMA2dkv8+LgyaFeOOzVOkH7na+RF2sYYPCp61eVr
2ki4VOzmoOvmnSXHMvAmW+6qXu4s5ToXxgn3qeu+4Lo4IV2jBabxW52jZetkyRLMopNs1XlkEArS
L2Jfie3byq1eKRjyDZus2EGfrde5932o6FNGB6hC8togB2rtiK4tDJdTaH8f+ozRaWYUBI3s0irm
pF3B2cO39A1XA+TuLnkRfUMYRoktXHbx2S6eE8w2Z3o016ilDEZ+5G6imPDUKEXBbWqzvV8ufgpB
KiHBwW+o7ExhXhjEUvTR33NpwUF9rNgMHPjLMmoPVmZ+cZyRvqXdInP0AXlYMSFq5EnWfl1t0WgH
dRbqR4RsmJjzaNf7Rv4tGpAx89m1XL/kSfkIZS06W0X+1kGV2RvDF871/lkg30B7vUQ+ERdGeZG+
947xTgwGoBA9Pdp2Y+yIjKzWYyl2XRx6zDv9A+mxIb4NVa1FeYz6irknZIio50wTsVsDwie9hZhT
yNMCv1NFdplOhlRMYuWhyaInN2Y6ypEuJeIgetMz9YzkcUGdCx5b49Hq5mxPlQTCPmp8lr5mmxiu
F3RAH0QVYdWre7Tq7BUR/c9bHZlTrzNWHqubJfpOGfktFcUez5jxuFB1k8guCTft8wVdDCgXEdZB
cCoQ4yQuiVZFG5psoM4M/r+MSXZk2nZ2a71/Akamw+E2tZr4NtjauZDW1p60Bho51LhIMMCYa+xA
/lz6u9YGQ6TNmhVYI7khJcfXo4+7LAx1+oktsPnhJNjJ75KDRtcJWJ0YT1rBnWzM2A/oErDRyvGk
RPNA7xCeBeYt4M9Ot9G7egjcRrRrwyDSRPbNM0C3cBs5mrVm4b1TqZSPoyrPxqLezy81ixIRwJhz
22K41YZ2POgWzlaGpxCcR26k06szJO1mXZrT95nqKkgadmunE5uxT/oDktLbNte6TTsSNU1oYL0O
xaifzGMHygdcBrB1MEn3fU9vT+tRUsZetGmV9ag10bTibUM0P0zPxhwz2h74YZgUJWKuq1GYr6DK
qn3ha0+jBfBCmHn4EA3jKm/m9EbW7I/ECeWoetJ4p3XWvTPxisD4UEfPG4NsCX50mpwxQgYYKJ2z
+9rX2gdv8duJsBM3GEp/JL3hYaIwnni7UaGAb27Edwha3jpNWJ0tdgbPTNTGmancQI7HN4o9n9fn
lKXFELRtUdMVcbbsI9VGDmra1PDjVl5rV7RQxjcoGgaPaUlWIMev9QQ/Y5srFH3FSBHlV3axrtm0
0srFlM1Gu5ocUe1Vqx3Cto9gy7Q0zaU0VkXU1sGIvhuRsLyGE3ZfgGJr39R+gtxDUZDGHr5tJB2a
5W0NjYYYqaaYmVvCUkJVbDMK0cAq02xDxwkxrj0mDDpBddeJc/I4iN/1tnmpEwglzKwfZzJpuimW
26kh7IjeGkc6T9uyPRAP0A/OymoxtnpejXTaULc+04GdF3FqmpWPLk8W5wIL8ErkdRR0DkdbK9LG
Gz0f7i3lf5FjyvoXPyTF5BxAmTNtXkZqs2abR0JctK1hDy9xn26HtqxPhWGdBm+o92SaxPhRx1Xd
9TazCOJqwIpjFpOFgaOB0R/xEVuJMx1YGducmAF2Izfb9Cz5a6e14TdWg1p10n1KbWUeM4OAj3Cc
74S+xCziSILljqXH84mBGop7vQtCsDOnVjwRVmhfkdxiXnP7I5pjIFaMDL2OOYUcaY/1F2kgX+h5
TdadBlGpgV8vI6O+M/y6xX/SPE8jE1/SHMAqypCUjdDj5JuSqJm4XbRt8cOta+rJc18ZpDbM+Fq8
zrs3p/icVtntSALQxtS1ZBOlXbHqqKRu86F4QTvkBCQ5G/dlZ+NB8WN86KRgkFmldkzY/LC2Tx0A
IaQb82rKGRNono3A1iTluCrPul8EHG/PcY7eMkvvcJcbgQmWcRqGbaERh0ng2bO2TF2tLv3Bzpnj
cFkavLWBmM1/9wlK2hhagfkXbOMwj0/ojZK/pmL/3y9S9kSuq/ufkSx/A34by0z3P/tFHn4WP6PX
7FenyMef+N+OPF3/h4kQCTUqIkzaQib6sX86Rdx/4N5GmAtAHMWitaiU/ukUcf7h+DqmM+TXYNGE
yVj0n04RzHogTxeTiOPiGfH/K0+e/nlCbNLmWYAaeCIo5hAM/z4hbnWwh9pA/rNeVlddl09TreWb
ZmzIW0YevomH0VzVo7XvrCrcp7roV7WeEbmd2Pp5aSL7dsahZTVhkj2FArZu0rr63+i50FX8i4TQ
5fpgTXS5HC6y3uX3f5lka2NYpxBHz2SF8363tyARpm1aJ19njSydvk6++1lbUgvFqyrSPH7ho5cr
o/Ghd0mVpd0U0us2H/We4V7cZW9ZT0JenRmY3fMn2fGeGF5GpFaOM4EBk1F7706T3Q4ZGbe+r7yj
FdO3n+zkC1Zksp3S9hFs3lewZHvG0fpmlEym2XlPAIcoRQhN0JR5MkWmr/25sBaD37wl1mHAwuEY
zU3JTGBXAtBYFrItroB21xLl4IQyJdMs36Ofi44Ad9XKmKmZhgxuEkeBhzK8jUZmhMIj8sDO+DRE
0FpI4ILiMpjj/TyWErCHJQ9J3FfMDEc0VH31xoHdODOUalZsMlQMpWMEmTffxWZxhz2oIDllfMtg
pYHAIE9Z2kA5SLdc8uVpWfQOtKnJ2vTop8D3UoXJuPnGznoHMY6ik7gO83/xdGZNjSvpFv1FipAy
Nb5aluXZYDBQvCiAKjTPs359L50bcV/o091VdSgsZX7D3mtD8tzYpUMBaGvmSVN/m+wrJBH6XLEL
mEXKnLli8hewP9kMIkx3gZhuoNNy32rV6fjfFwigpH8qDl7yEjnnQs5h0PXUx4FjXbvI+Ugtg0Nf
MQi5igmChmAgTL7JvK+3sPXQvs6Tm48lg8HQ/Igx1q8PyQ9mSE8dGVCFeMbLEISLGrGsrkiDshE0
5bpyhCVEFqYCMhKA2t86AMhiiF3SShIbSJY3iwHbJiuOOV4+ZVbu4VHG7bAZtI79Yp/NPPfRt1kV
0tMX6J8jqp8xe9ICjWgcQg7rOGZN0v9qxvAv1HvfWYIPNIPrNNsiOArZE/Sr20Gd2j1dnen1yfwd
d0jVCorGKtFdsPXkd6dwQmIG2bNtkTlknye2hLt2dJ4AVvo5Gv1OxM2xmeoHStgB6yhxxQqPdlmD
V2PpthjCx3QDsqmwVgU3UIexpZNbUIdcWWL6FiQ9LcUOn4VUQVB83kAwbtQ4fIVIK92A1Byz5DYu
5oeeF+wQpn4/RGLYWE7zDojKa8hmPVXoqNGzvpNYpxlNcSgYnOqicQgG1xPPgKu1KbPOb22VQsVi
YlVrzUHEx25YUDyCnN6UlfMFqlnZNsr4wnmwi2cSSosUFQ07stXKuinA0frWgq8hRPpMvM5HKjCi
gb2l+FFOLCSvaL3oFsd/ECTuIpxitMUts/TuTvBlfIVac5pJyWrTyNxmc/1tsQjM51rZsCIHesuU
1kMk9xuBviYDFGMsrNtYs5Bv4oXR4jLfZP20o9w6OkVymcE0bqIg+5d3yOP6zLxI61vt6n2oaZ8T
AVSsYNJNQrjRtnSQMA4dVjdlLoXXpvigs29ShnaKrXduiXU3j4qrHTR34xHLAkRB0P2aVKJIdt6F
Nr0zMXjt0uHHwPnU0/B2KzdUd9R73MxHi9BcT6WDIX0I/Z86nUejfVD+rck5yZ86pOVjh8heRdvN
KpyjYuAdC6bmYMb8MakghYVJ14a9JIi3jsTRnvo678yzMaLCavKJn8NeCTgehh5iUaM7LzVTcHBk
wW5I2WS0ERRT8DWHkCSiOsEYDfoa7TJ4HC6i9DJk5t8oe3ZG6mAkHG9FZYV+M6ClSwmI3dbtbG/S
KEABWcAmg+Y19L9Myyq/zPCeqCywrUSnSqs638Gl6GYm6WRWvnNmmd6CtjuXtXNg0LVZusGzEeTt
cetl24mrqQVQu7EDHZxJ4MJISHzBXbuNygMBg+s0EyVYpNT3aWwtJB76Jk8XeuogoA3RrfdCT499
nT471mIQQoZCcNSNQ89NEG3jIje9qCxuAcvw4xQs0IwOeccDBR5x8fJc/dDDg2OzqG5bhc2E8ikc
s38KGY1klWMdEINo6NiwLpsSWneGGKUfE7fG2aenlgkS0yH0y2J4V6g4d0Yj+xGGiqNlMs51+IR0
gXBVEAKGbiTHUg3/khCNSCYPNmU83qqcs4mo+HmVbMZ5yfoqYuUyf9m6Rbojci/X5s/dOFBBXf4B
zViOrRosJ6Gy6J4jGJChyA4E0/U805eFsnw06RSRWXtNPZ4IyTVIKNdh7rQy3CrikDbOPRhdrssX
cJcZmYL4P0gR95eJyUgzT7w+KDiJH3LIRmWKMIzzE6XEeRrigYMi6Hfj0FyCUEp/QOp2tMTDUfoI
TCfhOTBuNPz4NNom0B/W7kUHqrM2CflcwibxU6hV8brtUb2C8frBwca061F483LRlGot0iWHaZde
MRs3ipY005BmCTsbDCK4knvJpbGxaSGQwRzGSaZPVacHTMcMthbh9DJUJvrDOfFXtPcuDfE8BW3b
3iogK15fBn/R34XoCm1i7Z3gIYuJRMStViq6XyeDDuOIMOVwAi/a05EYYL23SYutI1rxNGYOIXzJ
PzGSPVlW9A5IfPQKo3jvR7whlaNtMUCQGmYbLE77UO7SIlc3vYReUxLayCZD+ZitkiGKoD2H6X2a
DV4cFdE4e7aViGWvpnSVH5iSvC1l/ZYm+pM+znKfirH32nq6Z/aY7e2S2EExCm1rsidZbWvtyRzi
7Fr0+XdTdzoOdROKmZ68MSilV8mKf8qsLee5FScQSqBkg8iPlcI4Axy8jo2x69VAbEvJRJYt6h2i
qXNf6jrcJ1FNMEAhD+wW9X1q22CaNBLsuiequPb5vy9JSRwS0vgtXp/bME4E4oG73IZm/ddGgUP2
91Ntnw1n/O50y5+Z8xT9+g2RvVjoDjRmKAHrO9k7LVv8ZqYa6fTD4pDbNzQ+3b9vd9M3ZPmWtyy+
NdMvsuG9AQ0sAeRCtjiElDdhKN6cSr90bDLanBPorV/HwCao0Ndq/fIaB/mXUpk3wjn8cbXdSiX0
Rl3N3WEWH41qU05M5RE487y3G5sUgZpXarbliy589pcqNWvwkqgRVDDa07ZmmqMykq17DzROvxGV
8dQjBn9ycNRNmYdeg/u6wzg7ESoto2vIMmhb5/Yx1KLLsvCbcRZA47VYVhMovqsctghqiSxBiPyW
ReNWljaRz/n0RWYu2No+ezIa+TyZucLEeGQfFw8AmduP/4KB7V/LCvNj0v8rGYJuVFbCm8VBv9Pn
EQAeab2aR7ucboZZv8vYeuum9ojguiCmz/xx4uA8scHYwMBywAelZ8G+mWUWDcfY/jasn4bhNhbD
nnkDquDFDL0qN/9KezwuJdmZdtqt3JzJHVXK3zkPn8aQSwZYnbsYc/Ms+/YljhOxt1EauBi09ipj
k5s9Ec2Qj+M21Ip+iy1J35qjtHasXOFJtCekefNZNPZ3V+NLwORWAVBm8TYGevVSVWwAGQYAi+ju
RFB+I1TaVInszxW70rPJBDHmj3XnGMXqkMY8hpcajzliXwMAWWF6Wdvi5g2dL9hoTC71zzlD8o1r
aqSmRoU8OEvkGsjMAe7OYHYyLrTaLA8qi7IdvNArxhKTe7pAJM9Ax1vYnlKUIg/MgfPto9hYD7TC
JbAhYALHUDzmUylN/SLj5EVhTEvMp/0HPqPfBEvpY2FEgMxouMiYUwHVzraZ6IhksILOR+UnRfVT
TpO+L2N73tlIrCqyWd20KPgBtcz2qiMbWzRAkJMpDYmF1MLlIAOspPgOFXfKRjhlKZGrnAI8uz8c
+oQuA8ndTkPoyWD4YPQ4u//9zyAT/kbwyXA/39B6Jz79BiTF0f5OALRhdMlfi2D6DVkPs5E8NJz7
uCiOJdZdYililptItrZDUipbtXU6z9DvKOrTbV+VHP9t8kxyOWWispRel70SFRLRsxX1TrOLDjP2
oEMjaRcvGcOY0HYHQ2Oc/qBH7zfY8ZGHIyHJjhVElXdslNtYJcIU6aM3CI2M0zQIWDs6Fq9lsBmW
1vTt9MAMN8PGHbPeRJ4bt8yemUD+a5x2P9oU44oT2KCqEn9QiRxoBrax9KEuPjogxRyLg4HmC/XW
Ypw0E9NiYLM2aT8tLDEnGyF85qhwG5dwayTaZ1bxq2gSjsPSYL0gfZm8CesBlw1DWmDBVJzO+sxM
qKHe09rg0Cphjb60J+U0IU65Um9T0s6XnLYvqupthULUnZlvkezOj6Ao9iKw3hARcprpW1gOlzAJ
rmoSmRd1LvJHVEz0CVGnAUM03FmPzbd8dItlhUPhe+KxLv84dZ1fm4mel8iUTY02cKeFqIeUtEte
5ui3nS4wxfQjnJ8bu6VNaRC6PmmCK2f4tEcAFeDMztUQv3NNY0YplHU5fxyi4rXihXOnsi7coc47
DzX4dOECTI9mFiCLAOz2BBoXflgnfzRkjm5F/QtK4bVQvqBr0wOW9W/FCsudIuWZVFMvZD24ajpx
0qxgmTqiSAMir28zncRuImBLr2k6xzXr345Yn6NhZQ99Wb0v0OwoWNNLV1VosNso38p9lcHbKjW8
T0HAgjCoGwZ7smcFMg1sRsNjYcfzBxuZO3ZDSBgmWS3tlPkGhy0/UBuMZngKrQpnLYZffCjiUXbk
QGjJzNgl2DLpYFCMwwkNtZG45kDbzyE3e+GDU3V6bpS1grOGHrrNi54Mn4iStu1kCr/Vkl/BvBA2
IDm1rNlj+09sIQsC5HejZTmLOUWt2RU7Xpk/PSnymyxtS9fsNLQBqjiYaIyYlxrHPDass82RX+Lb
KhfE25Fu7FeZeWA0uxI+uKmV74gJRz+qilspQrnBxURmkhCSSTwQuwJdVqh8pgrRH3mMIVTYs+8o
cNUHjAw0T0XjpmAfmMcOHkoIktjTmU9JwREyixphSgwWwyJDp+9+Cuh6PBL/YGNt5cLROsqGTr5N
vEDlXx1wf+waA0SzqlEgzYN+6smtYLQVd8/J+lw6xCOpoBgYzLwl1DpgFN/SOucHaS8q37oDx0NU
YtNgViIqAX72LNkPaT4W3OckH4miXENhjGoBEoTaNQ/qEhzFF/WF7ZqId8kXVSKvm0adTqNUOIeh
CJmUPHT41l+GIU+Q+YnZtJjbR0t/qNBwpz08f9DqW0q4a5lyEXZRflnQO1B6F2/MvQgPYTZP7vDg
llZEgq41JJuB3dnGytPPrnN+8yJn/0/xitPprWwGYnyUG4wYflmX3xZEzs5S/TB/NrY51G6lQMTi
ILlvYxW3tx5/lrJ4K+YMDDhYyY1GWOmGbIVDY9k1nRnG5mKwiDq301OJpmmTlbgSrDwWZzXsvwML
AUtBEgKcGo4Cc/7XqRUhnuZksrJI95Mw/5awpXyEJiF4GWSYXu1sUwTIbTMtXpYEJ4d5GUT9vUKo
SCHB0aYJ9jauQy0zvaXjPYi64aczaOaWdU0iB5h8NPRkHQ0hfFlkSJzDcGqCdStttJuZcFTB2fnU
pgqWMj27oeGd9hBGr/RRDXApL+EmXsGLpEmB3mMUpFdAbqha/AFRM0xK+VutVNxQ008It7Emcclu
htFgggg9tWtQuKKc2thxrW8KgCkbox5uRf3ddd1f3UY3KagoQ7UkP1eOwML5uXXGLajicyJs3qbm
hdtpeO2KQxT2LBZS+zUaBPrm2tiArEFuIMcXW49OjEtTF8XgSKC2diflaosUhtLQdr7Bw/McOMg8
AGJC2ZnDE6TbXawIlGKoqjtMWVtud+7pChwAm1QbH0RFCinCx61qMnVrtOnpaTaQH2kGgDI58hyw
wJOQ/XsfDGqzqOAwIkTTw+RcwanzYdSIOnFaveZLVO91S5wRF7zq0Z4lF7dEieQeo80fZIflfs7U
AncfeseUUt8NGxTrM8S3PNOW/WQ1vhzPcWi+VXoF/FxbM56s8EjmUr2N4E1yqP8WEylixay/Y9VT
/Lgu3rVO2y9af0gG46SbtAAoYIHVopPtRrgE0/AfRU6cBNvUPtkGCkSfgMStsWKQl5vzr2KccOw+
IyZb0KqSXR7FeeQxTkZS0Ssetphs06+WyME8RDPmnhEa7TYzAUA2PdNgR3C1V0JPtlO7m9vsZrSC
SIeazWaHfX+2tBVbcm66ZNtpxnskPIfINLpSna48mb46dpB0gyKkTaR/E6a8ISeg18peA6F/OnmJ
OiAy3hVE8eYYfocp9pEA03pItnqNHHfoJrx82cj9jGWv0GaeRvPgSDvadKbzMM30nti8LvgrG2R0
fGQ6Ko5yt+jRBSUo2vcgA4xCdUVUcch799dEtmdz7fTc25Uk+lbwWUDPTj0yR7x0kU9qrFKo2c5m
IiDILwb2WUqeXeMc0lO/goLN+MtG4FtrTH5QLk1eGCBwSJT5qLAMs5ufWSmeVQUfkezkr95LODDt
Fxe5dq7n+o/eOnfghVu6uMlt80FgCUSb5oBGde2BCVbewer/J4AnbEQ6PZZc4dch+sJhxQWDck+2
zMJC0zARN0anBjHxLWpcYvA+LY0Em9CykHtwBGTNo4ko/lmvEdDAqBScS6qdcunML3p5Z1XgbNVG
ldtp4SgbRrEOk/UDpf2pWDL6eJGFe4jNH+aCh0IaTBXTMPWSVv+qR+ShavIIBvoJpbB/ysz6JAEU
Xsc6jzKKbyv15PI6aGg4lncHbiu2FagBwcLD08uFaWlgAkRV8bs24R+mIsiPK9bvDZSCgeBjNUHm
My+I8VoD4wv0/zc82Qxxg9wPMyi9jXTEc5f/2olznS3W4mJiuDkZSBJKYF1LoPl6W6jbmaaCCxp7
KOCThDJy4pAWt8bMlCNxn3x7wyOYDOXOIHZKbBSeqmR2OUW3npUG43aGYnq7K6f4vcsd003UWuyk
kvm8kcfYQCyNn74yUgB4XQ2pbdBWeipZ1bpz0tHJ0ZA7JubQ8CMwxXWqZb+1BOMTFvPKlFqkzskL
RrKffCY7aOnMLVO64Wj2yBYUCVk76+/DiEwJK2hFrID6jb0tccekOGBXAoIxXzUxudSWvKmhV+Ct
2nXL/Cr0+nkRabif1IITsrJf25aghhyjLAn3KSRI6VNrcRdIZ29RoojOak+LM6BEnni/hYn2Lf/u
yzr0M9ndUsuXVfTMsHshXz6rXYKjsF03+imMsviSO/WblilX8qo4Qh0OcBPIypDn1yworStT2zXc
e6TRtGik+vorydiTNPFrg0mKhhaXQyPELVGtCpMARBbMczsnq7DIGiit7Np2e+DzTRxFfjKUpOzN
7e9QMUiZl1UHWO5axeJ27nWb2kGgOpkMospHiQyYyJegDxPuTPVp6KP43ITLz2wRPFPo2ZcY8/pG
JcRaMNgn6vDLaWvniAttEOwbMyclrGxrAn7qkdEgQU4hSjhsQ6nyMxhLxDSf4cmMYoXrrTqMTfGt
N+qyX/ELNcktUSVPGhky26QK3vv6HCaG3BDFeAbgbxAZPF/wL3XbzAC/zw4EaruzvLC//0lKzQun
qDtkSEw6/Ka8A3utN/vd3MmbncwOvXD2EikABBzF2i8AF/u0/YmW8ZINCc10TTXbdeEhzoYdgSY1
65oWuUj7nrJ7AHXBXI2tGd4/Bon99JzqEqyjupqg27+ssSKaQmUk5gO2btoy2c9x/mdJs43WQK24
FNg3ZbC1CFth1IPAKpfJTinDHgMFrZKjUYmSvU6gRVU1aD/7vxwQJXAR0rQ6Oj/UWue5KO66Fkga
4XjatHo/3CbS2kvVaJER8Bor1vRDhBJLQdOYcRLqP2anaEd1JB4LFKXdxfGLg2kbm462c8q/akaF
lFOJTAz33dTU34J9XGQI9Blg8oyPP+ETUycNXVS5GqS42xyEEFSeWeWZdnIdzfG1bgd3aEjR6pQB
dn1I6JiSybfWSo8InZQjEQE4V7ELRoietXbLhPoumyIg1uZvWcxkDGCXJpqRCXk6sv6Tz6Klyo1B
SkRmb+2Gt9oEHfiGfIPmYdGT+BzXZu+JVK3pPKfwlHOvoI+G3KElkTy1lhSneHUkNhr6H8Ssx7Ao
NrQwUji3nEn0LQzJ+3Hy5kIUVLkfxMWMGTa0zjK9lonqPKWqs+PsnV8djFdkIGZIGKGlKv34WHCU
3MpE/0yiZnkPOTWh9iGNYeKj7Ky8Lf9MmdiMlTF/IboKtnmkRidCq7S7Znc/2MgUS2PPh+mstAr1
gqF12BldTMoPoXAb5iLNd9F/O3N9iwYdYfXUzk9qkP0EkWl9yGLQkeChXKoYfbumrta4+fakQ1l/
jMGcfYZ0sPlkHT0Il0F142uoDL4Vm4GMVQHVNzSUM6wpgPBYIBBVYCakBNzTwmp/wQD8GTGIvqNG
XLZCBvrBHKoXJ1ODvUYYIELW2EEeyapVR4P5SnKLwbZyJaObmFDYpCTQ2Rbx1qG5tUL9ndGpfhtL
UsQDxUq3NXu1wQLckfS9gatRz/fp0BgoK4kyCsTYbkn+LN5l07FjSB2G3CIj4SqsH0JJ5q2SjZyq
ZVc/1AlZXJKMvl0lOBWN0blreIHuMvc73Xb42zSxx+GoeBa6Yg83RLizDaN8ybkY/aYnqaNvsp8i
jJq9nis3p2VWzjbtzKDuNtq4bNHXHvvZHo5400FEBRerW+JDqNUmT6vmq4uUBy0nvYnVG32v/dmn
/Ccb68NImf/c4gpEVLUp8DTu2xfD/tUwTrhFB+yCXO7nUtodgjHtC7tNwUhIjX0DI5CLrZbFHB8q
NkdWSLn5Lhe06KmS/jLTdzZmuS5O6bvRA1f+YiouHB6kp7b9ohGYiQLaOvRqjBZLHeEKIxp1edDj
KF7Fg/YxF4p6WDoOn7SLTU/RNftYWfZazfYvvUMhW2nJlqwM7ZAWAfl7Rv4VmvRdgKSye1Gl2E3+
EGSkvxJXYu56iaM3pG2KwsRCr4ujWQ0M15i68OpE5YOntvTTwWC+zUO+CbO2Q13dkSPYqwAL9NGL
0ugi6JzO+FTmbR8sRzKKq7d5YBJCmsYcNfpBVPTpyPyKp0m2f+s2RDnN/TGmERGAtcLoqLAOlr4k
ZySUej8aSLvHwTc4VDPyiBAXXFLBXwaR3qOxcVIncX1RgPujJBzdpJoeAv3FziKij2Ne/zDI9DTp
6PxcXx5OIGdfW+aHRTfrjk7s+F2aFZ7I8BtbGd0UlMLkD3122eTXFjPHz2x/6irjJFxGySGd64fs
i3wPW40kLEDy+047jVPQ0yNSEqRj4byMw455CvFfsg1g5LeEGFjzy8JIu6nMCMhUOPqabr5WzaT6
jQg+5ai1V44D1laZWeAwd9JzNrLNUGoHkEA4yJMJQHKXqEc6jj/t6qOG7F/4eRI/ibE+x7HmeOw8
Ylfm5hkqNNuXKto4EdCktu80kkUWXIRS4ydhI2/n7+iNDEVpEUgfnE3mNkZHiAUsgaORFbiW4jLa
ixaNsSRSjAEOibzQN3EMYvVZwFGwn8cGZ6qOt2Cn9tYlvRaFo4fkNff6qWUCUAYUbIlXmh0QBYGa
vWL7r7TTrdCoZM1evSd5XBxmCp+4iNJ9kYys+LJ1yTigoKDCYsV7N9KckeDU/8mmCnBYrj5xJAuP
pe8NOn9x7Bk4Gm1v72sISbh7e3nJC65+WQHGGRB6tm3Mr1q/RFZHtEJtFxPZW+2dHSIfYciBRbBg
tW2HsDzSOik7MBpn8tgwftqy+L8vGttfBLcKb58igP+Hy8W0QxZLmFObYxlYKwOMtschYpp8Fhfv
j+Dt7Wp4N4hdQvWf1PKYKQarxTQ46E5cHZepqbDZAVsplWYtC23jSAKHcSQ+oXI7ydPc10ZzNFge
sfCfozeRmtEuU1pyCpr13/vfv3wMy+ao2oNvs9/mNRlyX5PBSSfd5sie/MupsbNUxndnSkr/Yjzo
i7NvRZPvpxlbT0T+tzcquKTjfIy8eLSAVOXWKQ8W/sLcMdgYumqvqiRSWxX2sH7IrrUmykPAzhV5
enRJSQX3K7W+9F3V+xnG0mchx5xnxFMyjmqiakev6dU31VGro9ZVuOUwRrS0QTVjxU2I2otQDogZ
BYhySwCKsHP1kRuXmuKF6R5m9Yi1L6fc/Mq3utNrTT/ERlKdY4UFrjNP5M5o2m8XcBQyrdafHSd4
r3LxQgqfcpMMNN8cVvRD/DAImty3pvMFwYnFThZj/ipdyB/HqEyWi2oMEGzG9g52DVpIqDErz9dy
NnwQUF7DHDBRlufWGzFl3GDz+IhR6rtBybTIcnqUJWjKSGqzd1gMIIul+oVJM8E9zfIHujCNnVbX
B9YjHTs8xMRZIipPGLXhCR1rHTOccdXT9rqRIsg37EOc2HdyUKsTE77Itr+NEmmvxHzS4ZYKbGIq
zUJYXC/NcLEq9depUAGO9lkq9r51UpaYdAF8f9c5TzocLglVvtKRF1oER8eiCwN7HTLqH197KZOt
nqb6YYyiJ70BftwxV8/AZhgdKRtOCk6dusPN0en6omZGtjDU8Y05l15voWkWOq7MQYZnBdNwHshV
O85gHVZzcxrYeuyyMtC23awpOLdJ3U4qe0B2QzKpYS0HM5cwXgMEO5pUQAnYBZh8HZm1GWvB0ZT0
aD0FdzGz8g00xyfelMPvrgclj35p/Ktg8LlI1BkFRW30VIc6PCoBZiEJHcbMPY5/DGfJpu60fAdN
Qvd084Qv5B+YT8Mfmo4bjRKERMj6WSnnc5hl9XXg2dpgzNk7kcqY04yfQaA9aekIxUYk2i2zz3WS
7GdNC49kfUUumN9k2yeYztGQHVEzY7QDE0hNxAwAo6CG3DdQmbvZikt+E9Ondjhqktspbcx7zJzR
nfPoYPMT3wkcP5exJnYyZy4xc6NWQy+fZkRORt3NrhFZ01MOmmuhMztog43GoLImt5t4qKx13agS
VebEBjuyVO6sCUkZXlZ8ttVjIOvIG8JgP4ZGcIDMx2jHNoMjfrYfplhX2NAlU9mALl6H+QbVrMG/
+ibgzthZmV3a+BFA29agamu2eg2eimD1mF/FRI6Vsw687Ka5zlm0Sh1xrlghRaBdisjv8jKnRLLe
2qzTN+1q7AanbRDKbuOP7RIIdVnyOYWct12uIfgOWVZX0a2LQnpXzcAPtGIcI2Uhv3kAzKjo5sHS
mo61hx3v1AmvRyxxNlvsvlfxoyxqh+NTgVwmSCky813UXlErNMciWiCdBgtGgUCHhf5sZeo3ptru
HE+h76g2WrtoUmHqmB6yYAMs7XzPFDq7PFGzXaK1xYVkbk8xs/eSH/1WDf7qrTbtHclAhA18eSm7
ngOu7G4DXTD+2jbyjTjGDTf3OxhG4lr1FAmtI4giFb+ZWeGsw861T2vbF1VCWa+qB5HiVS5Ga+bP
rOCarJYYCxpBmZTs4ZV9EC3VQTbME1XWeK7DJ0/BiI6mjeJtS9YQJISeAbhZuS1Up00twhxpZ3fV
dP7MBGEI/mnLejDhZgBkFUj2B3IbhLr2+7iv+zHbln3Ykm+gKudWM+5lTmuo5XQlEuSbYpTPQz2i
VTMTFuAs6Oxg1RXzYzjU2OkI+Lqk0xS93fFG5ghmDB4pXCn4PrAMWDhE4KT9pEOL9T7o+aQZ87TI
wPS5Ypk4hbfAmr4H8bDxFm4MWzW49RWSleOK7lNEP5Fwku9QR1bKZdeem1p/HVkhcEyo1cmKmte4
4YC1R4fLocU5X9b6gcUmq8WZZFqSR92CpN7NEubmhbKdVdKE08Ho32TRnZew902j4TLWk09LqeAa
4FFsQma0dfxbTTNwhTZ0FTNms09pcgyq4pE7AWiNGodyyEUYs8tjykOPYKvLQWVN7g+x/h5LdksC
0izB0izIUvsDwqv2MvUMOBvqVCKlmQoE+uTODW1d4pTPTm/cSlYMsC0L+zbPXcVRkXwYHcmFarPO
nLj+obtI6FD4w4z23usRB7WVyU04a26qZ8w9Ij5YQwm3gtCvvRlzvY79M0mf2mFolS99KYEPmE3s
hisKdyp7aihaO0KI9yD19gQsJc8E3L7Vw1JdEju6FjnrKnOyDFdRyoEoWRWVBfNoLg21NU5hPPC7
Fyzs7fJBRlx5jFP5AtpD3ekdsqpEe25snLzdHP+dlDNRHdNVMTlZuvWb4AheTlqxEhk0cbCyHEnZ
+mVBCTPt//tHUn29oAYnltMeMu7MFLenmtn/x/Iw+VaBBTQAPjjacXhg8XI15YOkAC9G3DBn4U9g
14GrNwrmbg5BFJbWkxJlFd3EO0FLULu/46n5E7RyPhoqQU3/fUF1QmhU0I2c93YDc5jPAOMQuBg8
J54lBgJzNYfCYv1SYhk7BqPDNNYMBKPtfFN5pCQGO1tGN6b2r7hFI78mY8vOFHawitoc//vy329n
CrCuvkYCWNb/Q1nznOz//yX//deyXBjYxuFOrjj/uHbuqM7YYzFrUpx3Dd4Zk2HMNfwt+Him/LMH
TLSxkChU83I22uHLwtbPpZQ/SCDHswVeRw+MheuvZrUsKCniH8n8MzNRAYWKK6b42Nb6m93TUtjd
SRbZcMzRPIoo3ygi+phl3G3MuO8O9vAkdbnssmwknbGsauQdGfOZguxnqRfgBC10dtK+yJ7FXlgV
XFvz8s3uBBqMjaaCcUW3s0buS7vNSi+Q4PGStn5ViCNk3zhZvGj6Fe7HcOrTetzJvgTLX1robOSE
uInzfNuQveDgQveL/k8gRyp+M91a3cC8x5KS91Oh8gmMC1vSp7Yedmb+W8mJXXFb4uUaEpDBAIXs
IQEb1zf/QFwRUsO0i57BJ/D9OVKNTc8TdSz1qd+WJqGGtNW+JuDMmhkcgMrSfolGCPeBTUCNJAhn
NhzlCFl6cGhUAmEkPqcbFdzCUaEJodEZzPqOPZtJTrBxNRqa15GCeurJA8vDZSsTdICtgxycrYFH
XrebR/afujLLB9GVAkUCN4AG6wDWe/2AS418qibW0LQnhd6lCu7dhFbAbIAJdaeWDAFPSauPAsP3
RgVmuaIT/Dmu9ItRPRtTkvsIdR5FzPAyxUtCQh6ut1CVTD6tBwjtj3l4Au7BnrRK+mfdSQKyJtE4
0fl/abnW3tOM+UdfHSHch36TjvdIdoFn4iMFik6shKL8ibJk3kyCw1Egzj/kef67DkxY3q2X4Nxv
/8femexGrnRJ+l1qzws6JycXtYl5kiI0pqQNoZQyOZPunMmn74/qH+iqAqqB2tdGSFxl6oakIOnH
jtlnJVcDE2fWraO0bDfdMN86ITl7QedHPej1pawMXBFOtzYXH01KR+wqCVoDm5W61byeew00w6XT
xHNxPs8mNzinBjTUFLuoxkU/ZcO9YfE8dZWN5EJoOuL6wzb8FgHb3TXOQL/fML22nWGfoCFCL3Uo
Eeq3qqQNEOWTrqarTnnKSMfB9UIDcg95YdU2aUSRm+JbKIy1WxExjEaGuyye/A3LMLhVKI9TFpGW
SHjCDlXEiQXKRBMuKxC5qVWPtN1jZseTyO9KUShRdcaepul5r+qJ2gJ4eYzcfKnlGy49BOHSgXPh
cqms/OzRqZne0x4/qgks6jZGxfuMl6LJpl9kFaqsnlA4AbShSWFFTU+9V+L2xQ6ysnrjDsk73gf2
+M1eE4pS+G2azbThJK43ftIeKmWdcgEaHD2fr2Ndu2GcCZUGD1iJf3ua+KmdSZIEABTK2LhZyn/H
VDiTECg+K7Lbp0LTAYK0kFWlRVs2oEWM4r+ocMkYUqPfeSch4S1I0sph06y87MHkRLfCdFjeyRjo
kDF89D35IbPjuYfr3TOCatvwpIhROTZ4hwFyDcsE62OhAtIM+ck5QrF9KrA/QB3EBzNqlk+BvNkm
Am6WN/pcTZJWLAhpnDXfZ1YyqzoZWTmBIUaiLt7sAY0uENdirDKWTPoSu0QuJsMANhm0KSnu7uKN
vLHIOB4mGQKKZ7uzQ54mWTS2D2CY7gIkKOZL6smGPBhRDYcN2bP8GDOuJQEOsTYxzF1p9buBTWAf
fIZOyQXRYUJJQFDS74hjbCb7K4kuZSH+oz7443Rc0b05ngUnF7Sowbn3OZsR1sj/jtTS7NkyAGqG
w7x2CwbPxEUTqdLuuoxCcQn8lLRqBcN4l/ipveNWxnMu9IBNZKKEsL/5+VdWzHeUg3ahyCdZ54JR
SiYSPZF3dSMGTnzpfLXL8sOYSTNVFudxTiwOGz6E4rYrYHLIbtqgKmyw7ge7ruUCwG1NbU82IjCF
+HC9N0JQ+pS5jVjLnnbDZo67NXGso6ch8JKyAAdegD2MonCdG8WHcNp+jUHGWBvmqTIM50IDNA8s
/PqiZIw1W4jYGbPpqkZ4gnGG0zoLx+hSxY9uD4MAW1m7Hi1Y52VnPxl99FgOgGlZlu3wLvYjEhBe
0UOHbQCADaKG7Nj6KuokBwtr8giugL4T6xiyeYPGTUWThFJHBepDheGdYuYp3PtOecYKReC7YygY
aA4V01tsZAQL2PJuXUpq6SXFSRPx6dQqYb1BzkwbBVVMn2rDsI9LaabfTtGjip7ggq5FxPM9nLv8
EY0LMl12lhewJvUFyM6xFtYv2y6ZwnHhIiX9qXIj3o0T2So42PGqMc34mLPE7YeMyH1rI9HU3R+s
1eGehdoXNfFcemDydl0U42My0gcAqCa7ZuplbI1500crj2P7KZnsO9u0bvy/bC8bL6qrcRsONLU0
c7nCqVadA+E/4Fyqj11ksKRto0dLE0fwUYnomV4qQhcnZhJF4hgnE9bHtDu7M/UHSZp+O1FVMpeG
ux8lMo7blrHOfjCLZabOWe+GSnDGS8qtP5Vfdu3dOvTRc5AB1ZtgvJed+zRYMfvSutgj5o93jdXc
Qbn85WBOPlRweQxlTeQfxHUJe3keFCty8s9myNran7KXCE424xmPGvqjIDItefiBOVqkJCaKzFRb
KvK0w2oammEGtAN+NhacnRHEPe8rvKnacJ9tRyYbKwzgKWGdMj13vsUCvin+74u2ecbxGqOTjnPK
Z12ILrwnW5vmXrAByfrUUPR5DlRC22Fp3xzT5LxjfUY54XA7xKM2Auqtwh75PEx2IF2CDe/ZCgm6
vgoZPPnWBPWin3dcQnLTZLy3JiN+qYlynBBx0QQKHo7RkXQ9bWOrSS3oaD+xz3jOwfx43DIzCpCJ
BHDYDSSrFek1DCHmJI6BI/9iUJxh29IBPcA6HCsbfHj/FzpedQHzRlo8Tp5wlbyHquoOotpOfQEt
xjeR+DyZ7rF4rDUJAAwMoFMjzmR5OBMxyomAieXBM+n+XlLbvqycECPTLALCBjS647TF5htdUfFc
TpXBvcgmkTctuXcwdDPmL+kqzgDmEDDae1xCAW6uWSHfjRhamW21vzUbQUiiEjFXAleWG2K6dBaF
YuYBuwpN8D/10N8pWH48AXZOwo3PGUXL6d2O1vkwv7eGI1ehyG9WCjp2SCpna9+7riwuQX1hrkiP
JRanso2avQrGl4m45SaI7IQCsOzVm9jcNp60qa+t1XNr3qnsoKh+vzOxViBu0wVJ6v2+Jx2Pwove
xum2AqQDiWhOHcpsqijEQWCND4bBSnZMVkobPqMf9Jw2me8quFbERcuUPsh+bwzeh+kD1GsL/V5j
STmX5FVC/G2cIo7uABIw0h8AT9vtLN0/edDS3V7k3YaopwNtAn6LWVYXPEYo8sSocXtmxUZrmqq9
VFEnt6wTMLReK5A0wrfqZ8grELbZxtXnLB+HVQUBbhuQMQ3qLD1q09Jb4Z0gl3OwUm1w6ifOr5k9
vRHrqx96w73OmQzXnTUvHsb03C6nDUxJ7PQirspuxl/CU3WNdq5OduQCN0SOYXnPoTp2IMXHdr2v
bOw/id1x+633SUCWmnZ3OMumv6ztXYgkjg0YiihtNMNzCa2+oZiqOuAofSoW9FwDg65gPX00Fyzd
AJ8O4SZCKwFZV4bhdo7aNwge2MLbcrFU8HNq45KoSdgBVtpnCwLPAV6wlVDxQDOAbMKpE80BfslW
EqzggMMjHqaeGPr8/PMn28GkzZNnbY+8r/RCGaWpyuPevykjlEoFgvAOyzLU4Ok+cZP4kcqvW9qe
tEiGfdhcCD3xdPTaM3Yr74VkpL+OgetCPg8OwxyACSwzk3KTP1lOKGFeUIJBJH9FP3BBKIOOOWc7
V9Ct/bdhdb0fp/5l4hm6qS1Wu14XfFWJztnEA2ZRyc2DZegWSIMVi2VEkBjAkbihWodnKMvxg9sC
Q/SgIiroiLMWw86LJbqCGs5mmZsclTEXxgtWMYevOC+gxfgHuQh7UdvqYRiIMM5QGQd0kQ1muN+l
6+0a4PZbb0E4ygXmOOGgxm+A7kTcB7EqBvrICndThmZwZ4tLB+XlRnr3lRMsPZ+5/5agqWA3xN2b
RsYtHe0a9pR99UJnvuLBRyij4Zm4N/AbhvzHeJ4Yddrwrc6WC6FxYJxlwUtGWaDZxPPalKCAOAjc
G239utBw7Po4S/PZpXDGjjznfhgWDRQv5N7IYr5hkXiYS7jn6qTaxcCBYI7Mv0CcizsUXTzSxIgk
qOBTk7Vq27N0XQOTxMWamXtrLsxHdrTnAfHk5Efh3SJBGzwV3stWyI2uebjDBIN13lrG02hRoIaE
plf4+Hf8k83Uy+ceX9TWAlNYLhBX8gPFqc3cezZ52M5BjuJC+QXsdzUTPrhILqTW5R/khfve2CNZ
Y999LRaCab6wTPuFasrISGPqDOk0Z0GXeZZ1KrziyVP2feM9RKBRq8F/ImvSctX3Czl1XhiqwUJT
daYFrDrX6q3vGlirzefPCjBZIK39D5B1WNis4zyz2FxwrT+f+fkQWgvNFaxrFqE/jQvptf6Bvv78
MV1IsM7ChLV+8LD5QoodG26yqfx0dfEyYC09dSkHbqyfQCiXf//zlX4+JMvXLAHSFguZNkva97qM
yRgV4Wm0pocRqQsne4qYaUC2VbN1CFLnUQ9jgKbB73A1IQtwTIKJmwLHtT1zIGpfdiy5l584cPEz
voJij5lkQdx8TmB2Z6BrJH2dlxIvsrklHMp7tPcO5SI0/XwYZMeX/vljNi1ru+pc8JZk+d5H8/nn
A3gS7sj4BMA4o4R59VvsYWxq4Emdp5oEDXci7jE4mM6mrUi8pe2xipO9mVFwGfbYBTWmKkfWHCvQ
/wcT65wAWG53tHc5eJJpm5kbFG2a/6Q6aSVfun46OOUI9XLuD+EMs6DS0tpFZrzPgjnZ4kO7qIyU
u5GWZDqrkkANqUHeRW84BG4jE++aRtDHEFI5tXbOrjGTXQMrkTOGf8h4pq7EcsP0fNNCkuv9tSRY
iOj0Rzg8cUynP2GpXE01uUif9A87sE2blIcpwawHJ3u0EE6nDjD6LAgGchhl5oo5AlJGuURLa5Vs
Lc0iKlNEE3qtCCoM8kzvz6gfkyDEds2+u+mNYzrmlEdzFa4T0fV7UH8vdc7uJiX/xjz3MksfD132
XCT5e6aQ9ijnCUAxboY+Jh4ypGde2zM3HxJo+VvVkmqdYo6U+TI1Bjl/TzDMBnhdJf7eWIQm6+vZ
36qeicCe1bZzgU+M7gww0X5zBEmUNukvLo/anTZdEJuO+Robvb3K47bcaiRmFZMvY0/04OYSt63z
Nvr1J+B8bzNIjkxzbt7mOXwZ2T1mha0OTGQ15xzqj4sU4xdWhzdW4D3btmifDmxOEgmkzsS05+hi
E87sJJyBKltqD9I+Qt7y1UsQJ1+EOL4dtyVZyxO/Jkcg3BgaN/iCBkvCtm5QMSK8EzvLrygmLZ/d
ASRv5UfeCebnc1RHzY4NPxYZlbfYUdcTYM1dparoWGDNEGQkML+gb3cjm32WSsbcXASrYNCQXbav
o+gUejOydO/xw4h53qwQuUl5es1LC1H/YFiabHVAasE2XouZJ+WU83f7yP42YiM4OH1GTiVsL2ZX
18cxbPbaqjmeAFwCW772cu+hjPzwaBb65kkyhUTt84NbY9bAdb1WEZ5zynqiKL0frYGf7sBW+gdy
878YoP8OA7Q0LP73FCAcA+3nf8IGLX///zKAAusfQQNMQNTUAW7AXuHf/oUA8v1/uF1IPuX49MT+
fOZfBCDL/4dEhvRNuqSpsXQWOFBTdW387/9mLQ3Tkq4U9CCHP5n2/6QrWgj7PzOAQGpD1KEkxiT3
KakJdf5LJVvlZF0XZrl9SOz2Cxb8ld3zvcIc21ltydpA/qoyik4L93ukEWNFBzxnQ0y+RcvVN1ZV
s0sKwIaIwNsyqZB653dAcQ99wfaIjAyGcxSzTe+N82VUWOxyz/1VEy6B6qymc4n9ghgRyF6r+BPg
asC5b7J3MPAeReJBBVpxv47UNf+pFBFol8lin2lt58UNzHQ3UzzBq2tRXnL3Ltas3lKrXTm1hsUS
O79qMDXr4Gv0UljaCt8Cc8y86syGwEsZkB1IaBapHgn5zZx7KcBO66Y72UC36iWzzfmJIE42vdVI
SPtZsYYbqvbQUf90xxZVry2fGHiZ34sAA0TZcA6fJuvqQI+oLciF06iybQPKZJsb9WuJ8awBAHsc
+zza9VZ+AaXCvimTxs6ffwfMT680ZZ5jm50pZUyaW3dn7YJwrI6kSIpE0pSoKUkqWvUukzk6W438
8OEOKcTXrVOzicj6QALRZjFkFlN0tebH4Mavatr1pmaFgp1E6BAEMFGVlV/2v72JLEiuK9LU0/RV
OPnHWNb+ofXn8jKMYBaMuME3pLHft0Q4SmFEZ7dzsPhNyVMyfJBmiMkvlktKr8ei6ELM3vaNL2gU
5UOvTFyMbfxdps1r3Mb2zg2q+SQxn2z8GnkbZsqudr34PdXyYSpAxhpkOWAxjA0mh47iiLZlYLA6
b0d2t4qQlwZQM2c+vIOsSvdT6YkLOWO6VXFI9IwzOyBG/Hhjyb2xhglhUbmGLvXlGUVy9JDM2wLp
hquObJrN0UHocT/VJGxM1w6eGYO+4EwVRZB8BiTAtgBzpm5MDjxX+y1fwzrU1uL8//T8FjQbCWDt
BLeh4T8OZMZTajm3Lj8z9QCeMzjqynzLUw2qCNaFW9Ct6scwXD0jC1fJDJX9ye/ZW2Sa3JTZmr+c
ZHxzCtHibYdpHWZFsIWd3sCW+NRj3VwnDixFbW8aENDwWpkXIrNtNgwzkGVo0XYl++yRJSS3ng/6
AdShcrvjrJy/Tc+ZpOMhldneSztQaFYV9uMALaKXhzQYmOKq3jqVF2B1wSFsjb3Rtx96usaSwoCM
KYYlUcGhT6j2ksoZ1pNd3s0AM2Bj2x91pvNdCXHFsPPjuLhsmtkjND4vDUfefe2ibTLQuRL8ggjU
Ia3tr3AgcFODgOW7Bc0l8yfM7NS35rzo6OiWZbul2nwfBpAcLeNDpeGrP9LhMOLRN2QltwN9Bz63
nWhp2PbL91bwbrFjGCe5lr9jcfNwPVDHGFOvkW5wDkwrTFTzOuBRu1I3JNARrRfR1fkGTzLTPLPu
0zje1tSRQN7F3NgV/Vfvg5eNltRUNpbxKY0OeR2wV+vuUKqyjWdU5TZ2zOfeMe7KN131mOYWUUQL
daMb8RYXJSqrC65wBJdP7QNWpkL4R7BlpKSBMZUNEaopsol0N+EN3/QC++mM3axBeWuIrPw4djmK
6noAxE16z/MXUkZxB0Kn7cdNaUMZCIu8uO/R43iN7FJrpK1hqDG0jug3bqQPFCDv6YiixSQm2Kcc
1NMpavmlVXdseDzi9Muo2mygfVS7ZY3msm40bv1slbuiz3DwAxvHA2g+5l1+4oAZgjce8W1a6MrM
ICSQDFJJUldXGKafFFBT4D5ZJpYZOqWLOX/zWtfY+pU/HxPS5VOXmYQMaU0tJwpI9DydgjiqdmHF
0dVsyu8lF/vokTfbJWH6a5B5us053370U3j0ddW9mDzQjog3Q00SHgBduiEy8VoOPnZy1wSNWvj7
bjNVfrWjJMF/LQUWBA8XUMJNfasBCM0jTt/MBxmZUVzt6OfBmzzSTxmc1Gnnepa6pOH43qRLyoQw
Mt3tDoN6QAnJqmZrMdVOeTKNbgHllSSW1LBXxXwrbWHtKSDBeykhrJcnz3pzPaqCOyTMDMfgMaOC
lD5Saiqr9o89hhonnf/sVX59jqq+Oo9G/ss1NUN8GF+FTZrcbtnq0jG05Vz5agqaxNHj8J6hja1z
Ols2eQ27i6tQrlk1dlU+31PmTdJbpsk2b/vrlE0EoopO3VsgL0rZs7SWPNL89sKoO1kDMozbcZpt
nzKl/hicSDaBAoBbBM53pTKfEK1BvTDr5A2i9IvSvt7HCbUuWVf3m4GStxPeMzhX4SDAYveveJdt
gsMNGbqo3yYVjU9538/XnO6LdVEXH2HcQ372Yy5LJ/wmH6SXwiaxKRZGW2ehJSZQ0doW4AQu7LdK
jP3Gx+jFGX0cNxYlpTU/2+d56kjx5ASKGickskWupKXkmTXutaV3a2PpGES5V9xbLPwuQUuNsmeS
pOogP8SKyyq1krtoLi0CIyrbsHWAK8vkvQo8CyxRucuY0x/Y41J8TneBinvoPhZWBNioW68cgkNu
v0RUPoj2F6E0HjE5mvtM2q2k5S1GSVnplGXKUPN2iL7H3Ag3foGq1wExPVMNiB1bv5URyfJyiKNN
MRKYyKb22H46Tqcuw3J/4FQEwb1qrmFp6OPIpbKNYR03NneiaCjfy9GUhGxaahvABR0MFlUr4BU8
+9g9pHG0c2OM3xxEwAQ0pFsHYn74SylzNeIPJ+jUgRbte5L35VFO1IehSunDhCn71mY+GTXDP6rJ
xqFH4KfxlLyj5rtepYjv4M6j+8zm2W1O2REf10M4j/mhrYOvsPP63RSwlZnHlmBLN371ZibPpBjo
nIPZ7BhpsLHzjhfceFc/gm+C7rvnEMKyMCiOEMW6qxmO57xmaCaw26zbuHmrcoQ13YjfqUNMoXA7
Zv7oGmhnPGcOq6JmZCPXzTwTV0Vn4QbzUVzpu8IhVaFUb+sJs1xSL0iHEAoArn66L2xSRPGcA9at
ur/FUheQjiHUqCF/72pd3RWTt636xj7Upbe3igpM+6weSKr/saO8PpD8xfdq0BDmWPDd3fScpRTV
0hexnzIo8KySVOg/Y/bCsclagtxD8Fu0OLoMifhdOW5xEbJJGYGHp6hV1f2AZn8PKuhC1HltS8Tp
UnXs28XBcVitmUu95cQ5p0pplAo4dQSVicIlDZK+sn4fEfxz1taEjoin3mMXsO8njIU4Bc+hpukt
q6sLxA5T1pTJIm/eOtd4L5KUzoDQCi7atY51NM1HFc82KCUM4mCMQJYbjKIsIqSGjpt8ikUXVdI7
TOxXcMN7fbitB22fhqRQPIjLJwGUlvameGPlsUnLBTnlMGBVWbAJbqcCccS3MIvqPcuK72ie+Lp9
9E1FAJQELAfrtq/KQ9gbdHotdWOwwHmAbHnieAe/GT9hF3n4MMXFjuhlMXEmBxMeOihjxbCrAhZM
9CZjYQhwjg4T3QV+DYDYVxeiNM5+pDrniAHOgDhOtR1WyG2EBunMWm+6mYo2r7f26NBQedoQr2xI
vjyC9Z1VY3tsAF4wwVtPoeBBN4+4Mvwwf5pGT9/15Bh7G0taa1EhKZ1LFtUnEA16j9JuhIl1dPHI
JnZMJc5UqGOmit+NohvCLudfHWQPpgL7OtsuxSBWD3RCPZtqYTtiGVj3CfuKwDphRGEvXUQvUWnQ
HyBRmDnfAVQbCRK6OH1T2/3QCcgp26Yo2WAS41G8RKj68Y+L/z8ULQMAy9hGUz1uzlFwp6j7gELZ
vIIXggNVgCPrK4qYqzdsie9pQNBAJMTNxqWNuaMTOoNsvYbyP3C9BTW3d8GvIdjSqzncUqt71iab
+Typc3h00zudz3IFm8ncV72fk1yt4Ms1zlrOqHYKcdCW9IVVRhDByQ7Q+fSOaKf4ZUU4zV2B3h4W
r6pOmn3Yq4Z2FnASju3CKvP6tQnP+jLnp0bktBHEnFoojgDB4RQnyQJrXdDecbbhqwYesQRrSZ8N
ImNErcqBJijzWFkS+kA5FneiBCugGw/IU94cvQF7u1fT9xD73kbCNMLGstbGl+NpSRnUA2PaYmTv
nv05LA/c5eCSDcZDSHvqH695o9HeK+1mb0nLp6ig6u/Mfjz0TZI/iDijgi8UVyhO36ZFjLOBWwSB
IwNNARIuGPl5JA5ZTn/CDeuBsl8Z+D6BjbXFOTOf2gYqWOotR2Wf4lYg63iNtHM3U6wLqVrcF5FR
rLIUV9JkT+muqQPwZ4heK/I4epuYxV/KKn1yAfE9hKF0W84eITIEV38o7VWAkZR1Rw0o9seOzOYS
C2HPM5vcSjVQ96QTYN7ltdDNI+fOYteDbiHivDxY52lnGe1fUdTtJk04A5s6Le9MvzgYo8vtt0nA
fvJE7ivnN6QKiJhz9JsGHyB0HWE95RHvxsQRdMPegsp1lGNzntQg7yllZGtoqx1OXX4fibEl80eJ
15xuaXBkHT9ytikmfrcT/wN/XLlpxq19CbPR0+fu9LLgiThBrq1hzHcmTguu75DSdwBSTaF3pApz
FrRZtCPaMqDaetcC3Eg2I043anJXYYStuDaKibQksa3Ukg8tNpOwgprmeOVnGvfnFH1bwS87FqTt
WTCqO//UMQdubHehz6pCk5RLr43stmWsJKVopOpEd6CpmZiwOb8BP2XHnU27NMFgSGEooOQNBz/m
d+arijeLF4zzrZ7DYkf6NyJ0RLLRIuvvj91udJpxK/R0eRtvdI8zSod6PpmuvnhdUp7L/MthTQri
sjkS0Ay2gN4Iu6l+r9mVrFmCmViaGx9emBtjeenpmnRpflRBU+6wpWGBnsy11+R6w/JoJeuyATDv
vkfQZrjwKhIyPSah2OLlkvdOiEsNr7mtvd3oooUyYB7BiolLmwYv/bJTjxgPMYmRxYl5r2xUgQRb
g05U6GgbOnnZTCPr2yO5yKQJOIgjzvATUZd84m3oGMQ4Brtfg6l+ivHIAHrGRamAs0+2y2lsov6D
d4JlDVT1xIW7mgbqhMfyu9bTuMECYWw0mbhVZiyZs6IoN5J7ts7g6kn2Hcq0JEhnRihRsGAs2/sO
vb8v30wCR1c/IbyoLLX3A3h83tQx4VHeNfaCKlzfo6/KiD49mOBcLiPNWb59mjLT26xjP/vlKK/e
liHdsQXPw3qqYtxW4t1v8A7K8nkqjFM7s/QfetDE1Fg8Oz7nqbG0qS4Rzi2J/YY9GFWirc3+rEIE
oGKaiy20qFRmrEVKajaQRkZ6JI4FxFFYa9RPigk2zBSLbOvp4ZKnONvRCZijTMokwgWN/b/asfrz
7//29d9pxzTm/v/EY0AW5Z/P/0iQ//kH/yLIy388hx0Tl3pgsm8y/yNB3v0H+ZdPOBJOrGC2+n8E
eesfEp4WfHjHFKSXHYq3/6Ufy39EYLtO4Nk4pjxh/Y/kY8cLlhLx/1iSzcwKvN6V0jF9B1X6v6DZ
u0H7ljl7RKptELhW8JU5UHNtFvlrSH/gCBIeXx5nea6oWzVl6tBTsseA0phMgvYDYCqyz2lG8Ehg
Ug2tR1owOPcM+jPwXNQRzQwqsBT4+d+ILRh2c+sJ38pbhQaw4kb7KAvbYZc2rDV8NX/MXoygfvEN
47nqP+H3MJbq5jgu9hRRk3/A6b61vfrkMPVdWp6qXfUXIDndz3Ta5M6ZNI1J4W5pbCawrmvqfs3V
GKfVziIetpeMBGVvAJ1NiHtM6qXA4M+mGurrAFtBePWeyYjdXtENQHU5eLZp9OT5+oqnEVO421LS
XT8QKyB81SaY4/CkgSllyRbhcwuuc50RBnTDVzSwW4wr3a3+Rjb7zkREBLvocsznOF/FtvWUMwDY
UXKUavjtSSo+IHsWMPTmTaOSRdttPpxafLjtyYn4puco5pkDzAuHys43hpjMusWMzXyjRoQaI6Cs
Nk9b2NnW66RZMafUtN3EQHMQoLVDyI3K6f3sxKPnk0Cc4AizSWX9Ata1X9fsB+KNExCgqkVIazaW
XFJ3kQ1IobZHaNjZ1fBQChZl0iblcHLbDlyEnkAwkG72WSW3Wx3B5p9wJJbFCH0iTnual527UWbu
QwxXLo5hfsATn84qi56FFX9HTsGvK0zUm+gJMgPsG0yCb0Oe2wh5kCcyn9SMhcN9TxOTIGAaC8KI
/sdsYpJQHYZhDAgbFEi4/mOWkxDfh0bcb6BnvELv+nCk59Ja7kGfgexemfKA7GjAX8PPZVA/NCTN
URO/eiIpxrEtb8e9MjP4lZTtgQt6CxLAqVVMk0tTcScPI4bYEcX2VnX5C+zxJY6n2KQ43V87IHFC
5Ux8F49ryTdY25R7gMlZS06p26Tx8QDg1VRjiO278il6Aq+ckS5FmjSPrsdbCfMPy+jYip8xV7yi
Wm3t3r2nDogjWuuzGQjM/OK3pC59UTIjEigQKmhXZUy70RxjeFIsf5CMBEdq0B/7Mhu/tdlyhd+i
SkU7b1TzwdIpi538hmaA6p2pAPzfcEsmYlKe9QUdFPNf+oW9qODvo0fAziOuHcanMDTXXcsEWvJV
xlRkhxmTeWDChGdCtY5WAPUm4/d4Ymv5HguJ68DluTjMYrixwgKPNc+Iy7xE0WVnYAsYxBUtdqOE
QAvpBVMdyo3ZgSTpo3uXAsp13hl0tqfFUWTuLsvUMjXppxjQzrZyaM7hskiM8TWeayzaMmR37sXo
mvZzGikabpsOALhxRvR6Bq8HVkTU0HOmOxmoJ04sbH0oDlunPUQJPEkzKbSOg+Ca4HR7FLG178yi
2EQOsy98PCwxuWtCWMLJIIsvgqZMtL1YOqg49VF6aXKK5HWgOLx57GhW/NLfW6vD8RVjgUgj8102
EypXbiaYfu4sLoWEHqnFtmuz6JBPgxJn2d3jbXgpzPSxzk8h9lqmHpwKGYxU2PoX2dnDpg1wHlAU
9SINi0nE2MQza7QApeU4zDXvuzHytrL+alo2yrnOoxOp2JNwLcoPANEGMl0i7wSvc6m+vWggPhoY
x6j+yEgtKkdhsI4KxLGeknDIRtHKIG2/66RP1KSRfwrOKmzLDWOLZWmdZNZngkKzAU5KTY8z3qwm
H1A8OG0ThNn6pT2utHC3QcwgybJ7iW5AFRJSk/8Y35GkyGCX/V82NXgJlh5oymNpT76n7em57Zs/
tLS/csMJN7zK6EF1LRpGFJCEGL8nuIV5Tuf4b6vUC6GAF5up9CIM7ImOcR0HihRJbRw9SgQEkj3+
C5Yn8H205zwHbbHrWNcg+BNDwkWMS1BgHV6D9bpzvPk+DeLjLBy8H8xVNtsupwpPpCt50/ZsIDGP
6I6fJdPzvXajj9rjEQP8cyDFsqKujR2QOV0NcLsUp1yKWd9o+HohQ3rftf4OpMcVlDflhlZwy7uG
/eRgXSGs6aTgHmfcYjtB7wsfNNxF3p34ASZOzW6sGHj0bZqKK76cj1bw9F3+kLYhpNalHsJ6bSwk
s4blGXrNS9TC2O+aF2OgqjS01BF33oPyrAE9HFM6KFfq7Ot416W41ktzvqkNkScqzEh4WMr4MyrG
A258hwRrG2at7OC0KHDStv5gsDoOrboDABhtO6e5ddZA7C4MfmUVHj5cOY9QI/cDoYYst3B2mBk6
GKlEOLstGccOMwr+ppLRXVSfY1/t7Z7fXgptKBTzq2oAKKgpJbJzE3GJk5Jaerx5KaxJ89mxvUvR
NTv6quMty+QHn4jPNl202SlDjpCDhNhsvTi2mg5e5t7M2V/RiNDeG52ouJlxG9H6lppoczkslJXt
jOQ6Q5R/5NCWKduZrgJbHzAvpmYrIyXgVBBWQi7jKgkRAZP+tYLCdRKZfkt9LC9aWS8QYz7oxevo
2enx/RdL/bWBbTbH+UqetOHebz4qwWxaKGe5kSNZhJc0+KS8kLwoXqeknaDOevmbmVf8AGT+W9D6
nE+dvc5b+afxm688Kqh+QZvFVTQcoI3RTbAPncraoWiRlHD86zgJrGwuWSJfQOyYN0EF468SHt58
v3hNCEtrzWdrt/yVchiFvcVz3Bw5cEhoHCPguLmpnkIKcQ6QN18zpwftmYPqFp27E1knNoOqj9WI
oTFt9UPr5S+ezs0DmekX4FmfEiQz9H9/Pf8fjs5jSVIki6JfhJmjYRtaZkZqscEqFVrj4PjX96EX
UzY91lNZFQHuT9x7rjuRkB12e8dQ2bqKfWMfyHvHnK9kuvLMqbTfaTNHKBcy1SIadpdLBI+yXveq
CxgFEfw4vg4VoHg4nbIQf8yhOXkUR+oI2VvGj3CieKerO27YTd4XapUG3ncbfRbcIVutO8oqh2GU
P0mOy865DF8tCZWD1V4sX0d7LB97J6On8qr3yK3wohhBRY1UUthA9w90WZD6Y6KthofY+j5+8/Dm
NKxvAG7Y/MRZbHLtnJDrlVvE0enBD05ZSopQ2zIgKoIYYA36p91QiX2SN59DEmQ3aM/IWLOUr2rm
JUzlp2New7phBRg76Iut6hxrd51iN9n7BnOKlh9E1Ibi6B5H84DsycJyy/9ui+hRdlwCmTkesgKe
ut/Y9Z6I0A869mHTx1YOU4mmOK6XCLrUuGoL+qjT/TVe+BvOJX/+4Ra49ojN0QD6o+DFtL59qmwG
L4NzmBAfrv2Q4VCTZNvBiie+1oAIu/4XzqO/tsaHscu7zSDj8OSEMYGAOCSclAfZBwyqEICsSmU+
xL85V++29Do26RpvKtSxkwfVaBN67H5De/qVeceq3TEuHRi5lfD1dITF+ImWB6NQAwKVKSS9bjLv
5eD47FQ0dRFFm3TyR6RXRyfNToIdwC4xi98xn6uV45J64PceyQ0T2HTLR+Qd5TvHYdJagwNae+7A
FNRo//I8+7FKgjQKG5Zx5l7Jw51BuJpwmsA5R6i3US46G2XEl7l4HTENZKhN+wxtStgOmIq12uNM
wn8yC64CiE2e2/xiMWI11AMNCLNld+PVfBvDi9PrC3mjX8r0CEkwnmLs6NM3tvZ76Xw0Sh8rgWEw
1XRoQcsHJqLf0k0x83XhuA6F88R1/+ebbG8jl7QGlGbS6neI8vloVP4Z5C7RB74BSL1O3pFPswbs
QLXGBhFIqctPs6b+Jy/9cT2D9YQWIWg2SCFsF9UqYJmHGTzbFjzZhbXfmTAuFxMV0s4JClfgBvdZ
KVmkGRrZDII+j30SsiWGvLHx4vbemuxAzlrvB/X/Vi9XsTn6MYBU858TdhRI/XcX4jBrFdL2YQAS
C1SWl3ryGiiZmfzKR6giQAZyzETZnUTIUdH3wRiI9+TdKGctkPe2Rs7fWHzLxGd4PF9Iy3ivAwix
PSp2q+dRQgvJRmm+n4ZOczXEqEIGkK/cubtmYIaKqVaN7HixHzGm1cZzT7ID8U+jgPqMHDdyPxho
UUqV02OH423wm4+wX4zxCFQJYJiju9qabhHFZOP+WTAFEGgD/Szif3R4/7Lo2QQ6ApJy0QDw77Gr
5PE8ma13crugOcaW9zlEKDw0JtnWN20WFWjqnexN2vXjkPu3sJlsIlPbIzldfE5dvnbS0QVMbSEY
cZks+eIewjdCBL84ovpPyEPSizEOvrbUf2aNQ1ekBwoefAIqetZAitPOe1XVcFbs7VetS1RNMV3K
ZvxV7utcf6mZFzZX3h3xSKwf9cuciVf2xPbKdqm5Vp2HuWImdrbEE5SM8b3Z2y1Df3JrVCYYJ1Ks
UmLqnEF02XzR8jLAL/S5JtWU6VS58z2g1DN6F/t3yJ3rlIP/rktsp15H4ZL2h9j7JqriWC8ne2K8
drAGD1MtfyLzmQkkt2/WvFh5sAmTcN5XUXHAT/bliQGgsZRnl5HlLrRJtvBthpiDQtJeHz3H5Ysm
csY32M+H+TPRl28G0aI9SWSJIOuyGuN/yP7UOokeOrN+qobpXvXdi1XLjAOjfJe4Hta+M74KCIOT
FR/HcPwQSQnMjwjkVqc7zbnPSpBItUo7tDNYOfhgyIC0Mu9O+fETDp30nBDOzc571KtI+aDc7RH4
ITEb8XDwIhLq+Q97FbcIj3MS4bkHUJHZnDym1a5jtUAyjfsptc68NdZdXhCFGkEQYXRe8DNww8Zq
ckif4K5Iw37bOLG19gUhVmQ2sVyeTa4olHUMOBhFwuPbznHBv0HPS1CJaMiyKPYBcLILaVanFGjB
eigssbUDZOMdH6AL1YWdCveGzEjxSXBgrQJ3aGjyR/sEiNTcpnyjvZ2SGF0R9ZA0OwixKOoN9Zn6
zcHzpxk+n9paft1sRopo9iiMjaC4x0LMZxN3KCSzg0lEwtZqkDMLQ/+RyRIdCXMi6xkF7arlgZbu
SAeb8uCIdg8rKCXQOd2EVGFQUENu24oHlP1zLx+CangEquxy6ybHJrJRoZBZSoAy/GnsH2Pbfnsk
d3O62IgQUbIxCuYKMtyh3rrZ+FaBlwid5tqN1WX0PXy5gWQZ4eVItiZc/thSi7aFt2DxgtWWUwHW
8B/TsgTnZ4+8YqKhBwHTknNpRx7ISqM6SLOsHorOA1zv5j8oTLjd4SGvctzxWzkGD3E57/seB6Jl
YGqfn7gPcMbM+d6GI4VaMSJS0E4PtoWPvV3SdNCHEyVG7K74CBWdZAB0QfIauT4xYL6NwqqUERRw
zzsJ1JNl3BN44bTE4nXlh6Q6PlYVlmrTv+syl0HYBPEybPP7cPbGla47d6/gZswfARzFe+jNjreg
v5vo0wf1TLJR3G4ql42BRs+p8La958j06QiSuyD5tuSx8KF6wj0+ltzArLDFs5IaSLPEBR/4LEMA
qJa9ZhmPfH6jnEkzjVSI0VvD3eKyX2yS+cqHEbCpq/Tf1KX1u7LkSmyatqtvpS/o/ge0fsSoMAqT
NMvtkYAbA7ofkhInM6xdHaUGqMGJTPZ2+iqly/p/Ineh1wRQRn+y7FtuGAcmrzAeWyJtlCQpo8nN
DeymPTd5snIQ3pOjxm1cg4Geq2dS2Oy1pZF55b34bMPkkOHqjVNSxwvrG2PObylrTjkgDUleHwwb
wHl37fvmBoRYtx1zMcaj+QyONPprVeagEEtekQ/FE9saxrPkqjd7YrkzOE4WRBY/uuS2fSAHPMML
7zz4o/1e0voYM0u0JvLffUK/EJkTGBXEaoNI+Ntqh5fRM3iOa0iKaO8My7gfupEcHwoJ9AsBUQbJ
+NTlzElNzK0knaB+VOIsEAaAviexCwQPUk5EmEj2nuceAY9TAhYIfXfcDL75lLYWVdZc/UbW8NV3
abrumuSDjmftmWAW5h6Kt5dxogjefuaM6y6mVVO9DRmN0qqxB1aTCcz/crpz2vQQuGOE19Oa1qhb
XKYxJJ+Q3VJv/UE9s/D+WyTLKicHIaqyX8umL4gxdUkmQoChEWw20UZXzJMyB3d+aN9HC8azcq6x
jSYhgLOPZiE8C0+PXPZIWGxwb7QWX73ub1lesn3aqHIID4jzfERdayAUrv+/JFqeSC8gBIFMtzXc
MsDWLbmgoNv2DexZVzs3BtLYQazq0RXymJf4aeEnIFhj5iidmCUkVw5xoSqb7uA1T3gLARqnB2ce
BcKZ/MOwBgqCHiuDU8UPjvsU9g0eFyyuWxbDickDbQeEP0v1HgDKJhxp3Y3g/D0sFVhBph2r7gkm
8RqEvZ6J6YrKjxH96K6sMKq6w7kNB150h1GwrswblpidlXc/VhU+josbI88g35YLjgMlwm+3KH/d
vDmXOXwi3iF4aqjtMrPXmzS/xUJaW8+GPzX2DLSifpPBnMEPOG5aH++WnbvbCOLeVjX1dNYD52Xd
k6pQsribC+oG7bRqCWM7hUSIrMYED0mbihZPT/aTDz82HDNe6bCm9AOCMajHLBqSi8Z9qb2RcauH
NDyZ/L+CwO/bFBi87Qwe1gnjcyoeVC+lm4MhnbeFRI1gRu671yH+S8yJxeBiEUauRvYXpze5GnyG
sX+yy3w8Bg3c2w2tT0XhDrQlyKbgjoNp3qW9hcco7x2aWX6xXZ+cTVdFa5IiPHBzjbZ2Q4AFmjHp
bSjDMwV2uBrzosPpYaHCWgAROZq09URtF3sTiid20jA3jaPVDT6fNre2nTm7sSiytZSEcKFIQy4/
3BTbWJjodEtlfo1yiftmvLlzeAs93DH+IlXiB8S0j50eXooRpZw02VySrBKpSOy1Ze8HIwKGkBd7
GMSh/WEEht7mZP8AirCvRCQ/Wgl2YYUrZT16/bNEg1FXzDdDh1pNmuZhMgpjr9KvCgY0emQm3MIK
Hgz9w514mtFHrZVbnTokgXzMFA1Geg/xK93ZYYwdACpLF7SQ5/ODGTefJS8Ls7D7qcVGLcKA4Xtf
vdXxizPRrnTOvPDZWSvbO+EByBx5s1Glf5UmXr2m3CCFwEBDWbR1CUExJusYq+avNyDrSN9ONw5n
UR3GxKRZdsrCB8cd3QHFngVnFmyZagTmJNURBCadyzTMH1H05OLMZ4o4wvSLxF8e1v9CFPWb1jbI
wCInWGb+W0eVLNPhrY1TBucTcQ9QK9cMF0Esc6wN4TWMuEhU3exbiNgr04QvkhOHsoMmi4DLbJ37
wKQj51xb2+gFNpNXXQnhA3CtRo5kUIZ4AB4d0T146WuhDT5rORgoHbiW4iHmjGg1+yjsihB9kKMY
l9B9GAerORSBgKhJLtjYXBEF4OPK6n++3T5H0oIg1SGRymAiNg4adF0QxayozEbERu7wK6dzh9AR
w1S1VUXo7Mwgf4usmdDpGiULbaxI/ZdCLjXReExUpBDY9+k2zytEhsMt9GdOUf/NRvsnHnU+xhvP
qh7UCHq9jv1qK2N/PWiT21ISfAHdQBn5G6G+AGW4xe085EtFV+DCIIAsZ95pcy9992Cp4ikEKr2a
HWffQ7Gz07TaVCq6sU1/zDt0+qM3/GI4ZHXWLLGIpYZZQV0t/WcmXnt/GO5N8IZ2DkvBYDIYiyXC
NZ1ciu7hXzN4ByCgg6rXriSXWBFvu557H0wFg7JRsv9D3hA63WFIp+YwyPAdE9HVmbO7lq2eOdsX
F4WXI9g4cHmphlchZklENMyDQa4gQEj9CjuVY/ceCdyTYU9/RdSzq7bTK0kinxgib6EC+E6ELPZI
YzqweIVNA3d+MgjFYe1wB7Zq3rVO+uqZrzhAv9Os1cdAeKgHF+gMzcd2RMwZcQj0dMR41/0zFHdj
bbvlug5QUpV58Ct6fB+zN/A3jeU9AOFHfIWI1PEyC+e10hnHkKOPZUPFUTRCL6Sf8sxIrIfDiQbM
r68q1Kj0keF5KnmKPeyi4dSaZEnwDCXRJQKAwZNd0loWnyiDN04V3olh/nNiZnyhGh4xVmAzdX8V
XlHoB4yNOFtCsBNWxQqkCSQGWCHAKTYQQSILuADD8XSNgYDow9RO2SLxvbh4nG07SDGiWPGO26le
ISVspx/CinEjkAedmXz0FuySlc9Wwea13yBnrRFo+wNTcLT9gAggCs9rnK+XMUVfk2iv3LsJeArD
3gZRIvZgnn5dmzntGKRPwE3n49hVOb7aDFky8QWssJ/qBn8l9JkVlt9NO9PXYGH5h97qWvlXqyEl
GgPh2rOg9dU9putc2Z8o9Z4NAggPdnmmVHmqmiQ9cCktUcHhT+0C5ky9b3yHYAgBX1Nv2Fs1Wp+Y
jrEaJjGx1es8KeWKmFR7zwYG9ZA+K9tjmDGm3Tqryru0E+dkSGvCUEA+nEcinzcme4d+6G+FYIPG
XFWI9BQwk8H880JQNjN6FuQx8VqrpvLkusGVrV47nyHTBLJ4KifayHw6Tk2Ii37jdPkBn1l918HR
bKbaZ1YRPyOV5Utyi1dAHW/Ws2GbYguSZDcb88V1ga57lSa8kEcdmsOV9MnHvqlfppK9m2tN0JD9
R2bgsEza/P8IsG6rIvuLYx3zwm8h5VchLO56xMn6y5+DW7Y43fIBWJMgpa2p3uMIM1w/t/sgmh4L
ls+kDGDzGolILd1223eYczv5o+v6msETRdQlj2OG898Tm3ZkdTUkI81k4u+hqFH7R96t6mdSsV33
no09RR0jKV+x+r4pA+l5UY1MnnJsWpzjmWTe5U7Uok14FwvXYkI0MkOf4k/tdU/LFH4gnv2uHbO7
SgVng1zC2s+gzzsOLEAn2WU1NSN5ItF6iLj/uwZnr2XR2P6lE8AW3+SLcRXzRSgdhIIT9AyJcVd4
LMSigYbSaB7BjuLAToynzivAuPiss2XCFsjz2mNRzmfoi+OafjqQgCHTni38RAi2lSo0h7O7IZZz
sSaDUg3qhEVttQ9Gfq8ykNs8IFxhYY1gcTkM7Y8kwqzP3echhXmioNqo3Ps0PQV7rOtOkRNE2xlw
nhzjD/xSJ1HXb9h2ClosqHSNC9iLkOoXW0u8jLD6qTNxswTjq7ZCWufujzgX3CdB82iGw64wXThL
MvyiITj4U/ZBQg3oI0GP4VffVo1N0VFoyalSvkU2gq5sifZDmPIahiwCtSV+qiD3d2zaT6zc7nRF
wSpguqHQipGxBUCXPMq3ufOsC4GKHx60nUE6ijMVhGa2tA9ZYEC2ESn2S/erA/PHdCK5MJISfCe8
pwYdjrK3RMUean8mUNurkG7XbXHSdrWj3YmBWrSejVMQqsLW5eYmTiU/cKS8jNBnN+aQ/zQas2FU
dN3ZD4p/DMIRADDudALNyGx4NAzxHWXEYzY5z0WaIOYZIXFHRpWvk/q3jcA7FF69myDVqYYGqLDG
48w+xuVD2+D/f+AVJ1dgggsFt1MvprdK2TTqIC0lq6WV1SOh7hqGJ+h8YHTixPrNrNLaptVHXbHe
8wyqD0PrUzTWYGYcaI1xiGunBXzaUnvnoWKKKtZJzthkFBLHXHFxp+LKAvkr9xTtNwaSseH4TRCw
bYTv3vVjqg8aWUdv0Zm3886wEAUTDXCHNOnM0cVva3VfjK4Jg8vKF090P9BcXwLkTOhqLbgA7vzX
kLs0JvZ1UDGduv4TWC92um5OC3StVN5bK8bFZEBcdDGRECmugXa7rZXirAFem25xrJ6mor5Ur6De
SqQdNheMFaWEGFdip8mggKvn9IcQCmVvoSZWvbmzEs4c1Pj9RqHhA4s09a/p0LNr9/JPI1PvsWPo
b9c7ZZMIH3yZqVXSJUeW6PvSV8QX+DxlE4iNk5MieHQk9wmW0QmU9uDaOblO2GagDLJ6yHt9KFks
7jEGwOyOGcXHUAq3iaSpd1vmkSluAbMhYMIlwIwpY3+EcLsL4+IrzAA1cGuHCAJYMHftsLMXESrw
QbQECB+k01zI5XEQWZNAX5a/A4UUhs3SXLPHAblWOUx6/eyZ8XGymoNpO9v1q+NSslEt/1T59BLA
hVh3Hv0nd53v3/VWQWtZU16BSjHZvzrBoQOInpYRct7hJa+WTUe76kK6+pY8xNV4I/UUYGrqviD6
/ke2LfNpXIoFM60gGJ+gBWxZMu9jREiTE0WrqWl/lIivZj0QLMkJlgzhJbCZrAkJc6jjsM48CNyj
k53jqtyCtCI2NU7xFM7poXLjrVOlxboIDAbePrjhJHwfotAH3CJHatYQLm4NHM4IGcckGjRtL9Tp
/1/SKS/3TBLudeMBBEESzkJxaNftGHkIIRaXSWSc8+jTzf+quffOuW11TJcpECXNGuisGDm4fCDy
/XPC7wbNHFicK+1tP0/lFd8I38ziAVzCc/yG8V1T18OlmwgkzLMKR3j1UAb6gVAZzvMyZofTAd0z
58FCQtL8SKaB2zyRZArFTnoUEyOryZ4e66uLk5bIRugUeZ+9I5w6Op1EWUYOq+s9+ajVDyVEEQS2
GL/8YiYBNeK+j3DMiKTneABiZTEBaTjYVk3PZN63uvtonMg9fDGKTO+UTKC+J4i5yCc74wHi9I6Z
ZfJg17qeOLlK+OhxcnCs9sMVdvdcWYu6JHkHSRhhB0Fi5A821o0hu9lt8NdpqlV23jjBwU0vule4
dS+wMF+aDEe6aQEUVpl3KF3xnCD+2kYERG8FOVdPDT53TjsfpxXNLKAgdpR2/DW6hFULP/5QTcD7
b7e3wQ6vxYJjwGrHsBtCQ08f1aKvCXLQDawsLmqBOZA7F6IhaW/1Anpg2vjQLegHxjrdgoKYYUKY
EjgESc0Xd8FFxCngiAmChF5QEhEc4rXTh69Gny2AY87bgQC6XA/9C0fqoVhSajWuR/5dA1ZFD7Mi
TvEFWyYYi1iAvR4BW4zqEnuALqwR5EUVSZRhQDB0zgyJ4XS34DGGBZRBCAkRzVb87MQOAiGTXGKz
K54tvvWJTOsdudf9wl+nS4PCYS04DmsBcyQtZQ+joR5iR8SYqQmaFzo7c9WQSD+hSUOhlSLAAfdh
SrJBwX/kCwhEMM2hDht5I8b3aoGFlBNehOp/gMiCEiEJlRie6EXAGMEBVVOGgR0Z2uZfDYeEGAJs
/fVDYQp3PycubMqq2tJDI1aV82vqEZoUjtG0a/rh4lisV4hIeq9tqe8j7T3pud62CxaFAEaozwsq
JYCZEsFOgRVA8suCU2kMnsAMXq4jsOJkxbtyQK+wZ39uYLGoBcpC+0NJ35GaZ2LfhdsywW8RfvCd
iO7FEFAFU9ltCyt9QbM97olapVixGNKgIT/VBMVlCyBmbh8xjjKf888T/JhiAcnYC1IGKky6dTXV
Wb/sENCmw0ymwud6bXjlQ769tQL+qWHVoFA+2Au8JsSqyuQOPSvXzIK3aebmWbo/Bjux9bgAcOZS
WasEPx1/DBT9pG5juun5IVOC7gl274LSiaP+cUaAti6g7FTQduJM3Qc+odd+nGU0BBTfCSL+YoH0
EIG1bxZsj2w4heZKHkjsWmRE6tDG7ots65NHIrUDiXXNqYo4LCJ0RS5ooG6BBPnQgpiibry5vbOW
C5ohFFMInM42hCFzQQ05DdChAHUTvCdARMOCJEoXOBFV87vTC2DrFC6sxYc1G1Z9/v+X6n++0big
joiW+J+5rf6nIP3/X///JV8gSVhgkqvw7u28zE5EgrwahLHsRcxq0c9NitletWvb7q6TMf50dpQj
4AUboLPmqJzmLxniaWfF8Qe3PcFAKeHUykm+MVGBXu3br6k0jcdEHT2ilQ5lzclmw0pk1LnkRzrd
zp2oU/F9W/cTF+m27K1gJSzqZ7iMG9dUtBbme+oJpmY6gYxAFWihSCReKX9LELiILETMKqJ3HTxl
IphPYxQ/6FxvLZGvIbCDTMrdn0i2H3IhggpsZJaJRgnx1pty5Vvk4mVXpYd0g9isTtjg4xBmJ8Gc
HXzhPgENmSEeg9yIMsZY3eJgRAu0mZHUrJ0yfWHVRp66a4L0WWheifMR9+JvXHZShgVYt0V0RN4I
qebTI/pFHORyGzvDv2iyz+nA+8BENV8FUuiLrdnHT2gmJsNchTGc4Sh+Y+1Frz2JrzFDamnJa+Zb
Dprw5IfPco4NaPPOfEQR1jiYEt1+ScHt1Ouo1H2ToXJddjSsSOLfqQ93IyAnFGoz8ls2CyvufH+T
xKbcZLV/GZrIpNtBS6unek+iAQtetz5LifIZxfp65FOW7Lk3SsXvUjNfKDJ1tkOWB3wRgcRVAwGf
o5ZsLVSK3CT8oDOsiLui8TxG4Q2yBhxbkyDnu7EEkLl7MfG+ZbXB5H+0CRgY7JMCPls1TKPBd/sL
l/CvQpJk6f6p7JYyWiJg9GsiVBKMMjvGs5u+NpH2mXhS+zHA0PgJDnG8q8eftJXlnfbD6Jza/gXr
PLKJcIlD39kEO97NIjgEXp0veR41ZNI0O3sj+zJBP7hlG6yJYEDQEun+ze5KvafpqK5G3OwKHepj
7AfDClatRKEMwJ2vBdmE1zzZAzWpsgmpwSR9soNOHrzRN04BCv428+mRewKDZxq5rnHCu4LN4Cq2
gk8Ax4Ay4xZq8FB/lZZzmnv9BFynQHjjMfyajS0ZlKc0g5Q0lW/2VH5RcLwZzBgjN0HrRRSWnOI7
FmNEfkzMDDp0kF3lnlQRfFiGuXMj/xKHiGgNX95zIhNgHD13ZY33P1sI2/rbLp1tjexs1fbR51yM
n72UJ5LWIQ+3j52dAHsiyA15jjw5A+dwB7mX52W4Z439g5XnKW5/Wo60DaGrFVlLOnuxdPmWqADl
vNs8ll33AHaR5sco7wn1i1jQyz/LdZEmSnyXtflHBjbjSap8BubWfec3xCtZGnUs4j72Kz/o4fOD
PVdPVWfIzSSdLduW7lGL6pAUutvKqcEcLW5ulgKIYzBmiIi4AX/Xe4QKi7Tm9Mn7s9LmfGvVmfyp
h0ISqc3f0NoQ7PPbJeqz9jKgeqw4XRLf93bF4HGydbu3EvxNrDtPoguSE+XBo+6q+SKdzTD5VBEd
EUEFtoKwgj6cJ86GvhVGnp73Q8giMadLnjpAIYH5azTlI+I9MipqP943U6iYrwXFziHa7pDgwSii
1nzvCDA2S/nsO0nzWok6ueo+QJdgC+TA2hMnk8S45T3NHsuEbKpYTwfWIBNLGqyvheddCeXdtfrO
auFRi8E9iMkvd72W06nqMQIPI/ZJgyPENkvjPOphsR7DV5jLvZC8OdZwZVXjn0r2R3ohR6Se6W06
QlmbmN4jGmJ1IrNsuY3napunQbyDyQHmNgIhw6D/K0CQk48SS52usx1vtnsswak/DZ3/0hh3Hsls
zywgrYeylpvcnzB+ZiwZVV/bj1ZWdxvTzMzd//+YpiT4FcZFoTNZjah8XlMrledk4unK6tg9OUtk
5cATdEjFyGfQoO5xlZZba7DUfoLd/soUKyEJoo22SelfbIYgoEdgnBLoB2S5NFEIIdmMg1fbTWNI
5EAj0pHLAZCOoZH1wB/ZjRav21A1Nwv15lE0c35CIM6sOcFVG6bynoafXLaWJZaZoRCK3Wp4YAFc
bMvAqJ7mipMDNFTMnZQxb53tfw3nKzrIvyo3vNug41tZESqFArZ+hAuki+giiRejDobKkdrQegsc
2y5AqA0xsu5zvPgNhZO/dHYRPSsmLX3E+iamRttpFZLXIMBHF/bkPkzBgO44HF477ezrrj7bY6fO
/rhkEBTwPwwpftt4rp9QQHCXRwz865oILr/ubzk6R/IC8G4ndfI8mRgj6wWdWfg1Kksw8zsbZ/Ni
xxke3YDkY8KcqjIdX0Zq806E5xD0ZukV4xXnIRSpCjuCUOMNTkOFmlv9mMRbrvnD8e2Olndke0nM
yzSjooRWkk6Gv+vGHktIQ6xP1k8/CfvecwyLqrGuWhf+rZkKtsKZQ3RmVd35vAMHqWS56aWmrktt
tYUQ7R0M/j9sMzLhrmWIZwGZr3M0ndA+giKi8HH1zqQh3+Iz9/GLElszFy9hnTbbKfJY5M5ufJaO
9VORtIxXwPmt3DICM8r8C9upWsNi6XHNvzOD8k7EBhwH3WdHHhGxqZyS9aVPBerbAll+i9rNl/wV
TLighy7KxnUykN0BopyUtwKWNyYSIi68pLuK9hRGXf3ElBOOYXUvhiA9SpsdIQHqJN9Oy9In8QWb
BYGOqBhZKvGwHbP0h+StZ2zhU86eOEuap3TZkwkP5wUhyit7JKi4RJ/8HktSJxPcVHG03MOkyKzY
2tTXNoL2ZYHPXdl5SrdPMlJT44AojHbDXrcDFtkzPwdTso0ILYa2rWC49rG/iRX3CzSsf1xyYhe3
I3MgRG+b1DZ+An4j5Gn2MpUfoa8iavV8c9U1oXVwTYRzoMnN46BA+S4vzlRjN4pCdv3QNYDQDgIN
U9p7K5tyZiOSaX6yggQLc1x+QkYgLjNKdo2Qzc5aCg90BCVwyFwz41vC9Nr+tU5rdV9STsDkD99n
5jZ146k30bUkBtac1rllddt4sg0moxrhV86wkmsbhZEl7zLffM5rhw1Q7YYsM3vnzgTrsjVkfpWA
2rZUqs8zq6s9JH7/ws+vtjPP+hqxk3GKOzDVLWofjuSUiQBY4p1pBsVq8rL8ibERiVzMTNZZFPy4
lj88l5nxzdLS+Z64GFGIha+yZDrHkgn58BS9lZl1S2MR/ogzOr1bZk/RoxHXLF0NHA02wTC4bB5i
N9nTVTpbswhIRk/b18S3KC9x+qdx32/MpWUMFvA2EZEjNxElLwrTx6Rh2UI7AkTcXLQEbP3WTuKf
ilG12ySigi4TU18Nt7332nvZDt4+TmlPVd8+twiaEfjZ6X1u+T8tQISjHyiHHrPob32PTtg2gGvP
znDSvuqw91ElWw0vZhWd26QPDl4TzGueaObNk09ctteQIdtSy2V60WaJpqXpjVGVVD1sfcevqMVq
DdfTo/1CA9Clpjq2c3DGSadOHTmz1MpMtFyhbgMwvCElWNwz/GaTzE6xHyzaTSz38zvxWu+ztwSr
d012KyE5dXnymiTJHemZE4O4zH4BUZlcmNJW2gV2xrqEdDOreJ7Cm8a7ceaIQRccyog1DaQ0H5/S
rpGTf/Wn6UHFFYJTLIbbWcf8hQvXu+R5+2Gj1tr0aeDgFWcCJOVwiwkiAFuXxCzLYvtslR2NQbIz
0SJffKfurx6+DG0uqeSGW+ykY0enKsytExoyw417zv4u249GKzdWA7zTqPZGJS52Wb/EzchKQuYI
YhWxcoPI0jM2a+Iie9JvGfCy3yJkzYPnmnV/NoAgEm3zX0Z9V8Bc5rvVmczzG4+uHzh3mSNhE3X8
RuiouQJeAwO+oN3lbmcEUxGTk74aSVdfpfmR4Sx0wxmD+WjdGb3/hPPS2QgBxGYkqLvHkISV0X1J
4+y7Nllehg7yspDxrjfxagqsFjB+XyJdOy9zlSNnNZxPp1Y8FAnRGMEAEt+ZUaHq2H9wYrUK9QhF
3mrNY2mbn6RknURTI77SAEpQqn6iWprXokP7HEfDVzAskI0UVoHpBNdsBjj7H3tnsiM5kibpV2n0
eVigKqlcDn2xfd989wsRHuHBfd/59PMxqhqTVQNUY+4DVBnSkRGe7mYkVVV+kU8QuBknxbTZ5F4V
MYfmaT1Nzt4zqJnLFb2VLd+vMZMGDFK/aZX3Q6vyfsuxIj3RbATf1Ky1HQ8QYEh6fpdmd/TM/hS0
yci5dgLEoBCzu7G62I4HFdwsdpkzMMm175nlP3kGrQuFcClfGuXaSbdEUs6mi+LH2XJc5rG9RdkE
hwgNQTb2w+8ji6K3D92rPumK7VfRWDFqNs4UHOIVG9y92TLLUh6gwCaQp2nCbW8xj5g7VRh2FAjH
nWJjZSYexL6hvgMvJrVAmKsxyyX1axLTvPGe9OFvTS+/KDH71aV5s1Czuy1zo2e3rT600OpXwRyS
trMYC5gu2HEznKhd/cmfGioziVcYHsE0lBaH5ghikoBmu8IZuGOooLLZT8blNm6N16Eb303TfY/K
4YmePXTLotxPGAkJJLEzDLRqB23eJxvgnIlet7Ot0ikKzhHv7Wi9jFrYXOG1MLEKlLuSsfUeT8UG
ZpJa2IODLWlqLg7UntCTeKshTWBEwY6nEFfHrwYy8KIgeNDUz7nlXDOD+VxRnMAhnEMvOLsG53lD
cqzEEmxvKPAE5NUxl5w8wpGDvcNbJLHFOxcoG5wum2Y1N0ezf/7p0hQCgTn+xJbyhYhM7MNxruOQ
PiWlvFWDce/AaTLWvoWRd5KZgxAMTov6LGJCfB/TwDXvFOab71O4bdl76gs2tk6DaJmy52NpH2KO
k1TD4nSloo5zzc5V1QjCiJ7mwua67+mgHupPicU3Bq82f3uNigoS8p1ExfLRhqIxFgtTGDvBcHdB
2zjkpmSlFBisSubXOuLRSFh7DWtu6Y9719d5WowcijsRXWxTI+U02qtRphibExITk8gehhS/cDE0
S8uazmaEX7CIH0wfb31f8R20j0QQDccGNVX+w612nOIHohmCi6X5lbXesIlbfDWJ3FSNoqasLhb4
jgn6wnQ+Vv7aY2YyMiw5MxOrTYO4CgbjFW0sTw1dcZc/L5PQB1JppG8EHdxKey4qw7n8eakDDHVg
mi+cuwgV0eEb9Ii+PNwXoUifTdozV5Vo+yOtlvizXArI5Ay0s7uUYFfkMLrQ+n6dcITH0Ie7mbYr
5WKLJDa97Vzr1ttduGIc9TvMOc21wbhzfKoPQytQKymYWOOFE7faGq7QnRQIdL5i6Rp2HluZhUrl
j4r5BothsR7s0ASMJbbu6JVbeHdzRX05nX2mNtzCWQgesTtqZRntJzwHLI+MjESF8Prnyz8d0SUZ
jIXAjTL0zOC5XsvDgC3LiSvQ6OQDoe17Pcc7XmAp8dbUXC+FFMbBHH250ETLEmPl2ibt/btjNc92
PjJVr423uun1Qzu/BH3ir7Rs2HAH/4R/B4y8MLqDWX8rNqL70iSBaxTI9MxCKIdf2AArAZe4OybG
48EIXSIj84R25rtaelkfRto5xBNmxpBq9NpEQuftFiaIJD4JpbR8TYI15goboR/hC91bUbvzmYst
DTlzHHPtyNwkXnm10PZxHR/o8PnJRKs8W5NtPkYn2T2NfXMhLl3AOUSaVhqsvXK0w/nXNlF4CAW4
MLMMOw3AhHcdh6jiV1a2RKoZNGDtLR5tBSeVG/85Gyt7E9V0COlJjW197Nl1teV2MAlx+bgVBj0+
xyTwViVZY/oX1UJlaL1Kl4wj7FlNGqwjUeGzOf0MPCAAfem6XI+lOA3nIgUC2mgwe213UzYtfc5+
PC0lfuLMlPIJP5koX9kQBPs2G/nIMOsZLOUXLcdiG5TpuWbMpBrznR/9SlauVjSm2skmxUqwgenJ
Mz/0qYwlXuj0BzmOTznPdqpEHCpaol+1S/rXFMAiSUix8dGnQ1BFvx2GSjvD/1Y9Q1zH73+UBQ8x
k2Q7+cf8l2XHexsHDAD2fqX58W+99LJF02IOm/cP9s2GcJBCIwJvgDt1bqpLddy3YeP/7tvwTLYc
twmszLnD1OopWNWm8Uxd7oGDOiCtoTlUPeJIWxH18FL5Pgy2WM5LyNYxUhitlA0Mzrkhn79gKe9I
H5jx2sEOvy3xnjsT6LWoo3G37n6Hk7yXQ0t/iMTxWQjKTgRS9lACztB9Zyczi+OCB7qwqJ9xGd+h
cYk1wcjWxi6NYYdxafThTXhPCnBGy6rR31OwrOsuRk1l4KxF8VrLh/6S1Tc7o3gChONHZWucYQqw
ZY5J0mpA28fTlxz7Kn4vOYFTCECyKEl5UWPU4e3nkF5aDuXbvneMA+rgSFLf5UxhbkZPW2URs1Hd
pg5jclchSIMl8y1l9eJhZN2B4Oo2womwGmA3sap5sPKudqu3a8+KHgRtn5ICEl1xnHz0D5s+z23T
A5M1sQwvdBawyE8fDi2/26LJX7LcLqjbYdUQ6fhMyzw7Tc9vCb430DRjl5qoBktTEGFcHUcY3UUf
bkUu3kVFX52vGuiyOrIHpqZO1Oz9x+ndAoOvaSRbOKlR0FnhSogHljhtWlYpTUhtZvhbu5TDzgJm
jdxQDuu4UM1qQiP2uLpMOuro9gGxIO1z3yT4STpJ01P9pjVgh/jXLJsFvZI55rUVmP+FIXr2Xr5T
LCfM1o5Vf1QFZAZKIhc6fK1Tg1N76hlET/6afNlSeiV2/PRLYbuJQtxPdJIw5YKBzL4XVIP9VY2V
uwW7Cki2sF/s3sfCC7/EYkcj29RfV+HALJWplqJCFFMejlMthXaGpwSLCoZqoX1nawsxZhOa0YNl
B+MyY5VPzt0FpMKuP1R+8dIECYhD+R6G1Zeqm9cuYsXVZjTBMPbBltkXPC71w/QnUmoVEFi/fGEs
d9XJ+edN/yL79uSKZitrWm6y6KugyKJLLbGmUYrzVnSJSt4UkpAk5TG1kLnAYRf8NjMY0yo8KGPm
aZTqt9cFx6idEAm6d0J0YacRZCrxWlUAeucU+qLUuqsKLGOuI6NtEtjuikfh2sBPXY2luRhCfnNk
npNNqu9ms1RqibRPEXwwL+d27M15JJGnD64gjyvq0rMXW+hW5VJTm4H9bc2nvg0elkeUpGs5THoc
nJdZnBdLmikY1U3jWwuLlnF1LPC8ggc66GAbN0moaHlG2fX08Ew7Je0y+fAe2vTLO01I63T8pQiZ
jcTBW0ITizAGy9d6IvzswIKbcfBZN7MuPGX2xp/9arY/EgkIsm5rqe4JmfdYRcJeOl5KQ1hQ4yRO
gMdgiQsECTa9SPXtoPVvHL8AF1u9AdHBO2YWISO3ds59KPRVN1jdqtPQhbB0YbVuxbry1TlOaZTt
dQglpksXaJdSRy0JumhDplaGN/4uMM4mUJHXKh1J8nuvuCGI/CcB01qtvya2ZbNBqt7GFuHOkrSO
jzFPLh1ntoZNcmX01s+eslzOpz2lYyGhDlHsjMA6Q4sAzQhgj8voLGt8V7K+keqmDQm5ra/KHdDe
o5XiSx367Bi0Bh1mpTfusdvt65bL2aZeiz13vx8QPaNxXIPBThced86C9pxfYxlejIQZq5LTtW2w
laOGsbPWmMBbDSQOEJuLrh1+5bA/Era5KIwGewMFk6Xs7b1HDFMX47Sm0nzu2IaeicxA+A0Fs0Ve
hvb5mVfRPTJMB1mHfwef5dN3krvS2AiUlChNfTrtpZ2/5kPhLZhDM3mXw3dhPYTV/7KxEzD/Yytg
gZrvgagwDDj0HZDFHAvEwQmSN1tE54BBNxZrLM82G7aFV9Znj1yulPxBYbmHjrtiM3A8W8aWkaxH
EjTLNHqPrASOb4TJzSBsObr92ucQilL1m5qO9Eyz+irne1oGJPIYd2+Ap6aLwf1HI3sOwmfLOpeP
Dm7oQhXGDc3k1pPn+lah+Bl19X7C2EYyHyYlFX2kKbL8ME3Tu4O7zah9SAZgWZ30KSURTAIFW2lC
V2tWw6n51pGZSvZbR8eMcFcXgoreitrbGCo30sLRpOKSPiNLLEqdw1cqhU5gkslj46iH5pKFAgLx
4pvtNYLPOpVg0S2RzbE0idOYvYsD51i0xrSvqS2guU/tld1CbSIZYeuScuNaP2uImEu3jiA1AEJi
NoPvg5PWcsC6uUpbRln+GJ1HOUCUdMqLZ3MaTdL4O4v818nGTeyX1TXoa8TJeONNDjqPXaTLOP8Z
dmPNozN/xQH/5tHQtjCM/B2pPMMQN9vpmlMzDl8w+5mjZxNTaULwFjLjpnKpfXW7YouvpNiFVXWl
b9zYRYGeHI2yfcLtxvJSgLcw3Z1mkzbRgWYvunzW2izKfXri2MT/ToBlgVfo/srW8jt2XUR3gjSD
f5BxrO2rKn8lMAo9IG7Qr8NPOgO2dKp9CI0HXdogtMzRz2bgXBF0d48gtdLFTxHqpworXcVIv87v
RTrso4ECVs0W04rRHKqxpduLdeHHBD9zdC0f1SIv5czsq2sij9euwKyIe+9o2AyJ0ZqY8eQczYdN
GiOzs2kHg2PeEJ8B/HaWsVbfWUi0wRqnRzdtM/RE3syGpdHO11DMETsjj6MjokqsdsrrKAKLXqzQ
+6ibmEgNcXyNu84L9WJrB2xIhuLYBPazcoNfgo/em5UFTejEvwZr1ZK2XQNS3NjG9BaqudVTw3Nl
Tq917ly65joxokH5b2+QGdFHSoN9RN7vdI1JZBcV5/n/dUceEZAaGBn46YC6oMR0SczD3AyaRVfj
oBB1/ZHZ1ZMF0CboQfJo87bCR23JWXqpQBBfnDiPQH4yZMF8WvK+biePLEtjyQsdQuPGleC/BDx9
J2GtkQLM8XmKo9cx4hdq/AJL8TCwleGz9NPC2zlevNW2JihdaVE6WkwngYsX40t/K3Q3WCHOHu3e
2lX9yMfApmdfGOexSErM2FUN38P4HoLkzgm1BaBV0hnf8QlZ1LD6Rr6D4+EdquomUitaxpCzVm3u
Hq0wvQGwONUp9hxbj9aI2izkgoRcbpTuSxCKpQbwa6OzdVhaOYnTVrw1DRezKhpuizh5g/P2NeTB
NuIouR/zsr/Nfea6qOxl7Iqv0gJ35qZetsYrwCZljt6MrxLBYtWyWEBTaqdbDm+UkrUCXFZz64Lk
d+al16q2w7WeD2wj9HE3mmWyaiVdHZXNUts7XAh+xd7f8fzVpIlol7tttmGqxQMCacQyk5fQ48Nu
JntZus3BUm26I2S7jT22xTPFz7AdZCqxahMBFnR8sxrSiwEN6BAcXiOFkjVE9TOBmNsEKbo2+q1P
a3Tac6MklfNdRfhC2/E9K9V5nDDzNK16KETdZV17D6x98JCmWZXAxsbJffNn5xZF8pU1QoL/QuSk
9XHFzPtNQBZkgtXj+cESntqZdg6Bf6hRNTvGvq8O8CFgAG4c/ZA4lPb5h+1FLFVed8RwYK8ovN8A
+KiZWLfv6DPtIRchWwY5YbIbwFooifBFsQOBKA+NtiEqGDc/ISib6zEptuBJj4Vz62m22VIAyhw7
aq7lkG1Gj/03wjSTJswxDABvqaI7PbSfmmmpm2W/NZudLuQvA1LO/6d2jv+W2un828anTfUj+/n9
V2jn/Of/zux0/wZe04WwaSrXtXTkyv9ufNLU3wTXsXRtR6cKyhIGtMx/VD4p8Ted7JFysTopYVg2
PVH/QHaa4m+GcmzOmBb6I7xB6/+p8kn953/8ldhp2pigweRa0jJ1yKDOvxQ+xaXyKq+AZgCIZNx1
BuYUr8HIUDGVh2bIfDNRnIPy1u6ecmfNdvLTiHomRc5chwqiG6Mjz+tTPoEv/gv59PZ3bOh/0EjD
MyRr6v/6T/F//WzKRKk0lJRwO3gX4ZYWP388wsyf//T/AhJeNDUuJAanUFH8FuKi8ppbGYz6Pacv
nGcTTv2INNQ2Y/t8ckuKkjAl05g+OoSwGOiCDlLxySfauvr3P9y/NGXxVilTMaVQfLzz/+x/QZ3y
OAhztrmMogqmGCZbLMybXXXxMkeBMegbPbhEhkuPcTGMK7/QzKdYUzAMXrqiyy9t9aNIBnOjOak4
VergKct4gR+AyonZbW+QxkU6q2lILiqxxFDZruEVwSYc9XqbmDgdadU9GENQbVHA9xyAnDVwPUzh
ABxPnKmD658XwjXuJjR0qDJ81v/DmyDmT+AvvFfeBFcIRvpSmSbEEUf88ydk5C3VdD6ehb//p5Eo
9ka+ojU4fwvsnAQ4Fu0kMZ8l1cMvTiSOc/sx1vBkmulLbBWhuZ156Fb3eB4uq0A8/v3HpLhR/vkn
tFh4DFOYgCp017a4Mf96DYWtBZmQE/5i7NAsl30IWID4z9mn7+acE0LcFDbLgc7phnxgfkkT1OYO
q+QyUXHPsGxkI53I/BJNOI8nIh4Y9lqqyuJRPQVh+uVW1jWBUGhWYbXH10LQTEtuTLbFwzWCrd+T
ggoiZOV48utr7w0kPCnSiWA2LgOZ+SeonPHlz+BTFxnjcESdqW0IGZtTdRKDv/SNhMUaWg66eXdl
tLp2dIPKEkNOGANV9KAKFmc7lROLAvmpNtr0GX/ydP0f3sp/7objird4D3knLZOHFk+r+a3+y+0I
1ypPeyvPAZ9Uvzo9aR61onahDpmgTiMR8ELBIRLZDfXb4Gye+9cirmfRsb+2Vr1jw5yTlXejbOtV
7oOC8wr7ivvJ37W27ThWM471C1hdfRaIu+gdGKKZ0qKiAO46w0tFp/zvj6M3eIsgpGbrpCQfOsim
2FhVezIhNCZejxUpVDfKvZNJ5RcCUwuGf89ZZ5Qfkz0ay7bmpDsN8Lr6guiK45ThJs72uqHVD9uq
7l3HhrtKU7goOpSuISwuAQ1EbjK8JA51BqhH/ul/eH/BwP7TxYovgOY/Xeoc/AVUNN0CFf3Xdzh1
QtjtisYcziLTitIIg4OvexkGtNGY87UmJji4o5Lb3KmJrAYuLqqLFxuQeZpTmAMx0YRlnGge+XRS
F+RTl54L9bOyzfDsBalc4o5DZsCLGYWufU5qaWKe1iT5KPFV+RJP1DACVg/k72C+kSfpfQw9VcD2
hD9a0H4XKArDsp65oz7i1CjmtnEkPQOM49KLEDL4U6fcqJjTJ+1zoCE1ADtZTrl6OJHz0kXgTmPt
EwXb2hW5dFZDFb0g1hKxYUBB7C+1grVSErCvwoterBUAlSqIDOYW1cNGxA8DOtuEaR/NGviohk/f
rB9B2t8Ld45TT9D3ANBT3WUgGDtfSRTxkSVPceC/aR6pt5CJZlLQvyrgZPjipY6rJ/giUwHj0ULJ
WSYMwrBCMWOU0T21uh/5+KjTZtti2ONALLC4BL8Jn5ivgmykPZvcWCdgCIgbKd1oTxwemnqXGXv2
7GSMctWcq6wZNsEc4ovyOrtn2VnqTvRQ8XXAnTHdKChgryiUWyzSzqJePuOH4CkgVpoW4rewHKyz
igE11T75TepYHB3tR5/q7oYg5TWOqRlEWf7Hi5I6Zh9lX/MC8/c8NnuXbnGwS+Lwg4kX1pz8BAnY
hHEYRP26dYPiapMl3xpQVbH21u4OY81NKeFs+1aFWwWJ5+Y4xLzxT9VvIph+B4nj/OqJm4tkQwO3
vNT4mq9/XtzGo0eF7StDf39piM47dSlHMAK5JhTZhNZizlU+b/P8yM0DNPshNr/N+A1DA+KznNtP
htH/VXgJ/SJt/hmqukeUzM1XLwWW75iqf3I6D2E3tPCLZvUFjwPhSsaHdaXNxVsuqSTCzYlpPwd6
92G2xTBjx+RLiuKYTMbRdvHKNVhjnkPK4aVVmm9xWWxCv5ngX9DKUmo+gFPbfSUfZW/NCjdsUQYB
RbXYHuiOuVeqma5d43JmHPJL2c4lzor5HRhCNFwJ7r/DaZs6OCASnFGgpQ2iDGMhn6oGpTrgGnox
Pf/HYMv80yvlPR8F8SNDIZhqnXugolisYQ79/vNVTV+P+vu/QBHyqKo5EEgFupPXhnb4+4vUmKn6
jMvGgS6NYL7HQXmEdJtn9zYPbzJOs6sv2/JUmiTfyyxw31zvAuraRQvFTeO70wH3VXNtakzmuZf3
BF0BAhg1wU5XH6i/Cbu+Wtqm7uCSmV8UXS8B1iuGAx3B7KZsm/P/eaklUa4uJ/3slnw4Xe1xVIv7
d8AD1i7iR2FcEciD1pVgh0wKId0EA4dNeU9MXe490vkFpV+0e5m0hJ9c8zUUdxwH33bqV5shjO9Z
P1ZXMIPWUcWmtpCBODG0kz8omsqHoPvCiuQtZDOpemNyA2wrQ49PRUE4yWTg+eerLADrg79+uLUQ
pDUUurtjhOJEnvqc8+3vTWkea3CC+zCe28FiCiVjhQeyanO5wzvyu06lnDc4+dIp1VseBsTAdEod
THN8LyYd5cAb1TLxLDZout7WW+pPmkPHofpAfoLCEKjQGQEtGjOn/lFHlOf5jYk23a60xC0+9Kb/
pr/4i+xofQ0MditCZewepZ4ccE4xoi5SeffrDBw4dtE4tMot9HkXH+Ej1lZ63bgE1ItHZpgYlN2c
s/xMHa9Gah2kJ70dHmv3EIKnn43IRGEjARggz5bTmP7MWYRPQ+TJvew9zv0HfRS0grstvMMuDN8x
KyAXEX8cTDuFgtD7wTtt7OPnpjIaKpU7asQng3qsZv4yTtHx88mxH1ijv7uWTy+dJhISg793AvNJ
74rx+OeltW3JwKpMXlGtplUG6Oo00LTH2b6qV77tgmZzxwyB3mBj0Ztds4zCAHCU4/3QHSOnnK1h
p2eFJk/RzFxbfabDQGJLNVZm95D2SFe7CV7ORFp8aAzX8PMnb52y2gdIyvZhp2zd4W3M9TpEQzom
uXt8Jyh7MeifEizwrCGajAu7gfAYyzVCR3TEAF4j0M3/+OfrP//k0GyI7SleD3nr33D3wEiYfzWv
jhOgpG+VUXY/RERc1SEfWPOR9n4lT6rAWFPgbN+kbF5WHsXBO4Nasxt3x8yhQ7qtxKBtCsrCNwOL
0SaNPGCIydifqjGutr410sg27z0ncvvOTEzmPsZ/MskzO51qC4z4lbmwfdeGyb67iaPmle7Xn99T
94t9GznpzWYhWdo1qTM3tKv71MXU2pfBVlALvC77wngJcgyGSUZ+Y3a5uQyxhaJkN0loqrYd0HYj
2PFi6g5ameYniUl5W5I7XZC9yZ69spyWdEgxpmjIJfk4vmmlJKWfWkb5BGWMWhLx0BQNPeMasrgk
9lGF3NrB80RnGUta94gwym5TKu1hOTl3mL2QOehh2Qcl6ZdyMtotAYNLVejFvXHw5VhtewpTLH6A
3T/oszyobm3IDttb4RxM+slxLCowXXnJSuwYycWeZxiFVmSboBmfcBcBXO/r/OFn300hrLeYBs2V
HIbkVsmiWNHPXj9pIOtIvPu/dNVXmz9/PK1kePCtefdR91+tmEKQybJ8CmPxSUi4m/sIqyfmlMRq
XPwqJu2brZPfdbakq7aPvp2JzGhrXqNoGq5oj/haOCKzqhRjWv+cIiSfHkO5ofqOGlKTyU+rDvXY
XaquQqwShXO2kzg/VTFLFweQxA/Kjd/bH2HU4KSX4OuarLtlqBnHqQCLMuXw2YzqYbKQHtii9BdZ
45Bvuviku4VYKAcxtAhnPxSJzvAJWlgUmJ/mEPn7XpKNtoG3LYppbnVyrgawAEAUHLWG2QaUpuFZ
d9maJoTiiDe9jE2HDpzf8Y1ws/QYUHPYhJCl8lVexq+R8NWp5nQNQiQmWV7LJysyXsnz1Ufeu25K
NtbgKWKWzbE0x/AwUx4JU3cFOfZxPJMDzNeOEumCcO0XFbkLny5KF5NeC5eeT01LmYNomwbexCzT
Fp52Hi1t7eqcCe027U5WZUfrsIEsMBXj1XLYMJsTo3+dPDBBG6D2TbarKeuK+xK7Za0OhstUy23d
4QJVOmwxYUpXYxObaWzTpHYsDGfY5vmViCrOutq/J3aK76FUNfs9Ckrap8Hvcq6t3xqQAJhdBw+L
rDBEvczZ3K3GWF+5E0UX5GA1hqbjpx5D+zfSrVYnCzN/IALgwNYZY8icH6UN+vtcRzkUBpJ+XGwa
6TkHQuLs2fStG7T2AkfWlaMIq2Elh1V1BJhGYyeYIo7zq0xSPRUO3pOVkTTWJrHxi7xZWW77qTIX
BTpNvtvRv5hWHl4GNmbVgAAsTVz1LjSIArtp2GDIHpJfJN6xpgT6KTOm58DHz1LmmG8GQHdegyOL
qMCpHWNsGVyW9sjV7gRMlWi0fBYtbZvK/bBZWyi5Z7AS2CT+6eN7i5KAiCq2Ntg1bGPiyoaU9om3
qud38OY22Q9O1jwle43OFWrQgPwCrMbq0JOmSnXxqlK4wST+qmOgFedWd+6yp9lOGh7sqyg9+7F7
9irxQmrcX/VwdLZlHV0ZNat1KK3fLQ+RdSDRjpnGYpYTH5nBTJkV/j0cKeI0aWHejMVEok3zNqYH
khLUGbgOhqucTTs40P2tjn/2VnUJ3SSlrPVL0zHWsK8bntJM/9RfGH0aO6qlSLRNYOzdGn4Zbuae
ufPp7NHOTYuss2ptrB1mZl1b8kMnZywYbETTl+OMu9oityNKGuKskLjPQCabqQUkT7IJiNCAmVRM
cTYWj6AxHmLkgBYzhhkTcNkpySMel82+JwKwzApmCnaS6RfKc8+1KBgSQUa3SuOiirY8JAiGLa7X
tVHRdVF0oPIygdKYjUffb4aTzaNeB1YqzR7D/jh+RyEZF18Ne3N2jTCmZxFxq2NNmhlwL/lAA/Au
Kt9LmJo3nCjTpmsN4iC5+x1h/WrHUm30mpoXchqS8pegkZ9+rhP1KgNr5UU8Tv0RnYWBQT0K51BQ
Ah13FF/rE5VX0vIhvnHETKbi2SfmkHqkCQt6aU4u4D7OuOArOxXVbPUPadq1W7wxLxQuuk/uXMgX
6fVDi0EqQcBy8RR/9VNmLmrfIdUfINsNuHF0F9/ufCaKqBnDR2Dz4UfcJLG2RBTWNr0TwMWYuISp
29NwyZDvJilALaf3gLw0HS3MSEyXh13V8fwPWp0+Ilf7kfkw4rI5OaVKkE817szUxW2Oevo7RFtY
YY9iPDbALY2dE4bGidXAOHq+6d2zwrqzqdLx+P1wTOc+cIKTefI25fYdU6K/MIAkrxS1btvRYTdC
4fdqiszsXCcIsSm1b8uMGfx6UlT+lA5iYEMZe1f+hBXN0siBimuSwVILoWvuNsMfnFPEYBPwoPSq
X7MNMnK3gS7RAtb0kmEHLO1nqZsWD4SSgb9fr6YiNVe1c1FRaoK4yX7pQj1IWGF5m9hiW4aPeSZP
0YX4yZcKby3bbxKkzIy4QiDGkSsm+0wlS56f8nriEZHFEezFdN/NeoRn4Q+NcV2EOcYSB6Iws9fy
LCJP301xfMTHa+7Hns8Mq6/YGZjNFugVC7Pys4PRqA9EAbA202cthjnQk7Sbxtf2+GnSZalcUlhM
h3uTFF02pbtCefEjI2hQtG8xjT3LtM/rDZyYO0NHVB32cctBYihxJFwqwgQclUvCAR4lMXHv400I
CPEj2iULOQgAqTrvQVozhW8E/SJz+CShopZWGipIEqZ2ZC9HRnTDTnRhsg1Sjugcn1eVM1bLFhrr
uhrD92qmb3fFV+MB2GoB21oksPEe5e6mYIc+DFO614x6T7HdR0fdp6++xzAtlwo8OEN0y0n2ecW0
zYPuMQUcYfpoWIpO7E0jHVeFRYQyAKPYqrdEkn9Secpv49TbSGf/2pKU7ktqkpzR9WgqNrcSYeFh
F4RtInAETiziFYkVQPOw9Ika8izrIQe00dkH9AkIyMMM2SOxK4o4FQSqNcSBadnAX8aHxtptaQ2O
VM4sRW6yjpk6Zahgoqg+stY6WaglSdpgJz21F6iAlhWgQDJuCJ3SO2BbXmDxTV56QXyungjYJUZB
GgGrax+QucQcz0gcdCHMEkEzdZ/yrg8pKWGzro9IQ9YZWbjqeJCGUubwq1GDTb0gHxTQLyKGt9Fl
gYeK9mS3M7/B4YgW5uFqLOwQbyGutl5ap8mM+pVutM26ArGB512Oa8W2tseii5fO2YikUjxP84IF
rusg/XJVWhRprR2z+5RpdzRl8pmFdQOIlhZvk8wrvT7mOTDzFXh8gRPvqRlxp5qOTgOUQ6QDSK0k
Lxio+YGGaG6S0e4NPJNVSg1z9Gap4EsnDL0KQ+JVo/3UtMSh8JMvsi4jRkwzvRr5hNVkCygAOAyk
z9LgnU3Wh43jDTuH3C9VCDigRpVhUlD6l0T6gowBdqiGCAMkCZnbN+OnpqOpTBcWvj5XO8cNZ4eJ
fdAiSxxjUTgxlcMMQlUI7XMIRzJ8vHEljWKnahiQTgFc1bbwV82QVQtsiCcnki9aQAFLUoDdiXs7
O6fUS45tJldkgpi928TOmYBjIsH+SiCkxdsf4ICGcc4vaGtLz2BNpTB77WBEXnKd6tgY+Tta90KZ
V3MIcHAGahLrXtTxqk456uLQYj9rLW3+Ps3o7OVjfA+9jLpD7hGMmdhW4wHIL7U+Y5kUVRqhwX99
yiGqksVdp7p/YaePHGjyaO/pvWobwDspDz5Asv2CiHJhIOAUBSkjKyDdFzYWR1na2Yrxo3T6m16g
rvizry7M1L0ehyv9k4dQkbIqsKqv2W/ibN3C8LRBVZtny2uPDAkUj7S43jrh7I018WFaTKY2wprM
CzL+muPssyuAhIc+awmXUllqW4ZpFcxeVBLOe/VBMwBXT1VU8PjxrUM2R9VJGxJTqpzsKCCTHJUN
/LP1eQBWvbvzJ9iYfYub24yo/PJsjmLSG9ZR7kCD0St3kxBJ+t9MndlS40jbda8oIzSmpFPb8mwD
BgzUiQKoQvM8pXT13xIdf7z/CV3VXR0FtpX5DHuvrYF9w09ff9S8PxdlYo+xowPMsnIXi8i4KJTb
wwSfo2mJ5NXrj04101HvRApDLeeh1wg6EvqRNnK6mw3hdk615CfQXgIowGMzhOKR9jLep3YZba0W
S/bg+I4I9atRpOQpTANRBjiP2CU9KvmYzooYsLb7CZdclU5GV/g4m94ev4TdXGkONho6YlQyHmbd
TTSUn62m937jmlcKDdSk5dbrLlFvvbdQa5wUSpLayjGwV3ML9cj5VhP/ysxy+AvTAfnFoZ84qWX5
0tf2N9XYLaX35GIfMvkvaPcRm4GPig94i2/RDYc7njRA7qFzrnMycqEB07Or4oUVj75ykBZJUrLX
CjYNl7LzgWOFLBed/thO/vV5cptqg3yltQyIyglsf5gyxspESkOqWQ0Vs0n5XY3WVzvorC1D9Hrk
tjCvLW7Tt6N4nvJMvSFhlmtKhpeupW2xp4MxEXRDFz9hfcBaRF22+uVDoVz5G1mKeaL+wgiMzx3n
+JCTuDEGxXoUIDPw6nwkyYRpoOUS6mrSXieg44MD2JehSZ1qr12pmO9ry4MRP1iPQ1lUpNGV7SLe
wj6ZZC/AOx9E/pQEFZXtCOiq8xJ7SyCTfQhq7TlLi3vmCEbJqro2KSEDjYtgSya0Fb1owPNarQX7
BilH3d2dOGf8m0MVq6TFuTI8B0XaXGxD7CO9l1vTsbEaQR0jospstz3y2zXa/uPYwjsoB/3HgxOw
DFxwYzobZ4Twy0KtbZTG+itlP2yRLgNakKNjCP3OI7k7VtYXtQ5Gt+iLdZJvjq714Hy3iCtJJOqs
Q8RYfjPFpDexflkj2JEkLCz3K6koVLGHZGQHV3C7rJQXcNpnlOaZp4JrnJf/ujk4SNVehKa2yWjf
O+bnfD8V8lFkqys0kXgssMitIwzZCj/1NYiM0tc4wJ6gBcBNe5y0sr9kIVmANf8vdu0tP21OGIEO
VqL+M6Kmn7BgP2hwVxFAZ/9GjXGCln4GtKcU5+q9oj8FkCaZYrCnB5Bj5WCvwA/AkiU9KlaXhln4
OpQ05SUyGH8yJoiqgXjD9IdOraUGCwRKajm+WdgO4QojqSnJ+IhSRsC12d0mA9C+0DtI53YfrzpW
sOd2eOUuD/fo2rZolFOn++ra+FWqJSoIIgMDhfRO6uG4m417AVf+QYsmIqgGtGBJy2uSRSALx0nF
uMlchmZ6f49q2tdgmB6YZsfEZX5aeDbWfYMYcIrIYmML4RQ1PVFApAULYz5kRlufTWluchvM3ODL
uBu/tMSA8T3zRoUe7tEmesZOwYlVgcLh9XafHSf720LXnOtsfk+QOst0dpnYntzyaDBWXGmdc1ZG
8q4mk3Fw89zh6d0Y0DPLuBaP1gz+tu0pw60puLVGP5yasrhBlMJE2roFkTirBorbehry8RgptbN0
Apaa1mREUMKHFxV5TBBx6ATTHs3rBPUKWCM/IKkIvPTEsOdM/fTxOjjaUfavqMbGLSZz1MMSqXUX
ekwWXIqlodt0IP6xLYOSrBmpuD2qC1bGWIhQhgfV57JnDKx3ExXu3rDsAL4PZjlLvNWOAgZgAEFw
R2ODbueni7xyn0/i1SicawZD9MTSnRCGghahyMyHRlxMpFt1j+V+cFd1pbRN2zh+FbjbAoVexc5v
JR1aj9wJQWAH75kTLRVz8BMylgEoyUnYAWwTnCw2laqmP+WD/V6CNwcLTmBF2zUb0dsVBQDMgozx
Gdzq7aQvIWNPQQkAI8FVBlpgvk0lw2fq2A9MnISxYUlaDzgv8vpWEla4QtHzbrXMLeVFj/EFyRok
XGcyxZqLvQtIejNOo81IAtJU576lWved1c09dSvkBG27axkd4YQxWggf1SOEDtwqXU4Id0JnMVCd
qDE9DUPyIgF7UZOug0XHWmt2sIV5lG2Hyi+W/slMZbQ1jIEqzmTTRxChXyRFQTmCSN5rkD8YpjNs
jARvRo5n1i+9DGFdR/JBWCEm6lNzfAirgulYMvN2AWaBiwzagENXzWQEm21yLQsIPxpRYcoZsEng
XMVXBPqe0Spe3KpcQ2seSSEInSHbZnjAJ+8N3u6TE3hgUxlJMJYgg8cYS4rMRI4rbwxOjW48I4CA
ZC3YVFpZ+OLRjG1sG+b1PDW+Z7HkQ4tnrOMyOcSZicMMIQ7PrwXWqXU2/JjZRuOYv+gM9gSMH8iH
TBpHt1SPgM12oUKGSOr8yqzzbVJB9MwYVy/UzTdcfi1KE2Z+4AmdNe3IrRXOHxwJPxwNyCvbKFsP
jLRWXq6/Z8yV13ZXgP9KTrrDXlktGGvUhbX2Mjn6LhKMAiSGAcSu/Uc2D2c7q4MHYOw5+u8zg1By
dKwZPTvXFSGUMYymY/wFWk7fwU/7kcOSvQX0x69V+NRzJLYZ+1XPIQSp65bWRWoH0FJYX7GKImZz
dzKNOTfzoy7mPUx+Aou5hSG6k+esY6RegOUxrZiKwKHPFZYMQ/Hw1zlsY3OueroOdinB42gEX0PD
vsxZJJhYMkxOtRlbYjv+STTwgSPbPqxz3TGb01M7ZTmWnQJrZa+O5WwZx8SKQekGCGYnuXOckCJl
UvT+xmcveh40jeWLBNLFxG8My41El1/DE4EB+Y0CbmAu4ZEwqvWvEU+GDd9h5RiTcTHM7BxtytT+
k7GZvkeAGesWSfuoa9YuYXDp1wmezh4SzDrU5C5VALc9h4MmdYxrWOIeQYVim6I4DI9Blya7iRnX
SnXNCxW/xUWN3aRsZbOWyJoPleWYLJgW/kwh4Dx7DwSwtTtzPjv0kn6Ygy8uo5+SzVJrEJgSmjj5
ms56Lqz65DgJdyP/VDM5Fnx0Nk3TvIk6oxOzKijcrI/EkHdHe2rkziuyZztKnlLS2yiZ2I6yZfFH
t9J93SMWYD7NjOTdHAMuH3y0FgmrdMgcmwZULH1QKQFJx+mxBaeFMufUj8MxtzSFPp+hw+xCzxnF
oaznT7scRuD4FO2kcuEuCXNCsNKWPXBqXOno6wE0Js2jLsPviHijKRIKjxzyg5h7D8OhHm/ZYgcr
L3JRQlVoj72cQsX6R8u9aXUm+IxCSvFUy/cEXxC6QVQe+DbtBxVmqMl50bWYcFZihxxPPkeknq2l
U5X+ouPz0OvuNQiEAK2DdeuKF/jYme965eADoo3WdKjFpsqaf2i8GaXhSI1DtooeE2n++LvekQGg
p2Le9S5BwFWJCCJB1+2y7z00L+Dmq4tReQfiOpoNmSFI11Obw+RzyIpHQB7juhhGmq2GXj6VPG2M
MH3P5klJ2wi1RqEkcKuaLARdnEf3vW7r8GykDbOPADJEWoMjG9FxePIv0TDO0WnAxXjPUdmCIuEa
PRIMpUFlze9zw+cSC9aIPiMarpYXPkUNE45W67X3xMjvwjb2WVWVO69j41s9WtRd67EkPIlq+W9a
bKJavrUCSUpH5WG59tGo5pOW2sm5p0+P+q/QDpfwdARwMVbfTRvEf0GQJl6TgAeWFY35cOL+OZMi
3G00FODruG3W9mT9NJEbHYCQhXjfNYTi1VrY8XAF5bRXNXlHIfp77L8JRklyGBwl9L3XBKeqx+Ru
FYpVJgoA034oukl8TikjMncxV+DbCp+UtyPME0lJV2rHtIkH/LQQZkxwM33nnAyHDOteX5WDgTDC
at9kwex4xtwsgBkggttWcN62RK6ZG5KpNGbSGKGGgomw7tL0amAgmWhpxZOORGelywKqjhxJHcDF
3QjajjQzI3yd3qVzOMpNERJ1k+crPDdkShciPhTuR82K8dRNzsG0aa8qMFkb/Oq+nMVPlsSP+hTt
kLCnW5wf+2Rmz1aONc/GnPmMz0yCbFC+k8hZH9jXr+dxVryILoq4ktzAhsx09YfjyoUDYzwVHg5A
LU2JPSwXWG/tGpe2TcmA6/hWu21vJ/vRjpeIPsoAU2PcKwOu9oSatu1gIk4qJevEUFsmCcGmfZ0S
+TJ52dekh+1KYrAwmeQRieSilmJGvB6WqayAMM1wf6UctztE9vSqldupYTWXhthRBfalwPVbrP+r
LBFfhU4uchVJNrG0dBGe21U6uS3zqKNKYxQRGbwZO1BPkege2RsbO6NOPuPZffAYOzGiCZnWGuye
+/JWWj2W7DTemFCgxJAxOZXal1LJ41QKDbc5CjcaoNWgmdUqSqYYg2J/IfqI4sRrrprQTlrSH50I
1q/wIJEIO7iilLoB9duVKb5L0AvveMG3ZaRpK+/dWXpZcHq1QPwvTOdSSBgFiDYgsi2tatem966b
r3VWb8qSmZQxNq8CGm8f3Tkm2hWRKj6JIArOHIZdG1i8rzQOq5io67G5WJZ3zBRr28WUhZnv0unV
RyzMc4x72Wfh9zIPSXG06ubUT4l3kCnkIKLQ4MFR6ObMyldDjm8NgUiLMqx/k8ZEp1pz/yaxG61L
eBkLqxMxjjkQIcpYPE7h2kbS2yGtRF4srJttn7Mls2+aA4a/Vb8v23yvpWA5U2Rbe/rfdYDWbBUp
s/VHibRHm3KysyUJnFZcPtpatncb75PiDNOprDy2JCR5ORRdOMa4B/RZq7a5hX8lElthaaDzigma
qGX8y2QscH2hL2y8j7FetGfL5BTlN/5puqceUV6BDobLCNMxHjTuKUc8NhKDlEIGGc1LoDT3GBKC
o8kYiXGjOOGJB//h8aH1iNXKHfcwzZLxCTqY2J4ypEDBIQ7HDZJ1eK0h9VnudRFaSxuj5t7NkCrC
VfouIwfnqVHtVGKfGO5gaBTcaDWqeuiP5YPO2DOIC2/dl3a1TRgOnGI3vvPmk4EXEjtgDNZttDGp
FUpbMyUnKwzpA+3HJgg4eZMSyq2usmjHcpRQHuC2QNY91udEL2LsPeXjxe6RA8j5Xx7rF87jaVMj
zuQZ+IN57K2z53UApuoQ9fSWnZ74YVvXVO05FWD0jDueBLuq+HZz+zGugPUMLUsnCFCYQk0gdgmp
QEBfPFKSUBgyhczEnO4Y8eSa+AnaQj4ykdVrZ5ezLs0EhTTAP18n1HaFf7EN7Kur5YCoUnbNOTdH
F3W4YJOg2U1wgA2FHsoIiLWkhDonNtkCnQy3dHAveu5+zn32jxVMsiIQpEdBAtQg04/0Uda6HAF1
aWHxt27ki6MqdsgmH0CWnriBPz0LKULca2zyMxeihBP2e2zivqszlpvz6oEx+DDZNSy/HG3PErFm
pgRa/+tNY+vABN51Umdb4YLX7F3igQymiOx+GEZ4GoGqZDEB1uNxtWr4Nzi16JkqH/k5dygBPp3D
92zF7asMx8Z3Ik7vmu26GIMnLFuorZbi1HK/wFmdo6Vd9VBQ+7iy9qXWnNI5+4lrExLnCHu/O7VR
cI0qJNNIXIC44KYahg8KMyRK47gZLKLOw6JlmlY/qST5CpdZAdcRwbUomjZBU7N58a5GTN+K7Ie9
TwpdwVNxwuS/egOE960FFh7ThvF4GPZ+b3oTviMLjYJR5ntreAsazM7otWHolyN3kFfsM7M8qZiy
NGeB1DnasAnCGpZ3T+yFhA2vOb1fdQ2BzjCFJ491VDWB/TO97izwTrSCuafAUQ+c/F6zJGdF9p5G
PwaZC/sRWzqD7C98VuU6dTBXmE7wzYNo7wLiSVde1ohVhdJlJab0B8oSKd2l3OXW8FC6YoPs9gTO
hXwuu79xZXDQAZRLWkvfyMr8nuBJAC7mgR5QoCtLofY4iGHZPffza95FROLUC7Ukit4ni0SVqumo
ynQg8O5TZ0T/+kicZjwsKFGcnwKYcMMHoe/glmHJR6tg0M4rLocNa1+yw5YhslZ8W8VTc8+tf4iZ
XptRO8uRGQeOcoTGbvjJSm/0InS0Sf9n6jxKVZUhta9TAsIaIiGA1LPRSCAuexCCElOiqU1PjKD8
MHB5aBr704soNbEj7ZNJRsBoYqIqGIiTmaZvx64HteWon3SIUMUF6bubhXK/dWa+YVs1Ho2Suyq9
+su1tA/gyGKH55LyosLAC/QRpJn8SlkebQc5v801OgHFlEvkKGAbhV15KPTPXnUPAVJEbIjNwa5Q
XTEGqpiCRfegb7Y6yqeN4PlsA9Yv/aTu/cAaDWtJ69+QOL8XOkbuzHbSba3Q7jmKseukWUdm8fE1
TsTNUPHG5oFezUDi3n734a2YnvVO/cn63AGG5WS+1jf/2P7fedWyTYf+Zi0poPlvmPdsDf9tG5NE
sVb3yvQevES/ElPhbAuAkYgdsPmZOrG4LNVWJsCZ3SxpaFnxVhuO3aMIWXJRtxoUMyXrAI2DbR6i
g4HHtEj5REReNWyA0ZEuSmWyAwSDNrEDKTrJdy8T2CQ5/cpBeyma8u/ABU6qn/vUGLTpvTfel6N2
NV1cM12WESRwzOx2TKd7I8UE+JDbPcKEbt3yZnTM1/q8+BAlxKZgIIqooemajazc1Rw1l5LYmZkI
mNUoLAWUq+dixT0clL3C3n9N3PBHhs0X08LbCFOb5x5tcWPiVBS5CXTtopmLmTKDY074DqAQmfiO
QpZEShLXSGl92foLnElubqd9YqPVw4oYb7G7sy0Znl1XbgN6cqTYtHcpxvNgLF4dRz0CyIl2C0m/
aeLT2KO4LtKIR0XLNplDlqB4y4vi2S11h6kzqEvUtTAX6lMyT2hkTN9y+AnqnGO1rs9FCBpFL0lX
Tdtu34TpyWsoiivT2BtVPSIro6dsvdpbecQRISV41CakNayfjxqv/ZwTaStVuPWA8BPOx8zXrOvX
tjG/UIFxtEYed39TsH8leCiR7CJI9Oj9OMlBkhCCWgIuAFdUinUe1+cBtVw3xP1BkD3Cx54VTKM/
qTQFpJtHyU6jD9GTuIf3iEi8D+UtKhRzi4AeAq/6I3SsH4tE9I3laXQVXv3KAJ6Z6cxjPcivuqvp
J1SDLK/WX3AKUGXgZW3S5IYl6xbzKaJ+b5gizi+BYfpDZYdcsExPcCldRnbIwIapL+aSUUOdhu/1
HMktgYDXuEruJRzuas4O+Hl2M1u3U+MaR23BbEp8CtQqXK7SrU95l2wmMeerRBGJiYEKdHqPfd1w
soaoR+SxPUwSclfaLaJxjj9xbGuqJ1ubXgzeF81RiHkVeW8QDsProocmeHlvNrX3MLuCIoZ7cKCD
miIE/VzbYMh6YP+sgwwaSoDRX7o5y93o4mRXE7L4gSqUqz3T0F1PobbGF/mnDkmkSaBm0foQryMc
5ACJ3h/Io55wJWsXK4TZNrG7r4kMhA/wJU3kLdXSWDVG99jpNF0u60mo5kaBm42tVVedHcJiDUeN
+x6f2xB206Gw6/c6yK8y80J/7kHbEJCw7kmevVTW0G/JFMVImOh+MmXpGqkIoT2i+VMtyn40vus+
WpIa7bbakleyJiB6k0FQhgU+HefibgFsxcPMC43V4FE2ctilDmBYs/jb4u7BvpS/2u783I41AkCX
v3jWoFnQxCFodA7DNO7poF86y3ieIcLB26XQKbvurZu8nYqbh7jGz8GV4Aejfo/s4W2o8RxT2pGy
IoCLSfZLAymMTuTcYfH+RNb8wYw8Wsdpd83K8cENQNKgI95iIYKAxgcSTApvQo3y3db1NQFu2Vob
KWRrwJlN/2YT+3tBFeGt5465h+sMa90q92U+m77hWSPKqDZeR218G9AO898n38006lQ8oi4lBFy1
fiM56VcV1QElmXqjksIwxkVWhdymg4Z4O8E4tyvUhEwSUrrZckzFKUIt601B3xISbIqTjjc9ZtjJ
uKg45ybBKt5VNOy4ZI/7TvuKsuJJphZUiZEp40CGNBAV+JusDP2gLMWqycSbxN20tZzyi5weVFTu
AiapD3VpWmePYcreVqz+ZytaKS5jRkjwkZzao8i3LmOAzL5rekSCuVxLT1JpyAWVShXrJLAkW1rV
3uYBG0orZk4qiVd2sAZ2SIkoV2dwlwgJQjGyfUJjskYG82127jUB5DxKa5kyElWEKhSJJUI0pKcb
B17gQkWVu2y5tXEVQkLpHWYQ8C4zASGXu4eZ+0xaeiyHR7Y3ZFIxu4M27W09YRgQpXJmr/23wsO6
LUT1ZeYDl/yPdKx0rbV6RHJHZGGejQXsjwhySkHptJTPOWwOPh1sMvokPrqVxx4sm5j7Wt/YWEjW
atWFGHsq9TCHweSxWHJ8UkQQJ2aPMEWuUWdTBWprGBtXzCnZUzrHT1ORWADwkudBXKEp35x+glAu
4lOUTvlmKoIdPYNzqMr4fUTcclBp4+dNepnSmY9pE5HH5dvOSSuTYDdZLSkqi6RHmG+pERU7ys1d
VXSkLmO+Y6ectbS8lX0l+wqJahq9DjIFhLmEC9t3cKTRLss4r704XINtC3HOqQdQseimeaVgIABx
4XGUYBADhJW2TPZxqBNxiU1xZRFkunLjHEK9zS44wcoWOX+SzNxbaT4xCELuRVDRRY3msO6V+oJZ
FJB0t5C9jyPD9OWzfyM/MX5iEsTz5x4KdY5lv8ucpNkGHgObPrkrUNC+S9yZYbnrsHcXcC6mWPhg
w4DMhqWlH0VDf3bzdieSPNnB+hQITWEttTG/0LPwOURPPpFXrAXRxmXUz/A9yo9T+RrPvWDVJzfA
ZurzhAhQ7yNzI5pfw/YD0RnFzoKObXXaCX0PMC6ZwGSQqR+3ARUofHlfVfkhsoo9f4YmMhmaVemQ
xhss6uJa1RYhflz2ieteaqr1RRZjHatlLVAN/VNKgFLBMnXZltZwkRXhtAKjBJGy8YQXB3EFyBel
k6fdB4RhIli0hPzA9OIhGlfej2Pn5r1jvWYmDsijyd5lPfKBGECe6OPHXLOY7jSxtuIxfFCgUBVh
VOvB7bSt54TPeZbKg1lR35TmJ5h/xg26Jra6BQJ26uNDjlfUT2rfUIS97xpsBj7QGUKDzB6UHT1G
qm3zMDmKLn4kPyPmdkyWfSVvGKkZxFuwcb2W1ac22n8zoC/o7An8CazsxPeEttI2ir1cwmfrGkOK
yyCAnKPWqIYTypNd4RXfNW71g2pM4lX03wnmN86JW0eFt225Whfk6soW/WflbOZh2a03TousWen+
4Am0w4oCWWdGspryF/Zo+PSXXWY9NV9EZCAG9dCWmIDnaRIyv4uTaq1PX65B0xXjjSKerSFDN5g+
7ArqYZE1JMXg0Qh6IHTczHtigbiicHaUDMH91v4NL2PPmJSUZ3YWB7Ac+xFLPhLgSGxKfQm99pjA
IiY0d8WobwEOhEC+CEaKdEKsRDlv55aboepq7EotIGXQlum6dPjLTEoqA72poZWf/G0WudVlCAc6
CNVe81ocOtNIt8jfttLN+IK3JavQNBqp8VeENdiRBR2toPAsmHjzsWTax3ypjzdoKIiW6qPXvpE/
UVo/IsDQFIHgsRia60z6XMWpIEYEpp461SM9RNxgRCJXu2WtISNQm87YXbTW+KiGX36wOs1Jf9aD
/jwJYtIyAeVSl5Riade8E1Fp+lA1iRTXHXRT/cSdjrJRvejUemvk/BEBV/XNYN2wCywH5UVqveDO
+weqKzpY+KbohY3dZDBcZ5iK+3Ac3YckNU8e4/89jocPgXQMOZFrJNeUMcjanfTa11KyhUOdla1K
o0ddhLa1FwXWlmZxjc6WK1eeZKqStk30UEDCqdLQ29lDCczeS4unEWhe0g2Q1Wk0GR5FR9Qm1drq
AwS8Vv00Bq5L9ZQ+gb0F8TXVpyroWvjV1fTSW7Vgu898hFXtkSu23otALNwv52MClJZlUXn04BFq
RMfMBQ69zgtpWHPbL7rkX5468QG+rFo6ynRv2sgLyOq+0fU0yAJGEkwtPf5Tp4T9zKOlHsDIdde0
M/9YrMWL7MxnOTu4afONLjA8EKd9tgNgVewwviqpsNQsvxvsYT3Zhncq00q7tLEXbgcm2wGLlT2c
n3OtRkSTNmikumGMEyG49ZmAoFAkVN4fZlEcu5LYX5ScIVxCVXlbthgTbK66vJrLl99fEeUWHpsh
uPzv3zfCyncY8bN9cqHLap9reGVX4OtcHwhfdEQ4N0uhJEoh+raDhZa/g6DEPLkFBeAFh6xrol3t
UT2gQseiChJik+tG/4ig0MX6yp/DecTGBUhO69mGT8mv+4Ih6Qq7jYtLMQ72WkfNrVx1gJCw4XnO
v1D9L9jOZpWKQr5M+Yxe3lz679axX4zC+0MGyFL/GPPdzFgYaHoaX62imu8Fp9sY590tHh35ari7
Xykf6834yQTL8fu/lK7unseJYDkoENMNpsHOqOzi6NioECGtmq//32+59q6idu5NbwxPeXMwQ724
2csXBB3lAbHPl4ZQwpx66xpoZIia07gbQoVMTfdOvZDhtc875zqYJlAMFWzJG5CnoPCsA6EWLzl5
f3IV5e5xjAq0+LOTXbzOWse1bp/0ObBPPPG8sASGr+PMcU7/+6KG1D0NCQF+uhOT0xVyUphw5A6Y
8qwbbHB51R259+rcWBd5M+5jWWSvFe72lASBmxq17BWgytVKR/PBc7PoKo3hXk+88VLr9X3TCXWz
IbE8FcFbCrD91k5Ar61ctdvJSJyLMEosvZg52sG9VQR3VFT6wV+dpxfMbH60wMsc0hlgoVOTxzNL
p/MlEFuAY0iZHHQjfkd1sk+ytP6oEi5Ct8nfMJgdywWXmmL0IGA41j9izOIwvsAsFthMgfLp3pIt
x+4qbp8y0/3+ZWgg0Ftsvq9xCgz+CKTAwUjM6B9QZ0j8hF3saxKd9n1nkZi1fOn4EP33q9/fAtji
Fo+rvc4wbC9Gz0MKhRLZy4dXj7CAi+ux7bKRPmx6q7WR72npFmuEhphGjnejbiBCc0kfpNX5UV/1
p9y068v/vjgBH+oCdCkKwoPumjoakf/3JVzkqaOnXRp0w4fi1yKPMralNYJmIC0zWmOkmmgFsFhm
Y9ed0Sz5PdKSKxHfy49bnWTIynGlQYZc2x6KcaRRWXSWebvHkh7uLbO2j6KNdNf//eUQw4rFT7tu
PYAR+limE4cgF4QNjqWt2qcpQ35XVBN0xYXTImTwBUWo2gHw10/uOBO3Kd6NCnKCDxg1eOViJ9d6
nronGjZ0LMkCC0JSVZ3t6UQWYwF8m+GspgxtXdpF+uCYzM5mdg46t83vJqGOu2OOW3mrZdUZYX3/
zzDti5Nb8qnU5vfSmKo1Ix3t5nK+IU93/VzNYmfYVwf/0J0fDrSrrcazzSw3T6w3Pe01PKsZdgnR
ozuumZy6hfepRjiKNrZxlgsTq8LA2A5FTPQ6FgLKhog2JicwCxfLQrREbqd066GqCnDEOZV4jq1v
DUsY/d3yOvx+CTUkOH1NvrUFGE9bzMJk71xQ1BsHa/GAhwEz2jjGnqfrc0uKUGht0+7jv8OCMECo
JPB4SW29s4FhTrBQYGoUBRttBpP/+85rM5z3IYklb6GJwB8rUX1id9W0e6PR7ynOJJZfZv7IotHy
Cx5JKiKS4ciDxyNOwFkiksh3VaROGr6b9bhMXFvWs0hNvBNa3+Ckk+hAnmOhNokBPq+HB4+APEJk
Zoc3FHMHUuu4wL05v5SR0NeecOKTQFUx9k68CptdJa+y0Zun/76MZfUQO6TCgS1AAlA/jsxAHpOG
DJjRi71dO88fspLmvrNJ6zQo/ZiUOY95SwreqPVElQVzdZ6Ja+Ekg5xITvWdNyo6hoYgx1xD+pzV
+nE0Te2+sfLOPoUx8dpuGSRnVTag9ifrI61GBoTSHNk7yZdGhsNr5TTJRs7UlZ1lvulxg1eQK9Uq
7GEHUqAkAJi1EZuFuBP9HVz2yhwHcJzYQd5NZcoNaPzsYHfJPTZnEBCT8dzoY3zN+BCF8F6+5swi
WIfNQaiz3XHTMX2zqLF8MYEnRCYHGRfctDm7GY0osXk9hB2U5vzWrd1f7vHeUua6BLZyGGd6IOTu
nNolHpm+GDBRTaSsOY79WEJ4B+zSknJY1s2uRwl+zRB5XjGR8L302l8QVrOPDQGhCy3ChpV5fm6i
Cl2S0xqrXxxTCovwkbEejlIGXaQ6T/YLsGS5dl1sW/mUp+da5N6uiR1KpZy4NwBcPo8jS62km66p
e8e8OF4KzRbrbEQmmqdCP/MUtl507zQScClEhxeTWKx1XT0Nk0uwl4G9QZeg+XOinNM9EHCo2b/w
o2zuWa51n7bo7Gcr+Tv2FL82g+kK0QV0H7xyBkJIzokIm1ye0OiWyaVeAA/4UI3Tf4dPCn6hX3BF
DA5fGLoySgzGFjVOVD5YOqrz0tRWKMCmPxLJh2F6md/MtBKqhxM1U9oB9ZcZ2c9hr7OPGQ9RnmqP
hej+6hmyrCo09XMTEy2ESMt+NuoUHOywCLPANlhYV52awK/WU+kRbEDxOCdR5gsUNij9MRrYevfj
EIeBU4Nl16QV4GUhRuyb3LwNBrajtinwC5VDQDKbeYhl9mtDZpA3ADORwMbpIW3K+MLDRCtjQJFY
/0s0JissZMbm942FZ38ztREffJ3PJ9JpTfIMXPjbukN6SycCDEQeLXDUi3NEGuByODAG1drprCwq
sEQGSCba6rs1uORDmoDfE6rnLNxSAf8YeuxtosQFVzI7eA06gor1qBBrHEczRfGIAWJqMWJH8UcI
4eK5DBlgU/w5B4f+ZK0Npg7zgS8iT5aVMCd0chsQJT24rUfDxdEnPDPDKa7bGz0jpUZlTMgrqGoq
AlyhMxL8Pfyn6P8oO7PluJUsy/5KWz43quAYHEBZZT7EPEdwFvkC00Binh3j1/dCKLtu3iyzrO6X
MJGipFCQARzfZ++1YcLaDe8DN8VqQVW8ON4fBmPk/O1lOSKMx5iciIg9fa3R+Gv13/BwEA6rQ64h
ng0dKQShnriGOISsEtejHKZTPz8Mym0OCqnTpluFzLrtjId4lvQSM75ItDupMRMFbIau3OjBtuqy
PpRx9i2FUXYmXZIfcrw+EHmhkrYuFV3SqTpusjgobNJ+27RppgtFNtwo+oCOosLbFgHQ3vvZp4GZ
9pIDv5hDja/ADexzJ2TzQDVHLZn+7pecIaTapVUVtGjYy6Ov9rbZIwyG9XDR+xg/MZeirVKuu9Xw
vcJORz1GDmMV42fJqk3EuGuD8kQTAWF1BU0P2C98JhMfep3ncptXlH+FDB9NF6uTBz2Zs1j6lHHh
WRFo6l8ZaKpNSkk16pSEpdONJ8Iu2rb0G3tDAMR57FwuEFMyn+ntiMOmDFdSGtHWSGlm9rudVXfh
Yw4JFC8fR3AaS6cqqk8N/Y0bc6Zf/H7mQ9R/DPMVEPvubbINZsyRAw7oiBDQzjzdadiDq5iQW16X
w0qf3zKCIMcunT+EcA2mXYuqJVYT/8gvKjzryaqu8hjsBa5mYTctEx+Q1qTx8W7C088i3cCmEUxb
WWL6JvmcnFh7xvugyt8KC6FyADp9iKG5nvgbOf5WpXXRndRfOakaCANlry5JuR1pwZSjPxgcd8Q5
X/oTbVAQvDyZnrr+vZ9a52rTzLrVUSoDgnrX+3vOMUqxih3lnP3eyg+hbrzUsXHotUF/6zFUbRQw
dkK04I9Rqg0pwXwxlS54asNNplm6qqpidvGSFclwIIss+ACVD8PJgyXq6hXvVN6wCILxcLr/qglP
g/wxZ4EmGURXUl/yJhhLb5JaeBhCxyH1BTaf//tp7HGAmcCupUPGMX6w13FSZ4c27ZJFD4l6Nera
Vo+keZGKxRgnBXMXd555E021GTmcnVHRtk0VlxDo4ZYQQfCPDsWvFsXdawu2xSrv6gS8XpCcNTyC
XM5WkznKZ73o3COhH7mM0LHfx85Zca9bZ14uH6hdMbatIixQy5KikTHyT6PdVkdjqrubGxfZ3mWW
X4gu6G73h0qY50DPPvV0erCoFXDn4dITwy31J/8IpxoOlY3TxqOXN5LqWMR2Dm2+9R5s2W/uN4N+
qqrV75/VtrC+wTa7Gho/DkIlyXNlO3wzAsNd4QW2tvA/k73p2TY4aMDrlRqhE9UtyOrePhptClln
4F09kX06FqVgZe41DH/Q87BLGvljXEzaO+onOwtbBltJqfTSzwhTVRDwcZ/VweX+IE0RXFRgjYc6
qfcsXfVVUdbQXeIe7mdkDpg1jFh74J3HLJH4j57AoidavL6FM1UsDMlMxxXYai3wtLXWRcmjaT2n
AONweEvuh9CCFFtSUP4uYkpZJYzQiSWOrWDlEwvu1TWi0xiHhb8JR01S3UEtWDj/TJOBBdwAAmMt
GTvqoG4OUzSkp2F+oKz4nYvCwC0nSo5QrKuNV0IJpiQkfB6ZGlq7ZUU6uM2m7FtvR+zmQTbCP7YG
J0AL6/WhIXu6iOZ/iYo851w51UcOaO5om234FJE2X1ZGFu66rgNkg3lqi2UIZ67ukGNHatpQHFth
fTXTWy+tSxek9toOvZE2sSa9eUJe7iCopBvaTdTp4zFqMW0VkQXpP2EnINMGxlqdv1Zt1Qd72y5d
fBX0OmSKZnFMYsGq86Z+qXF2WpSt6jYlyil1rtkly+zugdgTfHPQMFiHjLMf2Q9IPM2TOaFl0P73
yejbvydkk3otTQHiedxZoSlpYuTsZaTVQfTeVzya9UmFlUPigr0V+91pn/s4zbJahCsxutWNGnRn
q5PPPNQyBHYxBibKu7bU4jy75r7trrTYANhVu/RizE+9RdBGpkzD1f1DAjZc0fIQnZfaP46VnHlo
bdUWrSTWxHM6kzlGbjdowuht65gIpyA/bWKFlTQLCd+Em+r45oXLLuiHCthilxGzBZne3DoFUcwM
SHqUyns1LcYKxWlvJSYXd8LsqF+aRi1PjGvyZJt+tB/C7ElWxS7xveg25SJ4NvuQG1ATa1uRYhks
aMc86qGikCa02ce78Mx1I/qGixQwBQbNyzho32PZUBpt2/mtd8Lt/YKqgZ1MhOwRIB7KINCP0pmS
kxbKM1b3WU+d/5cRoRObe8pKExhDptZsnu90pSrd93OxJ6QkKgeNGM6EYwVny4jY7Xtsi3Glqmq8
WTIxr4n77tsa00vdLx1Dk7s0ai9CZChWin+DACFLF04vSCqmSdn1scxiCTpSbwlZPOgtvaTGrGpx
almgmGgX0aonj/IULpj2twZI/N4OSR3zN3Ysyveca/3V74OWQY3shFBA+sWj19al6xr5Jet3gr3l
cTBcbmpcpxGTwTWa08c4gdW4Y6Baw7uVFLMeMzq1DzJlVA8auTeC9JPaylVgx/ikQcg2axvKOwvb
wrsafhSfvUgHwMHRtzY6wAzWtKPZrvAxxoPt5uhyuHPbpOm8V1PNppA09rqpXHWCOPoaEoC80HrM
EbSR18Gq80MFT8QM+q3ppDbFB2YPYmgWMsnxZYeqkUiOlfzVGAW4haQPn8YfLXGOTZrzlZreTkch
27XTcY8p4XCOSmivlYlGBvNpLqQWr77KghuQpOhtaaI3H6vaSDcGpoMNPaLknecocj7m4bnlupbm
3x3oHkrgrVw2InKvf3yYVRa1XaCZfpPPEtpitiVrXJI8qb8N5TJvVfkiDLy3tqaN6xZIC99Qq1la
unK3hsfNt0mwJRfzQNElVQCKICb1GpUv9FkftDDGFZY+zY7VCwH/6HZ/SEYGApmU5pFMsvaCOWiR
6TdNOeEPgK2sYIPm00jIJnYaZQGiGJDZrG3YB+hHMK6gCBD7W/k52UypedW60GirXLQlgvu9jcz/
rPqiO9SVUt/YUPNedb85DcHTkraEJ88tT1IPOYfX+bTxE8/C+V3VO1vv6oc0X9ErNZ9TRv290E2+
X1706GYs+Z2me06oVc0nDZhdhSXADe3m0LpUDZSVPZ45dgWbwAIP58uW/vjKIIzjQDU0tfpbHbTd
3sdfdY04HC/T1IOeNljTMYn8L5QqPOOeB2mNiyYXY/xnogtdvENtftGGg93rFVgWQMualrIbYhrW
FpplnCwNpkcm5PfcqaZHOzIvYFatq8DZL6Di/v4oJSBrirSA3x+N36b8EQnVec9tHTF1SPuNOTTO
e4s2BHvSfkFPI6ZqvYHB69bF6JhPGYUyC9qpoiMUAzCw7DzbKH03tbHa14R4VjnX9xzKz5NGDorC
X34VxSwK77/qkfzI5/ZrS2FTju3IeLg/WFGNY9DBxTR/qh3c9DLvZWvpsqSs1JFhMXtU2aTfIu7Y
bdwANOUOzrRcjwAHOh2f2PwweQAG0KKpSBbFQy8zWtAS9v9w7AosOkTyXTwDJyxGVI1bIBpkH3r7
LJwESRpOBKo32f9qPX2Tw0lMGDotg3FoaPccTuOjNU8TFERMBD6SZwnx6B0GyRs5Y41hAERFJFJ1
Tkam7579/I66w2pjVzjYTSgpRCGcz4qIza1jlC6DX0iP0cP9gbWttQvnJ+TkpnfTvwbauTYUAnQP
tkkmMUSxf8C1zOlynsrom4+5dwz0csXZzwQvLBp7k1wrwgQrzrU/+0KWz53WrnHLAZ+m8RN6mJQU
bpg3G+eZk3YtpuZiNene50DXw8l0gvJtZbUMUxhW3UepeBHLAaRDMb9JiqR64HgV/Og65rEaDhT+
hGbr2GX2UsVs7nEcCGzUEaZCcBX6pNYD9bWLoHFcgc5oQYCZKDIAuRWRucb+kXbgBjucg2vIq/Zp
KPGfJ071LSHdtjTDzxo387FmQrCb+oEi7IIIEXNwVzQXaMgcALTWszBvlZIbJQcu3f1ObBnbroPr
FO3NX3eDHh8retNx0zsYjenyKrsyOzJzHFkJbWDEevt7a7KYQvrsZnG7ibC4+Eze61QrDl3aU1Gq
52rZZB7rDoaLRIPU3Ez6yL0fn95kUdwwECw/EMEy+Pc/qbKtF/3g1c82bknIJtnRoCcaFvdaVkG/
SHX8AONYiGcKG/D9qkZs7h92Rg5DrRZPYLjgIbps0+1wcH9UZXeNzK547Zuy3jaaiw27VvFz6I7f
zUbYlyaxswX5M+uSjaSbcjw1u2LCskehx5Cuk1E/swsmGTLrolXRNA8zSIZzI5/T7KB5GAxJHzYZ
LjpXHL4kUNquy/h2Zlp7MrxhBCyIFpqlyv6ux+MP5tPqUeFq9qbmyuWO1hsFQdRKS15AhwuMNkXl
NjPQxhGiSCzP7cpWw4EMGDIpxBHluZ/c11gzz+0ks58N1KzAMjYggfRH5nbxiJkCm7+O89ry2Cg4
MAYe6mK2QVZe8l0U9G1WDI26yfbBrZPp1FkOoaP5Zc2c4di5QIZMLHTYYelaLc3qB7EQkoFFsOfS
4x5C1ryrYHK6Jx3dpibE+8YSFwOLICIfNLFxRGLJqGE2g9tQfrqswJZwQvo3hgDY1I5TWVt34BtM
0yfFsUYRnQEcRWfXL9iU/vGx2cZPNaLF7v6pPz5//1URKnYqGlgl2lD6DTAbm3STPl3+eHAaQNsU
8v2KKQfZ3T8fym6YS3U+dUMl2m5EhD4OuJePo2yMvd9a4hEGaffSfq8NHIIkCEhq1mq88UqzrXNp
rOGqVl/9HGSSp7zoWwceaRWEVrIXMy+/Vs2O0NdOHxgtIKLYj77vn7k5jN86FqHMGQL4WOE9FTFW
HsP8VZjkKgK9tV6MmBt81Dc7KUB/3c+rWPKtfTs4m4K9LW83XHONh2R4FyUqHe7HSCbmsTI19ZD4
W/EKn7r9WY6iWxoxaoKgNfSIlWLuP4QL2aHV3R96fYCzgcGWF/wFWWDvFa13duYHrdNLfTU0xhc/
lxbYfaPQV79/h4T0tul1guD/9dXgviZwARNjSNeUt8GZfiF4GPv7R/eHCmT0jtthyZ2mECVxKLxc
tRyOUtQUDpqkLjuSv9gHavOAbP7QJL51vX/q/pAWoeDND27nn37D8dWLoGa9LkFvuyoMz9pkBhBX
0jd3qtpDp3fWmleX9tnI+OrjsXonvYT6PwVyX9lZ9j6u0nl/WVhS7J26vDGsogw7hvXYmB2n70lY
rzhm+AnT9PIlcvLHqXY3RVuOH72kiI6oNotteH172HSbkUTv09QX3KP90dzcp+s4P+KSXhZRYB5U
WuF3VKm2SMfaFyRFuaSjVf2y3JATmJGrXTBik4Aj9wXHag7e1QV0G7N+03V9r80VR40oniCyNEuK
vTJYmjVLb0BNrNAnImM0+lq3JA6oGjW/BvmG9M/R1HDibapIATJfYk22YhPDfBcfTAPrtKbXB2dO
H7PS8vARpvM1FY+qg4xQh+8cK6jOHWzkYKt1cAWYOEH8VQYPjSDoVG+0+IfJJnhnRi6gOzbjmFZW
oQNJVcakzz3GTRfPHMttAh0lMEXQLMVRN5ub3yssTU1YLosRb7XiDVL0/kwMxBJsa+ZirLxhwRLZ
XOKWpL29neNpqHTY3tWD9CuW4fMfzEF+IlEka09zf+az+mlRAZqy4l+2oobbwcFwXTXMbGHIGbkP
fg3o3zZz5pJ8MFsaIMV1l1cXElcwjZH3fO86mtQx2pnr7nWZ7CMLZAkL0PKQ2ubWhamydOsKRMlw
QsPsrhnhtSK2qkVVTopgqmPgI8zC9WRztG6xo3miAYhJ4EXGDFDcyb4HPrJNgB6LFWKOflrju4/9
bZHroqSFCqtyYKlup4gjpz2xUATIw9BY2cOkuFxE7HNLCylsjsB7Vrzv/OzUtPmpCpp+qZjTF5Np
QsGIuEeiv63G9rP2aRxhpgawWwS3VjO9k07BSOm2AFU6TvlRSVKbaQbFUh8ouiPGGzrYzttiHwt9
S538jBVrtE1h62B9oqHigk+oy4ZGv6Rl+0PXAUikXQXoxSj9tW9RLECRktLEhW7IchkGeFglLulB
mtaHpndLnza6ZTPFwINFs89wcuyKiIRmZ95CdrcvbijJXYwtWhvWddPBtGgr/4ZXGPF7JopOPs1w
+sAdjUPQRk96b191xhUNJt2yjFxoIPn3fhFF+67SVvXI8dWlZ4CgF/i1KQUCMvrue0hjqrJMmuEm
y9lF5SoMPyk77B59CJd9W0b7qYUVYLn8lxXxwEOuyCgEsVjQ++1kZGVsRXwKCO2qy53k1ENkrAOF
XEroqBpbcC+BMwBuZf08LuqCEjclk0foBmyusu4XGLsPIBwjCEVTbcpquA4lITkCounMsRQ4s1aj
M7y7VggZMXEocJPmwbWTFwx71hriGdeijsG1tz85RK0Nw/4l8USsPEknI/XS1pSIjdk1al6SJivJ
IZhS1dIiSpZtdLPzD36FaTIFGMemD9wiCEJWfRNDnJm9JBqrYypk30moIjUWn/SxWBunN9qriY/U
saAlTqX6JHFuv5ZcKAvP3E6T/xZnhEXrkUWlTRDzMETGu+YQoyukfQsiQTNxTwCbItHPyHF4pUPt
w0Mo3eRDu3Oo4SuhCjMWp5ukJmdxEI6XXD1OSOXknQTH/g8zVNtYxc5acO0FFcXPm1V9Nm736Sds
IekMaZcddW04/aotaIHvoZP/GOx0BoHMYCSo68sQN9e5mN8Krm6KtQ1PFtNLV++BAb9N3JY7SibW
rfNcoh9czRgCf2CAWoBivzHCwjpFERVgoh4AqNBYww2AS5VRQrYx4X1V+LTlSCJC72h5bQo6I3qL
JgMqi2X5g2qYS2TK8gZZHc04BnCEqgEosk5+NTPYR7JHRMUV1UrUDhZse690rT20vbyOuXUqBTZ4
dkQ314BTbnlTtFeGjGZ795xXZuQACorToDu3dFMtkhjrt95ljzTokHn3y4+uwocxVoRA/amrVqFh
rKc6tw7QDzE9x8cc9Pjs5rkMTn7zWhWtSxkck0p8aUg/67wvd0mfaod6dP2D5K2HqDNNKwL8PcpO
zdhR9Bi/W9zIgNe/NOCPoL+8Y6XcCE+6/sZP0ltFKx72Y2/jSjgoViMc3mp9Dp6VV6wR9aowcPFZ
BY40zYYn0ma/YK7BKoyWeRUQphYGuN3XpgQom2btU1Jp3kH516omaU1OpFziKsWFZLPB8BKQg0Pv
XNMKIs0YUPlbcd3ZmDet4d6BxhQ81h5eSYOFPPOesTcbLd0TMiTFH9YnPc29C4VP0dp3KWuwHtuA
BgjI6ufJ4L0maho0tUH7GlJ1LUmfbUtac5EDxFeZ528oL/ii/OSrbLuXvJ6+1ZNxoVVXAw2zLi3s
z0yEM+nUhHvjcchOIBnX1fugQNO0ev+tGqVzEA3ZtJ7PE6yFa5syMVKXp32ExXigr7BgEa/0fJc5
vD8ctWPDvnboxD3y1noC6MMpI6UDdxgJFECIwzy/jUetP8RYwtw4l3vw0yfp9BeJ+/+ATwEuuB8d
Mm+goSIgaaK0Kj+0UdRuspyfpYQ06jByzvCr7JL0ckOQ4dcU0MjclVcRFMbZnYvk62Ano1y8ubM9
BJtOil06+vC8iCdFfXnM7z31fpAjWnFZxzNnIOEuCi2KN4Pp6xdjfBnFiLk0PNmOjjmx4BpsmESU
DAu/CPx0TX8kh0d2nTT0bojyHx4cn1hrnbWtsqWuG6jNRqG2rsHkUWm9vvTHAH+Zstct6eazVXJ+
z8FBydrALoJlpCuyTyTCjiZMvK0WHQoIWEtvjuNjslzBZ32YJPUXkxPTObrV/eE0qR95SYlEJq1N
Q09xmQYfvl7+yu0BNxNYBKR3uBAivuS6lexYKCwSbatpLQKvFqRr2j3bLZuWh04zXqHUxW7xw4jL
j2jofpaDjbOGSM4GsZZyw2A89zWIWCctv0jkfcVm/kAaiiQCO4GdOzARdspjve9F5UEMdXlgZmKF
fK7IvyxKD8KPWdMvgBHR3rjsKp7LwXgT0IWJcuf1CnU59QFvUwlNQX00PWKuJUGd5LskAkwadu5D
nGKK9goPJBMwirXh9pjAbBxkttUuVTnssw511hH0w/gMgo81TbYwd+BZDqskJlbO6uohEuAQWuTT
pW0HR1U31r7XqA+lylbW7nSqMwo0u9qTV7tEvZ2uISbZX12vPRAAX/fU0bworlz1DKA05DM/1s2l
wmY/pXONe+du+i8VCLU2LKAOChdJgVNYdV65Lw3CKtYQnuKm4KGiJp147ERe6+wxXC1U0tFvMffU
2hmARk3/7galuJaZr1/Bdyu6VnceDMmDyJMNbipGn3F6DScIo7WVfBD50Z4s0ah9gNllMfjyTbG2
WyW+eERAkJjR7HSH08TejY0LToFKHId3yY5FLXTjEjKJbw79NSPVmmXKPHBc/t9hz2LISmaEiso3
YC37fUUWNQ5o9Rl1VDAYcxGhdg1BxO4xqlMTkwXlhaif+Uzp7rFzoGENNK+Hr4aJnXcQ1yEP410e
OXvO0psi9ViusMrcBQktCsX0KBOfg7yF5jhu/nV/lpC0YxXpGBT5/tdf/4KbyjUNCUnJE45hQ76b
f/8f+skwXjng9who1xNNM24LOCdMLGft0qjD9gtficMdEdNgkK8bXmrczTgE6KN+Mkb7R9AsXSMy
WZrhPEmi4fKvn53x37q9XNPW+QeESRxSsoL987MDFcPZZ1Q8u4D7RhIP0PqD1H9o7Q3hQl5KOlU3
dqavs8QaH4WpPoYxerMFa4Oh1DZNCVUP9e1EdECAZuFKkhsoy5m2o/5Df5vI8ZBFLv+HUjJLzAV5
f3pVPVeXruE40tR1Bxntz8+7biTon7QFvXdfmMChTS7kvfGfeaM84dPKHrk4fSdKmu8mJqzfnhh4
OfDBNIvmINJzLK7tHh2uHjfaWMtD73rNoR66NW6k5NkykufAG7NNgG+YpVW74Sre4nfM9Ecijvpj
S7BLa2DQTYS1abGAjKBXLpBGZEjd7k5tHvdkiRsD9oMdrmwFEpSwEjBIizqDogAv4LvRCcN3dgyK
aVhVpCgYlMx161fFTbWieeIFsAB30QChlYC+mrhkFy5QKFM9j44R3MMl/jmb6GQfcckeYNKoOOKq
CK1t14DlgiFH9qkqXZfvrg2VrSKGzllLHbscMlESUUrMPdTaU4a7BsHGtcFIvENAIBDiLEhb/g6D
nJOhbePCbM6TpLnXCsdgGabUguOnrw52qcHgnx/uH4JRf43xMW7++FQa5uEG7ewVVgN7MZUgo3GT
SNb3L7n/+fsfdUJJjwG9MZY/hVc5P1Q5EWDDaE9TXRLBKDiaCjDdK3fMWW+yZuIaYPys+sa9Yfhf
VLOYWAe9+4Q6RLmHAHZucPpJOjUCSechbeBOtDbOfAJsl7v0VQpz3IsOK0mAkLEetDxlBG+pIono
700Ksrn3BynkC35ka0tWKl6T5ikgrVTOzmu0n03cZeSQIX1Qelkc7h9aSXQdWce4jT4cpix7bJVd
7dBq0VG1y6ToxZpM49x5WEEhiH0TzIL7MTQhtosyptEAzP7QjPLBqEusGy5ND2An/NP9Ia9SIBVO
A9bUCrVTphfMxLqiOYY566HuS/MlAqjoafH0NOW5gaFwMlYBs5QIA+cj8Iye3BYIFDOgo8cYWDWp
ql/KiOaaFMWbHScO/5HvBQ3RN6M8J67nXpVRWLdmvDiJpW3sVnkHd8BQ0NcKcK0pB47UtnmgjQbK
e1mPp9vAT+WJjHKNy9kO4Ac0tdqwAqHjeHIi66Q4l2nzspSoV3q4+zC52aLATMdBC/ILhWIV68P6
E+goXaZORn0w041R9eIwmB5ZUmPUHlFLWIuihi6RKOdycOoU8koMy2R+n6j53ZGvvUCmO5r8ireu
zJNFwHrLrLPy0QIrCCdjokphBgmwUfJONgGIdc/lnEatCjI+HWOAdfVvrgB8YXUG8Sw41rc0IC1Q
5IWzCuV8holSaH2Ng5Ftypql4wz1wSBuu6B5ocka6LK1S5A6xl/BOjY6jG7wq+EOgTtlPE2ThZMX
Vr1hVBRlyGKv3LjeG17JaI76ReN01FwivyFLWuAk8yuPjcn8uZjrDf1lRE/qxuWowgiNA9StKr6v
mnl0NO9C0VzCsy3DEx6Kn76dDCyzzwwN1sm3bOyraf7OHt4+On4fQDuqCQQmTbauLSKRI2dPf26E
NUuL44meN+uIFq7tkOUYMDTxiZti/BbOuHSvyCzYgj0LHBjBjT0QNcYNnmGlwufpeuEXqV1jx96y
3GdQJFc9l5tlM2owPXu9vMXmFOyIzB6d1GuuZlTbDKtl8tKGvEU0dSisLD1hLqQdu3H1i+Ygc7i1
lx5MBxevVfRnkxQ4kVSTUpcihmwzHhI3jt/bGeA8Jq1DjYFA1cDvQBwdL4fhtz/uOSAKX6dFrL1R
NzDAqDq4I6Yg+LF2+4rb94jg5u28bHC2ka6+urDLHqJ0qC650J2FMs32goPRWo/KjE52n4y7zuje
iw7lo+sJCw/OsMoIZo6+bN6a/FtkYdkNTM4YdZ8WzCcQMNPuoux23q5oxZa4Rnd1pXfwQ3GOqFC5
+r6l7cfcrSkUCRe6bzI7QM26MEuxkZs4dYg+18i/1d0mK9r5BZ1XlSbBNI0yBfR/+auELXSKe6hR
Kgj6Qz0/WChoy7Yz7DU0E+6gTiV2LNuy5wk6987hwEE3EKOi6YNmSg0YQ6Ax9xH9GCsNueCH1u1A
7ORHtJpqm9n+tAxG3Epo/Dits+xs8Sq8Zb0P0NT3hwOLWuN34++//xz+I/gsbr9v/M3f/pOPfxbl
WEcIh//04d9268f1f85/4r++4s9f/7ftZ3H5nn02//KLzk+b53/+gj/9pfyzf39aq+/q+58+IHYX
qfEBpXF8/GzaVN2fAP+B+Sv/X3/zf33e/5bnf938LWw6j//9H//+v/+5+X/417+cv6fRPxZ/37/8
d/O39W9s9T3yExZJGFcIm8mp/2zUX/+iCYPfM6ROpbWDUUtIqnb/3vxtUIKN00+FNFzr/0bhp617
xKFcauQc5/+n6duRlvenUc5m5jTonOVfNj3Tca1/HpA1JvOwyOij7xjTlAjIfSLHwTSqYAcsdDiV
70mhYfziAl0y+eC3Y7NNn0M8hT9iHVaFK306Rbz9lEtt5QmIOD2h8AAr+laOz3WpoqVmTOsuJj0b
U/GxwQa6LvXsR5p5yb5z/fd40tUWcN20D4aXMAX+BUPwwaspE1e0P5NFBAeUw8usdEUbBvyaUIfd
XtOe6g7xBRkPd36sUWIbwjHNjW0lCBq3Ivo5YZCj0Vlhqu2AXgw67VGD5X0NihuWLZBlacPUIV88
Qd7DiF59DG6VwWuxXBRyd8M82y90oOWrdAK0UEBHChIUtHAq+7XGvgyQiv89yZ6cMtlXLXjGwFRL
XbYDLY3fvBKfjYslPIdAvmxEu/SjntiVdSg433aY/bqIZLISFdtschz4/A9FrX8RhYSCNX7MzDSk
XQlJGIJuoQUbiT8rR/VscgIiLJLGjD0+vsCVXtWbJq33mmHt8ti4RUWSbIv8qTZrXmcWLE4eEU7q
hwcKUKC5DChmovrOAlctp2k4iJLdTCLqsyFbqn1ixLcCxxj+iAMoMK47zYfr1T9zcnt+Me5BW9Ii
VaS7IYSAzrLoPRMuT4s6MXDmhJOy9nk2lXUwq2F3/RitARdmIldRUK98L9nkge0QD+eIzHlzFfpw
Z3NyjgvAFuV6xGe3nnJvzweYb6MKuqvvcrjWC0IcBQ6eUs8P0pyeRReTkAYDrtQqqFtoaJ2erLDh
LvVaP1vsekIf7dy1I+zdlstAHhSMo8nOA3iX0qTryMZadBLTbV/isOk1POgSy8YIm3AzjVQxtV+N
Bho8q7MB/YLUu0Xfre54u3DyqpXCY9G5524yKAkBZ7mSNtxCsIFkbCwS9GSUDm2hpr2vCLFTNQH/
jjYttWrEthsjD66utqkahZqQJ8BS8dOXQFd1O2Xc6tBTJ9/6NLsRRp22SaPEQ/WnmSjNYzIjuFRC
OuDtsXunMi04jNA4utJ/z93vtZbQDVAipIezZykOZYs83J4I5D4Tpplbxsdr2O2bwn4zhtc6ZHvU
i/zYd0G0HhM5Ry59cusjntoiZejqux522PhqlAHuZsUcRrHUfkT8K+amkTY9TknElp+zFL2mMOxi
I7imbXJ1Q3EiVnLMDEomI/OV8AUZ4kIjPZ1+QI1CprfKU4AnriOmWrcudkD7HMUKy9rU7VPz04iw
qiekWKIU71/sD/Bb2mtbDm+F5n0Hcky/mUdG3XHtDcRqnlk1qQ0n13gbIYhprrjizFjXRgPJTrGM
5nfbMdwrRH6gGfq5JE5iynwr0EL1IjXWYBs+AroCC0f7phK5I6eB45TOOvo8f8YJlBiaGha9IJkq
Xfd9gC4nzRHEt8cMpoZnY6rI9ec/VDhjSjXmaz18NCHfYnPqxArNxWFLgcSSTRIIBZF+zGanyCCe
Jrodfiq1FkFFqU+MVxpbLyYjCXipK3CCpF922ByndHrUG/nawv4ilFI2O43Vm+FmHYyw6IZt51V1
U4BU3m9Hv8SPR02OSdjRM2rMnc1W58q5kGqJI6Y50r3Bij5aTWEXLiy7mputfg7ueK4mf2eQL3Er
alz+D01n1hyn0i3RX0QEYxW8NvSseZZfCFnyKWYoZvj130I37ovi2MeWJTUNtXNnrvR5J0Fueu0E
ECs9YUKZlu44gJrpR+M4UxgLt/c2MUscR6lwmQ3qtzZ/DkCZcuuUOiR0nZTWENXGPO2Ji1MMmXsI
drI6ZzhTlsVnNQzQjrHPrrvhkAwk7vT8FgToyCwfZq93I7M/98AjL6iVv47jqHAGfICGxV7Cbc6L
hBVfIzrgSa2ghbGJUGZbH6aqpSvdmTES+9WXLbuBYURSuhJwpnYKutca66x5ep+taj33BmQ8iAz2
tfPMDwW7eacB0u60j2+Lu4FJSOokySiWoPZqwfNMu96+m4JvZyGg6dYOq7jaOjUCuzYuSIw/T4hh
begmA8HWWdiwtOujMSSQm9Xmv4VGv9qnEfhL3oznNH1EA/yH6QRwj6GBxvkPnaSYsBKzwUqUIHaR
UhfzK/99OlbCkzNqyvRN+Q2dpbFk9EKeWZT1PELfpP/ziz2aE6mm/6S0wTs0AVBowH3vRuLz/9v6
EhPfG8ftzC7lLljVPZU5vItb72Uu4YQ0YEF280Q0fhGk2oLsAcn5l20AciB5yTs4E56p5v2kvyuL
Nr3Au1l6xjucPuBThpgF4dzti9G4z3z7IVbqyg/zjqpKuetSMO+WUsgSBYY6ezu/prxpHNuj98Nm
jjYtenB7wOA5mw9alKajwWnfHHH+MhOCq/TYndrlx2xhiqvwKhyQ73EbZhgAZXzVazR5I2a0vMfC
Ml7hmIQ6Bi8VO4HgXQblVbbHmPxO600/fcAdkwqoLRjgYDhKTy2I5HElj2eIBQnOvDUylkceTBAA
R8mllnR0zs3Q3uvkVusKiidw6ngiY9jngFKKHEtkVy/vFe0mY5bhdjfLPUbPFzQj7BSZ94eTubMl
TYRDhYt6X4rlkppUv8lmw1/26lNknM/aLQmK06+6/t8HPGhH14bL64AimwXoPZswpDHCja6pJ20K
76byOLCNaYKShmzrx8HfmgHdxkkdjCSCV0QlOzUBHTp+2AHJU0kMwK/AhqCGaM6mT0tY7/1qP1uZ
mxxFClQycO99owILgXUbvXo98CVEed1dBGGZ12IsUadpgdwbpU8OY3UKSCsftGamJ3sRd0H+MmEu
qYy5P9WefBaGf+X3/wxEwLrW5fmHWHro56GPisz/wyL1L4Tv4ppPNMnhCcF5N4h3a0Zj7wyxyVM3
gF62ex9NBVQjsSjCN3PPmMyWrsgeSg9qFDuZH5sUwtEhvPIS6EeB+9no++bSkp7ep+t01yrnFHNY
Q+SpsjBYRQE8cGbjKomQwyyhDlRlXCMdtyFYOj1rURa8jNC1lBE/CpYuEM+U6xiEaxJ0QkwN+eS+
+9u7ZLaoxpmW+kqAmDZShxsW9MZwSKkW8EGJpgmtdWPGC2dbtFS04NUjlI9slwfjBcNocUWNUSSW
U2pdZr0H7SCNNt3D5GuBN+xyz/3nBjwxaOR5YDOfGTY2OjvhelJPTebeLqXzPk/Ae2bY+Jz1fmqx
4MTM25syx8Kn2/aQeVQqxH731m6dbLF9TQJ3PMh8EVHAGEkn78Gw9IM0ljM1hm9TDvW9Hf+1Rlti
1cUm42bps8+AsFsaVtMZpGR3Nl98mjtbG7aHTn1UftSOxjZuuJBOsVogjZV85x676GD0P7y1su/8
UTP4T4CTso5HO3i2s+srYoOcpwKRQ6IW7R5d/9H/jwAYTJZWwKyrMC2NVkI5kXmaAWBEyz/J2joC
qdCw5nNvyNQpHKGRHHDAELc+NUFzxQF6T6D0ansEMewNgpeFmSAeZYo3xQoQl2fJEgxOrQ+ATKr8
hybBcp+174GhXwQdJNDv6IYS3t/Ea57m3rwh24Nj5XFoutf6tpvjMJHDm0zix0nThWDGUDaOgYAg
TmjkHAzGP+qJQRIRp6oBK3apg9uZWLsa38RiPQaV/F7qb98i1VULuwdXjXnByZ87rFzLlBS7YAn+
OTUowHpx6Mj1EDxb719So5K4JkN/MUOcoU+OvC57GYxPYOgvmR6AHmOGHIqDtCwKtmossq777fXW
re/T5ZW4FqU3/VmWVHxWCQlGFoxtndyR6Ay9ZrlwUb5vK0CqL7Y1+lcrCs7s8KPUaNOXMd4bePXL
oP4hh7SPvYroUAIwa2x4lCRUFaYQfxNr4FoHG2h7Hd6tAvbWZBGOf8C7JlijWZcURA+cygXpw1ke
pt76o3csAVBnmf6GJH/NMsXuNoVYionKc/D4VxN3I2E+uMYc8EYBrhNUVBZZT/TGvZvYzBxvYRFb
JuwDK4pdfH4Wa1n5RMBiOj3inNUPwAuL6OayfGWjjdKa3xejgwpXv5pT+qQScdEOdVxQC8CatuIJ
oDvZh9Y61zG7RrChy74hrWLW1nlNTc6AVvNHV7ClMsZDB8tYhDr8jGh8rEZGH00iQgboszjTQiMn
CGeklMM6wzxdsAwQ97PX46SgWXrPsuUl7mZysmlS/0BYvemCdYlGg/nWaEwLP8a1hyZMBJHBzZJs
PCofiCAdu6sTc7/DIzGsrIKXRN9DYGLob+WRfxhRXy4nV0x3VpssBxJDHCGNqGhfl+7dbKgSbCkj
aOPbFKF56kG2xKReE58Csx440F6m1rdass+ub+qD5opltcZwSEe3g62juGgPz+FQ0WQhv/EYtkdj
5aCZUB/fYf/eq5QoTzyU57ryuJjz5d4KJicsOwuMWksUp2UFk00/K3s+7hqQDlmOejkvpUW77b6m
kDNbOkHXxN+JQiIcABm2Vv+YB0ZMBFj9N7bOf5zhI7yiaTRKGjbi2a52a4MlXVnDoxZDQmZPd9cU
6ToRJHmaNZ+ixGPMd5bsaa0nKnWqGCJlBnGmBF1Kuqg44l36bs1eHe2JYHLRS4XDC1752gcHXKjQ
w/g+e54GwIh3TcY7nTWQtU+QOveAx2U0+eKfV2FYrj2LmHuawsBv4rsGIGuj9Kmkb0KPxYcZg6wb
CZZgocby7VYK7Bo09l3fVNPefo0djscBxvAotbrqBkLWDrzfW2733LVbtJu2o7mk8gQugPXb51xQ
pGl5P3Tbya8aabf1F1js7dUtSKmbPXWYxCZBT8zcdMeMh5oxMTRg13p2hjUyGz+IsAI6TA2nqodM
KQ1OME1HfEmRy2sFQ3pTqqvjyT/CKsqjDY0r0XFIrIjgs1+8DXnDtKimaS8UnrGultOhnxSwcXPk
snCX65x1L4WqGfbNMBcXisU4DXDrsKVpR7StXCAffZDAShYb/2jd9GGrsz1BDhLIQIRL+DB7ixTM
Lvao6ZJuvB8GHjZJjgtvxmpFL/erAvC5GzWVU2b6YmjEWsSeB78DVVHjQa2xAobU7KkoE9l0Yh8I
BqTJ8BfQNSMlQfB5ns6T6z7HdWzvnbKvIt2ofO/CqgyrBVJIHgugo1aXH1rWu9jVJvZcUBE2qeFk
CJMLqUwxbBoAfCvc4lY9fVZlau+UhVhAyA6USVY9jbU3s2Fcq0Oq1Yf6gzl3ecKoldKEvLHg3PFb
Ju6+7yswc7hT9gZ1mWEl+/WUQUxhEWl7vGzsfFTO7A3E9hKk5LHVHyrtnN1qyBxD/AjhnudyTmog
Maci8kexYBCF4Zi/04UKA6PxUNM7Dawi5cTizG57LQLSMqXhXteJH7jJLdWkwmyvAewllOpi2wLP
yg6CKnF7lzNBAhCdBGc9/2WZ+y+G7u4QxOOLkNA3WdAqcDQv7FYLcmsm4KWiegcAmZ2azVlZkji2
aHaIza44com/J9mQHWm2M8Gk2F/EjAoJ+9Qz/H9OS8/tWnRfAcORTV8X0YQj9a2KLdjCGL8k3Vld
GfwxbsOq3jjl2yLqm1LY5tTU8qeTPfUl5gZ0Qddx5Jc0aWZzYj7kxbjuKxdrmJldFHYmgAt/p5HB
lTYk4Jbig0ceQ1oaz2d4pJS/5JDAplyfD/iZv7Aq0kW9rREWhyrkri7x4erxyYC+k/RxcuMjVaWB
S4LB7kID4EJoW7LfDQzodJouJ98ugSYMBFkCIvOVxT/sbzclTutvSfvkTNiM3E6fV92wAcpUG6Yp
amnLfXHFBbWkJheq6iARWri2BtLmAnB4Pdj0cHAnSbB2AzAdeBPRRhEQpNonuUETiVYjbGAK5Gip
4IEdUJO+EveHeln5e98+5Z2+aLMrn+bAP48A1g6lDUNRlgubkbTWexxe6rO2965HoBG+67lWHf0Z
iQtmKnWIQA+g8bQ4OJgFr2lmn6y03mAmKwbm7dMJnW3Lv7WPnODN8nT8kpX5IZ3A8ZvWWy9YpkqW
gWHNIDqr8dbjVnDfrc4rujJBJG2fDNya3Eqz9ZSTlT4JJ/6bW7FgN+4dEmF/90L/pV0ByH32zgG1
2zfJQ1cN03709OOUstSvRdqFiq6AHWbBJSyLTfkcngkKxexqi7NZ8v5p3bI9gcsUMeh82+EQBjPr
jbfyXV9Q4zMWI43KUW+O3oH9+o0VOMNeYO3dxQ271cVvsO218Cs3o15bUbM+5VSjugYtAqqkrCKJ
IeITy2IlGg5d/9DxpjpUK4q7ID/iFtI68H42tyX6rvJt5E9OEzxN4TvyDswamt9d3+5QxP7NpVVe
SpPbedawHbYznt9QzQw+HZl/Pzfp/aRat/F853bkSJgMAAfViJrjJtl9PEChdsyz76bTVXTdWXoJ
ttiGw25L4STqSHIET0D6gdKdbGiyA+CYq2mv9QmQOTZ/drheDvmld4uQTCvn9q5jSEz1Z79sfYk0
qRS0mu4mmmdtBP1QWTUvglToenJ6g7X6N6OtiBOH8xwU3X51WvPMpU69wHhKFss6aIMnqKSMlA4G
Eidp+to5KDmYhwp2GSQ9s3LCwp29gyolT8WpljZIkIcZ7ZFB5fyVAc4OhDYfgpDlYzFcKG5d6y93
sj7ckooqwpf6GI8N3UD4G/aTMd2kDheJGcOx1Ol0DEx6dIvgWrgBpPB5Sz4A4AoUqE4qp1jBgIOM
VMVtwJ6nlvgB47mkU0xhU65nKlqLgdiIFvZbza0SAcNVocPtdKj9/LbXF/oPxZ6D9EouK39yM9q0
mS234IRnnDjcHFe/VnSQFSRi02WXSRLdbPtExMhJ7MFxPgUAtwMRs8toPfSm1b5Wfaef14WsgYNH
ruV5A6JUpFFCcKtXMBQHL3kooPizmpAG9BQI3PsSkXM/tlwfbkf9fFF4eKsgqu1yyADOZmlyFm+M
NBdHsfjiPpHLg7dmp0C4xjkwMAISA9soTqUMSUM/lb5kW5OUTlStwLpqW9/D7X2K58C9LbRn3sRt
RoSscfadw8GbiHbcjtaBiRlqF0oLnSl+g3Qbdg6Jb6x/kgU0FiIzNUcEAQ6ZvemKOxfq5Mj6+lFY
nR8ifXzXCPQ7If3gIZcuVayxNxy6iU/tFSMAgw130pnQKLJK/azEPk9Dd0PVmcnxHPZxhmkvTCAK
PSJwT3dFQIPfDN+vayE8maOeTt46P48t5zB7xUIAnIpzWKbtfcLmRFnceUW9wpFeuzu6wOQuT6aL
h60afonnX+ul/2zsal9Rro511XaeTU6zDLT4GcfgbuJ2GyZzIE7z6L2tnHmmwh4PCpOkvTA/LjEa
mClA77lqJY4qykelLIr/luZpLWgxGtNiCFODkAWEkPx5dYx7NiTTpcB1KvRiHavaIB/qFO7ZLOaH
BaDFjr1xG5Y40nYd+VseXIQw0KVvgKjxzRg0aOQOpdhCm9c+vsiZjnrVl4+/H7jZ0AazpMZh/p5L
LnmCRcV5wUh77E16MDBon4vWzG+hPUejskZ6te3iETRUzPOF5lCN/7pp/e46yIkTPbq4a/JaSY+/
7BU13TcW4BA93K2uk3Pl2sctnoQfWEmOHn7/yL+N5mB31Xlq6h/RIbtSWnfNA9u9MWz4JdPMAOP4
D0ZFtone0ez590O/PqyWmVDpkBKvpI7rEGOOzmmY3fBY+6BYjHBJC1K25NTCrlCHafGfGxDWJ2mD
wR3KZDsb2PJS6TOjm3cRtwmtkjdbC6o7F1h3GR1hPZMaXSjR5D7AAS0A/4IYDqZ57YnXiNp/n9Yi
vkmT1r/BXFtKUFY6+F7yoAbPNOOs1TZHfJs6OJ4SHd1bcx6sxzl5bfNxPfYNx6feHihbMseBOZiO
pTqpKw4NlONMamEEluqSTISWDRIUAUeUcMSPFVVu3QHp8z6ppKCAS/XvFTAWaM8yj7gBJuduTtPQ
Bib7Hq/M2tXUw+ASLFBn9kyNgazbtg6pk6Lhx8NwcDTxiIHqPTnApNlHlCQ8sLebKZHrjCpnehX+
G6g8vU9p4qS/x83YRDg6clzaU4YuOONOpPLX9jnQO8W5wSLfDxVdY0MNTeBf1on+IkyPCVDNwDEb
1Rw9awZ+zc8lK13oGYlJGnqaL0lRfLcd8Le0v1MONoy5HOx9Z8K+T+vyPWhq+xqnlnnWcZXipHKe
M7q4DLEGd7zibOOUHQUeWnHtj8E+sNxbm16MDwfgI7PZ4t3iYV5OaGZrVPoxOBqWSfkEP5HU8k3h
IaWzE+1YHCBlpyjjTp7t7CnlhUVA0h57jbGcl6dOKujNbUMRLOW5spn55Dw+7dwxN/7sf3J97OuF
CpEOV2XHUaErjw7mnDAOtedQllmN76mJVWWQi8+Tw3wvGaE4gJoBjPLRObOVzo8d1dYltl+e6pHv
CjuscRwzORr/dQ71wGO+fqSe+FePfRfly3xeDahjyUL7T1DBdFb0aq0SN+DYQywhdD/wQPAel2lp
Q+3EQxQ0BlXbpvob2AmFSBA1LYU4WY60XOkcazYWXkrV+AokXXKXIPfvPeiEh4JSzoqYMPd3vgyU
+hZHckaGwjRI4Q0LmnLssm2B0F7bXb6fLZpuF1F2N0RRf9bCSU+0qTNl6Xts0vAqsuyMdP4yBS2i
pubUMxrSOzHclWQn/uQlm27fmvV9LIigjH7CpbuatMmMJQ+cvqb8Bgk8h6fJ9oqR3TB+GG/akzMa
n6ZpPZAfgJ2RbjZ92bJKyn+WwjOOJGj7lFTAsMXchbJZHmziuj/CrqF5QS2foid50or2q9wAYwZN
L1S5QEXylx985Y+dJ4lQ2OuzuTm38QR9M3vuGhFjIZqwwluOFzUe+66UJflVG/Gf2IB8pEQJeElQ
fdyt1tEwbzq7t3e2XbM0yWLFEsCiOc5bWM57rRN15NOJ1Bbpm6NpBR2lY31UMdMfiHg/6TBNqW1H
QbPxnL0ahl+8LE5y53gOWcUOIbvvbf+GIouFwh5kbDvumI7InrP3ps0QNXq+6db7hvTaGedwADOL
UMs4QEnNEhuqatI8cnvOiBU5+jxmwryfmoXhwk5CSAzTNe6HdxCk2a7w82PpOzyxeiGOsBIjGByC
FhqCPeB0YCmYmFF+z9awxfwT7PVzq803WCFzoh7mkXRly/6fG2VOYflBjcntGKOp1w2EStzG5NAJ
E7axq08FW19wBlQLJmo4V5oLIfUNFo51sk+qgaNuXjTXCabUbNIimjnztcV1eG0LDs3S5xg+L7Qb
WPMrD8hPZeTOofPGP/GIxDPriFlDsSJuTWYCCbVp+1C5PhGdoWze7RXZpHC+c7a0lywh6O2wLx8X
+lfa4EXhszskyCTM1XxQRf6aY7hB2lkZ5RfzxcX6c6zN9Gdi+IaSQQngBpZ0Gk0UlLxPs2mLANXX
+cyyTpxGWI2MeUhE5bR+BRydDq3gljDnFnCjbnzF+GDAx/AfVbuOR12b6jAHGDkaljc3uiFNCYzn
hew5R0X4mTvSju41DhA9G3Df+VSpm8GMLeqM9eNYlvLApuFza3wjTGR9w8B+nQsszEAVf0BJ2thm
qIQpWfiFv5+J4nlj7031llOz++uS0uA7ZuCFx6lwgKzSNc1RvrxKYcORHze2qgetbW52gGrGjZvN
5nEFVNEpVurTgjrljPb3nECNMRohj3Nf3A8QYnYeK2aOLMn97+crhpTqMyCXNYfZ42oOt/RwjFeB
5ItMVvuUMMgGZt09HhjNNOSfy63Kp94+kIu9QPFMKK7gVyyyYH1M1ANUc2ggBfPAFcjKBWSUAAXt
4o5uw59ql4g7u8SasfOM+lnLadmuUrqBUSojj2/8krF+IcZGmUbsJwzhlmKMV/3wRQRz1+pkZloH
2UOyp6rG4Qhno0J2Nqgrx7nI3/7/D6Q5SR2zHjkO66czdSbIN25e6xBgstCdv6t6Tx7jPv4u+/bI
H4h679VZhwG39m1RSJz2qnhKVGyGxYribcRfouw/gQvVD4WH1Ap4KTljtiWJ5613dsvTH08t5qiU
iWLh54c2EsxHLt0kGjV0XkHbSMQW68W0Y/0vmbeSMfVjaZ/2r7RzoixHMrDm6clPGJYcn85LQTie
tAjKHP+EiMVrSTHnyRqv7XYFYiYhBYAmsRva0btYAJPpWAY6ZNEAVUzSB+mP+gUT6km6s31wveUo
1j/lYocjLY68/MsVw97IWsbxdtzaKPIrTl05hSpdm7tmcbtb1wB1XfeX2YjpqU5xmWmA2LfkNR10
tKwl3cTXWZUIc4G+BSul7jur3JNQk1dqkHFx0bhcg5k9uS4mava/pNPxTe2zZoN4pmkSEhVRQD/T
e5WN8rZPgKwD9GIpLJCi4trb5dCOYIdhkTb3bjYCQYOAu3n36DpqkfwKKiy4PXOuYiXSBA8z95Ww
8lO+8lQ/NfBtd37mwhpYWIQHU36tJrt5jAWm55HqjF2Z0t21+EsN4DN5olVj27r6lGwQvKApFk10
NQlHgqVjlFcOuwLRH9nGvxG1XTC2TK9Epf3YphvUnIDw2pa5aa0sq7PuOclm9GDYLFXQh9TtFAfH
mz/KLQhB3e9r300pq//ikY0rj84S8AJ9TEfLDt0GmLDTsKxrF3xL/PbOSTmNNjWCSLNS9WO0MDQz
lisS0esigEqFiEgA1Hw8gFpjsOCr9jRctWTgZZx79S+Xfb8flzE+tgaTxu/fW+P+8vtfKYLl0ZYO
irFeLgUVW+vA2j8rfDgPzrxt7iY8BmzCYXao1EAPY+G8N/ICB0cS6ZXx1iTkeZySAV3Yh5m3Ct89
FTKwTx15bi47tz312z6EiFf64i2S/cTS0dMWJ2/ynssEor4k5pYbrsFwFjM/OqidrsWiWFKGN6CY
SSO7TE/BxpH2q+LL5QxFVFmcOKzy1HSBtQ4yJ2wZx0dixId0WQGMKuu11DybhmlbzLP1WJK02bVy
WS6xoWmzt5K/hDu4/wAQjXrGyJ0LOfniDVSVqaKqQtNCRGkC9ijLCnDQ7hOWAKHdOiWWL5xJEMlO
lvF7S2/IBvmPpjSxbRlCX35f3zjdym7Wg5fgYK+czQO2/T9XZ2TVBD7WXwze73+tXstbCFsN6EuE
1nKuw371zomhcYmhPuneug967nnVygsiGEiihkuHxH2j4d/Rb51ivM9bDRFdJepAqu8tMXmzjimf
zTXtk7PFbyZAIl1aeMe2OlCH0u8L1f0sS8Cn7EaDggKFEMcJgDgiIRqi4xCjf4QnXxNCWwT/+4lb
w8zQJZPk1BktK/TypYA/eYC5uF5ms3s3DI62xZaPnUcC2zvg+0NEngd1jyYVD8swOIRHWiVwEG2v
E6HH+tIMFONAOCrW8gfgDLDAmpNN/9A2sjwLfhiem854WIbtrJk80tvTmvuejRLF6KiX9CodKW84
No2BZQfEDKs941RrGg2RQnAY1F17ofoBu4n03hgF+dX2IR2oHNVImiGXRn35ffk5mdDh3Y3m3smH
HbEFEU4JuKZs+5Z+P9RAni5uQ106Odb739yP6rLtb/dHVoB88QNPQmUW1mlxgaTmZYV8Yjf6Yjo2
6xXsmCZix8UcORhjI/20wSO09koPt8xJ97yC2yOP75gyCubV4kxpjHdZAyTPcodznnjYv3zjds5W
vKQ9J6c0GPQdZ9qF20W3HsYGvadZmks8vrOAy2/n0rQubmqfGy3rO+5xB/z903Uw+hKZKPtL6vb4
W3uDglDRh4WsmsUapadkFbRt8zdn9Kkaje7WEsWfriGjRGVQcGsVmTh6xvJDf1N2naZm3+VwUM3F
IwZHd3vuZCnWZ2wwq5nL/Sbl3CUZ3u0SSqQvoaoiWMPcVbxF+foOq7EqIlbuk2vIACSTGTpVjGnM
RlCgKcsB7TfUB8ps+sNsUdEkyFfcNPTyFoGR37ElhxuQ9i5GKVBuhDdXtIV0Y+o9YW8iPq6q75xm
F1cAPagMnxI/VkqjofaUR0FXD3Dr6brlbTqVzyRMmsm4CXyqqbzcYvXkK3oxFbSNNN/3ixHfZG23
EE/BTdJTpSTHYT653vyXZqcnTXftwQQvFPJtFaXYp6OvHwyv+ZmqJz+mUY1A63WeEnzKftXdBsK+
5498pwbdnXF96EcRlkkZFQ8CxYya5RD1YEch536Z2DEr9Zx4m0tvje9Z33qRzd1r8GHotkRXShk8
5S7PWVOUl862siNm0+OsFek3aLv4QVMdSfgW3kcbo14kFoySrHHLqPYFBibjweG0HPF6JlEQZ38G
0L+8e72B5Src/G78y6OQS9foGigSJH+ELJEptLpREMbqQtO+QO1g2Lry3ku+Ukvz1MK4FQU2vnDL
f00EIhNOBqRo6l36ofyXm+1hHucvXfmffWr/tQ3zXIkNpZUzpsbwJdixbKXTYSrQ2dke0gvFspp0
N1KyDTZzaeDd6nY+nvH4EO1e8m93mcrIrWs8rJSPaIYRHqXWD8i9Z4yMPzw2164J0xa/ZApLg27G
bN/i8F+N5up05N21RbfZmEHVMpL7eHb/1QK5q5rYRw3g/TEIRezTQRh6fsomIvtQBTR5601PcGxa
HkxhVbNgl5yUcdlVaWglKyw4TmNFZr1YxXA1AKY4o/cK6vwUa/I1EgdcrE1QVsbZiZc04mEZR/7W
6Oi032VsXEpIB2d/juyKoGawSHWcO4PwOrMmx7qn0bxR5kW4zl9qq9/9Un+poX8B9h82lnsUsnuL
Yy4p/mEEDvFPxAxi2YTdoYP0Qpv13kQcWNv+1hTBLudwb7YGbozG1FEzfbPTo90aX1fYa/3P5/R8
tI3xQQTemXa09DkYOcDHiw+sKdAvqU0FK/1DA4gSLEmy5P1Sg+reyYEA/IC6MUGxDRecF2D3nhNW
Nfv8NlgpuWsoRlSe6UZt46YHSDvPKj9abOUAmVsGCAC86l5H7f0EWOc4TxW89vxl8laikB1x+7pi
AZ862aGKlXOz+smLJQG0r8ki0TUqHkm9+m/IPXvfzE+Q2+CnpkYQtsvfunIQiIdPtv3J3uKpQJyW
tzrFHW1ywaqYRzhI/ksMmlzj+ZEoHVvZ9WzbNhJICzYIXcgz8TVIVks7lqx4oOjYdSy69NrSxCRm
yO4yxvmtuzbxoQURdHG7BcQxID+EENAVE0zKoJsjQjHwNEDo7Bw5kWNkCnKK9Zh69X+m2+ALp1pv
V1rQoQqUJLHOWIMQYTFoIObK4cOzkdQHqp9xJxHgds3lCzcqFanGyRuMD5pQQtd3bwoeAU3jffSx
1+84SsQy5+ajuUfhwSTiyHegp2AfF97WChjggHEMVvYc0NgxPGW0GqBIGoCPucBHr22pMctPwh+u
upf7kTjLbrX5UJEkDvVkOlHudDpM560RL6YaIrOAr9TVfLbLhZAjY1LUFpupXPQzwghV5ovLaKxy
RhCQOfqa2u3dRoUxqaeluKGTx97R7xgHKK3OrnAfqRbMHRxJvPwLNUFi/plj88vQm+NZ6G83FgcW
H9xxlH2ddAF2m57eWQYkH5wbyQnx4KZGse+C9oTbD1Z9xk4mxn1fBl9J0jwQlLhlyICzv73QI/2m
CXJUy0IyhBBjHDKShGtKHk+xgONG5BW0vQRWrXCS2R9L1u07Ju88O7ulf1tn7IB6ggYbrC2YWGqX
y1ubzcihyUOMa96OgZ0A5gjbCZCEp/hpmZPEXXe0ZnmaRpTKOfC+llVc3HY4gcSPvfJ1GmkEkKg8
h7vZR4FHaGhD+k5RNOcws1OLNUFWR1XlVpwiYv9KDLGDBeQ3gDJKZBuz9L1dbA+3GLAo5rWTvzWS
w8E69nAqIxMjCJXTbOdF95S3wYc2Zqg4lB8pKtf2gXePkBXl/FBDhz3yHuoWrXeF+kiquPgUsY+j
iULRA6/hoQYKf1OMS8sSYX0FmhlcLYxe0VqDNwbkbmf+lYhWjNudOlXknvMUy4pCao8YtV1E7bpS
8+nmTjRAcw/dnEel7CpEIRT4UEA3YCNIH0RLdRv9GUsfES/CKjycCsOCACzQGyrTbDnRFqRiE9lh
ZVEU+/XwvpQAZ50g++wcj6yOoOvPzAhlrE1bPvM+w392mSzrs50kkfdEPMIVc8k3NnwNhOf3RZV/
QoDgE417bwYMmi9uuRcNRoJpyyA7qORT4I/R1DPW1/wqsIOagh7rSjPZGHLx4aIzquOaIF/i+4b+
s4yw3GvcYhSaV3Ruh+RnUKOtx4qXkClGU23XjSd7tL8Sfq4Y8TEdYfs7DHjTT5P1Y4JgOqktt9ZA
mOfb5D4hs/+MRN81CTTWygKVmVQLt5f0Yg7zAMitoR8JkiEm2LrY87UA+cFtzlYJiR4NFrSHq+89
f+BLagjrTX06USxUDzu0gnG/Bt9kwNazletjEvgOOjIZ6r6qEWL6ra4NATUWSKOjuOmaCZ6VURLH
j5Y5tqKVflq+iYcSMvztRv5O+FGROyhDb/CgsZd0LjvNKau9LTogbcodqGOaXQ07fDbXZ6EMQBqN
+h9f59XbOJNt0V9EgLFIvipnOacXwm63mTOLLPLX30X14PZgMN+8CJacJbGqzjl7r/1uGEOGKdnk
+kfVdwwswek+nObVJH5MPJJvxzqlyOyy6L0v2wGPgJMdsoHFfsrrat8fjWTimSYW96gXAL2iCfOG
a5f+m8VQGIXWwCFJ1+xNlVjBE+FA63HmXvq+lezxLNi+h2VIJOU7kr5f2TSKO1/TujtJlBhN+vum
qNS78sD0+KjdDpOMeuTYE4P25JdP4UbYVJjtQZiSdc8pk9g77+jwX3MEExUDFVVc8bcMx3RqvxA1
PgSlYb2pMX+YFL8htLqByo9fwZh/ZTt9gSQRylSNEGGOJgbMxuByYdJJPoc5kcl6yAqR1AYJrYNy
36DJkamevzfzU0ERaQYIAyfPKN5Ne5Xpxm90TtY1sveB65i8wMNnXw3HJA6qLaUtgaZEvGwS0IXA
jboVoUjdU1A1+8TMARIVHKoz5B9h0r0COycwK9LEQs2/z59I6jJHZR8HQwWryRDMwRDY3f47u4id
va4pfWVP5XgdBD2xYlopO9i7dWucG+Zb59tHiIAecmMG1ATRuvXIIssjt79I7SFGCP5hBh1ArqE+
FLaEAsAGsQ6RohPPgysjImscw0362TJ0WjUtWqBiYLJCT5OCubHpHmvfpRrAMYjD7W3Vs/6enIb3
Q1hxOiwHTpoaS3bElTXxW6YemkwhkChhzcDaQ7IU7Iviw6p4OeVElkoAx94jcxGHGueFXn/yHYyJ
aPWvvZt91mjCV0EMEEDXAWm3SiIXH7J2y8RfT9B/pvqvqg4Mohw8bGBIdXv6xEtAxTDQCPLyXLH2
Uo6dqS1/kGj1e0tjCuVjxFqnLYs1/JEMFemVU3S40KI8Ps1Ian9oH40pvtRREq8TA5+N2WlkbBXm
uA1YXlWo/TIHngdv6scz8v4CXxUALLwqjO4AOR6k/wLf96KB29xqAYGckbzEJvnnFt9xdJ2PplDl
tepAr8FUN5KnTsh2E/nt0fNNJHA2TOypt3G89Rp69yGC66NOAkG6nVTNo/KQftmwpXrhrWlP1HfW
LESWnGTJriLYIU7bfavDJQ9yj/P+KOUHLUaaaQOU07q0ycNrrePYgtLzgVoYtUPrh0Td+1CKp8LU
vAN14g8qguiiY01eNlHnbdzc4/2o8+bSLtKhZ+cGQjviVT4lY3wZdHyIpcT3wy7Frtzq0/GW/JyY
WbNjZEYh3+Y/QVZ+dj7Hb0SK0aIeeRZn5fcyniZtFaYNoc3zgBS3yrk1AEYA6X5rM0oByZjrmANN
wkCMRNYvxrUxPzlRmhaP0jBegFz4H2ii1VJEVXFOkZXd+UCiNWa1shnEe9QO2tLpIEgqw3ruRjZ4
gdJzvL32Cg6c4xhrxGHNR4gAC6NRwRnSinpsKVq/Bjt0Ff26Y7d1zSY50Z6CWhhjhCNHbqlX4YNR
7L0hd2g8MMW1m3SR0UjcZZgr5k4szFLzdSYF7OshIDGaw+8r+ZyM6NyjaUnn2SAaJNDng34VlevM
k/Y5CkjucDTnwPtveErM59rQaGMrLmvLornCAFpxgNFDAfoQZKotCM+pp7nEdznqkFcet8bB6Vx7
qwodS+CQHWKrx6Ecf92W2tTg2zNjmhuX+R75+CURatybMcdgZ+guBHYEwBrBf+LlkougNcJ1wevj
d6Bqi4q2gd3VRGAX4T5Faojuj/l0F1rNNmcezi6dBkvdosKRNvW+F+qPdlStmFk9i4wWDacjc2V6
FBTJ/B7gtZvbH9qPVmobK42erbFM6AqlmFt1ChaEsWy8Dfs4DOxXzQ7YIQpUOaVAMmoUcE8a038V
tnp1CCDThHzhdJOeZlormakPtlBfke2i0WB7VQ3H9U6Ro97mEUUh587lxEuVjO6DY/KiM13qmXn7
sIVDsUMUGc+xQc0+6lJU7qaJsdh5NLF+KpeZbaPnx8ApfQ70DIfSsHiHI3tvKA5Nw/wc+5mfXOqi
7R5g5TxHAS+6TT44V2rkQZupVhAjnuLJa9b6bOfDfoadortCqgw7G3Urw/B9Y+CmrGf9ghd8eSkj
6swzvXfQR4em1a0nHwr9se851Ml6hBfLhq00pF51Y7+FPhXOYOsO+zpB20FL1Hzsxy1JbCaCiYTu
Xa3n9RWGvrXO664BiqTL7eAmBHBNBrEdYjGOXAa6GuhJNwUze1AvDlxXJ0AmTHbTkeWfJmNmPCbx
VD7Qx/nVJ4BW2ZLaRd1b9Ts5bhktkWqVGGwJRA93TIByBTexpLIJcA5G2TFkkxj6mphUIuVPBPKR
BjV+t8RAL0YNF3QM12MKqnut4dzARPLL9Z4iMI+vU+88wonkSJrnxIHFIcmVifmOPhooAS6rrsfi
2Bf2EzRwe3n7ypHFSO/XgaQhcTtYoUagFVdpzWHAqvDWDC9OD8gJpecmUdN70/Dkgvlfo9b4tOed
sCfRAD92y/VNn4B38CFAbMsAwlparuXt7B4iI0u3hohk6Xi6/jaawFDzMdXXJU5tjjiB8ab+bPNN
85hHxIe3PkthMkQ0I7pLhK3k3Y7bO9RCxWPaF+rcCYJNgrrnDwpZjiRzsrNGjPTjJIPr7etjIzIZ
sZZi17Qu2Sblox729lI6Lkf8XDsp52wAzX3X8cDsqokji2dr5juh7AKbtSawkslhoBWAqvchDKfH
wlblu56yLDahwZsD4Oh7wavJq4YGFTXTpqhSNkQlzb0LkG+F7hRZec+2rucdbP7oW5dC3cWJqO7Z
o95kNQZvGi3G9Wi4CD/SUHsjvHAz0s1dpnVA4vNoX3OqMTRKldyATyHi3dTVWypH3KiNSw9r6kjm
y6R21kNat/74AYcioDJ0qOQ5llr8Z7CtdfpVvftso+g5aWNWLedIyve0KT9DvzhnhfJO9PPkoxHJ
u9sV1esGgy0VT1zsZfaWaj9/Hg4rfWvDOMXPj+Uv5YTdBWm0teBCu3EoaNn77WWgLbXoZSDehQ0f
0JjmtIu2Dx6MOr5DR0HeWrJAiDNS8cuR2p2/j8tH0iBR0WsGSY4ptvM+qPY7a8Ap6KF+H4fGxCg6
kfcNiHtEwRcfNclbCRn+4GoRWiOMf0SITI9VoF/KLZVl+QAYctxVGYfd1pKPHcPmLW+XAYbatGkK
eiDFMBHnmHL4R0jlv3WvaSWa57CvtzzhCCcENEcaGHLDgIxNOPYgdqJqvfTTA1rr8H6ImGfW4ZRc
zEwnJLdk4tAwgEkspoB+HVFxSNZmrN59gz6YttQLecFrjyk4vqCeVzhBcjaKUSCR9hg8OExJbjdD
y8jqvz12++zfT9y+7u9jf+/+42O3T0T//4tud//bY39/1D/+ttu3/e+v+28/+R8fu/2ov7/t74//
34/9/Qtu33H74v94DKcQrcNOkfLeZ6JDPDeyLCfaQRg0NLSYMPlmKqLVFBbDiV5Tz66Al1/v/P6U
VXaIiWT+ME/wIuP6I4AQ8xRWmyjfqflb/u1r/u3D26fCCvOmG5jG+vZ9leH6LNpbxUD7qFtYjsdc
R5UnfU6/M9SNbuqzNEwaMHP3gxFcBkg4xDTdj8Xp9him+uJ0u+tNVbjv4G20NB/RM+rgwzyykBZq
0OGSh5YiG7H6KQbkGJbVBhsIVL88R4wrrg+1HAmpO9JbXgDjobUfmr/joZlj8giUot6jTahlAwAS
+zIOwauRkpDMwnuq0OY7vcsFqu17d5xwP1GuhaPDtpm8tb341SJspX/SJOdphPIl/fjBJ2Z4qcak
ZGuOPgPrq65g2zoTVFXTiUxSHY8dYINVa2gpm7NYK6kaPBkSUXa5tlvkH8X8y3m9BF6hWVhA0cVJ
RKxA/qwwKWYrlJTtKmvD1RSQ/wdXNp5ngjp0/vTdIULAswh0m5wWWyToEKvWOrlYlgT1rEG5kJtV
y6NRKbWGBfu8q3LkNgHAHnpI9XaYurMd0401VPzdlvZHQBc/r39Jhf2BfpJ9qLsaZZITQqRJzr7N
E2cALkRPSknhynzXJfoby6F+8modW36kce6bvsc5Yox6nPjrpuLAHRykVRG7GnrfSK/Wia38Hdvo
ybWls3KZU6QUiDWjUlqR085CXS8rC+0NTyMp7K9CYt1kOkmDvQ+gzRT1aor7AT8IEUxxJ+5cyz6i
SWtgeHcJgjp0hX0VIvuhg6cYfTNJBdHTa/VjCbUIbj0dWicWZ06APapVd9sPGBd0AuYiHRZuFrpP
U+ZRXlhogxiW0tmlEJx7ECh86uYHlzFBm2O4i4jPNnT1AMgETAPIcM5JEbRtw1nUXvxBZERM/RpT
7M7v2q7r1CnWUQyVQY5MGFjDxinkJ28upNmCbwINe9A7QIVNnEA08ijMilLsncmhLZcqgZYZWWeQ
NNYmaGfgEH/h2eTUTrXDE+zEqBYsOIsrbFIbE1HHvulXGqp9nK9z+rwbRzQrnfAUG/3aYva88mi2
USnMOX918kj3BLUNkx4+qWImCel2SsJPPyAgkMYW/QLIdTQU9A+lc5IzWvdA0mxx8hiULivyYDi6
wgAnN0P3Q3+VEJtDTAL/+u3/jxqbYuN2P+tmTe9AQw9CSyswLXnhB+YznnPbbdeNqbMipd2jJouF
abu/6xopuY6dvlXesIQQwxU38VJSTTgrVdNz6+o5lT3UCRhqQEL0/i6tjG/cgmLVm1G85w2xbyt6
PgG1cmPRmbPsTltPElx/6e8D4WCBaREG+pnesvQV3YlSZmtxZQgGPSsR2dapKTIuJLtQNFT1lgHa
/KQjdz7xp1mbMip+PEHUEtYR0MUQBTYDrRSkVNk6t6eXsKzjdaOXR0eHpEk30VpRPqyIKOm40JqK
VXKe3rmvtPseS8zntBZ5PbR5jm/1+sqwe50Ja8rOPTEmZJdlit4RJUgfcETiBNKhiXEKocP7QFxb
7mydaGlwklXbsFfPekmlHuooECu8AUd6m2vbyyXKOGJnrVwMkB6SVV/5j8OEnjCYGLwI8nZvS/xt
2R8NYa00J06poBpwOxJc2dFgwQkpZFZJaDro5tPkZAtYr/bkUdbgNpWS94KF0DH0NAuZc33wLH50
2cB0IQEiPSV58NBVTMA5M45LoxqPpL6BePXatyGrLxmn7bWwvpwxQVbg0EsYALmD/WCWHtnJyzhi
roujeGuCwGXWPcolPQNCt3Jq9bIk58HqXknlWOBXSheWmkVFH4iUQRo0rLIgWl6rXLZzfyvd27I7
3rbF201aWLOaKfizabpi6kEHsDX+/YrbR241/iqN+NMuuZJNpo+nYMSIq7kggm53Owru0+2jzBv8
U6kqsUUV/uzbsM0b2w6WU2Reh8B51+tB7Ry1M13iLeJkzu8teeo8YBJb2eDV42J3njV9/GoGsFWj
q/2KIm+dJ/Y1qNPHUAMPZLJo4i1YeLVPqHkXP6ID8/lDWM0SZhKxzUash94OKKNaN45976noZWoj
JkWW357kfDPqGMk1HSWq4gelmCG6Uqww9g2cU/WnIqoTMlrZZWxzECjWiqfQ0l4hmH7TkXqujGHN
XDg8+G0gjmBBJ9n/zEOsrROUr56DEs4V7mYaxq98poA0jSXWoC3Za0MyMubDBeF3i7FQNCZytrGY
8LbEXWq5aR7MecOp7J7SlLQcorGajeHQazTQafs9avSQpAPpEXSkMezE+I6cHKMufOFm06NjT+Pi
iRk1hnatatd2F1SnrlTAn4J2pROHfSK2VZxyJJmL3smT9WTKBD0vEbCB/zEUBrRJt9Uo8Sx3Mbda
BcXx0jDC/lRLKHYi4IULMoaZXZ2C4iecNNeqZC8y61Cr7tzDoWP81NN0Y/534iSPJIRYMd6Z57Fo
fteze/T2U+RAT6Tyn253bMRgy54T1Y5p6SVp2X7cxodX4D9WKVAHYbt0sGbjb9Se4tFqTrNL/tQr
xzo4AprL/DwTyD7S1tfxVMUV5Hnsa7oIgCik1b6mezpFYbXODQ2y368J+/ix9/Xq1CBpYW5lrLSY
xlU1X1eDYT8ZLYQS6PTHzEW7SdEw5gzZGnRip2T+1aSgYfkazKca/vNYOiHKHk4Y+jS/+klSr0EP
TQt/VA9kTtukAZSw9fjj5wZuV8an253bjWzTbjUSPwfGSVO7vInv+4xs31D55Bu0yEJuq3PPNKTW
QdGZpG3Mb8eIlR3T+46/sl+08/OKfWxercLxoPFq3zavcdDyE1mBxclOXaIV8Mms/aZ6iiHeb9FA
1vvQDXYkRml47okbohG1zswxOtSJJU/lfGMW9RG7t76rmS/hjWrYgGayvi6/GzKMcsR39L+QfYyw
yPzE/owkUclOXtHe6qoVOtWBah8FZvjYT2y8folSQU0+KbpmflIKNoyBFIGRPNz9aUgPMjqlw8hU
DsguCykkHuToWJs+ophUcU3/LUx7iw6BetZh9ePoPNwxjSc+vjubinMKZJdVNUOYshzyFUo9meJS
CMurLbRqG8Xdd8RxxCqZ7XleuPxz/vfHEJdhBstED/KH3FQ0zBz+kWSuKmvSEibtJecXnv7e+LAc
TiZnz23BymPFPUQIkhs3ZQCc3u5kudaCTOxzSOBaVZ0r0LRwbOkU4/HFRABwJtGeW6VxaAtqMpQc
AnOm4aHJyTJxK+8UdfbdqHNZkhi1qttt2snkgFiWyZ245hihd+zM+knOhyoY1gkS1WUG4YSigQ3/
9u6OXY9jCsboHYLaEwAaJvHZd6XjKYbw4TmBzbDP/nQGJ9uaIXwhX7Z7P55WIcraJUIHDuROsGdO
QdDwSLLBfMmIeVW5fXTb2f8+drtrmpQSqSv+fK2av+H2FX+/4T++v5rfniWJNcQ5+Eb2Vgyi3NZE
hmw0PTbe6kJ/teCM3nt9Vt9PlXi5PWx3tr6pbNAQt7ujl93jRiwRWKXVXd6l37eH8doD5uAstwXf
0ew8n2evmyegoWiHC7p2jMIWhkQnt4bL7RN/P9t5RxW29vn2pTAuqHk45Dm7yIg+/n4VROP0UNnu
JR5Lk1hnCF2d1tCAn+8aqsN+5Yl+VSSBcanzprgY3p874EfMy+3h242GhSpBNbmI/HHLTI3Q6cZH
G1xYF1OO/7qRDM53IkJjg81zavrucvuC2w2dGevSApNc1QkYkaLDmkP0KJSD3hUXPA7Pjde/JeHA
/OSzxwB2iNPiqFVozmBmP/s6DhC9sc85mbFcuvLlbw1/az6g5+NI24HYFJRui7pD6VzEGDRi0Idm
57ZHTPrMaHMAdd384zHfNAdJVtS/PrIkQsiJcNLbL3eZB0H/2RTZQ+ggkdSayl/deOu3m4FNbGkJ
oJl+7fuHWYlAnaxvOyxNzMQ5XU2Iz8IiPiGiBDFnRS3dodttaqKv7UgkPFRxt04B+u2a+d7tIY8M
EilRamsdIc2R9WHNfgjT7asD7DAKWb+59wfzmQP0KTIQ4OZ1jhNt/uh201gkxhAOPlTTvpK0hAv4
4ys5i1C9fPAxW9GjRG3C9hGCZj8AYyKAuO9f+tb5TdUI/bspfiuDonUaop7zqS0PKW3wdWyab7eH
aE95OMh5cXJUFNuMmMODkuQ6AR+CuzLfdTlXI4TNQf7g4iGQbm4+BSrWd2Gnts7YYbNFGNxKEj0i
+nuI7YAo1Jw12FTASkWC+xzNywOLA357XoimzBdW2jurf2ziTLV4y5mYr9WsDzZlXUwoR2iChaVz
drSGKRK4lXUS1/NFpfMOkfE+Nn6oABE5uRH1QT8SNeXNDjyrKKpD7LlfpmmpdU5U3uH2z/95BsRz
1QE+Da0p2zD8eu4rKEe3G1cL1BbCDw5H/Gd5glAUX+Xz7QW43Ywpquc0118CJ9o7cICRITfUt1HN
G2/XTs5ZqCzZIWlNS+7K+4xDICJR6zVU/Qso1HZzezY58JeH25MNzVMtnDLzkEsbAdh0Zzv61lvg
YQJVKZYQ3sKOtS3bgKVd4uifn5O/nbFaZjUYEOM1EP5PVtJVtH002Q0QioPHuUNZdGdUGHwbaf50
+9VMoO090Tt//o658ac3GXxvw+/lLkeG9R+9srajoU33HHCUUUZH/bsz1TSL6SUYCcfaCE07TYSs
bhL4nblt7NPZm8NxFLhWFL8yiS9BrfNQN38EKrjSrCcrw4YSpM47xBS0g2lCEMTEqnBbCyTuFvx3
8z/qJ4A/GOBYey5ZoBp6SApRP/t8GYzEHqRJmOVkkyijuIxzLoBldDinp9xdm02M9K52zgBRYqRS
+EW1786i/x5bKFedxET6n1Q7C2LyD7UnHp/uRGZg+Jbo3XMQ+e4nZvzfhEOktEg4iGPkZOcwRxBd
E5zApKOG0tAEjWq8FOV6LqyK2PdOep2Yl1RxwB/nkoLrau27QMuMIPnXDXkTXxmTcEhJUFCH1gMn
NobQBzTnMxyDJ8+BMUKwUXSMdJ5yOwveB/oXi1jvArp6760vxR494zZKgnhXFSHcsb4bKHFZXgnp
IMOkDagEGAujndYw1sgfGieMZIK5UfGE+1ZwfZPSHo2AnZlHLlglFwBtlgMH651h4u6nJ/1ZSkzA
7jjb5hV4jwmKZpB3WEBKArRYe0n0aXBqZbHchgNBQWPQ3FW8BBuJY2bp6oB2/HBCsj35B/j+wPFi
7eg7foFXAMBSafXYldMO7Ae0O86XhwaoxZ7Kn++dN4zZpxtU/JAgOydtZmxthLGXxvVWwtHMS5S6
8sKasRlsA/RnL4HBIY54rEDy0dGovAV8Covpw4TtEwW590Py4dXuyQ4Oeyg9iUU9WrF95X3M3w5o
G+lqSgvQ0RlhfeQ9Ak2OtKpgKGtX/cHSelQawbfNSHyNJEhgLGmPmtV6W7SY0UGlb0OOHjOIdLh8
neLY31afoae2TETvOx0yEIenVzSEajvaoD8KRdRnFp7BWSdMj+VV976waFkZfv9cmzEvdM5WMTTz
xUDYjsTXtzJoUtWMlrZD/EE9g5DbmgOoMg+XG3i8iqDKIrKGVWc3b70xD0emkng/NNxLgaklm5g1
SOIc2Es3Q8uVpYzq2jj6lrruqnnWEsHH3BxRvD3H6Gewm1XV1x8A81gRmXcOU7Sx9c5GsVqFJ2/m
LgmMxqYb7Qt7OlRh4SMLSppFm2so4Bu6G3FypOvIWhpJ4p/oixQeAPUCN7EtrQP+JhKXwarlGgWb
7YxX4M0xUCbrVLUKWVPuv7iNMRw1X+wz2UIf6WF+EHNB+K5jJ+sBSwsBXgzJXOsJYdAbLe37tBbG
NnSnemlZsPxC24GUSGO9JigKuQsXBaF8KzuIeuws5WHU7Be2AMTmGQ3USYMAknOioEHA4UHeWWau
rQWS6sDI/WPVF4feZ0I8pN6xaaNHSXeVuhmJX5hqxzRleaD8GM+9KyHHaDg9XJnQEgMTsZGxv2vN
5r7r0KNpHWadwdhH6Bhg64aHopkJXNkod7ofHZkMtYc0hc2k2ZdMB13cIvr4LEP/07Ls4q5qIAMl
LfKpXB791jLJfBfh2UU+sTKQo+KldK9Bhb3Cq7vfDXyYRUHUNhQ4lPd9nkUbo40/+km66H+d4pSm
UbXrKjqgKqTVo+c/U1qROzmYNKvnPyM+DUH0K07YP6Dm5GvYCcDtqvC5hgqBqNEEYBKiBylTbZWT
r8kkH4Qtl3lF3WoB51KoXmbq0RZQOfkpQV0B6SUU2BAofgvUdPsU5Qr/xIbsLKwMWJgpoy45Y8pt
4hfeYezxz+ZuhogUvPERM0BgFSdqzWjnlMbHaLBEwukNV3qrP7dtb+y8PKWSnOB8UeFuYEg5Hpt7
0XPMLDyPom8O1YBtI/JYxyVRVEuvd3ZWKx4GOXw5qZijuQG15XQ2xirZhT187BQ1GzrZot1mxaWW
9rDwUxGco2vH0y4K7Z7wJCriHKkQAg9aMSrbtIw8+oFGWi83fHpnU1ajqJ50/Hteu02SiEw2zGze
8OWVoCiYL/izLfhQ02NddLgnUOem+ArzepkHNbHPpQmqRWZrzx9ec2jvBpwe1EIGJFozByQmhmvD
pXhll0ot22cEwV/XEmS3tBglbFKFu8OLtXdHF+NuNKYfXgvcew12fYNh9oKfyYI388Br1HjrqEmM
zSBJTs6brc/8bE/jj1G9IeHASPzOsT+zbIadZtBDM3AvbdPcWAm818i2gdFG6oBkClWAOzGAgl1W
cXhyNatfkKbJQNRJc9hD7n0WVw+j8F7QcDcKTQDw9pKxVwLhGpn4lPQLVaObxqb4ggHh3CVz5X83
1BRRNH9fyEz7RIJDDslMwqQ17uMgn+fXX6KZKV80ilG9fdhdFW003MU8t9B7B4vnpYtrKIa1vwUy
Xp9zPd/1urUppINQryBWL2RBEuAcyJOJnjT92gjMr1YK+3kMgQ5M6L1Z2QD4UVfwChLHgJ4efG1H
JNq5RjELTpqhV40E6C4A95sOfnHp82FDO16x0k/6UpovIWYUdm/5HaG3pp2hmIXjC6ynX/EAxtWd
umeNAMaLPdRnytI3jQiWlbAs3LSGeQQKhXgthMLra90Vkz+mb7rSgEI5yOUWwJ0oHJe2Jp/1DvJu
ABwl0+xvulh3g28iHykgJMhqGWS2PBYg9187NHlh5p/HdiLM3hBPXf0aoUgjepaOHDkd7z1aJ8bY
2S40oeoRgdxxRtML8CSIqxnAYKksxLlSQ7LximZvWNaZbojCvovydiy1s0mCYpmLb30SmIxA+6FM
6Xey768EGIdD+zOZnbE2unQzgphoZ4EJUZ42FAntBJTsF8LIYq9ieQBu+WKL+tUt1bXej4PzlIdk
41hZbGN0N9FL5dh5YvlbuGF+CD3vh1ZoKNs3tnAkQC768DzSKDKN+2FI7lze1ItOl58JIMVFlfQr
KdIrZYCL5qtDI6vX9QaU57VudEjJ8DYQdmsMq9DlV72Jv0w7+9p4sOmJ2laryKhUxIghMxDRXV5b
d0GGeA2ri4TcgPHdOKY8/wT7pGvcVI8I4nBj9LwdrUejNoyz23jQI9143HUhM9AK5LMczbfe1vOl
iamNRO8eMGa/DSpxjYfqEyPfU8A7kHaMOqhE+6n949ypO6rU2kJXXffpiztS32LOPNnuQRX+rlY/
zZBeLUrchdupr5bgIYE+YSRaSnY2uKMRx3RVQQrrcg2/OEYoeIPIjEFny+J3nHOFSjHLJr5oNclM
3qWMZ+2h+/Ybt1zRnk0WFfrBzie/qXT6tWir9v52o3d3tW0k68TzdpGZ2LumsPZxRBdqxOu8U13k
PwjdekBD3/LCBOaqpzikF3xBL++ckCdvCS5IcH7pxyloplPTpb+TbkIkxcSj9XgHsHDCBBXJ11iw
q+mW0xwFiboUfBzZ3NIBeuQxYWtq+qvmINcWNjw4hfTLyvqFN1zyYuH/jj2A0gm9sAnh8lI5AZZT
IHMR84eFclG+CVt7K9AeQsfRE1SRbC+N6ZigyfVqbWG3XRqBvuoGX63dLntl6jishRu9RgDzevtd
WPEACNU1rpbbOcATWwJEmrba8urRGBDwNxGuopG1ACQ2K9ftd8zng+eGFEkpYPIFg/vNelauTQP8
CdQ1JGYAyDYqGaElVGIZh+qxiZiQlp0drHplpXd1G3p7F7+zPpCZgV17F/rka9qEbM4pnVTxFd29
jrnmyiHfczlH+K06xzwx6wV3NZ93oGPp6whYAFECYZNsSU5Olnln08SdVgZwKdos5JikHf//LJH0
NBkdhfksfcc4+KFlATtrznaEc2Ho434N/fkkh/HOD3A1c9T0ljrkkYKx96afgC5M2A9rMRECIGnh
pkn6CGErafyHwNyPLVGreBRIy/VdZ1XXKNOZhvcCBSZHhRVJZwYxPGvNyPZaOO94Bsx5Qky2dR7+
znU1Lj3PJVG7QJJpWCxj7YyrLKIvzcZb7rb0b2NOpBAN0x10PwIkrhP5JEOnc3Cpk+8Mg9rBE9Wn
wEyN8JC3kHtiBMqsUZa/3NrEE++2AKJtP0fh6SIRA3HcDdjKPOO3YzFmMSQxGxUNgUVa+e6e9B/K
lLy/q+Vn00IE9DwO0sAp4Z+9SceY1n+uSVDICDd83tO0UIqr6BBR5DkOuPfedvYFWeWY3wbOFXV6
n9vpAULEK+pzQrpTzinNYPP/gpMMtZoYVA8gWkbfOSz3xmyY5btBzgdoF6muGrcARwLSEcEZFGMo
azsMMmuNjnVRMyA2m5MK2vTaU/vbVb7yJEe7isOBSAjxpSFInytrT8CzKl56+WOBTYIR/E78MuXM
6DHmJpRXU2QzJo0ebns9efEATq7D7F5m4puYq5QXkfqLvEeWaJJ98fws+onszQa0tyTqAKVfHGzA
Pf6ubf9REoy5CYKUQ8UGsz3DKAQHK9Qsp64Ae9YlYtkha9m4LZrdpqNbEAu41arZ573sl4pZFxBG
/uEpfKXrP/vdw3dsBQljr/Z51NUpd0JemUpiKc1qDk7jgebFQ1TAKIsnd20Te9ym/S+7jp8MQ71a
YUu0QrQc7OGHNGNtHbzoFEsS53Yh8f14NkzweNwY2RdMtENAd3c9cUyD4IFOPx5BY2Tot9l69C8s
cx9tXO3c9ouKyDkHeLKTMf09GWyq1RAhBNcPqhyYdnDcIjtlExm4Z+YQX8dDRI6hZJMHxU84xHDZ
Y9EQF80iT+eEKUzN78fApFITFPJAwye8EPr34LuJcTBCjmEFQyl4L79xC17CMLtYRXTCF6XBr7NA
yWqvoKRxBxDnl6cMuYTjsC/K1zwFPlAjosMu5W1g6z2SXa6tAOjQhcnoWxd0lo34UBlEYboDo99Z
JF1k3da3PSQDKS5ex2z8ZQmqjW2j2FNZW1r6SoEDCSvTjqbJjxur1yEyqQAzNio9nLkN/XPdIEhI
oq9s4E/EwffUsVIPifuiBqTVegp+XyAEJaVoOzZRc8FulS8hSluUh1aOvU7N0kEIVTSoDQpMopFm
82xdejsvO9eqfnYiCBC5obZ5025Z8O9Gs5QbuK4njuXuQjk+JyFmg+7gkAxuUxcl/BfkTdJG+XJE
TXrn/zF2ZsutI1mW/ZW0eG5kAXA4hrbKNGvOFEVKFEVR0gtMI2bAMQ9f3wtRWUPmQ1u/hMW94pUo
EHD3c87eaw/1bhc1+YNfYViVpneKU1CZKgrfrKDf6rL7wZ31q6LoLVLVLiSLfdGljx31vJgwQEhF
JiMC8Y/CC0cSyFARJBHH8pg+G4/rZLyTUfM7jiNZ8xMMo260IOaZG+U7bNDlt9B6eqs5iHZGUneu
/LVoNCykzjl/vgcsNlx9ZseNXrNGE/9ldwXcwVG8pj1O7G5CXkaO4SEKVbkyOcxbebhjwIx/1J/w
JWfZurViZqbgNWuHpba1EavAtF1EXAU1WSs5IUMY9eA4qPK7FxHYEEgpaWpu0YutE6u5pLYaV1Q6
gWuB0BrbD7alq2xQ7vYczvBWaHOwSDtwtNbFN1qfa0joMxFX/GvL5WBB3RQzzQafzJXVNXkK16WN
e8bFKUVoZ3PVs+wbJRdVYpO9jHgfzLoOF4TcPNeeXnF8KNBax+zrQ05EnWjjn5ku5U2kJ9eAaO+F
rxYjfZhKLyF9VcwOQ7gDgQe+xY251SARfbInb8agqfejNJuNrtQ2j9CpWLjpg9YA6FbgOAAxgII+
qRCvN4jN3aSedq6BFW2IwbqJGZ/b1RUUsINoLQwk6GcXHUG7dzY3KyqEiqWr67dBFe7tNqaxiFfl
bNl3mtCmLz8eXjWZvIdNre1tu69foCnP+UxevTLCuRoDKaM3zXyHusvE0eqd6AmyNrJW35SmD95K
F8FGqpK8vNfCUffEetyhoEZaIFwqnUFDVOMfe3rgazR4+7EbqVc89xaXCJcLnKi1aJBpmb+hjK6T
bR2R+DCEBoVnmxHBH1TbbThex6r9nuLsmnOKmNfaTyW5YURXHrTJODmkS4Em27i2NYPCupVblFCV
hXNK4wkdnF1RAznmynUEg/1OfRpUksVMKQ2Gm8G8dcPByOUOB62DK0iWiBcCD/WR127MhuayP013
kiIHOL7kLGa8RWYGItUJfxt1FGWsbYy+3LQZrWz2z4U9JJspcWfje0tLzUQh1JqrHuTMyjbCs+Xg
KRkG9n2z2/cMf+gSeDjl7YJnULsY4idL6mTZKiBlIZtzQRItzC0rRAikfyHteRosuPj6iJES6oXt
ph9eWlWHAo4On1by3fbhgBoyvg5jkewsT56hC7lrZQviGVoDRw2473wzFWVKhAag9h4pHD0Ifdc5
pViHyOqSmLZf62+nLLgvU6KDCuJFej06gZTjJnKhILIsg35uuctkOQul8rehsgnCIUCscCM8B4UT
rSCziSW8E39F0ulp6g26AqQzjqb+7XqCX6JwX8oSEAaVfrnzU+2LeCzoVxqfSNWXX1lp82sjVO20
9K1WUO7i4IsBGmtCTDCMX+E8AjMCquuXzNR9lI8vYGRXZkrlHecG3ZcsvxpzL8WYyZ6A7XfHqShu
IjNwK0RvZeeAEYi1NW2ZO90e0MMY7nuW8mSjTXvUK+fZZBIr5TfUFH44mjUoSo915rZARVgN3GI7
2fTJ2c+Q2ps5rUcQh0FF/IzjVLvGAu2bQFZknFrHDa6abDxEqt53oQmN3uHorXH+WPhZ+CwGiKEE
qz3RKqQFxdkmHhxJvELlLMrsLtVpamox/crRmo8o4cIsbX2hKgWWxfdJj8VwRIAF+7tF3zb0UIj0
nJwnW1siHjuUKj0N2EhPNu4ZuEwXsw/eK6Yum770QPfnD0bIVBtGEOpcmwck6T4TxtVLoEYmGRiP
Ov4JjcTrGr4YjZWHokZP0fuwaD0XkgeUqDrsvO3YltAxdcCNxE40TjsjbYhyKIpjE9HkqbqtkeHr
n1I0byZpWgHlAk3qp2ost5rHolPkr75uBXcxKq5ozkWgz/WIsPdTHjLdJHgzGj5BY/3QGyPq/ROL
VrUm5Y6mc6cRGhA7T8it7nrko4tKFVc6BAAgnGPLRljCHNjiu2Hgpo33XtdtfGHoa/vqBc0N7cJL
rcFQFRwMCjKVCKbTPyXgd0LCk12GP135qxEGYY/Kf9NViCkcHOsy1l+aTWP47bInE5YoMTh+7LuL
ugmvDtkGoa5HdyEn7ERfVQ0XsjcfkCxFqyyPD+bJ0wGqlRpOzjw7RR1yZWpdNEfldECjsw7o8W/j
EFUo83Tc24+ZFtfbvjPfCQBeN0FFap2C5qlH9lcufcbT3reuUG45soCvW9gXiII+g6Fd2hXPdWS/
F7EbcYTClRpmFABoCT8z50gT5gjmIfpQiP46Ea/giaBM7caNo7EquXQ4ZnJpW+UJ9Md+3BPgcqEN
SUvDSn4cJiE0ATSxtsK3YCK/qI1MirjIv6fLMdLPTPyjj+yucZoDI9/Zd+zAcG2KF1HQyM1jDr+D
w3lEUCRb4fTd07nMCHARbrCxBBZbuoJ34FDIg4ZpTvu2sIjr6VDg1hbnhRyYTU2VsfBakUGRp09n
Yvri7mVdD0KLnMyV6N2fBN+W1LunQI0FjT7jt4+1k+nhyFYFaafFj1k6gDuldt94szcQ3LkmY5gf
Q3gJJGet3ptuHbExlZU/gx2oV75fZQdlSPi5ArxOawTwNLFxu+ktCdqnQctBeefeE2PXBxs5xxLm
QbwGtPFT1DSCpyHnKOoSujM6cxJQuvZsCPEY+fXRb9e9Qw/A0bFwxiW2n6inJ3+DmfJSd0Bv8Baf
2GQ7fPrEHrWdsS6qcdcrGF6KQM1dUHqPrSHfMbVEx8yvv5xh+q1992I5w4OLOrGaXmKz6Thideco
4sFA2XJXR/Tzy9o8GNrdoOQ9KL5Pq+aEL3mMWu+1pdvEKYq6d6Yld62x6PhYmCfuRybtHKE5CEYN
56tszRO3c2XzoShAeRAobkIXzvIEOk96au02zUNNMFPnPAckXi6Jht5YikZMjnBp1dvNT1rFCRtO
/VQN7mMVEDLXqAZ+trWFbIM80MgvWeHsAKebhsAbxF5plgE9CWCBvg2gzSgwBBKkhAHsVDp0EYbE
eic8dJkHTo6nVbDtm/l5TLpgVetP5FxUk3MjEvZzSrpH9vNjgMd3TU4NxLqu2yetOoI/cq4+kbcG
PX7PHMljz2/kg8tN2aPWgjJ4b8qD1fy0w8TuCuo3naGtlj47+og0rA2x9VoTLJson7u4+AAOjp2h
U8fS8TkxGMu2MRUX7gyUj8Gl/zBAbV1Y5bTValA/EGon5CegSBIECNSsL0KvzhL9QEkKlxpY4TEA
BsuOdRxqc7cSaFoJpKD7YJTWQzwSEMmMpd7oBnxRlSY9Clq1dX1dA6zlHVVOQIsOaiLKyQcZCGxQ
DK0Jv76Vnb1xycmjN0xIiUbTJG+6VezhbPb1374oY9yXjIrM8VL43VvcJta9lTKpT5mSC43LmLLw
+hXqOtuBjWQid4Us7rHoRsvGERwZJHey1qtfJzToHlsrjfjIdSYTZ9VUqxQpFNIm47NSGic7pZaC
HGXNRLlW6wfZB9mCGZUr1I0hcLewrJ7Nqm4e/JoMwz57N0SyK93ySQHsdjxurTaVwKdBVRpY2ZEW
8YBL2Haaw31s9Hf+RNqTe3ZMqaDW9BMN2Q/OIto247gkXSIuAsnj04bDobfrZ0ZZeCcmwZhY2k9u
bRxjNA5U9dq0Djzxlq9DaKUQ+c0F8cNbD24N7ASbFNHGuEs6CNpOd4VYFm8LGngLj8XdtZ+tEfx/
9+glLethlqCAJTeyRzkwNo+AKIwFChmf3iu0b9qoG4sGDo1XRQqt5u2xfrIxBfAHg6Dexb6Ao0WA
E4Qog2UmIddKI8mQGa536Cr9Eek5N9RQmxs/yOQIr5PEpng0G2Y6Eaqu+T+2QeRD4NTjRh9TFz1p
DvvL59GEsuW6K6SwLdDCAJh8gjiAFrXGZ9Cv2JU2ASflpaxyBlc1YXsNH4NWj+tUJgfOOUxdRB4w
FTeZTbkY1IdIlI9N6f8SlOitKMTK5QieEZV0iM3hCb/WTA7ziKWJkMm63hefyHfZ1OWO4XcAdoKh
rlfXd6NVDgv0OjDvMiockiJx/dCWBOPcHzAVpWtGKhK5JJnUZreKfE6snUL92tYXKWgqahPQ9TB5
JNYKQ0iHqLD0I5LJGE+nVnnocqixoVv/8BnAEozxirSywVLCut86zTdojI2Wiccu5zTJENE59U13
MG1wqkGXEfmVvfUTBSipYBpxnC3gGYvGlQyjLy3v82WAvRiuw9PYDq+maxI9Qs6zjzQFJ8zarZUL
p/7CpTtbNXJGzEu8vErexNjph0CLdp55QerQLxp/ODFiGxfdprECyDQCFLfgzKiX9PCauIccrJ44
hJSLZrIfC+qCxiJZGIPWRvcjAOklADrqMskJtb3jaaq2zcTjSiq5V74wKfd2hPjSjtlUU/1ow5Iz
s2nnyY7sMcRXC9+e3W9jzsCOXOQst44+/WbTGMWDTM0H+FXLiP1xVcJ6RnRUQMwG6FV0b2CaubiU
9XmXbUFN/aK6eE4SpvGuC4vPHQ0oeQS1Un/jKigC2tk1Fkxhiw0bOcHmpljR2hO4Np0PJuYVuAgE
Y4RwAgUDmCHRlehJADjff60VuQJZXH0WY/5DGoZaEn53kaPe4U3GMDfVrbc1m+K50HHwKVfOgxHG
rTH5TIY3HsrAL1d6S1BKAtVIht2FGNGMpYOqXvlFsoml92AT8xlqzroymAK1UXU1q/BLusGw0jtC
kvMctlAvXyezciGuQfQIjdfcss7ZpMUQqMQuSbx7LcbIMehtTIOy2MpaWVunLv0Vj2IXvkQ1KjsS
H34tVpVBZa9d6hMZSScwf5ThcarTmxciXyO7js0XxYDqfnDGfmmh2kQQexQRlXGtvxuovpZo/YjC
k+o5DglgHnzqlz9T0pg1GBqz7MQA+cK2pBjmlewjDNEy9nNQYI7/2/eU5n1I/d1iNor88ZOTB01M
hyWhcFO0ZSk3dMM4jute75MYFr9N5yTuwMAPzJC9yiwe9bWnCEwL+uI1kMnH7K9YCRikDRyFpUMF
vWbfcta0VilV4iGlCJ4YDcODcvxsY/Z07wyb6hcs5LNf0IkDar5PnF5fGu3eCb9ibhsoEOUKA0OL
W514SJ5ANEVBiaIdX3Cj/HdBphwygbWDVelheOsJnBqLSm5dVifEFwmMJN9DO0tOGlFQzinLz+hC
oAC78ZsJXQYVUE1MZUTiprTtuyRr/XtbsFT0NKaVXRPAYo4b8LtPoHEsBUK6Rl23ipwvx9G9pY5y
VxvMYu8geYN5WyVbm8W6ivtLSahpVRsPWjoyeHHPMbKddSg1shp1vHuuTL7n9RTDvUPSCgPvzHMe
zARhUa/2Qlc1OzrHfVxCKfUIlM6IQAqCYCi2GXzxkwmCNnpvq4hAXQYuuCnHhlbU4W2z1DEjA5bP
6wZlrkBzX+no4YJhgW9KrEs6Vtu2LL8M3TuSEEK7yON5LXxxHZtwD31Fkg3SPNV1eyaCOUjwKOWO
6W1RE74zz12h4I32UoctRcB7I7v+UWXUIw6zYSYaBD/kJQ4Nbfo1FF1ynVp/beLQzcZm2ds8kXHc
nStBMl9jRCufknvlauNaOhzNQkftem14t9D/Qf3i1ufzrURkb0IET77DmTpTnbhzwKew6UHCajg6
bQH6giRiKEaVSGSuG0yHOoWnF/q9xx2PckJVwEu7dOuNumJeyHxrIJNw2VN3I0wpFaVquSHFJtpl
yrFwkbFrF1ZgMmyq1pZPE8ASytp4QmRo2+JTy0RxoXs60oV6ME9Fqx+AmT/4sAGjihipEgAybcGA
/+vAjE0hWU9Tx2LXUVXVQfXaWgTZkIQOp7OOH5w43BlzHkvufQBaru6TAFhnIglqC9r0GHr7uGKC
Cv89PVST92w0qLBGCpokSX876dOsNZGuWN1VC9qjSh1jVfnhL8rYZBEjFYjrh4i0rEl5+ZJ7Xy7c
DrEEAH44iT7h2UOww/ClrfNmeC1L89czbJbYJl+GI8jjMnyjW2wTtEQivPXOgYouEdGVFXKjdCgP
edPutLHZVyYwtEq7xGXjr+wqOaVEiyFiWpOnvsWoSnvO/Oj94Bn+8y1wglc/939y60NHlZpo/U8k
UDONwVGXEsOCCg8ZyKPUNE5FEB273meIiOA3bZGyGZG0TqXyHmgaoZwhEqLJ03EdJy6NBVvDquEz
eJgGk6Me7pE2K+QC/ns3h7dzVGir8CZmDthYXhCg3rA1OtwRzVfSM53qXUhqWdQ+E8iG/Vwb3xiG
XJUvpntCCr70bWdxCUuOQSd9DF91FX/z2yJtnwJ90/jcuhW50xvLlN8mzwdTRq6kAzIzywhQ0cfG
xT9W3LKJ0XXb3ieN25/+/I8RyB90kv3G1EpFQZ3vcuFsUm5GBNaRf9CQe9XAkJa0jeQy80DCPhpl
DNo30aM1yS40toALL4VWwfwCV31MUsRgwFgvJhnqtfHojskdC+Csa5r2leKRzEpwjrq2H8pM22Sl
/h2F9kepme3JatUq0exrZ+Btty24N7FDWk9xdhEBHExDe61slKRtr2cbW2D9IlLmkwF2so48SrHR
exszxa1CZGgoomY5TP0b3hmgcIn1WxkFCEErpYPAW+oG6tY0SyD468XJc/KrRHp9J7t9CYvmKGpk
uJpW8mL9SdCfW8EUAdWLU3c5OOI70Uai6KIA3FPD6LD0gXKaChDRH3/5t7//+799Df87+CkeixS/
UF7//d/581ehiDoLaLb/8x//vls/rf/8F//1in95wfanOH1kP/X/80XHy+b5X18wv43/+qb82H+8
rdVH8/FPf+AhjJrx3P5U49NPTRPrzzfALzC/8v/3i3/5+fO7PI/q529/fCEOaebvhrUw/+MfX9p/
/+0P+8/r8x+XZ/7u//jS/Pv97Y//k35+5NHHv7z+56Nu/vaHafxVt11LulI6hul6Ot+p/5m/Ynh/
NYmfNz1h0yiRlvjjL3lRNeHf/rDMv9q2tA0Xww4oVOHIP/7CcG/+kvD+yl/R0RAeoTSOZZp//Ocv
/U+f2n9/in+he/xYRHlT82b4Ruo/Ptz5l3JMw7UNXbdtoROQKQzX4+tfH09RHvBq43+NKTnKOKBI
y0uJ+raiH302T48unIRsZyYoBUT2qOEnlTP5uGE43ybRD0nA911kf6IwJK9vvI9tTvgwSRlQ+y7a
S/vei156Yb/mjMeWtgC00wzT+/+4xP/4Xf7ne6dGNf/13Xu66+oWgUomvwZQiH9+91MyDF7lM7XO
Q84kAHeVBz/FYfWP6Tbl4hj0ho9AH4Edx/MQziCcGi0FVu//oOdM7soOi4stiSyY0E+1wdlB4odP
9gdB147+Pp5b9HN6kANIoAKhC2WBF6+TFxef+B0Q9IV0gnn7jleljvGpyK8YBhijuogN8X1/ARMs
obNjv8cffRp1+2h53qdlOMUSJhvqgoTWPWwl2NJp8w51kJLOG9WiIttkMRE5S91fClCUGjpIL02e
7KEu1l6CpkfBmiyCzl02JaytcHxsXYfkqxCmbB3H36Vh4kDtB0jDaMWnjKSKzI9j0gWKfazDhB0V
YlrbU+96gay0CjfIuexV63AqUEkasoPapzHg2pQJzkk/Lo7dlDHoVAhzfafB3P4Jt51kiznuktbD
Kun4NcOuddda4F+stDilY6Weirw4Tlb1NIxihTMPtHDH6MkZ41VgJvrCUZm1IrkFX63EVU/hf+mB
iO80adwHmYjuOtNP14mr4gWly7YgRDStjZp5vLuIimoLsgrHl40wqEpmQ8g+DzjMenaLLngoN7b5
Rmkzd25QBaIiA7cN8JU60JPTU1PS4Zno+tLLdw7+nFIUJQAD568ps9pZGiQ1u4a1qzG4q+oDLISj
n+t0a+szAY8rbs5dU9efepJBne2QQdUQiCJTXzLV8qH/uS+61X7PB6MFwiJcDkjCk5YDsqc9uwUt
t66/+SlMDI0oRu6iAmfyzvTAqkYtmdA+1PGDzYmjcT5zQRZM0HGMkUWRLG03e9WSYTsI86xw/5GI
ObI1IajoPzTd+TYqAaTa/8Lg8RF53lOPeCV3vFt2lNl8b1XaJ5qqh7Sub0E7XkERNgmMdyCLN0IQ
N8Ock0EeJEA2n3uy0Q9wxe9Kqqo0JupSFt09Yjn6Pj2d9jLODoWvbd3AeDAz40kMBKOClJjVoI/t
IA9xX76wC1F6VGjhtWk8DWj9mki9+6IGf2Bbvwq1a0Rc/XKsxHM43WyvbRc1Tf+FCJkw6aRWa9mH
rML7kW66Ju1DZ6TF0sK1Z6r+HvfRfWKkkMmxovm/9En5x/Te//w2eXWeJRuLWK57pb2Xbf+uEaK3
6AqQgCDUFlHg/ol4f8EqfuhUfFbGKW8o8c1Rv8g0rBZ29dgHD1qfs+Bl8j6rii8N6t96dBi9duXR
TaylQJZDb7OHKwNYAYcJI9RZp0e74CAVJp4+fyr84JYWs1h/xjeb3VlkKQ2+qHkdCyC6yqZaywYS
lAz7Xse/srC8AOBOx9mp62tc4gBwp/7qJtwHdkPMgz3+2iESE5z/+9A1P5pK9TzA3CG9QsLjbcsc
tXJO2JYcCKYxIE/XZ0Y93AJFDjIm2sRdfnTNlLkfalIzH71F2XJnmgnaMkULzir8owWPuhthtwf1
fOz3EiQcI0BQ/8Zpl1jJksYiQSNpgxEobK1fZgB9EVxHi5TEuI/PYTYjrFhVmnF8rBBwd1GGqDMj
LCJ8lkSVLukr8kBHx7zSbmVuvoHS5u1ZCg9aDM/NYeaiQusua5BshL0LK53gn9CmKqbY5KrH8U4a
3U0JB82ttq8n2qwB/TUmSiEB2PaHmwSvxBPQWAqhNnL8J5EMDpnJB6tlzEeY4ywqPADtNH4ooZ98
uJGyoAgbOfAnpLg23hdXhzteHCpq4UVZZygbMtyqoVFv/ZCZiUmskT5YyQEsYr3WhAChI+xvN6pW
ZIfIbUqyBqoYLOzgdqZVGif7tC7pbGlPsYitvUb2CawHDogae5bTOu+ow5870rDWgzTOgk4VpchT
ExuzvGewCcMzMJEzDqmsr0Z7pMhdR1kyorYBlZDedVZxLuhYEXdBGiRV0oJLzXwAt8gcgIvdyEfZ
0pvApU3nMbSr39wuP3LmV2jI4YWwRy5QhN/SwHv22q66M7J83SfaBGQdYkOPvVwUmcWWadHzSeUd
zyXp3Y615wg6LnLOu1VIFIVrhR0BaABopoLOVqSAp2WaWEkGi2s+qm98UDiN9Y3mO1cFPRWMBlGJ
2RAVKwgOS5q/3DpADFe1yzRqxilgP2ErKc2LJbtLbGNrdJEC5Y0f3zUVy2MYOrSiVqGuQYpBf894
n0AjTiN59x50D/SjJXKtuZbFeIHAaFF0cIJyZou1A1m2MN1PVPzTuqevhDakXoUT+VNx+mbR6V2E
JQMZKJhkOeTfeEjuqR2eRx+Ft+FigerMM1j6B2GSqJjWu2bsf/AO5Xtga0vR888QbffLXDpzx2Hb
2MGuFB+Yweh3++qq+XuRt7/hgI1ubJs3wta/WrM/Sb14d+rgW7ndtKyNPRiNz0lY1SaoeHKnonrr
uSWXPeOeQt7Z4bDodOcB/v6xd6pTC2U0KpIcXCBQG342NhXYOzhXF8Wc6BWAplp5uvgVI8Ph4uwl
vbjrp/hjtnctU5ozS2MwXy2mtKjFsaMEtTzS6CQLqsJa0qIFKlxKEQhYuxK41BJkDjFolvNEqg7Z
w7kFsKN334ymesS+lS4raFFrNRkIYDJQXWOWo+rUzy1aj6LRms1URqwqnrYtUAs7dMx1F4GBTLQd
KsoNMZDX0CguQgztBnbypvO97jzG9bkV8thO3n3WyCd4eN+dqL77Mjj79GjozeHFsrInDWVYZDlX
gwCpvOmfvBZrGvMzfL3Bjahy2kQZwzg1v14m9DL1ch20DhMkxAEATPpVMbTNEv1vubD79hnE/a9r
iE0pfJjh3tSvIB09V69OghK9we60SCSSy1hic6RUPGKWPI46NIaYFTYrFPyfLjxAAhULeIz09T64
yxFbefqVGv6XLB8MHtidldToGDbkW7bFdxbQNmskaGdZqm3rtPnSrMdvVZanCj77Ih8veCp8OjfE
No8VYOcs6pdeXznkAZLyXcIDkz1BoEWKGIg27dK8OshFF9LnYA/uZhuEwzUtqg8OOIjUQAWCVphg
UCMehVK8YgQHTBqtfosWL3fRDQUkB+UapHir6lEoaSVx0VD9p6HKNnFQE8njV9ZClDBpE1LDZa6Q
LtbmF3Le9VS044JrNzK7UJfEyF4HjkPLarBnMFVKEyhetdiJD5GBTGmCibwKNQAEZYkIWlqHimqZ
sY4LmgvFayPkWpawFoukdZYDEH1JMtqDTjSgFgl9jfWKVpqW7Gpq+ZLwik2SaPpyaORl8Hyiccrs
aDdvsT5n3HfJjVX4Vcv0mxyRGjUAcN0psZnyEEphP8o0rQ9crH2YvmZ1/BtZ4hs09jIAlrHC+qWx
SBPaKpwWfqOWkRcoCQ6aTkmO/lq5rCVy2AcRI05MTnW8Y3h0EUX0HjNZ0HXzMzdhsAZu+W3N8UXG
CK0ZewFGkZ6JjsvVsNZd5EerxO9/fYWB0XeeK3ZktB05fMmiQDrGp2drNZNaCQjKI8Ok8Tegtfg5
2sVW8exz884643GLUywsuLBc2773k1jF88z7LXOKDkMiixEJQZE+Fn0u7cFIqHdiOGb0h5lAY/xv
Q3FDvkWXurUWYL4PBD6QhpqVn/SrUH3OVWSChjhy7jPHHo4qi96DfjDujbq7BdJziRTItllEnkNY
pD9aXj6OUvsFBX/z6wc7LYxlhE6KYNF5eW/DmeSLLE0+B3gtQ7M0lnpAvnIlpw+zn4AnGMnHQFNI
edanZTZ7C44uAQqZsXyLwRL7YHHaBiQzfMGp6S5mZ3wZQ/uhWwhA2+ZCOXGKm/rSWHlJKvtXk8D+
IOgXrBD8BcSBj7bJkKHB4LjqdZhUtdrHSXv1JBp+ARnGZq2sTYil/psF4wTUjkk3ukIPEJJgOpwt
HxdJTdSEPGQCHFE32fe58ez609Lp2p8kVwis529itO4mcJxv5a8b1R1Q/6zplaGKsm6+IBmwVe5n
bCmxq+eJLI75xwlVTe6QjqeYp8vc5WgXkmmXTpe6zgmRmxZhTY83ry3WHw9RlbSPeZF9eMwtF2WZ
vmqhc+jj6Fj2/aYnjg/KIdPQ0ciZC4Ik6q2vWEzj0uyiByNrMJDKgw6Jv8uBJs4ffcJNasXoLrCe
l3cO/fipnK5WKk7Q9j6DcTqGldrNb4bu6c21vZMieSkanvWaE2olcihiKkCdABwZM/uCMfA1T/DC
93YGiaiV32AXiWOgOvSEgXSk+vZC/BGV4bxEPHpQj45t4Xz0GOU3DfF79FpwbwT5jsRK9y4tfiEW
aCB5mVy0HQZN68UaVcp0O78TYnpFbrquMq5mFg6YlZsjZ+AbJhdS84qf3NexafunmNVyz3hP4Gie
2IgcsdXrni6AA2Klab87pvx0EjAehEyNPVq8RnoD4/o19J0NkAJxNPfBpvKkz3ki3jCXoTMeVkcb
RaYXyI+2dZ9CA2Wy5q9ZadBtiB6BoEhwNPmEaDXYshdO+RIKojgyd6UynSvEpoJYlzNNGRCh2fv9
yqk+O14lOxg7pv00NJ7a+Jp8a41pImaPHK9ghhSOBkkFWWYzoIEdrNBpTFYYPxgNCiRknZgwSv2a
RNNZWjUPtvTYjSZSO4PxMiLO5C/zBd5bTpxeYC+tLHtDFzdTFa9RlLx72qWsYx/DeHqRSlc7Dt71
Ueal3AAAGh50R3ZLrc79FzaIW0X1dWBASimpuuh+YBgVBDw85Ih1bwiW4C/QPjmMMZtgYXNWnuI3
F7VflV7cUL0WDMHRSH9UifumRVR6TufemXrGFpT28aIJoqfKfy0b0h7oiVFilfhHa3KhyHJBHY4U
zS4+0qjYxlPhc5zy7gPJYxITEcwYLf6xs+5MSf4YYLrHoYpbJYtf8xBtRcrlU6nYgz24yqo70IrB
Ke/17bIxmGlrhX7p0hzMjZWeugZLU93Sb9Ly+EohBJgf3nmoB7eo4mLWPkCYOrzihMI7hrvF0Jhq
8VBvYz2/lj58iVLng+4jiTJff1ACjHhrq2M0SF6H66VCAB7m2GwI6lHei645uzaSx9i1Fl52Q7q8
avzoUInsvsMzNAFuxVQ2/Lhh1e9jrSAl234nmv2u1eBOmb1HwlH4kBYWxmfD2hF2F99HfR49Er0H
hEU6RBmZDHUI1t0rOjS8Na07hvS6DKvAnIaNeUlH8h0d6kvoB94iyswfwSpIJ4i5SWWtPKdkyFN9
V8mNV79EyfiqpgHp0fTusMaT7YSYObLQU3AEGhTp5pFl7au2gyBWTpuaecWi8AdAWOSlrPWBQiuw
mPk2Xs30iVnreLBkC3a04OhchRZwDO0HtMm0RbK0z0zeqq9VFe0PMJZKKrZWDfXzoF1L2fHZZyN8
qQKUglda9P7qB7hfr6GNYDCPVkMI/gN8ijMrPxrUq6BLSUie6tmRMwtvg8vQIMPnEpzIVT1X7TwY
LkjoiBuN6qgEOqqsVVU5R89wFqLq+QAY88GDQzyKsGPR+v1+bMd15sDmdorIxg5C+QP52V4i2Fcu
x2sdeVFfP4B8PKNHAeUOXiJMxWfgOyj7tGCv22e0tTVnhP/L3nksOa5sWfaL8MyhgSkJUDNIRoae
wFJEOrRwaHx9L9zX1lY16LKqeU2u5U0RjCAd7sfP2XtttBFoUi2gWfF7Rz/OH1mnjo4oBGJZjUHM
ec5m+rsNnjOwrtW5ZbYOSQwnQyw/itmj4tZJTuhz7Vh0JcpZe/jAHM6byHAhIPINfuMGr1ESNHXy
KJ3k0dJObXhXrEG7qay7pzn+bTdjQ3ELWFEkx7zlktu9GihxZERkrmsf5QJI1hnfBvDoemMSct7d
MrQn7SJ/rso0JwfgQCq9aYxvTTIBJh8PCa8Y5EX6LQzycSzjdTTkOfaSb8wYLQQQsk1nRaUoJerG
7MfUMGThCtO342FqeU+TxThqY3ebKvtZ+ZKWl/Xep7e51WOUHX3YeUInkWv87bR4gdzk4ZugCEn4
7Olxhf5kXHwLBwsGj7ot+n2SQDSuCWhuHEM//vPamktAcNSoYpvD1uPiwcFe6XcNYVioOSYAKx9L
YuW+Ztb8RRapHY8HqxcvtGIxcq8UCtmXT6gG+RaJyxvMZisVQCdx6EwwGD4/CnWYu/b/lh+ZWQS1
ml/sRDz5+fRm6T13x7p7ScdPod5nbXmBdPftp0zG0gnRD4ib0ptIqfb1XeYzFoCryTKmv5FBygJ2
TPfUSFCa4iCKlxeLsKHNbHdYWUqD5yFy0YiAoxhR5wS5259nJgcY/9AupIxDNqKdPvKsgy6NFjab
eK/sv2lpnyyiQEMCTGjoavdGs1flkHilRin3fYEVXRRJMA+oXto8DxKLRzlukD7XWf9bqRhdjcG4
z05fknKiGxDx52kNd92nwz4669M42bTzMPpV4A61/tfoOT+A07NK8f5yhwYJb5HmNucDXhFzpMfc
SbDwfsQgvKHB3I75Tlg8XhVYZn+hoU8cyTta/SwYUUWGM0j4vFkBJchEVE/ydIkmHcIi5snUeZqQ
9Rin9TEzxJsRWceWUfdSdCx/miXbWOP+pclrQ8sEdereS1BCg/Y08unDQ2h8kbeEq2/rPLAw8vn7
4771elxkVkyeqTwWViqevNh67WWMBrGvvmmInyLEFeXacYn2gz4H6w5RVP2dmYYNPGirWvO47hjC
Z+Q6QNjAcdzt3Xi4GqZJQZmkj0J5pFfU4Nnyxf1hEEfi8HR50n9gC7J5fmFvwK9+bvX5yOF8Npui
3E7WuplhMylMsv+Q9QEGMgNkBrgM8l9TWdJJmnGujWzFBMOfa3+4Rvnr0LO9O6j1xdzexnjBbeBd
VR8/GN0QH8PgomFNZ0QXbIltPqb2E8T0h7MQWhkvVKmGyafTzbea7ihpkVYQ2dPH4MMSgvl8rfJq
NxjDx4zXOBqrW0d/AxPRQtvYx09vUjx7ybBdCpIWE7pGyXdvwbcU7a6n8OehAiitRpbKBCUJiccL
jtSjbswfqpRYKdDxWvIMnZ2yHRs62dGn2s8P8bJ85thCQqbr9PhL+2uF4fCF+4Slh9ii/xDlRAt7
PDQaf2MmUSgbu72cAK7H2kuKUadU9U7XkzPs9DcHWROD4oFYS50rHumnmJ1pCqd7f6UddNzvGzYL
XlCWzY9ieCkX69c4jQczLwmoGViENpFd9i89F19DArBItTdZ3oox/XCHT0ez79PQQiN2v5hpSQil
HFX+2gLCJ/6ICcGz/FBHr+p7K3aIxCTX4UXXlSTZ3sYu/44UG3jJFR7mzlvPE8GZwoakx+tHDmpV
Zv4O8clH5MpvAfCzpeDflln8aOt2r0/ykWvjm2m0CCuNI+yhHY5jAknpImpsf1G6fHVowf793c3V
UcRxOHkhAAsafmhB0a8z0fJjm5zq3ZCtXvOWP8JQ8UkX9a/mOBUuQtauU3hOOHgTd287AQF90KUT
75OUzzkpnVMFJUyWHL3pupNyy0SzSWaRFdGOTNHO1uLLGbnnT3bxe/V1DCUfqEu5MmWMy/LXKgKN
3Txmbz1rU6oAZ865v9sxnCvxG9MPLE6+OnCOE8prrCr58uEkzoomJwyZo4BNrkSdbt9LMuQQ1CDp
i78L3/K2MZZ+zRn6rbcuysElt3Ga5Q/PMK65z/8MGfplrbv6FYzndv72o+WrIHMcV6RFC1mfAR2a
nHG8TmM/Lw6x5B1yZqvFrTHE353E9uuYDHJMsmGbt47l2KImzn5xbl1Nh1RMPplhhCTbEleTTs8c
j7ZJAMeqWVAXoG2XoiJMzu/DuucZ0sYDM9lwYP1WDlOYcv4NXRVjR/Kt18sLAvC3youude/8iiKW
moSE02GFDcfS+aU662Og4cGiJdUmvraRumnLZ4e6yzCtZ0WOm6MkmKv2otnjwY34tHD4HPp+foPn
/rsbrCtpqpKFKq+JY2ZHfCvQkavqXkbQ5aJ+vJSZnHgyyl0vGlLPeVPdCfWI4HjdDvUOytOKs/Fe
cjO/CHhmtD5gF1dlGa7Hp2Wk3YGO2yO2MUA7pKpWevyd6tMbgI5naXVhwYq2InHN1tiUYTzSphjA
LbbEibXg+Fk4zTK8CT6jjVUX93SQz3nMbMm0qxc11Ftdg+KcRGs7Qry4VR/2pf7luMmOiIF9L/uw
mvmmJpf3bt2F0iz5pAuPGwP9qB5DX4xn55rbPKjJvLxMunfl6vCd9ObRV/Yzw8RtXKQPh72S+Tbf
Kpa4IFWvpuc/L4jPkhiGu5ePZDnREOCKOBhyh7F8AyWbnh+bAL6Co2+/4EtEgA3LAR88COd52xFo
hG8Fz2PR3VQ5fqwbRWpT9KXm/AJ06SVqDnobPxoOwho7ccJXbqMFc25qPa8/Wb6Ir2WyfyFq28PV
2DlFe+Mn4brCM4ee9zCZ7FDrl7cZpsN/WL6UbZCuw4i9WAx7Q3grMlUspAcKg2ebwUFs/9Ro+9tT
8rDb9MFl+MW1YdmutHo5vtHsCnCdtx3mFRJvnokj+4WntwpMnQudWK4r/nIFPnEJs/1grCBfUZo2
DYsWxADt9y9zmt7Wd7hveUcZL3BQ4bKkpp544qm3mcrH8ky2ZhRkGFpxAh4bWVwH6S34DqpupxLy
c1IraBOKzqHwP+JGAlefTmNHMHBJDkwgUmI6Z6PftczrkQI77VVPOTVs6VJ8lUDZqKhubvm/QqD/
WgikC0fXXV//R6zyH4RJ/1250X8pVPrvaZEQCqHV+v9pkf7KGDFS2/38T/ol/s2/9Uiu9S/P9RHc
CYv8XU9fJUH/1iM54l/YXl3+0MILg1SJn/H/CpJM71+IjizdRW7ue45peP9PkGT4/+LfWK5v26aB
Dsd2/ieCJNtz+VL/UZJkesI1TfQ8vmF7lsH59Z9FPUNEomBqAxsFy7UKlvO7mrXmaPaRBm2g0fBw
G0aAYrl6hj+BdS8litqtjHoHYAjYgD6YG5IAu0+rSP+0Az2rhBTfsz24WjAZrtzNjr2NoHW8mkl1
yT38Vcas4SzvQCmiMYBtEu8zviimJ7M7J1H7SY5ZFPSUTpgSmcGA6GRmMkDpYdyZ7HzDgj2svnUv
jvamE697QNGHqRYRPsJdnqgy7cxmo+G15r6xMA7pl6Y4ExFbnP/51T//GTjCtrrR/NMA0M8mXpOs
6r2j7sz1OSoDmADcp90GeaCMJjJLnHa8yFhO8KcJ+ubKCwwNzAOzTss401rll1hG72uHvNOK+dQP
In+GYfKrL8n7ideiYHTZ6xFWd+HcoUI3fegaY18e7LnSkc5wV6mmyL+hXou3ZqP8XY775PbP700q
5pOQ8sqgPVgykV0FEFt8GBmZyP4prYZmP5cZdQ+JI0Oi7RxywDBiWLclJVhgYzO4ziFYhgUBVdt6
1up7PNF66NBicIMiPYjOpL8ne/NudhW8kLgdbpWha/sicujc7WgtF7uYFg8jVHjNTmVdh374LF2Z
ARCehnusjmKwJ9pVKSQslFdQ9U5p6z37vrGc9FKpGykuOVK7I63SVyOtCTL3FrQeWUzjV6W3roHK
Cn7nkzSeZK96XUMDbsh7ZIl7wYshGSLQIgEe5hLrlonXKcGXSaw7IBNIhhch432KCvSpFVx+SghR
EO4LI1nIEKrHMw/BOR+75dY5M+12B/1PycABzFB6X+qr40lofuns3hz/Pa4bLEuZB/KhtvPz5PYP
uxv/KFv2RxRi4DVnriEuQ1LpoKS39ZuUTI67glLEBUpUDza5nPijMP9rlyI7It1iLk+uKwQUcdQo
/Sn66wbFSn+QHn2R7K8f412bGaNFOq5tBRH7wgA56Nw1ZWrCXRlBxcnTeFc2NORk86ixNeCmmn/2
RKVPRqdefSLVd1WfHfB8M8ct+4AQVjLIK+tVt24Wcoxd1eXWXmUMHGroC81C7Ys9yA8IrEZbRR9e
g4tEpxZhvRsDPfNU/2zYuX1IgT/EawuKhiHSrIz+7bKYD89Tu5IUy11J3LNjlViQS/EENTMiOJam
kxPbxSHHQr76Smi7cfq6bV+GhSGri6B10Bdt8ZQ54ttawDkJu3/JLEPskhwcgMyeC5l89DQskkye
GGjKwFkzJupZ2luTGwRZAwe7HN+0KOoek+gPRsrYcqiKVwTvvLpmhA5/7+xyZ2dyPAdMjr2T7zdH
KyoxmtFGJVw+e8oqGjp1gnvdUw9NOB+53vhB4Tac922G5RZzW5WlpzopxKlcBVdVe09bdHYxwMa5
zPESzLj+8HFcy4jutOt5J+WIU562PU7X2f3V0bPjqkzn3k2ltpViZVGWc3ppixpT7XcNhHoL0wG4
axYbARHw1vqkF3ezaMp7ghk8Gdr8QNzkHxLY7Zvd5mPgtLYM11AzYLBYNcfmyeyBPBaqTkPTqT6G
TD0iwp1x8NGxkc3tn/94guDEfAKVtu8rIAWtU5wQniHaraeDcrurY8HGm02Z7yrtUrNvPXnVgqfW
gTgrh5Y+lJOfwVSKV2a0oZBJ/jFHxltMdZ0xUHupC1R0aV2d2hHhEmEz36tjAdU9Kw5lWC6ZSNiF
Ge0So6dVnqlN5peHaliRLEK7+DbWxWiV4CvuUWQNuCpusQMYcss2eS21m0BBe7Im+7Q0XXVeTCq8
yX/0dLF21Vskx+xSGemPflZ0g6C8SpLYD0m0/ARn1rLV6X+ZNW48o32SY0cLxtX2i5E++5qr3yHw
4X/KQ6cq4qcm8zAKSvOlHtdIcsMCv5tkl7npXnVUj3fXNr5zu9G4viJkNJxftGwC3VDlVhCsNPYt
2gK2ByRvU3LmEhhwagbKnUH6a9Y77kESORJL7vHh7YUZn1wzd4N8aFZTvB/EaHxcD3GGJFCHhkzn
bFPlhs2CjxELLRljPn7IhETHORJU2Ut8iysswjqsV1xSAniBbPWwtQ0adzF7Um7YywYBkjw3+iz2
TT38QWsEeHC4GbUAiWI/z/N4Feg3DyXQIuYU47KFwG1s6bkO6z946SD8IKGLxTZd5jp0lpa+bkGI
KGqlYOjhEtrS3EeyzTgvb01hxEeJG2agc3ahWWu46znTSIaURfwxm7CRm8l8qtkX0Q7HpM7PLPWu
FBDCVV2EYBCSLZeUsJB09fSlJdGrZgXGuYuHVKrXxIdLXUtcqlZjf0ST8apSn5uQVu7g0kwBUt9h
o4x2Vy+tzigh88Iqi9XdcUcG2s1n2+r1feF6jMGVAY2l+nc6CN0mncc2KKnsgnQctpVAudHG9I/i
tjkrW00hT1oD2CjZ0KPvQ4vDAJo1hMmzJhsHeLm21c2mZoWGhgJj2TIVkXplBKVE+6LVqHy6c9WU
fySmkF23ECMyxDezzZyd0yPsm7g7PaWK9ozjDs2OmygcdJ9Bf5KnNBQM5AGr8byr2q9IZu+N6JOg
bbqfwk9F6Oo9AAyML+iOt8TJJ9u+ZGrTga8PmilHkzX/0ewFzIXy4TNitCfbDNtgaVcPzViNQwO3
bkhE/aEd0wJ5aX4v4vrMG4DqV4FK1WnGM2A7/lMY4YRICVFWPpBZ6jrH1O8WpvaG0dWpKdwXOcBM
qIk+h54xIpUU+jHlpkqGKUpJhWZnGnkvh3qodm6NX0iWex3FyJ+uHhB1mJ9MJPCPemDih0X/PTKi
ojLydkaCXyZ2+mHXgDR2IFOdvbrUz37a/mzK7K2LZpJSZPrC3dFDgBnIQpsIkHuVzYyisNerXVQ+
dcSacy+ssKYTYsCqjlFwa1z8M7GCqvVop2ftT4S43XNFJdiT6PDUcxveqFr9KkF68Hga10GJs0cu
TuCNkjC9Dn7fPPa3KfM4I9rvOnbFScUB/W8q00S/iyEpQVHj4LFKQbIyFhMliDJAE/tKc56b/vw2
ze6f1HWry+yh/khrlEfM1gLVw32BuI+2V/q/6ROwrDGja4U6z7T+LpqXGhc3y0CpNKD68A6TtasY
KDkD3aZGOD+jLk8OVZFZG3yt5m5OOvQpRnGN1wAJYZOZlrdcB9xV5YycZgwbw/luZsc9ocCEAIyL
CJVgcihb3EtkFiicMS0ydSSCJkap6mITzboBWXuroPRvNZZxkMMM2eYM3asYSCP9CT2wzEPXgCzr
fSd/ivwVguRGyb5Sz6KMESTS2sH+2jQEadgftFZZHfEtzYYXbEMmYteAACYUs7QOdyydN9uywFZo
pAiKEbzctIY6dBlQo3LixLKXg0qaNxzHxFv6FuvOPSKy9cMO8bXjGexbWjwygHLhA0pIAavMoZ/5
cEbThVlQQu7N/ejdTUdUCotu7O0E8W8WV2mYRCXQn0fjujEQJLrhrvnDYYxM/VfbGzLI6iOVgfs0
yHIOxNQ6xxYDBpUXxmlGqudegKAlS45kBe+Wp8OTqvDl+1P1DHobquNALw//9uj7V38QvOEFtlo2
ZFgYxGG4c7OQhR7D7TCxy/sSNrxWXvrUaTF92jgEtGRfxJdm+Z64WgIWno5zVsRvmDjOo24tzFGN
6xxJGQIb+S3z5Tnu09fMqOH7dUy5UxSDniie/SMP3FvlDn9lHf0ZjO4rEWy7WTUfrKm4sH9mmxpe
Vmtln5MDXgLX+Wc8GQeTCzDjUj4LkQJUoez/QbuQJ6jL/EcRVQ/pUEKLx+CVFyfTfyh7NVnE7rsF
SG7IdLWdnLqlbZV8An9+9ZPhyS2mg27hdfS4J0xN7u365Vas2uyyNfm+SZnbTEnrHgbpMoT15rOL
SbgZXpPWtLeTi7raUa63yVzYXmjxz85cDK9dyWAijlC72JHal9p4og//hjOfKEFGTJBgLtMA945v
nhgKFymZh796ryXJGzGgPPxstBMAqVYa5oHC+ltyNCDTNoOodOlZJoFDT3qTNa236Yf+T9I1Iuin
JMyU+gvcctfVQMJVzXHvCwfnggPj0/H3pRiYlZdyfCHIPbSwOZqD0wVkagGGs/hdLkC4bEk+504L
sw8dv5UdO7a4q9VxDfYXpw8WnT2oxXer2uQ4ZfJHTSVx05B5am0BMsMh9m4YGaMqrHxEbxjIXTkW
IEa6DRCLpDN02NtkxcAY9jc2/JnQ7y3UgLqNbUnDE0xFdsHs/dXYwt8lS3QFlpocss44T2tSapx7
28Fz2rOwpvacVkQiDBYFmWsU81Ef0LklIEv9YjQPysznU+EyY+T0280LlGPSISMIImI5igSBO1hL
oKOT/lPNZnXRE4/ImIQ41ShlH4K0apzz2vD2SNmjnTcZuGas3MfOmv9Ie38ILb/Qz9L6IDH7w0H9
uVs6Uian1iJ5iFLNbpMfstJgNZlzQVw5tuGo7ftDJZY/VuQb95IdQk7IPVXCTc0DLBn4vx2nJL2Q
H0FN/d7DZ0/uEugWu/1jyj4Lkb/mG4ss1tJUr21NukTn5dg0ZHYYM7LQ2s5UvJvxwdVUexR+giJU
e+Od7cgIwIu7HAbRTQFpOcxs1iAj0hrOhfFoqFLuMxobtBMdrv90yS92bX5ksnmBXpYfkJDKzaTc
P7HKYfzpCID7FoQfAmKyMKBYIDR3rQrffRnLwPKp9Qc1/C6W5FLFGpiI1kYQ2zHV0Wuj+qFGUlkb
Igf3Y8NZ4fN+Ahik9R/reLhLvRIXN7/U0V7FXnrHUYT4qW+faMzLQBna+JRLqgjZkcBUwEks8z4Y
h4GI5sTStnEdAxNY02BgAKXEm2ttuPgZlD9cS42ta8Hs40mRZnrRRTEGiQ/V1gayAGxj2bgtjnKP
sEpgREe3qbvQmpJ4V88lEr8KvEi0t/1s2VWWOuYECAVANYo9b9Z2nvEh04JGANBXLa1vNBsLKusi
Eneg9N9k/iyks/P0qRyoCbwS5hZfMaj6fZYd9bHxw9lGBe4iXdn5Iy4+siW4W6VgPszS2gp/fKzt
GQOlsk0T6YBOjT7/kh0Kl2fWccQYFMyVPqmHYJgOenU3RdwdOyM7JjkqVrvTIlbG6oMCF9rWWrdN
B+HtKd9/AgVersUCqVVj4eElCUonggs35GaQ5tSvwBscPBS8UILmd+PLtryJAW+UmZuPpZXLJfYj
PXSNVt1cQEmkKaVbEF3Gw+HBcpv12yTWypIYnSyGI1h7mQq5+LdbFgt1U3Kr7WOHDsVj/iggLtap
AHFZigdnWWCNc3spFkUESIH0w1t1p0Vh7guEUMe2TDioJQgRAbxE0Ig5EGSKwTchzzX3VxYuSWM4
znJyuo1uAh2j/yBnivTBkgxSJSDKLI23xTxwLerKY/Zf/yAsCHR2k797us0VKJrX7O95Y9gK7/ZY
ObgVoXjPUBJw9c3gALCdgebLSp+7p2mmuyxmCojcJdm6gPb9RHNOWPQ3QpmI7duMISSpttCs//AZ
VntSkgpMftPeiPw8dFs+cHns+2m4Ff683IYpr3cl++pGwHVOFnqMbA7W2Bh7mK7+Xm5sUnqvOsqF
NWtxDtKeKNiZfMhkgo4S/0iypCKWN3O3lq2cwGPw5i0TJEVOi5GJ8NiWBFHUvGtJzrDZIJNg36le
gDhlRQ+FlRy1CIZJBtdyVKWHgJ8T0IcIth1I8guGVTjVFtTuoppOnfc6GFSapQKT3iFVqkBVHjtc
ZBU6yNCkgjlQbr4NyCHZ4ZoTV1sSEpPk3c7MbF919TNZuPZp7LF0ZHCGzG6JQtk2zx6SKSUjccJe
CaEdcYw0n5nHII1YagRDI2ahudz28wg9wCbWUBlTsKy9W4z0pUUEZ9OWH8PcEcFaEOdqlMXfDgDb
wdXLazGW6RXqOLEdmGNiBJtIPvM99RfXNmZSQZL0bdiBBd5iSwc+xQCnbwYSvxP9UFQIEC137hf6
DtUpNTiFEre+k84DhGtp3qcefsg8G5gN+DdOljoH6gsvmPsY4vLR0gXA8dre9SaFnyu4JGTthxD2
zeprHRc5gtduhVb6HqyzxlnikwbGidQ7/APc4oICWCZrDcu+RXcyBMdtAX4TSM4V4+ypq78ohPhs
kl4hN6XgzLIH6jx1ysz5t0xovbcL6BdIiGtoOWDfyYcUVnJRb0xbEliRALFoXWJWaDtt7QivLQ0l
pKFogHNi2Q/pNAwojDTUwt5ATVMif8y5EkcJSxUS5IYBKEa2gcgUtk+kFkPVnwDixDvb0H1Mv4ik
Zj075/NuLvS9H3njcw230AOW1wmHBWk3f/xVCj4jagDabVV7F/dMol89xDEjjYUQ4d2ujhMRSrxY
rzW5i6Q41D8LXY9uej9v5SzudklqiT4CnrHr+a9dMx/VoJO6DkbVRjOPAgjtfjKw+MeW8TXozh/R
9T7T8FDNk8QIu75VXYFkHkpYOUfqDY7+nl5oekIyT87L7G4yp3fOZqXuiWZewHcpFKH0aK0r9cJ9
FJ4IgWMjMFxJaoUDRMkF0XjUdLnKjhEvFAn6fQ8S76YvnfakW9ZTuSCLd+liQMVsYMjr2bLHJDGd
W4EscIohmPF0MnhEn90uWnTSoPe4s4v+b8jP0qzuVlNi7gJLWlMZhSKROs0E9WmVPa3EyTyn9tgf
OT6jvViMN90erL3ws7/u2FzHUqytO5pdVQGEkvA1FiKZYKARCaeIVb8jMwtc6hI9SryxYYrwnk95
DOtI2qAek3M6qzdHK/VDPEV4z2W3dpcAoo1ch2w419p6jFOrlIfUrPd6rRk7R0G1SWw6K+gWNpVd
aTuzMb+WmYJez4DLop4GCEMbkw/pEBuIaQbd7gF+lst+LKUBU24PV9ZwLQdSacJYxFyS/RCDok5t
d19CRDcaEGk19qlAH115dAcu89FMopveWafWspDNm5DdnTgNMavBW+PTTMzQtIy7mIhtzkrLDno7
VTuL8V2QdiNQnWOFTuowGT4XDyWzWwEkr1X0uUT202PoEjr+HaFOEWfIX1orDujjtRVEkKyu0f9W
GhAxms6Ob5EzxjQHL1EboFxmn178RxS5LgFqCObL2yh07F+53iKjMb5sNGRkfejn6ER+wUglV6xK
+bQm6JbFjUPVezfg+plDae2AG75rpnqv9GXaYuBgC3LkyU2wCmCaY6yDGelS+v3equfpl3J+t6K7
lOXqCS8W9LounzfiPg8hkXHR6+yzG8aVD0pndKyxG7m83N6L+xrRXhRx9IuZ5pz1hHqeOtpil7bA
82ysZnprJ0w/AxtA6JN7FXdafWRaKAhLyMXPStHj1n3vtct951B0bA8NsY4Hy0SDq1GVhh4ssjrR
pl0BZZjdXpw1pBI8XHByYSMDqqVYzTSt+oXJ/BR3JE4R5HUeTMCfeo71O0buviP460kSgHyN9e7Y
eNreXoYUb4BPlgt/ZXZpbTMKwzg/7ieJlgyWhwAEC/OrmObVkkFHtmqG8wJgAutsZu1AeR9LUCq7
bqTuivvVKJneuH79pKicwqQX3q0rMB1T8A/bNAECtBzHHpLc7M3fTQxNKc6Gm5YaBJwkBI3JuX7R
5ud4nsS2TAUbbIk+g9J93pgFG2Qa2VevMYihW/2xSk3nOqqPUDHHve4oBbia7oVRQOayNYYksJte
O69/U+6ps4GCI11FfpBlBy9hh1pcpL2oxnV82qs027qJFQvmZD37aT0eJyMl76fzt+3s5kFmjp9J
FUekK8bk0NA59UwClbLaOucNOMDUK4fTpKt9Hgl1EYLKIPGnvRbP8X7w8/e29S+kuUZv5Ohyj+DC
Vi1acvSKHs1JnzDkJV3ZUja4G7vlHld1BxRcdMnS5TeiwebcpbQPQB3go4inXw0zjbkmMIULOr0A
7eTqtNZx9uxxojXvsc6+tXzQ7LQuqrJ8qqaq2o0ZqmCVpS9aXP5soJuxixEEzQ1kq/Vjj94Dsyqv
2U0NxX3mvOeNSgJDxc+DFIgvXTGGLdkA6Mp6+6Wz051V5O+llwLTR11I1EbKquJIbOqG7VFjw+gT
EpntKM1Cph8tdECfBLlDNhnGppL0SNcYP4I+I09mNIr7/sLd7paXrh1mbf1A8Q+YmaEcYFvd21pJ
9FwCsKCPgHsxy6cfVvROVBoTzpguiSmYts/Gg2l18jD9g0Z26bnhFQoMQ4z6/KDuOJxHcoqB90b3
oooZss5kdkQpzRiGxJd41ODs+u76+9oIhMc/z2QYbop2Km6WDqLIwe63a2rxOzexvieRDB1QUnsj
gW2TWGs+7TCD5BnGjB2Iy/sC0mTTpwpxlUtGAsEgGv8ctZOblZfa6cuLiYEybhXed0uvMAvVVMH0
zsLUceaAZoseGj534lQfQafbzZ7gvuHU2/ABHQsgnUbqLvuKiXYPOeys/taN/hn1bn5Gj2lsbVM1
B9qMe26XvzOKgUPlTM+6gypzWfMxeRtRQ6ZtdmyVa58Nhh30CHJYFmuDxZscEjcd65Fih2GnfK5Q
RD7wwKLDmvVjH80goiLuegP383gossCs/xkat6d2ieMtcEQCWSscglVBao/fM4iXvU9B7S2oJVp9
tSMwZCxqgCg4fYDtivLJMtrmjl6o2Xj7UUV8ornzRFs0urSR4V+82Wfw4Qx4m8kS7MaYnsVSPgOP
rw+Nzxbpa/20TaULzwBb+ohZMKxc3STNeYIbqffEirkWSmWz4xDRLaK69DHABL0DzWSeSLRTO0bA
6kqzOd0C/dYy5ewTMHcwJdvymhFteC17nsShZ0AntFCn3b4RrJtQG5x6YwKX8ITnXhZygRGZnmON
qzKLmSoWyltoDzX9gv6tzLBy27gnuCjAlzC71dtLWTuQucsWZB8NnbGHiQY15NypzhBtOFXWOyYi
OdQWt0moQw1lAINLfUKfwa3So0h3u18E5T2bGe1WIo92eD3IwWYE44l5bQ8Nv+wYPJuvBjDwtcnE
Z2wgNjKXYXy91Hs4sujoIpjrqS2bTdwLGfqYM2g7ZceycaFp8UbQWNVCOXl/E7d0Dpm74P3mlOLQ
/DbneLwR9HjuSbc4RuWbPaE/AQ3zafkEXk18SBuj7hmLWyDuuoqkp9r+ZbqIOlhwb1wyuz0qTVo+
eXS0FHk7yxxT/eP4wQyfzTsTyCIB14qIMOXsJomqdtL91eVGirPtYFbuvY6vOiF6UK76nYgMPU1p
Ecnh4g1Yb3RR9qHyyKZkdpjjAgvdaF6WB+yRV1HOtMwVI0YM4bjQ3dDRS7FdzPG5XyBMItxh39Vs
ctOcoCkIW0FPwqXUNWJEE01yNMdht54xm061WtgU8TvrRt8oOqbYK7NbH8tXzIbevI2g6oQGcsUa
oxU1Gp6qSjGUxWAzuijb+7n//D88ndly20gWRL8IEdgLeOVOitp3vSBsWa4CClthB75+DtwR8zCO
GffYLVFk4dbNzJPzlNxnKcggW+IHobIxn1W/wnU/kJYB1HXRvbRCeg0ML1TU53zzMQmsqZt++3Z4
xVIZkdQjTswPEqtsPx+xRKApq/BBFQ5x8bpcdqr2fhO3as+p6nYBXUfHEF13qtNjMlvqpnVf3YWP
LL57G1wN2H9PqXvboo5uDpwa41P3baWACUb+iiydr2VlfxrCBTv6FJbUPCB0Mqk0YXNimLzDSJjy
fOa3LDN8TtlKjzAZWZ8MGC6fdjK0q+KXRX14kBSSYyTELomd8acXkcuOyX+edKwuHf1k+OE7mDHq
18KcvFt6Snq92b5EPd6SoViCHbv0rd/z5Tptg+jqxXfe/Rgm2wh6DnxiA5ZDvaYd90LWteGehYl7
+feLt9ggUMkB4r2cSNC1ZY7Ro3ehR0xbt3P5Xiy2OG1BbNcfzL4d65cmp/uEBuvxpHKH0zkZ9EGx
/rwsRcaGk+ybnDEF2dWLStBjMjb/QqFNVLHMzo2u52sUKSCZnYrxVWfeAwy8e8taG4fs4tUmbLkf
CthAS67/qAqoBD0KHL2gmA5RT89KRBVVnfSs13sOXIRdjFemTy80m/Dcdmu1XwMQKwleLohQVLK0
29ImI9/988Tq5AX4ON++Wo4QKy3yDpTcZQOJXchNdRfSVzBEimxusZH5SDOx/5S5XDgLn529wvNT
KD8kgCpeivqblnccb27+WJOmJYHJwOTolT87Q7QS05sex+QyYeXHlAFLyjl7bvBKudgfzDiahBCO
+RIYEtg7UpiyQdGvuWXJ7NmVkf6UdHxtjSnOXSOKQ42GTeLJHIqMKDGPXnirZfK4cOadWBM9iRzT
sUlRORprTGHxVctWBr3Fl8VyrE7eUs/DP4epjpYvuJkEz7edx4olRTLjSROcGlpZDpCviwOQcpTQ
oOTWJlnfBI3xz55DkXgcUNEcLZj72EPtAhOLi86qY+WHE62tUE0KN9wOtnsvPf1lOGEQ8IApkmmW
MCmXRSNjwbR6nP2mezRqYJQypjvNXKUjb3invKijSM+/Z4cNqgMb8zbrzbKuAvMTNPAe8xwWNtKv
qu4PnI05JA7Xvzpwd/aZXF4dkzPrlwHlGVuroJcEt8q5LEyz71P/I57HBFrimegZKqYpqmsTdKQT
2gFsQGNtRgAIcdGgDWcoMFJM9BqIDkNEmBxHx8svqcUrJYAaKBvZrIVGUHMx3EwhaaCk/uX6AQdk
SYm5C/EePZdT2B2upR0+eYrhCKfIaxwlP6O0Hq3C+pW6QDJz4W6TwvdvG4oe/tVYEyzoj4ZvKMfa
IUUDjIT23NTgUB87+leSof3oKFTaRzChbJdER0mDsmkcCrbShOZEPyN+4F6yMJfHwGOZZBJFmiNJ
aMDz/kaun1/WT+om9xS1bPlIdHv2vy0DbQPaTbUPSbiuJXis9d04Z00ato+VhDpGTvRPEWoQyH7J
psH/pqTDYiZQd1OVnQHzhy/NFJ/YtSFPOqvoevajn4Kahb3DJOVC8dl2EuMosLGfeu1utzMMapI3
KdskAucYxaZ4R2ybzd8SvQBpBYLHPsFtaC95J5uAa6zlnkDJBXuUOAJ1gmDe2/ab8XnIDEhuhYVv
z2EGrG0Xu6LPXD1hct2LaOKZEMzmMFFmShQOqmi2Akni4Ctd1Urq0DZOgz5c0067TYIVK84rxQVF
79gUh7sgW3HEEzxbj9nIWEmIaM+cMPQcGrPtPM4FNgeeNeBoOJCCCIdJ9dVql31Twga/q/8dVtWL
iNafl7QdluCStsPEPXpOdnIcqkZj5LN1b2rr8TAV6XuYRigLqAgyD7zjQjWEqOuR4gPvnVtictCt
uypLIDxKnjZ1tFYGl80djRnyqMJI76IWpk6KCeDCEbbNpw7iiwDhBbKpt6HxL63hDCPnulcEfvaN
gVFTp1l/UbI9VDkJxqTEE4jh6BpJVHsvyEDmBYp9ExeNo2PJ94jdzS5MJqoPJ6QjukAOFhIYzlYO
Mad9qtSUHWXAACAaqORyCpcLHBAm4+ZCgsVQ23Wri5alCP+iOOtJG+CVPAtKr9HXFKX30diwG6U2
o/IfOzk89Zp8YV0b+KUVUH4GOzY8NrMjX2AaAgha2n3YsxWK4OEnMHh2bdkirvnNqQ/t6Rw7l34m
ilfwAD0LwMFYfeA19eKtpXborrTdNygs07YSY7KzHf8rs+nVjdE16QgBAR6Qf0Re0W+wRy6VNy7H
IsJClHTtMeZ3A/L8d4AbwRgXNjN7nL62abw3NsdNmjiSi5fIziIrh4PCS6a0uNN13N1amS7P5VTD
eC/Hh1R55a2P9ddyLlmRZ8/K5v4ZQr0VY9ifGxrtdonDcOmna9MsQc1G2N4tb8m95Cl+qWHgFUUS
n5iiocUlxDALVBhsaCH1tALz720G0AiHoiJB4XmbXNW/2eQvb+bfZaxfmgt12t5eaJMcgZvse6eN
3ppu/lRh/S4aAsIF8AA2SB+xLdBUiN/UFqlaao6p/3PrkQ22uRu0fG0nqHm9nTzE66EG7YhKdkxg
tsf6pZoX1Bvk8zTrSI7OPFpTdFGPrSDvEdy+ednzU2qj52DJAVVEXnGyXYv5RnMhMHo/xwRIGflp
DYg8vlyqDiQaZ8IqLPWVufDB3U4J0bMyry5FwLa0xVeVU/t64KfeCye9X8L53WCzxt2JBzsOp1ev
BeLguDiXhqUr34iuv8S5WsN3K0q2pH3OmxrvWFsj9G1PgKmGdjGo1LoLY/XmAB5jE4ahrauoe5Gc
NHfEWW/FKModZ505+iVOVdzUlyUbWZHGxSXVcXUJaI0bGBA3DhF4sqa+Ypsz/SLXZVHdRJVxNP1M
EWWgBLDwbyvUNGrU4fC4u9pLnvqOorNI2G/jEONyJtFr+cDPXd+5QzAB2fKkWly6Mb7pjcR814NK
O2Eb+YmslOKkyq+ebPhlxyyvzxRYEx3keSDrlpTrYqs9loHbvvqsHRaauYRTZ0sCOzhFmWN0cR6w
aOlIdXewjzZtO6nbkH+5tBBjiyH8rMICt8/k/InbARHHQs/jZXeg2W1032LFgbvEpg02Aq6fTTsx
K0O8Y5Fu8UxI4mrTDCzYm3D8sCSu4Wlj7J6Mvj+7a1sn6Z4IagwKgIeREHj+TMGQFyVwmqtTNoPP
l/O466Bb7gtE0a0rLz0C9maipzys653xhiOPFcGrgB/OxzTXtX1wqB2sG0HfP7Y293qhwwe2gb8D
HxIWGVriX65EI7Fw9plQP2WDdXWW0j3bLjFHS1jLttKm2VUmPJWVxHyh2r+DaykgxCThNGYhy2/P
1HEW+CcYd/GjIP/G9neaznirhXxOZ6xuOcsITO88eipecD/hJhLg0XCkeqtuR1VahzG0BvRI/ydU
z3k7PVtldQoFdtI2/frv/zuWd00mLjV7uW3fxRwBnvwTFfjwW8IG/BEzl58A4jaFzZKhjvD6TcD2
sqz/CEUE0on6MMLo8lJVnbtB2JRbu7d/QBDdtmPzzIIOz8tCk0qSr93c/mYc3WRvFctjNzgK/zvT
3JKYgx11b5zo3Q0ezjOUt+JmdXXQegbumcQ4B9Adrboe9jXQVza+xV4C8ZgD4mlxT4dJbeRnXQTv
iqmBmEjNXa8MVUqY2wFhwh1SLrhEQygojfPVGvs33MjHnM/NLL2AnATOsQj1hEwZxfEyPXew5rnu
rME41i+bISrewqT6wyUDDG8f/p3BYYniQ9skMf3S688e97ch9OGoL8dhbVTE14X/dh7ul/rcgejl
8bSx3Ogurf33bHEQUAHXpqCF4sUc0ml5BmdSHSJHoGOlv8TsQlgsuz9RVN/PvXThG8bvo5MeonGh
H2d92UFu3odJeI6x3iANaJ6LYEMQ+PGgvtYmlqcZvDzXQC4+QREBBqZorbMgFFY/lOreaPYrx2LM
b3q+oarCciUmZyvmDp66VjuUfNqiUpiuo6vqva/dy5pxZWXY77y+806QrQ46Cgf24UuxQUE/olOc
dLGa9jATb1KcCE78qMZEbFY8947h6wZxrQNKIQA+lt1jKcI9PRdPxfqHLL2SHl3/0bbZLPnyyTMV
scBiol23xIhW8MD3Y6qQCTbg58mKR13Vy/ouZaODn47yJy5Bc/kbfZ+uexCYYVHR0g02aVM5wtvX
Es8WEeHCxYqBvT+5aL89MIvNx2horgCvfnCBZju3ozjSdpqnnuPm2Ns4ZfKV/qORNmAXcTsSt9Gc
t6QbufiGkPFC2toPYlomHgDeO/d2b1uV0e+6pwnaTtM9m3g2uMYC8GHx7fcVZCxcBMwxx8DVn8OA
fXvy3W3V+1xm2hfpJjA1SZAvcfltV0hlylA7nKB8ZOvb2jftK6a1DcToz9BZA0aZBhLAhg4Xo0VS
Q/UnI4nzT037s77jYvpvVFt82/F6VswJw+BwH/IuTBb7nK9vR/i0+I6poUycvw70dqaAdMYnFggW
z7nFiDgANRmwD29kZscnV+wsMxNIYJ+y1gsMx2VOL6xMidWzV9jhUgA3H+G01xkkXGuhDoYzU1m4
LlKLF5Kosquvbtq/6x7jysTli52D8zHlxS+9fuaT7pdVwB4NYUins2Cv2CR/JvULKki+pQD1VKzs
Ot0ytMozxp2PoE/eBM9e2HzdA728nNtoo9Y2HwtNPeHyUQbgmst8yTeuhwPI5VPf6+qd5yK9Rz7b
eF7OJRfE2QLzk3Fzb2pN5X1z6elyY64ZHoBr7SBV1HxnzrzHGnWwcrCxVYUtmZ5ZUTbE63sLJaCK
flMzARsr6q5t0K8VN+klGJyJCx3h1g42oyTqtR18uqrK/CXu6l/GKX/H4fp0E0CeRy7cXrJ8pgsd
sV68cE8dujuRpk81/xjkCUurJLjMqjnUQfDG8cod/N/r3Hp3+fLtDbg9IXde08w9L2P3m+0QtUpY
wfvpCyXmLSLhRJ+PeFr/Ifeadd2DF0D1qxEyfw7BcDrUB2AnJOkTgWZUjYdxHqoQqiv6j1uF577F
C5UTqKBtB7KjhStsBMC/tzoNvnS5RAl9tL5Vf3ROe5bR+Ibnl6eoRaW8mrnxVMiEPe9oonOAlyhd
6+1g2pF8P4i0RuiMfmzHKBDe/XMhqpbIGktFth1fTgy8RCvm5nqcdv++6LE8SGojNiQzTphJXoWA
paub6ioG59Q3C4iviTek9zQMCM3gQNYdF8qhHj6ppjpkE8uB1kE8NLhkmvXZFNr4Pi2DsamH4Lh0
EUNAcYBajndONViRCvyijZUdG2SSznF+jTwJgwBfHn1cFJ3Mp5wd1TBnmwmiHRhItdFT+CkK0NI8
8g5N2SA95ewqB+/WXbovTzgM8CaLDqBPw3x4VBlnfmgRc/RlgoHZcIlZndRxXHxx/YMNk+AAbut3
u5ivcg2ETRHyN3v3VWvtr/RBb6Us3hU+P2ocMozhXfWZp3gM2/rQQD66pEX5nrVEBVyEKn/96bOj
x0CnCJE7q9Axs/T49/td8ClQ/jY1ycSjTA7dQJRLOSN9CxU+S+0wHoTwikTPBO4yQVBjPe2cZSjo
9QyYyIKi2LoNTCp4m0ts7JfF+NtYALbSEsV5aLZutTw4rp8cY6liZgPZoz4GjHnZhCxX8cK7g8UE
ZvuPVFk0J0svL556rNRv3pJ/aShhpUBUvbMJE0qDEYECdRvHNJNWs0Py2QclEp07YlirqhyQFKDc
be/7rxZdeIg7/UNWh+op1+K1UDiqY0Yv32qeAPElG8dFKfKQnGrj83Y8TUq8CoKIHCcci3UCUkp0
xceMRSFSNjcZzkfptTBnC/3W1OojtrKVr03QiMZKRlc6KPvBe8CPixLWv2Rip9lBuFgxN57hOSx7
OtJmbEUl64lljm9hPcYaiHpaFY8Y0Q2+byCpM2u+wQwIyGNx09jtOYKoch4n1i2htPemVjMVsCxw
gkz/ZGlyIjv7MDSkFrGtQMxl44u5JLIxf7IyLa4dVzrLm29AqWzyNEu3bNUwxEEKHLwJ/GsvQyKe
b65Hf3EMYa7naV8u7es8LeoBawbDVxRgjHPEFbJ8QFxmWU4mT7/cucYHkE10oeVVt8tDXD2F/zYm
xr7o9HdSu4B5BG+g2cYNyHDJ+uazlYLIDsd7F1BFLFmBWP6miTlX2H+GG48M30g0YelmQd0HymWc
lbgiVcRoBdGXVRIWYCRKbk7DHm43JdlhdYy6/la5PDobK312w/LJs2ac0aDJ8PyfxjHmZNG0hXkh
uDx553AGD7jkLqPMvtg0jFwBo2d7QUl1XP0n0dFtxKPwMWHyTwvwl+vf0q7mb5gDO50R+eMJe25C
dtUaLLVf0G+W48FzI/+Ujc5Dk1TYtH2ZIuVRrKtGqltsGR15NNVZZc5NUXM6qaNwl7sSzd2I8tZQ
GFqNiJmD2Y4i/3b5BpXlwCFjManYrF7tYrIJSE5AaqqrkfChgz9WU2D8kX6yVQbyScKJ2bfOW27b
Z+6eX0QZD2PG8c+TIxpjQ9Lav08T/2qjjq0rRzze03zu3oXVSCrsy/uSjcpubKM/yq9Jfcm31Y4M
fotT1sJXNiGU71VEyZlZW58DvJWtPg4+okw7EOe2V6Jo4lhil5wU/KHd4qrs0OTy4Cnn69/vJJhQ
t4WN+O57yV1XO1+RCcOjCejra6nP7cRkcesCmItkS4Mt6jLNtkwN0VdAzzlRs0EdGUg+GqXHWx18
T4aVBIA+YaZ9G4t+555rO6oh21q3rLAJumQIHIWAkOwYYW2aJUDrjkeHJbrZx5jGLrbwcdBNDdcz
wa0HgOCkTnDyqOkZeK6XPFdtw1IwK7kPt9D8kFroTsuHX3UOihk6rNrbLum2IaLvMhypQGvJsXYY
yIs0Og5N/pjkVEjzEHEF+8uMqM4h71HuE0AZwrkPXSazpjZ0JqY8NSbdsXuEHoTbA8Uwe2owAbBG
5kzmXKlS+gT5kdb7cWZaHwwZnx4rHclbyRfF7EIkxCHhYvEkKR4z78YhRLOPh/Guc/FKssDKIfus
7WZMMnPLOJ48p9XH4nQvo2ipjsavV831oxOkl0bDDMCACUgy7MDBJs1TO6QsDkImv3qwz1lYctt1
iUqTqJFFecHnfqfn9M6S4VHApqYb46SdjJqm7mT5VH+3IZVaxcAWvwwPzDFfmeRRnkULOXWQAS5z
Bz3zpcWClRUoO/IpOGuPytDMHYCkT+WjSSmZL4jxbKd/H5kWGauJRiK/PvaKzpMEISzrpug+iDlP
57ps5r1Q+ftQQrwerJi5IjSkO6rxJTVYWutxuBl1RDE6SlfbsfMKR5smq15mN15Kb4KhAWWL3QRq
U6ccXL3OURnVb7nCUvEAaKzhAj0PGdqmoPs8h+3nsqvscWIztfTq1C32GuwFZ0cnhi2z4TgVTLJl
0jF6+tm9F/ffOIx+EkkmRrJq36LwH+nWzrdOVNAenrcXKhfVJgPBD1kU8lmVejSjrdvr9BPFgxcf
ngyMmQ4PPPEQr6HlJB2eItFiEOTduTEBKRsHShLhyObF6cJD2YuzV0HemQf+xnKRvAIUZEzUOvMe
YDiYsRcrFsJ1McPKmpMDVEVzqDwKJ8R8n42dx9cxJbt1gKN/BW0hKR00gA1B07cKRPtuyJbbOsqK
jT85BcnPSuxtTsvFAO/Mcc5G4HD5qmMHrqBDDMOK/i7CNixfSCh6uDotK7jWYGF3VNIiWROwOeXW
R1gidOGCiLZSLz8BH/ujxc2aTXl064EGDEntoTWwGg0Qa/wWUyDL4Ilcm32TUuBGqzDm8FxVjy6N
VgddUWcfsF1p2UNtyQrF5JlX31rOB0bSncw3FWADhF5ZnhW3CVo2cZFFBoYiQvQOPwqSwVSfevqg
96NBwygkYmUQERLIaMYACAL7DvcRwWl8HjCb76LU//Fr7R7S2L5UI3+BQscHTjjcEp6575axJme6
m6YROJGuYFYFx5XAlE9sBbE9cFXw0KRN8m1h19uPefBWB94Ev1VQjG1HX6ZCl3ZTFt4NlebbwoMq
KdDv4XrrX0tZPpeQJQ71ioCYygLrp4N9zV2rUlCDtqOdPMOLRFIgXznbCcymtJeHpqZQg1ORWToh
jdGU8+vo/83A34IYvg0xh288Gxi7cByPuZEPghOTt0V5DY5B/2fq8uq2ubHrQt7rTn0rDP1TmKPd
sf2C/eDM0z5jDjuOKvzk7sq80i1/FUhJWvWy4PrvF0JT7ylG6+PAGhOdiVBLH5vTunHOoiE6L0nt
b6NCvGu+iKPYHiWgkUrJ/VRXrHSs+TsrwfV6TR4f0Hl4Xo/5A0zFE7ih9ev0JwaLakF5qjQfOw71
peTe4JKR2fNCMIzMtKfqsWmOhSNaHIyMEGmJNOum5mQRhhF5HB8X/RLVPDi9Nj/kThPcVTDSMPrt
fNYxnCZ0oOT2uxenHPb0x1BdnzQ7hYx7xlr2MZZEGOBTOBgjRjoY2+nV7WwLefDesYBFiZihMpnd
OwrdtrmdIOTETKNdDToEDY651KbME/fDLlhnF2MDTe+8/FcCYPY0exG3gsBcICfQ/6MxkFndidmC
AhoGE5BwkC2lz6BTJuke4izMfcVKpGqGD4kjbCrAz5dK/eVpxhYfZ8+uwozOe6wVxzhL461nN2A7
u0/a5tpJUHtZCP9KoLSUmkLDpJhJh9Ax6QsUAka2DBvq4gJkpf7Smh/5GSHHB0Aloty6Ry+09rDv
vP3S6b1xkn7bDAS6PPdXX6KDAwTVxyTiuW1jDt5ZAyKekHKmhdm8ewL/xdSRADVpfykaRWtDId+d
MMAjzS74MSkHroAzjK9J3g0rUFgPyHU2lNBNYOFOkGnDpSmjMsjXxSl22vmcNiH1t3mIIWfKvOO8
frQAPBKmzJDpfNSOfRuFD3iExkvHRdsbAhyrBQR9so/j3un84QAs+5Mwo3tKpxEKnp7uSV8wX5qC
WcufaTMB0EcVGL5Q5xDH9ciTST8NXMdSbwr3U0onDiOrTTCf5u3wri+as8aH8xDx8fMAMIBTyTEt
i/rv0lOREbllvy0sagrbpkcoIgOro/QeuvZTuIhDL8v+g8ABVs4sPAdLe55alH7tchssJMyshNVV
nUzVxeFdEpD53NslJ6p0Mf1gu2IPBL8TkV1W99zjhy23y5lBjivTHPfVoQrlfTujpbLvJMUG4aOy
/pRLDtp44m4RZUwJNQJ7K7lYqdItjp1TvWH7ZSyuPsIefygpQJaTnUrps4DDrVR/z9jPcFJURMfh
tTlpcds6BRdiZFprSHwQItj1S07PDAVyU1YVm9Que+fe7cOeQ9wnRpwcRIF+axb+XIcci30R5vTs
/+GYCxkSfHyeMV2+nd/9DtsaH1r+CUCZh9yaXPGEn5+qsju3dfnieTQOS5vq5HW+hBy2K3LasyBm
MriOLXeFXrn4IHGi1hZuA8JC2I+JCgi7J7vvJkS7fHy9MtxKRrFT5vDIrz0vOnlJTiPrGF/DId+5
JPHADOlxW4rqIYdhtOs7jNMK0Q7sCN9yKzJ+9Kmi6zWV6TYf9Gcs5vFAgJr7qK75BrvwBscPSpRP
Nke31a++WK7zNM1X37Le+6VsHyDF3KbTAIVp6bmZCJXcdLz7XRJ+t8ZwHSHgwG5ddHPDJLm36iy/
Sq75DaXLuynxgNNNo75pCvh8VR+8jvBSp1rhy+CZ1iHRHnq/WDAvm+x2raOENGNDJj0o5QBsGZF7
BM24O4nFcpnZzeWQ0K8oiXERuzfKrRDpCERs3fjCurp51V0m7xuYZMRuyvfA0cnJTUgM5RqGdK1W
40YeBZeeMGRJkzhbjhRCT+Inn46wXgM7xWdLQPNS+8WFZdhr5ebpu5bNY9M77jufNzpWJqEICzvu
xtFsTkOUCcTXbBtOeXbijrNvmrZgJzk19eW//9q54WuDZHVg4VHlfCZ7c4mYCy6R8cMD3u3vrA29
W5ylk2m/usoqqNTzvm3BzzMiZLjxjioeyhv6azOs5EzZHTlLSOGhW5a3FBG9jTa2pmWZv0uKrvDL
pLdja86RTmeKHSx95+RckGzbno5kBTkH1Kr0DeR3rZxtDtE3tt/JJS8Zahte9O0MUhS3J0VbhAx4
HljVi0y9R+p4e7rGSA4C+wjPBOFJb7OFODt+4b+M614LY3BAU+3iv4AB/dvTxrymrcBtljTZTwht
o1eRivj/L/74oFyfK3ojPppZRrcZAALeQWybk9h6gHOJML+TXThdfSgEBJna4Q6Q6ny/eC3QcGa0
x4hlLK0vWLAc1VX30dAGD5DMb0Nu5nix0o/FwPSshpCvoBfTZXAdiR8z+YX1yXkAOrQ8mtl+9agL
2yX42U/uWDY3mGWCDfR9GgFVAlE/+R1S9jTavn0h+zZel1R7p0Z5V1gb5ZVQX3ltLPi8OVTaXTLJ
Zs8jbl3qc7EswYlZvnhNfUw/vcW+wqN1VwudXzSEbwrpMEJN1jQeF/AT13a1+wAX+Tuw67klcR/C
lAFKGyf228wDaRMzkODvqX7VpBKbmT+8tPFy59t0SEuJ47VWY3qnFFXSAqPBFrqSc0rr9uTZcXek
Eeovn0H673KvOXCjvjauHG+0SVHwkREureO3D1UA+N1mDHKycDqhCrEbda0vyUf9MylhjfDu32rS
Afykyu9RcIw1hJPriaFEj8NrTGEJyWN5SpsUz5dwPvH3DnTM3ESa/qkqjMyxYWreVJELhpZwylZz
3dpmTi640eZ8hEAbZH0d03KzzLuCr0fx4jGW08nkoSLvWjXdYLWiXmVKrMPcSizh4sYeI+4bhubN
OvwoOvZFDMDUJ5gKRjpOxVOSTqj2YEJM5X0RzXlo19xXyNVm7RDEGKhONYkgbygCLD3pw+Kly0pW
lyestPhjxhq6lsuFtWBtsS06rA681ejWCl8RdpYbVznvZEQ4V0z4bKt5OA+ELu/cJv+GwpSeAzgq
aDlQAXyPS3W24Esa5x5X3syHPWZYuyNKChY9ePHZl2OUCgDorL/8+2+zRwZrKjFDWJU5rdct9ACC
B5oKL/5F+jKGXnnTdfEZllS4WwFqexclo6g7ecQnkB/weYPSLMsjdFHvgGyJpMdtOiI1lPSMNSTX
tqbkIUzXHhaJWZu7tgrr/34pSvaZBLYlYPyU4z+Kb0JWX3cu5vSTyJMPBnRxS3T+3JswPQEKsllU
2fYl6fsvM1kRnWqDc2lnD2U3jqB1siK7RBr2krsKL+OCWWoeU/RvoPqsK9D0HI6rbn6KNAsTZ2qa
qxuQPQdEZ4MWpbOE4gfqwqHDafZsHfNsUp5ZvjXXsEafMJW8KbgH236IODsm04mY003YFOw1yvHk
i+XdwpcHe3r2tpa23vwITyTSxXNEPnEPJQzQmwcVOkrYL2Fku9N5BvRZkzRJrCF9ZDg9x0V0Kdlc
nNFQp8cOHsJ27DLMsjlY94wQDzaGON6vVsw2NZ/gWjxcwIb7LO1zoPvxgVLukvJsHtKWPiYuqhml
b61+wd1EAdRszDlO+mcwi0fWb+RmELroQQnaDQ/kCgZj8jAPXNsjpdDGzcV3TH8hFrhNcodPOGaK
fhzsgwSPCNKjNaeEBQ8NjkW7zdAwdxKpfW/T9oa9Ujy10YIJttQnlpj3ReQfy5i9jW8BplDtI5eh
v77nkaRCl4tNfuCTjW+H/CzHWbOhWFpc5mql9/V4Cd2x+2JV0j4F7nBbeqW9B5DD09Bz0y05qJ86
HAhKBN64ic2TVac3TohkXN06RIJ2SwPllctRsxl4qrtESJtkAI9Fb/TJwUnGvdLiM2kRv3Gdn8i3
xY6EHannEiTIeuWeB7y1qd9OpCTmVTV+EyHeLlwCNLSj2LuVh1mtsPPVmVEfchMND6Hzd8iwNuvx
Ah6DcivE6iULwjMDSbHnT6woR5aY9XwyCa73of6s6XpaN1fEFzBOUCY+7Zuqe9XSbi86Sc55ylfd
uxr3hAXlmnwlXemgrhkpc4gE/hufZ5tJNvHK9Dj6muojCht7h6HdelaOTRIONxMfbcpyHE4yVbAC
x/q565pAXO3pxoHFdpVNYo4DnJBA+NNP4WNhV4H4oJ0E5KCI5bPbEsfJRGxRUhmFp5HFUuYj0NAC
3iBxKR/bWPgoxozXtCRybemCUzxzySSu//PfL07a52CGCI+Gi8U+KyVDn3gYddwokUctuNRZA65s
AzhaDI+1NRQ3OjPRg+iDb7pz5U1dliCubOeGdOZ84y6aMHhl3mTO6stvdXnyq5AasYhS8pKFyVKd
aI8ZPl05/w5sKgG6qHjhRkMQsiEHRxVTj5uVkjXm13k/uEWItbh/o2vRuwkAGOsxQU33LT5KTXa2
YI8eoWHCdLZs4pdO8uyVBsu1HjL3ABrI3owNbvTaWvQ2brCENjhldpLLNJPKtMs76YP55K6p/YeO
3d8Bh7a45jGuywC4CL0LJQwcQOQHdN5v+kn1ZSkhwuV+yT/DKjvYzdH2BUJbwYTv95/Cc9LXflh7
kfP5Uy4lRoXhdmnLhqhC3OARrCha6OwDFc3LIbVa5HrBj64woLVx9n03LYKymOXVm0aqRWnDHD2V
8aPxNhOhB00hUyx8khZcJgxH+wbz+g25ot8xCaSNM4/f63/mQe6HPm73kA8/4U4JiAesm0NMlljc
Lc1UmPN23bQQIckp6OfYz24Yv69zKuxzowRz7eLNzHhreRqplDEZosNc+uQPcvndY0HPGnYLmXdJ
yoUeGz7rnIJaPGue7hunwyqCw/qn49lIx7ABptLURz8qnmw9yRuphyMowmnXtFjGMxz+G1ZOG7et
/gJJXa4I34QjB+7ipJ3WzW/YxIRM8d7EyXg3z7QHRBDh0Ur/x9uZLDfOZFn6XXqPNkwOwM26ayFO
okhqliIUG1hEKAKjY3IHHMDT90dlVnVlLcqsN21pRqMUTP0SCbhfv/ec73hY0sKfHF+ANRbZ+5RV
zqYjA/Gm0gTNqBHNQNmQXUaZnIUMBUKsegwt+zON3A5N803U3ppMrLtOsnrbXIY3pRVPKVpDEmR7
j5Vvba6YoJkeciqeLYki2qnrs6UQQyyVGuwhpLf5k/1UeL0hcckDYsO9x45BhulrInW4sVD6iqp5
mILuw2/Nj8h9rwOXWs9J8TUTc2mWkNAyGT9Rb/+ucuq7VRac/G3h4uJ0GMMW57RK+chnCiBw5t6N
hKhGhikNiCJ6H9bJxxvrPof9h1ujPvfaK7aHbiFNeBk8N7X64TOhpYjlncI6fT+NBAnRlthjjeWw
OXvEODnzLcpIPqaILT65BXwIhxD2I9p5pDENMaNZMPg31lEXB4TRMQNXmYmSBk07Q0mlme32f+0U
vpQyPaRTjV8mvrByvzVtwXKQE4g9Gvd5crPnKqaPtSySz5ncGVoc2zH26FuIJ7WSTBqK+peBbXiz
yKtwOHzvbfnK9OoQtsmtggUI6ZSj4vjOEf5lnXRxVRVyngoCjFpJcKFMZq+x83c7s+X7gbnTAEh0
h+qbyB+u1ELfJkE6HpeCqYxS+YP2op+kuOxLfz5OibxknkMXXYmH2If7RKmypQE7l+kvjpf4r8zU
oXNsPylj/xQTWbfRuBMDzdzSRO/xpKD+gF1MeyYkkjI/xSRyI/xlH1oNzNyVP+zonQllJejyaoai
ZUUb+bds8kM/VoIKY9mleXDXT5NzCWzw0Yj1HLX9JUick3YqsG9kzHlx8t0JCqQv2ZlNHYgZvAVI
Zs6H25rj0ORP/hJ9ZiUCH2f8ZnT8Db7VwVnzH8AxfkYSjfsiSs7VUE+MegjWh6t2+gaS7GGlO3d/
1QG1vGVota/axlMt1AM6N8yTyAIANmPjycVAOHnMAFE40XFV2dHQ3hfzsvXSnvFiS1lYrwcX7wMe
lAbiTLP8WhBhlwX1zhwQ/pbEb8GAjKtk1rj1gB+0vdJ3bj+Qn+B6u9YZn3JfzTvRRuyng+OevBaJ
Ch4h7xAwHTt15ewdknURWxrVnH9dPHGASNK7lSiNXk39PZ/WtO00J+Sm9jFfUZXovq33eP+vQUY4
WRLZ5T/Rsr5MU/Fnykv16iTzt0AjC1u6tiQXN/W3+J9Y6mTT0iYBPXVVuTm56962xc6bCVcWovkV
ESpypChiQJgNGzEt8a8OkovPUSCZZ+eTHexYiIewX6b7zqTnkZ09SeU9ykVOUvktf/tHBbpiNyVe
fsNAB9m5QpLfjn9lrC+KcLtjPxP0qgWFWptR6KJDjLZGeN9hF1O0AghzgCyKJf1eA4FomOalNdtH
ypUPE7//g1uaI+uYf6bqY6rq+7COylObi0NBJwwKg7AsAUh+wA8NN2XAylKrBPBllpGKxO0UEXuw
SNfszEirLXGzX1OB2loQiL31K3HvEkfjUXebpburGsyCU5l/j8r8jxci04ojDzDivOxbzz0ZOWGl
a6OD7gYOTKl5W5Po2Se8gs5F8hwytSqDY4s0JS7XuyAhXoD8RnrLZbNPlcWBXCCehqL6sDbuMdI0
B2DqLMgLVDe8e4Rl/1Ih/Z2YGPcENuDgAuAAW4BJdCm+NQrxNvHN52TtXorRB+kxPQjOGYsbwJTr
Jw54XADAlr87WupL3SPKbALv6evBkeN4VyYIH2uajP/4Hmao5MCJnblM34YUUz4CPXJf3W03Du6D
XjlnrKa+F56yF9Gd8owoc4IJsmPHdmqdJT3MxrsD7eNudDS+2TWXB78d6HEjcs7C0n+d47Z9FnV3
Z+Yw+9YrkGplnF6PXLwq7oTiWpQ7HUX+7bC4w8VOn2tFXg6dk42gEYjZYvI59YY/3FKPe4UHitbS
Db6P4pRieT1Vdk0zOAooVGIb0LdhlEm66PxAJrneo87+TP243zsBCyMTgEMvm+jURgxM4USIjQeL
/sW/ptL+7hZ08SSciT2NGq6sPhx2PRXyQbYZjsr1wTZIl+yAIyaYiE7J3fE0+HY46wgefYLH5HVN
iFSfOfz8Zu6IIayzfzl0QyIM4+8rjg8qj7h6ZEqB+9gV5oiEy7uvMJJvB2zA/FwUhnrgqun98JZV
rnxHUmaYY2XNXZGZ8ug6I2Mt3Ev3CXpUf5nlSUbe21ol8ZMOm+TKmEbly869+b/f6yppqV241JhF
7HuuqoepdMaHr2eljj+qSr4KEOY7pHzuw1p7ZBy3/BpVb7sLV8tK/BwPdSjWCzy5TXJ9GY54KtGB
2PJQduooJRuNFB1WS0/oU4GO9UaVsn7DuxFf6qD9+fWP8zU6Pont3de/hW7LXlaimu28s2jCmI7C
0FJehWV0mbMwuhgbq+1YVw9OngFbXRx5fzWN3LdkCgc3oHFcXEP3zJrkveF4QcOhmTdauZylgrnf
LzQfN6Jm8I7ifMweGvj4X/8qWoljJE+elGuODJ/ac6YBknUtL/CSortL26i9GzA2rfBfwWFlYOEi
3r4J0u8NTk2HyQi6tJONH+pC1dwbpdo54YyOtC/WM1fscobgF9+uXntym2o4jR7OeWdUNCvjLjl/
Paxd1NAaWPdZLd/jMU6v8vekP44uU03jYjkoXXHw6L6jMlAYUhbjn/tQ4OZw1FGkvajups7/llc9
fLmyp5ZJ0jtCuZjL9cH560H17r8/S7Pg7OnhekzL+h1zGEb09kw7NzxPTO7+8YD48Z9fro8tZrKz
p1yfdnlIjVIySoOjWKJQuL4qjDVUR+47dDqjOH89DDMedUcRHplLSQfh65sxh8m+m7GicScn/LJH
tUwEJAb89BVEOhqc+sRHjOjbg0XmrRHDhepkEEE/udN9w4RsIxs+33ZAPuRIsqKT0Bn3Ymx+t1AX
Dgrw9jbMMo2mS5p7PQbzFpg+HWwIGj1W9S0m+RHbxmggUKmHIdX53keusGGgyhEmG0BI1h6+PnTt
2Ozm4yyrZWNFxoyrLOkANNPBVeLKZIHqBcK4OShfyrO1tL/chH7aEPnLGXErp8j+lXV32rra0jfl
nF10jD2ARRFakyfdhijSeatWg6hKxwstg4zwhZ5WjYwZZtGI2+VocPae64DTIG97Jya8deh2TzrE
ZYpTu2F3MeGdM4MIXNYoPeHrKgFihs2FxhjBsGk60bFqWF3WGNOcJ9VjV/jtbtBd/LSkdEdEu4AB
mSn8WeT0ld5dneOIDkbkxeZbZlDamKKcP+SMfwHnbfgzboJXFDny0vl4jSoiXQfy4v7Kxmz7hW4r
F+zRlqxacFPfydNhU+44zvoYIkbr/IFEcnF8p/ldd8EH7BT3R3v177uZrb/zFssbo3wuepqUnMHm
Zuv4ZULmn5meFW8HLaKgf+g9tz5kJiMzIxqZwC8xTJGweUbdF5waK32sCOlyn5XAKbI2DJ9a/vxt
beP2jb51TLsOc1Os6aiEdfw7Spzptw8uokPNBNA4OlmBhhWEFuxq+nUvgVjhmwSgloOk+KnXziBV
8cL3paVe5nARP/dp3O4Yng4PJWlNUB3poOdXTqbl8zlGpR2OYdHArXRhaYQVMU5O8Z7DsX9UhXo0
IvdO7jivj0UFCsq382Vwk/URFdn6mCLb3oRRMe6bHMuEAmGzr/GePzZFhnWtRfgyMAO4Btry6k81
6WQ/K6R2okdielPBmrrxodQfIyykj18PfbbKHUBIBNxl9eiJOMJZsDY0JQkEWZXv//N7q/9isPHS
kpEXaArB43h9mGBWcNCFwm7Amf3jewz1frMW5aSGgX1B1xc+skzmlzH1blmczCVnatWybDGKRLhL
foa0NKh63Jz54hzMddY32mR47Gs7sygkf0d/0Y+QMVC0tIL5tZD6sRPjpUbZcPr66utBSbr0yeox
aciVRLeybEl+N48TgqkHcoK/viCPeHz8euYsyBwqixOLkMe73hh79tdhelwJ7T0u13fEm7LpkcgZ
4rVDyF6DCgg0XMcD2wgOc4zy3KNB1+2oJKZHlLn2EciBs2OOTNWQNPcCp8SjabDELyVMiw57CELz
OOdUAt3jFLz04fpSjyOOThOW58kZ//nw9eV1incO/AD5gk82fMd8nAAzHr6exQvkf2Il9dZFRw55
OrmucBRksUbNPnddcf7HU3SyHLgT6ohSGu9W2OjOFiY/fz0Mk//PZ5iCeWZnSsepufOuXxX0Ic4z
kPF/PJsCQuXg8tHwkaygxYrXF5JUUW75W+PDXDoPcFymU5RdJzi2ue19DKlmribQJXxfXx++vmyr
4UVlaXXQvNd73vnPNkH520EzWCPAltTmL5Nxunu8Hs6WAhHPIl7Gi17n5vL1bGLQf6DW+/j6KsN1
txkr42CYndpLqkR7wRmYY7zPww9GzsnBqIqjsUGSqjzXvTLleRCt949nZtHPma9SBkQhqu4a/1E+
qw3YjHQv4P8QcDH+UGlS3hGgvnBQgMDwn3OkHumVZW2jv8KdfrdE4xZZbv7Ll/92u3ve/a9r8tR/
vOJfX/9vhz/t/U/1R/+3L7q87F//6wv+5Yfyn/1P8Vb/8sX/x6wr4Ub/bdpVY34Ov03x+yf5VpC/
zXL8/N//4+v/9I+4Ky9x/z3fyvl6/s9EKydy/6fwhPAlzngRJdz5/xFp5Uj3/yXDigEUGVr/KcOK
gSOEez7cQEqJJicM/X/NsAIJia1XX0F1WevSQq+M1zHUIbZrsi8J1ZpXwo1yCRaIiZ9YioLtq1xX
kpEOoQco1TvMK2aUFTZQsDSgXvowZVWlXI4FjQutcrGUu5l2gvWOV/cWo8hCgAEZtpM70szDEFFm
+HfSoh3q3XUlsKcaFFvns9ImYr4tc6prVC5OVUc+8/K0J+FosWYef0EdXHsc7Mxn8NzEIwEhA2A1
x4KyEdWQG1LOYwau3rE2QlIlW4hrHTSLatRPXhSJ2LvLBy+HDGaVMJBgIMEnyOVNA8fkwIxSpx9h
HGFS3VjpWf/D53yN4KM3wDAQ5HfA74i7oqa7hRCGxHkTrW1NlcDB26jiNmiCBYyldvMetbOU7jIr
nEczepzbzK41amiQLPIvKQfWXfd4oilkFBOCgSYL3bCOMh97tNoFs8AEtLcQeulQDQJ2qT4Ib5Xz
A7G/pVOe0s6baDXNcCnxaRIBWLrLXSRIPp+h0PouDOi867L3eIa/e18ymWc+1o7sOq9O4C7DZ+DM
MXHukRrgRjANFl4X3uVe0Xhw5jiu18uTHAqaDz+LyTE0Hpr+SvxA5TBN962280xDoy2y5ZuPHySq
tqJj8v7iezrNjoGAByJuNZwp2AOYH5je4wDrGmQxNRJs2ipRjOIlDcvKCwmk8ZL8guR0gXqdDFG8
PELVqyBSZiq7doAtPW9kTaDZzDEKbeJ9a5Ye4zvnINcUtyFm/wz1a5guIkRx22AqYMTSx291NI/h
udVm7KJ9Og6MgI0L9pGTbLwi9LFGelkF22VZ+TlltJQDOKgl7ZQ645tIVbujI5fl5TcHlv+AK86B
PnVDMJmX7CrETP6vEC5VfevE+GV+lF2XSKIiaahHpDQXjvvAYY+TmyPJqvM4bLTYVqNEt9Uzsy01
PcDebP3nRCCF+cmgF+EHqaJNnv6eQGLAHrv2OReYqewmlvthyGvLtMV2SbE8zpSoLrrbmbx5hu1m
lfSpkEONyI5Jj5jX5EhxzcTxJNPcKXnvl6WZb2fZVqo/WoeKj072UNbhjVMIhyF3PpT2d7aSe6l/
IyodZ4YCbpVP+5o2I91nRfirw7zMdhy01Gi1atmqNRKBLYVvUVyQBnau3AXe0KJ2VV7cuVCxxjUh
uAEscz3s6yYdyydL1rILRD6YnKTZx7E2hDhM6FqDd4kqRuebSNULRjAKP+x+2Ex7eL1KLIzM0RFX
goN6kSDxBMYonaTbLySxEJ9hCcWw+0THuBZJjhk1SIJorYiSSCpWI4SEtmwaJsXARdcL8lm3vQc6
0mAwSP0UMbwKgkz+jZAdZY+hmp32OnMRJQE1rc08yNphYBmAsO/HZEcpPXIxR4UbLm+OTqeRtN4w
C7jIQuVP37DjRitKAkpw5FEOB5q3cEkU/ltmSwTxjayLCNiWInX0xqrRJK/eoiF6YROi8KOVzVrd
wV3wpf/ZO7iOcOUUuYNe2HTxJOp+o6g3gr+ZwdxP/kvd+/GNMajIkZ52VoxwIUescZRueThOB1YO
N/VR7ZRFQkzxiizPLFPXfUTEteFpagI7kiFSBnO9PuYmoD2L4oYwk4mGa+nBT07DAn+OwodraOL0
OnBvA1IKsyeZ+2H/QNiPX6PUrv2s+exmkTnX5PmCdIw+6iAf4vNF3vbM3ZgOZGkQ9wqYCktPIr4t
kpyiexv1qjuWesWYgojUE+53TSJ88QT+x0Gy3qUNo7+siZ3hSRb1IDed20zRNjdd0nH4X5e+4jQG
KfoNjETVAu6GNB98RmXRXMlaSe83P0sPKCoHV3fhMB9xdmtua3YbsIxkqcVv/ZCKZQ8yYJHocPIW
QHmUytgCpi+GATbJrNk10L60XnhfxW1MfcaimiY/wIiG0BwIl3Odn8YPAOIfIksLnpaoKoKcI8ya
X0dh5cjWuJc0A7zfUAQ0qI5sKiGTLMWK3XQkYp1ha7oMQ3A7O5PXVCcggGGFRSc1GKkVor54NwRF
E2B+CsOekUU4AXpm8hx383zK08BbsFtMYnnXS1fNv1sXMNSuSxbVX/yGsPtN14fO+t45OTvJrk3m
2B7XNpIdpH/fQN3rWjl4uPVihz0L/XsmvhdRx0EV4nwGBpLxlnzhmp+JIYp0JzJCKQK2z+pmdfOU
xvKM9w4fSReM0AcJMhYN3Cz+98JPz5Y3YzQmZVSXY1wNW8/C/LlqhkxelsisuHyJdvOTAfO6souk
xZ9w66LRoCtWo9iZ/BVFO9d9QPtAObBMtF70W5bNuGiQ1Yk6htrLWCl7Y1v0h/sIjxNdUD5cGpvX
samw3j5MIx/DVMl/7o582xa3FZq0+mnt3KuLGiEfs8V8xEPok81JXK7j81uz1SuSydnalkYEOyMU
QYUcJFfcANspXBjg7tsRCbI84SwLqrsGThUXq6rqtYjpXMJg/yz8dDTvw2hNUe9SmWA3QLJRlb+c
rKxT5PeBUghCmso3QGHXqlPcm36AZf+aGOIG+JMrwj8gXRWirv5mbafzuyUc0dI4UaOho+tash9s
rxQB/8Pjsr7KXwYUyyfj9YMY9ziU22gX9+ztn3OxOuFTIfPYA5Tp6lgcvX6SMtlGakFi07jMsU8j
EQTha90Lp/8DK2Isbw2SBhntkYeV4RudnrE/2FkyeMNvxhh95GMhvollWn/0Hd6Dx4l5N91L3Oe9
JIMHtWl/6VDPDJeOcZU+mSr+azWW6cfU60pC79dQ8K402iO3NNOLvV1XZHaAt6lPLx7KCdBW6VI2
tGjLtiMKJg0ULsplBKW5V13oe90TIDDkvTcjH3F3L0PALuutSYUGrRC4tLaudQNnLKbNgRbmOXCh
FeFbb6dQfyhG3f33YUw8eoNJ7i2A05aQMVS9CXKVep/+NCuPxNCcwhOURrOYDr0bMiSkx0oh64xo
URRBC+7S03L6Hc1+3P7pmCf3EcyQqgROS/b3SpKWXzlA5nYqnGpg70o4nMxQDDFquOAzE5QaSeeW
ExILHZJJc2DglhMbNHjD5PQP4ZgsUb8tM1BP11jB2Vneq2WYmp/S+ox8t+MCSYNcMaJrI9guOi3x
F43e7FpysiyrMzrqNBANOshsnduBzbSN++CPXKcQzhUYsXA9z6sTY1EOzYA8horW18+ur31tn0H1
wUrA2w/iSd86eeq57/mMP+nUKkqNeocB2gbeMdWVBJZTJC1ePcBHDDnXPSITcH/dlFwDZ/ugm2vz
Mg6Zl5nbcIE/kYJchUO9PppeI1o6JphfRfcsmWr0695OnZoYQigwSXcY4XofGwZUQM282hGtu6+Z
tMS3gQyuUdV4BappM/qiZDCA4mNeUCJPRH+95ysdph/e3Br8WCZP8PKg+qfDhOTICS1jYXRZXoyH
tujnt5aUN9+96x2R0QUPo84ExF+ilUug26GSRuJhy0UE0A+6dpHRjmt/cDDQM4ASDhpehlTUoQgz
AtC/ZQIv38FdukKouhEwJheFTpZfXNFEb3SwQDREUA7yMR18Q2zGMJCcDS3XQxrI38+ns2UcUWTE
vxmBxEwHKmw6JAyUbGgyUsFw4EStVuvsrNJZavOAcwyNSoUQzjgky63gLfnLiZKqrjh7OmEWVXdb
Rz8GClp9j016RPw9+25NX6lSMkuH732Ww8R9RXwtqAzdYUSsZJYRRiT+2hihywPxRhaGcVr7tRMf
W70ws94lY+6SGggDNiVXc/JYT/YZznKsgcTnSfsUxTUegISWPVLYPAyZ/e8q0m06jP4s73N1QJ0V
pT+6iJ57dTOneUcKmRfQbUlugpxkkPVFDmNHhYDBCvbBbatH5TGS8Cg3UAYzm/d/9aaOst8OM9Ho
Z9WwOLkb6hId3vU040j+K5mB5I8qEbm4nTu/lm+ciEu2BxjkFkFnsLT6AzKtRC8gJyxgmGiqxbBY
Zzke/RMUEOKxWuGq9p4Y1XQO/hDQnFLWF1Wem31oeqcmWv76697XPvBT59RNPh/L8zDTueUcHJGO
2mwyPdGUogGZarmNXC8BHoi4p/AK/EpIFtoL/dzY+duN7nK14NnB3YbR6qMzGJrVru7BTunUPilW
obHbED6MHWo7Zmwj0Qb3LcOPjZ6ET46vnQPEjZyO1odg0NP4rRdxxds+ai0sZCoKsfhbUdZBA+OP
KXsnUeP5fXPX+rBxzjCHhvECUmHOz9pPXF41cjnE7m3jsB5zL3WKchrRG2T6rYVp0X+2Ag3JRVJB
WRybFgY/jjxWufRPBfyV6gJ7Nf7pyrJZtPfM4R3xweXpooIgQINNK1qQWeKTmgg52/k9iTrjJqNQ
xVidLX073MUsXxMJUZlhBCnrtMH6g72iafMNliovcm+L0oYroZ1Z4nW/crQkej87BqE8/QS7YD3U
CYU3RyAqo03kwo+bz4PNS4YMaRdkyFVKN0Da+Gpx3gpUm1oNffXAFp+hO8xiZnBXNBx9ahiDLRDg
ce+XMoeiP4wOtRnyGBBvIQZOmU9gXxcBXYbIi0iNwDI6GutBcdDLGvsIYNdxBOs2+uMVOmIKB2EN
fQaarVgompYmzEYz+10+pQcRrHprOtfp4vBmhrAW+A8SHWxaXgovDmjdcAbTwdnhIqDRDrFfqWQ7
izn35oM7T7SDClR5zufqjgnLFyznWu2mUgXra0ueOE332bdBtt6I0Q1xKsxDO8n7DnI6/jI2+tCe
7EicwIczeOs7c1GH0WLGhtnSGEh9GJ4TbasHf6T1jTVHJ2g46UXIKzi4LvSHcBeUInNH1ArIWA/6
F4MEgY/LnnumZd1ziHAO2xAVz/Dux87ayUdNmWg+EtMvBkNSNgsmK05NNVvtu9qZYVONDiap23WM
CB7CGh45Ie2lTrSc91pQyv3JcoRxweLnEbHG+EqTlpVRxz6UK1ap0b8F/Z2GxxktC+g83QqfbtJq
ejJ36B7EfX1X65qkBGYVzhS/lDiMxzcmPha5xsRstP8gQWsOF5Zwz4vDjWCR1PcJOMWJXNuA22/P
sdBXzOOGObK0cIxnMnKfSbgMt3PYDT1QmIEljgSr0p3RR6KwJYZsCgiaCJmEhKX6qBV9DX+zDlYs
IzZpeS0as8E1oDrWjiFyguMFhe6vnON6tHAJogJCtYoCCwFKMLC7lEchAZmmOzwOddtQ/HcessPa
bSBqbGRYJ866c4Z2QeocM9ZhJp2s8TQBiYm9vN7C1zfmG0lAAShnO5d59+Hm0K7Ix1m7QfyyiENI
dpAOnm1q9GqQPrgN3y+d7McI0qYBmaqqvl5/WmRKq3ofPfad9bZMA6QL/AJRel3kHMwqZg9e00qc
2ZHbeeR656w3oO0bi4kZgspDKgu39g59Jib9XoBXXYgrqWv2E8A8nQoJvSY/5z4ENyF+On7F3NGw
AEd3gw/X5UfCLbIe2pU/HIIAoz4koqMKA29XZXUO7I9zyji/wDUP8SRCGia0lS5XMpB3aWvyKRHx
riHu3iQih8FPYuL8YGnH1Ip5G4wMurlIE/M9mFVENkBg2759LhInrTFUq0V/JHMgq9e6LBB9N0Nb
kviBUr5cX0uXlKWK3mU5uK8JkH28gUHXx/036pM8v4ZUZfgawdmFVXM30dKCt7BQF0vBPDXhwt2j
Jix878BChOKuwezXW9W89sDTnPaWtdbHoIn1XbIrr8KDgfja42lsKMBLT0HyER2L8B6uCVQ29p2m
zjco2YKK7AVRkjzC1uYVf2MEY9kTgLJqprsZkMEoZCvVU1ZnfojCq4g9/yfBH8OEjr0gAvsmGRtQ
G5uoIrBt2moOxvywqe84yN5kS96F0yWYcBz9CLF55WLncXIMzs3E6/NDE9NQPdBf9Ugl43JJkvHQ
GKdlmhWj50AZmK79FYkb9mVf7F09m2nZXa8zed8TqgwCuAWKRWcVALBB8CqTGD+znjgIbMfZpikJ
LJkw84OJ4lS9tom7OpcOA3qGGMh3O3NvR8PMdFM7E1qzPW9dE21Q+mPTOVj8oHWM3CzHe5AMK9Dn
DVVePkIkUIwOkjtj0rHbo3T0hm8iI7jhnNZgWmrGOjWNL7hsnvTjFy4FrFV2miJE07QBmxQoobVF
Sc4O8DT0s2vmLgzBrI/If1PXGXE8I7wZ6GnZTJzbQeYqY26YN2MBAnT0izp/WCRzeTJ1QwatG/wr
NINgGXlY7Do7tvjD8ZWs31utJcoDxaWwXODMRJwnnGquBLZs6tVjIttwCVANzIjEbyyOtOmDbTKu
oCzgNhThbp6TCTBbEQcxeYac5siiHl1mUZ9wrjQ6tzWPCm+95RhSl9zj7aSg1Y1RVqdIW20jVLSn
M2kHc1usnCimzdKpsVeHhIzlxKG2JvwHSkZvB3QPYgaY128m123hvUQanTnI9QQ+3/ooeL+v3MOw
FYH3UfRkrZOoNkcycbtbCZTJ5eS/dAYW4s8qEOFz3gelmA/4oNyqO8pyjQZFEk2ojcPYV3pT9RzL
RQ/hicuMIv1Yz4E/r1vuAisZOIZJh4FhE1Bh4H1GPzoMa3aeyllPJQo8M7KukayZxzEoE0UjcG03
7UzGMzz9JYtqf4Ndxc/8XT+30lR7rE4ehi2Wg45R540hFWQd6JJDYljviCn3HXNwK4S39K2SBkAO
JqDGMAjGtKly9MW2FbRb6Yz0tjivbgHnmLmllDnLKRquK7DXt65JvwP+WXTxWgQJ8jnKkz4NoESX
iRGMFhjGwPNycxq6f+spQjJ2k6eZV3+6C84FCrUiySUT/0m3DNqjiexjTLyY7ooH7woJJYRG1bEg
LXz20/U0DZ1WGRmEQ6QvoW/rMKWxPc2EXvrY0IL2DmGK6x/iNaB0ugGLmLIDZjYBvkpXLGzRYTpc
O4wN+DA8uEcrqxDv+7CWYQ0akNYK4ctUv70RxzkmpOvKslRpb3cZSD/uZY6m+TSdq9Sjg7aZ6Bhz
Z2SWUQwRRNmgOe2lOThmQNxCSUwSgxH+cyDTtFzYuvPMOdI2YuaLDFxlfXJZS5fwiVPaG4lSDxXP
TOoOlo5O/XbmWkffCCChkt6XUd9GD4bxEOtdbKzFv6uXyDN630c6AixCYxHSCI3yxYHehddUQB1f
ah0Dg/OqXvAKFglP3weOu4Ktjgz56d8ETcq2O8Crpe8NgwB92oyMxpPVc5cjRzP0xIZJ/FlJt0Pg
A5h8ppLP01460IFLR6+v80iBiigpKUt9xpvdckZdxw4DpF0c8E6gsabZbXcAJxaAUqU/jD/bWJG3
sRnHZtKkhE5OE8V3eHTJnvxt8D0F1Xd3VLn173SeBZ13SQmFHNJnzzSut8LUYpNyqx8D5KWhffSd
CMvjBUsLtc+jkR3gqYcoowSiXz6bgZZekg/52BJjCgkOgmKPdje8ZtQPhhw90VTueq65WIf0sbBy
0OMfx+tpmO+niCZyuhNz2OB6ZzuLHvGql90Fy10lsufW9zm/JjAVivKN5dAbz5wSaJSB7m2cFkSp
tCLMX9yBRlP41pJeWAMvDJHzwzHsgAhAS0AZSZ4C2/CMaUMxV0zv+nIYDGbu2hIPMrzNWeB4zWlg
0COBxJQBdz0sdFPafBtE2gnuMax7Sb0tu3Bc51MR5cn6nZzLoXgDf9EzUciIUZTE27LnuPmdNbrz
w2eHc0gnTlMytCitdwr1XTOdakfQMe8m2kt3Xh/xJ17GOCralxWbeqHoiesguE3KySgwl8CKiscA
hWDZIjMMSb28zf2KxFF0i7Rj5ypSNJMw/9e9fcEb1PsfTB+G+tcyYOeHusGAYHizFrMWY1BCqopp
2sRAd2bST01WTP60NePap+Ezna+4bn5wFS5z8QdxkmqcdzfP8X5QijIzSXo2NJLs5wqiSEig0nqM
HRijJJYVeJPTJ1rGg0dxGhKmrIb/w9mZ7NaNbF36VQo1LgLBIBkRHNTkdOp7ybI8IWxJZt/3fPr6
mFWD9JEhIQv4Bxf35p8UeciIHXuv9S1CH/qkLefTTrmdHh+jLhKtdRYZuuCMPHw7m9g92a3msfL3
Y5eHSDTaLClS6LteVbmMv9yKn625EZUL3nlNMISYjlo7j+EYEcINMyKkrVSOBwxDXezf2iHhApnY
Rx5JX9nL6sMcIDc6XU/Cvcazw05RYXlyZh1KwtsCm1TlTRQt9AhP4qVzmdz4gMZTs5XjlGbykJPi
hUI4Zkvr52pn9W6Hvcb3J1RnhjwRIlejcrbqlEAL1lV35wj439GIIq9PbIWq1ONYek/dYXX6lCm9
VMFTVabLeEeXFHLZbdTrMVvbFINT0tUrKuOCnoiJ0zB0Dz0/Jg/xPFwUhd42yuuebAT68fRyjGYg
0t/PrvS1vuI4sCT1qaNqQAd8y5mykwubXuFoXhuRgVR4JBxpiJzriNLZBTEWpqzu5lQPsrWSQ9ZZ
wBz3UZ54mOhIMIXousPYQLAwSEE56fdxNqvYjTVTOwxZ4Mhaa7YoOwvuJCbw088gCbFFbJYxoEIb
+3Ekw5bZJinfbTe0ahu31FzE/+YI7MR1hq4DVQG04HhxTj1NfGXzpNnq8Fz4cOTYWILRK52zLldN
VPNmWs6CWs1OpyzkKxRkUYFTtDVn/6iwK/GTyhs9z5lIqkVApkCsEJan0kLvlJ5HI5L1+kD/oaiW
19DmrWfUNi12fGs3y2r8UUJEycggWxXZ2p1UU5WODyhfXSKQ2HgsvPx4etNvggnlkJ1Xvt/HwyGg
qjaQd8mctsZ9PRR1Of6IVi1p8UKi2wIts/HmkmI8tDmgscTEhZLD8owfLDYVDiZG+wpkK4lVomPm
6AI521OBG3s4gcaAoHOvGk+V1g9nQCgwPZF3BFmZkhUNva5ZxkxEbnksmFsRrDFWbC67ZggL8Y3b
Yvy1GwcGK/7NHLasu9g3gyTPptda+uiNzSnGzaaQl4J+NJ3dPccY5eCzJV8e5DDOwmppGvlGOohp
0ifXcaAd3qSazNKLwuvIGnCkK4nKjmcYlWiPAzKl5x3qUyHnx9rGplefs/wqY9O79yCwgKcW2LQa
XzOhvuIbEtK5Jx3cuPq0dbFmkcVkid4/96e8TPU3FuQkDbcaFj3bWi5sH/8cEgZmTydMnZiPnLUK
XzYZgSoNBw4ICVDGnRO2sjyQM9lXKDr9FCBJ75BaBeZtCjilsiUmmHz3gmV3xj/RBMx13ZmJB1jD
OmcnDoZFY2/vosVXmzyyffs6MKqO83/gou2DcJKpir8lk0j8dSZI64EZHdOHK4b2gqDGkmKKQyDV
pD+dWrIHWb5r4zZEZzO5ZoimA2ePZLh3hzIE6eolBQqfjcf3KQ2+i8UNBCzUNJDlSe+VBoZWqxDK
/4yBoBGBlnL4r+n2Ay2tMLYGbXnqLOgW8mXfBn1WQ21ltLbkOMZp9Jq7gghQzH4emIkiuSDDSmfN
6Rj6qRTXadx5wYBRkogDkFo9cmdruHMcWRlQGhIutbNPJY3t6pQTNQ2M0zZoebuwxrN5cqZSmoRh
rGKBJ7ZEY7Ww0B3csfZjHjfCznZLxg9VnvuZ4xLyWARqAbI20uMazLXVllV4Xc+GMKg1AD1EBbUr
8Ws7xQ8UEFkiLpm4OmzgysfQR4W3BAw85J2XDqlZ9eYa4nlMs2L+wfBilTFEDkQCGzi5vYjwJc6c
GBT5QCcqfQArHRr2FmREVr/TVJSEBrPMS7KtECHVQGs4ZUzypM0p7s+TxJj2J5L3xPnVZ009v9WN
XuPrJzdIEaF3VoOTMJ5sJ3QPWWq5rEqRiH1cbLYl6vhBUDlzGK4qERDToSrVXjJ3s9ozvsqw/REx
Rk7R8vsTKWTZwg+dAsRyU+dqDgu3gi0EpAP/UTwi1tpVbBftvipKXAzR0tiQlUTp+Ml3167ijgDi
UFfJJdMjhTgsq1UfnLppV82XdKxEcw6vgg4dXn63R1PN++lagJlHMfmMyKfRtU60yScmJwScEu1X
SLZP/qWT7zt7qwPA/z7EUwimOifGIj5JXalnhbYkyLNDhJve4ySF4yl5smLmtdDYaVpTWrvFwKk5
mSsp+l3o99hx40Yv8eo3jgwDDjdxH9aYpLk5CemELnKfYuZz7jlGx6PZR9PQDOja2jb0nrJJpc79
RMgpYdlp5pob33OtqV0jovzqp6uKtVbvMW2tSMo5x5S8dZdcgVKMAGfd+kNMIMeWqcBI0n3B/qV3
dYU+eCXj497cM3awHHOSW+sIcLELCZklppX0SkuZ7uTWZ8gEwEH0RAtcpEzB/H4f4tHJz40OSNYr
Skuh7DcFVh5qCTe3mazaiB2IfamMDboxckVyVjHtiH5PFo0ts21BG0XvkRWQK4z8GSnRlkATCGkb
CpfZeyinIRnP5DIsU0VEZUVHlPFAKiRNMoxLHPRNaK1HBKZ+JxHpASFHUwanRNW7fVwFegeTOXdW
okJHBjVqj2gGvGNSNLN0k5dHM2Q0ilvKnmlNrWV2i5LF2GWxZabJ9HrrDxzSv7Nm1+H9VC6O7Mjx
CbBwnvBvoQlIP6btCL4t5nhPcKpHpboWO5gUwjnrLlMQss5WzHbHz0HHpIOlwAJL3FNIJK6nd54x
Kv01ZsAEb6leLN6rEepheicAEShMOmsRe8EpLSbe1ErGEHFQT8Zr8V7qYBx+ZJKiesdpjDf44Dro
y0t2wUbmNLllHXE1LHwg3DM/x0XmKDS4T50DMwqv1yQ7EhaWSUwHsFNgtVF3DxMNVnfCLEJsPEUP
8Ef028Rsx0Mj8gbUPMdKrPEoqNKLsHFhhra0ps/tpYyJP9QpHIb6kva5JW59q2aoibFGKgpMWr/j
k58urv/UAgYijJMfuqVPxPTWD6j9LNPOd2MacLTYKtJAIBKT/xKC52J4QQ+0o3CCI4aZAbAxeSx+
nDBJLtnONx0UlGzkUpY33BCEXK8biWliEyKva8b4zKPX7UwHBjfFZO9Zr/k20T1l7NqbpWEsfsC1
tmCOX2ZnzG4idrKWE8jg6V9jWaymWuqvZrilJVqLt2DhQYGBRsjQkZ+jEBrIPevJCK6QgXsyUCRz
dHiakg4saBAiWf0xEtwdwiAyabu3Gxm0eyfLmVRvQgvQHvZbWeK02jv0gPpyE+ncta7diE5ZxGyC
aIIrnGMRFWiag0OABlf38/RMzpaDPCvqgKRim/Mxm6H9aukaNrDm3Z8WTYLuTrakz0+cZtw4OW2W
MfGfJiwF3VmZGg5te0sYAn6oh6Yy2lUY7WbvtHQ82T1Kyahpb1lZV0MUnsZI39PyRl1BAlia2MjJ
QI0vVxMbaPAYkFNYP4Vt1jRnmc0IGm4+HobgtFs3fdS1g/IsQMPClSkWBxO0Q7DnhbQ7upEAUJnM
kYRMKVZLp3gW8COjByCuWHp9aZEpAgF4mJK9j2gVsbGf1W1/ipyAjK0oqlAIeaGymwdNEBUAEUdk
NJrP7HlNZJhWncK+aGOdEYiGDuOst5YQkJFJS2JFTlkzc7ahamlzfdXEpcXIpXZy2rzIB8L6F7An
VCZAd7QDfYHMaMwms8RjvxlbN6vgXrHo8p6iUF1p1YCHBrCE0zoow78uZzlfITciESNFgpTdcNrP
mgsTOW393GIIiK5Z34r5lFyR2boOidXApp23Sj4XLMrOz4CBznKb4F7sLtwAUfRV1neh8yur9Ail
WxG79jhYFVmCnI899xmewah+8Q2X3NRcuyhpZhDUsyaIuDZ1uhWqpU+4qcdpIF5lrBRbuJQ0Inpn
idIfvDUsIER6OWvyGN9DPsIJZKxLLITXJQNjZ6X9R5aSCBBKHKQz1viBCSJkarqr8aMFmcq/W9gZ
k8dZO0lFzJkD8E5sCpk14/s0dj28Oyxw/UOQI4U+jfFDe8UuGuwe9Js3thlWsSRaRrFuGJYzQ2xI
yHqVKN7qV1IaZrgJSsUy91AGpilaKrJaUk8dnHKymltEHb4ptsqdRpvhB6JovEGzZcnpOqMJigSC
aLWilfgWqKO+zVgj7Juu9iR2v0w+q7mOyydVxRwMEWTJ0mDbsqTHGKnCsExrbmAikO8Kxm3fUx2s
iGFi5JfsnRZysbyqSCtmlPPMdBt06xoWzklV7QoczNPPqofbVMZdfyK6qntgPDzJ7401T91NP6pb
Qf7ddG7rvslBXaZB+Hs95OC/6NAO7BYGOCt9mBngCD5qnfSezFbjEhJgw9vf1Wna4DHUfh1BacOg
Yb/V5WIIrw0yJK4ci9SgC3ejGhhrZz4UTSxXiikzoaSd47UPJZkZ1O10uJd2B3K4N2eMFY26UUjM
SchAQAJqfxGE35ag08tlYu7tEvl9CxrGGzMqWXTDIZmhsNcZ5Gd1/hzaxfCt6o3zK+VUERFHKQ3C
mnDoxHLdZj3tWrK+bKulZeq2SfTYAAkCG5vwTRObmGu4lrd1nes+OoiBY7V3gQQ6qKqdzBI/v3eL
aUQ8O7gdbe9d0Fi0ZnZjgcyz2WYA8cfXsmVcupWtTm6RwAKNiQuKPpM1b3wQJCRUcNQSJCLQOZJV
bhViJx+b0HOhGqRxkL+ZObLEk8ZrsWBS1gFY1cwt2XGZ16Y2OuGyH+ozOvPkc7UrQHbe0cxHl3Zw
aLe1t0x7J6W+9ZSQvrhvkd/ipkWYaDfVoRKo7UjHie0srfZsUaXzbRAxs5l94Mxj+q5HbPwE05Ay
wXS7G+iorGKDMsGmAE6kCZEwwtWxwZ50nGnObWkyVd252UIbbmuj9MiubDKGxQ2Cd39hBySeRdwO
JRKaC7DNebyc8rKjh4JvlSrF8CYtSvIigq4mkvsGWaySvy3X4R9Z/wmcmpu2SnUSXcHhTB1gIsjd
h+QmUH4DYgo7vF/cEguXkDktUd1E14zLrBQRM6qFam9SgdmDTNbUgak215NDw2zomVAIPhfBAB8R
mfXNZvTFkY3hgPhpIGi38UuoFi+AcKn4zixy+lykaTrMqulK9Uii26cBu4Pxvw2S8QDK/4zBFGgH
MTZI/rEiymTXmzTo75YlyJMe1fbIOBN6vdUFyxkapjpuLzSxZ+m7P6Yimw61HVfdPp8JK+EhoQV3
6YuAnMid27n2RhBPrrAGfFZeb5M7FaXOUn3jjNxZA2bWJoKettTIr3auRbD4W8UQkZzuZpoESCY+
Vv091nGxPADL9mjPeVBDh/pnjHWbAZ1nEgK88KeEWL9GOg7ZteNETryrXW+C3JoIkT+3ROp6L4gV
guoysyp/em9HNvYzO9claYNsB3F0qSunKl5jw+4GwM9T4XgLtnglF2V9GcCNCfswLKxdQxhAzqWM
jMQbuyfmYyprdOzNxoyl4D4EBNk5u8G+2UPr3SxDM07uiajbFHXtAB9T5A9YNQi3OCTZUEff25Ap
UbkhiI3/8nJekKc+waNxiXMXxsckkKogVcQiYlZI68uOBhZxzwWHKBuGa5+EoKSmOS6d35KEZ8x2
fgJIO7pkQQpYVhDldDP+RpwG3lYUHZPGV5FYCixqnZnozYkrZsYwC1hnkX/SqrpbSmJnsPTpCQHZ
lu0ENOSGpnc6ticdmuLsJauGKPMIlEJ5U11Cm0TQiQKFOuKHU3Lcra+TxnHaBA525iN2aP0kpIPN
hD6brafJntInk0RZdA8JVDvPFtwAmKubPoHwibkpopNfQ/4nvQzDBOdKLI3kKdqQe3OnxsPI0cg0
LGlupVT4G5CJwnYwcr50Q/ibIQifvUC67Fy5WWa1/QXJMIN0zqJJafTKUG6XO1pYQe8fpJ9Zv4Rf
e/EvQ0MxuDR5Ya930St2zcHlib5YQxPLvd3SzMNkEnEOxC8ZSdlxJFA9ZFPPq8D55LY7KtbXvgz5
5BtFcvZFZ9qlnDdu65cDEegItiCBjEggvO2csYrK05GZfv/sxjSKUMctQBDDjdsJRSrTPIJxPW2j
0YM5qUI6XzdeUZX6aq7gKzza9hTXd2mC6MXeMnrgNM0ZiZnYtk55ibDI+Mwy0h2WRtKVN6vlLMfX
O03XhBFn3r7Kqz5lYF1bnf2Sj17TXQHUgDMXRYMkYpIJMmo3ievKehrz1dhR9uipVttPPMXnSNe6
IN3MFs2cmzmS/VjtJ+wI6sfkEnrIqNez6f1cWqSoE20o5somAQsTGrnOOxrSVV9vC4JF4/cUHD6L
alTNLqBOxdm7BEgknKkFndKnCZRDz2opGT3+7hkATRujHuIVMN3JsHixt6/1xHnYZYLj1eedPcQi
ukL4G8XUfMrFZy270vAx09byl/xkRnjpwhLN8K0A6xlmdBHMLxV91nHXEkXc4E6hZuNeFSarBDJO
ZsJzuX634qZ2a5qG531IPm4K6Ridroy++203L8VhwSmrkI8JQp4YrhPdBDOH2speTPI9duNS+hez
wCnYXiBmMChwKJwwAp/GubUeBPt+gm1HhDGDjWBfutOCGM1avEW80yNNUlLA6BbZv0Ta5hUx0hYt
928QMJgw73ySuSYKOSqj6XSh99o/GL7obD9EZd6+V/IfYtTiTTJ8bKIpjlcSEDkhEYOGWEcCMlO2
wHwSWestu2FoJ4Tf2lOAbQZ7qlYj9Tw20HohziXdGWDBkDiEzHXYB0j0hV5yYK5WUvnJZgoIpwh0
z8HHrTP3UQSoBgl74XnmZzEHLzvahqqs3ItwLBnhbD2J/hDJaT75nbshK0Qn7Z7gmJgJLoynjN1l
lgG9Z7r/TX6DcauuLr1m4V+/Dq/iEvVZWdQXtCpLPZ8CqnXsX2mLaPagLB/0TdpaHjrvGnHqrB+C
ObDJtaghsD+HOaPn37njee78wMALdeyZdKOYGTlEjpAWsCiRcVMjWl42E4/SZFEAWadxZL7TxSAJ
ZPJjy+uz+0ADbbfeJpvAp4QQi8wI9vsK/S/pEVADebHswvaA5TYktZK/uQ7Xw7ey6bPpnH60Xorn
OJ8dQP9p59PmueeJkoy3x4ptaDJPlVss00o08ftzWNVYNihGa1AXdxZtF3neu0KLnx2mToAdtIIL
59IfUTOQRyjxi2ybsOhgdZI4VZ0E3lLKJ37/kRm39Bqr+eFnaE3jjYUeGs1uFrRuhOd0hIvPGKPM
HZLVTF+24gxFsA0RWVj+4uwnQ4TWwU/tsjuJ+1kuCKtnI+XPoEohs174wBaIL0gpe7Zm6OHjbFqG
3NIcKpCtVKGqpqyazlDbKiDsM+s4P/SU46XEQWQzQc1es4zWfb3RHLd9/IOcaayXhqisDLqsXa2x
P/DLkInYZZzXQBdKGDibEqtnQecqWQhgLbWZPAazBlWJT1AKk13bg7ybisU/pb9hvJmc6LIrLhgQ
lIEHOwh7yYEQ3x79PAR9TIwWngUCMziJjU2/FX2XzC8k03fl9xiotw+YaeZL1Az7QzcrbyKUJvqS
g6+GszuiOCTDMq3pWb0nynX6NQEeFyPDUoLZ0FDlnjd17bbIbPSNG8YkSalPYkDPfDOEaWmyyLK2
CIlIiTFTniQigVmDrEhFHX6WkZSV7tKjlvPI+dKsvRQGacfnnTNYCP0LU1s25btq0AmcJrB8BEeU
HlRL91oieSmmx6jRsmn34EDJXP/lACzBXcEKEkTede64ThLsqnLAkHMdLBRtAEwrQ7TGOPJN2UjX
GVYMWy8aSQ/Z2t2YL9N1j/JNjr+dkrZieRUz7Ot4lUATW4T6pf1IqX9Qq4qG4prkWGZOwSwg/s0j
LIXQuqUid5q+xc3HUdT5ZhNCknD5DHNmcoENqAjY/NIWJMlOwPCM5osRNzZJYbx4i3M3OVbA34RV
X3bNWYVLOTY8DwSr8cnQNL2DabLx6iVfyYIqh1c+mwqtKDshSrVb5JC0CJ7CRRgDWzw3aaOgoyKt
CFKkbQjIE1NB9ignh8m6Q9wAx0RsujTwceA6MtKhh68g6yh59plCYf07GZkkLWY55SRqORWlXztG
kfqpUbATfUJCY+H+8AfhhfqiXJA44O6Kx5mWg244Q17EcsphvdjeyKAxsYybWvvOEUBRDqhTTVMp
MNRpHRV6z4BXVWvtFhdBW7DY90NVn6QIWhPyWZGzW3AHtoniu/1l904w2DfWbLMGrZQe5ojvMk7r
7r1pmijO4od/2fP/H7/gfxR9flvGRdf+7/8psd//YY33XJfJoJFCwU5Qxlv/99ef93ER8k/b/2vo
XQoMVjJCopuek8a3uLUnppUrhjN+gf/qROvYb8F7slvYNrLluoRC4gdnAYzzIjy0ZUEOzGk1QkNc
7h2cEXZ8yazDFy0jNVJ0o1NEeF3+K449rPtkEyBet64RnKJe491tYwzA39p2QZe6//zmQBP8cW9K
w0b3XF8qNK/8pe6f98bRN6nGXDTvuLCU/8C4rqaZyfjeE0/Kx/xOgBr1vtl8ftn1X/t/SREr7EBx
4nOYSIP4cDVVgzFHtIGpcENPVEX6vsR4Eq9wYtq4xgudkdTzxaWOwQZK0/zxHZwEEvub0Ed3OE4W
4u0kzN7JGHKa53RE9rtJ/agnzM7v+uCLB/q3y0m2Ln4n25Geuz7wf70s/GIlZixFC2l2x/Eu6Bom
qmVatmdpERbBFzenj5+jz13ZHiWuUR4WhaPn2BNKHIxR07x5yjOAaSJAOxaZs+NE6bKf66aTNMNb
zmg/u7DhZLf9/He0j78N5QvDjNz2Xc/wH23z5+1O7PlWssTZG+0kT39vOY9kez3rpra2DFsSTaJT
HPjZdwLZchoDdRCn2RXdblcypU9nl2PW53/Sx0cipeH/Hymjh1/k+AegzMvrtNXDm456gUJBtyHa
6ct8sN3EQgdaJF69KcWQh9ZBFKjrv39+/Q+vts/j0K7j2vwoMFuPf5IIU3S+5lDPVZvaDws7+/g2
awZ79hcP/y93qun6+tL889N7R88+TVoqKbJA3nLfKQyW08DQwtyKtWELUZ6V/MdqP6DN0LiYdg6f
3+eHlYOfXDi86YyuAUOqo/sEFrZQAM/qNfRWCiZlQYi9VORuqG/YuVNgzcXkLq+fX/XjPbssgQJV
EA4jxYL85/u26puIy5v918KB61WfFCso8n71Bxu6nVFJsvfWrUVWTxsxQaL47x8c3hGWSVeASLHV
8Xo5IfhZCqyHb1U7+5O1W+I+1hgCYhv/xMQoSIuTcPEaaOiaQ1iz+/z2P75crpJkNRlfsfWL49vX
rcEpZab4LcGpVGxcFGbRIR7wqn3xbn1YxnyPHcr1ta0p8Ngd/nzOs+votheperX4fMBH+rHrHpp4
YmhYoAiqTz6/r79dzlXKtR30c+tm++flZJFisYoX55Uc+2niUM1hI92kcbsMYFJEilLo8wt+fI88
xZKlPXZ1Y5Bf/HlBbwxCf0W8v6KUi9Uz5ZCbnNMBgLYHECILUayT81E555lOhYjPP7/6x2/HM+se
IR18ZXQrj76dUI0++gwxv6ajO0CXrkbXf+9LaQt/w7hnLC9oaUGf++Lt+ctTZkXyuG9XOfy4Rzct
co5RrueNrz4nifJqXpDDv+PEJgYC9R9haf/1LpXNusBGz0jF8Y/vkoM/oXZ5bb/Oxo9LsNg20VVn
IRW2+p7mMi1PMGYtbfXFT/vxLpXNhohum5UCNsPRXaIno8PttMsrEQXErXrUBkiivQiiXNoZK/7i
ch9/SxY/TzvIWgyXtddP9l8bfmvZKBimpXvlzCbqx3hYUjfcWdKJOcJhDRng3JjRR6LxxYU/vsIK
CZPA6kVpSh1w9IkGtHFIwWnwjC+J77eHBmPfSt2F9uDtB+YwGJMzyuL0bRL8d198sR9XIuXxr7A1
n6ttu8dXD2fmAUHcpm8J3vD8lgC1nE54kHCgvP38NfpLjaGwOtlsqVoLw7765xMeJg7qbksAo/EL
MDcnVh1HzU3c2D5wIb8I3da7ClF1Y/PNkzLSz7VeRMf5rPGEt6MPGiDZ/fxvOn72GrPQum6sdRe1
8/E7Jhnb5anluL/quBLptUYXj9whq7I5SHbBEjZ1R6YxNJBkl1eFC5f78+sfv+Pac1hBjOL/bMfW
H166pJ2cjg79r9lP6WYAkk/q+ZdVLOl423r0KW8+v96H30CzLivhYSoCFcZndfSyoaf1vJWt87Oz
LE7hHlqnfIxdYnq1sX4I5oa/kb3C44G9P1+E6IK8Tdv50Vc3vv7W/zo4SNCL1HY8coxUDlvx0dfW
z0OeRYOan4PcGojqEfoOZ7z8EZGpdImIR17VVhxcVJyVv3/+CI4e+XplxBKIrH2fBwGs5M+3MKzr
qfURZz3ny0qbsEt1SfpCx3YB7aH84ts+WlS4GKNY47KmCJ67Y44et9OIxe7noHkp0LySsklREOIa
b/DdVmZDM4osORtJbP7r85s8+qp5tADmeLAYPoTvcTz78yaxePImExL6MpY2eZkjOS3Tbyg7Ynn7
/ELHL9Q/BTp1BZWyxhTnrMy8fy+bDUmfE0ek8IWzIGqajV7whj2lqnL1N5nXzUyHsAl0cidDoFIE
bhr2yAOymk5f9hDF7Or+878IeN6fb5aSnEiZ7LKeUU8ff9LgKdjG2jr7jlAfTi00tQGMW9xaUXbv
+vlU2mcuNv2FfHo66OYhJXgI79Roli68+/xP+fCqKYZJ6MsAFHC2wh3357NxE2EGbyqRlQCZp/8B
H+3ZsZT3Ck6puv78WsdvmuGMqoUQGhGzxwZ8tLhGMLx0XWTp82SjudnWq2oIOha5O4YZChLZwUKt
+/k1HefoWXNRviLOeLxsis/p6FuSo2ABkW7+jIaoJqgHMzHEfMfAv5i2vOM5qmfwqEJchBzfaewu
TQHJAIyFy4gytBZ7/UuHMiEt2ppM9EK8asSIA8Vcbb3AJAw8sJkDxJHHuJeouw5Ibi39NqKCmbwd
eyRr3JWG3dcSGQXNkGF3z8wTShcFtt/9xEbN+BDRD+rQhfQOFUPUmhtHkAk3oqoPox8IsWWDfSXu
PSxtDUbxuqaDrwi5/WIxkMdfJSUiwZe27Xs+n6R3vPRgHgqQxdfOt9kRli1uMQ+0nQs4puwb53aM
QVZ3YF7n2jnXfVdiGq6rsOm7Cy2L7oUGGfHIW1nXybD6mCfkWedVShO0upTWHBfVg0YHGjUIp3um
2yeaU998jiYzB8TKz7iM10J1q/je1lKNz8JtZbsLBqeee47X4I4ZBX7+hnxYHlj7kOVC8YIs4Xxs
bATkcBQIPrwnhkiTNieV30kDK10Dy6KZ2CMhISKWyBhNUDPmVucuafEkWmR0lKReYwlFGxucfv5X
ffhWKJmF0pqugva1Oa55fL6Idqp99dSgQEzFtujSCm66JvZT7qjYO0JbJaO7/3ZaoLziAbDl2oJ2
ElXH0ddiG+ZIEqDDvSjl0J4hSWV/2kADsbBH9MXURRdD4dvOcPH57R4tQ6xAwpY0UyjxOCTJ49t1
G+0trdNXwAnw3OApQb6Cuo7k5hIl3uH/42LcJ/fHhZ3jw0IW2TC6VVw9MONGH8XwBQVZlUXueA6K
d3B3//1ySA+VgqJK++T4clESNhiXouKhkVHwFDuufF2q1nmMUGB+9TIfvTbczto/ZqOjiEXveHzs
glSq+jpZgntn6kd4+ibIvnUs6tAnm+iGUwz+nf96d7SskTYzIaLOd457YD3rhIztwL/PrTlCzeQC
QqF4EWabQz4Ov1jO/3Z/EFL51Rz80h9OQGC/IayiIbzvFqwHG4s/6la2LjvXXMrxELV+8UX18Lcr
GnYtD0OaB/3j6IgHQ6uguresewDK8nvhYZU6W12r0UlPwjflEoCqLyrgjx8D37zCDURj5C8NgxxM
CgzSyb3v8ULMm34sm29lOMk7EP7uFx/80elifWH4XKnxpacE6uP19v91pJwLxjReJ/U9m09GoO3Q
Pmr+4wBdcVRnhon5XtF8+uJn/NtVNW0tPnXaW/q4IutNK6c1DeO+iQwTnajA4Mjo2NzAd82vgO5a
RBrPlfufH6zHQc1zHI6w1LzH0xWJpgBMSbnctzh5zxk66g7kjE2jgAlc9MW57eOLw8VQAkA6Xvtb
3lFlFddVgPc+Eve5W7tEkpflg1pJwJGNJHHGN/3F2fUv16OqpD2AqYhC9/jYlFXVPEBUn+/7sfHP
Io6lewlt8WdUrFJO5Nvm8F+//LV8p0IllZNP8riRJpJa+UO3OPdRNxq0Y1Qnv8O+wvgNjNL7arby
l9vTHsuMppw3PmOIoxe1x5TiRqVzz3htOauzpn1Gte2fArazCZbuk7PP7+7jK0q9aJQEnaD4BfXR
d1/m7FM9ccD3Aibky1jX825G4kCs+ahuUIGHINjy8ouv8aj64mv0WNPodqwNCM8/vqgHFqRYBu3d
a3ix9sHYtNfI6/UK/cXLuT6tf51t/7kQhw/auzRdOWsfvZwoAjPsMqN378T1fNtYUX9STWVyTYxi
dE12ag7d08TnAe7SL17Tv1/ZeEayiDORO3quthUCu0AKfe8Q6w5eKa+G70SkRBdtLqwfdjrIGxuJ
wsFu3PyLVefDpRGZc6rG6LpOzD58IQMk+rkFCHHndmnfPVYO5eoeIFkho1Ot/ZIx0ZL7rjkIAu7S
Zp9mA0SJL/6IDz8xy6zHH8Dys3aFjysddKuNmItlvut8ncgzJ8N5uDDmT210HZ+/wubonOnYdGy8
9WfmrKkY2h39yuNMykrg580dyDLjiucBeXV5mvYeLrC9GEdwAqlfjt4J3tyC8OmqYQaE/b0CfLvB
kbkgvBUpXuUNY1s4HCcEY2KSugyzZo6xMsDPgNTYLlZePsM6FoquWDH7gX05q1Eag8sIf/JyEWar
sXJHsLU/nsFZRTUJBCM0PTA5u1ocgLqNWpDRSCpNpLwArMFM51k+BOTRMBqe4CijtXT3ftV2ADQH
ACMDwGhjpd55r2cnuVIdON8aegXunR+xD3DhXAZ1rff17Edk7wFH1+SNjxjlisu0IxeNGwg5X8B1
Jnp4OuevQe/dmjhMccADOYgfw0wZny/DlZnbnxiiQQQwY9vJ4ZjIVlg4b31rflF+jnHQYFK8LVGA
mBFpqezit35qVv6eCCLfewPZUU/XhKZ1dbMVZRfw94PHcnroEFXfZk99YQcGMhA5zi36pDVr2SKc
ODwdNIpQfxMHWIOnbRAIBwhUnyTFlZwH1XIGHDA/qGUzD1JXr3UH97vdMuwGJEIWKOOi7A0ye52/
WLmKYnqHUOWTfvd/ODuv3raxdQ3/IgLs5ZZqluTYSmLHiW+IJJOw985ff57lcxOTggjvAWY2sGeQ
Ja76lbdkQBV9fH3GUEpPVVHUOA/WqqdigzF2dWAc5TqCMvWVNU7w/7y9NxcxjkXKRUAs2j7k5/NC
qxPDoFLr3rgUqGlASWxQI0C2of4Gtaq+++BY5ltiYXPcFN7k+dOROOVAAdXLPkMGgmriFZZ0BPPV
I36kQlK5//BoDl0lkmeucWK42QWHbwBMWUtPPrOZJX2PqzxSD62PDPMxTUnbbo+2eBYtirIahSTu
JZXqivj3/8RvfViaaWr53eOQt4HyIxHKMtuB/8P+4yAqmH6tkspqXj46KPcoUADCRlREFnFU6oAg
NvRSukB3HrAUBrjTgkx9hgUZQpDx4nTt6l5uF4v6N0pH4EZsCqOzmwy0mZ+D0/I/Ozqpb/gwaZKK
IkVodm3XP0SNSW/y9jcuRxQddVJw2h4EAfPA2BQOwkQ0SK3AAfiqFpX8rPq+dF/g0fbr9lCLUIP8
HmQMYSkFfh7F2Y7J8XjGkaozL/jAWJeEd3xryikSffDvEIwtsv8cBNNXinHL76Opjr+HQVWFxtn8
HeoBj2BW3BmXDo6//R9taISt0Cmf4FwMsV8U7cdPvEGdV2ie8WdR03i/U9Wh16LeiOVL3PrZk2JW
NV30hCoxHFBIM8nvj06q6NtTRTEoa9M/n01qJ8WW7OcllIusVF4D0FT7rJrSXR6ayQUvc/VkoFS9
smmWKylK6CgYUXMUGf/sNMYDZUOk7tTLiCAYKG/L+m9AXPc5snp9H8uEyQg8DvFKWrOIa6gQWZQX
OP4kqSBS3s9sFFsgIJ1Ou/i+Zfxq+wyGFFbCG66BfgSfl/fYgeTt9LPwVOnT7Wm+MjbSZSrBHG16
cDCzVXX0oDeNeFIueaY5X1UUQjK394zomWoIiOLS8u6UFAMSJ26zlQ0lzvy7GJaGNqkOoCtb5vab
R5KdGVHPRyXyApctfFJk38EaRIUvtxJGLRbV1kzVAGjusLi0ZWY7CXYUbGZTmi6IOgW/+sbxX8Cu
UbBXBHPFjbrCPBdIln69PbOLAyqGpRMk82qRPc6r5XZNmIYGtnzRwdl/w8yxINTy9PZZa3319fZY
i1W0Rf2TM8kD4pCRz3aQhUFcAhdpvCSOGf61fdgCEIo7/DJa37sPEMJ8AevrPKDxqt7dHlociXer
iIAouA/K89x8Ip98v3nJvTrDS5XuQkFEt2FAZt0xAOD1PNiCohtZQXW4PeKViQUJIVCIFvDjRUcA
Aa1WQ5S3u0CvgxClmmXSupAC6/8G8ZjcHuzKzFKG421WOSBc8bPN41VZCh7bbC8Ev9aPaQj1P1XV
Kb+Ar+KM1/fa8JeiTnz0wKZ/tKbK11GYo2bF5mWCZ0cTtwjEGjLCHlRyVXgKU+U0w2FytLaHLYOD
2lrDdD6x9PHYQTQSDeqqnM3ZI11nXhVOca1fjIgn3AWBbIGGx7os2+mgvpMPriPVRpMohISO1wvq
y2y4tJMRp5sM+dKi8AN5IzB/DBqOwo2HiOTtVZxvUoYCdUHrkCCElGoeZZmhp2GAg8NqRhPt8wQh
2Nn4YwsrwEh6/4LUH870t4dUlNnB4BGB66TxZZR1KJbNzqTcxPWE6U59mbyx9JwdOLdADTZWXU7a
H89GQlJxEYlJ0IwptBKja2QV8gGFg270peanZUatHmxaDdnctSrzbKGpm6PkKSox9Igojcyfct+M
sMVplfQkaYmBWpypwEQiyuhx2YM6ulZJm1/0zARpAro4POZ0i53ZRo7A6AP2jtILpIVQ26CPnGhk
mCNGhStzPv8waoMy8FUDoAktkEX7w89ArUdSJXyrPHWvo/C9c8bKpNeWS08hvMMQCbpHK5Xqz55R
yl8bWUJilOTd3MsWmoNaFnd7uKLykyn76Uqor87uEjJ4TQaOoBkiryeUmu+ItplMLWjKszOp7SPe
xyqaOQB2MIZBOzuLGmxO8EdrDqZSRdtOG4D/h2g20fpGzhYJ542ddP4zqtTjUQ6R/i4T51S0mQxd
xsshjE3kx5lju0gIXBBwbinkDa+JzR+OQxfyNgQAL4kUR5hHS8X+9txf+zoVmBpYQ7rRy9J+P5lY
nzkWAsVo5KWu00PihBqnS3vVqtDzRxwUurUd2QGYXsPZB4qzTUyrglGuyru2a2ANjIZUPebNqB3y
yFIf0Yf2Qte2OmwnLaiRdS1UkKGtuIiJ4gwzEKQVEk2mwlBQ2OOd34eDXh1G5OHhuBRr3Yu3oPqf
x06sILkEfS6ZwrD41vePnZQATqhhmZ+NsK78Xe/jMmoj07clsAq2WE8iQAmtonET6AhuqqOu4WhC
d1s2wp2Z4+eGBq12iDU/3Jd0qkC1oay3kdH1RW8VBbUM7dwDclgBxPXRgp0MUwKFjGaHbtOfBtMG
dzKMaaWYOAuQQExRIHVkAkCNzvGiEGywb+D/1QkFA1Dfk9LgX+LnyUuA9D8SYd2vAMR2sHI/zo8q
Kjc6owLR4ULWFnED5ORSRwHLPzkAoBvoUgPAIDpCENmFnWcrO/FKRrEcEQCWDG5BYHI4gLP3RkOp
JrAb0zuiZ8gN5A4Sv2/jRKmJBHcJcVq/3D4SywHJJOit0QPi7lvEDmaDvLKp6+kpR1L3s2HX5heE
BeRX+CzZSrV7dsW+3ehUJWUHPI7ors2+TZoss3SmojhNAYpALt1C5Y+qlPFKSKKIDf7vAeDloDAC
DAf4rUX5YHaVZ0hbxV0UpaeQUMtDyplOqKRu7RJJ1idIPAGmFFOP0eq2xAC2+zv62thdSCeHOkVS
PKfMH3ld38aI9TSIeN6e8NkzL2aBuizmK0SGJI/zqjgexdIITD84eU1O4y0vPMFuqwUTGI7rKAfj
7uMDgjJEyp31XUIPxrFvigkd+hNaSYPzuzZKO93WeRLFFwobnYlcwWStHdcra22I2ruuEFBDaJqt
AUQFtFr9LjyhTBoPJ1Wtmwa38LZfWewrs8k7RZGPv4kJF1GCUeagm1uUnnipYkoLen7Oa8tA9V9L
H2ijrF2vi3sIqLoCexBgmWCqzN/HER9tYrQIu4NI8YhE4ugV5l/zgtyyvW/D5muBDtH29gpeG5OO
FJGQ2DiL2CTpoA9iTxOe4gqEDuII8mbgOBeujlI2mkeRvLEqI326PeqVJQSyBwSGHJHe9HwJOywJ
9AK/y5OD3kzDE1IqiZug07YyzrUlFD0wQUAAWj0vElkFzQFShfiE44b/ZNalHd4Z6PNYu15BaXPj
1HX37fanXbn0uGXhGyjctly3s4QpjgE+mmUQn0y1M0vUdrruL0908ZokDnSj24PNsT/k9JhIEOxZ
ANJE6ism4J/yaYUGeKhNhEFctW2FNL7VpdJLrpvo5rtVinLqbizMfNhngx0O1PidDEPkEe2wuNia
dae3K0He4vMdoDCATUUnUOzk2eGsa8eAhx9qaMaF2dPoyXjTceHFF8qx0xqrZ7GNwHPLukKb06HU
uTih0aD3RCPTdKpUlIg2WTs2pzGg/bfyVi8OCeMQU1NltBEnXRT7ZalV9AI5uZOK7+bOzLp+B5Jd
RZKoHjc9Ki1PLZK3+9tre2UmoUe9gbhlVnm+kfAkKLFbjIyThRiPsvd9vAc3kW0iDBt5uDGufOOV
uRQ8AGqbQGGgHIqX75+dpNU5rmtVqJ+aWFE/Y7SDkh4K42m6Ms61zxI1d+IfWna0Gd6PEzqo+E3g
2U6OmcnFRgvRhYWn2/bexhgGZ+UCuDYaVzeJL6QY6lCz0WS5aaI6woRKaYj/3H6Qiz8eomgX6A7B
SuNkOYOAwMjoFVBgHIJ5EQrkQOVgYWKf4OHXyamKUYegsxUHHw2rABwDraEBS9V0CXkxsQLlgxXz
lBh+/qhZ8LtdtFqKfRO21UrMuLhAGYvVYgq50pbYrzi3cBdMVOuk1akdub6hvA5maX7JwWl9B2kq
b29v+mtzCHAANiLVMnq+s/vMwyi6S3PPOqG4lCDGlaPGvePm9M3/YSBCOTGDXJzAFd5vQ7+eFInA
30Tducj8HQOk0jZAoeXw4Q+iNEhKbhq87QvylBcgP80u1E6xVvEoaOOYSq6vKmF+d3ug5U7neUMa
XsDg6frM4Trofw9NbgJrTTpD+pNnI8Ibdh/oqCc16B99eDCwD9wUlO1NrvrZI4fSNvoI4DpOSoSs
Y6KOMdz8RKM6V6Pq8b8MRt2FTg/h2ALihdVLgveBoZ9qswjIoAOEQg9a5kH6R6wojlcm8soWpNgo
v3EmgbfPJzKIW7s0y4qLsB6ir7ndOK07oh/04SIUtzsLRkeQBsQSmEeHKsIRK9FO/aT1lqv0OJlt
kU1GC2zKPDQLby/Zlc8iVqYBSR2adus8c0GFNxVWYfF56hxMjKLMDh4wCwjLlXGu7EMBxCMGgDJI
7DwLAPQ0Q9cG4/kzSkxCSgio9WdZn+TfmhmNa3N45XpiT2iUBiiZgDWeDeajvIs7Rh+fCemwC4l7
PfrU2wMCyCHodbyWOnxvPz6PFPVF8EpUueg72jHKZ5aUR+dsylHtqK3J6F7VrIimFWbDtW+DdGlQ
aYGhveiMo4cwGpS6QhTwJxWx6oxwrXywhcJ1ClQCnfBdEjhqs5JDXgkpqQETuDGlQLjt+RWs90E4
YgqUn4MR8UCL1n8MYsSlQjKiWj9xRA+Yk/XSFsxGhL9pImU/s4y8/BHltGGl/bDctYJJROlVIXqn
WD67pgE8DQMq0sm5UHrlKSns6VuDWOjfj64po3C1qOTPNI/mnYYpRKfQRGrlXGdx+rvAC97ajGVd
/Lo9zPJoABgxRbmfBvLyzSmqsssh2sVnWnCxvsGix8YVgQQB2Wrtg90TMgONfh+1fsAGMnOovn/g
0nRMqfrq3im3kALcoDVv/wyaMYw2bSIwzh/9NOaNF1u/zjWr+x6LyDizT9IQ2kcso5S/dUOjz21w
fzBXBltuCm5lvosRyZKXYT8V5gHTlvGElKJcbrypwtUToZ5u5QQu10sUOWmDcxpIZeYhMYJog50l
Wn/KyiJ/iiJV/sYFiq+S3mhfPzp/BtQ1weFwuDYXzVIJPBPCiXl3onA6QWnu2hJ1gniKn4M+wgXl
9mhXJtAkUODiFHSZRdIvFSnNp0litLGcgFo5TvFSNHI7bm+Pc20CdXJ8LhGRVswbah6NFQMLqP4U
WpnyK8G04dtYFv1/KqHXn9tDXfskQwMuAcWD0GSOIcjQQYcGCAxOL8Ps0dKBErty7XtrqeDyViaS
Ax0F6VDUwOeRjyPnFO6adjhZeh0cw6qI7zCrsx4R9dEuFbL7+//hu6hgUBoS7828goGPp5Yh3jOc
shETuk3lAXXF4NEPVgqoc+Ue7gvSJBOxCI6UaGnPQroYjh4OO1N9QtBQwr7OA4eXfK+aygnQnbQR
n/4kg9AukNJvG64yNK9qX7QoDL94tKCCyDvDQ9rua2VUiIubFVZNf6spNpr/cCUltnEjFBvNP41S
NElwamPKhN8cvAIr5YCIIEXLj06cAMjT3wMTQDo0nzgNvT8ch838ZONCUiGo26Y+BgLIo67M3JVN
bot6MGUPjSxz3t0bJKUd8dKsT3XNC30KsszU6y3puxWiJI8idroG6LiyBwUNVDAR0ZtYJLWOh/hd
QGf1ZAYBkhbBdChCHU0Na8qdTY3UyNrtvhyQkI7qOooH9KkXpYiqGX170oPppOR5CswVkfhTqtFP
PPhDAXvZaAppJfFczioNTJJYKlu0T+FZvH++ZCIqOfEq+aThjYUsspOW2a6qdfRm0bBPkpWbanl9
iDSGwrkBwwkBpNlw9C4sEAWRfMonkhtXblLlGdyh1qxEx1dmkn4IKjQCCQhneTaOOuEeFRVjcZJt
f7K30ojT0Q5rmLQ8DXSJfxpoXK1R8a5MpcgwADeJQhkX1/upxG2q8zEeyk6Dx/8cKm3I6m3V44V6
77XVoO9uH7zlcBR3CKLgnRO9kovOhjPZm0orT6dOzgAnD944HBQHAWkXLSj16cODEYfzdkJNA2Mw
D1bDsGpAb/byqeob/AliNcRYB6vEFPczvUZ+9mPD8bwQdojeGdkNsJ/Z8mmK3CHt3mlIJWZOu9ex
O8An1y+60xASWq6MNt8s4jH7/xo5LP5lqQylVoLSwtGP4JnK/JDUHarIrlMFfvlFLTKUjNxBkYJy
JeZeDqsCuadcASgXkuG8yatTxBLwb/Xoe37T7Cyzaqc7wlafdzxC7u45Quy0Xmm2zA8g1wsFOo4e
Il1CE2y2a/B6wj1v7MYjNp4VztvQy3G+mCQgAbeX8MpAvHHMJoBD0QidnQaQeAYZlNYdkaMM/TsK
5nXWbMn30SdYOQlXJlJQXx2xeIw2/6YWFX8LCe32CElFn149oxkgDgxS0Vcv+Jv4+qFAbSp/uf2B
yvwAorkEj9GBMsHFSSNJzMA/lVysdiSklvG38DCI1Mo7v7BC/w/IoM4vAaoPlaxtcTLIml/gXobq
JwZSeDy7ZVBo0wvySE19hxJlGb4ORpAW6ScgRUoFCwxKK4aQmi/vb//ga79XgOmprNsqnbbZoWIL
EndgRHTMses5Y92IZ/zUJV9SKsVfPjwUmhTUXBgHact5kMNx42LPe+8ojXV6xCpBNg/4gDm4iySj
Y6yEIMv1pxlNnkKVhxx20ZRuWxxRmx7UTQ0fod6GTaO/ZFWLXRWOYlm6z5tIzVYemHmrQsAYCN84
vSBp2QOzxceUBnM7o7OOKZ4bjTs5KlbWXZzemXbWnqopKHZUjcOVKqfDlvq3LS5GpeZDOPJ2Q87B
5olvKZhsptYxN038f12qt2l8gOotJyEOTZgVAIipJal4RKPenp7HCLecr40Pn2AlGltAVN4aYty1
dIgRfln0MaKYsCLrh/6IBcBgXQL4KgnE2qTocUBKOwLGDSaQZfrVR0y8NrewttLuiJNyFpk4S5XK
8EJpLtD2asMT91uLunBycV6g6LOXpAkjxjYmf/mJVLEsPQ1ApyoT54dhlB8zH6WZlw7nGf2xiDyE
UJHVdvT0vnQ69Ufl46fxRaEJma9gmBezzy4jPwUpzhu4JBfE1VDLA/kjFnHIYDYbD+nT9j86Z9W0
rXmssV5vDaWEMZXW+Z6eaKI9ZHXU+f7K5lverShmMe8UAhzUSuYnGfSi4tta6p8MFbeJN779eMAw
ZlJXrowrAwmRHcH8oyy8APClLZRfs5D9E8oouIcXRmFIZ6vh0dp+9MKArInoOLqYwiZn3oQLJinT
8dh0jjiu0lF1mlr9PBhFGru6VMorN/fyImS/Urahnkkesahm9nU8TERl8rGCLfIFe5Q8OFmkovJ+
hMvhrczhcjSkUxhFsLR5phZFL0X1jBTg7TFqkEH8koReI303LeQBL4MnNeMaAfbKeCJ2IitDBVMA
UWfPkjSQsuDbcYQ+F5noUQO9T/7oTTsaSLJXjUdOeXvxlOVlSMRLToYWE8T3RZNnwpUkbhSnOIa1
jLmHy/F0+n2Tg0P87GMGHeiuhzg7BL64TZq2didVbqJXdKKFArlhjxiW4Fbd0gTFGsnGJEIZ9KA+
elRsY/NAnEspFjPKJPmplvxJHw7EiIcoANPeB727eK2yrBvTLi6TY91IDATBcqp2aBYryV1BYli6
PF+ZtrLjxTK8v8pFvRBOPYIIQCfmNZum1q3OwEb32Ob4m6RbTR8n5ytGuwYoStXrx0+VZo7Wi2yM
WfqEdXQc9is/YblT2JKkEPwEQovF6S7SZpCRpWmPiTchO27HaJi5YSDjNu2P+mCtPF5XvpjOJpBg
UfW2Wbr3G5O+piKVtTUc8W2O910hYwSl9s4dHgDGg9KEd3IS31vcYh/sFzu0SWDXA/jh/iYlnFVc
gqJpDD302mPuV/ihq0maKLuR5kW/cg7EB7xbUp486opITogTj1LS+w9sI7saBwkjSgcBo0s26iUy
1mQW4/8wDhUkhmHfUDGYnXCgTVg94m1wlPBc7DZwZyMaBJhc3N0+14u4SkyXQPQAwWPa5gzFHmJJ
EnXtcMRiwjxodW3/Hmvf/FbiRfK5yut65V5ezh8TSIeAopi4SOYBtSZP4GsbpTpC81K/K4k1tZtO
WS8OLPY9+0BQ2sVIID/mPekukR0PR8/qGNWVVriQVZRLVMZWve0GiBgfPWVi1xkwBKll0gGfr1bP
Sx33ZVAdsbTETmUwjMQ6oevSTluI1KtByuIuFkEKNBL0rKios3jvNyGSNZ5Xg4k+IofvQ3lAIcW1
aXQarlpn+ec09oTFaQu6+ePfSUdHEJ8IjRDTnu1K9FFtAIleerSHvmzxzGvtYA+qQX2maJ2stVkV
bXHYaPILgC1xOOiC+SLqyRhIoESTYyrXgVy6BRz8pNyPxKSdccxw93aeAhAN2avVo9TVbPLUt+KE
jl6dm902rs3cwqAQ7ksBh702veoYOl7vr1x6yzOE5DYNPmJY0XaYN9aQEsFPSNbSIwpgGVVD/JiD
OzKmSv0LRwpMXqXqXrESqF4ZlLFM9ptQhEIM4/0eUAPi8tgm3GaKen+jI6n+lbbLEOJ+leM8YWZp
V69cSlfGJNcXKohv4m3zyl7fFfgJGDZep7iLyubW6mILtoOErw8i/Imp86Yald5OawSYK6eZ55vT
DIfaQcdn9rF0CuIRGdnyKGll8GrTDr+Pkib9jKml9dGXBNkrAHDoTVJ+pqyovp/Xjk3f6ENaHXu4
wHi+2H2iYFtGapLmH63TKCqlIWJUg27L8tGCi4MCnJnDBcer4VdTRA7G9PK4wghdLhp7hN0mEASi
Cjz7IPxirB4ygnPEaT7+opWt8yjAhns1N7Vz3Gmr/cvlFc9gEBUFQIIHbL4zq8BrvbJQ7aOsTslP
s8WifjNMQBlWMqTlptD4ndwQjMKtO+9K6HlfdfqoO0ctLYLX1NLGewP/s+DghHjt7G6/k1c+SujM
Cy4bDeClMqZWhIaDH+KxkMrobJV68Aq4MVl5HZefBAAcVg+7DwTG4jXugqiMqCKaRyxBYkMoT3gd
LUWAXHhUVE334eucDJNvERUciszzqMlX9WJQpto6Zkhe6/cWrNkg20qG13R3WR4ORrZygSyya7Fi
OCCjgcQ/SbPfHy6sXAKyzci8A3MRbtAWNL90fdO+9pi3u0IB9VDV4ipxjPx7o/jDyoFbTK8Ynr8J
pwDELZRuUOYLYJhO5l2c2N6+rJUkdWWntrdOrqVfb2+Ya2MJsAnuD6RNC6W3ysTSKC4a607BnRb5
2o7MDN57vpukPFz5LnH9vQtKWUNiAXAh1IzAM86mdQr8rlGhAN35Ku48ZVoa8p6qZCHf+X3RYvfp
S13gSgbv096IW2VaeYuujI/oE++fgA2R24vD80+VNBnNCs5rpd4VwTB+ox4Ft/zIPMukPqNCRLTz
baMrnzUK/VWD/UsyJSv1wcV0c2cTJYAmQsJUX9SHrRhXHLLX4U4tlNjbVwaO96cxNtAPc/Wi8/rn
28u7uFXfsCdMNY0nUSoS//6fT7ZY0NY0/O4Qmf508fTYv2t9PdtS022pClrdSi1uEfIBQ+SZB3ZG
VR2c9uwFjLMGZ58+bA9GF3iHlqiAWK8odj7kjQ3MYQVDv2LY3f5I5cpXsqhsLEJatFLmGyu08WKK
PLM5JIby05qUXsOju/4SA4Y84Vyj7MPGtj6FivlNVpr8C0oc3VFpeGHirM70bWfK5YFO7h8tUqrv
VuyP+9s/cLHx0KsAJIVSpAC5LsBGABPKeFTD+jB4mYVEXcC1Ert+lLWFupHatNOqbd8rcvtiJJI5
ba1R7vW1rXftR0CZ15H0Bway6Hf6UslvzKTqMA34fQ+jft+qoLlUbfB2WqPZG30orW95qmsry7PY
83w9PBM0fuDuCLzG+z3o4FSWOWlSH1IJC4wh0rt9qPa//WnKVyLcK7vv7du4yai9L/qQ+LiAvTXq
6pCDOcFcXp0OeNxaTwqW0dpdYQ+2taNNUlp3t9d3sf/EtILshJiPJvEi2/ZDFQwUljLHKfEVPUFe
lTrSBVfW0e5pv6CEXrh+z8qsCa0vppaBHfQBIcABglmgbTob80GniKIjHmCoMik1UqTcI6Z2Vway
vBJyviW97+5v6NO0NfhO0Vle4Cvsxk5KyccM2FESf9MEKWQ4VF8OvRL8V0LgdkOnlncYHRduNkX3
ieH8dqrsB66i6blTOskdIcuuPNVzeh7CaIKnQUFFuAwgTzbbXXrfdyUOGNEFdyhz+IlUYd2AQetB
efkuyDR8g3FTx43sSEmk5iUN2wChmtGSo/qMqwMq7Rv8HTzja9Cb1fPtjbH8dYR9nHw074DjkeXP
nhyMO1okrQL50fRGCVpHp2wwtOIfwWT88Jw86jZ1b6f41+o9+N8qV4pTrY/pIwXo4ntbI/SwUmFc
/CRCUXYaUiYEKlcC7aaEfMzbaN/3nlI61bYrcYKwt4GwGwq3TjvoBeSCthqDu6LsvMR7wBfDj01X
8aqifvRUtUtsanNa2Mt7eaCuK69cGPP7XFAphOosM0fhgFWd5QIBUtMoCWvxJ89TsSf+VigK6Lg7
qZEkZ2thIBR2O0muUBRw06YLnWgzxk32R9UHR/uGKdrYPwR+MDZ/PfROtX0CSAtv8xzDIT3cUIG0
6gdaFmgCrGzGWfTN74ZNI/Dq1FK5CuZQj1opC32itHGPzFygHAylKo0DCknJyraaHXvGcQShXphL
CM7nHOhJ4NLgkibV90VqJ4lbt1m7KQrJ/2lZQbOyGLNn420si9vNoMMoFGxnOzjtub2RuW+QBjL6
4r4Y7RS7a7NFBeKTTbtieLCMwYuCzaiVifx96mysb1fu9SvfawK943NBf6JMOjvjqVKEKGSk5T3e
QcGDY+e4ceI1WYnUw2rXhCYXo7F2DtA4B44n4f9896FJgDlRHXT3pt96XrSpcCx0jqYutbmJBmBa
eitx6XJAZEGIlsCbCjWteYZoZXZbZ7iR3Vd9p/5WJ1xyd4GmpD8qq/LUj84lSAGLCw8/Oyhu+Ci8
f42NyQmswnTKe+qRne+2lGF+wakLf8YQxNdQZMsvI68goJXp8lPdnz/9kaF6U1FpypkitfYljyb5
GWPW5gs6H+q321ftlaEEXhIaIoi+Zf1ALaowqPVWO3dd6D05hW0DmvT85MGcemUlaXo7YP+8hFDp
EUUQRFbRKVxylkDp52NUN9PZGxXM61ysZSJdcSvHCNsfdRbI6jN5jdF8Cm2zLF+6ApeT3o0BacSY
ckVpY59xdsR4d5NzlQzPvZUqSYXwTNOXpotzSKa/5Exopd11ZlsX2R5SFt3pTeznfW5sMwtvZAyu
2qlTjpEtaekHIV18IWCgN+kYOndLkwWvqQNL72X9rBNahBsjbkDX+kqF820NiqZZuTmXq0dmL6jd
Qq+a2Z2dcEhb8WQO3XS2Y6MtkOl0uu8UivFuiUvfXyN0XBuNdFd0nKDsLjRT7EFBw1LuxrOSNgoP
g1+2v1HmQY2DDL9aK0fOqglis0BleotNaP+Adnp/4kwryBwR9Z7bSY5/xgZ2cNoU/izrpnAjP28/
pb0anrXYxA9djtdqGbPY9G10NPKFDxLVhEXQpkdO2WJ2P7BVK91zafxCGS5l66uGO7Ts+oCjVm6Y
xSsIyJx4GLCcKBhy9N9/79AhF9dBKT2XkTp+HyYD1Sj4VWvwsSuLiIrbm1qU2KzzLYNHJaIh/tic
c7Mxn3mlqh9apFFAqCKg4Sv78+2JmZ14ppKUgniELt68WkjbwLGLMGnOsprIsLvzLh92aK549VEG
M4WFvK5lxkGxPJ32itqkzT6tUqtJN5kUYi65/ehtR6TLY+Gg0IV8/jwCMDvD9Ejr5XPmlHG3qRy8
6LCEzjI3iIpkJb1ZzrSOQxlnhSsPy7L5guaxZeNrPY1nVESEe4Zig5dt+iT9kiOk165M9XI0QGzo
/0Kn56+F9GlvBFSc8XI9d4WSIJqRmCPm7k3b7lUvojJ0eyJnKePbPWeBz6UHxz2+6H1bvaGOZRBy
zxkoJ6X4cWubILednekjQe5x6X6eqlz97/aoV74Rd0gBmKF3Khrv749Iz/sb16GsnAcn1v6A9/dz
12wL64vXDqSMHx8MSCBCgBZJ4gKTBg3Q4+b1ZRhzkvwN/3Yj3dCtq0/wUuM1y9MrXyYa+BhhIU8A
FGMWXvgFWh1pgUL+1EU6u1ErIbAZTo10USWt6Q0ubxqOP20lom46IYt4e8J9o1TjwbxXKDobm8EM
5PqhG03fXClr/f9t8u78v5FaaGZSyRDRofgp/xTScn/CAcDJlXtIyoX2Swi6GF9kPbWNicQo8clu
gYilFn6yQVdof+xQt6UdX56Nr9nU23rgtvYwKYEb2UbV7gCZ0WJ2tWAERbwZEN61XmlShP03Wma1
/kKubduuF/iJhqw0olDN0SzQQA/dYQqGnkHjdox/RZFmmdipdxQ8v6cVBhMnx6ii+gcFHhNb+ySt
6NwccI6e2sS1/a6r7E2j6P6Yu0VhWSNe9F0PNs6tahi9kkuNzWqPRmyzKd0m7AhN3dIOxirelVFc
muOOKEtuvLtYS5IQRSGlxuNva7ceBJXNOED8wI18kvWidQu1TySS8LGMhq/021I5cSVvrMv+Tq2r
sApcnMiH4CEBqhOgXc4G0eXtmL7lM6Xna9HnsPAb/b8I46MhcJFOglbyqU+o2+Liy642VDei8oAF
mIQAdBBue6A5LWxrokQv2Tg9ZmjpNg+MaPxJ4YKKE0KNajqMm8Cw6M4eK8ku+6fQTNUy3UCQ7XJ7
W04tnk/HurZHzzuyqeilbIGdp0a269sMnek9qNUw+Kz7CI1np3RQ/eiLWQ6yc58qdttZD0mJuau2
0UA49+pGNbBax7C9xFH5SWvqHMfvQsnx5fNoF7fPg+ZU449QroGgb6yowb+JUkop4xWOHDLSlriT
sMWUfUykkMrPGbJjOirYQ4jezi6y42n6ltokSMPGDBJL6XeTPvhZuB9NSUr+Npk39vLWrvq6uJ/k
ycrVjWeMaru3Yuw7/3hZJGfIBTMll9JxBsTKi9ikO3WnW03uPeFBlepb1MlG46coDMUXfE4z+j6O
IyFPvck1K7Bl9kWLYMBWbRSkK7wmwO7EzZzAzHP2vC9hdrzzLV/TK9exqEX6+yDEidLa0tpJwn5j
w+Q1te8fvPoE+IXgxxTqQSp6fO9PbSbJ0RgmVXXf2J1D6acMjQtFMmRuqsJYq33PUdjU4gT0TPTd
qPE7MIXfj2YFlkxaEEYPrRwOQXxfZCNqTIkcNcUOk2XEMXbwJVurd8OQsOno1yRi4xmV6B4zkRHZ
5O6x7JGSUHeV2QyS6k6RVgTtxjSG2Ew3YR6H+VrPeh4fUkGggIAWLu0B8AHzij0w8NQCiVeePSjc
3l2Rh2F8N2WylpwTOVYO5OR5vvLoLu5tuM0oR3OaQXNSYZhFiL3qFwldtOrexCss3Phx5VOAqsNq
LfhdDgSkjfIzcSiR0qIw209WSmFuCh9wH9X7TWGMvnowWh82/O2NNp9FUYalWyiqEyiCLJCVait5
KJ450qdOjUscgaWm8HprY4lOXrLxjWqsXtUgFhZqtweek/je+KP0zAV8jm7KInNSBE5wlJ3uE9Ql
JflOv0dLPhddqhE7ZWWq9a/c73VjuG1QWkaCMo+d2uq27CLE2U78x5xGt4yc0Sg2Wa5n1r7Uwthr
3DZNJG2Pc3TYtxslQc0X8c60MaNfQLxre9pJ4xDK2ouTmHVYfnA+KZkKLhFaP6KUtkAqJVUW0jQp
gnNaKPIfS62d70El949FmEayq6a4Aa+06RenlyGFGjRVR+EitsgnDA+4p6153smgrK4+DUEd/DQS
nQfM9gJUCIPYbiY38RQZ4cIEtukJ5Xj7scZeVr4LRmX4YWRmZRwSs9JGZGco3rp9qkd/by/4oh4H
DUmoOgjooqkCAH9/yfAsIuWaT9WnxA6C5C8vfqVW20bNi/C+oJqtelhoYRTJHT+FavQpqZ1SWgmH
3m6yd9EQDR0KckReAPxI9GbxKxxzkGNxbTyg3Zil8e/RmvDeOHdGXTiPyBo6mrRry7LpkhN5ddof
u/9j7ryWIlmyNf0qx/Z99Aktxk73RUSkABJIREEVN2FAUaG1jqefz6k93ZVJGTk1V2O2BZDCPVws
+a9/pTK9HTwV9sty8MtxysLQrcI6N65LqFKSZgcYI5bTbQaJw5L8SOglOHT+ksak6Ny87KXldiy7
phqQp2XTWBtq9hRr341NMA37KnTCad44vRRmvdek/P44jSbBlK+WAX/bqTKfY68BWACQDpD3SI/f
PL8x6HGr1VWzKWJaljWL0V01UixfiQbsZymdIVc9MfUTfrUptvbXVRej4jBQ6ow1/7HybZjTqGrz
qt4sekOMpJmq8yqfF26qYq7MdMmulyjCaFiCoj1f7CjZE3aYL/CMG3ce4VOuSYHeqV341qHHzvUc
QFakFe296kTFJtRj66HG1l7BnFY/ZrDknKmDHH8PWz3ZWF2ce04W9S8q6IjSLadwuk3GujxbQrn7
YmCgrFvAXpuetil7RcmKHxmJBKyUbhpvwHs7l/CDOrssJhW4DuS0eZgWmhWapRF+o8Ei2m0MbN0j
UGCsSvLWlpvTLfhM7rVhn9WBtAoyq/NoZ2SsZCq3Ci/mXK0CkHbfjaFNbrQl6K6CuZ8ussC6I9M/
fbe0zjoBYTh0b0SmCbwLDg6bT9btg7aU03GqSqdpr4oyl6bZVYd6jCdPriszvm+VdFJfP7/uhwOS
vUfAc9aI2AoH9QNmwUnMqrXNNrysqgl2V7dStEZ7ljrqgB9zm/TGqfTQsXyhzxL89JTRgNoT9RZC
0/3i6PRZUcjT1M6XQZv08VfDqoPE/pZL1hQ1d5Kap/q6NnC8rJtaT4hQxG4bl5xJi0JyC7oodSj0
6VIaUieIzqGabtvRo3nR1MY+xWXA6OnTRlS67r2MFI5V7mD3Npp0b0nzmMAb+/nyHT7N+36J1mkC
1g515AcojWl3JIEbu74KJE2FVgoGT+U+1voZ+zmSrLYz1w4tm7X9RD+fstuGeB/Ly+dzOLYNqHNz
gC3BEswsgGUJI+WXFY2zArqAJW8uyrgYrW9abelnXUaIaAdfdV2tCuLFt58PeWz3iCEJ2uIdUw9G
Lu1ISQxpvwDEiKFdhldSaz1ct94sPLunqcT+86E+Ph1WHFEF4hgQdH7AXsDGQalTrNUXeS1HmPFE
a88gy7CaVVOV6nkOSciprMLHpwMpTeGwCGf8xuSZCxRFPRCLc8KgyV3aaau113d18/3zRzsG9goG
IVALlKKDPoOh7DhXMilyFcWd3F7ABZDL25ZKt/Gc+kjSbTPVsY/6SK2n68TZuCfgBwmtUsoh3JaI
ZsmH27Mf1nXDg6zpWRycmNyxChJ2O/FrpicIbD6YKyG9IzI7l7uLulRrZwWfh309DYQJ9Mnoy+1S
jTEyUh4j+8SVOpZIBBQ4VZwwgtoC5HckIPBv04aGUdPFElkKXUMcIiBLqQybQS+J9H6+Bcexc1Bw
kCbTBJl2SORljwNlUY6BSIoKjunAacobHc54aXI7k6S5Aidr1daZq4YEOxwPjK+R1T5TjvXe0zRA
zn8aSeOkCwAnuUHm87HM1tbnFGoiGlrWNlWAugvP6ZDQCiy11XFy8aIJl5xYgOPVFvFzwaMC2hL/
kBLPQ+GRjeAQMwNLvaibjiR2v8SO3bi6HdtO7gWzDem4//ma/2ZIwXRCnRjX+SMwdtRqYBwVvN6h
Mfdm5NHbmOJxL00ITwzIkInK5hPG9/E2Y0xBgyMk1nsQ9tghXOauoLutk15o2iB360G159E1UxIU
Hg0FwtmT7dbId/NYJIqfqO1keqolxX9G/iMcYZQt6WVgSmjBY6lJ+xIC9dkcwCxQh8l+AK8b7enp
J3cOfdd46vHEYx/LTgw6pCZoBy4wiaEPmSEKcuLQyuuNSjnjxqqKL0u1WJcU+gfrpYj07ecbe4Sr
EDymgEohHQIAArD0Aw7Nnil6WgDlbYxmfGhpKvZGDxgCk1nhxK6K8HqJMwWOsXI0d8nUVLZL84L4
MaCDtulOhPvOnAwkuOvMSr6p1HyJfbPTcm39+TwPTwPTFGkGJorLjuD96Pyl2RQHsapuJAvc1nqk
2eGXVHKaXY4REvuKlWq3Sx5l13Nk6+TwIvPEBA73RVRusy0iYcYpIEh/7N6Y0VS2xPmWLSX10uym
Shlo13IjzxMgNn2hu7Arm00cn+p+eCjTxbgAnanB4+Zh6n+47G1IGXLQBurWsnrpUc4154qCDcJo
elCXPnHGs75uy9UfrbYATupAXEmZ49RhZwpt+4t5onZdY0IKZW21yDK3TlQ2b3Qrbi41uyW3ldTl
7MqVyam0yDe5s5yqp/oxf3hs0SQDI5dkIeg5MrKHMzCkcZ6auHK2Vpxoqwn8/+BRwxHQ3iCD4MO0
0nvbLJJTlu6hnIOPBQIRYFCCfgvaNNJph8N2yRJmeqFJZ/HQKxZihZY3qlTXm4GWh2fwc9kPClRI
ihtVc3TTRejTiHjcV3tR1ZtpqIoXapB7wndWeU6XRfvu8305PoRMD1oHYLSUggLOPkYrg6Mvp2Ew
wnN1ae1b0ynNr0ktJRKJIgdWRbkenT/LwrMiospDABnBUACkOA6XGr05w+imp+eNbpCIKIauddOs
a1/GPG9PRa6OusX8PRrCiIAG4dkPpCNSrkBVYGjpeRXL5sQhH2p4E/pquZUiZ9omQ0rUKnCmdBU4
dZi5StMH11KqKbUXmUVx6vIdSR0R/AF7gLUB9g1z7zifPAyKJhVdn16Z1O0M98bgmFtE4NxtR/pK
ZSByRiISaQGs0SVrz4QA2Fn3n2/68VXgGAr6KrA30JFiaRypex2wwxA68bSNOi1Tk3UAxPqBHqMa
CTSLhnD1RQXfTRfTWhN1esLWEDf9P/EFnCXGxOsjkAgICZC8enghWqJf5VAF0zZNm7b18pTEDE1M
o+jEzTsaRxwvgYPArMO6I6Z2JHFSqy97Omkvu1KfaX2mTeQmU7sgN/b5Yn4YBw8BonToWCDxhtP4
6IKbOUSLC2Vnu57EmX1lFxMEmC4HH2JI//OhjmQJoQD8dLFmmA7EYo+Hsha1NCLVHHdLB6+JO2Z6
+90IAmNySWr9IaE2tG0ITNKQTBOw2EecIcXSEuVtbXlta7Nl3mk59BO2Z7d5VJ7NnNbsVFn90bEk
1KG904sQcSSn+8HmD6lIiTVrjvbLUBr0BgR5sXReHULi8rUHXtJoKyeFKWFxx2oJ01M8AkeikOEx
qhlZAPMEU8JRuHHKyI0ksMft83KiQ1+GvbwFeqB094GhNzRqkCj2pFfQ53t6FDtgVFi7sAPYVw7R
h9iB08WV1aWyup87hW5WLmiksGzWTjyEGtR2tN6VArqBmEZZbkWb1uh6tqkDPXWKP649lazUWxmA
mzmZx3IJ8yRQBYZ832WlKnq/2aG9GqymHkC9Li2J0ExP45UaOkO/+XwFji6QWAHLAboEqo7QxQeR
SAw7j1OwQvtQKuXBJxcQIgf79lQ5/m8ekVCFQEAK1OwHX7YiVNuSvHb2aOTynrdQ0JhNZje4BJOq
VRPoDlW1Rmz9Uc2h4FcEpoCoFbRz2D/HgqiB12vRytHeD9QoyG7qFNVFS5u9aKOXGuQAlVQpJ2TS
kaD4OSQRc4JaPCfX6VDGdlE/RUrq2PullxTNDeMoVc6szhzXY1Cap5IaHxYWb4bAhSgxF0isYweD
F8tBGtv8hlx30Vw1aWZI5Tpcpq6gp3I2xPWN3ORaPW7SOq3pTvv5+flwg3AjBcJFNIP7DUxyZPXr
ETbDvRZq7UaCWSXycg1O4SUlt+4HYWH0667WV5ROBi//D2OT84WZgGv8obK+aI1egu2DsRVlOtOV
Qv/uQH+HNSh/tQrdesgw6Dfyks4n0LxHZRLsLS2JCImJDLCAaH1wI+veqHCT9NssD5tzo49twD2j
ZhEbMzTPKjVjTW1ddNbVCe1IEsc8z5cluppLmxBhIlPmKDVgI6ywmU7c5+Pj8D4z6pDAcpO4YJaH
h89MoAdqq9K4DfVgXsup8ZLJoXzZUZN3TZsmyc1IKcUnDsGx8GZQ3E1CgzJRE/kDRUSiVgN9QDTj
NrHq6Es40iScdG13FtPX258DzTlRpqIfdiEUtjzhOHL92LE4Ux+8qKwdJ+pDw+SLGnctDYK7AW16
nUuGM1/jFPTBq1FLRbxNaM5i+mVcdTASJBxTyYuTSc9WAcwSyqpuJvrUjQERAd9ppj7cmE5jtBtS
qw0cFIYspZLpFspYyOs4C+zFTfJJmVe6PJD+wDjso65z1TYiZkhPOCX0oEE1yy3t7SP5zBgz+MEo
/5e78yqJKQQegajNd0sQWMOONn7FeW+DMV7b1NNobu6UQxG7ZhgM8W6K6ihJVj3IEIr5oyguV31u
OlnvV0oS92+fX6Qj6CNIGairUQUolndU5zG/WBs2Vh02FczOY2w8N5RmuLbS33cYo73enPe1dMPB
Cn2zHm4hq/0jN0iMLqxR4aqRa6Tb1ZHuLwaD1YavLXRpBJ/MPmx2S+2C4oml+9YoLOroJGOszj5/
6EMxTS6fyIMIcwKZQ+2SdTu8KYPSarFjav1XJYxsP00S6/sSJNpZFJbFKQV/PBY0ahhVBNxE9Ass
4tGtTCpnKqVaMb4v6hjMD2WCGa4BlLIb86u2zE53iuHq0NMhoc4VEVksUf5DSfWx4zvWVDQE5Wx9
d8LZ2VA/FqzAo5S6O4169xZbpeVWQdV968pFW5VT251Y3EOJQI8yIR1B0gq0DJf0OLwCkDbPaRQQ
vwUtRdxnnW2k1boHwtG+Tj2MaveBlFvD4+c7ejwo5DQCCWQIG4rDfAxizYo4sJVuiF4KWsvGfjrW
HUKv1ipjk/RJWXj9LOV/xmX/Drmm4BODFfaL39DjLJUFIWRiLG+AcnOGSKqmXafk04vV5093vKVo
HQEnFXwQ4I+wMg7Pa5bQbbGLQ/WtTuGbWBYQITeqQh23B/Cznp4RuBaN4CFuyq9leOr0qwl/d/z6
+SyOTzKYANJcpJ3AwPDQx96rBQQ6I8AV/dD6JOivnaJOi7UqWYm2bxQNH/oPh8OoEfUCDsh2wEvH
4QoTT8OivWoaurFc069A6qGv2sqAr866ZWpPgUA/PB3rii8JfzrhbnbzaI0lTZmH2lyoLqRhgk6P
qzlKiutRG0foFgqtXdZ/+HiYw++p33d4zwefksiq1aSt1ISuNduZfg56LTLuDcmMICDvnf7PKoNE
3YzA2sCaI6oEPpJidRATzwv2UeSackLnpBwQib3ryOqGnhNa1annO/Qu3scDBkawHSed83t8Zknh
mckYyAF1q441FBdmqubOw4xsbr59vpLqh6GwAiADoqQQexDBJ17/JcYJg0Ni0VJewqqKUlkCMhGC
ZcXyieYw/TrlKCDjMuakJdPV4vSxRb64s5JzsLD0jV01tdn385qi4qRrdjU95pxxFU1ZxFpB4VRp
D+B4c71zRzJEVugbRtfXpluZNGJcNaREi95dqmGcJjq/zkqm0QMiWBLTJ9Yb1pvSsSb56fNHPjS9
WVzhM5PNwIOziLMcU/21dBvqIq3niWNHKeRsA/umbJERpFpFylc0JoI9vDeM2bwCk9h219mUqEAk
P5/FsdBlFqSfCeoSZUVAHceWR10SHE1FFbt6EE5a50pxa8Ygg1vi/tVKrysnVTx6lJZLdcLWPVoA
YWkSZ6KgiO432IHHsoice0sH10UGZKzFc/GqL7aV3dkk8Ixvsd3N3ZWaD3bmeEqCJfmk69Ws/SR7
+O/X6X+Fb+X+Z+is/df/8PtrWc1NDFnF0a//eoT3tHr7Hj//j/jYv992+KF/bVe3q+M3HLyfr/17
WP+5ez74ZVV0cTff9G/NfPvWQlr4/t1MULzz//bF/3p7/5b7uXr751+vZV904tvCuCz++vuls+//
/AvV+cv+i+//+8Wr55zPXT7PZde9ffjE23Pb/fMv3fjHO0sWSkLB0yd+9dd/jW9/v4K2IOwq4q+i
ToFjVJRNF/3zL3rf/gNt/U6bB94MQcAM2rL/+Zr2DxKy9KxBs1M0RpHYX//n2Q825z+b9V9Fn++B
WXTtP//SDuU7FYoCzoZxRGcDYHUUuhwKCYUWP/BDmjC8lOraqB+NIp08OBHO7DLddkM6uHShhggm
e6DLQO0GhtelNYhASmQ99duYx7nrkhsZJWCVdbsmb0Nvz82sdWt1mDdYfueg5RRXqZfILb5gJnWk
OPMf0ZzcQFS/09vkIrarm9K6ic3+9ZeN+PthDx7u8DqIh0POCi5A/oOdqYvXf5GAXUBiLwlG2+2V
eTvIe1kPfF3Od9jUNwFJtnChDbKfiAZsYeKNzdMcLneRVN/DDnOuN8kXabS2Ux/45N02QBN3bex2
wV6Z6IRrjx6NSzeNceeoF5akeF1Gi4JirUWqr8nZNWn6fduX53Pn+LXVulb5Iy5N7/MnPLSA/n5A
ItiichcL0zjSznUjgTxxFttVpmaVqPE+opm0afWXs+aA1IR4Oyv303TSejeFef5L1Px9ZQ3yuLBw
UTMMQu9wZSfHisIlJUVcWlCqtNPXupg3uXw+dtGlMc+7ydIuJnO6kicBcovWNIC6tNp0Izff1UHZ
zEOIjd2dJ/3XTAu38ZxtqDM+G/E90q7+aoTxDf1agD00Ll3QthXmB34ICtqln/R9PTvIMc9ZlN7F
vfym9kXqA4I7ryPpURmSizZJNmpLn7s88xqaIg6qdTGp48raLda0lq/KSrvVFDujCDJakyZ8VuP8
scnz68SwN0pgrbs8g/h2vHLM7FqOTynm3y4eSSfi55iNWK+Hi0ezLqVqp8pxFe0BTsyNAjFQ0wYX
sMb52vCwCJyf3noljept0bamkC/kPLxEk28iGx7BsTlXM+gU+qtRh0mvvvv8UBFm/s3u4qWgxkB7
CrFwOEHZzqWlSEfHdZb6yuisGyvi3kfWuZT2l6TMLzr9pZf1G2mIv6hO8ZpEwZMz61/DcbjG5dfK
6j6Xoy8wHdHE/GyRLX+JlF2Xqi9dGG3h3Ke/i+HLWrhuTP0pbZVNLHx+fRtUC2jHHlQJ7Dm2se5A
RITmfKFP8SrrhhUIwHtZ8XNN8vo28XIc8MpZ7iNzeKbJ3JdBySlp81t68bj52G5VmBPAXxqkJpZ7
s4QxhKZ9mSx9s3t7HZYvzpj7jWJdltFwCapzJUsG2O/qasozmvDFdymrDVvwxtjJobWlamDn6MWN
nEVnefhNAsRvtOpVGlT7gDFuldL8jt/uGc7iT5XptYmxxl7xu0C5ksf+rC6HM6c3AZR6vWxcQxmw
sVP65ybDGS3EzxNTeaG+kN9LL5unrVXInipLm6q9HMf+GhtiGzW0k/9qNcNFG5XrMoku8dk3Y9de
toBGtMT0QOP5nZF4dlDuyni+KOhd0oXEGpdyvU6c2A+VyjWz+jxSWneSa5/CFy+PnW1d5hd2PF8n
KoGObDkPe8J0nXL2tozVJVDlqxg87BipLrDG2e3q/lKK7WfYgJ8dVyuKy86Kb6RI3U1q/thr9kWi
+nILMCgqy/NJMT1pVHZlbV9kk7TSAjjTi3ElIoXBONL3st1SSnAdj+GXuklpDribhv6cHlR+ntTb
MQxXoa6t3wDA7/H51ktnEUpaHqB3+lH01jbIbvXKWNNa0L5Xh3IfGM0dMa0NZfh3lpmSxNQ31rBk
7mDIN4GVemRVXElKvluDeYZT41tOusKouyd++dgoX8JKv8kNeUPnkk06Rd/N3tjMs7IGt+EVVr5b
ajg46DV9X9fGVdJMVKJNu2pJv0tW/XWBWWhR7ftZSF2rpVmNdTa0j71uXsE9eWkoxVOrVvtyznfO
FF4RbUvL8Cz5Wq0UhTMi5a5KHMQxLhKHnFoC36HbI5Gsmg1VhFVe3pmjGzXLhsZnV0lAQfyS7xTp
S2VHntLZ93oTv0AccVcv9toCmp8W80PWAkpmedegmrZBma8kafLbJXexFR+6Wd+Wdf4iWRQZOCYX
sb6j0G0V9tGLqtc3eSRt1TS4n5z4JQlkt9DyldMlL3JiXtVqQYek4DkM7PvK7C81Q1oZs3LT1FXt
OkZ7FUb5ujebLSCxlZEGrVdl0Sa3y7vG1q5opna+mOmX4XnsOY/FSDVGba2oD/X7DFK0ub6SsxDK
uR8QCrzlanlXF+NDIVHCPZKd8XL0qj0l3Nv7SkpvR7wp6WWK2dxGv5mmbNdn4yU1/VdGU9/BGf/Q
vFHqLLlVoyrueBHaV7rTPdqxc5MmnR9HXeZCijwsKk26i/or8ervUYl1UwTpl4QCxjX9VraBVV2M
hn0favEPwdfil3gQYWBtZb3cE4dd0RbqAvqTpzLKdiC9r3LQwqlx1hTlHSGCCLSw/JDOwX3uqBs5
qzbwoJ5Jem/7lk4erRKmBKUGXrIAMx5U+YedNuk6aosX0VPPx2yJl7rwA3NWYemzL8CzkSavKbys
iyL0Ag2skFO4g6Vv5KSvXXlZUj+Cg8zO7pq2IQI8526r6jeqbF2VavIDkMgasMv91KpuVxkvUjuc
jal6hjPoqUuhuUkqncuZdK7CewOTjFN64JHa5AGY5qa3x21ZUFJfjq4EQsmc3cRa1pGceiX8iFpT
3WX6I+70bqJ8Y6qkC2q9fKLm5wEgrCHuHkCZbqnqPqNX7GMpLddDT9hTVyM31YErT/bjXAQ/dIpt
Oqu+aRzlsg3CVXI5KeUttRQrVW5mN3824wxzVbpW5vIep2wlmc2FpFG4PSuGP9rxVaOlq2VxVvmg
rmUj2cZjjRibN0Tkb+R48KbsW9VG26njjqnyuTPOniYnt7ExbBet9oFZ3qiDc6FQ3zsovVe3yo4a
/8sqtrdDkJ7F6ibIHKLlEIpXy0YKpnvqPvZBn5936IHPNfQR4ftPuw/HAfQSFi6BhCPDNq+SMSmy
wXGJgXlB+2CPth8M1wU1OAvNEFRK1WdKhqD3pKWD5tndauxudPlllO71NvKqEH/mv//tcB34Ff/2
5o6dvt+5cwfe3+atFC5Te+zzHbzp8m59f/yG/w+dQgdLmwVi6n/7nAc+4Qa/tGjf5l+dQvGJnz6h
pP6DGIWI4OH4iTyRAPj+dAp5SdR1E9J8t74oSeClv71C3fmHqHQj00ZOANY14ar97RTyEuFtPEKC
vfR24eU/8QnVQ58Q+mCcSsCpxDNVkLDkUg/Nv4ECBSd30gnlHXoJhFGW+goNhB+Tq+ZOFmCRAvMh
FRCTfUi3bCfYq8bLMKge1FquFt8kEKbo834ptk0Bm36QuI38EM+vnXWqRZw46P/xQz5M9d1P+cXD
C1upi+DwmVxzeGqbXbs8DUaHr6ATF90p5am03k+06IcB4YhxAGoSWpPF2v0yIEDZvJqzCOAz60Ih
1lZHn4ifyXt6i7ordnK+HZpt3NA6o3htqpupU9x02DnRrs0eu/Jmrl/zKnVjy11aipwBeCYK1ghZ
wdp9GOPHcZRcR90FMRqbLynUB7VrIJrdS3W0mqYH8KzeHD1a8S4fX1ENrmK8js2rGd4AlPODePFB
37oMNyqwtQ61J76lryix9zAU6uwxpibN7iEhz7fZ9DrlN4l0MUPNuCx+dFd36yb2F/N1mGqPfVf7
B9sIV6b6Wpj7cXoo5/fvXqLUpYsAXc/oMxG8Mrt0eg2DPRNp8taLKIqJy40kXbIGmfaQ9zst3S1G
62pt6A1RtKqGV2VKXJnvoWSKCJ3iMo1qIR1bPpj2gxrf2Jm0yqfET+NXKdz1/I3+FePOkq+CH0b3
UJp7aYGZ4JU4J9UHk59UDwAN/M6E9aUFxPsKDZ7LHy1Tco14hd+PUvc4l7qEWhgfwql1w3BXsBlw
GLu2ybEOd129a8CaDwkLKz1I7brP1/WouEbWwtDzonTJRrwzx47Nls4tqLy6SOZXWMLE3RDrOBgX
eDmMaMktXcwemuxRfEIPHoJoS17A1WSICDpV2enpylLmi0mPHZcbNSv7QPKHapdhVFgoabt1eRp6
LrvoSJ5XrJjGPKoStNVYe0oAq06jelM++UZKjIF/a/nBdhK3si+a7tWIbsQNFPOXzZfCuYi50ZKz
l5kmA9bKA6gqdzYaV0luGB6cHF/Mcmmvjb4X17/iLeUNe9/0r2LoyKzosfsQc+LFvHgX5rkn1exZ
AA/yjtnzDJxMDk5X7WTzFSEBwNrN8MIG1eXPaXBRjDe1TGSpcfnyhFq89xPDXWDX+IuK5dteFLHm
Euc8ETI5Cov/FBlUulLSBuCYMOlRzETDb8mogZpcBZaEOFe9GR92F6hPEjFavWMKBfcLaZfsOjCH
FPV5Igtd508151dtgq0mQyCBba5xKopdYD+l2ZM+nJI1h7Gdn/MUlGWAsVXyeNrRPKlpTAZqSSd3
oIlM2T7xzwSJGKINuwxxp0enwKlQzvxGnIrEEtSSUMQS3TmUbl1Xx+PIaXJt+VzER4LCdOU597px
Q27UNZJ8K4rfFDCqeVWgBXLP0AtPsm8741axYsoX31eCriZuMMbu3MeuBtlU3z1Z7aZJYFSYb8Wn
+C1uL7JwK8iC3t8dQ60QFp4z3Epj5ndd5o9dTtygc7VZmLTsQNu5s2S4FvXk5DW8HKc7qQ23aJ9i
ouzDWHhtdreYnZupu7JUPKt6GuEiQClM+LmSF82QiAW3XfektFAUtU+8IQueVCsT05JkntOGVJ6C
E1SsawSylxNmihwdEg6DbqCdC6m/N4XP4pHEeoTabUfpExxI8NreMY6l3DbZM1lJd7ClrZi0YewM
jkai86U0RDN5aZafhkqhPnC3lNFZEEEyKaOzplt2WKxus7zvN0uZ8Fg2CyT3Gbnb3Qi0go3nBXJw
vtw/iT+IabH+Co8NV6Bh3fJyI/Hgqq/It3HzxN6xOWLB7OoJIlhXzEfu5LWYNqbIOmjCs6FhJ6Pv
tgKoAuEoZ34182DMS0mts4VtjKfOreZbvm1Y3re60G/ZRbPdiNUwHYxKX1yCFI4MsShMj0WteRbe
5ZiXCX2J+olg4PuNK4msGBzgLGtWFpmSeMhhRGAVyElHQfz+VNFI/X5IhIYVRRUQkvJ4NrHuVGl5
Dawz6kajW4+YO5N5P6AyXykrXiqYrHlj3qleCzusmJD4u/id/qOrLus3cNRUk30fDZ4hPTul4ZrL
a1CdN9Gm+D7K9Yp9FrvWKHzduKsjVfyvl4hp8ZTiSdhvMY44gqMcu774QbwbGic3cnguzqk4Ai1d
JqKkF7qLHW4QhPzEIrJrcZq4JQttF56ypK54QWk2avkk1kaYL8IHkrltSaEQn4atZbplEybzycx0
tPQtF0scjjzh7DIlOtj7sPN56cy9E8p821wFyROqb6g3VbXRStZk4D3AqMPLiTMivvhdxLGpj3r7
JCY8AHs3iMJFcuFxoCyb05c9LTohV0WH9s+g8ygSsCPiRQVN+dSxwkNaeLwJuj7xFzHt0LktVNWP
2FnYwN63Q7Y9sGcuGTkhvMRJy7jD4lumvl6VBs2ywmClRFTUarcFwXZOlzFkvhC84l0VrrQ4i33M
trKq1EH74kaJk9O0uc9ks0YT4qjRuDX5Thr5ANsBlJZ7jfVRh+sxB7rUPEn2U6iyYQgV8VRFA2WO
rfncdRlJwb5Ac+Zm9jUzgb/cLQdX62/FBMR30rN3K75Pj58CEVlh5w3YTBp62vbYn8TpXI0cXxtm
/sSyFVy+wYCkOH5icbgZ4iEycVHGjVA3qRK83wLxLD1HVbycZxxhtpLPKI1ngroCL0qIBLmncvZY
cklBDs63JSmVqUA4I6+C8CXr1qmpeGIxxWyZvnihkS9t9YcMg5B4Qeg1jhEcFELsLPkds4rq3O/r
woM3Rqg7IaE4XK10W0oYFWwA50gspaQ+OQSf0UE9bzEkDYJ+9nK5nRAa9tCsxDSFliosQlvcObG6
gVOtbCv3xdqLrUESqYjgsLoTjyr2i1vhoBfECELT5u9HSOx5Q8WfEKjMq01RHCr9/dbwHfli4dPd
KLBQ7KOGmlbQIUa94RTwcJWuu7babmznOZH2sdaswoDoCZMSH+zHTcYdEaNT7eXjD7mRDsxgBXJT
aAaHBxFrLRSYHpruYhiunGm+eMgFhQhsFDr52wxSEbHaQl+IMyb0h4plyEtCKi7mnoxTIXFKiYmY
Ye5Jy2XYfq3hXYLPdS3OsTi7YonYAjGbmYGEEHQQ62Ll4wA2gfZWyEibdS7RunWe+e/3J9V8VmYj
1CcDvm8HCyUUAlqi0X/KYaG6fioNyqPflbIxsSnomXf5yt+EqpwmdCx3V2ijqHni3gl9jTDjo1Km
eiOxfFMRqjOocj/iTnCVEX5zuxMyUGb1hb7nhXB64r+cS+qa3i+F+DswZvG1M7c81JhiqPmjSRgI
23QZU++B42MwULkTZwntJUYWZkKMdBLHXKho8SBCrqW97uvIMaHDGUzsDhtG9MgVguMXt/03GcTf
uJfghwGoARChLs85yo6mdJAcaBhEhLfdcG35RxwesRmshFAqnw/3O9sU1C7IdzLCuN/HNp9eR6E9
xD/HE8o9xLVhNRETYsOwGIR47gpC7lnk1+25Nm/LhmVB3NrlNTIKaSGsKI4DuzVzs36wNp9P8h1F
ceQCk1YFoGiTGoKG8cgFpr3hMjp6SPFS0Lk6vHpCTQrjjJnKWAwttNmslJixMF3FPcMAET+yipwC
QO8YVHeLvhMqXci4d3k3Z8JgQeb8NDEchW/iDIuPa8PyJISZkKd1+ExwHBI/H9Flj6LNK8PlO3Ez
hQqsc0jVEK2GiSTB+siQow26YiyeDIz76VacFPHHGpHDzQo7ri8Hp1lO9VrXDjG57xY8XIBAwkjO
0qtYFqfrl1iBGqmFTuJodPMoXIvnR+lzn4Qh0iXxZmi+9ZWLLjeWHQoJ20BYFkI2A/B4lwniZxkL
+F1es8BoICcWzHi2K9SqEFJCEQizi3WlHsfnIn2+24r5uztgmiD5/jd757Ect7Kt6SfCCfgEpgWg
fNGTojhBiKIIbxIuATz9/aB9bnTHaRPR8x6Iob1ZYrGq0qz1r9+wCbZR73983OY0W+Pk4uS7bTY+
bX7VzPhZewch/tayfOrpeNjeUYqw7VVq2zEsPhbupK2Uo9zdKiEeRvXWMiN5GhOKNh5ItbzVAKKj
MONO24o8+imexlzGHQ3Zdmo4vfX3wF2T5xoPOmvqD9Rd28OV+7F9zqric+a92f5st8i2bXgic7ZD
sdCacPpQVW3F4PadrWpgfW3XjOK32GovrgubtbL9r+3u/XsvcaGUxYswoln/3H5CTWXQCC3aqqWt
MB57fV/HnPnu01af/33VPGwrsKnwWHX8jZKPpqmLtkW4XcFbvbDVFX/fqX8OrK10M5lhaBrXxj9F
n+XeEbezXXhbEbEt3K1wGKoq3Kqs7W7dLsXtLgWm2w3FV4eCTDofbPetleLiREW823oYnGfAkfg4
choE/vgiyhsiH8EOJj+OaLS2n8yZu50esX7dbj1O3+0qQ7Wy/T7G1hgVOJc8bPvEetrqgu1OarmS
+TYFYMNEvrLwDP/bTvW5Fun6Ezf19hrJzdxuUi173qqT7bNUXrGNMP9WEzw9R+j28W/3B//k/75s
/3eLVuiQagAwN1LmfzbPMczaIrbUtia3On1I9lvxs1UQvFSe+e/T/Zt99P/x7/+VFCU4Bv7PAPgd
Qetd9ut/xr+N7V/8A4Ab9r/czbsUPSQCHZSXQB//4N/A36j1AR42wjJxXtsF+W/427D+xccIwQ2b
HkNHYcNH+t/w978gMSEhReMBJ5ZpyP8TJQr1w3at/48bDhdeqKAwoji4Lc/gjvsPdsvi1FZXdPHO
Zm135Ftfp0YIgsWOGUHzgVkU9WHEvJMcLrt/uDjjODwsWVU9eK90zniN6mIpTmie8vkwF0xMZd9i
RYmXUFgVfXzX2U0eanhAhSRuxv2+9y03GiZboxht6h9ZwmhKFDL7NGLzwSmnClCdqOsdoecKOcIA
tLt9GSYzvRbDEh9RdZ/GLDOubu37Ic7b/m6F73LAc73bF20MAWvObE7XiWG1jzXp5e8Xb8alMjGz
+mVhi5C/+WpJe36AUvTF8Hq+rd7qKoKCOvtiFm561bWhuRmTVp6HUVOBFVfAmY0Bou3rj603PSSj
lVwm9Jn3VhEnN1OZIQKbFNDMKY9Z3SbWbpjN+GQNNheumgkady3mjnXUDYXf75sOj5mpyM6JyarY
+ZWb7WPSFmgVtfnBIVf9imbuyu2IHdX6ALkp/ueLw9BBx0vr7M73bq75tzbW8d7CWOD29z+Lbm/2
63AzzHI9CTHflTgF3bbcpn++IMDMbhBy4k7rb41wXy2rd4rbVDbvmZMzk6/ckhidJXetM9raLxZm
5u3wk0opfRs/tLW4+wWXLtDTxiDpi1B4c9H+uIWtziOuabusHrWTVPn0oGHZH04o5aJEaodqJZIU
e5BgFuN0sLLyJ5HiTNQdMRw9a00ekgG+AjaedbxLUtHc6kb3UFLlDWZc/G1ZhuZOy9M8IO72Tz36
E87gI8wNW39y0+qGx8F4HTL6cwIpo47mdL8KqHiJqX4hd54PtbCeBy1RB81Ur1qXj5G+bJETC/Ul
EplomHP9zTE3XJ3tEsap7J6n2Lr5mqxOvWU/Tp1S+LT42Wk1nWZXw80yxqE+QNQ4rmtG1vyMs+tc
kle36rPaLTF4lM6IQBooWta2CFXjmTsXFx2TEAiG/UMeNQowz+7KoMZf9pJ3ZQNg3+DB4U92mDg5
YnhYqTvpWb+yvNADw0j03WfXYAUu9ITtMnDfZ2vg6HQXnr/ytK63Bllrcaf2VGOFD1TuzOXzlJPn
Yjn1fsFRGebMnZNtLGf1qno4Z63I9kVhvXX+jDHwxO+oEogFcRn5orgWVowpTa4z1jeuWA4Dfeb3
sf6Bxemplg2Q/wSmWDXrdYiHswafItQJrj/0Vns166+pWR8m9ghYSxt4a5twqca31QJIjx0Zgxl+
x9aEjG4ti5NkJuCSPdT1Zh22nECB4Q9pkCbjO0aBdO3VozWgS2LI0yB0SFx6AeXh6zuUD32OUZG1
0X4zzTplWvvD60Hy4sGJOj3+HrzKCCYF4cdS22P8SzIXHbXGkpHCLSBroYkHD1we3bwsDrPA1Yy0
pTZYnYzh+NS/6KlfPPitk9zP2qtZlf7dqGDeNb15WrTpfVzFm4jlHHVC+10nv5elInXcgYtl5NZ9
WWh21Cb1GtynSCcgRvfNJdX8t4/a6QlVEml+0KsfmdXIczeu9c40pAsLdYkG0Y7niYC9HV2KfdRN
dMrl+kiDNQbDlMDzmefXSSQi0Eplh4aDE7O9JruSYf7mFzidkfnu2SrLjriAQ60l/kmaCe98Fj93
Zl0G7cDLnPDhCGJ00OGq4nE32uWpoU/eG84QLo34mQ54Yca+Fdh5/JvYUEzeFIWOU55ZJPeSAt83
0vG1cDtvV82Sd7aVOGu6y1VY5OGiCISfFv8hpucVT+Z7zXslWVKELmTSWXfaHX7/oNGLfLWW7Kn8
7NHKhTbkM1fhCLSuOvYseRdgNH1VvZeGszstjGQLFZrAIE052GdtTu2DabKim05yfLgx7jvJHOrI
bw+Ztf6qrH7cO6kvw9Ep9qgW0j9NF/+SwBntZDYQCyYDXpnpg080LCzfjMg09h9MK6aLJ14lEDU7
Tc8xfgbhe9WGIn+ALgEERujujBNBgpLcom0b3F1h9mfZOfm5ZZ7ASjI8SBgLk+bUsKO63JCOIk5v
WQ3G4JMDeciSfZIM82ltwUsGYd07i/rsLPj7nSJbavREvC8S86wbj3PKL9oAEgVTb+wkHmkHGDz2
ns8xSmWWvSSxe0o2xmyqpAwa4OWptppAy8uOYd8xt0oXFTZ+fVpfvUKfeisSI4oTCW57xboDTJQO
vPPrUzKKt84oI9PKtgyU9EdDX8GRfVtaMuwt0f507F8EquMrpHY6jJGsQDLvbxBfadMVTCt2mQJy
npdw8MVFsBjpEmlxf0+A79V16iHQWzOPTNgkdWf0j4Wf7Y0SvzVNrG7kzVb7QAqUFmabK4dVyoO0
uvc81ffql+rFW13pTpiYIvBjfTjUpf/HQ84/etbXkBD3Siv91CFItasfWhf3kSzTh5Kfu1jLNh02
fJwVUAnresTxnEZ0gUmgPIwrfNH3VygEG0SF471l4FE+yey7sN1vnMRfvTT7shua3gyJOczco7to
a6gbGaSduT5Uy3RBJbpfnWXnwkze9eBuSTEelrldweB2dres0TAuYAQMg4eheq2cOFiVcdcbXjj7
wzsjf5IY1uJlMS3IjJ5Q0EmzQ7L85jzSw5iQmWBa/HTXr0FLJMXo8jS6Us+GStJdaS1BZ+RPeptR
V6QYP/XTfk69GDpYywE9TkdytRhUMVBuclD1Ibl5+K+FWgZ7QXHz0g1OU5j49ZczK32H5/yP0cnS
vz/V7JrP1jt20tzj3XAsh+LdAFXHrUDsjEWHntX3WjDXjPVSR1vZGvP15VYnJhRpW3FFZtwYlqcQ
I/pmE9QpOi/HyF57bbxYFdQdmegsp77l1RkkqNmd8TBTlLCTy2D2BhX4fvqpQSiclnMGV1IrskNq
t8exNqLanM/zkANGzg+Lw6bTNyrc/DJAFyKdOj6VvjlEJXszICXhqv/FBZljqw5yWeP49ME+5AAk
5HCzp3jep5PWhNi+PxiZ9Z7MWnGofBsRgHJcsJtChNjO7PxCWPvB8cA+5u45W8F36vVLs9kIdTIC
cCZN4Hh9fpI+tMp5qSM87k3meL1+wA+Z5rnxtLAlHo1i2nxOuRNSff6l1SsApwmMgIq/uEC6w59q
trz9SqhONIEsrRbf3I5XVg/sxpofsDqjz33afLWTllPUGSteFt25NpxfcW8+KHON/Eac9ca952WF
VSlPvSf1gEjDIP7t5nm5czXrNdfe8Pg8e3oFJ2BVz1Z6KoxpiRrfe1Nz/WD7ZMlWRBIAmuevg1hv
vmgiBtLFTwnoR9OdJM9I6HrmZl6OOiEY4HpdlN3LPFyhi6DzvlSl7gBU1D/cobpvssE8uCWUg6w/
Y2wdETQRn5epTvbrXH83zW9Tl+bF7lUdMvpejtjXQtMjpJD+er2ZJCIw/mT5u/TwWZp+pH7O9A+0
V88TN0hW435CrRLW8Hj3XUK3ojndCUL6fiiKD2O+NJNjBnXJG4AB6r1AXRRwFfhha0/+ndOBBBK+
2ESpMA+Ml7Wg6TIvoApPgrmXJ1vqsCqgV7pmHMrSK4/4Xd1avfEO+M89ZmjVjhhivccxXZdc2Rhq
Fkd8+r8dHKlC03vssfw8Fo0V9tim73OnGXc+FUtfu+4Dtt9Y26/GsfV9dY+v3i9arRNxcWFiJ9NF
M9bQLbz9OJvtzswb7zYU65W0qbe2TL6VUm/YrrnBONdhn3LsykLtjGyjkFvqWI7wS0ljJJOKJKpV
LG3YZtmnn3lhaY31ThXMfuoBnavRjgCvBSz03is5u/1zr63PdgHk44zDtwMAsp0O2+aD2OylIhx9
53MsxU2tJm6Snh9q+exE5WtnYEK37eNy8CUb2njhAm83FyamUsP6nIwmFI1uyp5bJV5NQ4krbl33
S2ltGuap3iXdUO9qepCiSLYRxqsa9IhAlHJfTetRm6cP1F/2rtXSFCBRQOqepsgryicpTcFLKvd+
dSWehTkJxof3TWE+an0HwXP1pme9PTt0HWEhzpWpX02PUnW4Tmn9KFr3zVAnWmoZDJje8praZpeM
awOdds0P1eibey3tAmexjoOEpdQa0r5T0hPBkM2Cqcyyo72MQ9cn3cJW4o1K8ZjP7luuDSdH1Hiy
6A/+Or6bg9T2Tm3uRWqU+w5Sd9T3OWbPhEUE8GjrXTm6b9RwNUBwy6JVyTe4c7qLveZklJzxDWxc
Y3aOpcfh6JVqr+Em31jrvi/lflHrPmFVXpZyHKGGLjGls6zPzCTrc2Y4fVBjtRnIdNGP1VQceMua
nVHDvc2W4cuvm3sOJhbx2sywwLoDrvEHTc5TYI6II+WCv5pR3VdFl4bK6OATx+Fait3SVTc++zWU
BhQTBDJhTRgfp49Ig3nEg9AFTAw9u6Ilyl/znqNQVUNoLx+LJ5m4eU199pe9cqW3WzDrDGf0TAKT
2E08QZOQZyzhxP+Ki/rDr/shaL1E7rqEejtZkFKMfghfddK9WzrCc5VwZkOj7s4Lb0IHz4mUiymc
O/yxaM80t3jWVKxdssEGv0XNMxjOiQn7xBS8fFtz9TQ1hE7YiAHkDPNsTV6b2PVPuQ/4n6hwwWBo
h4YVZFkfvow8+epcNR4sUbtB7Zkq2BR7VN8co1S77VJ3oZj5QLO2L2BPNJE2OxUSnvWljLdG3IGX
mI2uCCQaBcby1HdGOcPYzV49rcRU0/kcpNwX4wKyM3XvZKIA81rOHYaIoNCWnDhu23cQmRresoA6
297FldOGXW8xUXFSSinY0PZYNqHYrgJsA9+lVrxw05lwWfLIa66p3v6kQ/oocmDYqbGAyPPxSTrN
17y6+SUeeE4HS3CVx6fE1byojW34ET/svF2wk9Jufl6fPFb4gDdqFGfauY0xgCM3Z1evsjgkJOa5
iwLLUdwxOJC8jbzYFvQk6lPHDbcBUtR2dR/4hX5sirU+F2MLQ807Go3/YbY5clyTqmIuRyfyUxpG
+sD7vvTOpPJxpWVp5Fvy05TFryVx6aIb0iOG61I1WJSPaOacFsncNFAqFc/pSP/m6bdyYFt1GWLB
gUpwonZaiiLsbOtjSVsVqKL5UqX3s61bcoK9VtDODFyO5H3cjaVFRTXp9b6Qxjf28h+9hQti5Sz+
rrdeFkdGhWN/TjUzmmnZDtupfkf8nrYYjHAcpTLXQs01x2hYaelh3B5WxcOyoZGXLjb2idcsF9ml
MWzz8nNNufcS8AzOJTQOKvd/u2W67vNBPAydMV5o4ig5WEGncduSnlzeALT2der1bG5YEYWfFzgH
gcynuGPseqkp7hlNHCYjraO5piRs2tXf1y2OxJhm7Tn1v1TBVA5yeCBbsz0DyE1n5ZBiOuQUR3a8
NazlB1G09Ytsncu4yG8FcN4PsQrp2Dhd1/KwekQJKTI2In213lD3iZ1c1k0K4REZoZXrURd9qNLW
3Hu584e5aXqiRzxlpawuf780omujPsYggfCRkHSQa9lnBPSqVxeTljDf4HiEFIB0cggy05hCXR+j
lICj0LFNyIAOeGDXwTJPPP8Es5y5+4qIeVpGfCuT+8kv4qhj1D5TNeyAdUKG63xHM7UQN9EEzC8n
96lT9+MiWtLHa/Mo6MYB1uYH1+6htCyjuulVzoXWh52h2QfMzzjgW/MUW/lh4Rq5mI36Xmz3Frda
t19RprkF3WOvy2+5daKt5b9VKv5VIyHKQaWpH9VPXhUHD+kkuDZ7xqb1n3ZmaiB1RQMlnOppMquj
YJ0GdZy960AhYsbbhiswQH38Y26cb31oaTL6+jhqnhWMYpnCyrKOjSPKixPP4bSkHKhNEYe6rDht
dICUtv3ZmwmgZlnmoWgxoZXSiCbLO1aVYLNOKcW8XNxzO5p//LSz9gYn+82VensadP0mzXW867LZ
CbQEdFE0+VEG7iiXeyRqnA5+cdBykGFhpCfAKu1UUf0i9nK7oB4ttV8K82K4tO1ad7J7ul49R8sg
+zvpWuwAtfgh5J8HLsVHWFZqHOM9zjsLaBkIlZ7/8RI3C7IFqtVgkM865QmVTXclTOkZv2l4yAKI
MCNVDcQ8WMB2g3Iim8Gdphs2bQDfafeux82dY6YL8hCQuYQzNOJK5iiUZhlsgVuj40TuuNShV+ge
vykimKZ7gq3hQxaI37NK/2WYygr2ljke8paZX45NLdP+a1YIwSlMpKSZz9c8UZFhK2iuiOGc57Kw
n0ZJI4tJndzosundwNWVajrXrfWSKB3Qc6qWMGs1P0j65ghzGUigZ3ZlJ+tnzzvZd2V3QMrIwjSN
3zEDiwe76ttg6EkrUlBRDJvinT44NBdEbtwjSKqENtIoQR+Omw9O+D7oTCdcBhAmmw5iN/TuuiNt
ulPsnHjS/UClnPBmplM0DgPUSJtIzqoaQHHJNelkjU7qPRGptusX8s7TZXr1eudd69Ko04wmIKpg
pPCUQb4Qjzpr7cJVByGNfIsb0eZQg6vKhscHNdesI7/WwtlK5mNbyNDPveaWj8YvNdtn14CXrRZ4
erkt92XdfnQCKG7l06lpNc0V3mIHP2ttqzuIEYg3G/FZD24Cc8R9bgd6wcxK22j1uqcJY6ajDfrb
jrm3N7BLDu3WKE7daGLeVO3FikZHV1zknmzXu611xE32Ry8fWjqQnQcOQ9Vc3VVd/MfMAj3zVOS6
KM2Hkg8FvrcQItRzow/Q1RHaA/VtpH02e+52C/86Pc5fZRqzWZz4F5jbL0DJ02S38FaFee1Now0k
GtDWMlIa3gXLK04h01xvqG3WA/Lfe2XEwYiQpyjvu6ECoMcUNcBw6phluK4QHOYd5mcGWOveVO13
VnwnRHvsEYb9rEh42aOhAGicTJKUHXcNlZgCvWknQCj5OlhwDJfqpZlS5+CT+BG4yCXFvExIL4ev
HJOpQE+858xoTirO0SwJNKM8ZcFAPbm3Z9ODSJqp/Sg8EuBTwW+ZfftNg0wprejPoehkbPD92H+u
sWGzA9ieAuP+wLYGh9w6ahf82nZJyTIcuFX0GMWU7r9YZaOjSnYfQMOZIZWucZJCuwjmVLSGKj8T
8yR3vepPMadEmiCUa7Wm3fuzHo2Jox0srfws4IVv6C7HVdfSSGJoCKk4xKbmomdsAFOOf8bVeReq
cQEPz9Jv4kAY8TNxEV9kUZzNxn3y6ynZO1b+0ecMpRdVhG1d2hzu8bMzzDNLCu4Y2sjFj99XhScl
8ToiqMFcRsKa/KSgfl7JKZhmM0IOdb+IAjUb0QY73p6z8iKjHuHTVxJ+goLX4L7Vy/SpN+pBq5M7
t0dBABajI+IlF742oAtOEVZ+T6Cvy6ks7/FWQUfl9xsNvCCI3D2ZlrSI95g4UEysiktWG9TlGBIh
V1Q8QS/ASzNMxYJQrduuJSLZwqrm/WS6z95u2qtwb2CCT7MjwdRGpJ1J6maRZQ5wnqs0ypIMlQhp
7m1lTRybNkdmj1U32fBf62WunB8tn+++qudXp1gClfUPIn9hMskMT54Wg8n/wN7gBKh29b5hQhu0
L0Ob3Na6XCIBL19mbRwWCePMpZXglC00bUzcQqwa6kjkaBs5lF0N19HOct76SXuLk/wwNMOteS2V
P5z8BlXz5CoglOaGccaTP+LL2rXdI9DKbGhj0HdT/lAvJvWBVkqQuyE5YkEJPEZfvR8YfUrJWIWc
B+PR9xFKJKl1myEeFLNx8qoUmlen0B2m5V2p5J0x+8uda/ysxrw81V7KPMD7M+G61OkNqIDs1WVu
xtCuxqdhXbxgyRKwcrMQUHK93Wyx3nXsblg+WcY1TdPGpOiSdQ3thwnTAw10aGaToIY13lVPGKAP
DqYE7yPWmtW1gajijRxM5RNyHh7WF0Uw+xXacHwQjhpk48SR67HXWxjSEsyffz7nlR76MWOXzBx3
TTU/SN1LrvbQngcFVXKWXAHDKFWQuVkS9gr65bSyXLSkeZL9/DCruo1koS1hYXktPjNijSycBiPm
2cGUGXVoGqkXSIC60YmBZZSFrrddfih94nLSps+KzEdVx2EPjn2w3P5d4Ls8AdsC4MUB2YyojUeX
9mgY9nPRvJC4kN7cclfh4tmYzrvlJZ+Jnf/pCUu6knH5FMv+0sE3CdoxbsMSdoC005XxzTBHWqs9
SA1HSMASJBRW7m+VQcK/80IaogLDQT05LoN4rRny1SaANZP5W1qn1a7stIjh6Y9MsiXHuVmh37Vq
51TzgVD3326TMCXJfMi7jMoGn3kA8wUig+axvzbMwSy5n7z8ljk/jbyEVvTGt+dDX3sXMlywl8De
L5qretesvndmThQlnfERe2V9EJp/sVmjZ6sbTqKF8lwo6w7/HA+ea25czYFludQPngbVblnPYwI3
RojuOELWIboyKDN6eJPRpTegLKmrA5j8UWyAOSeozkNXSKVe/rMEnTFrQpxz1T7rg5Ge0wISzvZA
op5fcV5GnOVWb9OU/FwLQfiHE7+Xcr5Qg1Z7L3kfJ67FvG4gi7GU5RQz1BAPyMZOyLVsAIM2rHBS
t8vxa8mrd633EW157nm7SUHYmQZM2hwttvNrjtNrmwCireqzHdT97Ltl4MzTAw42giJp/Zw1C3om
V820qK8mq+rD3DH87460M1PEUFchpLZP+Cs299gnAgRxPPo2fralRiew4ZM+oMOk/QZMEk8pTAmM
IIHiDdKRKnikpZ2dx7FjnuFDx0rqhtqprXGg7BHNdfJh2VaN8pO3XIJz5uvQQJZYGflKh5dOeHrV
CfY0PWTnLdAfawaVoKhMyusb3ktWpDOPd42cYb10D7lnfZAds4QtWuqo6hBA6JwE7VzPB1HDtATK
R9g35y+2iXdVqQByZ3+8+ktJF8Ulfx3zUextQz8BB6JfnymRY/ry81hfeowrj1lhMOLVU2jpMkMZ
hdbLXpe98FcXDG1tj1P/but6fvDLmdREGqRC57qfl83KJRdI75mzLXLauMvr3slYxHqvvnuHqflS
iRp+8crBXAKB5AoYSrgNDDjdhrPMOUDEjx8CwVZYPhXzCUdjEYrB8ffGEAssI2CnAO/XW0lt45HS
/RiW7qkonpNOZcdClqi0KvHpeFyUZm28d8lI6pVxZxH4eCXNLsNm42FyGEQMw70G7gCXEv9vDQTE
yI00KKC1BBa0PDf9zhz9u3HthtbIXDZVR28gPvf8H1p9mhD6oRTCd75x1WveWc25lRAW4sndubbL
vsXF/5DpTbzzNToA/kKybz4AJ3Q1aQTaIYmVjNBBZFRLeFyIvLl2vO+L2KZ82R02A9mBWvrW5NXF
KUzjgJn3w1qiH1nrRERebZ1GJnSR2befDRDk7HjX3rGXQIx4E3npXpJJOsJc4mbGHdt+IWXoYy1p
RAoTk4o4Gc69jeLdmK2jbdJqjVYGF6PYu4n6zsv0p5Fceq8OVTt9sF4Vrc/yKkFhwRqQQfnpEjBD
pkW+Zl5/LobhmJVmhwveFzpL2I7YCO/y0guMqdtw1fw2tv6XkwML1f63AaMvqGwNvQaFv6eBvXoN
iGAyoKdDr1/bUw2UHRB5YkWkJ5YBN2kwJMUdpG/37Cbaazqbj4st76tkuWek3p7k06KjnBylqYfK
eRykHi1e+4NqJn8X8nFxLxjcvntGPADG1ZQ6K2oCRuJTp2WRDfzGiH3sowoQRU5LYFTDcRJGGWhM
5VlLJVJBjJViM4od8U7e6o7YyKPNTTR33nOONyjYS/M6+uqp8NUpzXirVq0NbbMNXX3Zp+bwUSze
xYecgLcuLTvkloMaf7dGdxZDru0Y0u8ybyR22h1fWemPRHuaoVaSkOSX6tU20juzHX+0i36RSczp
zhB24HkDo070XTqY750VP5oxp/pMCudkZXdF0p6l6J9oK5+yHmPnzKUE7ur1FQIY7KYxXS7T3Fg7
jp1TXwCY+e+aroGsTDG3/itBNACNWli0rFWiBzmnKVX6aWIRendaOt2nHboRJroMhTUz4i6ed70/
Xxwjag1eHWCl9M515Ty6HgwpPEJuheZ8Jwak5iLNTktW36o5Psg0fd4mNrHZXYghpoPS4H52yfRV
TS+DR5u6lMhKzM0goo/XR4ilL52CcSB96rVkMb6WDVnZ1n1KTsiuGIxPZeWPT9roWjdX+W+Yygyj
x2Q9qzll4vwiyoMqp3Nj0kVCfoCTXf/Iq/5UrsUYFb3FyN0dyovta7jgoJNp4lfHLF0Usoyva/uz
xyoE9wIQE7DTsJuxdcC8+Cvj5REbI3ZY1wL9JqEF7WUAwsdVEDuHeTZJwSot9oQrw1hp3wL7u7Ay
kcG0owaJ6LftICQ1K3V2G/8TfOZqTd47Ctjfw8SQENl2PQyXvGb41Q832+LKqpuzmU6hkWkPZSLe
PfMuF8M17mYv6FZYeqbmgohoGwch2Vs617iyVbWjw/3gMC6PwqseMzW81mbQ1WOP6qN7xVbsyYo5
AlYoff03pST+DAhjjyugQwXpH8kN53gy6tyHs3bONP1oWs2WR6611LwYnHarf2uq1r/lqebd/DY0
k4mAQVu+4q3+u2yHJZQKsUY8B3BePDnHR1k+uZ1x74q4oGdd4Tp5i3VLBy+5uRbWIb1x1CbzHWzA
DHurPBTE/sBW8Lo9rv4/sio5QbY557Lrgl6w0xFfPKwkp58qeynvWtfB3aWdbp7nvkz98tAK5q6p
6YGNbl+SHAqAk3RhPQ8R6748whQET7GbkDeTJpVYoFtlqLBua6hGqK51Rh7uql2tqrp5Y3Oys+JH
DiUByWlqHeASfpma9ty5+qdAOshrb392RWEe8jmNqTuaQ5LxW+q6/UfqGyCa2F1QaRXHucGQSc5L
d993mEphu+Rqx5iBHffj3taKOpTCvldJb0el7qnNdzQ5Es65EYXACTT6Djczhk9t1n9rohqeZwSN
EcyqGnJ1Bqe5fBJ+jvtrlt1yDcy7nLRg5VBvDPMHXBIvKOLOjlzvWpXZsrfwM0kHzMgaAhd+JHpy
ABycf5GuFLTkfYUmzxfrM7yateADwYMTxhPR9kvMhTX77Z2eZpFsNIGsy3/3+uwqe/ftv4g6r962
lW4N/yIC7OVWEqkuS66Jb4htJyaHnUMO268/D4MPODeCk+ztJmlmrbe6E7yhq0aG2bk+WoX0LvHs
sjYsevlAdPAlWAFcwZaiLXdTOPXWUI4V5mL+mGTObS1Mctnc7qsZfXmcS5I+LUz5ei4Q4uC86HdW
7QXvXtV+tQlxvvzQsWvH28RQ03ZsrE8SdF7zLv1eNIlZxiU5p2/+I6HrQ6X6riciae+N5lN8IYeL
idR7snzBkqtD0GWJWZ8yJ69Z4FoRWTaW6sC+DDH0UA3wkZTZDf3TSxdUF4DYFjlG/2bTJbOJyTPY
BF370RXlRs/TnDyrGepH4q4cXwmU3jA6Rmo2L2NDyPOc1efSh91JZPxDEgFpBA3TfwIG7sqv1kbf
1Chescn8nNoL33XWHNPixar37dL9Habgy1raYUNRKCk1AZoEf4jGRb+yARwkmcpgy+5vSPsasiYV
Xb6z2uyi61VYoSBODkmvf+sA6HLwXl1izEZjQBQrKH8y2vuQT8NmamA+ZvlYRgvAFQAlTh+cWvfK
7l9zvbwGhTlvumJtyKJOoKvw/3MVgaqpZ8CF02CNOD3zhNPZfPMa86czxY/DidpJ7c0tkHXo47kd
ncu8Vk3o8bIvfPuuZ85rZiMH9hK89wY2WenxwisH9EWGMRxa78/cD+xu6cS1LxqM7849m/snbC8A
xEAhLB1WHpyLsSKFI9kPPTIYU9S3IttORnzN9G69H6obKa7XbFw2yOyqUfub1fbdN9dalb3PeDsx
irotGqU2+0uaLGU5RRv6dvIrC2DeUOrtlthDSqATZgbWzythQ3sQwh9AO53wrtK5W+hJMFLZKGL7
fWz0RyPFqGAHO8doHkOXxxvdFuYpznboMQVd9IwuuiSQovx0Z/9ip1hSrSK+TFP5auWCi1i3tr3u
DOQxWJdirsoNnUFbE1zL9bdaBw23zotekISDdJ8ISAYXcsZN2+nuLq7H49DIJ3f0CDu0wiLJebEJ
/qDFp6xonrN6+JhBBvfIaUZLu7ZGY73UtotOtn2onZFw6w/5NSZWbzDN3y5S0cx2mehgsYoA0Vw7
37Xi1Xe0u+NDiTFoOh5NLUtOOWO74GENeIowA2PFLZPuP5tOaTF6zEF+cHBycN1O2VebrP8w0EuE
kEN6oADqFR7991DNpHcja7OBSsizOTSNd6mW8qi19t1K60faNj+J0q66nd0kQWt2tqzI3xiC9SXE
Pi6fhu1ElVjCNrE/A17MI7iuJ4j4ajZlRwaJaOShYEjQG43i+FT+EOEX9cFFphxOdWqGxLnQS2ID
yaswCLJv8uHKbW2JB6vkHyZNiijN9pAY0wEO8GzvMqRb02J8ZiQPb+s+NCZU+2KKEhbenadpd6Op
+aRLQqZ+g1WteqOsfmPpBpXc+S3XnXPxGyLmWRfVrZmz40guI8Drh6bUk+8jOrVYPfH/oE8bpxca
gaJmZNZZGWQCk8lhm88FjMyuZhtvAv0OALA3M05vk3gct2STr5bmtDjTP01/ZMTC2NcWVh2MEZep
bY5U7JwVhD/ZC8mtNtjqghHtXR1DGRTk+wLkp+SbfyWlQxpdgf3Tlx+OPh0zg6evQdG4VUZ+MToX
XcD00frj10LV3IoK8Fmc9urR136JO3lCWHJuMtS+qCoVUJ6qZ32jTeaT74hHz1vUzvJrnk1PqqGN
HNQf3RW8nPWpEvM4BxYpBvPTsCRLVJUuI1wtQ6MHUqG0mQ1waa5+VXPAWc3MzMtoh9jTaafnSb6x
c5BDtdz7GL23Rax0Fg+nKsbqZfeO2vTFya7ydKeK4d6WUyTI3QKYhPmH3TFRpot4UyvT32mjy68n
cewdlg3UGNqLkai9WYjt0qi7U9WUrojqggT2v65wkJ2InRp0elJr6wsFyclAyN2k9jPwsrNNaR5p
RkZxK3XMiA6tk9l15LH1QHTswZwDTLCDB2DcgX13g3XWTZ4dlYYLvD2WexL8VoH4+JjqHF1u+4W6
5VXL8/+Mqg8HXuWbrBNy56TIHqTjb1rLOnkBgMRIKj/jwadXQr8tWLbGdnjKAw2pHWc1QuZHkaP6
ssoALfAUebbzppcAuiU5j6IiqYSu+V596Tgo1iNZG+Jbb9onSlOrTVjNzYfbpt8tfnP4It4rmOA5
4Lj5SDL6NKD8kJwTOYl+AnauupWu/K3BiNNEBzSRsyn0pNp7ywfXw6VtCzfMWCk3AxB30B9cvfgZ
WSqNenmruvk4KSNMFsL7uO1RusbOWVTid2b3FleGehpKOFeduMnZOstlOYvyqwjELXP7n7byvwB9
D47sT463oNNHGNDExCuN0njr1AMyF2xnWeu215cVv86KcNneAPdre/1Mr8nFnncJWaCShOL16oq9
AGx4fuli7T4koJdpIH70fEcPCZSoXTOdefNfK7be7TT1wsYMDtgpCrcV+AaXE6qEnLcXSXa++M+T
0w23+7Vs/S85+O1GAP+wtTp68ajVxAICjzA6/WlM1GGCpIs44HjCyLNlfSQzBKHMlDwTHCGZ+50w
r7N5Y2gIo8MahTVhgaik1KffhXMxRJ2s2H8pWRk8fnOWcj9jzfiIXY2v9UrGEzuJ9qKlAKYEfWxG
ZEhS91FJ1fbFRPwGTy3TiCHHp8rlkjE9GLH+MqyCS4XkN49kNVJq5cYsLUMaIDhUP36AbBSFxSmX
/DSzlethR/cIKtp6+K5qtSe4vrl7mvzRbe9smCahKri12NRsOOFkeeOpOs7df/FEgV7V7hMZ+JBW
o2LL5mFV1mlF6Wwl68NuhvUKtRWADaaNyH2u8ey9Wie4ztXkVje0u90TELik1k/faP9pY/AxW3Fy
zF0/PZRpymyiz8ve9Kubiq1HxknTr1rKKsY6nkiI0KEr0bKpiZ0nz6NqYQL1Vfy2DEADOT1Q9hD1
GM1CMfvDWVguGljwBCBC/8kY54aMiGfm2kc5xCcRZOYFPfMfqORfC0UU29n8gJGFhWfQ9Lsh7Cy6
G8ViMyig3CK1prlKi620SNIcZL5WoT2rcjOmuYWJgWRXBRa01WPP3jFrE5a1oigZu6fQEodREDTp
30PldfgctIdoqh9r2JEYWp9Y3vbV+j95mq64NyrinDRnX8bVhXd0Q0iNIcJY94bTvwepmleX8UCb
gKt9p/uJKyfZZ4Z+t0f7jc8NH9dH/76aMm96jp+c+pUJOKSpz5ppT4dp1PazBFFs0kXbwHDtUYz7
DFzxtavbFPW09qmN+YdZkipjLmRdMYawhlIje2gzNN98OhxkKfycpwMAac2PNaPHMYbmNSVN9LCq
h9JMM9gDx2FNIudb6JoyjK2JLYlC2K7stHOeuR+Lp9/zZdboZhghw3ofC+q4HFKjvlJf6/H0d0U4
ieWrLKLc6YeozqlV81yng6DQ7dCX/HjMYHeLqMmj0kiPaBNO8VYnpNgmVScfuucqrQmMRcc2wPyg
2K4LeJqkZASakbZQlnTuKPHaBXAnm5YJy2azO47OhJCs7XbpUj9G/sGcktAU6PX9oj56wkA5pEE0
u4Mhzj5Om22Tw8W6C9TyYLovhkAkQ8tP2K8/gm5D+skWR1vtxi9eOj9VAgZR1yp/27VKoNidh6Mz
lJjuXLUnof7YQ5Dt0xQdT7r0+4QSmi2jUtmS7hPr+VPvywBzUXNSYLrKyqIg6KBRXGxHWqVfHH/a
kjpI2tTs/TA9UjrMyKWfC+ERAe1PaFgCcAgiwIz3vKs+Sq98A+EVUTCP3l727dOs5q0QtX4zFms/
eOovyzYuGrN6QSX/t9OAlbsO3Ccfa7BUXuWjdAdiyxBSwa0c5xRWXMSQdkSJ+1sPlZM/PE9N311l
aW9nG7jKKfTLLOn+BkkPduaEItCNPfkS2Gmyg42pXvGGHaoWcU+dIfKcDLHyxuk+0b0/jSin18qx
2JRqe6tY5kPQpmsPoo21k4TxMWiZFzt33HpEJvPznpiKkSHw24PBGi9+T9Ztky1oIX3n0cY+kmIF
fYxetBuaT71J9oVwmpPeud3VkAWXvsUylQJq022G/KwFmFIWWcP0L/I20Pcj+pODbbV37I8/CdwC
37Yi8KfwnDWRY96i3Bq3iXJSUu0sOCLtKfXING+53jcZ501EHm69zZqPNkBki5zIQa9JArXb4Gao
f3x4v52RjeqEofytp/2IpBKURTA/7viEVoP3sIeC360fXpIfkdSjr7GtQ7Gsk3++/EIB92wt9qFA
VrzLNFxhovdZf3LScml+Z4MjFjYQXRtZTvNWi1uvHO5mfsvbdKoOnVh98xgIl5YkA5WNK4OJ/t0f
qQ2o5HSJKe9cFYZpmI02wqZGckb3JkZVV5zY0jgMPI7rbP31QTohdJyqyCs78ExsolGlGcTzD79A
YVFqcw9lU6euUoMEsaTGlQLcCtzzn7T3moWsj1VWHWF0TTJ5nchuKxz80/CeWtQc5BrKlaV5pAn+
S4s4sKFR4Zr6JDWPL251xs4x3V+AQwJ5bnK3cu9XtgxQTSUXqDDkGeIDY2o2CYB8wwhpcy82YpZZ
pIy42ut6jkN/Oc9lDzWvrX8xQwn7XEtlHfQ7zj8gHxvHWG0UFxqkfmfr7TpM3NF97sidATsQGan7
yO2gDi1jfAgTYV5AsxO/bNmdetm/mzpQgLTaz+ST13QJdK63iNn78+zb1ibz/jNqnkBN1u4mmzU2
RFCjOa6uDWLFG7ncEEFBg0QW05US2VsRRO2i4u0I7rStqejbkVzPJYU4JBb3tNRlZOuW3OIKxbKc
9MAlax7LQCrwiff5ZkrLctMs7WnONP/QUiXxlBlrpoknfOK1k710073Gzq/P0Bta4Ga72WZyCYR2
LcYE5CYV+wnpEgFD9hkNHOtTgrFyaMI+K+sTRrl7gI6E5S3ZpqVmYxde+NFKvgl7wszamcVp5Vpn
pxwPo4dOgebrhA07Ht/aljvfmMWta7oDOf0Gqdg4vCilbzLUq1iE3W1W84KqBl55el6BIunSiDj6
/vTNPsua3yX5HmGd+aTizXgCeP6toEA+F7jjfqy6t9ax7rbky5jVJbVXGx9eNrvmbPW4sbIR52be
BW+LSUBKMqKY8nnnLOOO3D8STWbvtRAFEHR6KleAcmxoRcogvtiZDnNc4KTSMW/U7XI0Gb52I6q+
KBeV9qsfgicb9S0VbryEkmY/2TWU+nCam2tKQ/AmjnMiz799r4eXUISiCYzKRRo1E1N7JYxs3+QH
n+Vry1B8bDS/3HWl9kg6zFOtCh7thB4EQwm8XiefxoquBLPWsb8j3e6baadRZ8q/scK0y61MF2fn
DQQyjXF/1Uf9nY2nWeGPv7Gfv7DptZ4JZ1RAUhn5yUNSecdb+lKrGHm9e5jlkOw0UxVQXOhABSHW
LH3FplLOKtVHSWzNSRf1GvGdunoQhafOheP+ncZmtT38omCu5Ricf6seywiJyZVphWnlnwZtOK2e
18jCnIv1CCV1UGq3KZ+fcu4l6AQ/269HbOg7pTxnffprrFEyziC0kyb+tMy+u6FF00SpXHEdTTzB
wHY7g1U7aEH32kwyYDYEnJqztx8NCNkqhw6mg+Ykg0E7uv51tFJcODZ4FESiPLlm7+6xmZwMWnu2
fmom5KALA5e0BtbeDgdP61pwejwmGnoNuOb4xOjHoiqFfqF26ZTKMfghsyV0U8P9UohJN/PgZK+d
GREcPu6n0funRf6QrdVBa9tnZcqrNJ4zRGN3mS32w4OsUOYMn2oZrwW7dGA4sFlGAMguJt4jGZh7
o2l/ppay+kYfxB4D/08HKLfzWk0dR4gDOSHx0uWj7OPPeKj9sCvEiy1UA0phWZGcC6RoEy98i+++
zFPzXuc3sHcnjFutu/ez24VNMOSPQHlJ6NV813OeIVPmPOniGjPjaDBSl6q4EvZBhcBcdudR2f4x
wyh07C2JiKJFv1N6XncwNRVcFsgWomqyJfLHTN8IM9f5SCNkpWuqY+F+zl7620Z2wO7QvzoAGdfe
aJtNhn/oPbYIxtTwh23bhQitrh3IxV9SZGjLa6JBqzOioXCB/2083ElljdUJ7W9nqs8EPmY2ffu4
FM2qgqhfgprpa+hGMzTAS8ifxLemJNb5/2o7sU6LPWx633xVpY8s2fsMfInZu0/TXeN5yZZWm+lS
K9SsNHS8kfgUjqVXP01gzWTMtM7RUzhiKeyY9RQ1rTVYUTX2yS6wnpALoqNkl0KfnWAutmX/+PfA
W4qUCAvTnd6OrKIqf0hZnTjCr2lgWcepPrV9VT6e8WA2D5P1+Z7lj068xzGdOHo75c/Yt+7unOMi
mXVnG6AFrYPFuzdNF9xFAFBi9/5LIlz/hUpJzMi+3h91qUc5Wt1rkgdX3EbZoXPIRo61eB/Aw764
XT/eFzWF9PuQHlaOINLgC9sEr1KI8o/LDOptarzhUFQxLgCLn8cidjYqKQtnZdHTU0aQjesOPpUZ
61/ZtBUgKGB5D+zsJLKxv9eE+FDns8PDnv/2hH7rKqfZAoZVzzFHw2j5FzcTyHT43ex9EjY2pqv/
jv224f3YooDPrQsG9fnk4HoVDUBOWn9nZvI+JDYiRANNcTZ+t2RVRV47EXyQuqQBCeCreQ3tZ/Pg
zTaRzpFMJqE1yaKHNgr0S/krXuM68qrZFI3Vnkxss8rWIG2XwgqFurqep3amVKsHubTPjLHM4/Js
ewk0eaVEuEpLNd7Altd/W3I5jL0KOYzcja8zGFcq26f0T++IMwHeEkV6I/4iuQFzH5BhEb/Rlu/S
n8yjWdrPZIhcqwqpyvei5kOBEuOmK+vkxy60TVwteHDcMtJAfq5StdMWp1IO+VTtAi95rWJAAbdK
I5PuNSLL+OQTjmvMM3LXNdh1bXYbdw4qgi+8XyuRc+tpCWW+SvSIGshQN7JbNgVViItHbio+tZoN
hcdl1U+46i95zjzVGCTxHaLvsw01REnDShPH+mvBcPyTYaZqp8X6GtA0Sq9MNn1bmu/pmp08NtMJ
/4Y7ZyaZIF/BkhdHvg7TLZdF7I/WU4P1ZdcZyru1pv+3q4GS9G74I6se85bGUqKXw9Vd/muDawHe
HXnMS2hoiXDMWnJe14U80/d1px8Ek8no1ua+pPyodEiyqAe2RYz902lB1XpKC7mKzCFyfZH1QLs+
d76OEpXpn7Nihs2FP34uu6mO0hmPT2OKOCpTeaUXwzm4tbfO5wEksq3v4HhwyjqvcVl57FLmsG1K
UAW3qeVOgHjv6iT74IWNDtCgy14rJaachZC9Bjeqj24+XD9pxA/xuvhCvVZeq3aax9QmTCFDjaD7
/dJZoT9Nc2g7f/pltDnHkUB6xvLHdlGBm4v8Sqjz2OVSIADTYi8syuJgNdrN5pz6PZs1SoLY6jAT
2KGxVApBU9IfAI5eA6OTz1iCIpSqikIdIDc1STKZA3driTqPOtP2fs3SDIORrIMpkegr6t9+jVDO
BeXKclveu3bqj67zPaN8D80cAaEtrPYpSAnerAzzr6nFL2BcCIbAaq61ajKIP+wtfcsolA32C9dP
FpVZsx1ZLMMaQUvsaOKEq+koM/937AQkXlXNXa/d7M4/Q6Kl0FtYXguXF3FKelFkD7gB3SIJU+CD
jaHrpKN6+MFA9MewonOWiaZ+bwwMdNg8Qz3lnd+kY2QyeOAzCW52qWeHRmTOAaXXmQgc46StD4X/
4QiHIh0X8qmPp+ocW/rbIljFVBdDTZrTsS2zX9k4Yeb0W3hxVlmLCRbaayRRGUEBdwN+H9H5zU6f
NHlnwCJURtfbPVUeWfdWSke/mYHID4MLSO7WTfKY6/RHwpJgEfLRxZBqkNfBt4MbQu6oRIIWV2Ma
ovDGg4r+XGA3tzzuHN9czjh9l8MismMiFCtQMILAI4IWD8qyOQtzT5yMDMEatOISy9sca4SkdMvz
tM8T7Wl0TA25b0VFVF4+90721yn42YN2am5ydQG59e8KCvOeWL627Wr3o7aK+Qg9wU6WjjSDpXup
FN7q+oI2ZzjJ3lo2LZXyOz8wAN47/ZnSEs6VQDwsQnI27LTmAQZlwj4UKGapspbzzcynOhTTyBu1
oWAZ0gavUW1a24qpkfxWpfxdoMdM9rTFOBkq+MrALBtM9m2R9rJvY0QvpDbBH3MFcd10n1yb5UYk
Sr75ZoOBw522ro/wq8y0btvPehcaGhe0r8PxylrnnSiGFxEAA2emln33Y7zVnHvnaPMfH2FSD/34
Qg7BIUFGvEs73bgG1TMGrTpqluXOXXZB5mAjuyQWaG22yujecswKAUlKesRY54SMNM9GQvycsuJs
603yl5eQEuEFI6NQNl/hyT/0Uu0HQZqPRzIW1Ng3utLgbDb5EURq2bq0IBkxVuoxLWf84tBBgr4B
RJt016mAhutBI9zA4VzrivmEnLnsi+I05c0XiagwkLnATUSVia0LeZKjfTcK9becnG5n2SkjKD1p
Zb41Y6fH8Ew3bVBV3+y+BYET/Jan8iYm4dMppoEfDAiSIIuQALgWae5cuJkniOvHahpaOf+Y+OLZ
lGTCxssCJJSX1AxU537mXTCSBOArkFGZ1dYJ21ViIaJ1Y/kVL73cWib9ppb3ZyoXxpB0h7tNf/jx
W594tKnZxcwhUJ+6TDcfrJswOcfS/ZEqvdo5UKYAPUTGFLLnkrEaX0CqcEbgSNrkQeU+yH+odzJY
sMhn/StpaZRXs9Vr8p//xwYETyglRAGD3x4BTNwz6yScgOj12c5a8wnk9T6U4t7aZf9o7eEtqcvl
aLOUIdhE3au5iNUbLTR7mKTiXC1KHEgFuKAUiJhw260a9YbvbELLijgMU8u1GTFZxKmt3S22U1wC
iZmbzwS0mM8AA1+Ljd066cx9vWYEGmZFaIRcLhiVWUrA0o508+agIKhakt6/VaigX0vTGhCxiy0C
eIDeGFeyUyf7wMYMD1z5Muf6ycqqPipq6zYwaKoh8UnmQGrvL+2u0MlAHEfjYC2k+QKnFaA0LNWf
rN2UV2mUOsTUD/jtw1sznpiaDqLPz/3IPd+hN4rsABphMZI9npGTMGsTxzJBiYVOT0TPSW3DrNe1
Skh3NL/KhA/GVL0Yan63ekTSttP7wAzlg5vC2BH8kUVJ7lCVacSY9pu32Rq/3GSgfHAiMqfq2OKR
hdqlP+wddk5jLF41PSNYysDip9nO1jcQXDrwl6WDNUoMZR3mDcIkBML7QVuGqDJAzeVaqcnRSRpC
4lz06inXZHEkvIzAmLVwrXCppGuQr6iC8JFR53fhUMcL8CaLQ03SN288/9YAePpNQs1cLv8Wrs1J
6IzNvi1tcu/ol8yyv4tQbYgyr9mWHW8RNioebPVhuO4YdlJ/U7XhRYGpzZFZyHuz1G/ku1AkbGYP
ak2xTjbI7acWqCLx8xDIm/yAeM1GAhmLLOJyQjLtLiCJ/83a1Su4zTSVMHFgvrBoTXMtTLJL4h7b
2Pg2bc2Mmv8U8b3bMjWn55Q3YVxaIlR8wyL+SRokmTEGRiEbPEzd92Agi0QEnB9yK71Ycbqggjaq
PZFb2B3qvoqS70Iu/kMUdijyJX+auVVopic9GtD9Flh1Am35pDxhRiIp3/UeaoBj1UN2Q7qWQOmZ
dDiUtFUpbKCHtZdqb7eorsjCgybOLYKrJElClY8BZaigi/pJgUVnfzAj8ILp965j5h+jBUKdKEID
nEW9erLrOKGwkVpTA7LqAMa7qnq20uwyzrRr9rWx95zhagTIVayO51FK6xLoxbCPTWzrTfO9DDjG
+8nYgen/ITHsCQn0RABzK8O+1KJppIiuxY1uyyDGUQnY7gOzMr4yMxVG/2z2PUuyaM5FObRbq7p3
PSJEz5rww3ck4iSxGY1aFmUlBiBbTTyQO7I6V+ydjq1woriuGvxxJ0kCggGr3iaVhDOI/tZDr6aZ
CMaQeB96SQxaQCa6w5PTMsZlHpdD5qmzo7UFXzB/HlJ0t4vePK0rFAPR1tXIfHDc5LnCtER+mnju
KlTJ0/QfAjUN7wvBYUogTHB9FjKdXrwqNfQXJcposMvTJXCXFzLIyI3wvXeb7RoFNrN/L3lNwEas
E3dlEZXnjstxdPB4Q7rv5lbGHLjlbiJ3z/SnnxenHh8qs+djnOSHqvKZ4mNQb2Tp2wpfWt/j1llc
XJ4BEatJjKVQ6unnYKDhIvMwYpABNptBggETgcXywo7ScnqyHapv6qSlesUUuyAVv/oSkXsGyK1M
9N2EoDFV2Qu6TxxpesKvC003HLge0LpX4Y5T883C8LjOCmbakLdxVbWsMa+VL2OL7pSInGKzRbSJ
GlyHS8hLouQVr/ksx9ZmImiCEdsvyPFAxZb7YmMPw9oXGn7zK3FKYyPGCvNk/Oir5ghImdGkpl/q
OUeSM5sUxJAkpdd6iUQcNR+cAOy040TJ3GBrZrDhCsBiSoKAPwbpyjXZNMJ6vxw79rcjL8hdZrg/
ehkEh8XIQ7zvSK88ADKnRItQyBj6psn0kAy3I6kz1cEqOfNTxX1pePXem4DLqiwLIl5oG/ycCH8b
mh/mgh0pKzGDan0bGavFZMn4ijGbQJdVq4+p/MwMnKWDbTwHZvUbAyZO/DUcVLTDXUe+vemRom60
nP/IXXD4wY2CHGhE5KJG23VtRVLbBIkqwYyVxfg6FydT/m70eEsGihlJHEbNUrwaxNd1JIMNHq5Y
xiRjh/BfPSWeo62Kxy15vQUAJ3EJOLhKnq26lUihbOIhWwc8MmdbZAPadO2ybOiKchmis0eWZc6u
kasiCZUgxDr+XWzFF2WAvjEpL3vDgbWA3g3byX51QKG3hl7EUCnFr7ax32niw128EBtUgBSMq62k
Jawsbjx2PfcP6u5xL8iF4uDCbttUPuEkFmpi08d07M0mytRJ6ic4Ic5QJ722E5JLromdrRMxMmWJ
fsZgIFu9PaZ1NZIJ376Vjc2uhcDSS603ItF4dc67QJu3LrLMbZFZSLuopOVNgi6WLJnWXdbJXPkn
lVs/ZKOe6rohHGNGie7avBBWi/2Qj3I7uXJBm0OKU/JlS+IO0iX4ZjOJI72t3gvuRqiCjpVMqwRc
BnJUBNEK9QA1CemYnVnqePCSXyPnbOSo78L0WSuSigE6KZ8sTJTb7jxVOpqUlQ4xMNJCBwW/l3Fw
rv8ejMGJGmfSDnIozvWCQ7+ISSmbRxd4qcMJwj/DZT2t9+mGSWy/2oFzIa9TkV7JAbL2reBNOidt
pBKDump6jq0K7Zv/4LIT+2rKr07fHhwNdYUeE91oSlbSxfvT+vkxKMA1Kqj9rT+MrwvoONiMOgUI
rsEaeH+u4fZA18NpMlR57opi7yxE1DlLjnqA4lVvsoPjgi5dbxPsbhO+83gBg5J5UIbQc6Rbxazn
czowW1TfUwViVXEqZq37g6PuuyJVUjqsScbcPvHTq42WEuY+BZfCTd1d5dtZVM/JIW2zHwUlzDPF
azpgpUIt9hVYOkO2RWAqXRuExVUpIoHhu8Wetq/FjlG2PRGT9NfxnOClKyJFmOYUxwl7V9FFhqsg
mGoNoSb9m/zHKwuZpscl8D6IVAtOKOaIXxvye2s1fdQPl6ariSuoZnRqg/k85Mspx6pEzi5mTLuM
sgMGyfm04GImIV2cUvOzXEbqUmRdhEOATq0ap4eZEv89Ko/y8YZSA7uu+VV2ix0mgioJLGDEWIjY
Pv97YJhzzq02MwFa2NXHgbylf//QzHe3S8azl35W/lLHoQXWeMLc0ViHfx+aLr1zyULpsDD5Ph39
UzluhzojNc7/HujM/d9H+E/+95HMALg3CWXDe91fiUCcERA1Ru9152V9sJu5O//7o150c7D99+d/
/xJnDm1tOqZkEq+MU10W5qmfQMlxtPLhv7/knDJPpkVPQSABqU3HP/17IMoE+tjNShOqFjZ5lXRH
gW5+zyU2faxXqMHG67+HaUJ2iSiAP1sU5Cajf7GqckKZOMN7GfpFyZzb7N9DY/PRHOyrOpcnSorB
IdcHDavtrutIe/v/TyvL5RcxzXSPrp/s///eVO+1LIoHjIG0+meOgBmiJSHs1mTFtrU5vThWSQvt
Yrw3/8feeTRHrpxZ9K9MaC28gEuYhRZTDuUdPTcIsknCJLwHfv0ctKQYSWMiZj+bF939muwqVlXm
Z+49t4A3JjHMDJhlLt0gp3QvpAxPehkcbFdR8BkK510dhmNjBzQbOqoOMBjBNzYNzJ1dyPmqxPUK
XKZ94RkGW0aaYKaSMjx27QXjmgRJGRW7xFSni57h8gK4LN6aKj/AczW+LcnKqU7HN+QRIc7tqb1I
Dbl+AAQWY4IZHjJHrXdRHEaHQK//9qvffxbMf/b7VwiyrnUusAmj7HyGd7LJBc/ErNNyBcFL2XcW
am3mTsbT798acGrZkOj6k8hwqvz+v79/2zYNIe7JbbKNcJ2bnXkdYtNcCx/lHxreYVN0YtwHGoQK
vTb5aaaRutH4wV5jDvl2CPB6Gdlra4zyohkOLbUI8cLaw9J3VPelctufOEvkVyPU9YERBD9zMCc3
TiOIMgoClhx9WaFp1Y5A1ODUtMpjHgkyhBJG4wF5nAd6j6WrSogkpVXS4Gp36D/aValq7frXX4E6
rKyyWlW6X6/caCRYKhrI6GvGr9+/myYctZQtFq4R51kTZn6ufF951Mqcj01sOnsnLFVPlALSDY6j
U8XdFfhVc/39HwOjNyBvq95PCZacGJE567r0MXGaj8yoI/46v6MwCNZmR+gKyDXPd6fi0R0H4GiG
Up1LmZYPBNKcKqnLN8XRqCFc7bmXmUK6lmO/NTO3iPr0hTyJaM/kwFmNkLbf3Dh/kqhr7lEz6Sfo
UAla2N6e/Pe+C7YU7DqdkuJvHAKDxynoPtmTQP81BodWuVc9Y9RtPp0g28AWNKsah/hrpPByNyi6
8xGe7jix23BEFWx0pZGI2caIFRZ9ZzJ6wcAoIk2t0qv1yT6F+DydQrj1UsWzHHGvS1DOmz7P3LMB
wxrJhTQ9bt8p4nvfeT6YD8ZVbdrl9v/h/cX3X/70a+ajVeP9v8D77f8N3f/vVfqd/TO6n7//V3C/
af1hGYylgauoJKCSXft3cL9p/GGark1xoqkmuYEmX/P33FrtDwPHmGG7uqaZurDJaqjztgn/8ifD
+cMxVKGrFsh/R+ed+n/Krf3n0AebXAD6ENvSDZVoVkfV/yW90BmsmorBTNey1LYSvbWjZfmzmk9f
BSmxmz6kMC9SK7wJFl+J4ETkw9WoqbK2HbPbT4pZgSNubiKviRey3XUPPrNt1ZmMIHEsg7aQM1Cq
QExy+v0f4r6ZGlcmlu9av/zDj/2/yR7SiXL+lxwCQRAjlYuBZUgQCeT8S/RK2A+1BVYyXke5eJV5
+moVWez5DZrz6rWNZwisUrkeKjVAgHm5NaSzDXU1wYRZ0c4rF2jKgA3bGQ7HbnwYaOQ1DWKTGT2M
eEFng1lTVgjphxb5lWYsuBXrB4rMfgFyX1thEThRorWHbpLv7jh+yz6ceUK/hVyKcdBZAjcyQAbq
4jnMVMKuivg91K2DrjW3tnSILQXd0pvJXNkxvg2dhMN8hGU0NtEJMQVL7eZbzGbAmbuIF2BaNlXw
pXXRCxjSijWX265sltxOo+4Y/FnTgLWyRlWTP7FZfI/CH9x1Z9rmJncoO2Fv0nPR3xWqvetZfpdt
/CzmhBlb3U5VcBGVehmmGAEoE0/8mjXI3+SESfGXHjY3PepfjSLaFX1DuDoW1zi61U9xGm+lVW+R
3KzUID5khnk3ZE6nIfbtVG4n1TBwqIHUGrvwvdXNVZvHD6YGGVqv9LuatwDPwruh9jvsxwsfB0fB
WBqtwmGsmJ/nw5HP27lAwlAcC1ldcqNS8C12G41BhU1FXIanGulGnAFhlOq9zKaTU4eP+JllCHmG
6ahSHMDKIQGQb6kTnMNa26VJu3OYpruR+WjpDwwyzkVc3lSSjuieti64Yyq1rYqzRJ8+WoOjuDY8
Q49OUePerbh5KafkIvxDa0a7tM1R4EJ4KCtvDE9BUexq9ISuwLuiyuI8PxkdBXge7K3GxtiQeLkP
1ENRjgV4Mad2jgWeEHbcK19D56eX5Y6N6VvlGriB5gBahkN0p6phbzJ5YcyPrdz4pUREIojpzU+7
hxZjdZWb6z6j5TLBLXbKudW6Q2OZpyLuNggUCWXrth1lSzidhpgZUVEaH4HQXu0mRCEuhi/fQMyF
12dTFTfpKIcSvIzE7CH06MVigQf2Wll2g3MM8eokAe9/HMO14V51qXxKYziWkHjgWn7oTGjoz2Dp
gAFEFuO/lYr9bqBOx7uaEkevpMoWbcchoPotoJUJDpIkVXYNgpJGOrsh6K5dS0zhSI9rf8SkJCKd
dGGVwWeiRf6kOHts+vDoDM0v6dDNRRPMh05lpJZi/aoj95Z3BCLnxYOmP9ttjNmOd3/1FPcp6lh3
7ZrAS52I3SGqFsf+5SfxmVBf6jx9ZRnDOUrr56BqwoVojJ9hnumEmn3auCFslfn91IjT/FccytnF
UKV3xDj0eepJDbS7brevfcbSwTee3HxbpuK9HNGM0dlb4fRRm/EHTrqH9lTW+qPZdVvH7x6KnO1T
5Z6nNjtNQ7iLXBiwQXXUygw5V1o+TTUbUyOeLox6tmETHHq72GZ4zTGD3IOcKRy19zcqd6KiCeXs
JdoMdMfNvFptu+G749T3g+ozatvXwtq7pme29ZejEk4dM+9pXRU1BlkiVW6oq9YXP8IqzqHa7NOR
NwtDNbBtWqp5pXgJgvIVYO1Lw4x0iOWldkwsieq1xmTb5/pj4jJB6aPylSomXDjZ55iMB63Fzzak
WxYr70MRPyaZ9UJM2kNogrUWOjQsCzJecR45c6KhWHXN4AmzvGkD6ic9uRVu9KjryF805ocJqnNm
n+sW9zdSyvHYpu4tVCZ6KfdMDt+7Ttx5AsuzVNHKh+wnC6FkPBROw+jDbZoHwxBHfep2pTHtDQA+
yiDPNF23RqEZMy5W5TyXjfMY+s4r6/l7AUY9czPPnvDMBO1FGbBQ80LQ0zzofDlnwAuJkEXNXkbh
yYn4EhZFsPWRMkUM8ZiU0dVUUBXBT1H579iwbEZohZAtcAFQc9ZIGhEwqoJlBMstNmfxS1grl2QI
j4SGb9HHODl7YgDphzpNToGpHNKiO2RdvM1zTh9mEkNF5UwPcZwPsAZirNPvRlWessj9MYeENJZo
OsOPEXmyUQP35DbZRZQDezn9nAmfApVzEqT7Fkh728k789pXRUwvnTN+WiSp1A2EAVctWpJ0zmAI
4BBEeP5wW98S4Aux3LHDP7F+uw6zT8AMnltfecgnZZtVEaoYMr2kv7eHmBHKYx1FR+2MYgM3Ufum
5NZNE+nB95+jbnogOehKTuQTmPZufOChnSoLK5hh2MDLSIFQ0TkiUcWfpAjtppcmHk2J4dA+V5r/
ClnIseyP/Oj0+St6qR2zvk3j2Me06+YLURjJUyWrtZ7Ik9o+JhAO3ak5S0h4g40aNgOC6g9ocI3w
ZgXNa22Vz07MqcdahxNqHL2m0ct5z824eN0PZb5CDzmTcrRbnzMGdzGgpZHNpHPoX6yxWujkEi16
ha/u/fI5aAwEKOBPq7ORyTc/jr5VK/zEgHcHfVGCeO0uGa/t6OdbY1YNM+2syvAe1+m7sNG044gE
+vbjshMUQ+6FxnuPWro35PuQMyIXZr/LJZJP1OC0CoiHT2k+XDrTZlJqPueJc5g0dQ8sfb7vA43O
U45E/JJqnrTMUWDzGvyIRoUPGt+OneRnGiJtKATuywYSAeapp7BkGYkFe61jmQ+h9jHy6lbswG6T
3j6BWfp27Qok75Q9l1m61YjDSMajqenXJArvblo/mGN+r0Bdhmb58h1zxnV/ffAS8KSzmT/ORidW
kRrsJVgTR8u9lO9CAPBWi0y2I95EmlDrZF4utEdWPtrspDwNWXAYrPZumcob6NenSq+5e8T20VDr
94haxcQSlHuwIVFQVcZD1UTXtma8mEfvMd69JggumaBgMpDYZoyKEpz4g422WtGpP3IGfHBZ2JSo
fXBVFSu/mNFBWsned9vx1JBPc4Oar3BcWN/MYtc2d/85ICllXQTg2y3Z7UO3f2BfAyGv2lPlVbCh
e0Lmi/BK4pN/SmDgRIa5l2NmeiHnq8QD1WSathvttd8g8rWV4GoqMMNVs3+GOAR+3cF4bUmkPAml
q+pHsScUK75k3Vc/9Oa2tLNroyH/NXJtF6sRAg4FSZwaDk+MRRqWlVDDBydYClHny1AUD7Ifn2h3
qPamAfsp+oaxlh8ySFQPi+uWHce0kUr4zqrrRRkDnHWa/6uXOB4yk1uICdKrqCu5cCbMljqbrGki
IZSKjo1bLrM1L4dxcAMK3Tay4MHwBi67BPMnZgm3KxZsAJ4rfx4Iqj5jZ2zPnPR3k0XCWgGe5GXm
rFSWyBUTgmAjcVf79OK6SGe64FdUlMeii4m8UJQTKw62qe30Q3HyONXWPo9IScw7HlfMksxMR4I0
m/EVkZg1EPk3lViqp9H+MGgk1gDtIdmBdnbN9NlxuSraxpjfjah2UbIEUaqv8V0sogaRgqVYhBVl
D/XQilWna6uq8CHODv5PlKjIveWPgnQBTSoXXsjqSh2yT8pXY8NTP04Di/RcybptgxJwUdqBu9hE
KtMNoMtsgQP5XCgYb5liriZs8rhREDKwScvowlDBxA99ViG0jWuUSmgO2bUaHwLShqyGYaX2yBE7
LLRKdDVdBk0lWkr8CVYIF7F764DsB7MumFOdJQ4KD8Pp5jjse95PpdfMKL/SgkxSRUcrRGsjQ9Iw
GHfGF2PQNnUohz2GHjTZXGUXZzDsi+8ArHWk81ljclnpiBYAj5H7OLI9X4e2ls3eX21jhsmy9evy
ZPTkFgu6VDeBYd6y0ljGlV6cJefp0s9Swp7xYWzDluGMWhZEbVTGT6456oo9wa4hPxbk07SFrT7t
UhEgh8sjtCTws0xtIrfKZGGWjSzeLYW1lFC/mGyfmhgDs5iMiBjKuFvyOQ7Td00n7KawYwtZa+e1
gKVtvd2XfFYcX78hlGbJgxLU3il4lNi2zjGO5FQsI6b+MIIq1YN3Ad2JGIo1totHsHQoFzO2AmV5
7gRNpCPkueKYWcT1kEH6gWsp7NkK5Id3LYWRa0XJzWkC7WU0x01ZnLPCUi9VAJxqmIYTcHaqqfoD
P1QHYF0skaP/IjYF+ZJzD+rGOoDwWSeixyNed1Bhe7zAaEhiXAuCxAndL9aGwXdOaYNFFRkvau7e
gOhXnhZFJIR3fvzoUo77DR7wCrwzEzvMFxamFR2gRe9wG/Rav+wmzPdFZrNh77cdNpge8mzSUKv2
Q36XYsD7qJjL0mwOSoNO3Ylw9ICc4TW5hqXWbHSLF8pRSZwVzdbAMWMOobWFynBz2nCrFyWNs00E
ujtHPxOftsD5dY5K3ht5/hGW8GSAShPOPXwXycx4S0KyaCpGiY2T3KDUQNz+ySbXw7brOSxWmb6r
6U5zswfBa274xVXU2btidZ+meDO6jqhAnCPchThWIyfdiLIe8DdyYWf9seiVVyIxUOiA29+oNuqB
zJe4BhPH4FR103vk7PSsR1g8GkQL2sk5N8qrNrGFDRGMEvnh28RVsFhAVM2mVKHNEbD7IIr2r3Fw
KpQe8GOP9RF3Jn5MskRlSXJB7sFiW4ym/yKzqt5iYuMOIQAaaERSKh8jzURv0sEPr1b5FMJnZbc4
yqWGgjiGZkdkDgs91OmoxKppgeFxJTLrghsAJ1FDaZ8lbYOLi8QVy0JMILZtOzxb46vIYZ2Q9cUg
tVMY0oPfYFPxnjC0NVFF14oXRaXJQABHF6fhIbIQSQHhMhcSa/BqUlnkaT+IKGcPpfZIvtTdHZwD
+Epk35qWb6C2PgJKlgg78ZGVBQQiDR0JHiXzIfBb47GS9QsUYy+mw0lldBqmlH+4gJfKlv6tj8e7
kdtfWqV7tcKylRiLdkVcb3O0/MBcQSeK1wmXQoW00WWDvR5k/W22xYsS6Jvcmr6NkJQTSDCLTryj
3viCMPXTF3PVZAoCXcmJToRhkFVHuSAojCKNnPe06hFbs2f0y2FY6mb5VdvttcY+VCNMOPtVulXn
ElkpkLwUgOf4sfRo5YuWhjnZd4NqbDM7v4JDZSCd6CgH+qtfiavZkhLk1Bw4IRAiopcRDqcl46zS
ip8NbBJgx78HdiVDgDY6opjY5CnPPYOkhxVjzWjyVwajFQ1Na6xSSmzWZaco4INvu2Oz8Ufzp9fU
t8qVt0qSQUKmIMePXyNe5HJVwU44BtqsgLKsyRlGdXa6tiNaA7tVik0Z9xHOr+gcJliK1fzU+9me
z0qESJJOA3t9qyvrNpTXNo7vSgnDPE6rS8jiykN8GC6zAvhVM5Is7ZrGE2kDxyAWR81spo3GErpm
jh3lDkbn49DT4hWVjgAvgvP0WkvthJbmu285LwoVNFhU6QP4lAarrIYvIrf55AT4XoqysVG98HkR
vt2vHK28my5S2znlziqoFAn2XKpJAtTBucTkFzLUcJt1DGXP850aucF4gcGvzBbXLn4ZrZj0dy2q
AcMNy87IiXyoLjKvETRIrCo6rmFhw2RraOMqNahZ+pm7NCSVzSXCkNb/rsjpudNbohcAPw5TRpRf
3L0E+vAFmNAbog2f2Bka0VKHtViHLJySnTbaRJj3K8vqcvoILP+NGp4LghDjMD3kUTYsGz6NRUBc
jtO5Sxa7bJaUS2BZnBQqqny7vzmkeiadX2K8P0PExPFi6TdTRW7LEflIQ+rlavIlfQvBdfadNfIJ
XsB+HMIMM0gPQtEgW0Da3S/tHd4bZJcEC2ntpkCz63RY1xlddd+o24K4vFYyL0GDQuXS8TYxTTIt
J+R+q5JwWIRXFvtsg0iSvt2UNYpFRfG7HX6hdg2K8KfkgblwmAc/+koFxnM3FJ+DzYPp4aDaw7fU
8FXT8SwmkLaDi2Afwc/YDy8klJHJNkJyCDptU0mu0tAJIDwZyJ/9deSLk2bjS2tTHOm5mxGs/NSq
9C5pdKRtgkmHbR0s4apkkwilf5EV8tMteM9nY2YTqknZECqHXpTP9ApbDF77mmgnwxH3oU7zjQDM
o9q0MX6LM693F7nWPJjGd5v6LkQOyov2d9sIO8O3+Gj2airXXJn6Pi/ye6MyD6yCam3P6OpIkm0m
bH+JTJb02oliLLVJMOhLiCYDoYOyVvfHjIsWnyscc0Uv2KHl/hs3orJgBwDgSck3lR5TVuvnqTbL
JehqwmKaXt3PmrV4NMQqDud6g+oAXDxBeUHqHge8CYuCGmo5oLHcBP5vmGC6p0zLn4Wh7oYOS5ZZ
wKwN76hg2dsRx6XpoReOKCSINt/7Ut8hPNc2eh4/0XQwEiOtdsX05khaj0uqhX0NEnzNhl4tIw3/
7VTzBCMj5fhR3BnIwowmdxWvZwc8WULlxif4LmIPbPMqewEEWQf32CLvS1Q3kVLt80zSDVI4uU0Z
rgxL2w9Ki1eDCDdUhelH46ZiXWCAXEU6OsQJM8yUdcumM17iFoWiv3et4jrb3TWpMH5QcCuQH7WS
2gRroIeBqCs9+DX3tUqwmYgco1/RA87trTPIiVvQcVlVLrMolFLgjSG8fI8p51swEGfaAqsoplds
l9Wqm2iGTOoNO6l/gcTH+zO0r3WGU1gm3Rd6YCBtLSW3A2uax+jiO9A/adB4H4bBqwLuM+34TaBO
nPxV92VWbb1iH1PJHiKPzbFNU71W4/KqtJTmuCcLT+bgHvtWUn1iCAOgwH1fIpMqsuFS6RyWmT5z
ewL5XhpVu0jhOOY4A5c9DCKzsdXlUJgVIidEHZalHtIeJY4r4ZaLiqcf7+0Q9iRJuvVqUnTypdLm
sbStOa8BWSwAhaZO03NmRN9JpCXPtk1foWs4JHXyykwXeJ5VfFuKfUl0Pd9EX6BoIc8YI/LOXrwo
yXMmuwctnr5pfzQSFzrL2NWh9oij6j0rEyY1OvQCHfPI1H9JddjXvL1WeQ4wCB1a7/afUocHTjgS
NmV3hswTxJEqznsrw2+79r+GpjS9hoSKReoMaC2+Sg1ju90QzAifHbRmlx6rPrmTAOoFFhVDoh1A
fXjsSJgQDZ5W+cSgqiVqwInIgMlGp49+DPG0EbPzsMBomyZg9hotapckm14bj0GlarRZF/Cy2Ab2
2H2IiGihXgPwWsOA+dFK9+Zn5r5WWygScxiRI0mdaeti28whdaRpzcT8E0ocQpTMzN9Qk0D5aPYD
aDArOit6cp2QKqeq4pDPwfooVH6lFre8ztvXIugRPiQ/Qc+NSYZiJ5ito4aALQHzNOvTjdbxOqWI
AnAGHgslXiYTB4vRbpoaVwVgqxVeNwo4YzyAGm0WlvmTaQoMvK4D4WzRNNvPuo71Y26KOO/o1BEj
Y9gC1dpEL6rCO8hoU2A3ddR4SY/FlgzZzHehhWcxyj0bQmZ9sBrtQ5hvlt28Orn6MvTVm4WKbZT9
u6x1HjekctH1W6Y2uA4B08bdqXW9JIcVFrxawbBPjTUVRsEOamzVl54snhz0sd9Ubz0/R6TdU+fQ
JsaNZzc2AWwHUXKP60wQQbvuVDiz0TzsTLtdSvpTXVnzkYd3DQag85liVmOGZ22mPInXgoBr4IOl
ucPqYamau+Jg39ozzhZNjMqncTESr62kenzKNHiCXJv2hmrVa8OISB77x65gzhVz2BufgN+yYNXS
pAc3czHqCFMNAtJTk9gWplag8mKAykQDA/Lg3q/jZT8PRJ3hS4Z44kbEwetadl9AwRB5cEmphB2E
GmJHH108ormLNIuNlRZgUnMsloFieUPnftuWr24Mck1V6e47R2EXpu0RhgsYeeVTG8uPwKRwoGrc
2/N9b7tEMUcYLRU8HY5SHwqTKWA1FOBhjFeYCvZex54BO5hELEAytvrREkG5su7WzSUYkV4Ne1hJ
MVZ3Su+Fdf8YIpD3rGnkKZlhi6+woFsJkgSct8XnrI/7VeLAjjXJ11o4bs6dk2ZrXFhwoRCpZzGY
wmBUz6GbEfshWUVp/dXIhnpptDbhBP13g1loZRJP6kkX1W/uvDVWegvSYMOwYKMwtlwG6HXI+Yl5
xA0YqRqeCWR0gRdAQUnfo7KbQqLvCvcSBxHuWIl6Nh04sLywYaMDecdyy62FjQuxvYKsUtxQWbVH
P6LTdYzyTYvUnSptkwUyDPVFOMytb1fuHbJIufY0XGyF+qP2cbw1HCLV2nzP+1ODJ4yv3nxthUDa
PdrdsZPZr7pwinXV8OFWIpVFSHWzdNzYLuPHtLS6x7EmUOE3094M4Oy0qYdybytJaPccErRWBRr5
pZCoekfztR7ZVUyQMtd9zXfV42cInqwanV0bpKeojrp9NzUXn6zcLn2YmCLApInXJf22hUvZk5hi
EbjIdRAzdGYJ/prFU7ioYpfJkuBS6JG15uqjHtrPA2esH4fP9VQB1oXftIQAc6yR/AVD7AB/Snc4
Qy49i9tlFUbuOgdc7McXfg7qMneMdRXxUnZmglidbpRIyOchJKCyLoCj5HCmlaint6S+P4V1ictk
yo4T5SWDJdJfIk03vclJrzJVrAP+7JvGjAvBadjtzW4stn4Te/gEkRlIODq10J0N3X20ijrmgX7d
WisqrHvc9cNbSbyiYvoj2FnaphwykxGMazGSpjqOqae6lPIU8CU5zgz07FqdWNuEzUKiANngAwcw
HVrCUwjAtkGF4OeJjVvP8W5dOF8mz2lEwDBQ+3ANkXg8/znbLuv386Sw4k26dUz/J7SZkogUJSz/
rIxYSiYSuEk1altTKM9cPF9VWT1BaYa3n7temLjwYlvFQpSskuKdpM+9251RkPiQozY+BMhL44BJ
wK1OxMQQ/xrUWfCGB67orJ8UZ+SqbQnMMOsz5IaVbiTqgXkv1X+GXx5AzrivUtrNDGqRYuszBP+L
cLttPyjNAzK5nEl4mMt7FasrchnzXRPWa6c3I8/BNwsM5RbXzato8eGWYjyQB9evJeLAVRcqDHGs
9hqZRccnDxlqxoeOe3k8Zrlzr6IyPwT5lRQYfxtRJbmFAKhLtbahOCoQIguPoT1TiyBNwby3nlko
rz4dMLL3woCsGGbMVXOMeHp/7FTloVZ1MI5wEjiCdpXlPylR51Dv+faZla0BiLM18RHWNoDVUkHQ
WiKqmy/B3sDglekIt2CRkLIz+WuLSCK2bhPKYkLlNMP+6ZjrAyDRiYDWO6JDMYKTu82sNnmQKKJD
cCWIw4OBHJ3inVcYs6lBYSV+ClVlNRm00dFwfLh5Mhs9TeXlDw36Fiudmb7JLezL9lgUT9LvACip
wt0FPm45rYxQu2oHCga5sFUHJHqPRC2dBCOVLryWOc22MSiPhtOKvTTLT5FWbMkHy950VRquRKQ/
DrG9pD7LCd8k4+MUxBayT50MW5NQFEgQEjNRCZaepV3JAGXU6wfCfSFRTs7FYCFZUEsSlrPOBkCy
pb511XFvMPlBWHgn9WkXY8MyzWXeV9ti8M+OjG6aklwcJ3ol4A8IFD4J+cuculWZp9cs6pAD1MMP
bq9nww43WL5PMtE+rIo9XJUwGYRpyW0zoIgoZvIo6a0FVNrGlo82e2sW2l0avGfa9KpH6UupyTfe
C2w2HkOpUDFRSRYsOAf3y/H9n7jTruWboo9PWcAwLhh97u9WOdpqvU2lnHZaGp5qJXkC4fLVBXBu
q5gtiOs/AbPeKrzVPKZaKD/SWxY1n5UZEiehkomBEehLZfkzFyLDxEZz4Grm53MxXT09OLlyHaXW
bpJY3DE3yiN6S2f15ylLYFHlM+Zu4jI32jdzKDD/kskS+r/ShEnSkKbPmtk+1I71YSvWGUoS5Lqe
Kbt4+3OsJqAFJOuZwUpeZER6hIqhLhbNza5ikHyqzngNbf7a4jNoQR5mar7WQ+dFWv4XypRkCHC/
U5f2M2mA4C5nUaRQXgLa/8lgNhvY/qcS6/E8gPzJqNiCYp7e9uEe4JC9lhZhFua2agVxLQkbXDu9
5XX5FvvB65/Hthpsve7SNWZ1tAeWIJeGyYkmy4ieXImvoMXT0WnX6LvxFpEmaBUwCCe7uhPM3C8z
48hmCGm4xIhCH772xyhZDX1grfKqLHY6e3vcwAf0Wj7dsgV9mXSlheI49iZg7YKdr7+mjrWRTtyt
/l9s+b+KLdEk/oPub/XRfPwbE6aoGc8fKSLNw3c2fqCv/P1Hu6+//On33/+b3FL7w1WpBFSGHLau
2qrxd7mlYfyBmxy6uaHaFqZ0Bynk3+WWf1hIeWAuaKYtUFeq/ym3VMw/LAeZoaoiKdRB9qjm/0Vv
yfMo8mQM8mx+nIrOP2A6mopo89+KXx/3KAtqHv6fm2B2XzUKo5VYPA4FZZ0vgrfcyUgy1DNg0OKz
G1q4bhMLo3/42fw3mkg0of/DP6r98z8KstGuA9QZeAvshHgxUXb23h3wwqZ+YPySDWoiSdQVWzsg
eMSyZDc3yvEjRhWSqGKkRRJ+T4ytwx4To/y+ATexCqqRLqIno5Eo526VtFmAviCCwcUZknInmDzN
zoZFFatFibVg7EDQcF8T0yE/ukS0N6Jvs3ekpw3gHn3QnxESAcmK9S7fTUKq9YYtIyGDYNXaYRcO
2rQDL9kj5YvQkHMVh1wcSMrRWFihUshlEPZV0eI6DAKvScpuDmmui+7Jhi6GOcnQS/BxrUDN6MLv
REWBLvQd/0V/ailxgoXjqPGtEq12YXHbHpOYdwlfFpK23TP3uut5K3Yd7JZtEEfmDhmesiEqd6bf
4vpfQrMmsj3U2lPoxzk0kslm95KZLdTMYAbrEYOEJ9Ou14oW16AG6fwvFZwRyGfFLqDTWiZGdqnr
bmHm7h7D9MIU/WfQVB6xhy9hUD6bJooMkMhhEu2JJtn4buNVQuH8Ik9It3Z1RwC76yS7EWnh2FhH
B/92g99Mdozrffb2brZXOrRlLHkCy9lmLmRUrOd+Z6xFP6Jii6izMLNnKRhh2zgUtvYkivKgBclR
SnfBrDlbQRg7JFm8VwbFU0dnZTEZVBJtU6gpigwLBIP/yNxoNTi4JrC8827fdogkNKKfGV/5O2Fl
xDm56zgQzJSS7tEs+8OIRXsqy5VhRE9u3Bk0ydxSEkSRO9VfEC0O1QjFgP5D6cnU1mm1CNcNDE/v
NcClpEIIa40RfyUwRi8wQy1iPKjsd5LFgDRi/mKlMdcy8Ddj6OxNBF3KCA5eJc0ROt442LQtRAWm
xFFYfAmMGRvL/hh5ijUx8q4fmIts8OqvMEeim+kQeNFkluETBng6gfCS8ZbnbX+WcEjqmoW8o733
NJE6NOMKtnuXZqsBN3qcq3u7NF6nvNmULUGeMTkm4fAVdS7h8HlBnCruVto8q0ZAzSXmuIKYiS8m
7CgvFK/pem80u7UZ88Io+Lsrbum4J7HTXQxJvfOt4aZNqGLq/KEmJUe2/8HZmSTXrWxZdirZyxZ+
wFEjLOw3bl2yFimqA5MoEnUNOOAYV84gJxYLimfxpRsilfk6tCc9EbeAw4tz9l5b3pmjudEJwSmQ
df3oRbEzEtm485R9lZT+JjFytSd9PPtK+MtwHUZTy16yINS9GUltZCdq4CZT4bR1HXh51PJaRfCJ
rt+NylpzvLwX+C0XbkrEwkALpKb/GUnci8q4S7zZct2at00oMK1MT4lAFdbmMSx/vjJfpwhkRrhR
U8BvRtPcoGnbjnQAy9InvtDwSCQD5Bw9++RZXA8eVWDa7VedhtOD1ihf377hDo7sOqj5nGWf8Q1a
eFowywiNcjlHBj09FZZBsOobd2Eri4cmTk5+23zJceoS7X2DqAbxbsGGJhQYK8ZHA15VoZKz6Tur
OlHY4mEoT9V+ctNt1TYndjeUlFy0gD00CQbuQJUh0KavOR6bMsSXOGYr1B8rzPoUXnJOCiM6FJeS
6Xik+biZzfyGTA5FI86ZIODCqyjIf9eRp9AOXPlpd0sHFM404320hi0bXEh/yEW6KNylKvk26kW6
JA0IzDXb8mPeh6cxFTHKcLaKJZ18N0Hk2fjVPWCD8rEkSLvGGA4+zBzuMgGNKmrZ3XZGee4dNvg8
UGQkJDF0MGFvk95kmIe9sW3mbj6hMOJLiyETuINHE3aMtTPRnNoa+ZNxNk046aEgsaKHPgl9lTME
pfjCOORJ7135WexXdF1UdTaDDum8cE3ColgTSkd2h2xQPmtG6adfVBXbT8qj5JJwsqMYU1krAtqc
7TBW0YOuWRwHEJH4ndrhySPJBe/9kpCeZ5IkmPNCItdx0nwjna0jXIKD59jHCzgnJ3q459GothjE
ngAP7KfEPUI3JoYlWPnweyIbB4DpPeSh9gqTkPna/pwB2Ymn9lMb2mt0CfdqTG9ovLxlVr9hnwkJ
XWQojppzPRnFIqfwutKEHm1dz1MPBC7ehYW5C8EFE5meQ7xDWVUgOCHXptTGldCSbCMT+9wTJxI2
iD4qVEbgXeQNm/NTEs9xPS7jDw5BrN8wr3/28/5GoEva0wFEfUk6BOatBQe7XZSDWrAcPleoDmJG
RY0CkOj0LcVyQLJdiv6fhJmofpxi71mbrdAwYzAEDEe/jdYIUyHMdixI8P8cU1z3foMsvMT+UDOZ
VM4nt5+nWX24Yo3FZ1vrJLE4TU9xO7lzpThKVleYoy/EF5+pj7NIGljuAmqcvLPnDv+jlnc3g24X
GwcKPeDn0xj709IeJPcFvRmoj6OqpudcTOdC1dsmGXeKmxaHNqzGSN5PgfHVbYqdPmfPtKUiKcih
g2FMT2HpIkwi7wJ+0N4fxR0qQ5IOB5TEtGJpFD3ZmCjpGEnqKXSczLp+M1H5NaNDq6u8zXPjarCC
eWzOmeFHpyUWHhuzNXTTymJfcT/vGUltphrSO+CG6rQPXywtNrZZCrJLM035bLvgOHokprCM3Wpp
l2y5tMJ1Z1KAt+2nttlr+kBiE7wT5BPud1qnGpX5xNnVsDj22MHVKTCwnInCwM0tPH/tNrbaVNSe
V/EQXnUDan9fJsYGPxd23FZXTwVwxydA6vssZeEd2F9sa1UX5xR9+8EP3HBrDSK9qmrD20YlsSkt
qT+fxgCdI22CiTNaIU6pU9JxkCpbluDUCWhK2y9RUrfaqjYGXYN0X84xByEahUAHBjhpNRQKSmxn
DZb8Nna0UhKZoqCLyyowz6Md9IcGSs26EwgN245etG1b4SKfWVS27JJVq370qnAonqokcLaFDRys
KyjWKdEis8Lelywqd6Rd7/UQUfl1Y195VnO0tE57UMpJb8CbUUVPzfAGWgObtJDMtbIwnW1YQoyJ
8EEvRc8NcEyFjC9lK/Y5HNrhCu4Qh0J4GqhPx0QcdHpcO418AcKTHGebY9RYtpo+Oos650ROmTJ7
iX0bHyJGQbRfJHG3IbB8KIRVtDTVWCEi41/HraJCyh55aZPIA42ioVkMedJ7rn00zUOAjZZqZbcu
DC3aDZhctmEVg1NxM4FC1kP4qMEPAIfUruwWqpzKag7PaEtpz7bVlYa0Za4PNfDO1OC712Y4S7CU
pOIq9IDyCGYygXKUKlJeedO5s/p4y0aryRCmmw3NibhBVJjgvI9nhEFn76jZoYuWPLnpagpdEQ/w
eKKxCs7E7eYJ/Avf7ov0ofCUqAmm9pTWfa/h7ZMO0HuqLyFdp5bJbUASbx0GmKmjvVEINXjAfVfB
mc4n0Qw3NsFz7OkgSwry7uNgXNNuSdql02SBRgTFBEQIKKEb7dp84s5BwhiSOzQFc759bCNB/MKZ
Pa6/CI123LDX1diRBRxTc22pl07doGWriRDVie5fW9qPBBvaCfaBPK+AGQKu3cX9aKE4bKK+9dZ2
21cezodCyJNb6XW5mRCHNgveIOFy3Fu2DW+0lszhgMM/7Og4xxbRBzdB77G2VCBppttEoIdyT5mM
huphyEaXwDNafAZd60G6yFaO7L0y96qMAZ9yDpAaLYQCacsqVQO5ejGNjfGMZiT0zpNydEI5qMLT
9oFNTe81pyVIkEfju2tWZWu4ZvBExB3oHFIWpUfEwDUJ4FTTFZa2YWO1vphAVFqJyagx2U9bw5Sh
kM04ZVl7MycNdmkS7CluOwkLc25YkYmtEyZoLWq4vTlbdaz3h8BL3PwQDYOtrkMduMfSKLF0U7eR
Zv/gwow1T3QGTaL3QoSmE5RyjcPN5DXuiPabz3HIIxstBCkznfjkujSvN6UYPP8WlRE+F1yDYYBE
n7QIkqKIml5XFh6sc5TZfn4uR5tz3JBaCiyL3gwmdgGnrh7IRvLlrrcLkprJAK12OtAVkvXsWJnw
4zzzzWrGDt9RXu6rLqMXbg8GJTYnsFBdkJAA4H0gLB4NMb09+RJi3Eq/0StyvSMVRwt1Hlo3cpRz
pfsR+UzSBn3e1XVav9gUBazNWBfscSYIotaim6gva5+E8qKuVIuwBvyKvmswSRqQGO8iGCK1lvQx
S3obBPE1oZ6OTbZCigSocaeRDbuEvLsu4SeEO2F3DWtkU4cjgRRWh6loYSLqE9r+40oAftLfFR+o
YPxSfPBhyEObYWroISkEI432QkdqyM6uw+Ehvn/8Ku+UOObCy88lDpdKOPU8pinbfPQ4ByUgwSxY
DUrQEKGqNkTHjIXx4xf7UTj5TUFFvyioZI2Z6PkQxrPYnh67T8w0tqh+yuU6tr3sKp3A1hHgNGCx
8QefiASDdcVcApjHqa1no/1NS83q/PHbmc2l/+PdzDbfXz97Ek1UojQauQX6YRJQF3lrLmUS/+HT
zjfqd5e/8LTS2ROtO3AD4eugBqvas+4Nu4/fupirQb+7+MXoSBKhe6PimxzgnGqHpinZT2KP6Tm2
e2H8GIKbqYCtTjhXjMkhaxnKOwJbCkQDWwc3f/r4jfz2O6REduFEBgKWDhJfDSFGgti6h8Ek0i/6
8rcurs+D9qf6G7bCDGMWewHPRTHASWz0Vj1+qo+v/qv3+L+re3P58OerW5NX9/MCthgS91S1BBb0
3jkf2yvSQTYfv8Q7344+P9s/fQAQjjMNI2VnNKAxilQUn6VHDcecPbl/7yUuBnFWlYjwYjQFXtHR
yRnKb42KaJHCi/x7L3AxjDMnU904E05HgDaUyKwWRqiAd8mii8ur/8PT8tuJSGf2/vWrahGua1HL
QLKCYV0HpEtaGlvjvdXM58HyBOXz0HcPH3+m386tvNjFrBdaWV0V86idX2QgZZ1jR0Q/0hfXc33p
4xf57fhierl4kQTRLXJm4k1JWDdXJrLhc5RmlEamyCW+rHL/MI298835F5NqhbtMTv2sJy3So5ck
e0K38dGTr5neTANMieloZJ8//kzz3fjdtHNRnC46NW9meC1Z+1ceR2CzzLcfX/rHlPG7a19MJcSF
AWrSubYYj0WcbApCEROa0A6HsIkcVhOft2scAWP+YRL97dPJKLiYXoACd0Hs8YKcHeFHVYseCoJO
WOLHH+id+z93Ln5++Bs4SiYNdQZZB9anF+aJmMQvGVRHylD5n56b917lYorBYRUUacxQrgTu4mZY
l2W6rgeEMTkRqB9/kve+qIs5xk+KkigNNglOVpHT5j0OlnnQEUR+fPl3BtUl/CGuUdIQPkhl0TFQ
HTdz5OKnjy/9229H6PrFeK1gwDRmxQpSCrZngGeRFtvxOXP/8M389tnj+hdjVhQ1W1bBt19QTjjb
FpMicpRPehiN6wDiYhECddT1kSS+TF59/JneuRv+xbAlf8iLnJbPhEpEHmtFMhurQLF33TTe/72X
uBi6FhSoxuq44aiC0eXObabvRfj28cV/+50xL16MWM2nfe3kYPBtONb60L2idoCuEx+IgN17PVtr
J79Wbf6Hl5sv+5tpxbucHkEAWHXKMo8OxCLjpE944QwpcpocKPNhTLTE+uNP9s6d8S5Gm9l4mjfh
/MVB1rAUw76wip0aHz+++jvfm3cx1qZkHGSXsRAHhZHea755tDmwKjfC/RFfx0F1W2oWDm0n/sPC
8tuHR/fdi4FGUBJzSYTlH0zZNSY/qJ0SIiIbDQwwdvb3ZuEZmvPLNAmyIPbnXXiTaZSAX0Jo7B5P
zcdfmnhncnEvRpuKHWQbKZM8mSVnh34BOWtLDEh3YV4uoY695pHzZqeUu62638WwEBDOOHfunFIs
/JuP38U7Y9Cdv+Gf9oFa6kgjRUlE0c07diacGOLzFN1Tu30RaCc+fpV3hp87//1Pr6KizvK7eQHl
UP5VDtmnzqoOhv6nM8d73+T89z9dnh6S3hB7RFK69V0mHNAj9Yeb9N7Xc7FTGsai0myDRJfJD921
qVXko2SJRgEUZLVZexFWrNH5w71472NczAeG16sJlTsFxkGaxpadbNBvlRqQVH58G977NBezAO7f
xNIEt8GxaHZG+dYzN2Nk7Ry73YTu9uMXee/ZvJgMer8wFIqICGrGTvC0xM2X1H+JxvIPt+Sdb8m5
ePZTB6JaOR+OSDxCeBfZw0ZNSfOHifKdr8i5eOadSg+kSucVvw1IPRt2hhSEIdNBBGat6ZuPvyMx
j5/fTP3O/PI/jdigxqc213uILvZu2pDUaIJkDbqDzV4W3kkokIpm88mc9JOhgttWR3Id9dOydf37
j9/CO7fJuXjwXXb+eCSZ3KIccg5NPvrqS7T+a6P/w4d87xUuHnoWnKHSgnkHklXdQi9m+VtNal3r
J599uL4ff453phbn4tnHapFYvWJMI99YRAbMdqfY4g36m5e/mACm3qt1WdNbbnOQCPTom603pESi
Jln99x4Y5+KxxzFYxVTUGAtYqZBVKFQvo3dFUO8fnph57P5usF089rLs4URiCMSAa94iW4E7Nls8
qwcrMq/bgkim2Rf88e1476ZfPP35FE1wE9kKFLnVHaSrDjrgWb9ub5VPFtDHL/LOPbcvpgBPpUGc
0aOBHTKZ2iGPpwSDHkS8dls5jev/4bO8MxfYF3OBgZvXijqWlchMFpnpLGhmoTFZ5uEnB3PEx5/l
BxnvN3fHvpgKWnSMdLeZz/LcR7dCXR/g5brTxlti6p6bynow+uAZm8ERlsS2kc2KnI8r3wux2CZ3
tYu1zu0Sg4ahtqEpsZxzSgiauP3x9v7tZfz38LW8+a830v7zP/jzS1mpJg6j7uKP/9yt79b/Mf/G
f/+LX//9P7ev5ayoay//0S+/w1X/etVZiPfLH9Y/FHi3/etMTIRx2v24Pu9v/pf/r//zLx3fg/pY
EigYNP/28/V/kQQu/+//6V7/1/f/vZeM/ddftIHzL/6XNlAz/mH5luf7gBOFS5bjfD4cXtsOZZ73
Dxv9tE8DBua7K+Z15C9xoND/4QJHNjleOLYuLIdf+ovFaP3DRDTmcj3DxUQLBv//Rxto2fb8ZP9r
TMFh5GKOa7o+5krkhs7Fk49Kz+5EjhSO4CAiZsfu1HiROgzSWtFXo6tAF7LXcR+bSV2vXWwPtwnK
GZS13Q7Qi1qOoltmQVk/IlHZ267mLvhsqF7aDhjd2N15Sm2kAxvFQkew9t2kXJN0MN7BuV0Hfaeu
q9lVObvDfWKSCycQANFkD8GPSI5EB1lk1R0pzro6TkAJRBvDkQJlxVFVni0gSufQDHo8kiGhkWMS
H2NUvfwi9Xc/IWoMzs2cAjgTRrrnwOQBwvycfHXSJ6POrpw4bL8VtWgXWLKvZdxVhzFLmsdaP/dw
fsDVkIcXQtiJwpshs5w9mb6VT9UVGmqgbKDKCG7SqklPmRv99aOEenf68XctOUahHqfbQAN039fh
xkqltdElPlBR0o0bi2g8u3m+01AX+HCL7jFU8s178gx0pz5kbs7y3oldMAkiw5XtnC1dq/GUQp4/
dhbW6ajPN8GAtUcLdGMbxk2P2CPaKxLS147m9bsC0usJJx3rHkxBeHbxp8jvazr8kXfKaBW2TMbw
L9DwWxlSqflPptbGN2lcTlQ0LVTvdnfs6NadEpftJmlkT55jbkuGKWji+kUM2LHmimRnK47bWaSv
exnqoLBg0wCVYuFtSGbv8aKQ4ZsT5nynmeomGR3MBFZJOAV9EujxXGWS8JFljukgdU99UMj7IoFg
oeL8syGx61RZGdz8+BHZmbNGdI8MNC5reZXOP3xknNumwnSuNblEOXTdabF24sx+MjjH7GtOFwPE
frenn5F99oYZyCe7VS4gEzTkxpKsnXtANkhlfMvMXiyxr941HlHICPplcKTRExwVtuUG1d900qJJ
7gItyU9hSP5QkEW8xSYzV0SzGSkWFCwnIgi2MpnzP6NIO8RIhckp+Nefi0lutTy5gpeqHX/8sBOa
1GVunsDLNbsff9VnebPXI2/TagKSUOtp0amTBmYGr/aJUExe+ymIdyq0XlzNrAVaMDIC3VJGV+Hj
5DqE1gzTl6xTxiGeGskRjoBLgr59TD1+hTJKYSzznMo/+vgXf/rRV7m27cf4+l9/H2amd2yK5Etj
wpbR8Yqdf/zQMD2djdTVEFJOOp0c1W1bv3ihY4/CeGy06mTQRFuSIgjib7aAF8qVuJLCeN1Vz75I
zlSCqZNGLb2AuiIfxR7QO5rW2iT5ZiE1F6GoqzX2OUtQ2YkUEkaNgV9lMKub2vZWrRz8c5BbpybF
bamVGDnjyjQm3I7SP+tZGKyyKVBLaQ130kyDrdXZ6AGI+z39+C+vdch6L8nrCBT7ap/Er1OXW7M0
rc0w+tlI4Go+jFPY95rlIOqcf5RRll2BjuGEVKFUMiqDkFly+JC+VQl5HDOvz6A3ya4AH5ECL7Qk
ZtpaF0VtYAY17Bu7iew96BC0bdrWMav6KqeisQiD+Khsb5tGEzw3trEQbhjaO5na/rUS2wLDJoac
q8oD6AbUuj/mNhoWqnULImjJQ+jVZy9MdlAiUxo4jrMIBqhKvLV6kUSOv+4ajXjKzi6p9ZUtXuUn
00YXMAU8znIkj4WkDacOsI0qecwTQVaaX9/3/YS+UWjrWrfXjdWEWyPLHm17TJdIY8jy9oMX325e
w/AMc6UH/0/sawB/PU8Kn8GBPwpmaL6oyXksBgChXflNI7T0UCkEh235KLzrIUw+5/1jQnAx/p0U
t4ThfVURPLJ25RWQ16pydsC3yZ1elga8YLAlQACYSZqjnAkUAxNn1fKouao4d1mFwa07DLZ9a2VT
hMLJPLtGctchb6uy4L6JWnJcLONUmt0x7ptjGhHdkeD0XLSef9duddGaq6BKn+yov3WzcxS226xZ
t7IDMdJneyO1HwN/XGWokVgATc5iob8aXBKIlHUzmw9Xpq2dib0EToQ4ycLJG/W7plD3DnEiCy00
EZWP1g0qNqALKXZngEmo5JwVsKBT2bTrigrtpukBV0V5ccZvKw+awN6LFZ28Fx5nJ/3k90TdxHby
LTMXLiHbe8RbC9clqS5AsFpGHj0wtwqWCgWvm01or4MvYhBIlwYM2DI9a/YI09uGHtzYV5OXIE5m
EqZqAtbNCd4she0RmXq6jQrjM7r2JEQm3hB2u46iETxb29WYFNs1GYjZMlRes4lc2SP5tPtzmA8n
W/jDQfh1sW+N8DPiuhN+lor4mvFbPOhfyUgBfpeR1heMnrnMyn2UQRTy63XT9HLhDvXBLlFZVZnw
VqV0UUAhhkyNjOpUbUXLnE5lHo/Po04jviNir8c+55kIT1QKE0x310h0E9I2M58wUa9C91VEck0z
+snz7KdGI5Irnw5e7HXoCQkBqsK9loS7GkxNAlNvzVaBtKfCXDY5akxuxBKeQrzqU2bE9B5agtwo
zYRuUE8rT9FsTFHmd17AjBCKjLR0P9yTpOAsSrtl+HhU7Ho73sa9qvHDA0LDYlt55mOjJuYaz7iz
yrY56J6oEGnD28qHDkbIOB4zL57d0qTw+C3ET60++u5bOoeMxuVAiGWjfylTWT6kM7G+qJlbgW5u
meLfnMC40iVxO53dKz66szGsTqdyEct1OgACclvsEAieF1GQdjsHbtnZbxmeCgrO2nExU489IB40
KZB/hulMExe8DSGKW3wF7J/K8DoQqfOIX5D+9BD7m7QzeYxRXH3KOpAvhYE5wMCRZZIhKQwqst4w
YOwv6kOZYoTHCaavY50jtT5Hwtg6BmuUWdGKwE6ifyTRApIchNIkm6cyD6EzYyEG4A8lShPZOWCL
J+SxSTfl19n8Q2djZeLRO/z4qxi6xXWNnffab3rm6ykHoma63hrdGYZ84qmOk5VExzIKriNCMFfI
dtN1BxR01HN2m+WNMpM5SPBUjuTUhI1hEFDCdCnQ0C+kx4Qb4gpIH/Oh8I5pbEjSoWIo+aRZBumT
U5knE6P0sjP9x8YqdyHsVdRy5WOsQ+AKb4lucVbZMK1ITtfvbVXeN7VzxD+ww5oGTqDt070dk3/Y
By+4juwTFAr5kKU6ttHY/Gz1fb+rTGBNCOzMz3HAlpf1MD6WiX0j63m6qPlF661s2E8YcbGBqB7t
cBGFO791GjLOzP6JgsaEgEmQ7ID3eSrEuCX7Fjj4eC2qxt9oA8+OrzcHWQ3WaTDTtXTsbo6yjfEb
FDc1kan3osLdqGtDg6QyMe4aKhjQ2LKvw6C/orGGAtcmcm8JHX7TYJhXIwGnLhu5tT122Qp9wxZV
8ZWXZUgms6Q+DUZbnwjTI8e8QlxHVNDnPu68vddlgPpsqVjeBRsyF2thAw7zgJmVhHh/GwT3HTle
6DCXHpmS+7StvokhDjBhEml5bHUAtj/+izbI18bod76byZ0vPZyfPqG3Pa4eXP0NKcq1xuo6VPAi
sqhbJc10q+ucqXG35Jtaaw82npfbJhieEpJhF1qb1AA6gmWqm9G1A75iYDkkihFQOHovyzahC+v6
oYKuQJoafB6W+YciaV8Tk1k4N1Po1JB2k2hW4RUmoEeRVyCVA7F0Cxt1ewhrtSEXJnegXUoB9hGw
+9LFILAUTAJjZjgot+W6zj3oFGbRHHVD2gsnR8LpK6O/U1017QAsAlhCfLkqk+o4EG99xYFgDaLR
LzxtpQH92WhltBGBldwkCNYMHBBwd2CKZaX+qVRfiGcl5Zg9Ru/n8ToV13riEqU4Ips1c3uRCWsL
hZY6A9g8AhDDm6QY8YUn381eOaARYHjEjfaq44MaAvXSQf06sOwo8H8QFgmos5Ukj0TsIY0YIBDl
NYeYeE3wMgvNlaeu4fOXj94UIldoJ7XEi30HgnWJgpbopbA/knuHRGzqb/IuLI9m4t256HkZMf2t
o4WY/T0sLwngvEMUZMu4DqYD+JA3GRIynGn9Ri9DCS+lXvcuPAE3czkrwALvB/TMapzCjT6HR7X4
xwytUODmPOaWzscCMx1E7XZnd05NN/FpE1Oar/JGO3rIvddlDao5eiyr1j3bafzXjzJrlj17q7Ul
HXoLDsXxKSaCKKzIb2rtaI+DbGsBS1rF4YwXyHCRR86iEwUK1IkOECmf2ELzuiR8jnRCoiSvZet/
iz2ffG+VvbhRPzADj/YisYz7WGdfXiNxjTpm2JQIW6157X0z3w7VlTOwWyMqFxeP8KJlmY2ffPSV
CxnKuwRiP7mxqDWw6TtdRGtl7AnD0gIAuHBjsjLb5yY+Q0BfBO9yy0CGsrJ6CLOPpuN+gUsHsT6c
IHq3n/E3eJsYFc0G3Cm6thYaeu89YwA5IPb9YokNlMJb0oIGTAwds4kLRhBI0YrySrfWpP6dj4ee
Wt7kshrZl8ro0BrecuxQydmtC3BnAM4K0GZBH5ro9cTc2Oj8F/yj7WhHr3ULMYNEeEj3KSaqcjI2
JoMJepZcGKrxOJPA36yNGwi4IL97I13nxTEdVr1uJGcl1E4QhrKqBnAQlgYVW4JFqNVwxQ3kQbAG
FqkS9Da7AX0169tS5Y0AX9jr1TLCRvxZ5BzJPdCjgOUwxRhRtUH++thmJNVk4PSWptty89WymrTP
XppuILx5S6TISBJln67SxNdXhi83LXY6yAOQIDgfgpczKigzFbnOpS4PJGkvjTejQwBqFGm4x7iz
RfxtLf2ZnzUVzSKtO2bfiIxkZzoKpJbUt+2AR+Ux9NgETXnx2o1+eJAl8Au6FQuv72qU1GS2JxBB
F8xvAxcB0qmrkncCynxUp0zVcpW0AlWZEBLmC5A/XSpj0+lUVPrEfYGd9SRyahcqerHdQrGq1k9K
mwmiAoxgkpsD20XIdVZ56/eJ4OyIejW0mwxgCtNV7tobPwjAqEXhYeyIRRVkMezbIK9vEP5TqwL4
M/RFvelGiDamq9VEHtoYYtLKWDSuqD8Zc2hZ1dyhTFsn+hShkTWu/CBnw1p8DvAgqHa4A4z5qc4r
4yh7+2mYYhsGKNCPzO2rJQXt4dj43kPdtS8KtEBnckqLehRhjvwkUqLYTY2QgChPn81BfLYq5S7y
kpxsh8Y1uyreSduHeL+ItJiG9LsLE4HziflSUA5ZSR8jTtn55xFuSMHIA2lkk0BR+AsMON6uw5Ew
ljxkCOcRcHVy7TnTXS98YMO2vzGC6S6DbsdjWe0kSN62/FpMatE6vlhZWXdXSJvru9Sh7GjcVq6/
NNhzgpPMaxTf1aemSfnaZfk4Rcl96WCnpDkAiwGLgwd2TDXPI9aNbT3pD6UefY0K8SV3ST3qUvxk
tv2ZjUvA5NEtoTlgiGpNZOYT6Oour8kWLzkIyW5fZCJaCTGGy+Ae6qEBCf811MybJAXGJd/smg6C
BkA7s28c3wWaFGNf08KjzEkkrGs5B9ANm7bONwRPJAeWNpidTnDTes1LOGJDYoOAW9PpUyBW0F0R
nV3lTDhbLoyDF9RoxKK/S7OyWUye81pActzbMLZWtte28C9cHPx4ZGJhqVXBaUfGsMaQHJjLkrBR
jCAIg0s8cOxa22yZDFRYbLLgoOL4oFfJ0Yw884UqJ3OhiIFopdajbBUYL9iIS4KGs5WHVn1IqF0G
Wf6qYBngHL62lHtt9UwtigCWKcefqBzTWuIBGKCICOe+IrOUfPt4kYYzmM6dmczUkvdrraoIAWGV
2wfVROztkOOxstjXaOnJdOroGIFe2LSiv7UF02o6NsT2ZbPbeET2P0xAJi1tegta+IIQedidO3g2
YOyZy9QHY9lgisgsTqpJ4mpgitj+hAbmYEnNDe5RyLHNCtchcCsilb8HJXYTnCeLWDqHwh1OU/+l
naYd/je+XTvcJ2V01uuDNkBiToZ1kso9se47jTlWCerJhRX7nAjLRzWRS51wK7CQ4WWyGFgqFAcJ
M24Rhl67kBBaObWyK4LGxTLnb/z6VK+shMPymEQ3mdY9eCZAaPMrX+zKJv4McyeKdcvNR4yi9XTU
E0qazIxWGB+1KX0VyZOmWV/NUHeWOuYHNxKwDyu0Utjm3I1dlc8yN/I9jLGt2ZXPTME3MWvHkXJ0
xslr8qEuAwdmeQQN1L0ZdnfvDRqbyvgJ4jTra/VtyMinTLtrTzzinj/q1osdWhtiVh6apNsJ/GWi
6dShMuS2AbOz0Ey5qcNwhU1n6gfWRMI9gil6JTp4F0XD5xqiMpr04SmGOLeKawjAJd6CevDRcjC/
hy4ppbYnFk0h38o5LGdS7XPkO2dN6w1II4E8eMrftJbUVz5V3kMjSYB2tDvQo9EqMmLnWQ9fi3Gk
9LbKqpy8pcR+hItH0nn8VlsEjUMXMayUOB6Ol2n+BUkpBBjnS1Ig+x10yg1mCrCOaauIU3Y14Sz4
bkHm9nZ4Q+nAOPkpQDdtKeYp0CvAq/Sm8cRN7jn41afc/+qLatxkegtwJgtpzNVWsQxr8S2S5PlW
85gBJnozRe3RkxWbVJ7cEnzfoiYyBZYvNeNIfO8BXWJdSgWDF/xJOqSb3iKGu1Qw9XLoJU4l9PWE
ztMy3yb8kbGWy5XKizetSYcDJM9jwyq5lCX5LLZ9HxtBASaI+1lhGjAaee1E9OslLieC24ssD3cK
eDFyXgendPc8Vo9hD9S4CdP7VnuNe40yjq/RXySBxQ04lSccd4uwBhJZPrh5/Wpm4l60+ZksNxax
eCdh9w89c2QC0rVAuUOaHccRM7qyhmgnR5AlPLwEOFHij+SbpDhOSeGk6919Djx88lqCabEBgnVj
qZHDSuARr3ATuqBs0rFfqeBTEnHy5bLHyBpOwhDX5cABxiEE4cd7baQHYR7Ac/GoeQMMY0qihdnk
J9bpBxsUOOdHBX8TzRQyUDjffnhO0ugrzisy9yL5JZ9IBcIypWwWKuLCd3kmnn3pD/Ci7GdNal9t
NWWzy5J6FXtycxx2wUokHGWGrD8MGBBplfRja+K9654g/R+GRj/aiQDBPK9LAFC92tIWjaj3VB/u
kzLdOW0DoRm8bIz8WBPeWisaWBTjs2ED++wJiiGgeJXErDKd8K9qaPuuYqBZ9fTNS8Lb0uDIm/D/
Bs7HVdCt27RaBb61Jyhw59A6y0Ga44wnNlcP1iCxbLYfpPAVYAlEMW2BvFy5/8nReS23imxh+Imo
amjirVCWbMmWLYcbymmTmpx5+vmYizN1amZHJLrX+uOcAwcF4d9kD37amg8ZmdCdTcM1srb16Ei1
mcZ6E3I/L0j1e8uch9yRNCxTNVym6rvCkuUXtL6sRKaOjtV9jeipElXS3QPNP0/t61QMoDnho5mF
T7mWHGrNVpvImDjvvfLXCRFlarWxLyhyFtVjh5mRBQ1xfmvpPg3J5MO6lNrXylsRKczyqPXPamTy
KDQKE7g6qdKYAY4Ne03uJZdFLGk2CMebPWD9yua7qVEvXXGjriLcgCVYXlrahBZZTwVoh01JQDQN
F8Y1gpqNx0Y1hGERej+ZNxVprJHlNq2ynVrSxEGgfmRYfWCh++BzXOHpZzcjHUjV5A9qpXiYKg8u
oCMYKwrWPFUOZPVTUMQ6yDXpvSdvTL9ZbtiIguwUp8E35AZVyFZ18AIE8JjjiAJNE1KWcXM2+VkU
1DTLqvtyvOrd0gzue5YDYYWXzogYumYMkaX4SuDSes+71rhZU9YGX/O0r4aEJWW+AVCqXabIdg90
Vo3WvrC9b8xJ/eqhJOGvJa1oLB4sR70b8rllTtOm6SBdBWhRDZgZx/hRz51NyO/qV4ZxlMQMcOHZ
pyIUZys6QSnfJyYhZAOTYPNdxpfyKc7sGsJwiYFJ89+o7vj7AGU1pC5nzvSgaK4miZLYrKQrtoZM
UONU+dqt3gM9C0gaCbY03NBm3Xtvkm4VO0clWs/f4OMYBy2d3MV+XkEj9CuNqjzUih3YrEx83I+8
t1bxXii2ZhrA/VJzJ9LO8nCTNt7DnJLURjAUefdEs+5JUKKgx9i4qaKFTlfnyGDi0Ih8AnkEtIU5
qcX8jGuNESx6rzMq4gKj+KGvwLykHZhAB/rqBWz4oRpY/OMp2TYq+cKb/zgDMKPX19aJLeQBdp4C
D4qspiX/TDifVfwzuAMPqE/3o/4t5biyO+dVZdgby+RYyZ4iDjN5IOF6AGTJISoTeqDKlIBxNdB4
s3jGXdwljFd7CsxfSlUe6rZ68YzxCeZN7EhE8eK70RbvYeDdnSLEEt2W5yJsnolkh7D3uzCGZNfP
YyIevcr9ECSO8VfbOaGifsbOIAqw5lBqnvqBGNnZrXnDtrsdRMffmkomZZ0d3Cjucs/UvU5NAhbX
opVfIp6LbTvRHFMwtGUBtR0Fx+WqYqol5AVayeFfL5VGhRZSHUwPHtlswE12ce0hIlaWmveOPvAz
+ELPXXDDroXdevDO+dweo4Z7P3PCxPdq/QYP6Zt2tC+ydo2E5Wv5qtOy9Vw107wmZAIParENCF6r
iHodMuvDS5JfXH2EeZmwKmL+BVTJ104Y3kJCgnZgrUfPQAVrpwG19GJYVWX4SzYetFe4IWP914Tg
YDKt7qPV24TWrycnAO2x3sqB7t0iJp1x0gmJl9n7bGHb9IibgQqlNokQik0KpSZSfK+l8z8k0X/p
xgBEUgp9bXP3yymL9iNWbeZ1jvA25mDA0eyskE8/giKdpCuu5UgS58QgTJhtsDV7VZAPnz8Hzcxn
AvnqfCtBdqBqYFVGgiYGakYKIM9F93adQuHjr0e6XpXVCqfxtNUS+eI2TNKRGTzGienAS0QvXS5W
mp3xShrGIkN4a02XSnpQ3m1oVx95BRKmDfPXsDS0hPqNsoaO/A1iuSkrOHqu9kqRpqFHB6k3H9l8
i0uP9dUgvFBhxq8dKKXRvdp5amxZKXTfUNOfbVyF3R66OPQJqjH2Om84MdUvThduSALY5YluUIqE
EJKQjprBCpkHTwlD9bZy5/1QUT9gTlBYjW3/FBXcUUEiECELctUbO5eEVgT0K/zvzOtCutThUDyA
cpdDIzFOoyaJajPHQ22Y5kEv4YolUSJKw2cuKuvRSFW3J66QWFhe8DGH64xEXWy91iScmrGkXEqa
ZsdcMK/yEGg67/NU4LpPEVaOEMhws/nR1Q8KTGFdzfEBvhPEeLzHHdUruurIrkEKM4df8+Ru0sAl
icnJYXSsdWeEpExr47BpO7tbZ+m+IrrAB3+N/H64zWF9T2MbpIIkn5XM+4cBwMyywn1GBl/IAhur
CtO8W7BA6wkYBO8loritHNzXmvz1yZ0e+OG/4dQ85AEXXKR4GE11iEvR4KQg9pCxI2TfCAz4S8kb
bdOJE2DDLuWwI+iWMKEoupd9fDWWW6FmxE2JGtpT8zL6c2PfJzU/tzrlKHb+Lw6p+pDapXP4AMeE
75oRQlPkYdZujAUiY7JKLOfct+QY5TOEls0I71S6Q1SeTtdQS+lf0z5HUU9ebITReZjzbzlXz0E7
vqS5F28nAG7UUUuCycdI5tLKQZspFbgfGuefmsHcNEkF71J7Xzrae6Tak+WpT5Fq+sZy849Fxkl4
P2cxYh29oXNxig7QMpwnOrTd0D26cUBNtLws9RX4ZZOdJFlhGxbQoD3OdyJM4lU4YHAtGuer0+c3
VQ6XfsHtE1XTdB8TR4ZuZgTqmnuK29pg7SLByXVAFAYP/Ktbp6vp7gsyUsmKz84MjxY8BHijdUfk
DHCQnbxIP0dTfEHa9CgDphURFjOZThjaq06diHvczUm5cT3tEAE0rEh9Cvw+0u+DLYZ1m5TOCh0J
7jjq7SfdQ5uSAbAjmznJkrtajve2sN7i/hAb+XSZ4MqCoXhpi+6cRtxBCq89LFxubvNJA3Nsv2bL
+ahSBENk+xz1pP2wYqdlAEGCTetXk2gx0Yquu9NMzq6JiMnA/NPBjleUVlhEsPWPpkl4otMDw9UN
iTqpRnya4T6l3W70m4VyrhIT1AziqS3amagnsHS7Mw3EJurRslrIMWlTgjBDAuJbbcrsVW9NErb0
mWuY+nRQC7oGrOHFBStaGT+aA1oGaRBv0Wv5o2ahQCvVsIX0U2sZl4Qi0RQZVTOynp2k1tHHF86a
b5H1QsoIsdpex7YsHoaJx9OLdM3gQ9az3bbrZdnok38OdRCMbPnRLqaHQBTpuafOfGXEuB36nrtd
5N5hXsA2revLTTFQS9GSrk9iGHqbCSEBAbMOkEayjcJ6nafAyyCWq1Ebv+tB//RA522tfsmN8iwY
OxckGr+znXwMEbFBhseftI/cdUbeRBaUB8erf1Lq4mISbwEiyQ8v5HEq6HYNuoZUK1Q3lAxt8ng4
hiOlCuwwMFeOr/ol+6Tvn+wlrDvNLKaxpPwunOe48JIdiSHXwCDUUtWHuapBv8m/bkjTqmcIulyd
Mlo0CD+4Wdz+sHzujiQw3m6+fOTNf3b8Onkt/s15dkxsYtYbvTrCwbEEedGhkDzpzDx68XBuoNBr
QXuEzOF7xyk4e+F7OucjuOAEQhNYH3aZHlIbgapD+GdabTxkCZvQQoxHzNNiQLIW8idYB+yf3H3u
NiVUcTW5VXZkWf50YKd03Eq3js7rh0jj3szlVgX2P88pRwAShCYUlastSFz/YIQ0sWmjsWKWMHaB
facVkIu0JbMsdsfkUVZbBU6A0ITEGPoH2o0gEQEuwaRDRn9G75CvSICsnmAw/QKpRdXPB9m27W5u
3A92yvTghem3QYVoHA10VibIcAKD2KSyjX1rekG5Ze/6avRdPXW2U060GcPqoXDtYJM7MyBL8CWl
3q1pOVCYlLVjCltpS2cnlO198O/qzCvJM9E9NCvhKqhooJCIBVZ1kGm+2468d3FIzLI25Vu0B79R
RCBeOFMSaAbk4zriOQxra23SlsLH7dIw1x/soiGDw8lfQzt7LIOgXQ8jVCONeQBoVKc2Ou0IbaX/
Q9SldtM8fLDH8clGpAqCPu5m7yPx6OrVh4gikSn4diRy4yBClajpdepLXUPKL+VJ5MUTlCDRhDXS
E06e1DBfuae5ZpuOIkz7K6/E71Rl2rYS2iGvqrfeBbLpnPkQ9roFWZkeRfiUjfHedovmRkQQn8Nc
PUAktuvWcg3fnDpnDdofbzDkCB+WxkNciNpyiTqJeBTgR3McnBCnUG5HhXGq8r3UAMysPhu2Rmj9
ERQ5PP7/D6frGGiR9dfFmz6xjeWZALWL0xfbbFn+WqtfWYb12yT1sB0nAsQIe5+35GwEfjOHv67S
3uw5aR9nkMJVsx0c7bsiBuksZ/VKsMwHSy/ZKU79MrokZKkByHkK259sKfAIyvaNjMSbSd1TX0dv
EYwaFUrT+7TuWkh16iT8vB/mTViNGuwpqJ1mUhcYZdq4qclpWldASVPtXBBmmI90lLN856pYo9k9
mUX4EDnzY8aoWaKOb+axIdUuOEfSOAs5/1HazgH65eXBHx2C76hK3kyTOd+cv2bPeoCM2PWG2KQo
oKw6pQGNi3FU3i0HX4U8PMxRu7e84uQZARUPpLyBsOx6DkGrMKo1qweKmHcvKQ/2xJMcB/MGf/Uv
a0ealQL0gyOKm2DYKXR2tEIi/EGDwzYeWfkibkKiWV00VqzJWMrCtD9dMnDMRUPc82tbkffrhLp3
dsEcba9+Hsk8RQ7qvJQ5LCkQO1HT4lBA15EKSDdWHZGhlPY1APSXNRJA3BN7GAHwXHIjXGcjaXjp
XLxHM4ssrVdfIhJ8/3skXlMC4kJiAZ0ITcs1VVA5PenrkhoOmcfmui5qhEe18yPhgg6Gm5g+hDuc
nmc2zKkU8o79xpDmP0ES6kpNCUhGoeKTLoNn5M3WI31ZdznpEraZm2TIZA3DzyUOVbhlsPtqIpn+
cFR9FKW2x7L9ILv2TsXD7Jt1+p5RMbxtU/iaobtUekGH2ZN07dHP+vBLNQO4Tl1TZkPxYm68uXyv
lzdB9eG8tiv5LsackYIcQU6YiDRZvLQkWBvUzDui5UxQ3XcWqL0beYR8p6SPO9ziAQNMV76YJEii
H4jYfrV7PoiV7PJDUf7a8z7WiG8fYhQaIVpvSCXzwRvF37S2bRonvRbfcVA2qwyNU2mTY9/M2bdG
CULOyEFXHJobeGRqhPYlXbebsA8J5O8Ec3z6XtkadZ4Y8RjqiIOOO+NuRvMr2clbtMaPAxW28GLf
bXMPhgbElKDZedy2Lt+PIW9PUc0IDB9JsPdLFEZsTfGeJkKuHn34V84ssNPc+RNkPfnX6jAYFIT2
jrjopEl1UEqbARGqP3Do0f3GC5CVh8ip5NpKrWtLMXZvJm+6qV6o7pLQKVbrW1G2NlPz06SK8iAq
+wj5cjRmcRqM7roUoEYI0LZx8GKXw1cqvM8ymUtfr7JVW/7rwM4LSei8eIQbWWtMgysichun/Mgd
RYd89xzTJg0u+DFOPJPeLcngYfgle9HjZVjr9IV70Tsxh0ULCZp2zdYG6Wd48wDjEdv6KemcZLv5
OkJ2v649tOT/I+XuO2fPuausc+qJnxihPip/fwnYIwlySMIdwfDsrvE+jGg770ENkx5BbjbU36Ge
FWDSH4PjDP4UNXsOMDLuvKVuo/mRlOa5tv6FPo2FcgCbKlEDkWX0W1fpo8md04baq026LT+M9goJ
7m8gCLrEhBUSoXvpkR/nWkcLoBsQEj96MPCE/2kdIeLG9GTTP3bsR+hNO6vEhrYRIBsUbfrQ/NpO
kgF1gxWRx1bslSIuPNGT94S42Y0w4+ncjilGxXbaGU6LEhPGSOMm76lXkYrwe9u+1XZEUiDYNm3z
fw6Uwqoa3WidCXoC23g6dNVHGLaXcaDoHEWFdxt0+4kmvm8kKxREY+fzcrY0fF1BqQNLLEnHdpT/
DcQ66miidg4MKxUlPK2wrP10sGcgdXtHkhNprET0h2eZm+tu1Mw9fWHHsNa9FSlbo59U8qE0so1h
Gh2zQvgbqIIlr8QJlNt8HaEb2BeTrTOKmijSpvSdMLO3gLSPHd2/LJbqb84GQmnj5Dh39aE102en
JanDy+dz25rOpY6mXWAS3Bvx5fHbeYQTNaZPN6H5O296QV5V9AAHTG+WHP6Y36eV7dkLlVQeIcQs
IhaXb8pEdIb2G/Tz06DzwuYO2m+Hx89L76ylFz7CjHvHjs7std4/Bcbk+I7b/CGUXqMpHXyyEOk0
cKddP5HHBDS8Z51EbzLJoyTyT+8Z+zwLrky112Ai1g3H4Z9l1v8EyL0kaTQqNFJZjQjUUxsoeUn0
dm176gMFTLGDMIn9clGJ0I4IyVsEz1MAqpxrqCFFru+FQRKwPZHSlRP+vrKpXdlpk+UjP8pPDaZd
K0bfaWI3mOpPj6dwym0zuiQyxmg7JvRzZp8lIoM0mqhKAut6mHib1pDSum+7R0LH4n1G6tQmmc1j
0vA3IvJsiWiBQaEh95pkWHDoWNxBOKMz5ztDxyAt1nQnVppL0ZdFOZuw83dJVYJHsbjuzMGuMego
Bq5ovkOy9Oyh09ZuSa04EeFgJKg/NnbzFU/eT+MWI/i6ti7t/LHmZKe5+dlGB72idPdjTsmAVuJf
k8TMVMavmff3IjrXY+3uMJAmHRCC1qbbwaOUdaJ19Mg4h9o0BWyT+vTgdJcsdKi0ovsGPqjeTdZQ
PnWe5frs6rt69r5c4b7S0SP2ja1e47Z6ykcHwrjEH5F2LGI6iaGAxlRDmj1aevfuUX9KuGdxi0Yo
3ckxLqWAPKnGdhODX6GxVm82JyZMfn1up/TOWMZqyDm+kRDpE6nRkv86IO5Z9aZ7AdEJsSiRWl7v
Ok8flqK0YZ+BaMO4Z/vabX7S1vlLJ1AwKzZ/KPn71hUi9aJN3isHxemQgY0A2//ruy+3d8+u5sFx
mAfqHWgECcRzJfJmZ0ry5lrqUQhqy/ItDciHsaCkspT5J43DBv2//dZIq/cymppjFPd3cgL56DWU
kVZhb2TaQDDTqYnCtUO/ZZKvx0XZQUAGASUWVHOPCPdXsh6qVaVdgkEuR61e+C1ah0caMVaVklcz
iKZ9VYtXzTO/5nRG25epfMEvEsTDxlNOnOMm5+4wQ8oz++mFIIdkX4B58gZRLtlfK9qTPOnipdHn
e5mbiZ8oddZluaN76otUzwMJ7PgiAK7T9lZ4ZbuLBCIdqDEUBH1GeDqx5CJGtBLKXR94b70xEN5s
Vddigj0Y2/JB1OqQa/Of1TYUU/TJvuqXPEwx7b0JoMYY3L9Kjr/8b/QBQMV8DYYUFL6tGWlCdSJL
CctKNYNMGsmTZhCSPnbOhmqn16jN6PKsXlvOWjCkEIDmXqYSEs9zPswk+Ox0OKzl/1RGehHaRYlY
IazFqTHAJu2I7vD14Im1qSZNRbtCRHzSBkun6CXrYOuU4V37EVwd9OhiZCwlTH55Ur3mc3W1OutM
XPtRE9OlVhaLtC4NdM6KAsPxVJXBRz/Ej/XiCyZCi8BWOtYmMwUY1rxjrW0SzeXT6eVW9uHB1MZH
tJsPIjN7Zg+/6bytRebwqtdbisiybW2bL7NEikcVzypq6bi2I9+EBBuWq1ja3iUKcN7M0TmRbKAk
yEj/NVW4eEaXnyC632DG9lB0rU9zYvhE7zN8bFvcS1n+6TEAS1XojzU1cxgKx24s9xFSA6R6LkaQ
8UM41dEJgdtbsi7XxHZpqwqjaypRxJFtGLEspUedwHwqnMeraDDSxFbNDWmYX2a4lIhrREQrN90Z
jfPXOi7S7Qx+QQv5w7Lh8asQnEExKbUbiT7utepTAXofrHC4pk7524UIJFyHZ5mS3igsA26FRPS0
UuGREifoJ/tHyswmpojBFCvZdNBZ1BCwhRu2rwdPDK+NJ1l5mA2oiiZX2fHQonMNdAQEALgdO0M9
F6V8tbvHvtRPuu3cnJZESbtgLjMUH6kk+76JD/nQk/oSig8rqho/klQxVa71MdltDymg3h22zlUm
OICpl4QZYEP2Cz51/BbZjz7SR64sARdfVZD+qDNaQcWdiIydIHiYfnKCY3N+CEvhuq9BSRVITcfV
y/aT32Q5PLR6faKUkQaYXryM2skiw9RPw3LeZp54qRZYm5+zxk42rGzR322wK+Qka0J4axye1Q06
F41hChthpIeyorLbXvpf3J4bfKEiLMpyRVLoviJXzKPGZSWswQKQik+KUxzkYZ4PET6PsK+Ga+IS
S6NP1PiYKuObQqo+ABpLUdgYh4gKVzI3l/StNt0XXYSgWXd+acNGyICEvVbmLs4q7qghy7Y0RxFB
Xfj0ARo/zCwqHq55WnpHt0N356mrUbBdYieBsPDicJs/sqXaVJp1v0WHnLuZBpoMQv6IHGrMJg7y
rhJgGUWPRecA4MBBZCGIe63OlUM3gRshwK2FfORO31iWcUeLGb24yMRWyrO0bVhX4uAi8aAYE9uJ
EDu9sUj3xdd4tGlm7MnM2UhynmWcGb6bhi/x6GtNFz2YHo0Dk9n906cSCCEiebXs1CscUnvVwgGB
LB64VRktUBRxhytHl+/GyNBGCeTO9dS4m+uZb58+GLdCEG0fzGTNj8EK0yxXvKD1V3TMDBPya7zK
O1JaPydV3InSZ+NQO3LvKFYdgnC9eHA9Z559mRJSHXX2J3ip4NN2xEOgNLxkyPuWpuj+waWgvq14
Ik73DuWeYLstri2DXRe42ns12ByeP5rpbXR+cNdkMIZV/yVpHp4YIzGTYCWTqb1zdJ5P6qLRc/P8
klfjK6LQCJ0gSfTU6Gw9s7NQkkXV2hjNu+BC25lNNdDzmSC+y+ZHu8yCh8nmiKYyeNXLOqB9AC+L
E8BZ2AyIeB9lw2hiZN2n6Gb21vaF7O5dwsKMwCBgqvPgV1D4XGP9uzfjYl9YHSWkHc6XJuphZbub
GxpXF5UkoJh+aw06u7yx5Q9h+vOIvCkxqbWKU3ObWOPLcjI1Hna4H3Rosm2ejVPgOZ9AJ2qNALAh
Bj0qVyDvv1qUJOhxOP0g6o6Fyl/ttqp3RamjWzLoZdbTFPZn+JxB5rDuiAeDM9o3Yx5AmPAotLYo
gVQQZTTJeHNCyTXrfcxSXUYRPXtG9z6M4L5qOTHYIpuhHvy5Js6yQqUVmv8A6jZ8iuUqM0Kxn5N5
n4fiAfbjj2GKYFTX+2nz78nu0NXN4marGM0Zmr9BL5iuTOjqePzHRzhtnLC+NTEIZOz8aNlVN4EF
sCMcq4DvtO3ye2pjeODQo1/MXSN13bkpH3HSddZDAhxb7YD86Orjfja8+Rzm3NFayg1TTK5cDzkB
9YZt7A0Px0pTltHRdY5GLqikke94D4a1a2DXlqC5gD+VSt8tEpayYm43XhU0K2FM7wQvPLAMX8XU
073ELf/hTA7u3/EK8Xr3Sr4jLcS7ZtXuypEjXQsCOFjCM2WCWo1SvNbWcA0XNWQTpN+hVb6a9Ys3
IsniU31tSAvP7XQfhPlrOiNHl+4YkuUusm0zWnfU4ZRXS/ZwJ/nO5zDC8VxfC2uTEYlNEYq7dqY9
at6dThoRrdfZxanLbEsZp+9Y5bEd650x1A9q/vHs5rD8RgRwoRmc3/RCf3ccUFl7su56ckCI9obq
KuUGrlZ60LKSEC7F+QMWoDfb2F1UL5b9ShFJNEfPDatv3zHXRIu4HPWUL4iPF11xGLroKZ54st0p
Cua/ei42TqPvp5YFJvlldskgcJoF0mZyxeKuRRdrnk/FQprV6Y2uFCEdtAThMpqi6Bl774OEEqZV
SZNlTq1DQQyz6ulKyLMFcOFuMgrriFnygKsWMr+9Rk4S+yl3tmOjMAbA2QZWBIwIzNYkDBNWYG2L
2k420cyISFWMWpQevT7xs7mNQkxxNtkEszaflcDYkXgPZCPtzCrMfBO7yqwcLtfAfWDWdNYZZdlR
7bw56KCBD0+UdpqIcuNuX03NZ1dW30ZvIfHiCqQwVp4bGCmX6sW10aUjCnr+ZK2KTr08MwGPi12C
W105RzmAc2tpdJOzl6xdukYmLp2xo8yPupnFmoCbPgUsE/Exq6ksaOps3Uwp13piUdhKaV0Pbe7S
RGCE9at1IPw8oEM+J/E9+rA0uQvT5kIsQ7itAvFhi+jVWV5gZ8K1Q1qm6eORqHNadHTjlMx2dpJ8
73ESG39DAGkqT8XEhmfyIScxF7kurEend+H5ORlTKjwoIPodlHrDWuKsNIejFQ6vWbU1auKJWtf8
FW8qsjG32uuSd7gtsz0+xH2MIiowZeV3dX4Du10R3LhKWnMikBZeE1ybhH2LPbXOnjs+UOYjOGSM
/ADmMOERQVyJkR/ySdLfNDpUS1INzyW+6m11aWNxnxCj0SN50qvmRHHIW4EoHAcX5RqZRrck/2Gm
2NPFUxEsrUNzDxBRKnEPYBq0aDCfK2+62EQXKyGvVpW/xbl8Ydg7hdynMMjZntjy98VDPRqwEZ4N
B0MFAsUxqsK//F3qjY1mOX1ubXKbhgxzDssrvh3K4YTyTpLzgsu9eqdQq+LQB1Th8TDV8kZiN85a
ckY9e/wt4P/AS4kg03VkLL2BXrpAINC03GVujrmuzQr0mfamF7Lx61DDSdKU6W6I8AhUQ32hnuCJ
K0rHhdfgoOQjEdDlxOXmr3OH9DDTmBYdpMoWmDBLKpt8YR+g/7BHm8a9o/TGphLCGGmliOzwm9Ed
bRID0CqxQQT4QwWd+G2dUvPFON3x9t7rJMHvLdhUoQjkQL56fsybWvhO1d6WT2hCYrg3pjsZ6v3a
yOe1Bo8Cj8tDRDzXFoLfM56fOR2En8amtq/DfzTfwnOocKJfixLSYrqOZnyprGzdlxn9vLI+/n8G
k6w5sLwiMiqQSUzIoRd1yy23LQ3ZJ9cEMVoVX9Ronv8o//iLZ6M6VWnebNA/XHqNRVez1rnd0+gk
+EVYaUO/39VF+TIixFrT6SbY6MPHMRhvBukJOnbGobZuHtOvTxN3T9OQehib4d735oNbzztpTF8x
PZDSDN09R8xjVFFHyzZ10waW0aUGpyLzA6nAeloOyj7+lL2k25bydrSVWuFXcf6YUith0KseCAAc
GVTphqn4Uyv0qx1YbKxyxo4/uC/4anUseflfIPJP27CM9VLxmBB8YOXdwZVOdBNO/1VbYe+TKrie
St5QmmjxwDvdUiLq7XJ89+umcQ6RVi6p8yYEJu+TxclWFE9oywwG/+Gzbhn1VSSvzMrUGbO8JpqF
qIM7KdQWUTSmFpkdq8wecVKZD7Mur8IEBiZMax9F7Or0H67wRZxjM/wciIFZmemiXKdGQMdTBbOM
vZbvHPCrw5J3CdDRVurJNF70Cs29GdLdCH4AC81hnfePYQFZ3Y5Fs+0aSbdqAH7YeQVBIeJLlDWP
V+OLbmOLHi1nS4xcQFCBdbSCfyoANkK9NCJJSfb/P1DFCEGLzZVh/DMYAFjQ4TbW/NMo3dqX4/QV
BByeOqdhKoxbi51a4nCwOGMWwiEcPJYJbpI6mG4kAIxHCOF90ZsvjNW437OZeUSz7XX32Mwm4qBM
PUnL+6CIlIN9AE9vz8q09klr/OkB3mPDG66FPWMT5xoda+OcNZB6qbpVGhCTZHnzjb65VYZzTrtp
S83Cg1PY7x0sw6r12ueiG1HGROlHbWTZGUZbCwhpxV7KkWiJ7dRDbxJYM1Vcy2VpmjtttoHonEs4
8X2zAxdqd+g/yUepN2PiviFTFRtLaac2vROKgF3bRPGDVdIA20frNG9Y0nu/ZDfYNMCmHoOma7Kx
T0H5MYgR8UFUg9NWO1zVxTqfE2tdIZPnS/LT5Vmx4/RE/uGccS4xs+gSlMvkcrbTS94yYjU93RtZ
fzMapjw7Llo/CMJNnqBEDePwEuI4nFRwxyN/gsfEspKxTFTxK4Vmzz05dPg+OZB09wdT37W3s9vy
Hy3JtOBp6etyb1C63rhUkfYcl/xuOh0VJzCiDqm0AeWg+ptJM7sPUJOsi7zcu01xdLX6lSbWA2n2
ALjWTbVSbErHuCN7Q56grpWu4DdwzR0zrbvXYdWsVDNSUmugx2zB6YE+1pWTpwjhaG+hn26FDmbP
1xz+g1RVWCUXvpi0OHrVzCz5pVlrS2kBDuZ0Mxn0X9gvUd0jgJLRK8LDzYx8GFQBEi9GeNhrqJUB
2vmMyd/pSmDGzGs3dYW8ZZmvEMwMFdW1GCI+gW48P8a7wGaC7D42O883O+0Nm+nr0BTnMjb+KXTk
iLTSXy/PDx7qERaQvGN5UX96bd2LIb4EWfAFdi9gz/QT4uh1rLkPnYPsA4K5eyl7KCbpjd6KlJfP
sX+lt2qpy0sOeZk94jNWW2tOEKIX3pWL4bK8LO7Ai60MtmaVtiiaU6J6calrMkWs6Zwqfu2ugnYt
ZnYJ8IpldAif+lnu9QgiwFtCIhZm0PDqvambh5YY5Lz4U2HcbaEa9Dic1sE4rFQWY2qS6xG64TAp
Mnnt+slzxnpbpN6nQN68XiZB05wIcIIhYE4OqGif+8Xy7+u2OA8tF34k1UudDbtMeoNfIjTWAvKY
cyoQfZymiW85J7eJj3muv6PU+srSJvKX+wbjW62jOB0F25is1zI1TqXH1IT0E50R0u2q/o+68+iR
Xkmz818RtGeDDAbdQpv0rlyWrw3xlSMZNEHvfv08vN3qmR5oFgIkQNrdi89VVWYG33jPOc8hnafG
ruRhTFDdM/rHRo9nLzLDw/JXGQPdcWA0dlbdia3maMOHdy4tfoaLidv0V+OHgaOxykPiqgGG41bP
j3ab3PGhoDyLdXo3MRCXxFiRXyIfdEP3YeS0pRvpgcXK2RxRWW0Cr2TUiYAsbVqjn+2Vq89DlVFf
n2TIW536bqf5whrC2eIMh6swvGht8v0RQWnj7DAuTSgNb64YgAiBMuYVo9E8WEW4FTM1KOxh7MT8
0xrLitvXH6nBPqsgNA2a/VHOpYNt2WERouu9VVjPg509DyECbLUIekdFWS9Lp69Al8NRuDGpIiok
PVEhTfOlFPnEIslIjk7sxVjx3UsR9re9YPBsZ2wisUu3IfHnyMdUzA3krnDCdcCYpy3/h4fZA7Pn
QbQ0ONJ9yiVNfkwR2kHvAYWhsGwKd1ZfYhsCu7ziocnkl47VCTvxulblGSPFFmjE61RPXHDDF2xp
2CttTG/It7iQP/yZOJlJ5nbtm8l9HbHs4fmaUOZ0IYP/MQlmxI13b6hqq5W3D8vK3Ot6YL3YZ/sg
nNHUp/GkPPlITIagfWD9IX3+k+nyYih8mULR0daiDnKnqemSddU1YYm2LWp32hc2b6w2wRnZf3Ro
1Ws8PSxQhUX5Mfdv5DY3WPem/6XqIvw7FfEfAMD/Q9jBm8fd039GDv4LpfB/9Rv+X2QSSiia/zWT
8MI02sb6X2CEy5/4O4xQBH8DJeg5oFU8W9reP1GEwvsb2iYtxdyvLNO3g39HERoCTKHreX5geh4C
Ov/xTxahYZt/c136QP2FVShNaf/vsAg5tRby57+zCH3Lp5zEXC6IVB5TOWH/J8xpQpoxcmAXrBAl
sDLnpdiMswGv28XYwdu6XlUIzps8ZDnqtuN95Kh31UbusUTMCL2NiC1zN1feH8oaGeFyOnOzOH4U
FduJTGqUFcosa9KPx6oxb+egOvpC8BYOYQ7qilbIcZE5aCa8QBBIjoAX7hoduDu7JHY/44Ff9c0x
ZgrnIjW8mqnvswYGlk9B3I3QnLlWkoAvqL1iF/Wx3EwmaRCTQHzUd839xEdopYmAILUEIwaFTJ4E
oVavL/aiZt/jM/JUdMirBNtcEVAVR3AtszIAd3ZwDQq2hwWGm6TAz5J0qLtp9WzFuESgIRFwaYdw
a64lLrV12AwW3lgx7oQ6DFN7rWL8O7GPUb0oOb5baFHCbjYmjXAQ2aXkUOzVbsp7F6/Cx1S27n3i
1zgLU55nnm2InSF4QvgGZVt+SsFlnK4DPBqn1Gg/Z0M3+8l6yBq/33YKby1pc5fahaNSezl06UMt
jHf0VGcTmv49uvKz03b5pdbGA0wjcmQutbKcLGKOybpYrx6vW17iHigI72Z4Yg7TXL6SaC0zfvYV
X+XqL6hplMZ0MgJexpPumEN+rE18EA4klqNK6mejwyA5xPQbUn4Jg7DUBxu9jyd2EGGTxaEoSpSA
Pty6krZcRH7/kQoSd4PiEW40D6+Biph1Mwh/i9uLDlNz18Rlgcrmbo1RU9Xa0ojrmtFGLOpQSHU1
IXy7BsNGLEInBhjN7JZVDdIG+Sd+bx33DUe9ZNiBSjKmSbiuevUZZHhRHKRnh1U8seeSx78hWQvb
pfHU2CN8GK8+qHw8q8lHD5yH+1I5FwfI5aWvua+CJmFnFbY3g0ddB+sEntReKe/jACJkT2kAsbFV
LuG+lqI9u3a3NRuEB1nhfbeoywLe0/zE7URMoiBEQmP9QY/9TKNx82rPt2Cg212QBd66gbAkU6M4
Vb37m2ZBeOSWvTMb83dC6kJJStdpibZSAGf0BCJ/baGLZ9lSDYn5wLGiL+QoYsZeFWxpOCRJiRSG
utntXQOPMfdjsdf5fdI1uDWIusk4YuU2mTS4Yii2UJe20dKw6HbGqaMhdtMQe155bRYxVDnviBRP
eTfsVAcsa8IRv4rKckcsgwXgNCF3xYvfnJ2maeHVTNv8GHopk5p6b5JqOoNJwlwqXaxf7Z1u+iOb
ie1YD9+OkM2azctz4LMwnMkEQWcZqMcgbrKS/vhe8/ewEaR9DKMsynkefxTDfJ3/2lnNLyrDk975
PZOD8KZV3rDDc2b/qEb5UYgwPhlTd3K6UxW9zlYWbYnyRUwRg7t3bfmo7ekpKhsQRcEtLIQed9ZI
Csx5AytlHTJiazrmmuhPDtQDKZ/bKuvPc99G69brv0TU61VdHUdJuZ7PRpgUlcs1D/8SY9W4KWfs
HHwCxm0jS1bCwIzJ4WD3OtXSP8z8iVUy6Xem2AGjkXh0zZs4zV8m5xHMlrPjg2vT0k6JMkqyDZQF
aDnF2OmyN9blNho5fdsoubSsIEXdvmb+cOONfsmVgJGl9odsb5oCsk5fHRQbc0EJKhcbdjJ1rN4s
QH4nx00+pJ7LI92f367lweJptoYCShoZX16ZXqgKP5uzPDOOnjwDHyGPrR/mbBOIU02N7yRZAozo
agnKHqMSJxFmqLU5R2xmZbuf4GDRAOpdYERuxpHEFN9RtBv98SFvhtehlbjkdX7QjDRYqdL0OKLF
+5H/GUgoEjYs10ugugczIYoUykJwH7HHDeGYTazDAjarv5uE/Y2dN8GBs8zQdnDfZiTRwxqeSQWZ
siGqDsxnYpHl80EoAb3zrLnvmhSrb4zErHharSopdpaTtJxp3p7K0gkdtXtBry5RzdodFRt7pvtk
w5T9Izr/AWfqHXWFD3av8jdZjWy2xiA+ROWw7byUKveoI2vAqzY2ya2WLsk6JEO2cEjp+Y052N91
MKgNSFmiSORQDZ/4UtG4ejdM6U09t92+bj1yuPoYdVAq07p6N6ds0wO92Q7dpifqdNc66WfImyL1
ivxz0aZ9a08i7tPAkrlWMUE6N2/JMaRfZczqoJkSItOleEedtzcgPEhoNFxUAocm1RjpoA3PlMYE
B/IOq6I13kBW5nF5m3t8hhx8cZImvg1lsLrHvF65jbULcuOme6aC0YAwj05WuoTbE1Ylq6GEsJNk
X1yjUwz57kmAn6Rtvtr6yaK7zGN30HG+9Q2bl35GT8+t8bFVbKyVGKinZaniNJSlt065bcZHOek3
L2/qTSMDqGMVKaYUN07XdW+2NWBv6fNDkDyZJVxTPyru/QwWh92wtBs0VIvWOrXWOlqsoi72AiOi
KttKiBrBDtplnyFZmhUxR5g1A7Rf/2iMqFcOeTkvh+oVu5m3Ju37EpvZNV6uwXk6sqbj9ofm7/zo
JtXbVNEeUs7Y9KVKsDz6aH+yPnqjN2/pCa43Q5kdA0nGscxQ7YmDLmIIRrHIJe+h9JlF+aVquoPP
zXEtQxIava9/JIcSC+K02IkZdXcksAxP+QwnwfXRj7mko/nol6LDgM5PHgJiyqWyUh9tO5Hz8T9b
Pfwwhn0TUzFZsOijQwQR0wtAQP7+lfQ6ta665k+ZVhhuCZPG5nsZ6GMQ9yBiJ/XuUYONbSqH0FIf
7dDF9AY2ZsZhniGYzm6y1wUebEyTcDJY3qpg7VHCSZqChXvAQtHwqDZHa93agFobxhDJPWhbmNav
71josR7L3tr6tuY9DjxnbXgMcwiUwQ7C7UXOeJ7Aps8bwlDIH/naT+SdI2LcaYndY4jM/phmeTDY
66+82rut/ZYwHGu7WhFozbvq0WkCkiTVA77u7CAaoEDzwLPK8cMLBsX0rnO+RNfTV5sOnNJefglG
vCXS50IG8WttZEO1pp3oI+r94URIeKXNq52TlzZLoER5cRtzgUWEm371jIju9Nq6JIP1HHY9BF02
bGlZ3umwlWcPI3kD2buCupCpkHNnYGU09Ghv6o9aACkE4TjhAW9gEzDvZSuvQTbc2BJvmHQnjzuz
fIkSf40FesEdH4N9VSXBps4thIX6l+0+vBkardKkv82q9HmiVXY1LP7jztD+OsQIBU/OY3Wqm+RB
lRL1EzZZYwIJ6IL0iHf9lAQ1CmlMxIn94zFI7KeyCi9RkLtryHiBuoRR+1ROAA9atzz1TbkTBlsA
CFgL44jOzPKBePpb4p94FeHrZdUNfT44tPRbiGdk5SVMMJp8gBwwOMpZ/Kmm9EtW7Q1bbTRuirHH
GCHCCnychWjsbVgecKrtOjzZQ3MTBABbplH84OxZ292C3Q+LCw2tFyXlWUBIZo1RvRpEY0o7/3Cc
UMCCpot7Kuv7LsYkWOtfd3ytw3DczLjjdpUe92kNBbOp622KZXsNNYXcpQVUkF7GFZtaG8igk8T4
agr/xUzHL9+0mpMVpr99ayMF9ZzzppVsuA7y3qnq7yDK/fMQuOfchzI3qpLVwW7wsz80G4B+csqv
uZ++M/1ZESVeT5md3rqRuU98jZsQu8qh69sPzyuKzdz7Z7sn1ax5aiGU5j9hc2KNtw1b77Ptp1My
jB9TUyc7zInvo39GGT+0ufNHNIQmEY34XHc2tiVX3ZoW3qZcJs6W+hHM4MEV3YpCwD6sNzp2tpkx
PGhS5KteT9+KIGej7E0tRixJBW7rvDTea7LzXnnvo3asuVRt0jiW+3jhsqA0rRuzADwilL9brjSb
YmSMEh2BcAlnvNX2e2RW/MAx0zG5Ii14cEB8s7shlH5fVyTdEg29iKXuo9NCd2f+feordGgp+mQn
2wlTX0a+Gdevpy2wIqcyGliYI31mtLdugFIRq2AwnlSMTYCNWmM+Rl1urOJO1xgmrXIVKgaM7EZY
Fg50AVZ1HJ5AybwPTnBqfYBSdui/ToI2ENQVzWtrgiWtebCpbdaF8yIDMJ2CpQGOw9Fo8/BZZy9+
EX2FmKTWvs+zus/IoHnqw3Pim9nuf0FT7+uQje07CvXJGZXLO9e84eOs18yezxGWiKlnOZwHfb8z
C3Hb4X/Ap99+AX78UFYDhRMKxkgagbEFKtRwO+jyUVLHTuHP2TevVh+95ZOOjk7XqZ1wSTxzpeu4
LBtm8alUJu8NlxHBycJdO3u8XCm6QRSNK2xWnB5G8FNgCVq3lldsZfyOb1Nv8zy603mA1BiIU4s9
9yaBW8rwuU0kzA5UkPnGHzET+crkHOiMC7FHYz95WCZqwJTAwdibx8PiLgQE8VRAuWb1iJprwBVq
qs8p9PSNpCvhSSNVEJm0t6bC7ehp80gJcHGfzO6uHJqzO/AxGux+2vstWwk7sF6K2ED67H9K3nS8
YecLo0p7SUAlAeqPp2MfxkCQp7hcNzzIuHce8iHR27qhyrlcV2bXwwgPK9wMfbLvbxwjuyuj6WwY
vjy6bVJtgiVeqmosuUJ5NxNHSJu3f4asyVdsddYt5BQjNU6z4agTq8Fpqo66Kp6aURwaI/o0FJpa
UQck7fID9FFvZUXd1dbqewjmaT/0xS3CD2sJgfxXyGyf8vVvPCcawdOkF1Oyi8XHaq0qpvOVG3tv
wY/w1D3ZBGpXemefV/VW2d5rlPnmahMHF+a9P8RTvuORIcUxqU8iuMBa0n2oYhgfrpugI+Bota2m
2Pax+5rRTUVaLfAJXGTJzSgLAwLuDBcn4kE0JfAyyyyG69BZVx/Pv9l8m8TtQCq1/k559W2bQoaF
jtLGtKSOOe5fyBanLK4eOxP+ThMy0okOG26S/aTYytA6PKiww42lz35cPES2/1yI/hYLoDznETbM
gp06nQxfrSVL3prGVxVI/CVZzh2VboXcITRIYcZxnNs71ulcw0MPpqTk5SifBlcjpArz5C0sljip
yT2RZiFhFpxVWYePzMxFt4nyRl2UMYtNpqfXMYo+mLC+Wh9oGjdWetg0pn2gQDhtq/VgGeMaqgg5
lAh22wDjrx4B94oBfJSJY2mYtD7aLJ5y30WfDeavWsz8/dPwbHaDBReo2DYBUL4bk3q5jR0517rG
bKEjY5OQaSPOMsCPLZtLroMTa619WbjHuS3RP+zbHovPnu0M46LiA511bb2bzObY2h03hbrZ2wPW
EyuiJMLo9MZophoU3T402QzhURnxzVZiE4Wg3GJa4EqMIIMl+Uft8lvk0dkPSrB1sSUxmkby/8Ye
ef9f1Nf8/7hLllS9/Ner5HX85/s/7pGX3/2PNbL8G/dx1/F9SUMN0he/8vdKG8v+m2Sz7LFgNgMQ
Pw674n9U2gh+iQ2z69ODI4TDyvifa2Tvb2AczCXpIwIWySa/9D9Ld/5l+x/9s4TovxVdfq+Tom3+
x393TfmvJVaebbqe9EzH5W/1HZsnH2vm/9CcpmdQAzR+nCxQFgRcEFtUd6Jo/GkY/JdeTveam5Ap
pzPEYo7YirS/5+9jYChtV98aOtwHKhV3kwFTK6zTzRucD36d3NpgZOGl0q9uZ3YnNTDazC78OvzL
dVrceMbMxF2Ux5SuhoNdZ/1mdoscdR+VHfpkESfVOhGEgcOwfzPoQihd7wtF526aOmezsB8cK2t2
osbRR6ic3hQO9TrVl6RpXSBrIWN2nxwylttdPsiTLIdDg8UK7xAohjI8eMB3tnXUduRTXLBOOOIj
JPtuuWAHGnEaZi2mGR7gLMHX+DSvTTN0BxWVJxNvSdsTNueLh2EfL8xidct629zWhveWxxML6hx/
jzKGdtNJiCEkXFapVW9Y/PAfs3L3REbdY2Jkv8URfwMEvrE4tE787WlmUgYajJvDeSjnb7CbWCKq
8jssP4mZE0fPYeg6GlfTNH9SoAW17MHP1Bek2H5NAICwuWHfCT3CWp7TaxZO2xkjEltTdC0O7TAL
cb2QuPSd7ENU5mOsIT+NBRFwzjRsrz+x8I5+kJxTAtBJDdycmrNtEjnp0yJvxT4/7lHVp9ym4thf
fkaeajGWuji1MPuSLPjD3RFEljgz71Rn4oek8+sYFSz7jbAqBZOxs63k1wlR3cDNVSwurAc4/syI
uKAJ1mXbyk13oF7uConOUBjZJ5t4tWVgPBHVXY34wNiZoRMnFuvkbuLuo1jNcZE7hbZ1zieSAA1i
wy7qsBMjTm8g0b6NFgSQYXqhP+fVbEpnjdb7Sgg/XzUwemlseHYS7a6jdjjzCN/xsYrXOAiGzaCc
W4nPxKgG/ChO6kIkso+MNOVK8LGjkYZdVpo+J27Yb5whup0Jk4VsEFZ9Nh49mTvcErhcsoKoD27f
38mhevGb2D32RnCcgrjaVUofrWw+A8/H2d7wg9bJcmFbUp7lS8vqK9VmAMgONGAdZAUkqg8daEyf
Ql26OHJXJW4W13afa1v9Ugq9sCEJbfbgH3gZPjOJlsrE8zYRGcdH+VYRBiWobLwAWHV3rZq4KcUG
L2QzBBs5ut9jOd8SRmh21uxcLeHf+RnSfynEpWg+HJwwa7PzfuJyXpV9QKFFCf/FKczTAMNgHYf5
8+I1ckdz05v4OiZ969XBcyfzO8bTiGUIZTOe+5nF1k1Reo952mo+cfWdBEqlmvwHLBdaf3QWsQIR
1d1jpQRsBSzbL2mqpAmnKZLbxBaYG1huAh2ysJ7jtBlXbcsuELme1NcZO+1dTY6CbggkYuANTpve
jRNZk4zPIxcq3NEjpkzULaLtzV1XqWMwCr3Pepfk7Y6nOGQzaqf6DpaAGN2jio0thd/hiq4ZRUtX
S7BC17BQcJjOFKV4pQW3Es/aX/9T+DcsMdaJlbjb5Z9udcO3h8GNELv7NbVYV9uAFiWsj3Ssxzu/
q94MT9/x+keBoDCCfiosvqMhjo3RPrgejm/XKT9bHFeW5HcIYud5asaUdcBbSvVpDuNn1kjhAXwX
9yvmB7HNKvHjm7zpNXcbNAF8CwqP45Lptxfz7NBXhIqXf9g86db5GSzzXjFfcX3pH3MT44Lqnzu8
QQxxfN7smPOMEp1bXBMncuD7lGUvAY34ua6ndOk4e5p876Jn+H1Yfz4jfMuZIso9B/Om7eOffDCe
chEHW0fOqOEEvu3iGIfmOfqcF2NrGnPDtCM+R/7EU8H60pN9McKO7VvjY0BOs1+m/wGDRPGcVchh
GZvzVHrvZF9jC79WpeEbtdUVNuttt+3zkCN8bPaDBxsE2XPaePVdO0dfhBJRBPz5UhEcWTvCvfdK
M9vFVl6v2bY4tXPjBucKr9dc0iTjcWvT3UdVBDFGv3WHhmkNxy7FiNAB7Vx3cX6tzPmN0P2JkMIF
FsVvgL89nKH/5+Vw7gsSmFnnY/Xd1w1rqm0f8tcaN9BLANhFDQ9O0MPOSBYRgOIzm+McHiGLrMzY
5aJ5mJ3iWeGegItsPw4ec6spiwmGIZ73El3FjMpjkWgokAtwPNIn0+teAj4tjkKgsP3t5LIfxOpQ
YDDYjJVbkcWJ3yAvDtzwxcs82ffzMDxrQoTlspwLiFsriqAmqmHzUbwU0AaRAM7JArNzWF3okroC
jlBaMUh0/lhErAC2wARbPLXS4HaiwWp6o8s12EcizZyXaIRKNEOkg6zwTFyi3WR4+zegCpeIaPms
tL5gIn+fZbMDk3CoB+/OGQgYA0p4Hh2P9F5XfNZjQhC8yNZCuzeOSF7jGBvp7LBls/iSA3vb+j+g
+MHRR4CkIxb6kyirI+7Yg1C2y1iyTrwg7MlJiY9ckwjzJmly4HZtw3uG/VrUPXcDHXn9UOUk34mp
aQCxqwYA2RsyYsSLqURv3QE3PsTJ1ZTEIkAszMjYI8F28j+rzprqrWvE1mnGGHgaI4VzZWivHrHs
M+Suz2r8a4gHsEomWZ7w3iALeVT4RTxn8zyWW2/uCerO8tUyKCDCYPBlF5iW3XoaziHajK7p7Qsz
djGhFE+OYQlCvu1jXvwF/W3ZZCiP3GC3NiLMjtOU35UV5OcOrXBrZfLcRealJx/mwZ4iKLTDMPMT
CScmEvmR50225RLNMTWm/dkpiycO4mQ/47JxiYQfdM7dqjem+6FmDZ5AmuoD9wsTvwnUY3ycngUx
tXWJNRagL1sgaUUn00wOwpreIWkbh9bIzymp5nXEPLHOkY+NXGdr+Dm/rOl+miDHm+bUB75Ldx9m
EcU45tVvFqNCVdhsOfGkacqiAKZSeDWok8zjq1uG2Sps4hkvOp7qspznXZxY4RpDlLOrWUfSE0IV
grOx7OwxHK6x04qD2T335Qyk3yfw45ZNulbNm6PgVTAp1liFkURm/ihazzZ3cweYB88PDZF35eHF
SJgih6ThWokJo+via+dgK2ahH/TmtU552yoJQDpM4Pou+0N679jvYgiMeSS3bn71Zlyz/qMs21tR
49SLNKo7IjMj30XHWOCc8Li8cnr8M/j+a81PnRcZOU7AtiM7sc5w4EXeALC9eJDT/BTy0AM5c5C5
fVt5fBBC647ONcknIsb3N8rHZiCOmiUfZWT/mKhq1ngv7QGLKcd8uZRd0u3IqwqbcaC5AfedQYxB
qOy1J+4UBcSWZuc8xNZ9yNdq6vagg+g+wVXssm9Mllh/0rtX1P+PbqqdS5tcJ9F+Bzlc1Doenmsg
Luuq7j5nlNrWe4LUuQyB+kxy8qHN5uwwz/N7UeO+V6F3gVi1NcnppBO+NaP0D3+9AK2szrTc/JnK
eJ84dDGY6Y8R4NzIMfoXAR8juIflWiC2x7UMNrnkaWtylSFutVxVHOjCfmE8OwTSqdzAdBmQeQJ5
zDJr+DWa2EIE7DdjMP0aA9RpL38NCE1uSGj8tU++WtY9BWjfY4ARpvgN4Z3t6kHdBFX03cfduevG
Owu9exX3u5KRMiwlLTfAKdH21b2hkzfDinAg0t+TzMUhjjzW6OoTfzsJXF9124Q8Yd7zQTBGeFVh
O4Ubxo4Uex0Rdy14U85PvWPhm4H8Ujr9SXqAlrL+p58LBXnLqYkXxQc/hVMO6wyTGZxw18zu6Bm4
cWqq80IXhV9tWeEe3bGBCG8GrwWI9tbyO2Y5jNDSvTVcqryNnIdBPEAamoP+KZl5+naWepgLII+e
8woJMmNTz4ckl/Eprc2d31a3yZrb4W2fzlyskp4mBZc2Gr23s+Ro1yJaW3H/MovmCUfn9xAJBBl5
PxJ/X/HU4YtaPmnLHbAbyb3PzyOwV4uKImNqj/UQ/Vj+i9ujLQcVOVyOeybL6sDru8hLKSudTQgp
NVpaT+ucZEiRZqe2DK59bX9XTf40RtkJHh77fCpj0hdwGp9TMhPz5jLDFfSzBxu5YkeMVThSZ1au
K6OnsKNYUu6BEn8MVv28yd5EtTgk/ROIZ777hvxt1U/vRcwREaGLEZeL977J6KvVcfRclzcwV1ir
Nk9T6UJaLeFLz09lWvzYs68PVhDszJqejXHotrPnHMf+ScDV3VRpcg2C/l6HFhICKQkHItOES8j2
XARfZAToROuxp+6L/cK6b0DYw8h8Is8O0yTgkRQw2UR+uI2JCO1kk2zZqa4cw31PgVuTfMcwTTSo
YvnnZd2vyZw9jYtORf7FbS21nppzk5ivAFRZGRvJjoOYkXeeT54b/6SmvokkKOUB+3Bcud0Jm8uu
yx243t7w+N3GBJRSYnf7ILumLCZWicsTMMQLs5HirseZtIEYx1s1RgUJpqvdQrDQmAgMn9XbLe6y
gxfIDxpeftRIQGJqXEA0Od6WLGrf0mbkQtLZZ2fyqrVjxDsFDVw2mAWCAO4Dy88IVGboNaemtV+d
lBmHdXsVglxTrCHM9Gp39h9NIzb/w+Z/RB+yxqCh8W05zQQAxdSnjrZGqM3r77YpnsCvWD9jgQaL
KcNRgz4zwZyb2Y62VTRBXXaRHHOLY4FcAuvhYumnYesfU2ZRq+GpZ9Jil5xctKjtLc8dqASZeR1q
L9tXpQLHYdBXQsi6p/wObocDYDJz3su5uqU078nSZFriutqRV3z0tQKvQqksQLwH6Rdfc5NDNGIU
QVEb74qYWHfsOzd51jYrtlMXo0bayM/cr8dtCre9JDOxEZI1STyz6e651QWmJFNjj9eRkOLoWLC3
2IBmtSh3vS12ftGNt3Nvv02gCxuVcjcVxaPj8ngLxoGCRXEYBHEtMww/2kpR8dkjwUjsAjAvYABZ
0yn0ITVZ1kC/xTCeSnugXABiBQuhXSCKezlzk6sSBBzNrnT2+bwFv+xZvgEOKR7nT1RFfOt4fiFf
vSUUuKu62cLH76MSgIUqxsWQyG0tLLAoq6nIlnP1iHRnVT8CbM6asiaOttmgbMed791Z3HkBaBPS
PUwfICfpSQGj3XHGjgMMmNAWAl9giaN6SHZVy47XTC6Fzz1A9+23SXHDprNsFLKZxo8mJIMXzzTG
eBUcEmU9zjofN53n/truMapHkp3hoWbO2Dm9UzHY0bUGmyjPsyerwb8DuUM7+qcW9NJUo0n3lObp
DF4UtBIXNlKUUTYvPiTIhfCpTqwblAZaptz+XQr/NUMF32h4FGbhENMbWOwF3RTuXQVvMqkJadRG
zO2lobmzSqPgKVlUwPBd0I1HPUK1UYVBzZ6lN3Q+bhEF0KRo0lI2GTlufX/mKNu0gvQSt25YqJRK
cBjwI4Z/I5zmXcfkkii/wmdprhCMMMBF/cGszDdZvHDn4UIZUQxCZ/XtXHcgL1pOw+w5HkFHJWho
FguRCBxOZiFRZQJdCEL721/FwM2sn4OcnrQ+EW9F1mBkD24hjD7nhr4O1fyq65ciJW/I8ZFypedi
DrUK4ffH6ZBIZbpAZgtVrqTdGRyVFrSQqfpFHgLzmcDEtRUIgFHG5yQfLzCqo+08+n+S1FrJyO6p
/RmvuHKIsNVEDhOAjHhP1RA+BRSbgZPQH81LWUL1S4kWI2eJfMNmkUF8Ym1BP5HdtDxfZ1pCZCE/
06h4A1pJ6Bvc6iF0DOQoz6Y4zSJ33NvhIRC0tw40OZOZHK5+j9dQQ/1eyaR7HZrw2HrqwQk4Dt25
+pXN+GyGMc+1kVcuKhmGTfPGtKmMZpwaJSkT8+qxLylDAxBucFepYdi7HN1uNtzCZiL8lbvzOkjB
OkBLGdDoydRw4x+T92EybrkxzZtKkPm1nVdcMIhC7nhX28EP+6l3M2N3tdhQ2YrMOT6d5oZsbrxS
poGtrhu4IYblybaK61SqH1+9ecnc7dE/1crGQkEi4k4b5SmHy7BWeXhM85ogSyzeRFReGeOfmw6s
Fx8RwggvVeXhtJuxQ1ePpfA/Zv8wTdYHF4jfwIZniZ/iUJjuXd3FYNqqO/M3lE12SkREijT1J+7N
v0EMJq1wm2XvmaPfpZ9tID6acoR4Yu7ItVIY6NJII4xpr8bpDeGUhVczPUxYkg+Vw7ItTH7JMMzb
wZM2UnF1bbL6EAQJaaEx/BIldS8gdWECLMzt4sGfumPSBfHFKN11HFvYsrBZjb750jUZZcnWfRTU
+IMC0FvTfCW66G/aBncU9bd7SHOnscZYMuUPhO2PIjBuE4/JNgEbFon3CdL+MXSLYAN3ir4wTqNo
wZHOrQtyP8hpmffPrR/ITWHV1cGpxLeFQQB3W1PcqYxvXKrNTLnPdSktCAycvYF124QVu45aLUJ4
uuwpQ6wfzYEIzcPU/RtRZ7Ycqc512yciAhCNuHX2rbt0VzeEy1VF3yMEPP0Z5P7i/DcZTttllzNB
WlprzjF/AY3BVD20W/rkvwqiLJrplzIKzVkz/O5m4vkSx38v2gEnsDe8AKInPHZMPuwUD1bcDWff
CWC7o+VEs+ugLlzrsPrN5QvetqfQZV8YdnaPXrCKmqfAeVIQSqPhrRTd71EkEA6Sf8lgbXQWjjv8
q99JiUMQ6D5A03Hd+dambupHsLY/jp+TE8uRyRvyt9zglolmNnpBc8r0ivMkJax/Uf0pBa1NXZeP
Fv/fvmmPLA+ELwwtcOSu/ouMw15bLWQbLmI6Nv7JJA7GFJQCRCk84TAl9pabDs/VBk3el1OHh4F4
CxoY1K6V/B7SiT+rj095cPT8Onjw0qJfddH0Fv5VIVPTJQ51HNjxomHY9ISlc3deQUScZI5rG002
3Vf/x6wBDKNnRdmA9WsoFkimknTaQ9y2anjpkoqMefKKU6s8ywh1UNSQEF0PT9gFt/nYIqThKIlq
jyO61Opx8P4q8xcXhImkNj2OKi7B1lu/Isn8Xw7jrxTmM2Ifec29aVX5eIan2bL30eCs49B9H5Yg
k1Anq76x2UedYh14NJziAG2Fi4t1wgwgK/k+Gag8Cie8oMq4Zp558Gc6USpg5qoCWrG8ZiIq/gRp
g6q0g2FSkH3nRJfKWPIo44/liwppJx52grf8+dtLP0SCzbQh4jr1Z8KGp1dK7++li+5GSOBNi6S+
yq9vjfdpRuGPyCzc07P1z56QfxdZQi+uOJscHUVh/5k0cJDU6bDu+XLVkSgBnImTbymuXkf3rxkJ
jOz0/h6WPpI9v7ZS96LHhRGkvZzuRnC06lkcYcnAI0hS4vX8LWpGvO1dmqM9NzDHzeE6InAbSm24
IrViZwfOz8Tb3IAfDzHa+kVf7GvSgpF4OWbwCnlpbdvpd11pe1+kyJR6miPMhX+Hllw7A8Gr1QK5
wsQCssZdT3FmPgyjR4R51f9pZlwhhOplD7Xzu56lhPYQfdCbgIwK3rmxQiKQJVDZQP4JX5Z3CYIA
bTyiAtegNX9McElVgwzTLMKfmhSglStcNqHmnzuhlxTN9M9RWIzDFJ1M2m9T1J258D6MgPyiKD+Y
HtamqcjZjavqLdXk4mSeQPFVAYdZXo82Vmpt2r9MT3zVrYBnz1EwKyFN2MmMMM5ALY4kmQydbVo4
DxzogMMitEWACXHF8N+VZDdXDscT4m7TB8PJt4FCUoe7j2Jkb5PtlCmmmh1TTQ19INTY0U3eJJMx
vGei3qhoqwuZlDuS9jau0vBkqmhNlvI/A29BMtdrSajqJne6Ha1GxnxmuYUMc7BtzjK121IVlJJg
ImylXu9tCxCED3bTXTn2j9tCTC+QxdlN4bi4KHH23cYp4xcDTx5lEJpOmz4a58qDTUwA6GZG+GVz
QXKZHOBW0CGh1U+EGsPAsLF38/JUV0cxV/8USBpwitVLUhrfUSs8Ig67lw7/jQL+obxPnbcpckts
mJ0lnwpmp8fCsdfSbeTGq4Nnk5xwerNkedX0HXHLZmSw0E+PPgY2hhWO75+Yo/rDgKifk3+2pEtA
oWw5JkDthQc+m1+2QUNyTNqntg8RO5uXao6OwL2paUKWOJBNJvVisc46Sk9ZM1PLYhOEa5c9oRGn
WAKFSeEHwtNOUYRy+jaoW5WAOQBWhVM5pk9y++JVVedPImHEhGvXLgDaukRHboi0YxoW/NNDF+6E
ZrqSzR7SCtOnkuLmd5aQ87YIXkcdG6uuLbw1kqsrAbRrPRWnxmjBI5vnVM5bCSYHhlz4QvRadIw4
RceNz5vdxFcMrUDnyfEjDmMXgH10ckIVkpqut+6A/IkGqa217UBWUVX0XHp9KJf/drp1Q07/LMAH
LloyAAf3RWD32UYiOnsLnSqk1KbxzgVHZ++hc8r0igiV6NKM/FIsUcBN8+AzDOTaLhg4isYEAVi3
HKKTGjamE/3E7RJqUcJCEtQrC7EO0padUsqCa976Znpl1IPcC8bc3D3bSgfPTeHK53gei50IHV4V
sLT4xv+1ZMq9mHQZjxrBlq7GZ6Qlu2HEyFXXfXTpIWSXlfFBj/IzjbUkDdb/buNRHOvloQyUsyNp
4djl7l8FsXM7QSOdWov1M5dPWQxIMXICqAjGxWzIvsiJjNjoCu9NNVaKX8hHmpCDdZf13xQPUaHs
Y9WO+d6JFeemiW6XSyFu0C1YyHf6ARZHtLWEfjKIEiKC8TjE7DwyHx/NbKIaFfYvMivjJ6UVkfLI
l1h4imZr0uLGJP8WFtmTnxnnzAnfIRfYmyyoaa/ZwoJwbX9gOB22Mm97DKcLYoSNbwiZpKpiTi9G
7ok99265KbX1OqXJJrDpugwjk0qZfhSRgdi9mYrPIfsap2KtI4fRxZJkzHmqPcUkVNe98WRgYZKx
BV02HcrDEPmv2tNsbxy4Nr6l50cnZAUlighQaVCAQFSltQmLARHy8lSmHiEZU+ytCja8R5dJ4yE2
EQwsz3zA15BD+SgvS2TzTfFF0x4Xt4tG0R04SlWUBdz33UuQdgDQ2/QRQD+aP3u+DmQCToQ6IGFC
yx9iaM9KXsRCoVGQUUidLTnex+Sqc9hH9SS6Laa+V+bbi42OyBkvo6lYsOmtbbFmCv3TePZwIIjI
3wobo0WkEY4PuuiAFdUXSIDVgzCx3eeRfKk7xmMipMk7m+W3nDU5HUmYHCxSAQIgxhcCz9oV6CPi
MuzpkhrMxKEk0wTkMNo3zpbJjLODdKXoymCOBMvNyl/n/NlKajZ5/V3maXEcIQI8tKDAUhPVo+7m
q8BrQlAJpiiXHLdprDkly1eu5nidBUwJQoszitWBDJXL5WTb3Z+h1s2pbrGeU9K+SsbTTiKM+8va
cqZfeSre8XY+m23t438W1U6FuN56Spey0O0hU9STfVI+AG6qSRAK4enHvT5QBfvPHRsKMdpXhEXH
pAqT55r/9yMk34dp6WozL3x0pWA07LMbqrbZob6k9OqHgxrsD8Dm5UtrbfCuW1fXbM6hxwGQE2O/
TxIV34LoKxvm7q1xVcVYe3xsJC2sLPjsuukimV7cKmJwC4f130Ulz/DPzz5U1MKqswLW4Tr7FYap
OhVxE2+7vvww4vzDqANKQOWgM5I16JiZPbbw/EPbzNEuMisCCvI2erJcdSAInnyv5Rl26uipsYnM
Siyj2arYdY73h1x20TofcnjsmkSeHAINThmDaJnZybaMeskgde6kVCTnGCTJ/y79gMg+Cjzm3UJi
MqBlLM6shIS/zde+xozA30CgWw0TXhUNztVhYUvQkDkHOqfrHnzXffevAdK06qk6cCPtGKsNl6gS
GACyeWM2+mjlYbqb6uZWZu4/nWC/sL3qz6DlpaWX8d5U6jfDauOYVkwMByDtcNM2cdSRsUnLPyQr
dhPMtrMC86W3hB6fkorEAyBGbzT59WqbWUsutUXSrqPFPpzcX0mZXyJtv7Wd3PtQemjgLcfKrjhn
JsfVHCfbOPUBcGwQ4lkOjTUwOIPKdI8IheXQLbC+t9RNc2LinMpodqP0P9tO/yKTxN4Fib90d5y3
Unq/ndB8zlNa/GE+IQjAEiyi9qd5N2rzK+r9X3YnkXmBm+XFo71AUl5ngUmyOYFWk8+rb0JiKlEc
ocdxN5TfDAuCXu0NFOIPY11e87AhnKoURC83+kxDu1uZuEZzohmdOW4/Ayh8kZyOyJqQUOC3ecyu
wOwL0rzYwCFakYSwMQOd7BUnjK5L4pXqCyTveTDuugDWfZwh5OAmpmFLEkFZE4ScjtRu4cdU2us6
k+cujpur1OhO6Qcqix04h4Xbsdxuuce5LRtawyQ5rjACPjpx/xKl4+Polt6DhaKZfrLC4L9vnbcE
ZpmGcnCc2vxk+A0dcCbKiQF0MJrx4AZ5t3KbIVuzH73FdoVhedrHRZk+0qt+nQvxMpYh1N1ZvPae
na9nbFPx+FahtLPQemPMAejpZs+d28EMs78I57rQi1+ZDZMSj8iGAxK2bCVz1W4zN/2ogFeN/PV9
J6yD047PVt/dZlCSZPsaX0W7UOa0/Bx767tU1avu9SdD37coOtBLMNBoVy9ilMFDKBwiPIizYXSm
dn6f4RSKPk2za1/6ovtQbRKxBDC3EuKDMYhOtAFrsg7XMYP0Y2fwnjpi3DotqViMGphMjelwVvPY
gn0AfDiNIacqy4TxFNnjkzKD31nIpmSYbnuOBrQhIyTnE1Jz8rrd01Q0PghBgyFoRRObCBvauLzB
qWv4R8/K/qHX+Kl8CkObwcjgYJtzw+Y2TBXKszF+4RfBguOyWJdd9bnMsks1jKfBXuhGRkVzyYL9
306fvo0m5cH/UdX8ux3y9gQTr9+ZEw1nC4cEGXbyszNFA2zHBhvpu184sOmhW5W/l2Xxak6tOrce
BWnNFBbnux3sPKMnOysn184osz/unCGYt0wOC1iKRocgDVJSqcSA3DN+pVDV0MOAtDmfVs7yNIVd
/8Lvpx6Pl5xuZweOY1gJqt5VnE+gyL3wQVCweW5FZq6SBcby+KLA4k9Dd8LZNi01XQTgBQp8zFB6
rBDBKy97UhytKzrf7atvITs0qvbFmWd01W53GVKW47ggHKCzzS36cnHCC0y0nE+juAnG/Wipd8YS
W4IzAXbPFKnSj9Huo5Q35vaoi+YMITM6x00KRcddLmxTHXL2ITwN3RPB39nD4PwMjncqRwaOheK+
V24FmZHUoFKWZ0o2gC0zqBTSmS041ugHaCsl/mBt3cR918il6KMAdvQgtXpzy9gRLmPMCLPNPHyE
mBvWDsHll/uDQeF0oeai+Gbh2U/hU5zp5LkwdPISozM4AUz7zFzRXWtVftic//w2fg9EwOBEQxMj
xmtf5rBMHRj9l6YHPGsil7KGJtpnbWk8oe346xdZeYKoTcSr45ZbTBW/XErsjmBbyaVxkrRQdR4Z
B0TDeiW8zjlUmlmMTwDOjDTfbB8m7V384ssoC2LpOFs8TG3GqaIWOc7heDt4UXcsrfmYR9kVGOYh
9jqMwVm4MXgllGropUbkCPomZjozo/VU1sxhi7rHfsPBD/TOulFEN6UBk6YOGwXX+lW3TL7g65yK
Qjabvg3ZF+t3Ofr/FqnRrgy8Y596/VYN3mVaYDwD0LBdbKhthEt86sm/66EJtPK9pppD3UcVKTEt
muKkSeB57LIPA/upN2uWOONLhiw4w/QIrvmhCYjg7BD0nzTZfZaRvoCeRjJQyK/SGQgPVP575g71
1q3r1yA3Hm1PEZLhcm7yAw95A+2bZPKxxIEqJOyL7G/JUdVOXKKzOEfu9Eyl5/ow9xpxVEPIsd9q
MyBzSzaRUjdSbcatxGaA87Rhy8HVvmbfBB4ap5cMHcqOrj3Hc9Sr6y7BEjqDc4C2437kwAY5foIo
dZf4E8f9STXnUlhCyi7lOQvdgy1MELlbJgHcHB4Ja2Y8HgRSXElgMck0Ep2iKDalRduaG2TFpCNE
KV3VKy2tX2Qo5UyGac2kECOA5ibxblzIeOidK4v31j8krHx57RNrR5HPdLL8YrJAmQ4AHrwYGiJE
6/uxl2JDtAJFx3SqIWB3uTmtTR9ibe7hiGLo4xw0qIgJLNR6sP0/nF3I+hNLGdFDeSjhrzNCmp7i
3mLeWg/6iJMIRIAeTsRShD7AbZe+oQ/ICqORgyzXnm+MONeqLmFtxUhrp07AWTbyT9Kui83ou2+Z
1SDCIyI9RR24GTodUaL4zWOixRvYv4ywCj2c0+JbGyPjARRMedNGu9DIngoXyXFs+AZrL7dk5lin
rArabRuTmBZXY/FkUHkECC0OXA2AgUkWe/dt6yw0KohcowGKTPkK/sw9hpVrPU5zaj362HrcIQcG
go7yQQxWcup0l8AdTvx9CVyvy4S/zwPxHFWduiT29AgWrYKi7d26ysJP7k/QK21XHn22njh06m3f
D+/Ix3n3KsBhM4PkK1uJIm/FYaUg3aS3xgizfBueB4ZmOY2Ci2WW/TrioG5C+X6Aw9mvG7++qoIO
wGQa1rYOm7d7IyrJihugbxYH6nZ1DIIRPhzXObXkooyHCnjMlUegdYIMZvanY5X18/H+EZS3/30U
8w+kdmVeosZxade6Zrszdeo85a073NrQZOGvW9CrZcal2BuY7Bta3MxVkwtNg+G97kPOnf705Btj
+s65YWbGFUaGvvmhHB5R2Bzplq+7lKFSlyzLY2d5F/r/P+Vc6LdAFy9ZB5g80PMJ4OFXlcfVO2nb
8z5K6b3R3CxBjUpv6xvIbNNARPugBPjU9eOwHfKJ0lyQRNWPcXFEjLMk1NvzVvizfkcvD24u0+Zu
HBffLJ/CzEuTnRNEMVJ+T2FyQYrx4TsYC2Pxu+2c6ZoNQ/Oe5egTmuRcFzK9dK1VvwfXkSiakQ1n
lZRwWSufCC47ZHpjpDOmq541Oirek6KRHO0ne2W13KzGlL+jm/WenJaoEyPP30G8APWy5bdMTNqi
6WmS459uRi3A/JYMTFVUl0aVJIm7sDt7I35W7RDuTf480X4AKUGnEPfFe+A4xcEZp4W6wgg7zyt5
GaAeMuPUiOmXXzyT67ZF88q9sfzmXPTYlzLrFHgN43Iyat49HxqhEC7rNSKedxJnWfXdNTaVfkUP
clrbwZQ8BVrvC4+42iJpkwvckeG1IXHbDpIdsDH57NAXfJvwlZWcvXaVcpwVzjEmkvxH2VaQ/Cbs
NnKKFhZaWr64XCH9ElbHTdSg177il6jfmug4gxB9bpDDzCYhCYDIz0GLoL1y9efsSU7n9pFZl9oi
maAJMTC/DIegW4N2+WeEWnKuwQOX02l9L8nwOqHTZDPqc3EMSiXwM6b/Kq9G+4CJcA2rAvAHa9HB
osUfFSyjnLa35HczvBCFfofuGOEfHf3t7BQPzWwzTq+m+gCPHtNWazEU8emd0Ave5JOIvqSasIe6
lzmfF6abuVPgDt9C7qPVXAb9AcJGcy5tJHcpRSBVAhffxGU2o5h9CORIr3d2f7ig3CtvqPM+NKxw
UgWPgvG/zHrrEHRYQjAWZrotUYA55rZywScEtbwNBaARpgbr4ZQOU3gdQpA2qaZ31cglKbgHbNjG
7psfOtU2tfj9S4t3NgqIQA5WO+mDmgqYwoKi+zU2YFHLMq3oJXcmeiYiSYKsQxK4cIVE/h2W/vhu
LtK8fImJiDXfX9VlcfIs0iUQZHYPFUGHHG31X4u53QMEqPxaTHl2tB2zWYnYtN+sgUs6xUWHAgdV
tI8tFFoXBMoxOOIyblYRcmJiF6a/rTWSPmlY9UaZ+bluEzpISxPD7idjZ+gY+8TyNJxhH2mJTDzL
gdm01fSYMTPvg4kAhThwVt5yU5BKauw8vJnr+1NLDrw0M4lvSZxz38hZ3Vo7+DAjIHa1HVM/KdoM
GDrfFpfKDnQtKByECker7ZJVQrDGbiR/fMNhrD8kiRevx4rsC7tvT4BA482Ue3sXtd9zWTnR1gS9
tDVVvu6i0nipZjfgh6VqW0+l8wZpzN/QodZbPH/5Y1sPtyrtoBKlN6XQ4E1TWbyNxKTvIY536yZX
RP90EISVD/haG98zf+sLd9TGctPy6NAwXFlGN7wNTZifbGJrH+5PVRehUuUle0hMMCQGU6hj3zby
RIyMhfFTRO/M6+djN3bQepansfBt/OHyEAwGbYVuVvhoF9NFQMp5HxvtMWUajbZ2cg+UDy6kfbYG
l7HETsa1tfGWGwqCCfmIywKOgaR/NOvu3WXOToRkXR2YW/ZvVp0AhwoJnDPKqIdctczSUwAUwfLU
r8AcmGUebe9vN6baYkfpw/B1+WpFPNTesIr6v4uhqUt98Cxi/u4/WRSpe3RbMwB+yzdHQ5+fGR91
D/cfZajYvDiN+HN/5hJr91iG6ev9WRKXUMDC6vjff8nMpxcFbvT+zCnq7tal16hIzRGb19EMQn27
fwnfD5AH0365PytCG4unCp/uP9K3mpfc8uvH+zMp7Z+29cTl/izykXkGllWd7/+wHykvSd6S//36
kmRmwCbNTEnEFT9ToK0zbAdsifxVA7iljUZlsbt/1Zm4ujo1VYwkeXHzugq2bRA2HEb5ZkO65DuO
3Dz3r7Z5lR9yl2HU/d/it+iPIF+T1f0n62Z0TkMhGYssvzcJzOKSIHelMcxPLjI6/uEQvt1/sGOM
7VMfk7u8fKsc2uQlDQWKIRQgrQKVv0RwvNa4quoyGiFrZ9NNjItL59EYBLDz2rHPPmsZyUcNtW0V
PKuafZ3ZOefSeHqezfpSc/Y+mahp9zCRLTg9QCSBadWnKpbmjff+ZCmJgJzCco9N0Xkbl78UsQY0
cgvKkMVBg1UpclBxjSNNPQIrCUJHgD5PBeJBhtudshLML4PamHhwEM5nEMBL1F5e/pzZ0rjlo0pf
/AXJ3dTRW7A8uPJLdJH5SlDxIW0q86ks5TUlG2DXSD9fYcQL6HTGA6rBGLp/8jdnl7+Yy31NY1Og
hoJN4XLKX98/5+JhWkYBh95bLEb2ssX186c/DvpgAkpYDUU/v831TJBv1e+EQxTQ/VOUwQzG+lGv
i76WsH74v6UJFYJ0jK/MCrxd7IIsQYNuPQe4hfoY0879IXGuUZwZr/e/UEbTto+Qy4+d9+gRiX3z
l5WypoZZFxpwUcT4yJ3cW+BgVkkYmJ+bMhl2PuGg6zmWPg1ySfYU2OQbVmX0cUL0m2n5Fz0upsPQ
u6g7O+rcZSmjPeeQhyWhuPhe/ua7o0KrUjzdvyj8rgDxBUwfM9vaVTHhsYF77JsCVxkZUElZsRpX
9T87pKUQ+WK8zYn1SlZddzVKFNFhNDx5UzWuykoYEKy6tZ9aMy0Lh3mF4+5UF1hrL2dk10XDzcR+
xRR4eMZqyTh+2RUkSdCHvFFodrC837oQ0kLTOlwsj76epzdHwLLi0j7Sz/cvnau/TALkrnY+n7WP
FSIfihvn26vOeVvIF4OHGJV7VkY0iWbCYb5Jnud8+KOC0r6MyhV72t8eaPXZeFhyEQ62ohWURl50
WaKOLNFv7WbRPGROjIKEAUUbWvkNz3mwTekIrJ2Gdn4CfXtMuXMYWcIlImHP6C69tM3r6Nbds4Tt
wTF2wmqa/IQUZa8jsV1rWdb5bizRqncjWDLnGEPq2xrDu/CRCM1+5e77rFpP0jJXaeZ4+2SZo7l4
qeATe9Gm74LpZpffRSU5/c3qH8RzMoGI+buZLQVfFLzj3cA5JNKDXXG8iJuqe1HGH6Q5/murPGSG
LilBWZdRT3FiL7V9qoIJso4bvOZVN6+ZTmeHXOGYtJb/kzDcju4gR26vltF6eTdfEVz4YaavZtO8
Ykc1b/cHA6JBD/clJBT9Pv4z65RVKKXRs/wRkcuLIZcX0WjFNiDmZW3WNyYTN1ErAmuUOHvM63PS
BvFlsJyowl622jc6ziTV0Q0UMDoeIgIuD1jdDtIc5EOkO4p1A3rOVBIIXI5BcwsxkbO76YAtv25v
IPUjDkC4pLxJf1iJVV1k4wf7PEOuLmjPuM5bIwdBqJBk8Gt1uFsY9Efd51CThetKrEzxRFJGoWgf
+VVRn5y4IL4kaYzX3izNfYbRdFXk2wRmxhu9djDSmF3Wchq+ZI0FphBJcbp/u1suIiLTfCcKYlZt
sAuqSL+OBmHWFNAQ6wlqCAHYYBgBwJeKjA26Dh4t18BTPBOeFhjObSmb0MLeuI3NRwbDR3NKP5Xl
bcZMaMQ+oXezTZskG6lBrQytf+OmLDdB5D4D/v6Ci3XuvLl64lh/pW2DEN1Nz7BkTqRyAgV0+l9B
Q1q8J331quwzTYgOWonIXkqIjd4iI5COjR4BA08r7WtgusN+9k1+dWM8deZHxUAL7WlP39WbQBir
arjePyKQdLjKqv2obRqtNG5QTrNqKKZQGV45PFGg/mo4cfeHlNtoMw3qqajbj9T3iyvpC8U1/v8f
VZx5a46nh24sLk6lENjcv6NYvg2MFZ6WIHnJNGhxSmiqZD5dCtdhVprQF09t01hHDvpQt3GOpcpP
Uxy0q1HRPxrpCF6bPKaJVAWnDN3Vts6hrgcOOi/J/D7BKp3OWErg+LFwivQskqNEJ3ahTcVQlVbL
Lk6g9SeFJgnAKTkXLF8I0IP+9y16eWrQ9gvHOWNYxuf7nl0bftmKafkn1EUOZbm0jqw5//vo/jmk
xsXOnqJLPFf6eH8oMEVs2aR+xW70GQur2crA6jG0ZDQxCLXjkRDO/nj/bDDMKF/uzwekYF72Tb0X
bY2eqsWb8oMfts+9st68RhXw16t+zYgroa9SVm9DbB6mesieRYV1ciimrRHY0y5wET71NE/WS075
RvXaJh4gUGsUjuHGHYnH87Dk/NZt/ld1PelpJCKwhYXWYWjo6TrpXH3xZq0lqNXfFIYuynxsuhX1
2ban0YCqkPrM5mCE5aHtnmNZ772oR7SXyFPpgTKcZtSiOZx2jZtrop3XeJP1Wkv/RKMEmytBtc/Q
aIDH6DlmRppH53TBipi+1L+zRwPwza+Gbh9gUQQiqWGdGDEMT+MMeXSGtO+We4tAVzMS3rsVM58p
52p8CWiuKz+SazT2nBdHcoC45OdVe8WOJg61RrzJgQQdVBdnhyKKfttkaEFXOSvGtLdmYIzVyzbd
m50atwFz2P1cuyCL8u67KT6TAjpxJH3n3Wo9ui6fc9+onzZfUh0zWT0WSK43fupgGWjrbJ9NtXMm
kwYHiofizzLJlfB19BKjtz9Af0zWTjHYv0X4LiZG2jLx100LDCfJ6X9jOqm3RkNKYr28e1N7YoX2
bsijvi1ad5yBR+NJCuGdvZ6Bw6BCfCKN/SiIeJ0iXnkR57SWeFUebexPHYMWzBSW+mI6/kH3lah3
RDqTO7CGM7neaNsZPrkwDR0S5+kH0yYwmuFTcSmgDRm8a4ZN6uYK4JnLd+aeRohUgwvGkIhDpJzd
kzDwDYq0wVskk+oyNrbz7hnfU+7Wn202JKeWmd1KxuphLvFLKnChvG5twMXfjwhnHOPVZzVHTFl9
AWN3tx0d9x1YgPwU2wtWGRWXzELaxryXTukif7bZ5CQjvC78iINy2KXNpM5zmCJz6smGJAnv4pFA
TP9h/D2HaKsYHTfQJtDk6ImQWVxlOPWcl66NKFazVsjdXE4JbN/2nOSVhjRbIvtGipKrKt352Xwl
9OY3q3uOH5O8eBb2S5qTx9UhLOtpJ9Mqnzkj0vNtn8lNSbezFUcPbY96hqKYYMYQwYXnlKs8ru2j
m9YoS+2AAYQ3StRQTOCAmvkINf8lmXDPnIG88/2jMY7+6VZFO8z3yPljgLeD6y4SLQA82tdYVS3y
uJepM1GGBH6Ym1S6GPgKS2w7i54euqL0Qv8NoEp54ty2yiO/PsXDSKRdA9Iy1NSL/pSe7w8e55NN
60xA5mRSb1xtuCy2jcAIJs03VzQIVkwiLS3vDSaw2tlRCCMficJZ0axCd4LarWvCBvXz76mXmOZa
dIG80GcjuhHi5K0GhJAr7aTxCelzfLp/ZNZ5s61l+AcFqbPzfPVFCCBD9lrgI8bEdUpsKz7FVhif
XG0uwjpc2DbzBTBFPDCyK04TsSpHgxOdiMr/PvN/X2uS6dsckY9Ngm8SyE2Oszn87yO3egWniBll
NAiVWR4mCwFfOhFbPs7C2ZsJdeCQW91/Pxv1m7/3U7nxl98UBi65eLZaO8r+KbRVHGt6Po0vgoMP
Ov8httFj+MmlTehuEy699IIa1kIjyCBOkc93anr8qV3K4DSvGdB4Y3vwIxAqwfJg+t5wMsOsWKcd
aE1Qx3U1h0eQqcpf2bq8uHXD+WiMc5pc7D9TKb7vz4apyU/3j/7v4f653MuvOjDjnQnb1u/NU1MN
BH+6rKZThQYtbjOGs72AfRdPeIU8t7hhAu9XhJwFSFxP9wcL6eumdqCigOyFOGbQ6aPYx7DRP5Rt
Z6+L1NawPbtNh5UVYItYBzNpYIULrIxUw9P9xbu/Q2kS9ceMRoBTG/ppMGKSNuivvhhpjUiJdN0d
6xaiVRcjez5V9YdDZOQD9iH/a/CDH5kb02/etkfaa9YTmluMAmLaBsBIgAI172UAV0ZO9qvqKnGa
enX07dn9W5bOHiZ590+YqF6wlhyTUjwx6qYBjsiWVrhlfM6K3Myoq9Jtg2V9q5JqWDXEzN/SOj3H
/qIVE1XzoolL39DZU0/pAPpkaPEse7hUdkLo5FILMDFc5r/sstWngl7boXGhqk9jn5EER5p4bTX2
eRbIRk0GvUezrs42sEcoGXP5xBQz31hhCJ5htkvo6KgTU3gt1IkMBfP+J9diI3NkPWMsnbf6QVYZ
43VacUDmHdb5OJmPg8Bx1rTPBrunxjb3PGNOsJ0EGBHnL53C1cjnLF2XNPjhM7TGawRvfo1HidfE
xI0I7oOzQ0UWo1lUe1AZGUtIPR5td8kZsyji1SIVb3ob0fgQ9vvWFHKLXwtrQZszbDOgyIYWI0qS
reG2pbukp6vXtsNhcMJtlTMgJnvM+X/cnUlz48x6pf9Kx93DnUjMi+sFSXCUSGpWaYPQUIVMzPP0
6/2wrsNu9663vfnCDleVJRLIfIdznnMokon5AUSScAA8fWW+6ISFjR0Lzn66N70A+CG4JeUG0YOp
CPuN2P7luXlvz3I+lK51SSsfum3q+o/wOtp//U/tQlB0W0EU7sj0yHCPYw7sNqaYxbmU073j4aBQ
UQ3bI7rQ+7Ys0dggKz94uw1LwP0mlO0I/CxnLLB/p+IqK/x7E/Qf7Uz30rWDdV5dApxz27JFSp6V
zqmTwDv2iYdjzIX0XVFZPDs2+90Me0Ymk11a+kRejhWtTRogdybLIDFJVh2W6H2Iswedf3RW7WxV
b/e7llKW40GSLaPVrRyur6mvBBgBUOs149eLY3vPE6Fpjzf+nncDJQUlKdVe6iafAVH1/fjh+u6J
ftlYTWZgrskLeapmA4kDV7QTgz0ecwxXbfceJ5i3ZqMbdh0LB56mwPuk2uCMEMnIsIRM2bHajG21
Z51phfB4f2fS/GjMQ0JaGtHAg3esKPvmWG6CymN3Xzc7MoIokqJ+woRErpSrFvHGsHbbqRb5jvTN
Z9N6HnN1yhkn7NlctzvNYyxw26OxzT1bXacaT2SSGCEVf0rQwX3lBtOhSlNjnw424L3G9cDfGx/c
TsgqHg3bU4/oOzYtYC6uM9olK7IOIioecy2/cZHLk4xNskhtpDBq6X5FrcnjoLOLV5vls8IPxe7a
+wbF/z2O7c68fXjlSFZ8JCCQ2uYZ7xw5Fh68SVgQa6tgsRnntVwnEkeT080/SJUMgKE419DtrNJE
k28+AaqsOCYHr+52oP3+kHdqdM5uDoZwIEdxcWl06hoA1sBQrimin7EHl4tO1YzrxwWd647tDmms
rB+A/hjs2bxqX+SyOroz3e48E60AlRML+ozIJCDmwc/N7GhE89Zb9EbdpBw66OY9U67frf/jJsGj
D396S7Y6j2pDLKjtO/F+LAoLvMrdsJQ9Gb9RQ0YgOjz+Iq8ngBfeZhFjAxA6/8orrJhjZoGnsJv+
otBPgQ5baY1r2YxBcOqWjypqkaCQyJWs6hmqckS0/GbWEUS1Gdasrm8RtD4u0dLFrw5i9W5eOvPO
FdO2LwAywl8o1vjagUThYEKbpr/QD/PikBVKEBNOlyF/KyvvfRwEMThtYzPk7XbcEnrb4YtAwFm/
lFXeI64+ZHbc4CehKK+82qe3rUmkYqxUx/7Zy84Bup0zJjHvHubXrOd072v0wqJjqGdTgbgtD2/X
RxZo4gIcvu+QdTdAJHiqvdSG5uQmazWYbCwa/1q4LpJEy9onWADPf/8jVt1g7dQM1L6JR3sdk9AR
woXBJlGlEPMNshGIHJC7wfWCdWsnpxz3GBs+0zv//U9KKUIOeHd084egps/BMMmx+9X7HxmPHnd2
CoCyxmbXDc4pbsn1+ptKHK3z5rGK/SJk2vMlqfxfq5hdfL0pBZtwnqcpd/gKRhjb+Aq/EuyGIeEe
KIv1/CZ6sKimpu4ExHV1NFz0an7j5+ZsFvwgYJqAVDXeHVg2dh8u6cDO5K+q1n31Ws30O3ivSoNM
JF5J0NcEKLJsblNsFcxfE/S80McCMQXAFXANjUWyURqpuyemTwPNbdHp6g3JJsEnAFyyTM9bxweb
09hh1OakzJvybQZMng7GWhu0rH6h9b0bJBd+6Si5xZgxI+DWK1Hw4096iibx7Wiz+yISXCNMgz4a
EaWhao0CSkDZHuLWJrzNvlhGWhDGBN8gKNaOa+yTI/vvccUyubmMJiPhDMrEZomRc0NjWrjp7N+G
imCMqXKnJ0WkW8r3OdrVLzfLGhpk8WUaxlNgqB/RKYsDD9e9pdM3j4Bdmef3+FiNO+ClKD0Q/2TJ
ySHGZ5vGEoVz4cOdQI4nUZdsF+2el7z/w2iBkKg8+R1XTrDjcKK5UT/8amaYdeyYcwafR8Jwf4jt
QT/kiMcyixhU8fWu8OvgR8P80AnoJsKF3wymggeZkAVtHLQoeannvH8ZfajeyowvBTlSLn9EiCV5
tZkqzP7IkT23y26Juy8U43ty27meA4NkHxcISO5mSDi1ep1MEZ/UQtbr0OqvWYgvg8kGvBsqBQtg
TZBuAlYzG7JikxDSLRvcFO8U5HwW5Bg1LX03lN46dqKHJOa94bhobIw2DbSAFa4KtIyIXVRSA2j1
iLLzZ+O2MMROTh48LIW121hXOAIozuSJI2RDOiNSAaybc2L2WwLCSRizuRxLRbemGZZUnf0yGvHV
y6wvy07mlawGj/GlkaKzKp96IybZuWYrny8s4ByQRfVisGiUL5FbvylI4M0s/6iKdg2T/jpbgk+L
zQuq5fTDBkmQmmnz3MPoU6J8hMDzDJDNXI2m/Yk301lLn9FUZXCHMBK36h9lsFtTI0HuQzFtaBIe
+gB8yZxvI6+5Q84gD/hj+bHne9EyMRxJLgojUl1XnWGjGwbNNdJyxBl8MR+ApRVBQXdz6vqFMFIU
PLKFy2W53adBag+yXBjsTeFcstilqghYgQuSYn2i1yXvTYoGfRvV1T1bFHVIo/zJQ1Rx+7fq4tDL
xNs+peCpKFMl9ST8+h7DX9aIbB147rPnzoy/fL5gpvffaH5wLHQzY6jmZDsI4VzicqATAyJMo41r
pUd1487D5AZVHIx3rfOZSnV0eydB8RC/ZWXzPrmUpU7QoLIf2yuvToggyeZu01+txKbUGmIgp+On
jXHRt3Owr1TJHJZvvbkviTjap1FxWZQl1hnj3F2c4AhBC4P5B8hji/M6HcHVTjCSMYEgPU+jPUTc
ZZ9rAhcYO3LLyhHb8fTJmWNv7cHHAN5t23ah4MwGQjEAHW9KBkWpY95JSAzWxHmIxrYonhBduXAC
g1c2gFDIKQP3tVt+mCbO55tdzFX9fTKjc2sTl7OMLouzhKLDb66zycPdut2vlIqYTOf2wkTvOUij
c2ux30JDsJG6jXGlzbiqioHU48V8BaJxs3aPFztDyFIZF181f6gLHRaVpPQgP0xqIk1ZOULp7nbk
2vyYTscPb1cfTd/eFTP88tooLr0H498zmLEjPkWw1+X1nlzhbXXflkTea6+4U/K+6JkxtA79Ad6y
6yQaIkJYlzHIPJE0BTGm+hPXzaofUszf7UKG368OgTWCFO4lxxcOu4EB04RxnR2iK7TbUEblby2T
oMo2eh5zj7kh8k2+ULBo5UYHyxoHCuK6FmmyMKInPxtfxABtEhckcSVN0PCAeKTnOHboRvWhFy55
kQNIZxlMQMZGucNkTImiQ8KvflAavqS395/Mi4dKmPnaU+690fJidwPJNb285xvxOHbyJSSHfTXK
7BPUwLvlHxQOSsFKp20FPYXvMGCMuS6TSDF6RGDQMviwMzsUOsb11WISZvBDDGIImjxfsRleM1Cy
11qMy1YYqkEf627rGHa2n12c2HifAkSYQfJBz6IwATzqajnQN/zh7eFDrnEiF5wUvss12Rf2R+zC
zJt9eJPNqVGGgDP7x3XrRyE4KnHGJUVwzZX/PgbjYenRjGa9tUGI+hwX3Z+p2PWB4FbFHwZnoKUP
OS5Sf03UhwC3zwveYQbg3TXuzr3jMLWdbYao5gdhCR8jsKXV0ojbSRVWGocTQ2d7W9MpCKvAElI2
zqZpkWAqYYIFmhivGwiallc+6fc55f+vJJdQu/lVBjlyMQAniDyctxprao2sqnXY2NUZUS/D7Dwi
6PwOfjtGwSGvEMkneN7H1sHQkG5RlspDFXhHwBV3sW99YH0NdpCy6jDIPRiHsifSg7CwqQ7QFdiP
Y9A/GIAr1lMKDsqmXSEJOnIFKNrcIiMrir8SfOE+igHFyTs2HSPnuP0KVMrShGRYgnmGdtNn0RPa
JxBwOIQxT63bNuULisAUFpzebH7S9eRueVII7sNZZZ9T+j+Y/C02J2zYqPGM6TkWZJ/ShBqfCuc7
qyXIGFX3J/WKx1gRIZHmRVjlDCs6AziNODRG96ilc+fE5YuthkcOJanU1sJnQ6WWAut5pjDGsPNY
9dNrkMxHmXe3LJf5yil7V5Dz7lQcoGMi1lJ5VyufjyrnmpBNjS6s5Z23DkvjPMRNAUBBbWKvYJXy
0AsD828GG7ndLjG9hpgXZkrs8SM/OStb8n/F41SRADTL4s0POABak9CswqJadL8R4ZzF0l46dBQj
+z4Z53861LMhfKNnO0D4j5Djy+6bb3e0HrqYVzKpNrFLArO58Ny5HYxRGIR4Ux8L7nucD1+Ou7yL
iBcitgysoGRPjBNFpyTTirBS5pRc5PBlyEEjBQbR7UygF4MCANKccR3+2IKTKUWrHPnHWwgwZN2j
o2pEVB2iar0tzGGnhovl6ANAln1ge0/ZR6UYjUbOSPaMGq9dQnhAGYCDqcx8v5jFr15G5QouWhQu
MPpXlnR9uM1UrzLPSKc1KL+bHmc+fXdGAX7NvHKHiBlzjV8cGDWRhI2AiYwdRINIsfa6f9JR8Z40
A91YXZ4G0Qk8Y3w2fDHCrmC65YWx7VkP1Sp4jfvG2VG68DJBGWortzz0wXYK+ve6ndI9F22G3v7U
I7wiaheMiGO+D/2w9wgT2FQYnsNUFkcX7ScxVR0dX2cvG0442PUErc7aqP81D9Cp2MdRxwKR5JO+
XcYwsNLrjTAMVgNnSGJgPtRpd/LIAym1izNkRHES5YdMRsM9yTZbp/vlNcMuxyOyT0dyAiEhuUQJ
yXo/FzFiRE98e02nQo66bZbCoIIwWnKdHubJB2oHZGgFkP5U+JBCFzLSfX0rNNADrjsO+PWc5q+j
RHOihEX49XCobi6llkDJqg1AibCTyyeVsg2gUx6RVTagAJkFM2Ryn8ephwqejpjHIXcgF1jCyaCd
mSnaQ0MnxKTb9rmOjPfITycKVPROBrsp6hAEACrem62gCVN71wUP4rBT2uEjuks9BG4ITB7s8wzX
584zyuMYkDmWWhEi/i7AIjI2qB6Nztw2biE2SMm33Vzv6tZGdWqRODnlnGOVgxwm6VEa9mqP4J24
Fgv2VMc9o0R6tdDvNmRBIXdt2PTfsK0KrYRbOxuchprwMI8nCI/VCmnMh5waIIIURKiZQk3GAAup
2GA3wpK/JG+HQTIU7oAS3X4QI9CnvEOd68npzbJhN6IUMQDldHnoeQEbG53c9yWW7hul21kCJv1G
1zFK6ULToE6NW4I5MiifjW+8WtTRkxj6J7TolV1tbG4XiBbRHTA1vWkHG3+MyMx1UkCsAW4DQtaR
rDilyLeZBfM0iuezjsGZpMBA8vmaAKEmKoMlkIcYJE7Lt/yWH54hI6M9b1zAhOhxTUZVDzV7uMYY
nA3Qg2xrTwN2WUf9WhxKrQCYRV8wRMTbxVuA7Z676hfaiV2wVPekvFlETvPnSml5N/7FSG3Ci+Yn
6XZwTHeL0NPEA10UYTr58R7nHHWT8T1Gbru3RYfo0QwbdslzaYu3ICB2ugVf6KN3Y533y1/IL29v
xksBctyYIA9oeK3JDMJW5wgomD18tOx/b6sbplTkdnNKXvPFdEiZ9j54n4M04VbB32SNQoa0UdIi
1hnfB9dRBIHOs9/EiJ8ql3zLPs882PXaL+j7WkTTWUrOSK4Yv/r9+BLF1KbAo1LfjNfxXERbtt4F
q0CaJpfkrd3AdYqja1j3U9Zv4B0dZsUSS+CT47MLiYyeQeTlGOJ0c9/Z8Rw68QKukDg7pJWYYD1Q
G6gvTq4kP8ae1a6o0p8lMe483RBHPgl/NTI8A5dVb5dS/Iw1v3FJvqOA3cpsChmc00NkhBhCMGSG
uaXwydFWQAShNIFnGx8yXciQ5L5bRvsIOwRpFvRSePBO9OrgHrnr5+YsySQ4m4ZzooHYNMyj7jxV
jPS00trq1KM8JHpQOumTHmNvNUJyXIMwev5LBZg7EhUNPe/chYzBCVR7xzIoFAje13mpik3C57iG
VojWwu0fXD5Bp3+BPnNups4CkWSCJKv8BKlBenTqbWDTN3Y+cbRt/9uMsZxatZlC+h1whTR4VNkg
9beiBT+tzfgqzA2DPK8qtxiE4CubSxZ5TVC94VuGOkFsUFJhDvQZIK3EtDxEbCcOcAUemoA8AGYM
LUJY6k4vGWHQRrAGdCJOuZmcsYQ0r9Fk9Lt0HHgvWB5v8rk4VQaFZxl/GTr6hml2sog3fE3ntxj1
DEZG9hTBTB2e5QBO4nRB6hUoNpnoAtnH+Okhlsn9nCcPLIudp65nhWAtgbe1o51wuuGo52WrxzzZ
unH200HDapuyf/YCIgFcl4yEWz09pNaTlgId+HAlBAyCJflqPJkgEyrcU7Vj/FAUnJYAs2BB9QPz
OYl3vVE/+hJinDSa7w7J95B4pCaQNnz0bW9VKTmvrWUOa133Yenc8gvwGudWAlcUtH03k19kx/Uv
7pl7C2jsph27s0Fqra9yA+gnd3UJaCx0OzlhSZjE2lHsdOgSo01veB+25dqbOJi6sOg4BBYPwmlt
jXuqvY8g6GFDYZaFP+RckH91m7IMNNVqbq8b20PyjIbMaYof+0SYMl2HYw87RLgEZIIoSlBz5JlY
TgSwMfczGP8w4N6Ipbb3CCjAAjIgAquJg3KRA7F/kXrMsnwz9Kp+6NsNxApezNZpYE48Z6RS8diK
9lCXKZ7IkREPCe26Lt1dyjvduw66hnFf6PiAAsHdMWKN1j6tvlm86/hO1l17sPv8D2qCL7Y1Ty5/
KTAhggN1ZDs7u68D+9KbxmBeV3X3nJA1QfRWfYkc8kHz255kxK5hBfWDV8RG2IjkZeBt52vMn8bp
bvGn6tbA7YvpJp9rEKZra7zXBkONGVmKb7tExUXckUz46q3X2+9cB2tmTSR1leoFtq+1dVJoO3KG
rrfo/Ogp5BCVIXYxHwjETnx3YKJ9kOeZsWtHQwELRT6JPxhznoHzBYp0f2lIHGhxXbg4ZR+mpZUM
FlpeMVhVeMM7CCwlJO0+34ig1keTN2Rn4zCAYPM06AglL7GumSBBy6YYMESMaGRQiBxQvPeq/KlE
E9am9eYFuucQG5iHU6eXA/aU1AiXBvHNbdQZBjUULJuZOfHE2CVGrsJies9S8EsU/MQMbAaj3NuE
9uTcOcBmOMVv7ODqMkG8OpRZdmBnHzpRdmlHfY6YVK+SnPG7IbgLy8y8Hxf3KUGYuJoWyA95Ccsm
bhl+Vj07LpdLmFZHhJiDb1MBj+4DZPHQodkvlsBnBNhetDSI+65a6KHXpao/pN0y2MaEvirqk5Wk
Y6g5XFbkXq3GwkQHZe1L5Ho3pwS0eqZfZltcJ19+VTE0HdNkR7fA/PCiAvmUVR2SnFcKOE8B1xLy
wwAO3ZCM/r0eQIMokAAKh99lQMcfRL9zJu5IKlycDAETicz2vJ2ZR+fAQLrv50seprV+ZzbGIC9Z
tl6D1kzHf8oe9K2RDKfRc/Kt4yzv2ai/0qIG8V4T8EIgNRvfmTsz5xSq42IjqLgrxDYcgn66g81e
nqecami0syvuHJbGJFhKmEmqYv4ZmWxxqhsLYGybz1rmOG2G/oBoV21Tj8FuvVyctI7OrhT8R1nO
UVf9gzlwjlmtu09Lne6laR4A6oK5FYywy7ykPBbl55iYbAnHhn8bshW/t8VgM89Q7esEtUCjh5d5
CU6zwYVKvM26rj1J59Blp2V2PeYQNlhywNTHiKv4wakQhscxCnrgZ+XCApIlCWY246ttGxICQWGv
y1peM6P4ncEdOf+NR7Rv40xdfwhZdlTXzO/tl76wzIfE0fKh111+D2H5DiFFcUgXw10Vceq9xHO8
j8icCyprjaxn2dc+MW3mCNHDR/Dq9h2J5eRsdfPE/vkWrOYz5PbxuMjK6oHIkPaaoui6iNLzjn3X
HQmxTXvFzpzXPlxGca2K4ZMx5jolMW9NE0z4pS7WxU0qo6v3Lk07WF3c7Xbw4U4oTviFf4tgq8Sc
7gYB9dNJI3MrUzz5kpBQDIH7xkmvk9uoE854mX7aU4F+uaoYY3TpljPuiJkcPmHAynOJf9q+3jZ2
e0Tc/OUMGoHAMJwQ3rABwq2xGwuY3orgVadEZkXo/IfRs+ws4vpz1ta7L3G8QoBSq8BTw5PpeNfe
xx4IZ4mcDKs86hYQx00ccFKEAx+95SFp8CsMSKHoqflXp2ezZgtc5/YmU/KTjZJgr0DMinSXZEd3
cmnwQw/KnBD0eGCcGawtmYCr5TTOIVPLU9Bj6onEJyfKh/4OvBSqgc31Hdnd1r2lsCght6iN7JXZ
e3rfctURz04lFgBU+cctGOt/E+r135lT7d9Mqu+ymuE8qO7/+l//fR8+hn//xn/9if/55//9/6fk
MPb/fz+hf31Am8/u83/9ZrPWzefP/Pc//0Fq12fxP8LD/v6F/0oPM23Hw3vsuEKw9iQj7D/Tw+x/
M6WEcew6tmObwiQi7D/Twxz733ykVxxaFoZXz/SJ/GrLvlP//Icd3NLIBOoOHBUQ+fhb/w/pYZ7p
WKSDoRmJy+Lw889/eMJGHO2bniMcGyC75fPz/Z/pYZ5p2LHrE6qlo+5Cbvwpbapt4otTQ9POE7u2
DWstrXmDF3YbyfaYcdyaEG48S+1MFic9+Oyk31hWegDEuzZuMO8bRdWd9m5v49z9lbj38USvcNA+
xJEWQCc5PYL+KiV8kdiqefnwzE/bOEfusDVpTOeBlbuLRJnNW9LD9e4+QcKtkp7JwSw/8/ebuXdu
wVG19DD2d+3il8ijcAAfPsyvinlAnLb4kg54SRiWbQzQNUMPAjn/uLUFjPspZR+r+q3A2fORx4Tm
Qr5j7Bc8QQu0upNFkJIXZET+oKHwH4r2nKPXvxmB253RjmsTaixcu03Q3BvVg1PSG8ZECRARyVtq
fEDzYXzPDwHstkNL5M2r0nuv+Efljcr5GCCRZWpcfZY3Z3uyjfp9F9H4Ou0Ru7xE5xCBI/aRufYK
NzGmIjzBoOOyQyt+wSdNoMGbrK0XstBAIQ3IzaR9HMw/TEy6gsVONf0ebjnNhvVI5NHRVveKAN25
x8jf3vX4UBfSyYn7JlsAEMct04JZSiQACq8dky/NMdkuumQA8zuS/77LrbeiIWpB/pJxu6ZMiuLt
PEYblE2dbk/Sux8k+lH7TeffgUWFOWDtpL8P0tVSsgcyxktN1bwAc7c8xiaosgIynghbWCKPIo9F
+wxSF8waNDCABRp6oQwJJb6X8iEnfa3yp43Xbhps6oktDtoK+HSzFXGWm9LHDbufracxYDOX+fDi
4jUYHHRQuGr65WjdJK/ASd2nGaJnli8gIIf7oGc0QZjCiBMjih6D3l33dHiYF6ELIeTckD2BXs8M
4DT7z2AFJ+vFsp3roPqHxboEjIZYXyLJ4aPqL1Nzh5fkugDzUBWwWZ2HS32p4Ag6dnqXs36pG9Qy
/nKoGlBSagssbWZWZb8m0YPSGx1vm+ZAcpflf7AJojw8sslkxwgxm1dkhD7tD8GjmXThBKVyBk3T
JktYZS9+ykOTgj4DsiAWdllThJK1YYJqnATm4KJAbcJ8XyVNCAh33dT0FXrfVOpqMQcw1RJiw9kI
GHjct+s0/vSsndtv2t3MULEDzeK/JjWhTeyeV/2k9tT6S/m6uF6IzZl0avkLatxZQVeSmoAO5N4A
slYTM6pMm7tMfjbLH0u+1Bn/4i1hZkSbkG7r+pad6ZxQwu4cLLsmo01E6SsFbm5paKmXkMR7bfnM
bOo90rDnsfuhCltRfO8H/UaYLwFnQBRVuiu95s3Au40taDWI482IakwXXXzaQQEEFofKzk+Y8jg8
jXCVoVB8JOmxq4BgfnmihPCZkVXKoxfAuX8g8eeRWAmqJ1ozHqmKz9stX7ARMayf1zeH5IjQIhXe
MY2fHPzvfdFsK2LUlSP3WQGUJbEH7LaX2bxneOXzFTTHDEyJzv8MnESe4FlqjmJKQ2RKW8g+RCh+
tR6Ba0O2hT+/mewhdODEQ0Ue7eEoFcWpfEggRAbWheDe7bSYGHaW0HZAanFcUJ3shsW6h5S4FbTW
dtqw5EJvTKKrjEn80kwrJxjPERjoJO83vfe+KLe8a1p2WlOnPgcrhFpcw+koiHpFBxB27LVRkLi8
Ll0KEm6xwUS7kMBaq1KrMSLItgUIYwW0wnnVHhfTu3eCMT/bzm3WW1U7M7KQVZbztWnSQ1FRIbP5
HdbL8kN4PATQ2Z3wakDqxHSLhmhioPYuav09aBg8jgFMM5hodxz9KlHK7JLY+A6UeyKHNztOhjzB
RXrJnbTZFR5DTLfJnH3hSIABUE6Mpxl92TprkZH5FlWdJHp5ALCcVb6xsUkeI6iOg3xKoEb6DIPa
xVmVOXF1lZNOhzTwdegG+inl6qo15XiO/i5qB/e9nKGO0AsRHqJ+IY3T0A2Jp3FK/QfiaLDnaEd6
06dEORVOzQRlbyg8GHFAPZhFU3/AhYObedOzsro5eeFgOXgMln7YGhV7VvtBZgyW2L2wwjmqW4KL
h4DJIUp+gxDnD4gFcsoq1OdOtpmyUhyQO/3Gm8RgZFVXeo8avV8Zs4SwM2P56ZDVOW9d9GsyWQj6
bKP7MbsCS0XkYrOpD6bmZw490gNCcDjXZWbDm81BfuhwnypaXOXX9bfU3cM421/sa+2HwOEGb1KG
V32jNcjmqT/2lfg9mTehB7KsKprPEcHwXdd6oafind1snezGN6m9Pxxu5CMgBDsQlcP5psbHTNfe
I/uWc2By2GMyRN/T9Rcz8oad1d5nuLF3WgKkzXJ/CMuZKCNA8yEIgZd0KuojDgRg1uOXnPMprBZI
kObgrisEDH6XP5NOxqqVJ6OReDluLq38tY3kCzkh5sap/UeYdN2U8AYEBD8R/LufBGdyx6xzP3OS
OCNr8MRWb3XebXJZqs2wLN1uSAb/BcEJy4AbujZoxoNnWkelRH8Cr9duR1++xp6n7hPtRftoQF49
d991HvdHiai85cNZ5ZBijv1IuwfSF9HLq1OW2b2qzTdoLf7GCADy9yZDxbap94gYZ5DNUczEScmh
QwSLetSfsjOX4TmyY3WJlsQ5J+a5uVkOatDAiCLzT6d2MTv65Y9T44sYIaes8HX1k8VkzQli9m7l
nWUNMcZYIpE7jHsXkdtPM+itvVvQ9muL60Un4G94pg5B5j7ZilyepBH+DufKeQTELgUznyip4AK3
EKJGX2HFny0beB+B03Y17qeojQ/9xH3MH4NORFt8h1kFPAlq1O7ObzyfKw8I1TKgl/GTjjEuk3lV
+cM2QfgR8ttRA9YlcfBojhPvJ1jkkz0Kd21jGwcH2d05BobZFiFMQOoDpJQaZm63zfX8nCbBZ9P7
Z/w7O6OxroSnYLBMyi0DlkTu6Q99GGfjbfCCynrkMoKNSC10crJ90rD8PPgy3k0JSOibksbo15SW
mK2gP677GFCHQu66HMzuExTaCEawv7T1gg5WrNCDrpzRw4hdoyohhftDmd9uebLM31ZwCdQO+jzP
NuK49snPn5CGbOkoLtgH+CUhvTJyugsEEIz0j5uc0646Mw/lPVEhytqokpvevQ7msYMSU1WIOctj
FRfbwScVDShQcVOmEgSBemrG8DPFEzJ4B4I2o5Qi2s+EceTBKev0R9Hln4ZFIkLOwwtiB4NhbHRb
E3Z9hOy2Mt8a/WuGupHz7QFrapZTa9Rr6IHM7ONTWj9SQoO4fiupXbtgYT32UdVTGLkQydsjI8Hm
2lbps9uxGeHpF8Buajfsh1/t0DwSEjqxNm+jvQumkTqHWd5CUKWx6fjaIUotg21TEl/7niwHmzCA
Ud15iP7L9ojFuyxuRiAZ2oY42QJGSfmMQQKbSRBcaYhChdUyhZY6Q0uofwUVg0MTt6QTIX3aLUZw
FA0CvGE+J6QGavOuzWGp82JT+5S7SiL4dtjrokCgnMiZ8JmUE4FJHOQR0cR28veY7K56giLLO4TZ
gjXMveqqdb5cIlntIeSFsXeQ6kthcMJjuGpYT9JXTFO9AhEkB9wh4kGk4E/Q5USD3DTut0q3Vj+F
GKs2GSidJL/3g3mzTD9p66AUpeFa7JXqf/eCVHgmp0mT4Q4c1643YrNapUGYNCStfpLnMEVXwYBV
U3Zm9wMeGt8u74mCTt23dtewjqqnh0U99uQe9P2LISFsmlCik1eWlQhyYwyBXZhx1UUkJCaSpSyU
Xh9l/6IvNcLOchgYRKXn2d7o3CNJzN+3DtuuKWPp5sUXBeJ/qEi9t71mZSbLaz8EK+7lDeYM9pDw
6PGNTRV2ovJQz+qqRxsbPD8Fy0mTtDE8ZFCKNxqXJss73zrHztUsrxX7TMO4ihh1+3UYXVotcVDB
sR7Nu0D/ksgn2NhCZNkFucWgPjmOk02ebQqN2t8044+r7yIPznLz4Oc0AKjAkugjVelG8nlW3ggS
oqXqTdfBUmBrxdsNVi4W1eOQzk9udR7s6WjdtFEKGXpbhSjBD8JXoUFyamXLdYeSuuzffANI34RL
kB0aNhpccVP3zu1F8vGyTtxrWtChdWflIwmNGdW6xwyavZD3vIwJCKR0QCSLKSfPk73O3+fibJrL
gX6n9B50j8MUaUQQf7gxBcHonKros0+CNd3m4F5ALPHzCZDaHvwlhSyLhEi6r1oqG0ndVfsl38C7
0wwvts3d4FlbqDrSHDfzbDBhU5ei6hGkxizVj81/cHVeS24rbZZ9IkTAm1uSoGfRlr1BqBy8TSBh
nn4W6u/pnumLw1CVpCOJJvMze6+NdqBTT2FNQ9hT504bBrerwN3GUj50jBdUPkaEeoHprGFvjS7Z
KsrcNHjMms1d15KVVjxEnrBZAWhl0o0WoFmd2CcK5Y4gE/++tomnz6G2nnQ6eKyoSDCJplgXLCD5
qxraS8ApYUZo/kEQQCljD86AlpEEa4bVMBxyFeqFvI2gS6RCfFaP4pe6JmZZBKh32Xv1dmi6FamP
2yDGdlSxx3VQByA4t7LoHELYLdz8MqBOC6IZN3cu8veeXHSbbFb2bIs61M95n3yWMUe7FjoA6x2g
GCzm2ZXmay05h/q9dqetE0FXFceJeAgLJUelPiOR3ilNuBst66jvGvR6nknsmqMcJjtYemy7Mnr4
HCDJVJd3jgV8sOJesNxVA/jlKO1pUV6Qvu1Mu7lWXMyGWx9nlGaYvoxMFIYS4165qsNqad0s52Ex
cK5IihjRruOHSN+8JDxkUXPu0jX58kuB1z9ISVHH9FaV+pVAMc2rYKIGS1VjDRw7iHzm3a95biLl
5HA2aiHgboUAQ3UcTzJGFTCwCzW9DVZ9wJTL2LKeB1YCOUqpRcZMCFUfslnje2CRwMroEYgXhPEL
K2RoGijfo6v4A5uTsnCvDL2vLi1knpesud8T9RoiSLTK78F+iOmtSYx94qbUv8928JvFuKlNk9Pe
49wQSxY5WEIZL5ddeWXUe9DG35roVT1kaEGXEFoDDhYTVme5A4YABilq1rZDIZv5uovYJW86Xx+b
U0SihSReOkoFyrnhFXwbK951H4oza280foxYHfmGpvE8kR3Q89YjZoCsxqUszroV+qp0drZnrwzz
FpPR3LNtmd/u05NCw9RSc0gj8wNzn6FIedHMEdgMRrfiPfHAZFAqWzHkSfEzeK9jRqiyakC9/W2Z
HBXVGbv7Og/Qxw1EPe5D4rAQge2zdOSpitaNcWScsqrVUzBucEatZOayAPpUiwBFTnRUTOtdi7yn
IOwRzYXXaL7JBmBbxk2tQwwI5tNkbcm1XFjIwyzSaR0M1W6Iz7LodlZxUn8bSuwYr3ZPmRHm2ZaZ
WV0+u1m3T1i2kRipWaS9YmBUYeEqZbE0QH14OiiQAKO+M+Cx9biJcKSAbXGvNgcgySoVnBzjrYy3
WuLtgT1uyogVbGmuEroxPGsCO2JRRddgvBgRKyjB4WqcK4vku0K/gx/QrQsO8XulHNpkX+YCZQ4+
UfUWB8z8IbLJBslh98B5hoZjRE+PNdj7ZZUZku1cRuOnLC3eEcGKAAEkicTBoolRdP0e18/co03y
GnifnfMZtU+O98j13p/GEYS0Bo1jB/5mw3jNrlezYbKOXpGZUiGxHyTF0qiHLaL69chmm2ifdYGK
TiNmPdwmMS6iO+BDFNmutp4t+lHCYuJoXlCQltPcaLYsIxiPEhOsy30z3rOUcYfoSUQgZmnk36g5
6baKARNEIPws5BbML7t+azbI6AI6UonzObd8u9T3xtq06K+QTbiLNuXwwIZXRfGLZFgVB5e80xfX
iY10FgODrx5thsO7qlcNEOo+vKv6AQf7OkzevNj0B3SiooNjZoidE3cnPg0LY/wOPUo2U9tUfDin
hv84B3WceFqxA3TGEcbBEgbrvpsrr/UkroNOQrJBTUiUtUyvJD+xXeLmV72vFH2tBYKfmBDs+uka
p5wWxPA9x686+s1Y1erGnrbSB8QGQnXRCbnOQK+ALUX2vtCHh2CbpHZLPm6LgAA3Q8WfRILmIAM/
x9Yb6pcBOTdqEkT85N0KE1T/u2OR7uYxA+BYHZkwtkRN1YDmQnAOFgEZ5CxVzCTGMbliQiMzpBB+
iKkN7esC/SStP64z2e1zsMtExicG+e8o+YHALhM+biQBX3Gn3WzBb6ElzVmPhvCPv9p2ImdPxTBY
iLXXo26kHkIeSVgIap56Wf6UHH1cS2Jmr2N2j2AvS4E4B66HRvxdTmpKvA7plT0mAF3GsNQi8Srb
xIQJWhJsDjVOSBFXnC0WhpNzMOJdmEenQmcl3537MdiL9Mkk1116K9Z8EgYjLANAhpBLGP+YBLNY
5mlM20WNrAlvIu/Eg0eyt1c2W4mAqB+fqppEZNTYpfvtAlMfoRbJomcCXW/MHM/JXEVVv9nwKkjE
TCLQHJKwKCa8CZknihdv3W7Fgp4UlRF1h+43bUe5+D7xXm7GL6AJvl2JrdT/hZjRixBhjZ1vnXqr
2yuHu1rFLU8yrbJs61fF2iCAo4QSqHmhHVXs21WGcDC9+3UvAU3F7WlIzjjjHYizpOQs5qGvp3Fc
uJw3nOoyIJVgAGpo7AuTQJlsq5EPhXosHPd9e5yUDAP5mzWki8QmpBFyaXZu7R3BlkyCYRIMNV42
uepekh4nGn4HlbRJSgy0p5V90rORp44r2D2rY83JuXeppOGtbivzBc9CACAU2sWiLR6V9VEBF8j4
u6nxU6YwYgoxE+EC1/KTPZ1Vafkhy0papy77MuOXqR93DmqSsSU2u+NDILp3w7uGE2L7MPFpZShm
Nhkr6ERiqnKOSbxL1ae6rHwWOpM6bmdaSsdIsewID/OUXX4aR+o7Z1qN9l1a+4rxbDiggMU/r3xo
CM/gVWrVviUep0y+iJRZpUn4bbQ/mfcQtFFdfqv6cZNp/6L6PjWfaMc3fUohpOGeZawG+2irDm82
LgWQkts6PtTRXg3tdSzKXWoQNBwTHqkoxzHQfYEeU9fZsVYrwdnTOkxq3HuL5JeLDnoyqg5ZkNc4
WahysAueDKQ4+H4O2fSj4Qc1TEg/2j+n2Rkz0RhBNha93sJCoktcasFzW5IW4lS+1NqPklp0Hvdi
GcqZfk7T3eLc6tyMDc8XhnEIh8gxdMYA6riZsOTa8HR48RfarG5zrH2i1TvJ2sxmx0DdhddgE7T5
UvZrAjjzvjzZIwMc387Tta5VrCkmgj5XMTsgd/C7cFgAdl6QUQNT4NtKQJS4xaFVTlX9GKhkjJF1
fBjz/HwoFpqw7mC4OKmyJzK12YtdhNFvArC/0CPnkQp3Rv0qcRTJUqykNhyErE5j1Sxzj+1Nfh7d
8dkBKBbU6HEmkPlhsmXA2HnYKaq9BYfUc5VFpL1HEZGI7j1KyX/DpJHHLy3vJScIVllxrbRLUT3M
4ZMI951wK2Ym46pG26mxnWnCA472pdL+VhXJdLO/zqiP7D6RUF6DPudFTHwb5B8OB18b3yb5ivrQ
crbaW9B9oTL35ODbVrGR4XNZmvfsbWrOiHqZHeiLyZTPKT11qqJAqACq1i3jXnjI5isCS79Ju9XU
ubdw+tdDFW9LlyQAcZRMMFMlAybS+oxxR6nyjGP5qfLHFFW+NkFZhvP+PqjTSxYxHbO5061x2SPz
xCuLAs1jsP2OR3gVkKYyctViwt7CXvZLGCy0i2byMvZnsHOjZq9GPd/jrvaDDFNf/WokbKHs7L1n
MOdE3lI1JEl/I+ZYcSdj90CVvndrjQmVra71tsdc+kSO3D5UnTXg5l1rHZU5nSV8kdT8CEK5XF4b
WoJuaDZpjfAfC2mtNFzaoT846EA85WHReifKfkykD7BsRVe5KvLk2WQTNwd5IoVYFEO/bPV+UxSX
JH24VekLgmro/tYhFL4UKf4Acw3+1iMqgNwSYRARR6wx9ta8dNvab+YQUUBG295xT72WHi37OiEH
hpC9cWn+VDKCkUevsHGCMwDc8p7Vr11iP4/N8EUq08J7KjRzaZBTJOyDUeo+A1YMxvuqPUy5w5ga
oIz+7ABqSdtn79BW0bmLKsB5Fx1i52gfZI0ITmW9HdxL/RxraKkyA5QsodcW9mcZUdAxDJbYRMRZ
pMUmmrBNSvka8Kdbwr72QEkd9mAqoY+jZqxkhLi//hYiQXQtDg29z9QkBzBjkYuzt0gOkck6eT7+
zwn3SW2hhgQq6I3HVgY7y2oRXkVLHeYDdK4Fg26Gmzteh2lcS6OhGZF7k2l+qL1zEW7lFyeBLW5h
d1SnTSwRlz1i8x6tNS5cTUI0Zc1wTuMXpzFXjbue6tcku7rJZRzJE7/kpX6o7UV/q9ptGO1aby2e
NRO66EkPtsSC4OAUCPhrOMFYXRL7H3q8rzTXQDBT2UXmWujIg1rA4ZIg+sjGNITbLy/yjVLh2Rp/
cs3c23G91UqxHrvkNamHRUntxOaOka5z7d1Ly4Ajt4lE6Q5Kn2/Cet1zvrdEbhWzjqAaceEQwCFm
RIO+sOpy3bKTMUnLdVB2S0Vn/vg06TZas2xVTul6IKMrYRNfSyzzFBvsDfcqC4eaG1a3KKOGWRB/
L3hjzOI/M4Roz1KXC75ohk1WkwU7IM4esp0RvCvTr43QL0NSa9A4Cz16Q2fnT8JZlTVLUY1jIF+k
QH7iBmswM7mejIB86BjqIZ0jqM+5K15xM/Wr2R7N3iVWCmtEyeTTJl7bfnUFk4MMT+O0tg395nQK
wtBxYzmfurbtmNa3KPNE8KOOb1Tzfp44ryBVCDr/UHGsiu4fqcdAucncJht9onMjHCI5FzQCOmeU
wxsPlAnSQyipAFFiolL0qv+o0n92TJxn1m00kNgS1HqYtRvns9UjmmDkweE7uAimHbMeg1DM+hq7
z6UGPQB5gC+Bolhlho2Zz65+iD+coDyDx16hT0iy9qnMP0vrvcDT0ebRD3rVdZEHFy+Uy7j/tJQ9
3ADcQy+RoxIyF2xa3tuK/tN7T9GkvVJ9Iy8RS6HE306X+a6stwlLWiVhpInJpIm41U3gJBHlhLJR
udDZp6KFs18KhGv5bwERswnOhOS8pcZ4TrAIj9ySZjp7oHHN5ILe/FbapHOqULfErhnARuT5sskU
H1P6cjK/3EqQE+Rt7CB6lNaIWNkjh8bZqt3RRbSXoHMLmaVQ2/Xeq53/WgXPwd6NifJgBiwIlSqm
pcXtWjNWMzMWmgG2rdkTKDeoVXwzUh4oMTgBOCJ5WWjnehRedoezlqbWIRIGcnSfPTkVwb2VnWyj
DGhAN+wcs9+H4D86JbqTNoZJ8yJb5UtvIUk6HdymWXbcbtoq20/4YDWVaR+L1jZv/ND1zdZZK0X2
IBbqx4kmBhfICjBEW9NPhgerfkeeTV8tz6qAn1v96I0gEKRbuKyMWnM4K3FDKfVCzkEaIjXPCJVH
dFHU9cnwiFnSr9gd1tArD/xGglUyVjL8K147YvZoGFjJv7c2z106bh0dAGPhSoZeFY0PXf0vZdQW
Qsdz7hlrHELBrSNuCYt5tbO8bxg64DfjDQJnlEiYxiGkVuI5LZhWIT5IutcsVSHGKD+OQni5693L
iiUTNCxXM88of89lvy0pN8wAHwZDggUhQ0BCpK+O+ZHB+wGA5Q0p4Q7x+y6M5qRlSkdmAmByN023
UUX/RNTQro/OxnfJ0LdXs38OKw+eFrt8UhsqcF27G2F3QBFwrLsG5+c6CxFekOBaueYuEtO6snok
lNGhtJn2YGuNqlMkDwS0rEKcthV892FgL2n19s7oAuQshxJgitbo66B0996gAQPkpLGQi8eds9AE
29h8whrHKYWd7o7f+ssI2tUhtZsd6TCLKrmRkLMkt5tJXn11uNZGg5F8/xmYgt2mdugZELJbuHkp
eSN4ThaAFDyEH9hIbuhFcM+QR0EpAb13pVg2bkYG0br21k79nqzgnaZMD8cygCOg1lFQI07cAYGz
ovrcVWiH2E5iRbj2PbkUcXVpteboOOiyVI3QOkFH8e6StUEMYbhyGyBuClJ+QFZbqMwokgI/RPdo
Z6VvpfZVdoAHCI5SUG4El1qRCzA2iMIGeU8j770Be1lxp9f9swbuYMJRAl3Dj8PvqKM64c1faoRj
0jrW5iFnr1goQIf19mPIQeaI54ZiM06MXbioOQK6rWKxZQ7QmvNhGn+G6btD5k/FNPNZ1lOB2Ec3
G6jYxY8ZzXPvdl/oYicoyZToQFnSN+KlmD95EUWd6HaT8+siXyrKYdNgHyhRHpFhv7AbokgRB+GT
X05Sf0HkB6HWXQ2kFrKEcy6alKsCRX+66WlNgrL9AMC7jRKYxS2r1mRTiX6btABlincX70XZMIwO
Q2UrC9JyySlhZpFTCbAo6XlzFD06pnozimvbRoQrAkfgeTdN9r4014JpC1KLwHYQIEE7AAMeaPVW
mZdwofLCoUmsxsXW5r1zv06bJ8ucDtjPmBgHMAnNJy3gzT2ugA4tsrg7h8FWaHId9M5Bj0Pf0sOt
5qHvErgvGNEzDyG+HMVbW62xb1Pkd9gG7H2lF2coy6vm0+UN2aEMnFdFTNqRBZVvRfmi9Po5a+fL
nbFC3F+rOPN79Fue494KevMAUktOZ1jYGFavWGDZh8LGbaadgpWrSCvk9SOu8YIBwrtpvscThahD
K6KuAAciu4+XhX5gyfDiUPw2EhCldkodzAidfFRtsW8skt9NPsXlUG1jU96U1HjXBaWSUdjwqBgb
w3pqRgJF23RTd8rTMFIVYfuWBJyosYp4ni/6UPVFoq9MNOhSpwtnflHrRHdg1WrqnnzRcWEMxk4J
Gea4qNLpIonaa10qcbzXffAdB9165qNnafisZN6ydibUL9XqUnvFpiIX1yX7JZm+UwRsg5DLtjTe
gmQn2W+N5qup/FQMUgYUjF7x5mojKAc23fX3aBCWRHcQnVvuT5C/q8pDRKc/lEHbjijDY4uAytDc
Oh3U7mUb20uvDHZ12IHepANHR4e6XJMGDqJkZwLpg3G7NMO7YX1MxS5X5Zqsk12eS5R5n5V31xNl
W1nWMijIGmqfJvUWVjd9+NcXDIVM4l/oOwgiHnlmew3BlyGu3eT+ODmDFG4GStl24ENS/Csjgy7f
ukd5f4hANFI+nsr4L6puM7oT8zDE5QCFSUr7BBLwruXaQuu1hangebVskgTKlUYl6HgbRTkNIC8t
iVCEw6ya2uvQUbvYnPqOaTHp0Y59jAejD1ukfN5P70TvDaN1EMYcJkZ3ajj8OjKEnHr4mAKOBfFZ
5iGlVJGeWFCnRvPEgWpZd1UBiCo0QprJ6WPiEbxlJtg1Ppr5E+JQ3g3wnapsvHRTfa/L6GQNuNmw
t0cC+xhyRhd6BSwaqX5J5rVNtYcV808MhHtUSMKXaTXPuxtumrVJpVZq+VFCFfKVyTJfGe5ebKsj
24nA5s0kaV7tQX3pPfMb19ixjaJ3KcLy1Q0Hv5wcuIE1TiLFqrdqBEYubxu21/a4CZqR2Sg02VlI
Fd4sxXPgNVP48iGmRljA+67uas9mtIp8w+nxGOBbMVrro+tN7FvQX08aL3YOFXOV2YjsU3bFTBWy
98IFq1ImF/wZoCqbmDU9x9yEOwXQLdO7gbXUBqEGyKP+GqTtaggMhxar/XY7JaBodL0b8QMwMD1E
rAn6frT3n2WqRvuk63DpdHC1Ac7+cg0T26HB8UaI5ZpkTDnwtMRYYIOdJpKo0qx6jfj8pkQoL6xR
9XWkCF5CIjvl5BThRSSorQ1elKMWMf4zvz2dDMuRhfUb2LqhHPBSU3ggv9DTamcHo58JJsnsTgG2
+LOGh/8hSkhzqSZnl/vSC7e6Aw46VJeKmWCn09GezYnzr+0wrO2o2qnUs5W9K1TeMUz+2OSzjTcO
WjjeA9kHhzzss4fpIkrRe/UFBos85y+jyWXTJCTDD1jQTUyrG1husuUIswezf81smNwsthaMIIjQ
VsjlC6JLr1f0ht1ODvOJULb7uMuAqbfGBg9vwUJz6NZKhKtoQIkIoIolV0k0tEwEjLaU9c5AQCz2
VrrggSC2JRpUg/KSnbqdNWRl32skybU2B8UzGx9QPuqokrRLpCbNnpiBz4SB1LYvG+ZpgxyWCNaU
B6E2Ywm2aoorhz1GCnXBKgwM4WehoV2oouIxoHwZw6eY1a0RAp2VXxMzN9I72Pejdi6YBHH/kb1G
xTb6bo0eeTjNhRXDwqWp7T3Y8DNnh4BIX+/jVUAh5HAuGCDHcRf7jsVNFjIVQsFg6CtN/mb0oU2B
os98NsJ2i/O7xBYrp5tg1uWFnzU6B5dXK7H+EcbDkAcPJ1wOSwWfsQKvSFXw7Risem1qw5BglY7f
jat0FrODsURCPWxFvB+sj7xo1+TJ7gLrC5g6xwm6HO9ZS1DY23gAHdZ33gKOO9st5uxbnRM+sTdJ
v2b0CbBjkxXTWgPO2MfVKoOtPLHnUxiYu+ZbYf1LTHZP7RMXbFM98uqV4AA0tWI361incj970KVz
LaMBPz27njl426OIRe0SSxpJXGf11tD556jiGDtHzu2KpR02z1WqfvRE0kntdTbRG6nKEBL5SvCw
Ca7KyOwsGO1yOQqbqQHupWHgQofFmvOsCbbncXHQq19aCIXiAEsweC1EB9hx7bPDdWE46Q4bfZFO
i3n0XIg9WTuYozH29v0yuzNxgtKrtUc1JnsId8zZZlZPmvg6aoPNYG56On3H+pBgPhzYTIkF9XVt
s9ouJz8ixaQOwOckO6z8PkX8kgjkTS68pcLtaDJ6jr4ZiwJIPKJ34MBvYK0d0vg7SkqGdCQvYgVI
P3LyU63yTD7uvEBSWHAgP67rf2WO8YDtBWgvYGm+AaVEA0ZpUaBZcb0eeGr07hgwOQW6ojhvHiPc
Ln6reGoGi1/Dq1Iifi7rdSfBliOynZWYDqBW93ViKG1pT5VIDmDLF7aMkW0zQazeEjyomOPaYJ9g
9GAIVWmHUP7owaW6BOxtJZddT0YFyDUUzOCXlgqWCuvQ4xRo6dEr0LQt2u0oIyfr4AQPHbGIw3lf
pOjkskeeyH1Kix5V97H3zeYLczuf8EsdfWPYnOFD6IzS/jR6PwF0AS2E42rOYCWfuJmF0VsL9hRr
8AHwpW3EkwVC4x9PNPMOeJfxIW7ozBULB5T3a2ecLhNDzsFaWvaPGtEY9n4LAE7SwtfFPjEF3Iln
ddgEXGddJPZB4kfBIU6eixYbNW1oqpOZ8IsSFOQzbdMWNAPnHQOjtQbfIMgGwKZLtrazST4KNkAN
2Nkqu4GjpFOvcHUcBTWNdjZoWYS7GRGmNW9aaB/67Cukmu1a0C7lywDM2F6740Yl4Gp+60xs2RNa
ILVWV3b1b8AJ0qwNzGV1vveYbIahtkDfNxPjdEjiv1y0C50U85DT0ohL2hPeDYlY5DWlnbas8p2R
Pib7R8htmH1YCD7rb7yLq9KDXvtl40JTgmdCDRgG1I26daSYoAUU45pxgYiH6uKWN2dUBcANupKm
ll9jX4VwGTR7p40WPAU31lYlu9oa4gdsLl1gxs0irDGJsmpm9Rw452vKoo8hy4+hmu+g+5Awj3HH
WsIK7p517mmSHC02X8iJXVU9s3a9DglXqsfvyMrdFyHppIKwfgPtYuNgKFkIdCqjGrbmpcsE2cmJ
+3OfWG1bz10LUzhx/CIDndgPjKZc5VrbRXgzsy8vkBkLNI4qxYTbY9g60WqF/M1BNYIehCIVz6/g
tcxQFsXkjQaNu4nASJG68K6xWP3M6wiYDp2CyTqLxrJi5tZx4CuQmHzQZuE6V5ddj2rmHGr1eeye
VT72Jn8Rw4nZhFy1mA8D8gmPP4d1BYNbnY20iyVK/RzAvhQQeNIjzDrkniyY3F8X2Lp6Gcv0MWIi
sotp3+i/AVnXbIkAzv5ibW76R60c3ezbVJJrzNOLJhp+ApmGPVJX7NtGh3eXQRxSmt6WK6dr8Qze
BEKSEJtSlEFDTU8FRCNpPnneB6lk4PP+Fovz5WhkPXNk00+j/tiY/Guw9KegnNFHOf2lVGUBOy33
cSa/Z40Ob5H9edvQM0+BB0uxhoXiErCZErTuCntp2xrWblf7Zty6Ma0uPUq5hPI1XepY7Ij5pPR1
Eu5HO4/WYWlZh2xIqg03/ytphiKr+7PVGbi7J14cmG5bQCvehko5xLd0jIv0KZacd+iIuPy0no1V
at+zltLLAdBSKuqw0Ktq2EFgBF6Y06/otYV+oU9mbpODlTY5Bqw5q5HDmc+CttCZNa5rY5yZecTU
jOGLW8nypHeEvckUIkIH2tA1OkYXrMZvAegawg3irHXwxYl+ZcyKrSlHU1oSLgCIxj43ZJryKe3L
JQFy6Ar3WqEPq74HNjjLjsUwVoQjIz9HHr2N6vTT0xEoUBBrG2q6neeIiVdq1ZXKA+9q5Kbnhnzn
pUVXBh2I+N8h/9BGGdJkfo6WOjB+TVeKsAiLTGvW2Wn2wwhn1uMgy+Rjy0KFvxDPBiYf7aWMrZ73
0IV/HBRYkgoZ+MfrJuB+bxrEM3aHgC+GrpOz9lzUPJ003SS4G4m2CSLCQkkAYJAQbSsws4u4jtyl
1zjFchKKB4E7ZMghbUZOjJNn55fSVnN3QqUYqoNY01EL30kjFBhRdseIsUUvQR2B8HOqkSaUhBYu
Gq18L9pkhzNwH5rcfMQWXMbBNkiZz3giK18JE2/bFTk6+hQ3NJONwkEjPYVsprn7iHs14qEuqdyC
+PD3tVmrIAm19D4Oc1rq/JBmiqBbn3/4982/h8xyxn2i9y1ryfmHf99sa4VViiHPZNR4e5qP3lr+
/XBEblMsQg0Lo10mRNrTIuZtyU5TzMbfbn4YnGD6z8Pf9/7ny7+f/V/f+/vZtu3/399WFROAm2Zf
EszJPczTvx9lgJhFIy1wpSjMNRyjvXgamEIZU/CBZzXKg1KrcB7/fqjmDtpuT23anVsHy24KKwCg
XXn4z09oHK8qbgWX/Er4sXjjLLUb9/95kElA9CRo2ZDEBlRJtjNT6fA5//eP/vNlbFU7A0Ue1v78
EKX/98EwtBSQZ6jQW5rpwUJyxWDWOrBRmzZIo4NibA+6omAvnB+shF2fMT/8r+8FtZLtlFwyS08c
rtrWOfz9iD6eMVQ6MpNgnmHS1wDzLwx9TYlQboBLvPeBoQHpJ/rnSLLNTNgLinWpV8mWAegl6iwT
qGUa/yUmWexee/OgJMb/93U0hNMheiVS6b9+wd/v+vulXcGnJNDswp/UQTkyw/2vhw6w4eGHLEcA
3Gpy+HvoiTHgtPzvrw2egz9cUnoy8S9sBrzfrd7oxBNAUWtdp0bQmln3SbqvFXTlA92XqZtXpci1
pyBi/qEkzZM0HH/SEnE1jTbes7b9IB0av2OJQh1hi7vpWxoQqxmyUwi0+NTp3h4cIQplPDp+P6DI
MrUkOtqJ/g+BjrUWpiqAqbUMWplgHv4eMHgSPiQVpA9dVR+GmPzIpaJwgHbEofrA95zGOIST+ASa
0qKORiyDVkIEpK5UYfgcBmbNEi6VB4cFFwMr6vjC7U9B0yg+SRf2Ionx+KmVPDQdwphaUW+TtNVt
7ky7fOZxCDGUO9uhRvMQmlb2iBMZLgV7b7EuC2MD1A7BmFo3PnAhh9UxeXOBWe7i/mFHALNC9N6F
pKsgDiHa6DodG1rzAGxUjNA3UTaS/bIPR2etKcOqNFBYmwW4msigt2oV/QwSK2ZwDgNpipRor9P1
LqaU5YI7tuu2VuddRnwrPMZmYiKREnQ11VguLuVpclpIc7KP/NhiSh9raBpd4l+buhEzN/zvj7YA
8ftToFqHosKL0MfToxixDY4BmymwPsRSYGdBmvL3C8eaMbpGs7krAOKBG2vtjZUxa5UeE50RU5JL
P+NLSDws+cp2PZgBYpfGS+DFlNG1R7hFNZ+/Q4bpfBJFiGPMKUETQ7G3OQC1S6FQnDr1lG/w/0wX
z2lDXLaSEX07vave1F9tnJAOmrZUF+NWR5sWTYTyZiGyak1LL2WlnuRUGa+8Frpf5iD3oonVpKlV
4YaStlvpdotkLEsfaTkIpJyz1jQIfwt1tA46UmE4SwyHmP+npTglxkgQTji8WHmTriFIjh8x/hin
KhpQm+ltdHP3pjEhqmLFYZfQObdWJ8JYZ3BU8WRHg25fTa+2rw7KW3pDI1//z/fqZJ5K6xZKqo6o
wk6oCCHV9iIn9vf43stNwmjk8vcg8qhGgpDedEOd8Jw50Rl01THQZ9doSccqCp4moYXqJq+85jjE
hKppbcNY22xDyFBKeGBEnm9KgxgxLl5k6VyEbXQkEiU8UmGrxkmmtslimmA3ulRGavoYbizAkSeU
M9WpDqkiyqry/I5MYoadoluLdtAXjp6XT3XrFjigrGZjzyM10dTlKQhmxAohHqvJwr4SMixfVV03
HCn4452RZKd2fjemE9rniQgu3hMuWsWWOA/4O+GnAVDvEHodAe2eixF10NnPFspJtpo4KhjDB7NT
j11r8qB3KmvCjtGMe7K5Ug6ZFjtkv7E1DRD7bQUSdQ9D4TXNIuCrjYYvd/5/1TkRcpZpXtpaMjIq
zOaqQxy9FBbuJHLx+s5Ud+3oDG8OvRObVIePy7MlXESpAiy9SQFoJ51zcWxL3FIneM0QorOZYt3D
n6G6bby0lIhguzrBKtS5OpPUKTwlXawhK2bNWydPQxepByluosmYE+WeSyJsJQ5q64hDOoxQOAho
8eF3y6esrCVJ4iFMMvzcvNQmeK8oeDLS2vV1KsKVC1AX0LZK6LMeLbEo2tfQ8F7I5fC4+2jrdGnr
z6LvpW+6O1VyNqNF73fsSG5Gh9HUU+0TgfP6duh7cg7qJENfND4kUvxjZjH8SDrDj6Z8+le51aPX
MYEHiVoflDhPHpCsLjEjE1729JlaKfcDqoidrqZypRkoUWolP0HwbC9gg4QTPlwv1rFmDQ2W1JwY
zRr13N8hFVj/h73zWI5eSZPsu/QeZQiIALCYTWpBMpNabGCU0AEZUE8/B7emu83abBazn03ZFfVf
MgVC+Od+HNG8qFKsDLH1IOvWOXT+wBUY258mS0jW0IMMf64LPm09esPZdRIqHelADgXOIUq6sz29
IrGAfs6Xy4cuhxzMDKyPOocWv/tEpMm/v18eKR7DGjRM0REH5jDGt50B8joq+SMJPsAR7Pb7MKcm
iFFsm6p/NMOF0APEcS1r71LHk3H7zxcqyJDDzDIFlJJEFBHj1xz6gLL4AhBuXXkS2Bbpb4xT1aFl
4bo0Qhh75QMSGgeRX7I4ji7yMSqFcYlYrHYioRBFVDV/u/wzn7PFwbKIPgQhcrGQbJ+9bXt33fI/
sZtjkE1m899P9NQ7t35pzcdOY6Ify7t/Hrh5YIyZUsC69vuOIIjR3lQGB7uoD+hNYjCccCuz2oug
q+RA6Q6TvCwhD2T2LyFE1gsXGOsCoIDTgCqQLGq5p0kiuevCLsFfmkChW/6q7VyUXI0ZEtl/G40h
01KX/9kERvZqT63AKWbRH+lK65iBCojixqIb1SQF2BNSH8f+bdRReTskmNl8VLTMBglCeiZZJizZ
3dj19Saq/L2dWhmCqzteu8n/a2Mv3Us/D8+gLHozDXdTNf0GMQge0dq7MDS9taSqcpPMOcIPNRJb
00h2NV7kAyMwMLsgNMVkkm4PARY6EWBGPRCxH0vCUn7gn2sXccWW+i2tdr2n4j/TAuKTV4n93Bfw
lQcU3YkcnNvR+UZeOz3lLmblNnMJa7H1By2GhBB77t6j03YqhstoOZtAtUfMuxx0JvdKJOqh1vOh
jellExaUIpNbX9UFD3MSPeUwHcb9gFX6lIQfjlsEj66A1GY1tNHRuRAk+DS13eBpLOLwJEO9jukU
ADyWmKwq82Vumh04vgyxrAKk1bv3RVkdZl9x88O7NTgH5aqaIyzlzwUjrMJecgGj8VqM3S33T31r
LmaS2ieoY3Dml0N4gTy7pH4wi/Q3UF+tTZI6cDB9/+JU3MlNP+lOQz8RoLtMNnx9uzaPxZixDjdX
xGDAJh05dOACEp/fuqJDW/fgqe3sG/xMdK5mKJCZVozKihegF4hw+bbiZix9ZeINbtN11kSfVgp2
VdX4CKQKz0FvWbBel21n/uqj9GiaKJKmMdc32h5eRYT7rBLzraiHD9/jttW1HYuRg3/d1/huTbie
aefUx9pkNOhguc1Gwm+p6z6oRAaMmAZjXXjerclTQ2GHtE5QQr1looTYkN0Egf9oUGcXjPOvlSC9
ozVg9op1tE4NiqyM/HWSkEowKzRr02ydczTZZ5PwAVVK6b1dDnet07Y3ES04kQqalyEH6ujS3rOd
qvvAn70V6517iTrkvFmVqPA4x045RlN2azoVmIWtwgQ4gEysXQsVAJ0xBo7eaNosUGu9kCYR7Qbv
sQW2hZbVmwCs8l2Igo4xw6IYVCO4hAYmy+a+SXPj3WyTveV3jwCnLlXTUA9StLTC0SXiVNYMM8/l
1x3SC8e15kC63DhqOlOVMCGfFGAlBnd+GvNBPXpkGW84tb1oO77/5/j3z6EvFF12Mnzry7cr7CeD
5ABbqj0DiBGXkL3XS9DA9MJ8P4kpwS2AJ91NNI7Ukm3PTxlgFVABsQ0ypurWqTltLdnrHeNWEPT5
l9nVLzIGPBB6IUGQptuO/X2Ytv3VD2wQ11V50Pk48fkEhGq4hfamhPcy0W8Xh/BVzPELiwC5fxl0
674KacKicxKxmnRaBWBo4PfGV6s5wROx8R16mNvpW0xNB9KoeOAN1+j6TKucYPC3LR9s46T4wokR
7p3W+/JKxz2b48/su1iwplNnW9We4PY7XR4WVbKVe2tCB3eN6azT4b1TBsTIGng4DWx7mgx4vy2H
YOzQ/IKUzWjaoLLPbzE9xvezi58rwYlKXqSG7Y9oBYanfxwpYNwbGmk51VeCwhARRfEW06QhHM9e
5SkNooWFuFWYGO9TLOGhwpk/M5vTuIt9VlwovAIfOV+/MxQQmxFzZ6evLZeIbZfSekOP0uonmK6q
zb9LKz9ojzyXEnyoRuGCv3VFs22gfJNWp84ZC/nOtBpKwP3KXhmIiTTaMVCs1dqT2YflTUCA0/eA
oep+0C2WAF0vjYwYc7oSD4Lm8t8aT1U2MKRL8zft6pcYgG08odY6rvXYzoL5MnhBzV6dd29mY/2K
YqBThLB3YLEN0rnEB0XCbeXSZe1S0EgDlL/RAjSIE27jLG+2Hc1hbp8mWxt3Suep+1mr99hliN67
GArhzkK0Q5MnR8kCCH1jnWTJiaa3B4tjaVP+RZ4R7lUKXs0UYAaC6NfO6EOdAFH4MeEoVPxDrJ1o
WwVQeSY/+nMGC5gbZFqcBuK3lDEy8zB+Cs94VoPCDK6Y10ycZKQV39jgqfuAujMoCxwLyvLHad8c
OYxYy+uvmlorPBns4IZoPqaQo45o5VbqElcYvqLK5kTc9ybuDEQwgPNrafk3HSPicgKficWbLPIc
7kbR36kC5BKlSk+G5IauTeYvqn3jwkNUh1IYgr8PIDbCzb2r0s8mr0n6RjkKPwt8KIe3KF5Ch9r7
jcrR3kc5SlNK+szkFgkPRDyI5DuL5FPnyb3Tzy9TxlCpbgsbZYEhoagZpjhHeoCpmZW9ccrS+NnI
PMaWXcoJpvx0dYwzv8T2NvruZYkWiRDwrzOaK0UPcGq5SHVpvU+SlsXFR2UFhceOpyYmKMLcNRVB
+kEvv1fiHKnfmLhM4z4YY/vFmRHGpDtuMvndZIV3ovN7Zc4Vc1mu+z4wA6r3tk5bv6ScRrfQMPal
imiOHDcNTStDwsqQ2DgJAc6AAuV2xwDYrex8x5mKObNEzvUoxqosMvoiI97YDvUG8+hjOnrnCONg
71Mmy5EL7a0PblCdCfZONBgZ03NVE5Jv4pz9ZuAH+nKG9zCl2FK4t9A19u0sbk7rsxN9QajR+8hs
TD2e2rpj7aHTImZU/GpFmLyNffc0sXUCfpEHP6b6K9LevmTZkgX3IhL5wGuSlaOKaya92xJLrOLS
b6ZQDSH++CWfdaq4tRVV9JM3PCTaq4humDc1KQDwHDkFkbg1l/LPUDzApYE6G7KjtbioHASDSj0O
DY4NQ6218MyDiH+iePwuUJ1WToK1ndsn9Ecs5yxzeFhF/RlQi7ASVX4/F9OJ2rx9qlTylOAZHbiE
8U7W60QN+RqiO7sLuxKonv6lA5N3jFGXeIwZzpoFHg7YYvF2msCdgE85o33RjlenG3opnh3VHDCq
fpjmw9BR90cHKQdMWtF8ba/xlS9vDM7EZppOfcn6E4bOwazjfqfDsmRK0NyDjHz3s8BcuWxSKxpv
z3kzFNsi+ZwUXUW2DZzFncZ7MyGxAJMfdzOgNc6jDS2q+YFTFTow+3fTmvWuG3mTas/ZmzCLTRPO
khGQ7vOyRwU6G9xFtzc1pFfHDPJjQROIa8iHqsI94qftbxKCCl7ShETG8CjSlK5T4qauLSQ2ufuB
RyBUDdmMrP4GYAw93dHQIcJHpixkw8bbDF18ozWTlHqob5Gc7lMiD4dmef96D8aNGLmIxkF6MgPi
rEI+xb57k3WUV3HV+KuLZkES9zBT1He2pP5sh3bMkQAxdSXOq2WB+VWTiiE6WD+6y69Y56gu4HQb
TnF0l9kIe+WcXuzKLNZx5O6MSL7yS85MCNO3fIrpHQ7w3EzOfAvYD73MF6iGPAD7uRIbryHASur3
7AXMQWFzDU2C+zONcYS6csMtel0tJzwgPmBDNeypRExircFGTBKyl+1wdig9fDhlaaKNYEmojBxn
zIDXMyN7CkXktQ+qccvogC9yU3tHNvVjXtnN2ciYXcE9mFV+U/F18m0JaHrUNwGL1AIZdpT3JkJ9
Zmk+6yj4myQDOZCIuNygR9Eg/YjSBugwttm5s4951s0+Kro7quJeM68E3aLo7PqKjOqWZ/Wj/gfR
gzYJTXvJ5xV8zSrz7EfWbZ7qmykariq06m3MeY/JpstxkTAPr5zssccQxcVBRVpGg/ypoYG1mVzP
3gAaqGJ3BaDwQQwOeaQX6mLY8ntoq89+8ulJrKadrTBQl87FS6PhVBTH0vUJwTSvE+NVPkD5mXp8
5NYMjHTUJk2ZnK/XBjsGZ4LcvhugycyD2GdIE1wCKVvilSOIyJGkk9M/zW31jMen2Ch6pDaxqM1V
MPvdqWVX52D2gfcMaEfkAD1ANjr73TiveAOecKkHRUoXDx2L5UCKbfAp8Mos7wHDMEYSnBYrwPGv
AVFnl4U+7y6DZb/IiNcvOBqHBoO5WQMczHjCuadMuJgN7FZYMBinPUytTWpiob+blfnj3bhzwwqc
a5DzmccDBEdnM+dOfeaQ9NqMDOPhwWxLr3pW3BWrNK4OWQ7LfwC84uUJQq5N6Cxrz7Nhfc0ExkD2
t0yeMxI1MYf/Gfb5NlpOvQ+F0bAWeCDuDavGjK0kXQ1jna+ln+ZbQCwxrruM2xEwxMmBHQY27DAP
wYOISRRIw6NVunVjfhiKbtm1MMxqnKItxrgG1TpDO6WwkT/c9sGhtkOALQZXOp1SqNr5r4W4Hzx6
45AaYC4HGd7d5tVfKD5WH760rf7QNRYD2aG+5uUuszuq6O3H1oZ/r3NaFpXgT09dgTneGfd0Muq1
S/uUtO6aJDuH4YjLuJtoNB7dSxWJcD0OVD5XTf4tBpvV1Kdg0c9f2TP4IkeBwJg58mVs5BmJst46
gbxYtb612xc3swVkPbrL0gFfvF/sIgDlRL049ovyIURwWOqvbvXi9i2TsdlBO33sSjBJQW5j9QxR
xafWvGkBKIaYYPZBZOFNK8RHOi+lOJ51LHoWc11RVQzis+pSax3G8oeCtJBdIAKaSGcmzxC45ARk
ZYVilfuEl0PZkDALDd5htyfh4DYVBzX2an/OH5jbEQMKiEYZeflEsQc3Ahs9cqaWCMPad4EsyJkS
0gnzj6d6tC6ljVxtElR25kzQFsTiiDC192nAgYvdUWnb9M2eFXYXGHQyGjgQTU2I33CYT4fjkN22
qrhtAyafVHVWl3TkbOW2mLApN3cPKQrV0mV3ihtNuABolEhI/kz2UoOkzENYI8trJqqzoz/TEmBz
fl+TjltzdiFkbZNgpHjgXCTjjrtfthmiT0VX961Y2kspomKhAGNXDqAdgtCiJY6BpMpQZ0TB+GMs
YFSE864popcct0K2TNdDpe8LNumIpvkCDxy8MQbs5yIMsm3b40EVcf6kfG5tGFKxKRHrBtRISwHt
6ARQQg8OoynVtcuMH7OoDHIj3kgjUHU/G+VNN4gPjYy2LsNkWqWBuP7zd5ACy43K4ZFS+zttPEYp
qzYZ8kPEkkkVI7UeHsatdiLsGOWAsyUwejMcdpaEzFPljMRp0f7r2gEELVy7Fkd9ncR/oCexuln+
vJAfD/ht+mdNQS2HO3WQAYaf1CXeZlV4muLE0TtT4pw11VUn2JkiE7/alKa0dHDdtzyogL3wj9Gy
XSUmn5ymsFQoZ9iVfXcnkv6EJ/LYG9l4Tabxr+ZmyrnAXnuWx57Zkh0IQ9zZlTeep4zImNsNwcaG
TospEktQwsa0fD1gt0C/nxbOTslxz867j0R3486ADtA4o1h3Wf+XzOq1D51iaxvbjhsCj+kwbzRx
uMriXD84gCrB79/0KWaeILxlVMT4wU8WjzYJCJbFvvs1zeilgPh0087qI6+yiXNTd++PMjvLRt2E
fo3VDuJgkjXFLVOy19osh7UbxxCEjFVoI6VyfsGh09hA3yXvRloYrxw1pxvlZww1Zm6hfkwfZsoj
V9rTOR9keuVQOeaow9MIXbxbCOJVXxw4Rp+NDuKDMZu0QsmOah6DUp6AuVDvUk0dH0rkoBZGDM8+
SKY5ocU54T/s2vMmtT1yt0pv+gSbZUVF79oO+JrFXRFt0Vj4itCMYXpIM7G7kRpOhzvxWiSAhEYD
HQxJYxXe4ODlm7DG13aLz8T8rnguY/rtWHZ5HaZqHsOuZodTJVckDH5xNcdXMyeZMhMRjzA6scsD
Oq+IDhRD47PNjbvZiIYjfVPneR7/Jiaeq1G3/k4yfzibwrjmqRvd4rMFkpO+DkFi77Jkqbx2yI/X
EbQg8h11O22GxuGMXUMLZLiGc6xP9pq4B2072D8cPOhUkow3leDLz797iAecR7A4Mli3/OoDtknF
sYqmIe5ry4KBWyerCv58Stiwjq5cCZODI+snWQqbmVi8d0aWZj15d3kRXakX4GNm3AfGg6sqJVwb
HdHBlRL5auqPKv0w686F4zlugqUgoWLHnUr3ywl5Ha2C6DLECzHRzba2Iz5GN3tolUu+U+nnRpIo
nxWU2AqIBf4hVm4UEVrtwFsEn75PV+Vs3cks+8Z//2LQcNyX6cfE3YIqCP8yhCVEkZFk6LTURXsm
7oW2Hk4TRQdr0WPIUvop19U6LemFyjCr7yiI1c+j04JzLqcjmRkaYk0M/brstpma5bpT2HtRnleZ
CNlJwA3urBB2Cd/7dRrJtYtpfvDQ2JOIWH1bpiAHuVz1hBa2+RzhWNf9Pmc0SItBWnAFbhZz0vL/
8MlYZtGD6E22Vpyg3iLZ+s2ZcdW4IjjIqp5hm7Q6aE+d+KMvFJ9rHn4USXxDQTEts2PwTVwBYyn8
VlO/M4PYYFOAdmxqsR0y+TXl4yOGHrKR9a6mp9K1psecOf7GM+4DGmFtJNI8ROxVucJzXVblWiYC
9F0OK6/t+2MRhvQ1c05XYeKcYhYUnFkdqQGs2HPBfVk0aj1FcB/cFjYkk5kgUe+FiWjaT53BEtSf
5sHnsG+4w9baJ0NF0Vmd+YcaQ76ZqnQfmOkHenEFCQKObef2P14FVkMS6jOHtthDAQ9XPQSNkQpi
aD+Y7WsiRdjJeUko+fjf66T88/IwgOEdzntvyF5qTMhD0bBRK8BJ+HG2SR9jrQYqNPgBQm93zUoi
g7PLZFBSaAlIUa5kRbKRVi/MbeIwCB+GG5Y4PjDL5CPJZEaMNeOCgfvwMyEuwh30mscemlPjXExl
vfb0teAotngrvKBZYbWOUJCp3WwF1UHYNbG4EjqYcFZy7qL7dWKJStClVzJ0OepVBAl7F30oJC0c
x7jGKIVnguYvsfhY/OR5+VzDElOWkVJ5B1qApA+fQtHiEBnPEjfjynHG95w65J3nZG/SqZuj00af
ZkKy0uAmTFtIacLCabqqP1iueRdO3qFsmidhIUkzOgSgEN1qrruEjNRP1UT0NXn+u10En2Xmgrat
LqafPukYF3Rm1AqEUr7mDLlvbdBbA7QOxkpM5V22VZ5/Hg2TFBHhSgaew66XDekhPyMVU6UYGFCD
TOwwVWYQ3AXY63sgEUEhH52O/HI/GJz6uGIHTIkJqvWsd40NN2G8zLJ0F/73vZGRxMpwCgvHeWm6
2udDpeAuzr+M8DfPJG4jTxAgQKUEEkj6tzE9EI4UptYxnqyoL8/dZP8lsv/uegyH9E7rtVdWOyaK
uKKDfQtxUxrOBxPAz8jsQ752kM6BGRcettiIeIwKOYq2NbVR+mRQpnHEz3ORUVOdp45jm7L7e6Mn
xtcZyLTRLyaQczpCmQui5IsI0wstpQY5JAM7u/eOm4yb5lQfC1YOtFUHay5TloZUyLofc8hY/Uvw
3g/OL0Xu7Eu9z+kKQSQf5WfIEX7d4+/JZlC8pCts/IvhPjPneF0pRkMDtmliX+POaXlwq6ZHo/Jo
iI/Hf9atZ6rYWGSoNOy2IT1gm9mObvH07Pgg3D3mAyJ3Jh0wNomHP6gZcAv1yIyxsB/TkEFSgbTv
+QjrwvXJkjYfY05efnBNsRGQWSQvoRUl2ccUmFvggDlz/1Qw2ZsuFGu31eec6+N+nsIn7fvi3OnD
CO/w1NJJDQoqPrrd+B01kmbLOqCIjUtasJSC4Kon5DBkNzkr8xSkzb4exCXTARG8Cndmgzd3LbPh
ZIAu67pH3VC0O5J5dBw3YEyyhgK+SjEQ4WS5oiVRJu0D0qshf2uzXfKhMOsSanqDhuxgZwwvOeoP
PLbg4kjzPnPg7jSh/8WqjBZszxhjJjav1tAYlqLR2ITVpmv52swhlIEKGYmjIwG6C4DU6dOGq79J
dc1K0MK1VwYtfsztuwPHDnQBy4k3dqC+VMV/IM5faualDDSxaCUJhbtGBzInrA/QEzPQ5dkp6Ql5
ZmhhVHpjnOjr3w6ReBjE72DAVVOsorwE5tYt+0k74bihRavNxxnaBBETOXMpcxO5rRskeSp1+oEp
+iLuiRoY34hiVY7Tzs/BZLY9RwrY6lumdDeVzwqr5a3Ba1zZTUBkLhr3blGW26EY6STkpJX0GOdV
0oHfG8yPQo7A+kFgOJjGFMrOgJ4CAK72N+no75sZnE7JBYPiG+NlmFi0ZgkHg/gN5Ac0Nx+rRdmB
+Brm4nWe92lW/naDR9EMP41mnj0FSAd+EPJr5DD4E4yyqAdKmDgflRGcRUL4K8ecHUSmPJrRdK9G
eCMC087KA1xamuqVs4e5pZ0TasU2LbDadz0dsoHhM1J0mb63z5T+PDbYiYBXAHLqJhQybT9yv9pr
WwCBr4uFH6HOXDcQVWx3a3D7QdYgCTViuoKxchPO8xMrTbvKKDGiGRIgayKp+6Y7jCAXSQSLovOJ
Orb10kjTcwhfO6EPvxYOzsqxyvt8OHsTWG1JEVBKmKOf38r4fTSso7M08Vgmt2Sl6NZrHfs2QTXl
gAXCXxFncaleMGxGMGPC9J05/S5g1sNzk/nb5ctRkZVhkkUNZzCOt3H5brJDrh0mTuz79ZuFulNJ
coJlOr0kue7Wo2ZlGZwSTv86iUHpp+MPv8VNnniXJQQ8jO0NEO7nuotgOzXbLAn6A31pJEHRtHMH
YPMcDTSpBtMKy9ukPHJZiLVV6JVgbc1rE1z6OAAalLQvsQ9XNHikufYrg66/q97mlNNK1QHk9Sp5
Z+XxG4fOal1ajdhq540VVOCJHK5zZ1wN0KGYXZCd6zsewrM3ugcs7BojoCRkEzCZH1T6UwnSzvgs
okVGMOpxFwuu2rON5UgE6EiWBT2VllcgEPYnI7ONESdMRBN1sBc2a/Y1ornuW1VyzhpIwPUxiqkK
FolpoA63pomx3XNpgpJlSX9fuxR4lR2I4tlS80Yuk8bOeBF5FZCeQQmK2jI+GtVzno+gyaH2WhyZ
OERBGbEZyjDF2ZsNjOd0ZiUxPQcNUHRnwXxx6slO2QMlj1M93gRR/hAV7l8xnysyKQFf8gRlct3E
9MErH7K6HFBoY+QdTthk+2q6PvMiuGlFp89ES5eLOsBFVPyz71O/OfOI0xjWb1P5bTig/AK3vhuE
IKER6afYRi+oevWCAZ5oU8gaM6O2rpoi3JgSzcRDjmQAMDCD8pjSDLCp4aN9OhnzJfwHX37Escn1
x6cc6WgTD30KuwBF3hWo+hyzso324NryYTf1laEERgLf+SmkuPHHwN+h8ZCxaEg8U56u49nZzLX7
KSOyiURwqVB2uSwxhJoyRAmbKFSigCONdQby389Ze2f+ucGSvRoOhjH9xnbzSg38novNw0hzSGWF
ZGOdK082dZUw7GgqB94Wu8jgxAf9UG8Y6PQYV3nyhHWIXB4kD7FEATWPkkKuchUae+pKfNin9mYs
+qudWfWVHlZ+n7g5Fsw4ZdHqfR71d6Lukm1dchEehvDou9X3yIjAmBhZpbGHKVgTesz7S0kwi8v7
CD5AGRvOL7xSkYmj6aD3QKahXq7dWAGKs9da37jpJG8S6wEVBtt2ZpoOTNHYlCr9jkfjXpX5Y+r0
rzP1ums04e8ysMptx8Gs6twDvovvtAmyI1b2bU7WzrKpniZM1B4CKbfWCMSrij9pBfLgzagbF4wq
GbrQxwpJcl0Qc4SaP62KjvRKWwOaDrDyM8i6jczZOGnHeMaU8xVDq6Rnrn+bkpEZQPxsAr5d64J0
hnicJ4QCF5PHnBUgoDskgQG5bR49JL48B/aHfTarstcw44jeYK6lfUm8W82EIqQ+2N8970eNzbPd
cFQ3QipL0vZaGfrUZVxAylF9pNSBbgrx7o9pxiPJgD9rYntbu8lDb7+WZn6Y6yS7wZRPffpWEIGm
JbU9dC3ofGP47G3xrpru4mTOSys4SPaJfcJqDSm03IxEULm3fxKZfhQNbp+2t8CIuunWLvHMCmYJ
ntRcJIV5x5ig31hoLtuEN9bUTomxQl0atlxjVC9T51Ynb+Av0IZOQg6XpMb/rSO4+LMbXlOX+HgE
UIkoH4RMMWaP2vSZpSJtjt1zGCCdSg/vMX3Ob3VJd0Va1RzEdgG5v5j8d7XTDWwc4i0ky6aFKQEZ
uM+TG5ngYCcDxALZjFAh4JDs3IuveibtSyjDqulmxfj0FjgIHxMFqy4oTquMzwBhFD/PqbeWvkqP
hiPNEMElZk1tJ6AYXwhu8lNELFcvOyji1xCTbG+tbUD5Jq0pcHMpczWKNyyP9a43+UmoIrjXcY7y
/DiSfy3b8U9N2V1QBPXKKqa7HgvYJmlSRFzxhaGxOFsBQZcG2Z2vJ6wO293FGbH3UMmLmeQv3iOa
YHAAawoBOcW8SHWUXw6Xauyucy6rnc+R3Ga/43hJ5aJhuEe7YKxbp5ehWQ43U/TU29m+63v7zoXT
JC1C2L5mjzdjfHJu0hxFnf6JcunzfqHw8sOLuxjKlr6WIb9SMWycwHuvbJabGqsm3XbdIhxXfMB2
cAgtQQM2IyCrbjZiSNG2CihIEV5xjHU7qd1HAPQvlYbDBCZ6oySXK1Ub2z7RHzIrEFRoI+26XO2U
7qzN3GFI9rYUWeud77v+JhD2WyWMjeaotsFk+JyaqLQW9U8bgw60le4nCHAD7i3sn8RuaOWkK/sn
ZUq/SXzP2jk4mLLFiieK6YcqFA4e3fikE8qNcbvSPmCLc2658wJ0JbG8oME8kGKTWYkVtHkpnhMf
HxzStrmxPdRna2JgCTZh6Q4yjh0cdGwIW4J1XxFVUknovbsONMXeR0vo/RcTqX5fSUaPJfSsE7ln
VUq6V5fX3pTtS1UGS5ksyIhIJxtvoTvkOJxJxeJOngIIrUb97NZQS4hyagcGik7DUxGzb5upwa4k
XW/lcxihYZb6y4TJb9fqQ2pbX9EwoWzZcAdrQreAODyw5+gG432SDIch7RDAForXlDg1CfHqo648
PhBFtbiVub/RID9mn66cUlKwPHB9jkXBFuFmN7clA/l13rEJlLb7PQXvKdgLizDNBqzWEiCznsD1
pusRh9DGxsO/GQ0Td4y3BLYsyHEFjUcdE8ERPNqGQgdCfzFxLD+OX7Xj0Y0qiyO73rSxI+M4N8GD
YaPxEsAIGmcPZ8JY0cJ+Uy29Zsw2iNLn/jOaPh7HbuarKQxU8IEi44GzQqtzQIgATRnYcZysvV86
gQ/09dDVI4jWMRJnTvU85oojTAr3vwXaiRLYufed/eOW+s/lg9hRb+9vRPZd+Qj6tBZRg61Y0/E6
cjHU66CH2UXhltPLnEVJET8rzR17CO2VIZ5KX4xclhzpk3JjoNAqqp8i3BL4sO1dhw9sbUTK2E02
w0vbMvdm2QooE9517mtrLyLoCuVsrzs9rh27uLrRmze0t6BRzhKgXlo/G+EfwuLVtopHLrAJzAm0
ZZm729RNn7XLjK+pkl8yJW8WtUnwEjV1C0K4IFUAIAT9vJti5kFJUlkH07CfqSYrZXH2SnIsVVyx
vloVnQ18nbNu4Z3WH0qzak/4s3pqYFtPALfCkT5Hn3WEhbKdpGLgFj9THXvQy4LiF2ej0T+RNcG/
5k0vU3g0eHdW7o9fGZ+isr1dn6R/bmpV+94yMY45GXiMmTs3W8dt0Wh5h8h5dMkFnjCOEkIOTc7/
DuJzLQm0IpHcMjhjkQ6wjOch8Oz43XGNt5EbxE725Qt2z8c2MDsSYg+BaJvdbOk/ayQLWme0cjgK
K0rFly1fwBz4QbD/yKPved2RAcrM58QPHx9GnD+FWHrhN5yUVpE9HtFgfrA2bVX0xfIFRnzB4Czp
yc956fobvGVjfljSLnE6vc4ix8jz3jkDQ1FIWWZ1TCAnOYXcxxGmrio4Y4zAvBhVJ875/DolhcbU
A9JIM/Dd4qZJh8Css2vAQqLxMRYwpe1lgSf2OYeHRmeHPijea04FyRidpzl7FxRg98a4K/33xuJa
PoRQMOz4KzPYh75rJc9Vcl+/u1V0FeI1sj944k4Du2AOAwg+I5PB4ISl5o6D0Satmi8JTKKl2XF4
JTBLgZ/un4N+vGVMv6n8xVDBrwg3WQ/qra55FzTXAbdtzqAcMidfF7gO2GQ4nZr7scM9LLa2CnbB
hdnI1nVBSuTinoPHR9M7Wz+8hkiZQeTcu5BK6LxF6sSVIEdGEDo8hzk444R2a1hPnv6LbMagfWBP
q4EGnyEQR5mmB23Fr24FxoGDKmXMa26k7yWua47xK1tb+9gbn6I2O6kMH2d91Vb/Y4lnQd0Rq8lK
Jdk2zXg8oY468mEyI+4o0yo2/Dut7qaJK9D/r2GtqFP9BiTdNdPDb5SU6j/+T9Pq0lUaUF1KT+3/
pYV13/z+qv9ZxLr8kd/Ptvtf/2EI8S9HWI4V+DibiYkI6z+LWA3P+hd+d1OwYbueZdHU+l9NrL79
L9dj68YkY7pSOib/qv13E6sb/MvjqOdT4Or4ju25/y9FrMFSs/rfNayuBWbof3N2Jkty29CafpWO
XjcjSHAAuehNVeWcWbPGDUOSbc7zzKfvDyjZJZV9pYj2AkGAzLIyCRI45/xDYJrqDzmmBa3K4fy3
L49JGXX/939b/6fyYP2Ybjpd/PVT3kXNCdGtGjd5YDyDgdwAuosYK+pB3ZgL1ogYJnBRXA716fUz
emxSJ16v1ke1521F109nGGj1vjJZcogkFgAHvW+eXg67YjVPaYmOPZiRZfPSNYAaScPlSt3/4fDl
Q6iHG9eTG1KAatSbNCeN5JuLPOuGZxXGmz4smmEYcXZjl57lFGEzXKKOVufLs5H4qNgs1Dn0hZSs
l+pY+pbALgkQo/pjP/ydvlQK3cnsISuBxkTWItJCJmjhBTa05wQg3+QnwVH3dCPY4yJjo8/WNQvC
Mjnt2ci/X2iqXt36nNDXuE2yHVhMT269LEpxFqzmeAHWTTC1pvXn0EnvCNHj5znyAaVIAMs9SeXP
3jB/RrUqfex9BcYwsLqIFN3ZmJCxzCGGJ0Vx0iOZu5bHH6b7/ctc+V/lUNxXoCvVpBBqjvw8h6Tj
8qoVlml5vq3P/zCHpOumXeBIC9lxMW8LtCGPoOyAUg0C6wN4AP0RLbvhqM/orj5KinVBzpUsEk8B
0ZpqRE4FEso6u2jd/+FQ94OqhskPL3FTRLN5iy0DMznHcpNmUOyoSpC48mv/MAkURP0eF1p09s8F
UGtl+XjO0exnbcSlxME5w59N93NKgctKLPMj+RciDpKbAC+98p0n1m06DV+WPkNWGmW460ghlEVW
+GfXH/0zRD///NrVY2VZuzuIDh907/Xk67UGlUjFuYgUsvNQIu+5dU247ZrrbrohD91r34JYhA25
Ov9ySl9FTAZUtO7/vtRW518/pI9+uKYPivzQJyh9GZ5zhyhicclJ7fPUO3fA2VNgZV7W71K1u68n
fz6kI8K++Yz70rJOf3qt1T70NVq9ywr8hGILrO9/GmCd8oeulLV/nSwdO1F1ybTapNFjiuweuGwX
9G2vdmhUlfIxPKLlEx5H1QjDaclNZhRKUr/eyFJmD/GSYxQQDcuD6wyIuyWZ8bKU/WQo/uPUdXj3
/jxzfdsRHi9nx/FtF2Duz2+/cYYnMrt2frEEz603Rd0Oy/eTWtqxBnRI7aSfo6lenrJ6RTdQZQ/t
KAyuhGcg+mAjVi2qW3csEyxJ1eFKzn6/hsMfL2NBvZNJaz1Z1gNSZO2TaZfuDSxN9FqxDSInM8XU
iPuMw7mxrQ3g5/lqbt3Hps37ix3N8fs4iz52eXELymYESJ/20a6QTnRJCujqqKledI8J+uuH2pX/
8ctIi4KVbaol6u26YC+k11Cuwa9tafchSP4znmQtmKweqXzVZtKqz2Nr1OeXvj6MyAFlGTj1yK7Z
llTJdC0NamIOAjy3TTp8zZImup4X848ZZsLzjLzCZFDgjVY7uM/GhvBlMY6FURvH1itC7AHV4WxL
6bK15LALzYAISV31cvjDBXY5Ttg5Ay2YVxSj/L69rRYlRgDNx7qaRepiGOeehg6x6MCXw53llh6J
hyB6V8Js3MfBn1mDUyTkZqc8x9Rlvx8mJqwy9lvd1qziRO2Nq8Ovf+7AfPNzO6bwAl+4tm86Lr/4
m4kI3TUVDmrQR3Oa2EWTETm+NrVpfO/OVYX5wGtfXzPqwTeXv1ypB20XC4vZKqHQ/w9/Vp/ApNt+
+Z92/GN//L/ULeGz2UPdp/bbn7seia4UcPvGGVBou5qI486TVfNeReJ6PHZgD1yj60DjqTMpaphA
/vwk/37RbJTlQXrJ/mVMf1o1TlP33z/zeqaPMjiytXcHM4c/gwAUf0ZdbcC/ApKpCAVBtbKaC0J1
wBvrUfc9Nai7PJLIa1kmyPZ+7d8JPCoxNjl5zWKgq1dBsQcm6x58ay0h70Tigz7SY0O9vsd6k8xd
stwNHmlO/CDPbQX90YTBpnuGWgT0UadsSn8zL94urcwLn8XVCoQnbLiR6gX2w9I6B24UTmC7jlO7
AFVeJ3EfjRNZoLzL9jIq7Xs9Zq0WMns2GHazXHtweXZMCIABKymWBvNbn31MbLC5Ur0+dDNAR+qw
cirAb+xpyjGqb6eMEHetor+KYSDj3EToAqgjag4BsKbO5tH8+czoQHVGWnC4knGMAykKkFBdqsJE
e10iP+hPSDG2becftUqLN7AfwdiWi8bqQyDa4JgVa3AyPELLrqNIKQRSibr72pAz/H7J6xh7h+DU
Jod1gKBeLGe3nupjQy5ESn8+5xVopyt92C8Zril12OHwWQ28wpFlPLrqotLssl1tOZ9bVI9g1jUE
YUGITwMCqkUYeXjE/dOfl+b7mdexNAaKKCmiuwhg3JjkgJFKr5EnrMPiwbWH+GmcQxDZJuF064hD
PQpePE0z1Te/niTy7SrmehbvabhVdkBZlY38z5Mkt5dkUjqkh8HrcpAL+YBH2RK3CJ536P74wh7s
K5wCznOdUV+tVqjgMni/WgOiN8sU8kanm8p+2PW+t2xezpaYKJix2RxmdLpuEtiaSvO5fcRg7Mgb
tbzVPQMOrjLte697M6IYj1iPgP2qY/Q11PW6IbbZLFW13MrGgTviw3Zpi+C+ICT4n3qdklrQegtc
PZlzcG9OkAmWNXhfRMikyfhr0pXRxuqnEkZCZj2A+6vI/XXxV9+c/sin3ngsRIkzCFl5iDeXgpJF
oFjgugkprt37xfpJhnV/fB33sP3cSBwibmCqpZtf3ytbELj9tOUgBvQt0D+eL23LDt5ulnvbWFuB
dusBuGm9CQNRoMoCyOlKHxqx0oBkladAVCUAfypColh19djby/1U4C7V+HV5FipxXEVxvH17kf6k
/hujAw7cNDoWQhV5OKtp79c1O1s6TNFjuimmZOrZnXCNFyfdOXY6e5/Uxfn1Ej1uv35O918+of7q
zF/VvXJtkeIoxvQY1vYmDbvuFhwbma28RU/MGnnWdFef8bwguyz5X7rT4O1226lGdxGdxjbEne5t
ExM8PfR6MhuoshTzBPDknw+8fp7Y0rrp2zS+0Wf1idc/sAgYG65kT6pPVCj8wOlHQbIaER9oZevv
13oaPyyJ/6ka6+Cuhf71Lir/0qMSWTaMKWuqsOqipMBTuV4HWCOq2wLlugowEKD87PjHYhLyXswk
ite2MdEriaiuZ3KUisKMtYg6ra+pO2qwbklq3qmk4khBXxaZNRwMBMlfuvoMgr/yAlpAXtbepmoL
agQu/7AJy8A868ZXR3KyZHXjDgNeEgWGf0AXAW5lgNpF2FxKs2ovKzsbPKgLkvnIy9QbfUY3sBbw
DtGHZCRR9Knk55exxZbt3gKkiQa7GT+IRW5XKxbPKyq5zyO1JoToo0fdqz3AEnzn4ay7udEgno4V
7V53Q15cO4va9I3uiuETwjD5nYOHiWvZ04knhZJ83TqEViu8gtiMy/vRNNRg77xcU1ggEvWJH64b
klujCNr7uDDCc1tDHNG6S8RLOeLoXbzR3UBZ6kBjxVRJqTJZNj8lHF7norvE9zeWOU6HAB0gmBUs
D7pp9Pu8K6rkZMTPg7WyYiRierSRjV4VHmSz5C415qQhnW2TH6XKNlAXmUYfIFRifoX21qGeL1si
1+l7A1oPeZDs7s2wLA4m8hO3889Xz/UHyonVrf58Pk3H2OgxuRUwTwTAlktqoT7KI5U7U88EUkP6
ZFQitNNWLuJHspffT1cUxFfIrEcHdtnLdd+H1DWwxB/ilreUm82X1fWmlyby6EKrnHYwrv8Sib1v
mA+HhFTycLD9wD2lLEkxxGFJ8r9e76lFLiDELfNRNwjwrdzYaT3objg5zR3Mc5QIeth52PH2GwRf
wG26wUJJCjO2phUzTF4E/dCoTHon/JMi3Z8wdeP3ljG1Gzm3ySVMrfKUtv6yFW61PlW+93HIyKzC
Ub7TzYhyzp3l2eheOHm40WPcPCIR1bye0GP6rD7hVKSLXj8BDZCaYmBU2RcRUA1uOg9qbpHHLi7h
KBxLmaT+LkfrZyrjL4lJwileYow8ZFvdBshdd+bsnRzUce2bWsWPagzvXe9UJVZrw0bnYjU2qOt0
b1Ef1Z+PM8xvfr06We6bOMSWiN+5jh14wnVNId+uToabkrpPJjjbOTtIopX6Q4UyX0aB9RGDS/kU
AulNgQ1/QKtxOcs2hM01l/WHsveiHRyVbBuPEB9JsSUbR/3c7Lc/JFHkHCAvoNn4z1jQVtiVqF9b
D6XqCIrvhyTIDSh348s5PfzPZ/TfmdSt00P/jPObOIfXS/8Z92xsn3UPhuyyzw0gsOQT+6ObQEYx
zaJ69HHWeEQFZL5Z0BrZ6q4+4cr5HihKcLZ9r3ysxdzfZqu51z19Fei8DLowdb7XP7TG2OFlRVQc
9CVhmT2r9O8ONltz0s0YDc2pV82QjdF1AcLwRp/oUrs5oRgVJwfdL2IPF4lJu8fHT46PCFLTuRbO
KhXdtbDRy1/eI1POtnNeMEa32I8i3GHGT2aPHocAqUzxHjKsnyTGA5v88MEdsuAGOBHK42oMmEz4
IIFfYlzUuAfd1ScmYPIDxeA7/akiBudaOc5eSlCV01hgEBgG7QPls+Zcz+SQLE/hH//u6pO9uiL3
cdVTV8Dr4Ir0726F6OiDvkwP+au4c7q6e5jZqYFYzoiCcXrBtyiggF+BpHaR6WE6lsV8eTnVOc73
U3qwLeu52unBbsIIyFw/K+5xfRsMbOndAccLzyqPI5iN3yRKbBWZ/5D8tCVOKdIUtkeCU1ik+n/e
fNcuvoID7rjboXDXrct3wSn874ba5WUIkvhYRHZwOxRTeN1jSN/1K9CDPPceixVwQOSh4F954Jet
fv4TynHy3kDUtkKUGIXDvhgnZCJlfqP1J4Oaoin0M+eMcqN3YxT+dgqncBcErvWBVPEf2Szvwt7G
yRRKyYNuoujLtNY1okGERfBQqv2v3xtv0xf8CAFSGqYrhCXY8jpvqggu/wLgbEo8uqtBTLX+CjVC
JbdizxmOpg0styzJKaQVhuPeVNj7uELMfjaHy1jjSNx6807mg3cUse2hTOpfWlmg9e9nyymwEzZk
VT3uhgIYtLv6G4NyNn4lIeZAaY9XVVqCt4OxCI0je5fNwXJYRfRn5IUToJYqOOeN+WlKMfqKYjk+
phiiXVWLuIGqhzqfRUIfYoOkdHEm0eMgqURIJKzTGLX2XR0sj4DHxJ0rDP8AN/ZjDDfqTpTWu2Du
5mMnnerecgCZm+CxAKKAWoJ4fgdPsziMkfe5Gef1Iie5XlzVIBMGhxH6EpAfRBHKLjQ+xGPIzWXn
eGzCNvrodPNuHHjX2sRw92u2fNLDkJ+snS1QcdMfIheHZHIn5kuxGIB1h13hTcYHgBjA/Sx7P9Yu
jNMG0V30PXPbEJ9ylDM3BFXpb+LPtyENrzzXcyyHIpdtO0Sgqsb0Q5JCghCsuhDFySVVHCdfLiih
/N148Kuv1xRWdS5wiE0F2ATygnh8qadZ4AV5QcatgT2MT+DfjYgltw6OT9049SnEQA4mQfi+zxQo
LG/i2zU0oltgMpESx8l/swzq5OaPz7Tv8UT7FqUMyVJIfuznL9Tn9mzICbfpdgVjGxYivegmTqKM
cgymOUw0b6vH5myIADiD1xzq8gncHsy8eAi3bTMXT/YYD6hbJXuzC4onsh/TGfpbhuRtisfSzMqe
JIG8vNnLewVwA8sOd5aBBsDVANH3ko9/gMH0b9lE+Lf6aAgTY8fGmDSyOqGbsgkhUy0B6qv6oyBy
vOtkQgvCmNz4dvrWQXUzSPcv92zyfEBGUfSAD261DWsUH5qxaJ4cROnTnkkzWmNxGOyKADVcgMzo
Q92MAWYNIhHLD2NqRwHsq0zd34TM8k0qmulFUtQLHF5g4IYA2vx8N0KRovJk59129UzK8PljuhTZ
uciC9KWpg7EFj+FA6oi66GHs/eAs6/lYqC9nLrhdyNWs4KdDWLgmALX3jo8iQ+LdlLEM34vJ8aH3
J9gBNnjad2EybWI835EqxkGpSIIrZHUw8YZ4jy6KMcO+wC2mgOUzy+c0jZYd4LT1BgFKax91gLNr
9a6vain3sdV/7SPDxq9DjenGbf0bjOqGs+7hAhTeZA0G62QwMPJOu2FTZQJ5BaNGSMFsUoAkhOFr
UV7PKwCivoAnZeYAzFvLWS4l7N8KrDwoXHAIbDrtm2FxkvPUjMNjXw9oWIJWnE2wRWvRY2ddwr3p
rbDajiBh8P5guVQVOrQv+xEG2DKQy0rVnMwX49OvV4n/eKwonJq+EIFLQRth0J9vpLU0zhRUwFsi
xDpTlcHDo0Ao+XESfLrfF2274z3z3IwIkU9Zegp6BCoxppfNUb4eIraCL4QaBNLRsn1plxsjjZtj
5dTNUR/pBgFwuQ399YI7GiXFlxN97O4CCtGLU+9iD2BR1LLULioOWH1/vmvDYiSju2wGbAvPupkt
WZynCiok2NRTvpiHRHhg29HUQcajHc+GZ45nFL7Gs+56SD+JxTsGFvCi12YN7f6AmxXlH0MCjLPH
/hCkZBERhD42wrKpk8LSk9zwCc3Uc51b615gSP+b9Vq+3ebzSLG5Z8H2ec/5rvXmTjgoohrNihFq
MovkOEQr+QoXYFI9xMgyG370ENrAtVPLFfsk8LqLscS7SGkqOvWY3xpdyNMSoTjrrVSPrvQgIkI5
tpytd5NOowsSU9lTusa4NwkV7voAC9eOd+47wiG3PlMnTY7NwC+KjywkK3+K7lDvjO5kYdW3Kuuo
lB1RPwFhtUbLqRSyuQOyeWOxqj8LbOGesTg4LhGmqvGA1nWv0tWVylEPOim9mrFBpUjlq/VokzOZ
0EoCtpDCXVraHUL01rlO3OBODwVxnmGUPX9oBYWxKz0295TYRxQbNrr7evE/n5fsGK584und4vbV
PdTMy6+fmn/trbhXrgkKhPvlIqZmv9lgxoEzpCIAVmu4Zn7lBWS6oBROqDes0QFF9el6Vd00ii6V
7+91NohXhdgYCwRiD/X5IXadI0Qe9yjsBowaK9NxDj6xsw2+tjUaQFZmPHl5gpffPwXZIo5V4a3A
atMj7QHuIXi0XSc45fiZxWZy6BazOtiQCQ9zTSCr8BtZacO8RITQ5bawoelBiBnr3kMN/AgLvkMe
aRiPgcx/bMqsp/z5OqivQR304KNasEvU/nHWZVLV6O7rWFZMINtf+6+n8z77K+7q4QC7zwcrzZrm
9VW/zYOkv+6KAEIukPvrAVWfahskQCiZBjLJypuKsAop2BRR37zHl0nFMYSX6K0l1XLdeOz0LBMR
QWC34a3Rrx9J8oBxX3p5MGvfevQyqNJV+fnXswCSDS/Hn/ckPgEGuGZQP9ITbytBQ7sAwe19XPjS
EnRaMtj7XpIE3zS2fypc+N5RDgVvIVCBmrzGYGgGQvWx+ab3yJWfQP/wk+cOV8Uj8hgzr70U6YJu
eYQmceV0S3NMgiE+xul1q96iuklEhRtmk30iUTTf9jU/YTZbw6UMVtKSa8G7S93OyUyOOfqFTm9e
JwKAz+jN6zkrqu+N7kJTRLp6BeXaTd15AaN4ZlG9j40k2UF5hn055fnjbAUQzhVrazGUyAo+3pDJ
xdceEtmGvGUj1vQ8W+1NX0+wTdmV7mmUXfKeG6GFx27yJveOnoonkNuIjtFqHdFgAeSa4dxtYwp4
CYHtCsp7+Nz6JvqVKDyRfB6QekzaDDT0M6Bf/AqUzlJrm9n5ZZyKyc5ywug6LNL2BukBNmdqflgJ
fihmWxx6UKgFygzkvIMByH5pm93OqxogsqgVwgC2y1Pfd1TiCFgvVhkJ3EhyqCxDul3CFms0C+J5
FIRHuNvddiSfCUa3KI/8A0vuTFgcLbD+CLHC3GDVOzko20PrlX17ylQfKxL70MKOIbnXPceN8dkI
q/qie+0q2pvaKNddFKIaa7D72Rnc5dOkrDwndERRB+jaJ3KT/QVIQPu0doaFgjscHWOlgIKx0ZMJ
zbqdo+YJODL+3vjNYlo8LtuGfYzVGs3RVk1CnHLU3WAqHpIyHi/ozHyZW2Hdlpnsn/v4PSXHZctE
xQSsTdezY7vLmW29PJXmaY1jDzRvVAi2CDRVGhq/2Vba7r8fKN91Jf/RsK98U3InrWu0te92W69b
um+1sz4uoH2OpmpaBVfS3Wi+k+MA77oDVzk3G3PpxW6NsKsBPFHuYB8g7CHy4BKrqHWWY3DRXbyE
45Mh7S2QYftUzuJGUHHeglFnI9djSN6AgN44Zro+J3J+ioc12CdAW88ZW21qCYT7tQmpyv9NRdm2
/utr+y5oQ5tNgKeQij8Ga7CLogLiBdLsKMJvvdWZnkJrTc6pbP90nJGqQwP+QJLacuDwAPwAjqsa
qZrVcHjNiQ+t8klwVAAX5+ZXK2T/4EcrCnrhaB169Cjercg6QVVl0rIsHnu1k7KyvIT+iHAX7NOd
UGVbXbuNqM7+5ls6b6psKmYA/8yyKQPXdVxP3fwfQ9JS9KHg34BqM+LZthKfdlXTLKPcTQ3rXpih
X5bFZF9GHlTdtSL/qqgQaqsrrGBtESCJb+JvNJTTwySm4TaNbAP3B4tfidrZAb+B9Krqev9ONxTd
URivfXYhDNXDgpFDbaVXSd4UHyao/EnbB7f2EAAwbimZx2uTvkMgwsKF9K5Ltmy7v/QUw97HHRRs
aj4sKwnAe6vmf92iQ3Mb47jm1/Zvwt3/mhLUIS0mhC2J3v039ePKziPH8CekaSMgX0UZ1S+NCNGo
tki9wIPxx2M9xd1VG7QeGsLXAmLTBgEGDylaxwQw7wXXfpGG6AyN/r0zZP49JwELdWdgTCHClVZz
v7pRe5+SwAfkxF1BQuy6NoePfvpRP/1D1in5S5ZTnNB+vX6+RXqpCRG4IHBVjsJk5r/JUFnNDLLN
R6YqJJO1oyJeuyTysR8ApOhCYMjbs27SCI0Jot8a9tXfY1OGd5OJk8V1NBX5yZ4Da8P0Y7Eln3hx
kaIoGxJSYxLumuIW1BqUk8RrBSKfQXKpZ8EDkKxbZJbrMxlytNnEbG20UL+IUFEMoxIB4QhCQetV
WFHKAR0OD92foEEGQCg1/jjK9zjx3kYoy8IGcf8/npfA40dGbdgyTX6gn5+XKkM4G9lFSO4T33rs
F3FGLhnBq8Yarydp3a0GGliIT6C/K73o1p2R/+/D4kMmZWxe2QV0f9cuAJI0653jUr0kaYNwbI90
+DFBC6kzfOcBXafi2Z2/VWktn6DZiSle2Is0y3Eds36L48G7Lovmk+HH/d63jEMYd5sGI+ybtUQO
VMajdV9O86cUBy3UwvNvjoVHeuU7f44ZDhMi9T7Xsjoa/acIhKy8yp3fpLrs/8hFBNLlrSkcB+ew
t49K2lV8q3jq4Lixy7HUv99BdeRoqi+hj/QY9Yv62kmmYDNkRy8K0ifYbWf29sHN3RqpzVm2rvtS
eSL5MHNCAoijdn3A/y+KfONom404rWOPoWfuHLWtUL3EGJhV5bO7EllaLmlHOQHHbJHdW416L/xg
hf/oM8W9ng1HSMz/m4fo32sHsaoNUt0kxUs99E0oUkNPYr0IG+ozYk/6CvWmFb+sGID3ghvnddBZ
5HG9lF9mrr/10h/vEvS/as/fBmjlf0AYHiHryiLkr+WX2q5stTKQkR7Ni7GCFYbZTzp7CRV7GrAX
prWRYS6HEexHEmKC1AcHe7HSQ7woGuiAQxSIyutmrOy9a+BUDKVJ2m4A1ARYhJ0X44Gszw1yDuV+
nONvv/45xL8nA9D5wCTpHVC6Y1f+80Oz1rDrW5fE1Bghe5MvhdzKbsEGUmR3lYympzpsHqBOsiNE
qeDQFlWMRor5B3MFCWwLwY6mn52z0/nGYcKvHYf0+DZO8hjPzO7WjIa/JkCL57Ibxj1+Tz5C8siP
rflkbry5MG59tCG3v/5OemH8OcwITAs2Otk6Bwkc8WZXROE2acVa46sYQWLvHX8TGFYBks61z11V
+ccqW6EGsuHtkcCgLuF+b4J89jG8jg9wGigGYRt7D8hhuW+7RFwMENhocCXJEpxfG39wN1TNURMZ
Lapj58nOhlMaR/M5aRusS/UhpMf5PKlmndpdOiN6ZgbEhINrX4zKiM6qglZMaX4ca6wkkmi4uCTr
9mibD6cuxxViEMjleFgJUnLe4kAK3gX91U1A4u8Kl6bxZHUUwkO8pfiqM3xN0JZGKIubzrKNQ4zQ
521mWJswa6h/x9YU3QvQ+C8N0mnfLHPOfrNc2WoX9vY2CBJdgD6RDxBvb8MAJwBdAmykMn4ulKML
UOBta4R3dY4I0PhNrOPHWLbG7dQLA+duINTIs59J59mneJgvI2Duw8re5yDd5etK5uqsm/mfo4Fc
21VjNnLjCjs9rhEJXmNIz5Nq0nZ5RkYsvZjFMlwS2cZXfWntuL3VlV81D7+ZdP/xbSEOWCZ78YAa
ko59f9itOUUsh2BhMk/2asHIdpF+DuR0Nkw/20ITK8OrgML0X0sUPyzlzi0oK6bNdGMtzARjNexD
2g77GLoXdaPDZFTF7ep5KK6LQZl0ce/GCjfTwkMlgoz/KZ3mDxJh0FMMUfqaulWLXtwY7AIbDYUE
eihxs5mR6qCh8oeRe5MvaH4Y4DBVM4xOgE24fA4SgivdVNgpXBArvSzrggaQjb6cPfXLnb0suJW0
GQK8LGCTP95nCdLHqN0jS6lCKC+YeuWz+d4SJURHpBaJvAUvrtiAluBViUolexv4yUCFsGf8zUzz
/uO3V5V+CabB4qd/m1cQiCmiylO0W8ejauR2H8u2GL5kDlIWhliyY276Z6Rf0zsrRD4EYpu/w+Ik
ffK6cTi3XXATmeW+caoMikAT72WhgZOed+4C4ul1RdUYEaSrpvaqd+6K4WxWoGc6m4j9lcvXnkLM
Xm8DKH/nR2nulmSxj9KuHgKIGNgp1yliYvC2D3aW3y8Tegi6Ag4xpts1Xbqpuxw101BQKVO7y2mx
P4cTOBGd7xpV0quBWYuQn3FJ6tk+gl1R7m4LKv6NIW4MYS27aiJTXrQunCe5+I+tF/qPa7rpyLcR
MIjTuCwtwpF5ff3rie+qXeebx9ylZmwB2lQP+tttV4B5EYk1o9liKEBpcy4eZdT+gWRQfkoGZO6q
WLHFJ7+9OFZiHrDpU9q2w76TrnNFfie5d9vxuWjSM8CzXd0kxTYHc7g3J3Shk2yl1OY3H93ezW54
gWOVzd5JOEj0MCvH0vlaVG5yySLzHsBicoP3wbDjpfuhpdx8HHNo28KooeVHDQz12tkTJEekD9Ei
9BDG28riqzNn85XOd8gMzy1/iYLTivlRHMXWOSBJIlNH7BxlsagbYWTookkbTSJBeubXP6f+ud78
nJIijk1Fnv03T+bPCzIl16GhCs/+pPcIpyl5bYYa1fEB1QcjIwpLGuPP2W8+VSi4EH9gJV2Nst+S
Gx53YBIuYgqeE0zFYME3qH9U76M8pey8jg+tANpi8fknJ8SYyXE2HfvdG7wCw48FYRVCsw3bMIyr
bWuOWZ6Y6Uk/e3coR116NP0vLZ6cp2Ssv6G1cPr1F3fVqvzTF6f4juqAa1Mlc6T5difC01TV88g8
8lZsycplOM1TYx+aQTmoJfg2GqaAe44oGHhf72xDyeMd76OaPaEv2cyw7t2+tp+y5XmdfWfXmHWx
7yMbEVuoq9MSQKSb0G4HBIUIVpDB30G0AFmR/K4p2/oWTPc2pTwAcDJxt8vQAGJhU4gQASx+ahBw
r4LlG/9D8WFe0VjEPxoIzvytayWa9YVxxZcFWpIl4yY2pvKpcBFugtNU+m5xdAoJVUqZrZTYTzfx
JpwrQs65RSK0TNND6wcjuafquVV5bkAWzrFvQCb++jf2/5UvIjb2pH5cPZdXz5sIUixrl44GalRR
QLbDaQJcyszg4g3sJcJJqSyrLkuxRTYVcsIFlSTnIh70MFLJ2JHpQ92EbodOn1FOm5cxn5CyZrt0
nbhp+VAKhNlC9Km2dj6WD3oMHDtmc5i7bdjnhxdE2JDtMJxF3qDo2R+8oVzvs0CU12y0zG9OdEQj
gFRdMzr3SE6PaHTCXXYJxa/M3oSjOAG+10fDvN5lPjbnr+PCDhFe0f3F6/4SozPdLSwhV+g4FU8x
ceS2L4zg2IdRf4ndON+U7jq+L6PhK7Lf2GjCO0QVVqGacS1dQNkvw8awU/l+QQyeZZtkF9JH8v3q
jzgmjaK7jPFcnavFfe+jRkWpqUyvc0POR3RISZeAIbzglHPEHNgiqTJWl8xfs2zHXaq3aUAVzqMI
OyO+XFi/eangxvivh4samWdJ11TkRvstScypS7j3XpFsIVPHlwhDjLFv8g/2ULT72TDkdiE4+eQ1
7+yibr8EXoEo5tKGSO4667ORhPedbbdfnG4dr21fmBdRrLf1TFEPHYJgY1dd8IiXBhZuxTB9InJ8
XtoI09684U4jWH3lZ+ttNFruZzDW/lViiug56jGXkUZQY1yLeSVIp6c4dS5OkTS3ugefs9oFVo/m
z1SBLcXgG0gJTncGCN9NFuGIVQ9mdWvh07FnVkebFKMUJFSiZ9Je9jvVIz5ASLsD+dwYyfNoZV9R
RvbPL73JGghiQ34UddKYx+Bk2m2GGyBdlHimh6YYMdpZ7PsAyhw6Mv4Xd4jHuwjuJ9s5H5lUu0WW
pagNjCPIwp+RyzDPLjDWTRArC6FpMc95QILoCsVVfx0E6LzCf+jsCZ6YdMfPBorCPfP6L9Rs0Qoz
/K82GQIkNskupF1nIHMrl3MfkpdzwiHBTG1++3FK547+eJwOwVeUIS3MB8J8X3SecR3JBJpfVkb3
LbbZpLi78OwFZXQQgEmP0xrMJ97pcpcGM+w2IKkbt3PEA896fmN3AyplLhooxbBUn4CxfIvBsH2D
J3JgOpQoqfKPNzolcD1R1cxa78/Qax67xQJ0bw9fiy6GrzwHyXxMUBKiYMdR9s/RHOEG+us3nOX9
a6bDKycFZBL4BVYQvCWSlF68jtIxw83QhBPWfBhJz4ktd0XWhbcOMBLAnkm2bD12SUwWEmGYe+Fr
mDuP/4+y81pyHFe69RMxgt7cyqtUMuW7+obRZobegv7pz0eoptTde/aO/1w0gkgkIJVaIoHMlWtJ
l94ew31Vuc+iIuh9a6q563mGuAMlBLnVP4NIrxoHK6w/fGVX1yPIhqWP7N+8e8QNlq4mkAyY590G
1NKjhDUAjgK76niQqDHZmFH7a/dmS5VAvyvb544ITLXIgoj/AUv/lvp6vIOQJNl08cguoWwurq77
j2gi1CfbhDtN2i2inUsj00Zg3cFwKkceckGudfYG1fiffWfcUW2nU0jId+pHCLP7Vp46ZdO3s4KL
vARvitiB0MU6nQ+lw0DpcyTYW81x9YYay2UGJmGWlqitu2RABaiDCHs1SWzkaBIBGTnSiE3uCqj2
g/G10L38vlNTNOGbQjkOZkP91tA8SlOjoSY2whUCSYamb7vR9JBhM3YjhHJf/QjZkkSttAtHHrET
nKf3EGBq5y5OIDVSudFQvfkNAU6xqyL1Ve0cm6OQWqI0bpYg9myez2kTwZcbRIBUoiT7kdXPbluY
35qmUldQpgU7JIU9ZJgLoplsTyl7M3p+Xg1FvjVIftdoxEE2qkJdaBE4Q7kwHF0ctLmRI07ezKer
ud+l4V0fhcVODmg1TCNtRnkt79NbliG80MZgG+UpdCPzvlohQQ+LR2Pw2LVteN1nmLYDobmjIWFa
zsCz66UW9jlIWCoZspgRGAjdgxz+xUdepknkw046kAwYZgkNabQGZBr+96/yPx8/rmYALCXEZDi2
zcb2900tz8pIF4EK6ZKlTmstrDmKTZ0wIRlB2C1HexTQ0LCC3Qfa/tjNQAxy1QNq15GwSiuj3Vm9
Cwp2bpBNSLaJorBhiEoipZPP1lheGgH8YwtwzgSru6C4k0Z5NaAl1k0WdJFmuuVURm5zbgorv+cT
Dp7U2EkWoW/prypFXSvb6oaLJiCz/d8fhGYCFfr9UWxyW3JmeKmmaezAiL79/llwyhuMHvkVOFH8
RTKVpNgm7XtQR9bDtdFQfAlMNmOxacAn5PrQdCUmdAEwX8O3ZfYWe01EXXbXccIfr6Kv9cNtiVmp
pC885yxNZozKF3yQxk4ri3MsUA00QpRPUZwVZ0FA6Axt8DkbhHlXwNd+NX3ao9yf7Sl6Ir/bRqPb
tV2k7SMt9M+6Ba9nq+bO0jQrYy27t4FRSTaq0ikkonXvrCeFtQ9K5GU7SMJk0xmBfhCwdQJVmS9N
GAaqxTC2F0UAoZC2RCU8Fl+Uzg/eEf8Z14mPuobsFpkHC6pIX/mrq/tcFwRDeBK8ezpCu5x+SeCY
Q/QK2/xKr0X4rg/luCuHUAWGy2pDRRmA/VMdw+ZJ0WEYHuCY7nR9uIQz37BrK8OaR45K5hQPHbGh
S2iVazkoTXmno80ztPle2px0oN4AtMNCjl6bLHxo+sw5yhewRiXbGp6gPHFe0rfN6mla1X4H12me
ZOnK0qNqKxeLwtg4jr0FDBBPdsdru6zNi2spXyfK/CgiVq0nNY/7TUD16aqHZOvJHsz6nGrDXV0Q
bFtSTgJZ0n/6yqmGXn+fXM3hqNjNh4JMfzXD9lGd2vgnYb0XEw7H18CK+o1Fofpd7SQxnH9KsZQe
/I2d1ps/1GxlJDbh8yxzYdAbUHVVzGknu5EBa5Wfj+l3G5lQ0bvNX74Wf5eqBoXdTQhw2nCIzA1v
ZFrLAfDW32M1hgQjQs+lTqJmn2uQBYcKDBdgWJB2TKYu5R7XJo9+FyWP7MTecr+AsWjugTvtLi1V
3pCBLXskmhOURB/U1sqeqNnaK41pvJGlIAqbT85SdtWEMKWNKB/whfAEHUh1MDtuLxe3U9S72BAQ
+g28SW3Su6cUCcEl0QZ7J7tNIsShjMDx9mgyl9CQlachcOoTB0lCCUQwN6WTmyvZ1ZNZ92/m6pY/
KflDBFykbR3EvvnWd10IfOf3fkgJ+Lalfm5x+90mSmGsa1hSV25mHRqoLC88wfWXuWdDR3GxctV4
ARlyHdPr3JBjJYVi1zGo0/8/5sk11XmV/zVvfnX5Cp+vJ98ZlWflWbXbb5P16LZ5+R2uhHQ11YV1
jGAngawgM1ac5c2vDSS2ZEC1H0FEAqxDXffSjEp050coUPqqbbxaSX2RHmIofjpGVT8PlWJuR0SL
AayG0ZMOCdVCehRed+cAUPlimpO1Nsr6ZYp6oJsmhPuANpSNyo3swUKYblkC7vxiTs0rDxAIsL74
bgEPt2opL/bQ2V9ItapLJRyGh1ixZpkgiHflMnbr+tdlKjPUbstQNs0yx9syRT1nItXaO2Qpwn/F
6P6PtbwaZJJ8S65SvM6/IdYSCseELGbfYKeGcUw9+ylM+P3LXzLZY3Kcdk1tVW496XE0QUfC1giG
xKRfREip3FdRbLzUHG0WZGA+unJUdoUzuHOFY7fPPRHsx8kghmGNarqcUHKCWDjrdiiQNY+yMSe4
iAmfeWBALMN6srg/3dkjVXpBqZhPNSQgCIjzAVZ+8dh7fvRUR9l73OnTt06MLYeURL0gpa4Tgk3C
lRxI+oijnK68wqGa7QoUEbaUPXpfYBFFq5eZphKxP+o5xHC8Pl5L2zRkDZxKnSM7H6Vxn3a2JCo3
z56nl6yAI422sPoRYnklzndQL3AnR/OMfcg0fFNU5W8IjotHxYMlOJx6uAP4sjwlqCF5ap+8KHMT
90D9XSN/stEJf4kt9P+QKzxLhzanCkOEcXCUg8VYIZeRuTXq1PgqSo6Qrr5F5suJhX7h+UU8PEBE
QUmpXwoN7RuUxSUoYKFTb1/ZsIKWVv01bgYIPhP7h8WZF3RHZzyEel3vfTg4t4CHixc9zt+lhx0O
j0bWgKK0u5cJGe1F0Ub61+HzKrCUv6Xp80J6hVavf/00XS/OyJfY5wl9qZcBMUDdCSiRK8v+2ORk
Js25C0jS2MKeOGNL2/KtaR2CYlXg7dEbryfLgL6tqdde5RK77Kq5jhDeP8QtQBTkerVPEN21T2oZ
kDqg1jCj6ripj5kWfzRlXFAOBvn1zZ4afODS42YTCH7aatntO+TnKfP9nB/1mbItE/Vvbis+gXca
Dktoq6htDQdu82FT/FbZ5U4LOH52kQMeT/lZ/3t/M8mrMvneZ6V2JrPkXT1z23+t0ioAlOu8dQT5
7lDp+uJaoX2HIKN/KdPCv0RUqC1zJNi3AxlDxJQoYEczGIipHJaOqe5Ah1N1iO6VpqksMlcRx8hP
duRtvesyABjY9qWNSSjipHpde8kl+wA9iCbbCzIw1Kj909PjrJc9z0qQPEbP84HEs3joxpM7sclM
FJ1SIhu593NldPklyVtr0fbUMaE1n19kIyzPPviWd69O6rKG5tMUjvYcxLZ4tIZ8ac+90mk1bsDZ
zgkH/SJ7QRhzpqgrnonzYO4UNkrMabqVXd2hoEGFiAYi7erdDzhDVVaWbCkfGJ5LXfnbVsr6Z5EQ
m9I78U4wB3XCbFLuPZEho6lwgsyCPHnXg5zkOK61l//VorH87HaOskFvCGrJqGounjIDcfIg/5lv
U5eqIVMz9I3uoSUBW/YWIniOpbJb6cZ2yEm+RUU9HOVVOIyUJ306V+AgrTstA0Wk8KyRLkByNmY1
OoeaI/apnBu/y3IkWkp7KcMJ0iav8qp1oYeLrpGIm10OWmb4OiTqsO8EzLJQvBGsuK00FqFykrbr
ANmD20pji8BQFVpIn3f+t6wY/L9GLV9wtLN+THx03P2z+Ik8qkPiOHThmXQ6ztUg97qhml4/JzWw
X4LNtX74GeguOcmFXm6DsFa65o7006hV/TWGDNcI6vFLlMbFnUribVWY5vjFK9kBR6mw0GP+Dzd9
dst+d+tnWeGCEK20O4Od32Vt8GZpCNJB7i5eJwPsDRHW/kcV++sCsgwgGZVY+VDA/hygJ4W/Zwje
uGlHq7Y0LCoD3XjrqNZ0ADOYHoZ81p+aUGWkLNZtL3GVIulGKFgtxQrKZfv7pPsWfMJp/DToyriB
86c7mGrW3utlxSG/Nupn0uKA3JJQ/AxR4/P0SvxtB+JNDQv9rS9SpMqQczrHsals7HzYxRaRpbzS
x6+u9UMl7UjeSit2Y+wPANOK8Wtc/pRmP/T+MFMpBnP4MDWPleeJtWL3Yqf5av6lThH5UYKasJqd
PQRD9FLqVvbFEzHHRL0LNrILd8xMF6sMpy7rqhcg3ugxMLsL5NNHi1aiyvMvXqZOMOrGxaFLjPxR
RIR9TG0AWh+Xxlth9tvJESoU8fC/NEr/aJFJekNJJ9xHZYvMiZO/aGDeiJuQW8xyIhQmUUyTUkMt
PkdFauxyU/9L9kTdteYi79LuaBDckbZbA79KclZCCxIlMj3Sjm5UcpZ24iKEqZQN0kPOWDV3URuN
X2AXDbhRvxpiGO+rtKGqaDa3QZit9GJqSPb145dk/PFfvSbf+VgrGn8YWqi85npIjKUWwU4nUv8Q
OG64tTkvLiE94AXKAML5EvTn5toHwJwtgopyE2WYnIfKz52HaKw3wDC0kzebOqPVzj2inXIsn2BJ
cKbpHlnRcqtx1D4g3d0c8t4otjxAx0sTtiBr+JW++ppFBKIqvB92HwGs8/m6c4Jcl33t/MjIUi06
sYMlJ3upYyRpIrUoqFQJ0Cp0RLmb2K9d0H6JVxYC719STX2lIM/8Oy7PFkdu+HtjFX5b0KC5rjV7
pVD/42r8HP2vfkpnfoGYTDxFVfvW2lP12GWxjqqIj1KxTrFVHsNS1mSpeaqmMnkwRvevhKTP+6gj
Waqk6njw2zh4GTVvL/1t10T5Wbg2vxyzeG9ITDlBAACOLHyQc+QEvuA+tUV/omJ3PVhj8jpOkXJn
op2zEtPkvBdq8yNOI+SlKX/gkQiHuKGH7nsPNy41SW56TH2KGNkLP1SzP0+8bM1bnfaNTiGsXv0w
Q8V8J0pdRO5pSBv+O/zAXLWG4UCFN9vmxjci8xD4qBLMPTloW+LjSpTkACJhpTtpu3IVpdHUbLNG
oN43T7nNk5N1Ay5Pqt5RydN3JjIYh1vDPaf5712tcdDBnRs5o4hTaz8hdQU9/A+379Uj/9IX14IH
ESKq5DDOXVSY7KWj1+5OjgYDdNLRNJKPnEctSKw2dW3ma9nVzdjduYprL0M7T1/45BEnzRP0cuXK
82tQUvTj2qv6FmaS5CBdRwskdjBnUGbPNA+zl4TcdaCX1sYPEgSiUZd54iyByDG3853sVsihIFhW
vMqePnsgEEzVSuupB2nzQpHucxOOdV9C+C0D8UMSTJfrjKoNN2T303VUa4h1eol6jlT70fQj70vW
e/Yy4Mt/cbLc3cZKO5eKtfpRjE1JEXJRvsAYX7InLaafBmdG+asBXPbLdDZj0wXal4/pisdXnqKZ
cm1pqLIZNT8vJQqte/AMEHaBpHrVu7rfB1GioG1CF/yRuQkSdFTkqFEjrhhbwbSTo52poDyZatTc
z86laL4UeVifdUQ1XwdYf0pTgG+vDO+ZTemiVzkBUtlX7ZBQy08UwORA7eHp0SpqqzNfAVjHXvAt
rpxq1uiuDnJ0QlM5gD32CUqE+lEnJCDNUaRpd2HCSVNOCoIcnnFFodJyXrKADI3atm4dpEP6mMQh
GSNFIQE3h5xkM01vbV4Nj7IzZAiuZKnb7+QBNCjHD//ICiHTLrI3RIqGRysJn/pQryCwDp1w7yHf
tI5ySkkpArbMUw9u6T4Ht/+LTeExRNkwgivS2+QDPelzIwdqgJ73SDwspV3rKvWA8sldX4X589BY
p7Zt3FNtNPlzUGbRCnU2bysHK3WK9+lAtFCOjklm7TvbRYK87eMD5ZHOBn7wp6m14oM0KW3+cSVt
t67vucg33Hz+bQq1l+qOJDtf7fpZj3rtvU6aEoxwkWzA2WrvgdYd0Hotn8MhVymcnJplHkbaextQ
n1iN6niqSt9/SAvlTU7XvAGlgcQWnKEIWhdlgKhAE6eHZNKNN/Qc1n2pp89kXYzLmEwv8mHujJG+
05KCmPLsJSe5ArVYOfqfk6RXBrg7mtnxqDv9gCe0Myzp1pVXErwgr/QwSHa2pgE8AcpgoVoOjvr/
OPePpa5giHnubXmHp8oaZeNq4XWgday8U+vrpTu4E5hA2NumrNT3Nk9DtDOk8Tr0y4TMGGNEM5CJ
kUbZTKjuFsfrgsBb+21euI9lifJOPAbBuLYgqlyICCI8RCR69YRI0HRyvWrLrXIg7JV9mKRdmMW4
s4Pix81+nRq2/OZ7h/uY0WRUtpdt2Z8oaZMdOdUxwrm+GTpBqvd4sfpzZTID31otAck0m67rGTrc
t2OgP0ZJwJ284fuSeEpyIg8xqYuZG3H0jeO1JwdkUzfVnvotg5o5fG92h2LKU9aZP8nexjtTrnFz
sflw0WWGw+GXl5CXovW7FZp8EUx7/yx4nc2ZBhio0eiLa1++QkeJ20nk9mNvl92iBUyzllk+me9D
f/0c+w7crXMu0ICQ/miawcMtFwj8rVzLSU2Yaumybp0zAejsjwnNPF2uYfdmuQbPLda3RT5fxY7Z
zMTcVsdiH2uquYlLrzlWqf8lAii8u/aKHOF0PTLhFphHI4evT5GwKjox7VHaZJNRA4lEuZpB1qHq
GYqyw6/D0ruap0Ai626jWPl6XVXa5ArSJQrd6hCmMWjzzxeWl3JUmKhDgs531g1EAKbhtIdwfle+
4qMe4hMdAcpJY43j3+XI18ODteNomK7ZoWfIALBGd9mAraNEgxFps52MwhbZh/h2RkHBRng1yvGP
xSPYoCaOvtKxD5JXCn8BogIffYoK/57C3ebkoz/x1OTwKGnKzDmQZ0APu/J5mgCSXgcHh+IMXw02
1D8VT42V9xdIQFdyUC7m90W7JM8Ke++8mpuEAaTByasclJPQiKckvv7SQO60k1ktL0cGbkHZ2Pso
7G7/R0arE9bVLn1v0fdP/1/WaP7xvbnJq0/7LRAv7ZnrXNeWvev70Ck4bDOEm7L4nk1Y/SCjML0t
Hv7FNLluRDqnEw/SldLYB2mSPRm54fj6bxPlWnLlz4ko/P7rWnKZT6/b8vJlLau6Lv/7WuBlo/vf
TXKiXOvzD+om46uLjMnmd7P0lE6ff8G/rPffPo1/Wev/4wPqBhXqAjv8hkDJ1moc86w0UFj7Xp5t
7GBWk5p3m0pneQ9J/pcckxarUMylHfYOkFscuqQujkiwPMveRJ7qqc6RWimDsL3uUCvCfuusCcMl
T+OlT3TvWBJMHxaoJyEJrucUHiR8G+WIrLi6DjQNjHBsW3mYSfe00f6ZCaf8tCFtVC2kMZ9H3AHQ
2KR1gP9t9Zhq9l2kN96DE0Y04O13SlbpEPj9YxuQY1yXpZatpYscoI7EgM0c/PZ12jzX9IpD6ZXj
UZpCl2hhlUdIV+vug5ykN5wkID34fjMN0NltYMJGNGp2kzNbkcHNmZTu5mabzEc/AOvnBvlZpqPM
aUQelp5MVX325Jgi4ASYx2TqaO5Vuf6n5zXF1aWPDQDKjGrwtBu/Ri5qJJUyuQeN2hzOGNFz2nm/
2hOUpn1vSo4A2OKTyFTUZ1FfXQeaiE+yUZMwuV4FDfrh1MWWyz8HZueyjth9W+a3XybMdtkF3gd8
OExW/7ru7OYJfSk6flLyjVzdgrQ7KKQ0CxIWGThcT72bBDhA7tGjvaba9Z9LaY1Rm9SX0itqlMmG
OYYJV6t0CIza15fgBXb8he52mJeKpM0JXIIqIjZXHTiNg2xEmnqHEbBqS3X3P8Y8U4i3UDnvd43a
76OcGzfolIjtVDB5BWhJtQcxNFuvY3KV6yX6QGTCm37XcFo41QgQjz0V0JVRx84qq6d224ZOtWgb
4djbxMl+Uh3a767DQwO3nRKqx67QXXs7BMhuohzpra/DTZX4xwmVdYieZ13Nef3KM9emMaAbOtcf
FrNqme8gF93OHNvSRunux5Vi6qNYFGryJYl7a1fXWrjT1YKwTpBlJrGwPjxTHAcmlgK8myksnfBc
1Qic5aOF0iFeQ+YwoVOp9DL7uUQngHLHbtaoNDRLlWKOUyB4DlpG0F4bM80RSqScg0T9bwPS2dWU
Y2JH6Z0O4Z+GBhkLoM1oQluyl2tIy201YdnUKbnma++AVE5C9UURKuVEcxMUij8uSmf8rkeKv/3F
Ji/rEcraBBlF2fM+p8mugprUyhaFsmwFG2iHmLSs6qOANDgmphcAGZ5+baSbHkMG/LvdaTJrzV22
XdqNW5My3GqSXzpD4mKtsl1bAxEMn+RgP3wM8gmMCycQ31IxLq/5Cx3FgvPcvaY6ZNdSpl+7sDj8
2v1jrs+ohjbJouH3fUdub3oiWawvKxTfdqoRTk+6nmkHh2f0Qo5KW5+KQ4IyzFmagsk212pjk+jy
mR+GRnvu+mp/8896gGRtrBZgSFmyN70GcCxHpKZ7twjgawubgM8pq5ziZPteugJ0Rvg4GOjeBuYr
OYpEaLuyJ/JlKzncBTESitI4+/w57/cFE/JRy1AfpnaVRIqx0czUc8EVNGDMhzZB0nLuB1Y1nqdy
F2lWBv3bbAJr+uEikz8WMnBrA1qmpQYFE5ExRfwIe9fdVHEoIMU36msTGEW8AEE1UuLTh8TqLGQZ
7cp8m/Lc2SS622+AlhpvPnV/C1ME49GNenWPSjcqlC7RoFgPTNK3qXUqCD7MDA7R92BmlS5KUt+T
m+yiQBHbXjeTZ8//8X9AR/6bS2sM/QbugG+qDX8YKCVLcPj5c4eoT0ixlMYVIyW3crIh+fyLnaxC
tppQd7jLC+8Y2275DQY/lQyBlrxocEOvAKHYfHeqYauPNRpDqcgPBPvGbSN046xlSOBmPqnVrpsZ
OGoj+0Y2+hTG+rMKFcdDW2sUXeWNtZGReds3SYu0nX/UnKF/cy7X0zrc5sfehkxRntLlnIaf3Saa
j/a3OUWp9G/uiYgYip5d6Z/iNJvuLeTLCNZ2HTQ8nXhSifjPnWtjVE9KFIg5m8B4FejLUa8pyiEs
flcH1D8kXvkQuEbz0EErSoq82Mk3GhPqprA3tNCw5z2YA4TIojPTvexaEI3ISdGYNk+lUe6kGead
j0kaZ+77Nk7gOEU88hAaw1vYuMHjGBXhY2WhpVchT7SSNtlEqRbD9mwku5sN4ok7wxvco5wVu7BV
AgNY3xbygVbu9CDUoSVncdnobqit6pIHzc3WpOrfU+eRIgxKVEA6BPDQtw3uidtBI0AVb3Av+wTe
4c6LSaCNbR5BZj47OWYGscjNyShRhrNh4Vn/4qSGQcGPY/aXnmHGo7hgc+GtsuGrMMr20JtdH669
KDnILrIynG/M9oXaEtDuWZVfZINse37JjGxNMKc/StNUW81dMPQPpRVV1tHOC1RQwbm5RuKuEqHt
IgsFhiys9Q2lQuNXx32BZip9L/M02RGk/DDnqBw6LXe/GnoARyUymmmPUBS0fOtUf2/P3a5Fqw1c
5k56NN25qSl9aXStdJbt0PHe/2igeNwhnbju82DbdhvHEcZfdv/acO8nxjnlZz+v8692HmSQxOn3
qjLk60H7Sx2M+igbhT3s9Sr0gmhladlMWpg2qNCDhIOI8tcbbu0RL0cjaRPXSJnDPbkcHVhOoDJk
o5pS/gEUeZvnSr+sYLRFOJ3B0jQA/aqR1kL3NO2lTQnsuWQmog7GpU7j3mm9Ffsg82vrotvpdx7v
VK+DR7IxP4tAMb8OHntIKKjRlcpyAAMRXE9yQqyiCo1uKPS5rQlaK2hUBJ68Y9qXZPA/u6MISOGn
Ir6OxnJUdq1SOV67n84RqcmHoI8DCGeCvwo18lBu6JHohNbvufXN8DDGOYKsjaE9u8IpLp7q7OVg
gNY9+nztAv1b+1GasiT6WRl5cpQ9t4HLnSmHPFVRU+VOSnLMDtDhbNPi3ulEnq7kJRWNk5oah+to
EHcoLkUqD4aER/ZQxzbVEUkOwqb6JvfnOmC/ZTfb6w6S8xRkdZobPZ+DD1tuLtuwITQU+2W0lEO5
g2A429fpPoUWD61Gu9036CCDF84EmqGZ952U/0LTWvunJxDAMQ27IGVVkdz89M1JxoGuNlzpC8DY
fClVgpS5aO7zOYcOkGlPAKX7SvIAqJY/dhe1TKhIzF1/Z8e+fRYmCeq0z7sHn0LSowEqayHxVYat
d0c9hzC28TvjRXblaJPp+rXrw1y0GIRRHaMOpESlJ/VGiWzYItpee5gIByIiFeU/Cl/cWYZvvP2b
RxZakDROXU7+gfh42r/xAcyF6nRkI+Phlp4FaDCAKP9jQAbQB+1VTmKTFBrXdfQw/JhgReQ7GztW
YI2c08M1T18L5WlB8cJTl08bSK24x1MaQ4ktwjHx3FUG6rkgoHRIe/86yTAy70k06i+TBrRplLQ+
lzOXsiVgT/ZskEOJl3Wr0Jrplqug/s++kopuJef0M3MVQVJjLW2SyErabuugBBBQM4oLJKcp6C9h
nkqh+ndhlQ9nlC7RnayQ4TT6oj8qJbbrgFIap3S4v07ye7c/94YT3g/ptIvC2o7W4yC0vfDC94YK
wGhtaMqwrRMKnqXzdZ6NVMjaaKFHlCuDUuPVXDJtK+phwnUWj8NZussmaLXXIYOwM1Uzqpj5OOQf
qaoRSsTkeVB+4XOSf6TRZc5CM53sapPO0k/a5EcgnaE//fC7fp6yb8zzbp/VbZ6cItfKv1MarVB+
G92bem3fh61m3wfjSKD21pdXemEXi8gdq43sDkFWffhEyyGDcZxtXbcH+/GkGhW5IxNs/cmem1QJ
lVUGp/JylCPSKBsB6AZZI8/Y1nnSn+q2607X2YbzXsLCuERIDu0JVY++1O1FwEwLQLJWj1PD5y/N
E0notSgr9+pFFP+lTVKFNOCkPKpBepBeXVzm8Cyr46Ku0VYNu1QsJ9s2LnaYmZdOeBrlwBy9Z5M5
m6S99rJtL9L2KO2yKaF7WXrD0GzJClOmGrXTBtkLCINFnaBmOPDVhoLg4WZLhkw8ZHMjbUJQ1CBd
ZJOkSbd0Ex9CIjeo7NOsFPhcRY2KCoFQYRse9IMRDtbai4v+dUzN16ow7J9lSnkScnzv/9W17O1X
Bc2wnxxBieE2H64Bysi/rJoFTvc6uxbzqvV/rlo2vYe0ZLG0QD1cdAqkV07d5euqLNibzrZijJod
RNojyZh/bPAEiOOIiqExe0g32UTVQBmoUp4q23cuRhYGh6FIHocJ3eI4QbszpWr8mFmFdhRVNY0L
eemNvbc01LxZ1a3/jzGDGugo3ccY9COxgGErvaXtl9ntzAQQe9pBjGTWAGLP66ZzQXen6RuyOtrB
JqT0gR11rPvCgS5rCLo71YVMn5Kf/JEqPp+0huYtZVcOaLo6LVqjLPfSxh4nf0y1A8dD8eDMHagQ
4PxGIGMhx6RXGnjaSm9TZS1d5ECmKo+a6nELml/KK6BqhB17c3t15FrHrTYk/fXV5STfpIaoCJpx
d3t1CLYXvVbHd6oXPoe9Ph1lU5vgZWDPSJfVMCszzAM6HwL/Fc6sFAVp8LU7DoF6nRILxd55U/iE
/ql6FDZCkpQSQhNoIEcGSdIUTsNJNnbrDaeoIE+AcibhsN/sdhWs1ShxUBkkFinDeXlsdgfKBo2F
jPxFftsd/IxntxHE6f2ghPa9Pt+HKMayfun6eeetnAhZS+nyb343W026QZ9m3pV5Odl085VLpRSy
avYJvY9+YRGkgr3CDp/CPirum2r4eo1TzMGKafYI2CjcSdunB2Xc4ZMXeM0+CjPI9JAxuJi5kS28
MJu+Vg0wYF3T01PaCGVXdUrjUkxKZHwBQhO9T8Nxj473l+yIgYJ0eeXadnqG9XmDBldxfzPJq6mI
/+6q0Nj9YXf7ql0qvvFAkTnYbYpyyEuW3C/7flPK4hugYbuxgPzZ9upqWUMlsUmtxLrYQW9dPIi5
NmbmVUsIW9GqdFFVuPcr6OdnF9kAJIzR2+m3ehpQjGPAK6iXnGGljmQ0q30YcUTlRWfs21SvjJWG
tMVJxVnapFsIUhJ1hspdylBa19T2HsX35z8jblH1dVL5lsdQQj4C1oAmUkz6Kxqz/rJHcfjBm7lP
YeTPjxS/Qk/ki2CrqjU1PxMH9My0fo7cT+ctR3N/azJ0t+9B+nn6JhZn1zfUgxxkf6puIh1KD1h+
77q5CXzBf6O8tEc4OOVVlqU6SPeZklMOj1BfbJw0e3V6g10l4f+DqCEVAL6I9vf10qvfyfqiDjAL
yiBdGmyjqkeLhs9L60Ty6raBvXUjw9saRJBfXC09O3XQffdKjqmZSIZLhcDrwXeRv3CoPP4erOV4
AJndypka61CQcCDbBCMlKIWeIkoLJufmPe/G7uD1xLp5MmLqbPExeHPzlYGK1DARS+lyG6Agu5zU
9i5Vovjg+rA+gCqMD7eutNnzgLySTeZPgCGAEBMejYxmVcj+H079VD/4WZ0fCKUEj34a/aWOcIbK
3jSf9qmk0PJuepCWvuvUQxR7X+TQ1SnmoBePIl3d5kRGHi77OiCoNa8qm1gTe3Lm0Un2VNuzT+id
b24LUSPj7BDKesscsW3IZJ7ruZFX1ryhAzNtXgfcwacaekq+gH3TCdTV9jkyQ+eMKluzp1gJvrDf
po9oYK2cfEQ6dva9TncN4xLCIn73sZqDHmMUgwExAsRaqwhNhVUhkCnxZ90rZZw+ZLAUN9N+6ZJQ
eh6gOoxyRJ7cwJxWufrTjFXtPiOZdJyIcU6rwi20lcWDbC0hOZ6w/FM+jR9FY3OZiOu7b1Pop8eE
I/iW+95c50E9dNIWbBJF8V32ZPP/KDuvJbeNrl1fEaqQwynjkJykHE5QtmQj54yr3w8WJGE8lv/6
9klXr9ANiuIAjRXeN3VAydzJdPJ7qsP0ECoAV3nYXGQW62EGZ+oMQLEGYWk1N59NpbXepZO7m2rX
eGMvUh+mzh4wCMrAFrFuFQvW1OEh78dmD5pPdco4QsRUs8OWypPPu9SWhdxkCoXMdv8Yma3zZgwi
56ni/ro6e7yE3dwk+ZaIMYmcN7yEpBB+Ve96P/qYOLA47dSko7oAmGzBy54WSbCxBU0751dAP0We
kXYBY5mfcnBYl4lPFqq/XbagaTu5z5uvpV8qX/d40W0pm/drHajNZaqbClX6uXX3UidmcXc0bsde
7ukH8ZbBD6huX2WA2ojHdAXHhmUzGRxaZaicIH8BUdo1crrkwaXd5M6ZKIFbJENJEuoUmAXLMJHB
4Pk1kv0J6fcEHADl5tgTXn0hxkA+0ZIeOxRl/sNPVuRgO/Gk4+ZYOb51U4qFnWuGAJgWJRqLzJMS
muM9pOXjva6F/OJ+iXmYKzlFr3a8ozyyXx29xSw+ICBnHeXCP9dYvmkd0wkSi1YF0nYnW8KvVPlV
8QQJjffU6up7G/COqw3RzpMMUxODU6knFyoS+Q8XXW9mcMJ1PBdeKBtPfx8SFboCC/j7tdTeHhSA
HJLoMW7U8jDTm/HBCXOgMiD68q1a+UBP7UPfWfNzWeacW6bIp1wrAzqTFkp7yGxg/tLmDTAm9aUa
h+LcObH2vi717+JBJ+KNNFr2Ocy8/gibgnGzs7Ah0mA75l3te83db2FNVoSTfgFBqckp5juHyvEX
oChieQGDYjsN4fbQ4/nxT8c5Bv6l8mJgDcjjnOPW+lNZ0EpkcBekkk2UWd90dCtAE/1Kv/l69GSf
Ia3+U1QRMXZy4YKA8ms7XR8o+QTgUfS5Pzw2YweXclNqzy2NwYem8JOjiLSgac8Z7DY0YVZ/bCqZ
1eMEEzmn4xCqNUhvipnvm+KVc5n56rO4gNfBLYC3u72IYlAzHgmuYhxkc2PKzhmcwZT55coliuNn
a6Gvh3ppfKzcnMq7ZeDGlhygB9YOatWW+k7M4mhM5TUfgRYMneDrFCawhwkHq+NWd6o3EamCcm9a
GFgrodzLMr+nM2kp3RtDa7zvyvBzQ1bpwaI69r1fhsHBmIfsrorn/n00Tva5yJz8INYcWoIHPfX/
EGPF7fFeU6I/NBBrnnTFjp/MZRh4KeP2b5fACv00yGysp/wunvjbFtGboeqTWTgq9v3M81Q2gZuH
8n3ZqpvDM1wP4T3VBdZDF38u8ym4ueC63OxlkNnvdL9zGdOOzsJ4PvzfS8cOXIdc14/CfrARI2yi
zFaeBDGLTPz6B1dC9mu2GTK17iEg1jQQj/Hb9orVCdw0F7jncDQsuIZUt7iEfUE1GzjS+1GdM85s
VqzcdXOV3QBVzW4ymxcLVF0n06GG29Ps5qCpMI9VTgfYQJ6n+iOdZktALqsT5x5uCnj6yvztpE3v
FRKIXxJHM45DsvStDogE43dd6lU02vXBDSyc5ABDk/c2n61zC17QrV6GOMun8iKyNajAD3X6cIoG
Pbo4IoqTFto+CMCL/zqtm/yjYSfTRdMqcn1p6ZOHHxKHcgMIeTjVALlQNRmkrZZ/GxdJVJufiFZn
pXvF7stbmbmXprS6jxQs9ndKtDQYNWb/Rafm3eUg8sdAFeixVWtlgQQx3vK9f/NgA/kjawueFeGY
PpNr2ql5Ez7Pjk+jvarn+R5IjvkQBPH9mjVtlwyppDvjguP/COqXSKIPeEXb0bNU7BvD0faGDcRw
kPjTu0Jt5hv9uuB3q97nOBqTJ0o6rNsE1fUOUqz2I8GFiPRtkJGDRUyAYznVdIFQA5+ae8udjFMq
XViqShNlnrV32RT6j6KTWZZpnwLTgzQ1pKjYWR491jJUpuc+Wf74Mc2G/LrpYa4c7hXfPYsDsKrD
pdfhtzNrxXsT+BQVxqDfEygMhp3bDHBYLk21bRQmkAMoX2gofwKSy3QOcxnZ9xo0AmQZ/PnEAyM8
CMByWRj1Tg1pYLLmVv8w+dRmiLhZ+95t70UUq4hqS7dNV9hJ/Dc9FBVdE7l/Zyn6fJCmTtfNBmAz
8hjGSlo+i8j4c4zc+knLu+RTfzcOc/HJ1kzlqHJM5tH6bXaoHxLkCYpT6Ucy59MGTdGSDLjqA3Xl
wxSAbgE3WQkDIQwgjtdaKwJGGgwA1wUxXLuCgBHWtcWxc5ihewAlw0q5/wWh+TzGXkg7Lt3igVVG
H6jXAll20QVBMIK//dMqM9EVvkIHhEPrY6IXPl+zPuyncR5PLhRuoIoFMH7W4RzBsKggu997E+qo
0JxraNVa/dJ22sn3zb7diS6jd6kF/cmrVx9RapamX3ocX+mH2gHpESK8qtr1kMeejQVGoGzmN4AQ
A93oZypUTU74QPFQcgxghd8rQRo92I1C1lw1tOjaJhEBxrzuT3mmpu/mvLB3KvmJPz0lOvqAh/3t
OcZDO3oxdQamySOEK1QuTefkJtu7mCTiQ6wX6b5vw/wAvTwMqmVSWueJzI7JQfk6pREVZPby7HP5
RVzpbIdo250eBzfL76bISOZhRw/PwFuWqTzFbas8jU74OcpjiGcWSfRhntjXmDdX+PEKeEE9K35L
MUMCIiVc9dpIDc3cVH2yj9z3Bhg2z3XePwaqpd2FFUyziVXz8izTF0NYfMo93ps31TRz8qRczFla
G26QZc9PTci9xY2V4WypURcfQ3d604AFcY0Xq7jwbkWATw2pSeioc25d5wIDxSMh0EklORaqtG7M
78EmIpnWnrhZKm/MQPHfQPtESYiufRVJ9FkVmcBGO/4eEgl/dbP6sd+rVd6fxa+vGv+pp7eZm7n7
zrTg1YzDTDuZk19+jqfuVJBh/zNU4A+wI3N+VDyvfqB7WNnL633Su7uEX+OXZgGrN2A5unZp1t3o
PfkcKFAPZeZo/FHE6qWR1Gk6g3gMMuT3NkrJTvlV8FGLTe0wUdbzlHRWdzf3pQkDZwRA8Gh8aEwT
GC8hv4QwJr62VHrs1lyBNxEJey33i10xl9xMkhAHk/WUL9vHcvazi+SdIy19dHkrueVawoPF7nz9
XNeklzonApvMHYPrmm7SAv2dTSfypa062znYQDKdjcqGNqUaKN3ThuwAIyX0kxzIiDK2BQWbuvHZ
jA0AcrP4e28Q5GqDLHlfK8F0DijIvGTxHBxKi5cLYXswCTBzEodc5iqyzHLyqT+UIssAlXN8pJ7n
qaLhfCpMt14Lp8xSLQ6KFseHfFzwuSb3CZglH3DIvqUqYkzm67AMMpPBMyBOtuOw3618sZVG0LKD
5kZoXAd6t1bu17bhRp47C24dwAWjoBT80m1uskr0yx6UCriUCnancjnCZB3cUKrQRIkswyqHdgPL
ZNJ+E6z1ClyIfKcvmFcr9jrHkavOF/hDyVdvX/2q57ubIDuk2mU6pFA/HMwpHJ76uhngm2IGxQZv
/kanHEUXVCrsDrk6TYArR8N5cxRvLyy+5U2SX17piTQ9VGZvngNvfi7s8muj5S0vx4HxwSnzr8WY
RHDGCAOhBylQHIxnwDV1au5m66CEkfGeegKqIMC3Og+9pp6CLoZlhvzCV5nlNJKvs01XbjqjAdLO
UuCW7UrtjZeMj4FdN588n1x/78BtJiJgLDDXJjFwapnVfKKIYsEGzfpHEQ2foqjE/ei1WflEAO+7
rKkNm3tY7doHcQKOMYaZh9udiI3WvcsouA/1UnlsRz1+jic1o0yi+SySDHmT+1QCGuZdoPTeNXdN
75oug0dOkQdLf6ZJgQQ+Ya6TF5dL4YmmvTcX8ibXSJO9WPNQtR7zQH0j0rrgMXWb/n3oZcURurLh
aEJi9txRknPK6Hae/PCJIqMHRY29c01l/1O5DPochXcA7hW70e4Sa0fQs3wy1Hi8NL36WXg2RFXl
nndJNeOrXaXFYTIjgC2zqqK8Tx0eU027b0jgvxNV70/AiLpuePXaNKKc5J6+kUQ/umrVXGUA190+
8y4NTEoeX926/DTUan+iSqhZUdlBFgCVfco+5KXmXbsFqF0GHlzdMQD2nfvGT11ZwzNcJvpFFs3L
SjGWLB8y/1/LSZfUB2KRvCbHMFy2MZzGMrgqhVy7KpybXcZ/OPANWKh6g4nV6QJMq4OoHaKbvU79
pPQTdBaMQz6IF7yE/sTcemXoA3qlXbDah6yBxEzeMOYmqvp7efmQ94zZqFzuRHa/m1riamWW7CIr
n54rp6bpL9cJeNs0Du+goA4frDK/aycngnfc7z/VMyeiNZUI5Zp6sVLF+GRzeAnN0vqQ0wb+NOnK
X6JWZwKBlEsYx9kcp6OWh/FBXWL4OWhfdzSLfoGUnPKacIn1bwa4qr6IJHqhApeZrAKV+YtIkyQD
lmEzAoOyD6b2Dl7O4Upr9HBtg+DHTOvGl6LXD0To4+itW8+OB0A+pUXQlHwO66m6pH4/PZf9e3JY
PYxHy4nOjigPm6uZx+/k8jSzm/dNmQNDTeCxvsRVQCqyMIZTR1EOTyYzvtKmeqH+ILgNIInuWliB
n4vO/+zSaPmZSsnpTFMKf3itFwFer7c7qBFCWhOT9mNFSQd50+izW3jTbQzDlsJlVnngFBx6l0La
KQrfG3BaHCZ97G/zWJDzWmbqMmy6TUzr3Ct3m8x618z13ax/KJu8fUqUsuRxX2XfmhE2U3MavxLM
io+F5VJsoyYc7PiTTzvF5NhKwUHcBP37pKWyrstAxFutEN++zWxvJ0ZRaUP0mKRW9uhTxASnqhXX
1Zkm97x+o7htu9MNwALdgRSpDA51hVAHO1xzqv6OqVT9RuHa+0Zthw9FQdnNGDvt2dGN+uovsFtl
/H127eRj7HgBj715qZOpjE/G3A3nzMi9Y6vF0dEDwO7Qz07wXBeHBkrAJ7vxElJm9qSdEqXN992U
hc9Ol6NU+/hTNSoFYTwWyKClpnIFQf/N8h+ZH/OYZ1ld51dvTz2dEr4FhrE4D1n7R0CR0U2rzXPj
Lj9rSWHJ8Mswy6+/9H9muWIOWLeZFZLamlO1vutd6/v6tC+b8hvXSS6DRo0ajR3/FKv82lZmA3hj
Tlezo9TWg7UMMkvc0Hrwpkw9AD9j7dNhTuedKDfH3s3u6pAqS9G/cPGAfj5TO/ldjXULcGG2euHS
axCL1HamnzZLYJJBGWdusW06dzuCz4DXjuXdWMDbLpLRT25xWA2Gic9CvN1Q0XXhhh/fT+q5Xekt
qaeG9LIDnSMGw1iUIE8xBelpvB+j+1USQ2ROnwDJoHQL+C6O+Un3V5HcHLuqv4dOTdApdsa3zqAN
Z9+PrMtkusWTz83rAGRx+NVwmousSePqTVJW/L0Bt5v6yV9VN/Ukyv3+bWK433NiKTdRWURXH13b
vYg0wbrw1reBAWp6KzpWYxO/gQiVOlz1jV73/lEjP3sQ0eZUuVMMI7lEC8189MAB3XqTLPNxyJWb
1ppnZfSPmVFHn4Z4dq5WM/BXX/bd3gs060rOGBYScwzBtFM4qXYVHCFJdeu1mvxr4j75QEpcvaLP
r2VbnyyQuy9+BqOCqvnlRQN8cF/0cG8DYwKPBZCuk3fX2NHHyXTqY7YkNamfbaGcc52FsDxqqazx
IW5aXqJkmJc3pE3cdEHzNJVJuNq0xes/XV8trzxymmW4xFPCm6c4j46nuNzBCYAlxyk28/t4Dot7
meWFQQ5fZOrLinvereebk0NLh5vfelQNbsZ1LYj0F81S/hjooO+D5Js2tBrF/VPyFFRudKtDUETb
zM4/UWz5JG8BwOx9dvipfYjinALXIPYvABG09zU8VQctnfpPU8DdHaS56sGflP5TbgW7rh/sDz1Q
fU9dP30RL8NsvLvYAYVORIuX6oNLO89FxD6heMjRyjeT09LFOHmrF+nW+mS3IUxhAJbFRB0vdmvG
j3kVREdlLqwPHMqo+SzH/K+xes8j0/rbjacPVe3Wn+sI3DOlzNJ1tTqqxoXwTfzIMfPH6lqPUu7T
QbGszlIgPSJ7Z87lpyTP4vc0K0Mnn8XWqbZ4IGUzqKL0Lv9ZdjT/O1VvPWpgTj4kQGRTUIeh4S9S
zYPi62ypJiidZX113Nq7G8eE7qhU1w/VZPZPadcr5wW9lgBAUt7bSaGePApE3mSeb8CIq/ufnKT+
RhVW9VdI2fuKzjOq5LY6I7oawbTAqhScke16Gm796Aw3hTcoEsHzRSSL2i0Qh4MyrnabzyqvtsxI
xpuYGk0DeiYEIEDE1Ul28UvwEZoB2ia/hxtcBv6awkd7fFLcKH8QYVOHlCY8hjPoEk3m6udXBnGG
+00/jF7l7N1lS8eqMpVsVBRe6iTuoTbW28jY8zR5gFPS+hgUcXMfBXTsTMQhP6ZGVd3ZRg/Q7GL1
gPQ6lvHsncUatTVtF9wnbmJtHBcGHld/bryO9HRYJHeJw4+mhOA2afQQQPlTawHKQ2lQ6By9lm7S
PMn7+6CsHzwAroJ9Z5T6k+9RClJFbzpNiwh2MCQQXcagWz6uXrlVviE46NyivKF5e1aAxVQaI76I
s6zlJQjg/tY0T9suBkms49Dr9sGG4iPgVhTmZ7gmyj0ZwPaBXCv1R0uIaR5S9whNe330ATJ458BV
+zwF/ZH0Pbh9k0UGLB1c/SLOCq96V0MFRa8EvvDeL2mgBi/je+tU4WXrt5CT8qI3bb570W+H51/6
bOjqmxe7dyaMFzcZ5iYkjfMbMTBjnZceN9utflZrAH60OM7b9MXCTRm7pX6k2i7byeZqAXpLBZvF
Ycsg8Fpl7+MxzvZbCuI1ffPvZfGXbMWazBBZzcwL3ffupYgC0r5QfO6GhS3K6hqvPk+j0+60gWIV
jVzug59otHvJVJyS3RjkOpXFdXqzedGj2/sHoF7wUae+6F/4eaDCjzTsWDCPAcF22gD0tpWio2F/
PhUjf7hiqNUaFkSv0C4Fp92nLnI+SPVWnTQ8HixzlcT2SxLb4illX6Cmrp7S/fnLs44y+0iFhXeU
nlwYju6mJhqfpP/WSIfq5BmhdxCjnWXZW0CxxLYOC9mroQOXKq26tt/DlWtH78QoaxIHnrbcM/Ob
Zbhfubm+6xJDobC/+TFwtCNI3jyIOld8WyUeram72G+bk7jphQHUkNhBGx5OLcTbHJ0AK/9nQOa1
/CJAIyaR8yWU0wvl9wu7TGn38H9gpFstEGOEoirwKgGOJy8VW7zORJoNuEyf3SBzIpoiUy/KSFCp
01KaS/rbae0WtBUy7tCy1voCP/4LQEighDbRXLCINgQiRaOYKk1CZy8u4kw1m0/NoD8dpK3bgFzs
2TC/re15Iqnlt61LW/I7QfF9xSa0fnhLC/o/1r/SsMfa/yc7klboNBcYDLV3T5HTOpQ2GA7FCsy6
JHIfevgE8yDNrpt+qKxu3g16N5wMNRl3m/O2gbbssqwlfpJRQfFz49zr3J2pEuXMnMx/hDag3JPN
osl7EfN2pBhzmWXepN7VdvIXnW4wCYguBfWeWuEQJtkgGhIYU8LgMehM9W0KeeCOl3hw+6tEe1sv
hlCt7utFEg/XnPRDmvsAYS0LZCClsSs7ctn9mLr7Ou3HNQhiN/qHJICXvCjDkoqDTO+PamVUB1eF
13tHrQ5YiV59IUlBiLfQx1PvVxRmCTbNOuW7iVdkG4GueY1iI8pXSDeCeWPTzLQvOhrV2n1Q0o8F
LmTLjaUwFozEn9LszvZwcAKaCEIyjut9JW3MI6+W1lVuIb+D8/Tiqd23FGQe5Kbz6h4kupkU050P
eZlIuJZ3nU15wXRwQj3ZvcABldXz9GxQsXQv3r/bFKRbbZdMvbfeKxu5IYpjsoCJ0hVwBeHoAUpd
evKc5HErsF9UxaJaY+iLGCpD8qhmAEr6UdzSHp+091PbfF/ze1o+33Wabj1Jes/kWXIAlZB38Zw6
Z9Io3tO81CNlE3VqufZBNJvaNjvvFNM7ADoSrjJk7fTHrCruWQrwk+X/XoXT4yiiFO7LTIa1PD8N
KqL/8I+/0MFW+KFWTEiS3aB8BDmMg4DN71/EsEhPa9D/l7jmCBzaYc+BOgLG2PK/NplK/FYGKzQb
0EVgaUgX5jjR2TTqmF6dPIoUGnAZ03t8oZHCf/SKMeZvhYZyjsACvMljX70ZBi1Z8qP6JTpp5x96
wKD2MHuHTzIYUxA9JQEh4cLRrdMrQ56G2Sk0yHu9MgygnxDCIIvxayeF7qWdN0L4JfEpCWjZTXsl
4T5fRcokDiBxLBdDTALmUgzfUt2vHmQgslKvMxEDtftWKJTDvNKLmJlq9QAbO41wA5Xbv1tfT0W8
nxIiOpQNBfvlGPLN8SF1GdPpSwbXzFHTwXyi+Tp91pz8f/ZwfQhnCmt4LgMX5lKT+hS4f/pT37TD
1dfVXZm39HrFY0qKvQZj1FxwE2Swasu41a11UOluWFWiByy2Zx2d5bWmlPeruC2zS+uz3xk0uPxz
mbbgLoAbn1DwaanHbcHmV5hBeRzIZuzFKoZGc59dCicvG2RrMdhkqbP4uiK7LqJV+dF1vRMJZGuw
4Lvy2roaMmkwE51Yfc8E9rfcezBoUMVYQaIZ6g+13WoPddYa026uQBcDA3cP1QW6xaCDvTrtRNZ6
LTxnI2TcVU/w+CB22cJUVWNfuzEdhctCGcYijaYF7uZzOBc1jxE2E8O64yqXe40DzNGoRu+itWPw
1nb99245pF8KE5ZYfRwLKqii9MsE7bJGsoU4ZBTfcy8kRwtRwClTy/RcFUGzL9pRuUHrYn+aAUBf
wDNBxlWAKzY+dmb+ZnQoTNWjGG6BtJovbl5FO9HJ4Idq+2wCTdsCKbDqNdv/5g0kCcVBm9qDa7kW
DSiEkVyJJRUhjVoLNfqmkxmBf2JJUtAqsrU4+q71w/FVpeurxeIsu+oECy9wE54lXJdvAbop+2Po
x5hmaQLNYpQQnog/bWu0b/NItT/GitJ2cd/UshCb7LfZ/r3foObkEoz8rJnuj8CoREdFTFQnCg4y
9Vvn5Dd+eBkpRa1OWxj1d+s2q6W6L5dZY8Lbi5jb2qDFTaa+GY1Hl/zHrqxdovu0ptb30zKAf1Df
R2WJUmQzIa5AHWZxEh8xb44iroOtQHgWGqeRmClBbQY9KKJ1BrT4v3T/q18YwEzPwfQs2wWt+312
LPdERUv20DUcHHYylcGkkLDQMkjYbC972PQyE91c+5y/s+BOVK/Xi0sb2cD3k74kIcc1trUyG+SS
HKd2aWyqN4t3DlJhYNe503yojJRXBUoDgTBhRuGKV+xkKgNZBTBWAA8uFuum/62zbOMtBWRi3nb9
T50eGOFOjaiF25xlrawoDC27Wv03DqGqsgfyZr5BI7fjTbS/6lICBo/9fEtLbS4vMhUfnaf8waqo
wKkHyBVowU3V22qGGGxHA21xXJqyr87gG9dK114OxT9Fsb7SbctkF3F5pUs7yBatOAOdaLmG6tNJ
vvvdNbetFbcujmAXDDtnQcGwFOMuyEBcr1o3f6TKY4FSWOrFqllfDS91i0/XWHdNM7qAgC5ui0p2
ktli1MIRJB1Ik/qEENDQewSmE7uNFiTa5FbFevNjmgbjDBR2ueQajZAe0gbK8FYFXlxVJuD7w0LR
KNvJHV63x3E620b6JyjTWIyak7K1DD88m1ChqSisj+sasTtmDrLzgpgnn0+JZpu2ntYGZubfH1ys
oCPaAIPyL5LBnBbMEZPCCur5sazy9i/ednxtSZU428XUA59ArG5vdeMARztAay2zuFT0cifyOhXt
bMdmudv84X383lpxehKr6FcXkesBMor9Ol12p1+hvY1ufJmmMbpCmxwcAtevDuMS8uhHjyZCRWIc
tabDlk4iTyxd3QNquERARAStcbq4KUfxRV9EdJOAnHmstMG6bYPlW1Sr98knimGC8yv9f4qUuFs3
WSouHutDCtjW9Zte8RzwI3S6ZIc5ARY7Mnt+A45Vn+u6p5xWD2G+ou/dO0R8g4cXSo3Uw11qAjIu
PpBHxU/GMujkFh+CseL1c2HNWlS24qq3IMnP6/3crSzyRWSc9tttGziuZr3ni259GsjUo5XyMMVK
vH/1cJgLXua0oq8OQlducAHwACp755EVvoILNXKomEdyPvCYW5wX84PIVBW4u6JL4mO8mEX3wizu
oxqU5zQev4oVMvhTWYImKthM+QLaJDPqOuGVA5oHhKYZ+sk9WItcRHOKhFMTrT47cZNBEJ3oJcv3
rqmHh1TRqASlIwTKDk0JbjKbdT24kd9awEsXy4tp4eYxZb6yShYogdnsGpV27dih2cFcGicWuJl1
Jro5i/zrSOv5K324LNhWlaOR0UQG9/srg7hsaydyI+QF+vK4XWywyviOJuSvUvPTqEsazh4+S30Q
jS4DHFyLTi3mz+IxS83QL7//1MkG4VJlREz3xZ6yYEpB95i0GI4r4NA49s3vW3UaAC1U/5YuaRhS
/FOfDPNJDcvosw+Cw67UiC4TeMgpHggPTZ7En5UgMK9h19jEAmLlQ1988tKFiYCXh2UMOR75y0Af
wl9qkxpHkVYfh7yitRfFNtiyUGQS/T9Wb2bRrZtvPkriu+tlNl0MHsNZoZlfVFbdav5xvSykl2q+
W+diTJWuv5ug/VVKBwKywOu0m7GEiGUmA2w/X2HgmU+iH+zip9+LJf+a/lq0+stS65/7bpd54SNX
bD3rK6kqymiXj/Ni798uWVePXRDQovhOdyi+UpTxfV7rwUNIjm7vZnr5BdwcEui2Zt2bY26/p8n6
TvS5r9Cv7o7uAcIeaoG+DtCa0DVMYbXDC/uCrFJ+8WP3uXIBxgXOoXlUK9iCRW83HZy/5TDcrOZd
6hjJQclj9SqDC9nnNcrGIdu9lsW0eW7mBJCPH2s2n3WPTRZ3x4jGHxtvy7ctg+26L9yrJHD3IR0M
+0AfHdhaYpd+TyM/BHZjgVqOToZysp3r4FYdTJGLUmSZ1YtFZqEGp9XrNWKRwWw7YDo2+b+3FB+Y
WagmUgmXbOu2q27bvLiqfJRXPqt5tr3+QuINjtBOv6a2rl9NXrWMvUxbVbcz2AILJ1sdxCtfvMS+
iTKrVEW/ykyGdZ14+9p4MLvGuJNlomoA3OBV+NcSUTqNVVNlB6+hShGmp4SEnJZBZlKJKbPCqrTr
Jq7epRRubmt82WO1vfbd9pOtNnFb7szGuerrgLpr6kM3t0C3yeI7Zr+fKKcpdgPRUlJxQxPd/Fgp
AfrutehmL4MotWisih2ot6Dsi0InmnzKzf7ri5XbGup0jB+O6/4vdi7pUrxRmmJQ4jJ+bgNSW41T
PfPnXDzQSFw8ZDWPyd0m5/yREjeMlNOme+EjO8DWs+4gLp6UaMhUhtmnWJa7ig8DChdIm+4v+H6r
s9s26QNZPRqFliZAEXttntsDScf0wah52o/ZRQRt0UyOy/FW/Gj3zuhFNBQQkMuJYzJmlbIq0DZ1
d9cWavEwRoSqB2u09tsHl9n66eWzLOELNzXutw/74sP7OaWUcdRa+xfKqamq7pBn52mY9Hsdkp8m
H4eqPNFH6x/Ifk63rO4gzJWpDBRET7diU4osll0ZG+Ntc3q1RsR1IZjY0+ooSsMIymr3YvkL7atN
1vWB1hGSUfvPOtCNZ2Pp6UlmajRkMJeiQQsYoNVQChlnDYDRC6U4tovulWHTicu2f5hqx3amq6B0
3JxiCQa7nn8M9CIHEJIvMqH+maYlKKz9KitWnynrKd3Y3AGqHA+trSV7Xc5pvz2t0c8XcDefaLhZ
znlyjOu6f0B0biLNcNaF4L1t3g05FBc1KRzYtf2E34LNapkGQ8vRsC+BOc3rdPUhhplAM/rTW2br
EhN472a3eDdp/MP79Y5RVpVwQ9NyKT5uklV0/C1bAjQ90oTXfvDsjsawXKMkNqoBEg56Z4ZetPTC
x7nr5r2e0mEaGqCp7pKsmO/7KbCsE5GWlkCtSXNFYMM9P8I4d591IV5q3ZKqHPqP6yZiaXOru+bG
uKBEsrFcQwxl9sUEbQfAsGWXaGHpm9LqEtsjAAfL0HtGQmUcldsNJAvtTpQvplrTaWh9Omc0lej8
sqYoih+rE97EAAbsLegEFqUxPnLc027iJsYf65dl20VNeNPu2iC5yaJ1vXi/2r5vwYiG3eBEoSDZ
9Gwu9SsUuDxR/jmQTNCvtQXBtRiqzP3p/X8vESsVUCZPHVmzzmW7Fzut2jExb7bTa2djuZEXacuN
vVnu8SLLbBs2nSNPALGsazaTtWw0eaVLDVC22/S/20Z0/4PLi8v9bhs3BWV16JK/xfjC+ffT323x
eqUqTzPR1kMKz/3QpfyYfn4x//1FvbjkUNMpm7uls8tTEFfofO6uFoQaKciFwEnYvwb6UFBusnhO
PWGTnUxluZgjHXj/dTuRxSyz7RLbPi/2fXVF8Xmle3UprSudk1WD8LB8zu0j/OclxWX9gLLkxdW3
y63//leXasjUgzGgNmYQ7QzFrO4gKbZv9hJvmNWxv9jWAHgE0jYYkUZ7lMji3P5aofYRln+uW73V
mTD8abWvGvFyjH7dPdDzot7xkkANiK9Fx/WnHGicfmQqQ7EcTqpl0OU3IvIsR6TNTp1deNRTiMdf
71G0UROeRFtrhWXvt0UyW3eSTV/s31MAY8OCtTcqh1rCmOyUDJWt/Zj93zqtCgHeFB9j9P+nJf/r
1q/8Xon/X5/y1dpX4raVCoffPopU9WDHwYlAN+3Oag84VmbxtACcugCmLd9RAQyCthfTGy9T8UnA
prqbB+/9nAB6teunlJT2slgG24JMuGmAfdp0667konuYqnT3IHspgaNDYCRXaPK/CUnlhzyC7GE5
PcrQLOe7tRKYY1hNHY7+l+i6xVDFnHkOlvUnx2brFhsRDbnENLdGX3uJ7dZz75NFAiNiMYqHKgHe
BgyTexuDuIlBZoKsLKv+ueXaRvzLMHT5fDaG7Bv4KAR0l0FL1ObUNPZnYP/hwVFyArtiKPOhj07S
ZLBqDSVM1zVi96ubX0Fy1FVG+I54q3IZlX5aoIVBjwot55yAanEGMCm77whY3QdKRUwyzXYU2/Fb
Fp1Y6ar74SK61Tw4XnL0B1vfiY83KdCubpvJmk2UhfNc/vn/KLuy5cZxIPlFjCAInq+i7sOy3W73
8YLo7pnhAd43+fWbKLpNjcYzu/uCAKoKkHxIBApZmbVM3C3ZpY4kVMsB8u5jBwhF7iXtg4XrsraY
ipMO0vUHF0iyB7IHdd+dNbB139nJqVsuBNkiyE8tEyqns5iiajXWNQpO1nOgWtSxrKMehGAE/vud
0XJddHePREPXBMstMF8g5sX90hK7XDfdLWel2RVahM0u7IryBKnm8qS1v3uDHYAtCmJIL3aZii15
KW4JubE12Aa7kBHmAzNRz1prW8PoxDzUm8C6ksPO6xRM4tm4peHi4KV56BMjOC8m3YmnswtJR1yL
rmTO3CMlwKhHDSWqPJWtot7iuIsLTHcCwacKpJi7Kcsyy6rYoIS4AAwLFBlQOTl3tWJLesw9qLMu
hc1AYNRDGN4QIKQA7O7alkaCjEPWb7XWM4+yBEDHyFF+taIuNdDoAC71vaFAoJHebMu8vIKwTFUN
oU+2TMOt2GpxL2uhtvq3h9YB/iA/FtGhwiPgRI1QsATbTd6GZDO4UW3zfvyLjdyqQKOGEHIscR/Z
3qf9d+z8ikh74wGrXhfSde3aqyN3S7TuQVo05yILftGI2N9RlXK1wecHhkrwvqc4PeIkroczUbxE
EcIjqt3n2RQfMKBHdc0ajjShLOPoUMYNuEmkPX1KJujaOUmxg4SdfBKop71GwkA+HBVK38BXy/06
qPG2oKfz2a1ADdBn7JuU7rjtTLBUURhOBqs8H6ovZt20wFmtmdVBbvu9XocumvNoROKSjH3If98l
31wrAy8crPVUL30KuvH8o4tzzkHUdnCwILRypoa/9wxWR80KgGlouAaAXSgH640mAS/Ve9dJGwgO
FK7uN+AyaVZBhaPmjZ+6IeohjhB190PDCpsV2cpgwu6UwvUSDz8yTqhQXxktK0A8gHXmGL1NpoPV
VyVw7lAmvHilByRKZOB/VfFdZZ0dbYHysWeCK7LNhFfSSsQZZQNkouaO9ApVIjH0dlH+esOQ9f9Z
1MUFsr5uWPij81LAt8y+/5w1SX4qhRdCnFB1qalsfKpvxrJr8xPuzBofmsdApb8HkoOGhQBFU4J6
hblexE56D3WCqmoEgKMY5W/lD80qLe9QKFK8phw46rsmAbXQIo7mwEx5RstwUI6Nwq4zzabGReVp
CXT+biK+PQqkdWJwTW4Z5EpXsxTJRGImqpkVTqakRvKPdE0KB9VjYBvPUA4EP2mVzG4az9onFP42
lVZ5V0iheFBq/JZN+Y942wHPX2KBm4dVw5Ea0+o8lJfUwFoDmClT/KqUz671t4AllGwQSEDkEjOP
lcgk68HsNS8HfN7bbM8yuLmZg/51zbuXWIbzGwKB4QCewVaHUkp/yOjIrI7H1KOmp8P0Mpbv7lod
oSs6CS9u6iVqHeqBlQiH6zH5AYotPq9P08i5LHU3i4ZLSDxBWkHLWyiNeg2SawpyoBvFdCKwAfWc
KEJWyzaZt7P19nIXIke7e4Mv8NToNX9eqFF4hqkdzVUdgxkt5qGFDzXrWnBoKNdtLL1K/80d1FU1
vQ0KoSWWtzGOqQ1aHDWZjGMMCtHIjADupsXJePfmuJUam6oE80FlZSHfFFEMUngTWhrXtLabo/Di
qP+DrCgTAracW6iSNO1kWENCvDGCK/mAy2qPzOy8w6jVYZcCRgXWm6MoSn6JAIG4NAWocgoURs8C
LhrQkaDeQgPSMnDPGsaFxFoikneZY9qQh5BVxddWH1jQoI7iI/iRVxZSyMWKO0Z9gkZDfWKqtwzv
3RQTsWSAohOPAKPVcbN3/z0Tx90XGTgQuFZfM8s3zM03U0rfR4YVFKvF7/HiM3jr0x240oMzmLSD
M/XuhlGCZ27ctNMmiQTkFZYY6oked4zrZY4HgKs5jmD9wKLzjBZ7HsxbZvfYyp2Kcd80vX7ETZ8O
koZG29WeuaMR2bt352Kj3kdD5GlB7La4P4q5s9H6yztY5v63bX5brIWmA9cBMAUMBUqTlM2lRC6l
eQE3AiOI/kAWaihXHGcnVMpOs3lJAGMRF6IwD11eAS/AqiOdEpwkQikkZLZXGp0wlrPIcri4O2s0
uAlcJRk2lTcHmZuTy3KwqdyQn1x9SxZqDJmArwx8bk6Eg9hdMjyM0+qQlRLVuv+SeKcJlKHHtwu+
tlDMsKMfPLHyz2IAeRv9vGbZ47K8DKvZtvx+yPseS/bld/puX0xQE612RguBKJDp6ycjgVyvP3dL
PSgP1O2b5ByCzmY/ONWAmiIVOTilpfng2AdUoxS/raJQXVBl2D4f835eKbRBQDsoABbNhEZxVB6Q
mVQK95PY47QfP0OvWAM3ctLuB4WxJlvLm43Mq+RKI1lb0SXRxAONIL1dXMIOtfPe6FxQPe1cqGdq
fDxCnhmres4FasdvdjfpUCzBkhwKyrrvPHlcx9WOkiBOW6Bbe21szkwN8Y37bBpO8mhADemVWfoq
qez2hRmD+BSEOjQVEJQ0CTRutOEzTUl6JzgzOXEcqOAEvgd8q/1Qrclrimnvtqj3z8Hs2K1Y7Tpn
MCk4ZzvGiTSKUc6AAZkt225uI8jTAgUGZhnRbZap5FjmUc+wtHyfSuuZRrZadAm7i2XSgaiP4e7v
ljQjdpQmRLpK2jI6mXaZIjDBWCUqs0KQo2bKRE3PIHrPAQ7YUiyoTFEvRF1QDeN6qqnBvDJsOY+b
qxs5oIvwwvIJKrahaEO/0aCbbenlDxlMDNISTynUw6ydG7rNNk3AcIjKgvGBmgRMSlBCk8h5t0bN
dtrYjqc+Z0fwrluvdl4dAl3kz+CawYehhRR7ZL+6SWhd24m9UowGGOBJG0MIpnfMeh1cr9g1pgHo
lFoB+qcA9jaa2OuWfh2CSR4ydSFCDfiqJPjE2FnHc3RPpp7uZ+5CgOF/m0GO0JrOheO00Hx7txtR
B05nGwlIS+8q1DHmmXVxbXzEKhBQdIlZr2cCAKrub4xmbwujPxMJQK2YAJIyc/cjapfAy6g4AciY
uiA5N11Uxi/MADybnEvOOHSmcn0HOCAEy6McmG7UP8gTNYXqiaQqDUi4QILVTrXAbwYAocpfo2OB
4RV3QK47GdhQesYJVVNtsKZurMbUI3fthC4kHCkox1FSJkxb3RgpaJljlR2E8e7HmRm81DzLd8u6
d6/VVrF3KFPuj43Mx60Z9+NmlB42IcmAKmh8L+I+aL4I7TV24BD7SoElwl0+zonoTm3Oj/fj2UXW
mwk3XXLRVIuN1QYcCOHqZr2b+TUI4d9ekCcbC1IBAI2L6aap1eN5cIwuBbgcnrfxRzG/bf8dYkKl
Z17/v+M8YQGTMr8m6AfWngGNnI/eAi2YMzDP8kR84rWTbJMo5Xsb+a6NG1mWr+MgDGCe+1BE1hul
cKjKdLokYyhmAhdW04X7JDFTRKFij8r0qAdxadQAUVdKjlK2eGcpwvnIbZ5KlIdcaMTKLjrgiQTc
mHK+R/Dc/HMw+2mNKu7wtDBxUo9sBtA8oPB5d3dl+ykuTJwbu2Y8ubkcT1NjWn4r9kGNzBWKk5p2
RV3WRBfX7Kw9KJmD6AhVmga13Vm+rpRq1RjV7dHg3opGS2Mqcax/HZID/4OgyEw6IAwjVRMFHgqQ
HA5Qaq05quh752Rn6XAxuiY4ouL51GHneNWLNLgm5WDszF7HIeDdRj0NijUQvT7fmTPDDTcsATkS
1VTOlZZ509t+OqBidx5TOSaUzoAgVDWcFDkE9Tb0sEcHMXV7EBYw4biTvhgAJoLPVnXnMV72Yn2/
MUslxRyphgISbOyd1LAOi4kiyEk2o9AKCFbmDMiz38uSoymb8Fwlwasd/0C+C5VhbuBd+cTEWhM4
eXvt6IDHttd92SfNxkmalqOu3nMe9AJVXkPhnWlEcVEXxXuQaHlr0NJ5u2bopmNpJniBfao1uCyo
p1LHkw97p4RZ7oYpnYdESWqQo2eN8C1TQLElDNkpLkp2op6N0hJ8y5rRZrGRI0py/JUktWRInWHX
FObRNAcb+lM1qNB3WuDZj8EEbYSVmyevInSDE9mgqGADaIYKViSw1o6ts01HpCqOjQSFIWyGsqke
cmg27ovAC+hY+BChxhGfxBHUC5fK3eGyGRrd0zR+gZbbv14U3dwRUczNWA5Qu/bvZoKzU66TnAdQ
uQOtBSDI2VkzZL5FmbIEcuO3jRwVuCAaAPIRQ40VVfmZswBImyHZ970Q5YoLkECP1GWqaxYc7OsD
SA0VZquuJxzRqbs0UkG0kEEFTkvF0JCPIAtoPQCE3K43V70bJvhOCGIfe0bu50mAP/d7w0FdhXvy
9zH1uJdPR3ADYJNYG7/dBRR3ooJb+5Dx+qjpaCQw7SCm0Nr6OOLHO1JvNpKfIskYuhGqXufu3XQK
imilJZ6Ww6ccyy8vF4RbPUeSXlSyP9LlGPXoz0K98P1ecHH8q41CcrcL3+4F76Ysww8Dl5f/0B3U
rueXZukC3OuxveYAoRJAx9OnP5NplrmzoW5JyLvlD3oTRX9M8lQEoftwjMs//FeQKyW4nvo3QDan
5P4ytkOAS7BvOszR5Jhj7iZmcluL2Dn1dlpD7QO6CwEP9sAoD/zL+1CTQdQ8a8z8bogKxTqWHiPp
6AIR5nAP+QU0nY5qiXkcZKGYjWNkgJp2kEjhiBqPwSU8A79FNY+1KkYQTZrjjS42t25f/sgq4Tdj
C7lrVLh3K64I8Odu2UA8wQYnUQI+wwONNFxWnUdXsg7q2+iSMe4K6TteL9aD0MotaBqTFneYvdB8
Kuqkck7qZfjzba0BWniLYykFXbwLwRnkWYp95zgF+IchnzoMbbkJdXd4TJknkMdHSWAmDLCN2eMX
Yg7ua2GhkE7RCTOQ+jCUsJyrvPhtwzczaltb1IMQ2TAPzV9uUxVbIHr746Do0TrVUI9sd8MlRDOw
NipiMM9QPGrLCostqJNzV02vEEJuz2CbgZykUhyp+yH6GaXNy9iZw4sNdr9t28WOD8b2HHw32rce
z9oTiBkBCIhzoB9jpRBC46WhmPE90ITMLqhV4sEvyzx82ul4vDxR19Gn8AkVBwdUvuOCWHk9ZYqq
+g88+dOmynfYxHPvubFdSL8hj1bn3ADYKa6cLdjs5aYMkbXGowZUm/N5OxbBOqxTlBPT8ZpO5tgk
QVD97XyujuqzzzuhAL+ayTRpB0AP/2UbYNb6jhtJub+zz0SbS9zd7oFoHe6mkK2NdlnDQUfn8Mzw
eV6OR/COFNhFBtMIGomsRDZaWWlsK+PsJ+PSpBHYaebI2U+hDs13RnPYy8pak40WGlGZAglStRyN
aaGb90Ae3apMf9QhX4zkfVNPQBuo20tbgaObqn7rLTZhpu3aZZqOq2Gc50H9hRgweWqmT3NurDSe
XRTFzBgTRIpNJ7YX2oa77LvtevHOKN3qDOyBb2goDMbFNzA4ZXDIADugUeU4GhgbSi1bUbfRsq3G
guHkQsZGAjBwxqnHBXs/tkbUxJwpdbdBX9NQZFHHV3FleqdIAlavdkvzxglXVcCo5qPjS2BvUhsQ
V9yYlI/UJK4XbYcM9OCLLcuBzs0GwIh140pmo/jShV57HmoQiNhT4G4i6HsAFtvXF2RB6ws5qEc2
3GQMwJC7+FQh4i7MaIZhgLBDt+u15AEKivYuUGUcEdVyiAQsXnX6jI1fhSU+tmdaMuJmW8WC0R4f
IPyn04gaWkitQXbo1nV+WrfmutZEcAYHPZtQYOvh7sEan8kGIJhWX6grchua5zI71i0Uj8wUeWZq
aFhloErBJuznfFOQOcDyqXuJ0m6ACW9mRJ8y0BXDzRiS0cZxHs+xNI1W6bMRz1HwNU7rThO/EtP+
mraSvYLBvTiVuhn5YcH1104f3N3klPFGuu13EzzW56wF49/APvMeReM0KEDuhvt68ZlGNYi0nmVc
TFun6ZFmVuFkCwZNA1VMXO8DPX+xgXqB9PwI0UnJ0pWAQOCBhqSmCHaudJVF7M1GJBHQpnqzLZwR
Y24959LpwGzAAH5Jg+rUKi7RTvHD2UQluozJTZ6PbF7elsW8hNR6hrp7o/M9Iipd5sxL/vuYPAW0
nh0jOJhGDxWCWpNgK9aDTVfG9Xoel44TQeCa25AMVn5XQ1VbL6+G5SLrGotriCIQlBKEkh9j6lqq
gJTG1MzDSjEw3YxVOA1vpjPNsPcoQV0vcRCyRVVOJZ6FZuob1uIuab6r/zs64CObSdf5Wazpmzqt
yxUhAO4D7XxaTxVoQDzLhPokbt4z7Dahh+JT11McfSifgUIJjSOXZ0dXc/m0uQkd3d5ce2CL8ZuY
QbtF6v26LDLz1UYaajPi+LatQIz1GCDt9wSJi2CVeABF86qOn6hJ+0lblcI2d4tNK8NizSEztcnG
0FkDX+pB2MMSVyvSSpS4h5vGltqVTNSAI6rZgCIAfGt94ELfQQWPJnvMXVD2UbDlZd3etD1nNXSl
vgJ5TXcuVLavTrQzS+32iRVO/joh+6pSgs3Ug2831J9sGjlZcvQy8TkN7I3JrfHc5GrDdNMNAlEB
/9yKVeW64ghFwunMeAkbdnnT2VMNhdOw6rVvg9OCcPvdfrPivFbcgoIHEsSARNPad+vM8Q74JzZx
HyHlt7ytOZ4M9LqTpuFPk6C0b4lZ3svNCxsP4CbDnTj9cMtbS2yZ7iR4NpFv7C/V6IzrVh8MFIxI
0N2QcfFA5cfwLcpj9Nj49o3Bt2CabB6RjWgOtc3CFTjSmQcMHIx23x+zlDfnyMubRxy+m8c6xRMJ
mPJ8TTZqeBpND0XozJMKho3mauhBBh8A/b1b4ppRh4hx0IerCISpj4tjeZ13u5Nmf3sd5dAyYJoq
EGOg4LpHVj8Tf2ZQNP4Ua2zc26EcdhMPu89jY76Agyf9lbbOhwExeJstF6yWeuYnQ2f/EUS4rgdr
ZfBim2O0C6cAxMdlz66OgOxbPXB9FSaghLAilct2kZ1qq7DZRmn9k0aLnYbUhKJAzQV1kVzP14Ut
QJSkeL3E6PTrKkw1X9MrJOkXni8P8vZH17RQGP83/i+KINtkjFfDyMeDmWe5jz1GvKVEMiWXUZ0D
iI4F0aUJrLNkysOoPBqx/UqmJTmNauTMZy7HVZjKVZM3yIV+rXt/TlcPDhgPVB7u75SdNCyn6psq
5cb17G9mT6LhXIbUu5u62NT8KgFR2GIaIkfsQg1Xs0pDOTUmS+nsrmfSnyEV1kPft/fDmfRHQPOX
gunRZ8ZTc2IRf6bbiEqJ+hYSG6j7G4oo5p/6hPeHyEQ50HyB0SQJLmg1bGpGcIbYYICZM4BZFspN
Mrg5YAD4jEkwQq2zLhmhqwCMj6EawcGlgi08aI/VcAH/0JBgQFYd7zq7jM9AAOrX0AJxYV2CZpWG
ozOxK/WyDhI2FlKbTlCwq6earKg9YJCqsfb8KIxARgz0awEMAuqSeX6qa8AhUSr9omcseNGyQT6E
rHzG1244m/oqP8gcynRIcFV+1OX2BkLz/Xmwob1I6oqhTCChlQCLqbQayU6NBAoB6mfYz4Il/cjT
vl3xyOxPQ5e//veFMV0sj6qQrSya0NfzvF7f8KwsOoKjA0FQN02nNZG0ELsKNRLMwzvsTr8GeZmh
IAJp6ikNccX89+GNTQM9caBlfE02amTfy63n9iBFVxvnPk7U7rnqNxZqfFFUgu0yOXAT51093e/s
EET+Xi1BIwUlqqVpomrjhTbYLt/tlgZhq5IrcegBEtZ3jqpW2lUt4BzkcJKw2WWa06+8qi+vJuig
N7YDqJQwZAki+8gpr3GRsG3UZdocQ4GuU5cbVCOPePSN+vOUJY1fttW0qdRDrCoC/cyiCnU7y5h6
7QBMct1BfnMit60bCH+fYxThr37k2ZaOi25uMkgopFGLol7csWHLYPlS5Z1Nw8RNAh0Tx6r19qE+
ri1kS49B2A9H/t6jITnI1kcNwEvLmNzLlGWFxUa9RkKHSNf/vDMv8XevqPfhOL8VmrFMW2aAEfn3
W7mLoeFH75FshtvaB726cunhB1WN3rXVCkrMtsAhdNB9xvTGh7olLoyhbfApzHJ89Q6sWhWhPn0i
W2UaIKrSJOoda/1TP4F6uXbGYktOPciSVdW54NTW9OSTZPV31sTjDxcbrlUN0qMruPl0wHDOZmro
AHQWPyez1fac9SHYGH43vTBaVJ2hkm2xUS/knb03TPFrsQeFE17NwvUekD2AuNheCS2AgicSj5rV
iMem7zSwhOgMN8IGR7dyig2esWxdBI2poSQk7fd2noIBQ4XTREiJjucqi84ZhZBNKc6l+Kj1sfs5
i9NkT6nmJRMdveekLRdfwZ0B/iGVkSY7hcWFBFczjdNc0TZbgWtheweu2KFJBGoFAScO9DB7pKYB
se+RJ/WrNxrpbCK7qQ4kJnL1e4GHHEgUQVsApZnsNWF19pjY8XDsM/yGUeGDAkNnqI74RgVcHtXm
p2T0fsZjkea+2QEEunjzEZJkreNuHFFi2wrxZvA6kXTw0nimiHCliVzcYgvVb79XXwl5psXrO0ed
4WlUm+KV7P3Aw61ZSgAg3ncdy+4CMjISnMZ1Yq+TErh3iikMZ5i3J6PNpu0kom/tGKansYRcFlQ1
qng1hMa4CUhUjlwDyTs0SkWuUw0+TmdQVAL1HqsvbFDDPzgKeJA5ZgDe5ii8QA2uDXbKUVoCF9ws
boLd4nYT6NnWybUwQDsxgTvDXnO7GE5TWOysoPKgG9diJ+WZVrm2cSUKVkXbmB7yqdhnI86bY8sH
e63jumDv9AAB0jDLQ/2B9aAehbBstm36qYMIsZpHjXloHat7uDHHSG4C7t37nOXJAX+F8YrPbrgG
NSfoAnTrMrJc/Bn0Nd7/YH8Xbj74cWfhwQF1sdUNHTh1iSs8aUC8LCwoDXzoJiORh3cdknwikFue
pWtn/O6axfQqS+HiKi0tDlau6c+WUYCCYgIf3Bgmue/UkapnbccWsCqQgTemfh5QE3Zuoogh7WGA
e99L8PfuSheEWSGAKI1tBqsBnBhbr027c+m6wMQqxxzjKCN5WrvJj67HkWqCabHTjI9s0IoDnVwJ
LoL/QzC9JL4O1uMQlse7t7K8BPW0FlhX16j+ZHUH4cHQ1l4ifVhxMBae4iFPXzi43DZenekbA/jZ
l8kLovOQMexyjMIGfeO4spFf+2RfTX0VRY6x17RAfo1LDYBiCDTZuD/aQmL3xg414h4gKS8DctxM
ii9T2kC0tg5BIwihjR0S7tUeZ+TXecjcJjvVE1TT4yn9BZWZVaAkZEzAslTu2zs5UQfGo4JP0EwD
P+R2qJ321A6yOwG00c29xVZ5ei5wHwGmBcOA+vDimZzR2ce8LuO/kgHs77oGCS3eWOKTFduP0DQb
v/cGK9dkt5Qd6c7ZDsXcN7vgiQYFG2MvqnJXaXV7sdUtfNto0aE2QIpHqvFki8XwRBFkMtS1Pc4+
2oqc1ARe92TiOXK/xgj9ZdOGTuio0oe5E/Rg0HOSemWHotvqcQOGzrKNs83kodoayar64qmGz4lC
1e0iULy0tjiFXGC23Vf1rkvKv1IOmBI1UvWyKCq2KJXqVqjbAv/z4qaeN2XhJffuzYniQ61bxfwM
mbF85eku25KxsLrycrNUotZP1Pq0HsVQb54dtEN4aaz79QcZhoBVQGNnLlC4I8WzBolShXgId2Ac
CMCOrYoY7usZ5qC7egcaQpdoVxaQUaIpWSoB3Q3dg1uCrwuEXGcc0Ngl0ELj0hLbYz211QHZrmtS
hSYotpX7rSuCABky8EREKvxmDgVFCt4lrCrY0RAFalDGSAHffofOjoSStYup3rAGjGsLXnaJoR41
BKy9C7mLmxdcYj5ampa5m0fDoCu+Q2642HqpZBA8HczkNHfjsE2RzSo8nKUL3fE75Zq7tXrW3Vjt
kgskyFWA2XfJqcinbpfp+cNi+sfy5Kpp5bmr1hyggg20ilpofjkIrMYTY5Ap+L12GjmWHwR15Y9C
a04JSveKVRgX7Ym5TpJtyYrLhED4XlccCxQp7vNhsIoVeai5Gc+RZI3VIjGtB3HKycdmfvLn8eK/
n3+zlNOC/svUQABS6LEG9k6IF0hR1w8asDIPBh74bCVC2a4sIwh3iydSMTSUPb9Wk+UcaEZV8Le5
5GT6t6JFFSX5ltnepNkn5Pc3i2l+Ka1O2R7n0e+Lg15JWCi2CnHPHxlAUStCo1Nifk0LgKYm10Ea
QjXDe6+EHl65msMAPS5X5Kcx9aIBZALhEF2XKcsyN2HqxYakQxZ2cS/vgDeVXEu3SH3yzoHkpjGt
M7+TZU5r9YkPCBYecBOqhD0GBDmpNc/CzFDwNJB2C9e2qOoz2WbxZh0lFfsmjX/G3Cp2QpbsYvZm
sB0d4Rzsys0+8YD/ArdR9lOreoXpt4G75RY7diIGYRYSZD94DAY4BED1GftCydgpLzIw2nvA5Kf6
r8karZcEiMTn3orWda1ZL2QqjHqth+BypZGcdKQSeXKhkTMNg8/dTh4qrbLxTK60jabV3qZV07Fx
yg5BqfkNtv5HeohLmSUbPWzB3FuG2UsXRzaqL23gcdQz3QKz5rNlfaUBxUdp/8swM/tMz/yhCpPN
xKCuRhHIKEMgsDOGFS2G5ym0bB1vhRvw4gt3M2SENOjd4eLR2keo0zx0RS4ezJwjmaD39mtt6X/k
49D/5T3msjf/ajv7hw2m43ku5FqKa6wF9s1c5g7T2nG8eS7+KcUKiBBkLBXqOcLl86YXabBZUM+m
DdQDDtcpysANSIiW9cb00vGJJjQD6s7jyvrBungCei7/DqKy8CeUcUCG6g3REw7kBr5fQg4GDziq
4GtcV9oLqBW5zya9+gTKD+8UFOafaa9UNIa4/pqNuXl2gZr/pHNoZ4dIfL7FKpvRuKu07cunpHbL
T1owIXsAHqwNTWDYPTzGstpYopF+rguxsYqpPTuq6VUxVa42ktQjm7Az5o+q9IocsetBlcEMBrtZ
zX2Kwr33YUyH4rCsQ71lbT20xkOEe0O84wLEr7gc7fDtEwmkypIIRy/qdkknG6inD8WZxpYK5kYW
rOK2BjhZDcn2jznkQjUpdlkWUiw3s9Wcduig0tYYe+LdIx4+VK8EJ+qRbWHpY2ZbQNrP+Xpnp9iP
pt7ZzOSb2qWeGhB590imm0gbAf2+6mWJE5TpBRcj9yKojYAhex4vMWRjYYIjP/BW/xuzGtGvta33
ivtSsYWmfATooA7Cd1MHUjMd5TGIHYjzqfMsNVqufQc+Mj0n3A0A17TlEQyhbxGOlux0Oy/lDx16
OascuFEIJxYxdleVvV9OI0bCkfil8buXjinQroYERMhd/P/jkw651q2BS9BH+uQGWoPk6cByMK7D
Gffc3AUySQD8w5eEIXr2ABTNtQMKu/bfp1Jshv93XzZNfpi/A/A53mmyTNY5syF6qDXHPDJS64I9
wyauOmeXu9POc1zvkRqdVyDuasQ3fRzeTByIt2tidisKgCwYEhta1+w8UwMXt5pJsQOkYaDJ7OWH
HDKG82qjkAlotA0Xl1+gJkjdqN1QMROVLFFFk2dZJXaC+noxUY/CHCqEorGOr9G5GkqP8RXW2QG4
Z4IaCnQi3iCHHOP0Df4kslF1zfTumMtJqLbGNs14U9lQrg77zC/tMrt6MsiuYLDIrn0PmYMmAA89
d2LPXOXKzQtwlGdZ/JPikKGFQ0sr46Q1wWGZS71U1edId7eY54WgTbxOrck604rLq2pa+imC+B3E
QfEeFvs4ZfWKMwv40HdH2Am501KoGjKua6dUFt4mkE2KspJKA9M+bOSg4dKQjbxko2GrFaNvBq3n
kw0lWFo1L0PjCjpJb+NlYomS7aop6+1HS4Ndqd0UKQNfuwSI3Czs5qvh6pEvpmR8aSKvRa4/iJ44
NoBbu/LcC6SyM2i9T+AiQRHLXrDqmjPhrAreZY8hs9JH8LFkj3ZtnziO7meyW/iy3UANCYJcpGbn
KZbygOsoOIbi52Y2ysaqN5UOwBiBI1oUyjzI38hTPO3dBxRMjSBTBaZYjQpnA3ynM2usQL11E/XT
D9JRWTRTboZ3+ivkqSfkY/BTQ3sFFeY5kDOTu46ibARdlEQmsiuG2ucWLps7o9IfyEaNqbx4O51j
y9lMARmYkB9ADQAiUjCErBbbvJpaowyRKJRQzaRYgBYj38GtBzJBYEOjZio9WWzrYzzSUduMi22X
4wTg2kUCOuHWfEB1E7JSgfjBYlAna5E0Hxb7JIB+lDz6RSZyUjz1min4ydWkxURhecG3jmNDVkGl
vlKVBKvCLph7ZMMfZ5dLUACTk5olloZeYXwx8u4PPIiyw9SmOaT5+DrXY/kJVFtH0AfY5wD3XGdk
art9zdgjmRY79bRhxD6e4qYUyp6xDU4g8vRBWgKEqJZZ5jgB7/aOzv+3tepSoooUDLdrTctOM55y
slC8ZI/x18rEFVcwCKRNu9hNHwfwPRsCLC2jzLLHFhSXj9Jx8i3FFZOOC2WKy1trjgMtgrUW2qhy
cb+ZMBZ2DHzjgRPjjgWj7ItyI4SAEKOi0VjmET0GaH2fpUDt1msgAZ4MjPpqBEPJ16GeW5ATZe3B
xlfKwYXwBMqZmHmlZlKcGRXHtWuJq8D1nUPj7g9DD8YD2R1Wmtc8RS1ti0/vyH/0UtN2pYkdLOvd
+hlowOZZN2UF5LkldmSjJtA+jzKQT+AXlCBC29Gvgn5TYdCB7NUJD2Si3xvZy15EgOFO/4gFv+Ac
26OgDbh66UEGw0k3VRvUe7uK+BeH6V+hsp4/VobDXqCKiqxMx79kVabtUEwP6ZPxse0hemERsTey
25eZzRsEDckFkIFgNzWQSZmNM/E3hVKThgI33gPU32a/NvXtscrqk2Hx8JxKKEKGqAf8mgvPWoeB
lIc8j6Kv5aRA44XzrBt99NR08jNFAQkkdjGDpDINeZlPoKpr+0snBzyTtEQcHJaZALYUcjfvs9Vm
G9ChS4iN7IX22q7J3Ye0KbfSEC1UpYsm35dB9pB5/QPYo0F9bpegtVj2klVVTvqWNoISwq7/w9h3
LcmNK1F+ESNAT76W96aN1K0XhsyIDqAFQfP1e5ClK/btOxu7LwwikeSMqqtIIPOYjcnCYjGvIGVu
pNXTwh0ZbCApFVC7RRF77v7/qvBCgi+kBDOnjPBMMPqaPcRl5vi/5VJMwZsuqiB3DuX1ynSOvkSJ
1x4gMe62QAGi0ONflG37FxdGNAvYlHbbsUyDC03QoZZ5vkOpKXskz1dIfRm0N0HC8LSlLu5EB7o+
isMLtk9Tay0ZIJc4WOkanAEQGKscFmoOOSD62h8xrQcTduIU7gZ4JVL0MYYd5MbvxnRPsVpUf2Yf
11A2BRkcddcoy6FOr6t7oZdm+6YRV6jRTexAMVVke9+aksOHKt3j1NIynD26OStK9MsUVVcWPFvY
xK1y32j2UPuxv4ZdeB1KZd6VMvNnP6se4dpn7aF3Bihp6Cw+Vh8vEoN/DRth3SNZPS6KjTJdwIBA
8HALHaWlibL6O4hr3cJrnQBih331lGXJSzux6h3GWu7aQ715N+k0d+wWsM9l9xhNxhGr28GWl9yf
Nj1Qm98iKBCve981YUUu+y+FOf6J+xCvAomXrdrEdQ6dPigBd4fHWZC4H4d6Qn2KfRr+Tfl0q/+P
21MKurUt/pNbN+udKx2Y4TlXKbE6y7Gt2n2aiO1fVVeryxyGUVJ9GBr/hUIdqqFXr959svDIeV5t
m8J9m/XgH5rxc17TaKOQAtigrZ1Fb6QR/0EunsaWVEou6JQSe9N/JEr9q2oN1W0nQyZ3fPruxZnM
ZYq3933QITpLoa0eo+hxnUOBnd7xnoIl5d/UnDnoyeQBKgs6RocxdcIltjLlhob0X6nHPliXnS3Q
VFA8XoLd2uw6D3Rbpz20yjuqrCu3QR/E5/ng1yJBpbzDFnFKnV+xMMstxUrPw+aQEpsy/0rtS2pV
Ul8zawEqZU2eAJ2AzidNDAaQHL7k4NUi1DEDr+G2wlo1q5sEnqK66+mNACFDMGWPHwOmowmZ873Q
m2rOMrZWZi6CU6hZCk6gglOSVh1MgPunrix3heeJK8qoxZXOxoHz6685GPNePGbYFG6nFljmOURp
QIH89N0IuGl9JzpQxiDRcoacEIQc9MR8VRonwwq+FuNqjtH/QM7HftNIFS/nW3F9LfOsaBe17s9e
uGihUzKARd4RZiO7Tzd5/AOcrgOTbRj3rWbuTZrNF1i+cVF1Drp7GdY7O1fBrnLaF5UAGUqHOA0n
LLIJU6oIP+poZOmcMFr7wUtKzlAYMsEFcMr83sN9bge3Buw6M5bfKeZZXLvO1G+hyeUhz52fpU4F
BWU451G+c9swu7fJmN1V7Hc32exgutrFwB0iLvwIqPAsX4pWoWYGxJpyRkiqJ+VlJoMQaSS3/8xF
9l2kzRevDrx75ab+rZ5uDu9kBigDvvvAs7w+hn1Ue9vGLool5TZR4d+bJrZXUaXsNQ1pAszZAe3S
gO9tiC0DfM3LVdl15tX2IA8su1bCigFDo3TNa1LhEPTdtGpNbq/cAqY6Zgthj0ZzJ0QU22hjegGQ
LHqMNZTYJXb/BOxusE+DqYZFU86FtajTuD0C2zTszKHZGbxqj9A3AcLH0hsWGtOB8mQwDNXjkn+b
nmOC3SsBKgKHFUgXoa4foWN2jjW6vJDmn7M45QMmuqUhIDEDQipmgcvDKeU0MObDbtvfWy0ghvDI
egc1NHmu0vxrPIX+IdRLLnfKwQ4AT24a7Obs+nY3LOjU1OO+NuNlYOftGqQkzFAQPUl0ufQBqk7G
Bh5gOaiR/4m1jv4r0Dhh6JIVyZIGAFoCGf83jYaZk6CJno4cu0IUDioY3y8mM1EnUTbqRGfzYY5B
Vq/YpLkAIRKQwMLiv4E/wMIkbt1jrw90ZniddvKtgAks7NQFazB31i4KPFhXMQ45Tx18HGj8uFwm
mKJTmpL4bKDv0FVr4gfGRrYtCi33V/cgl1DMdCMQR4gVGGpqIJ05rBsPGX6nlgDvfka8BHk6bWB6
CACdRl/QhMbNr2G5na3MeuLLrEqtHVb4yTM2d9EZWOQLcZlbE/6a6JxAuysad9DdygA7Tb1jWED/
tBpcuZ48G064OuYIA7j04kzv/dAChVuFyrxZvoWNcAIJBSimj99owi+UgttSupVtAJm7XEv2JCiu
gzKrT8vUVf5zA1z0YrK7GJv5xID6LAoGh/kwpl0AeUxNpaIgto3pojBNhYZLVR6rIP54kE4Kna45
+ClH6Esm5QfAtwPnAjbadOCuPx6SWk7QqMFwjsG7A58Ijcu8vMoEVJF/y5tjeVPb+zL4XhV+d5Zl
0Z3ZMGI7ReMmQ4HdayB9XAzoPusD3szFGfKzwNRnIyjqMRA6TYJDMpwLMsjjQMqcI9t3t4NX3ttU
bYJwhMVDarTPCqsFGE5m/Z5iQIkbB3SpSxDcqjWH0ek5lwYMkuwUvtlhBxB+mLssXUc5Vt8D3Bob
MTQXILAA/usUX0jb5ztmRigrjk9zuYPKFGDONQdvss+fKiA0rDUAaBjYbgxQy6khh4LusujLK7g2
/aqtE7bqRx9/4HDI3DXe+/2yKT3w/Ayn2HNhuE9uEcSrqEw5KgyN9+RmsXWf1AsNKCEDsHudA3qx
blSNF3wI1T8N182EK/Cb0qeJRugGWCNsHVve5pBwG0jzcvjw7rEX25B+KB2SHLq4j3FbBS9FGOeH
zBIZAATgPMFBvNWyIX9eS3kRALgQNC/0kqK4WSTjLg3h2cTiHpuYOoKPEKre+YhHE51Jbn137dbZ
A3QQru0Qeq2WMvI7LE3xXiyFtbTi/hvqthVgKPlwNz2nv/tuYUP8kV+kGdo78AL7ZcE8sQlaJoBG
iHtzC5X3aB8a0UE0I1t6TvgS+kJpEPuPwPHZW1FDIkFZhrmFuSd/itL8CD9hc1VAD2elTVmuiT6M
SauuMHYAE85sTMBUEMsMuzrmBvgDKjP3wojE2zgBYuQnXn5mqeD3NvbzRWJhzQxBE7BWCudU1sz+
cJDw8jhF+NBdx2+O8yTlmrEZdQvR+zV8H+I1PVPDYPrNeITmsX7C0sORnq0jPTHnx+znaZ3d5N7F
UfkKXqXm1oqD7DKVIr/QGR2w0wWVJFfxmulZu2+AYvXcYotm1HAue9FjnQt0lqQfYa5/cGRL2TSg
wtlmF12rQuj27hQd6RAMAA7t6RQezdCbZ494qjOieRIs5OhYx1ifdkP2Jln1QrTSFsttmN3l8F4d
y2ibd8o8EiWVDhSvIztcBuCErilW6FyaADfV3jte80LxobX7cNXjJkLfhDLmO803qQO1qlkon9zS
BMmzhwEh/GGN1wQI61NalONC6CFYyOGhMCAf2rrZhLYGJHYAzRj0gc4cILchFJaJ9RxLWcFPJVgY
UMr8m0hBMXj8VDvjHWscf0uTc5zOHIbHpdGAyoy6XLcEc16tIMLhnvIMhFcGgcSiChvo3eBA7Gg6
w2//dxAY5uZTHN/mXi6wEsCRpkTWvQe5VWzna+dLUs9eDyaYzcQYiUeFHUxR7oBkG84U+nCAZNKZ
MqpA7B5xYKpW6Ng3q/lViy8WGsbxWMGYGa9fw+DCWTAHxJ+OWcceDtUOGgP9nxez4WfrXoOs51Av
hm/ukDZ7d4DPU2T23W5mChLJEHa/fyaoQE6zNEFX4OzPFQ/mIQXDqPyf29BE4AsOKIAK4cKk1Xbs
WX2Zno4DCfMENWqMwOhDxMPz8ey1c+wVzK7dwwfdPiZTaB/pDHstr9lUqKxCjavZUcyDnkSzcfGV
feSoIsWHhsLGkoiYgJSzNcof/uLBtfzEzqyKCr7gOfRJoiqNLkMdrlEPdA9wDcLXhNiaxNsUqTMt
eAsIKVZNT7FlVTtbjejoAcYPN9SkBd4w9e1NA2btntoOUSDM02OW3FBpTDP/nfehU0GzK6UXNrU/
7MGfYfj1CHEovipwbzddUJRiLQFaqdChP5vaSJrcpLPA5nv4lwHqSCmRHaslywHtpBzuw2RtMToo
PuO1+a/X1U2Yr/oGapbEF+G+I89cmvsHI4SGeBTtH/QRGmKBvn94RgOs+j/J+lq6E7C3C+jiLiZd
4vb4WNwYmmv15JcXCtFBlHWwZtL1lzQEOE/c6Kyv+IdcimelDWMrKDX5urlDH9nj89Z/CPqQswbd
8Mr4SR/+/LHT8JGq/zReC4Ue30WfK4x+JPBVPI9jab6MNeD5seFPOxr68KiCR82UrmloRk0EsNGA
ai7QIC+uwfJb30u4h2NEGVNdwCsyuppug/p5k/7gvFqWeEO9T6rqNzHnfI8/7vQSmfyFEiCAgj2Y
VYdXp7i4Chq5c5OFmil0iIHRdDhWW3NHZSgEkEh5ZKwDZ0hOWVsmoMI4ABPO4ySCJHnb/aJJw6jx
bqfTz+OSrstKXiwH5i6A44ROszv1N7ARq2WScf5zst5NPMp++XigLcqohuCka8SAVIfJ82Q6QApg
gbKmDVrGY/MUhkaZ49nKQQvRQGpFPC8sqRJuuFsa0SEmYtc8djQ8m4YJ66F5D67Qkho/psLqXIYO
NhH/2zei2JzW48E7942GNIy3ENAG2UYZ7amLpufxr5U5mAcKmk8CKve97PMl6IMWCmYNrFd0Dvmb
ox4BI8L8brKSn3rdYg8mXi9Zm4t9p4e2VfpbMw4z6KSjH5+WrntJRHulkWW+u6kVbLM8H6927CSr
yjar90EGZ9+IjX+KoNlNQeF/K5t0WKJIamxCuFPjftC7rCBvvBtA1cMjNE2HXYDy6KIeXfAHKehP
IB8xLCdGESEHDk7eKjV5sHK7Tt6AIu1utYU9QgFqmzDbdWugW6Bbpx8OXb4dWGScKkuhmhV8rczs
Kwwns7dMpgqNlybb4O2SvqUT+sATIDQXV0jxJUFTEzj09E1rwx8F4FxLSuN87FZmAPI0zWbhsFOx
cXR54KzMKb1jX26eoIJongAARhXCI7g2BWKe1judA20LPFIf85QfQRiaY7MEx5sQLlxTfgpzDgtU
3lvpBaJJhvPLsc1r61jxzSsBcg6YLM7wzbRfqwq1fRq6Bfs4pNk5menkeZhEdr7FynFaVUMjnyo2
9OAsTGzPbKN9CnuQeiPnG81BG7B9yvs4gmhcXHsXT6AOlSblGgql6sWN7O4YK4BeaZh0Rnjvhbek
Udq46iWtIVUwgZmGRpd6GeyULzs8dHZ/us6u6eHL9rdzS2dmDSm9FGISa3CWxiMcnUCPBHET5QRg
vgwY3wXjuggjuUjg6HqmQ+XV9RmlALVMINe4ohjD//B51Id56Bamvy9sY09xyqDJT0NQc97hoBvB
txn3pYz5HpQroaW2mVp8cJ8maBiJCiKeMGcbgCOVVbaMC7e4xGlnrQwzm76KJEFf0o3+8T0Y+WG3
9iNMY1TrirK7jnn6rXfql1G/BEmFjemzMq8KWJKP5Zpi8wSUrfd4ShWnR5yxdc57cw9dDfM4uRKo
Yzp9jNvEOtrMAwR64lqaAyk6FNfaNPLzJZ+v7mtQsqOaH+gax4z5WlO8l2UL6QmAHL61wORsciAz
djSM0cRX0XvcWvXOYEa54VaXfsu9eJP1SfkFUhfjAcK/2FfpeOlOL/Fo1Jd0GreNm5m3OgL4sPbR
XGRGZ94M7pk3F7oB+7Fwc+x+/xOjM+yUOxhY3ehK5jnYG5YMZI68WskmhsVxJs2DFlz5jnUTCmfQ
gHu2IXu3MQFXPEG4MT5WsIbd2nle3UXss2VhFmrFQANc0geD5eEtbwQ6vD4cx2qrw3plDPDK0yPY
zfBVqG3GJnIYE7ESa2jCgZNDhmSURfMSfybwgROxCjJHrjphx5eOs+bYRFG8QQcl/lJ3zrvXWt4v
r56wog7s96EJ/6TytGng18axXNOpbmS+N3nVroJatmupReC4JuOZLIHGiGhtuKzoQ+eo6ON4onlK
tSxXbAFAvlLifAlNPvLcAW7rIkteQyP8hxuqeBqm1DwOHTZGQZi334dWbobQr75CEqTcxeGgbVcd
531qvtG8ssGjxL2gg5Uq+RI30d3vpvb7BP+AZd5M26xwJYg3008PGpcHPoj2TmKaaW79HCMPNbim
YVvH7QMUz1P4SmRhERxonFTszbIytYKk5z5vm+Q6+aqLVuG4m1ogkB+jUQKaORZC4quJxwfeTs25
HKcvFsujJzkUxamEH/fSsGzz0gbTT6qG0MHNBb6mFipZc8Ek5bZcVWig4oMH4F8bAUfk/kunUnvD
0Rme9OVxrJ5pUFWK73vXfpWl6byO3IDGvLLS3/1X6abt76xjv2s4WXxBwzbB820Mzqpz+UHKado2
cNK7Jx0+LTNPrW+9AiBPXwQGyG6CHcV3fB7lslaxd7ejBLy9wkL7tjJgVusELShLAVjokxyaGx0C
ldrHAo7bZRh14YJiIBqlqJrW9b7tgz95kH5voJ0GiYQ5RslZJGD3O/mnOV5UPYPWuAnlhVo0N5ro
S/ZjairAwqAfsHcVcMsZBFefwxbEBdcVWqiPyXqFLulr17jWogKgFzuPRFyzOtdkssnYAaaRXEWT
o7vD/OiLks5P2ynZ72lZBKXxJelMqLNDFRoVoba9T5IDDD6Ko+HG7Z3illd8CIFzVqHRAm1qajO0
o7kKFYfpY5Zb10gf8sQYTyYKfKFbOt6C0iBziMKeh24i5VHsceBoGifc9fB7xrWPZO4m+Jf2alv2
YNKFTo49cd5f6k6hYOyBgQYVBnNfFukTKil/QvNkw+BJ7UNKZDnZtQEx3r85pkKJnKFMuO1cAYHl
KP+H3tJuh/9WLcA0pTc4HXJ4fwId5qUHGirIRt6YZS9oRFfVMPTYgsfx8apKQMbVQAEBWstpsAUN
3N9WZl7sBzSUFr7ntk90mNCZWZY1sBUd4/IR65td5nPrTgnoqou9NeEJ6IFiyJdidPlSWvzPBXzM
/skqmM5bTqLF4LQE3IfTSssDPsZew8B9td+h3zs9Celgv+sz/jPp0yWIAuDmMfmWYB2BVxO/WQmc
i6AHV1kolEtYj+thijbcEq9zZ/n4UZLTo9A/2joQa15AgA3m9MBQ0A/XpOkqgzzoUNjLaogiULmK
X6zDWhN/bPMyety84OtuXlBB6DaRN2EPqmOP3CJlr35Q34LWhMchHhSgYKKBVpX+rUqqEd1XCxLJ
f2NuXvFtE8Z3K5jktkdR+asjIQrZ+ckPG/y+pZMw5wwFafsSVy1EIe02+VEFxrGGlO4ykTI8GDXD
doK16TWyDPzGpn2meLrGA8fJl3BDgfuRN0AFCzvuJ1GidhpV90YPKAL7rAaK2TmYujWrlnAUYE/2
78lyxn8yG+IBeeL1L1DOTjchflzLyBlFfzH9AurApd1tpNGLfWuMPfYGzsuUMoDTK8tEVUL14G+k
b49qSupCMSR2Qa99KGGiAposzGj83zH+IU+RC6CMl/nOydMF0qmtQMcq5OCcLKijiTCyD5Ue+dj2
VivKoewswLLQn767+OmiPGNV9WG0VLGXHDwx38A2tG7KNbMGqEXpYd2B5UNndGB8wPqqlGpp53V5
MSMbWt9TAwKuF4w7VJSKlRnG9iscJj8OZQJZkXk2Af17nXXj9041atH7tn0z08y5iXyIrwOUB+aQ
reN17T6j0DXsJA+8s+nZyWstNjULrNe0z9PXUmxaPYB96vQ0qNe2LY6ekQc3d5LW62SUj5GlPOu1
cPmH0d85I7fzlxEsiBLoqcY2vlRj5V+9HvUXlsdflUq6Q2AqFHr1ZF9mJcReUmcDVvEPqwu8FWCW
xh2c7p/Mj8dvrmPoKlQfnynu1fnPXIUf41MI1l8/hD0eZGie6Q+tiAvjCWDzlZUw63WM/YhGIG9i
56Ln/mbSnB5ZWL++MpTATtMYbNXgm0sZYAEUA4f2xnZNI+Xb1BXjsYIaMKaG8c2RuQnZA7cFrh5D
NDzyXL1NVjoc8yKfljHPxzfLwJYlMON4a7cGNnhw3QC/CgihI40nfD+OFUyo4USh5z+MpZW8cLz9
4NzTvNtpXp7nAwPe48MQhIh3GSd4iP53HDuqFC8LeBXSCwsFOAU28WSjPvefl9gcm99i0wBhY78Y
lg70QN6bUHtOWM33HvqN6y7tmgMs6o3nxC1faMmV1H25ZJ7HLxCwbgDwjr0FTViJ8QOOsuzJw+d6
ZBEY+5Few8EvfZ1F9k1OwBRKlCrPfef+OZig3J+zBjta0EHGDW8qA/58dKSk8liOMXtcQJc2NpZA
Rqsej1R67Cpryk5HOp0XSB+eux9O6zxEKh/Fn2XUnO9CD8ZnDjxa4uBdpL06lxkaXSJxMhCTWLyr
9TAc2hhsF9QsaNZLgw7t1uQbTWZmVpydkWFxtCymDF5iPtyvdIuADoo0LqcGVd9iwu6zR+d2QTOR
hNWTk2bJmoalkj4whgYYVQ4blr2jsl1sKf5cBkVycQp2AY2OP4foCj5HufQXKV6Xe4q5UyJPU5x/
QzNg5bZJ8NSHgC8WCoYFRh3aXz0RNRsf/4otDUHFB2E1HoHXcLI3aBancDEJ6lPKwp1nluGVhR7z
8VhR9Ro4Rhgc6+B8AKP1NTYsZ5VmUOe3Dds/p770AUhIg8cZLyYG4ZvcX/W1Cz8FmqZE3mdvAhrH
y0xM/NRCaO/YxZazAbO+fXIhA7rkrpt9dz177zul8zsSatNYdflj1FayRT0wUKBtBdVlApzQIbeZ
uVeuus3qpTMapctKd9cb6rcXl0WWLwYGt2zVBo13ARgkA00T5TZQltU9mjSIZ6pq9zB5070zsSQq
45Dv6mmCPoBms0R4kOUmd65EZDHCsN2OI0RZZ6qLWcL2DP/310STYSijsEW0fMg5/L3+cTfHaref
Zv3MA4EPTbLlDOM1TDTFSmE3G4LwPiYmV53joVrP0F46qyEx88iloZF0cgfshVrCHwz0GawWF2mf
smcPZfxbb6p90GXH3imrL50/tbso5sm2DyLnLQj9ZT147ncvlt0K6474NEFC9h77TbOABFG88VCh
W7W6OkUVKToEItsndaL2c+lKalEBmqTYPNS5HCWN/RyiNLpl35i/G4HtH1rZmtdRpbCeg5eLv4h8
UBxcEMHcRRLG9bZ1c4b1jx6HedNcYeXqbOHDKR/DQKfTRGmIYifhYbSgmE+XpKNpYWPnxR9vEeRM
7PE4+0GJ9B+kO8jWs/You36db0rxwnaKgzvFz497UkyNGbQs+iuKIuJbUqF4AdDQr87BOkK5kfvs
ym7YYh3A94Mayzv6P+HCrNPmF5MHs3Prn6jUdaDdFe7Vhl7pwYCCDrhkTL36ovkW65thY3fqxVS/
RVdjQ9olpFoyBUG9k6iRz6onH6S3KQXP3wLIG5TnFglQ1YvehkjlY0xTgPLVy3EK3V3Nx2eJf8OT
L5PoXA5YL/vGxN6hqMSXRuGLsxuMw3MChVGKjxbgIUkrnB0UwMx3LAFKs8AStPGuTYuiOT3fO/0m
eDz1aQxhmm9pgl/a/Ip4vA3KPDSPygwelz1iXultKpdFp6rRawLDUEvSjCNVN7P0oau0ckfPqVFN
CuUyMUp8biQtN02NewDm5JUE5Sg/Knh6MhKwNjW+aD7MdgAU+zScY0OTJcCL8tcg2kIEcSlc2bKb
V5X8gqUk/OB8CLTg74TF39+zfoyXHjh6p0/xmlvlpeRQR9CTlM+rKDYXdOr6EGcKXfWYaJzBWAvH
M5fAsueXNHJPyuZWscxraQE7V1vbwa3Dp8Y3sYvhbPWYrSArtyrdosUzCrMcurlPow/qIgaPSDU4
6zJokrXxnaRdet2MoMNjOEAs9yEu92macnzbbUF/CMu1MmDHjff/MdGislAY8S+GEQAlbkIdyvCB
MaSY0Pq0dJbGvIMNUohvpL6CkmmChkVpLH2Iy5zy2gZchiY6IytWWZDaoJDgzk7Hr6P0glNVCwZU
UfXTEb35FHcOe8oZVEaDzPe3NIyTxrsn4BjpOTrYQGdv4CDDVwDqmE8shJa3SqCzmzhTc5IJNFLR
KBW69U0ROkSRgw184o+vMVpsJnQwGXStoqxSRyPCOo/O4O2oF4MWTCRDKBIvKRjonIeW2jz2TOuH
aVWAnVHbxoLvD/hx5a6HZfUePmmAsgAPDFcdNHXmA8X+piUZ8A3OYNZrKPFNS9ahyUFeabOHGp1R
rIEhFcuAMqAQOa+RBxsNA+l7u0kFz3OcVRJ4ckBwDCZiaGVO46WHTeWXAZAFk/XRSwCJnacB9cJR
h4UFxifWSNAY08MKtO5tMARqbVSARqWR0e8bzS+G58wJDFHnebTaYONwm63qoXGf+6I3rl7ib2kE
1pf7/N/5iQ+HX8qnybjxIqxSwkc+XaTzc31/Gs35/pSnG6FKWN3oinwRdtWwAGDwJ3LZlmLCYZDx
0LOOA47BorMApoJ4kLlQzMKYpuaD14NI9WcZWLoHWRQOGkDZ+KecR+vUD+NHVQB8ZoiW6lSafyxZ
J0B+cjTmoYcqoSsDUE259xyIw8duphLsqP57LPuk2uMp3Syk6WF+zo9UigW2bXg7W1cHWjNOz7ED
ISA9Gjj+TgtdrOEhOHJUTqi9yL/xDBz/SUCUk2KUHEoxrNgwyDXFhsA8l4Dp3aTE660MXvEBFfcB
KAss9owvHauBVR3wRaQhGyHzzb0xArcUswkfPMi69clhFA4AtKOs/ijMNxBDxLL/NOvNC3r8qRj4
uBAicp/QxbTG05OuqNlJRRbfArmKyvyQQYy9byHLrs/oEAEW/YgNBRu2aZ+c58n/a+6/pQRhOWyS
LhcAyIRYu3cVyC4pa3dVaqLKBQHIU8+KZpNXVfLUOcBqibBo3pIGtiWDtP5xNBuoFnBEBgJ5P7WB
uXWS1jqEfQARGTa+1yqACzeUnKGcaLcvaVO/sjhPf2QSHmN2Eda3MlL1iWdGs6KJCCuHkonx3YbR
w6a1vRLslkzOVwaOyWCxiKpZ07L6YLjavpnF4ltRyav04zaGccgrmLJwzymKX63F5Nc29LJVEpXt
rXGkuR0Ggx2wH4CSXGIcYhGioZgVFnSEE3bMerAhnRYG4HEq+30Vw2qq0my1NGc4uHaNtxS4bBSj
A29fZIHnCPg+aMN18g5R6XjdpGMDNawUC/AC4jRrFHn/M57nJ9cDIszLhzPrgZbxTTxVaqsf4Ibp
FVsHLa23zKqexnKI7hU0kvGFDt4pPGdJSD++WU7zZEw8unvpeEmymv1soJV39WwW3tzlcxQ18RcI
JdVnK8Rel3b/JmoDKzRn3D3r7X7FWT8dZc/+ScD/fHaiESWXNhy2mcHkq2eE4Ovm4ue/JAjP0Uap
DDV01PlOIw/Avu1RyihUBNUDPaQJux/ZiYvwq8EymOJFw7hmWMGDrczcZ6GEf4a+/FM7+c7z5Bfu
s1erm83wfaxIKYrBqGsHU9wEzjdB3i6gJZcAP4aDY2bJyWqiAIK4g7P6NEFDSqFk5XaAStAY+h7l
IbYBGK09qCWDVDP4ebIJ+6J4keijH2MLdbw898VL7QnnOTOXNEcRkVlQ+Q4zfqKYwZJxbYkmQYsP
+fPlj7uNnv08we7C7sSLmXXqOc3WWDfmJ5W0G0iLjXuhN/T4suUnitMQkAQ8csUAhjD4N2pR66re
0Fpqhedkt4Q9j3MyDeDOHzO+Lgk+xm1g3wESq3cUo+tGKhP6umJIYx6W6cEFqptuQ6Fk0EJ4sG1Y
VVMBMFhtRJDwq4BQt6ISHYGE30cJ9GaHbeIvu4B8nep/+qyTy2IEkCV2AFqa0sjcxInZvE52/t0A
RupX1bZHlD/VmzfUYg3JrOaEfqOE1EB2izxsOCfHBBi1zuU7tN44NFjeXRZmu7FC54yGaZtsMlT1
vqhWOgCmgr+W6TSoY771qc8BPhzdc+DKeEn5oJla2m9tuhigk92B9P9F8aaC22hmFWxjmhk2+8UA
mEw7qT28Lv6cuToGeUS1hyrg/2vW1Xl0F+Y6Z15bEGnR9ay2gCdGlg1QzvtbBQNLPoFM2zzuf0hw
ME8U6TIAfQqvik9ClvYirLi8lb50jtjVeKss97of774ftT8kE8EKOx0LS9ESqFwOMjlNO20IcGpj
vELkMthySwKmPUkUKrPgWIzyOqJGfqODmwjnFuT1yvRlhXr9f+L4ldlYrvbJbo6hhFxD91U5S9VY
54qP70Tr4zz+mpWee7fQU7yGhgkVXU3rC/uuAolcWQehJvcrt94p7IjW33HL69c01FcLn3t37MKa
aw3m/oerffz/H8K6b065Nb27ldm+cl9tgNau34cqg2VCrqyNwcPqvS/kEeIIMWSqHeDdmxj6Ezqe
taZc+jY613Q5qM0o1eLyOgu6D5cDR3+E8EL8MpktVsUoHJSGD80Slm/z0Y7fgyY8Otxlz62wqkuR
1mAk67jq7HLV2tFwMPzeeWt/UFT8H8bOYzlyJduyv3Itx416gEP6s1c1ABCaEdRJMYGlYEJrja/v
hcisuqK6q3tCI0QEgwgI93P2Xtue86OkAOBfF+PAxgIga/2ycF5DUoEpdq1okqjpnJNqBsnLofYY
szjnfF52v9cyr3s0trozlxnHg2a4delUcCLFnQUp6IS258WujdUMkQzVyTGal7YwmvvCbJv766qA
VfW6arGrwMXxg4ypx5xgj3N5kmaEi+H6a7YE3LS19u0P6647/mH556/XtWaeNo7nzHZ5MtvFLQ0M
FXKxxLeo99Vxjr8leu14MR33Swge6SbIMQSobW6+tRpA/b4R38rAnl1J0+/eyrsOoVAb7TBfKU+d
5RHz1SAWNpN71HIhM0DkRFnWmV9yIIpzHJqvqUo9J6GRh0Aj2vVSy5+FGj9AxKu+SgfifRDJ+a4o
a+uUWmAorxs4WyKEt1/sKWtwm63+Icao90nHUbjukKXizTZs55EP0hxiLspt0g7Ka6f1P98hD1rL
C4Z8PpMADUA2qBs8sc3F5s67Q4aPcd4k4mw3VzQVrbzKyJVZl82QduHP5Zku6k5fl3+OAsk3Q5A+
4czrawf/VrAst6OaZ7d4pzRGkLQRft+AVCK7TYJec5ts+LXBSKvlNls3/OUV1w1hYLOhajQAdHQe
rm/lxJ3mNzAnDpnQnmdFsd40NPQ+1BsKUjRtXgxUNnrc22/9WDW7ZCzjXZw79tswUxMkuu1zAyD5
2HRS9a/rjXp6rbogfGjrIrtgPrDcpprxpSnKuFd1Q9ljeJu90am1J8WW4mwE6dt1KejM6VFFDrVu
uv6odHnD4VdvlU7Xngqg+26ZSFLBeEgeeuHM691xOmuDLU+Wg8R9XfrJm8QyQCAVvoafi3/ezzCV
8UzE6Us7L91lGmNjH68+FRUzz6vGKezmzTDeiHWRNljQSTATZLVi7g9QWK+rkVi0G0pV9f66OI3O
fWTZzZaUtmGXX500V00/xFWPqft4GnJtLHdxif3QgjmK+oypRlCdChU9kEp57mHEewX+3y7PTM21
A1NpY9/XQXvhHlxtUG9mT6ZFHqylL8F7myhnWyJNdpt5l1VVe5fNlECxAGKMHILmLpdOdTNWaesv
+hx/DSyb8U28vCmO9mvsHbaJfrcehTnEL1VGGuoQjsvvP8Kknm8qE/1dOXF8pwlDvZVx9q6/WrrD
qTdmDU3nonM10Sv3nZiMQyBxkEqEBS/CQoXuNPrXBMpvjpoGarrx1EPn3wgyFm4aJcxverHITRLl
9pPMysKdVnjsjwmM8odsotIVikUweoQAa6qUz1kYKJ/x/g3HMuMkui6SXAPLcEz07XUx1XvY73Ff
b6mbZJ5Qs3GjSCd+SxTnS14nwV0yyOXOTorvujCSt6Tr6o1NjW3PU4NFukT2kCcvghOZXPvF8K6v
lmPluFDCxnNvF/3TZP/av2v0bjdVqbq9vlxTs9uah85jMTYCaApNM+thpuD4EA2D8TAQLKMMrXVz
XarDEpvMAiT6uqj07DE5hsMDa4gO11dNow3P3HC4LfzzPRivS1/pQJzPrW38fPOJtIYmr7ciikDF
GctrsozzuxoXpmdZ5XADQVB9yP65fl7XO/9av+4fOMH8PqF296Zu/rV/z5WckY10ZLDe+NPQkUtm
ODC39VH5nPAU8SLTiE7F+p2QzvdA23+565t6/lwx4lrXlkCSbufA+fm9TfNw0QquYRN6zEvvqCkG
NIEGQNXmz0UCg1XoL0JrgpukjzEkrYtxFaD9gplD8jeLjcQO8H95Ua8HK8+Zt76+yOytkqdI9X96
ES0P6zHQ7H3hzMpuMCP4V0mu3A51qHsjD8D3yhbbeEr6D8inz1U/5S99EgNdSNPsnJfxckoyI9m2
qYif5VTHrk6j/yPVM7evFGVjFhEtEsU2oVfzw+wG6wZxF6Y0LCbeLDLrRoZNXfvXzeq6rKg2Un4E
d7EhrK2kvvWwNCN+UgSeX4152qjITiDappcGJeJboxBN1efjdFeZRbbXdXNCY99ql7EchSuD5N7J
iuY2t/XwANFe25dUUm8hY0d+VFniNdWIklLn9seo0eC18/LbnPDCQIj+kRYXdwiKyK7WwyKa29CJ
PDubvIV7EyFU62Jqw8Cre8ItxuHeFE15D/dPNfv7OM2Ge50Q1rsiCJl6rUvr+kQlTkevOwZp1t5Q
neYJp17z1BrdHnhMffdz1YK+W0HSdbhujBzy+RBZ2f51q2EXTCTV8Md1o4Xv5en7dQNhrQ1vkJ+C
LjhAEe0+R1ox7lslsVe2CyFHY4sbolu+FOTaQgjRgiMTC+PBYEZ8XS+XnHSDKczQKxrpAZEF5J5u
evpZb1JVQz3l6vJrseqGn4s/q1WRQ6du3dl0oNtM4+jrZhAcM3XWbhLRyU0qJuWxsxiJGLWGTz8X
vqUDTKwkF5rRNO/SITlCi8oP4qdLt3WYOUeGDuJC016UQdEfVqvLzXV92Vfz+9xbL7IwzK3djrk/
Z5LJT2K992Q3EFcWpMz5B7kdSTE5MfxtAL9zEemqMz/KLjRcQ1HFw5SoxL0XEoK36IaTBusLU8n6
a7filucce3mXKb07lMHbtWf1ewvrDxrt65ZUVTsfw2rvXRd/3/svHbLrYr7urIvkjzv/ocMm2hru
ZNJ6V7fb1dBWDVCV1w46RXGlVfwJ3+NP/9t1c1iOPZnsq/WtWPdx1n1GLSdw2JpSj6qMvrhRZMnz
9UfdkQ2spPa0YW4dnBO1YfP1116z2wPA7Ls/rPv5a2eMD1Tl08Nf34wBrYHNoQi963tn1Tyeh2Sj
rPx+HdAOyar1xxXaf/2xdCS5N06EkUGXPwH/1/W1E2/KOCkuv+86RkT5VEViHa5vdn1BrlPNtTOz
2l7XidagiJqDksffb+F9XA8BF1XAOIiZpq3X8pdp8LrFyJQl9n/f/ocXQWI2vdJpDbyBvc74ug1O
lRrld4Y0TBdryfDV0qqzDvXis2LReJnBZO2NptefzSq9u+7QYet0HW7cd0GRA65xAsVvhx+h1oqN
0FNnOzWCNl+iEvBsLUcVkdrxumhGhuNpMvlR1XPqVnGiP09qkZ6viwGXzJM23VP2wSpLtJavxUX0
toRB60KEsi62PkJgjLVLgGfsbWwqa9sJNd9dF9NhpEvCyEcNiCf9eXDJQgnTsv15qK+H1SgwS1Ed
Cw7xkpgrL8MxvEWuIUTXZT67qcHqm2YN33IRZsRWBLZnpRqa/nXd9Ydm19ltmKTzNppk4P6+4foK
hrbpkRnow3V90BWm2zfFvB2Y8Vws0zxiHNGO07p0XXX9bclJKspL/7oQ51N3iSmcXq6LY54oh4p+
0HX9zz3+tZEjI7bkKIJy/9e662/XnbnXpb4sAMv/vu76W9YS56rwQXyiAQrXAs66uyop1QC0sUtZ
DhmmXbjSkvH5Kr78uQHHqjjQfrxfTZWmf93C26Qb00iQ1EqYJ59++69//M9/fZv+O/wo70pa62XR
/uN/WP5WVnMDjaT7y+I/dh/l5Uv+0V5f9a+9/vyaf5wft0//cYf95mHz1x3Wj/GvN+TP/vpY/pfu
y58WNkUXd/N9/9HMDx9tn3XXP84/sO75/7vxt4/ruzzN1cffP30r+4IwjYePMC6LT782Hb7//ZOh
Xg/Qz+Ozvv2vbesR+Psn70v+tfwef/nrKz6+tN3fP2mq/TdL2LZmoeEnzF0Tn34bP35uEX/TdSml
peuQNyG4fPqtKJsu4kXG36w1ZJXrm6cPzxf7029t2V83qX8zVKnasDY1S1q2bX/65z/+p2/u92/y
t6LP70rC4lv+E+3Tb7SG1y94/cdsTguGr46UOlVbVed0Yvu3Lw9xEbK39r+EnSULcJ9uD2mP4LM0
cNu8Znw9JTd9Y5SHfoSxowUDzM8oaw9h3+E/xybgMZbeN7Xp7BUtGN3AGXNEXeVILzAMt9WU35nN
hJS4A3cXBBNvtECizhymZ3Hfzl5ZLK/llHbPPazNk9QkoqRJnkYYmpvCsS12oPNZJ7htKGrBYKni
nbEayYvEzHZGG+REFnUvfQO+JzC17R++wF+H6Y+HxeQL/uthsXVL1aVDpiJNb47/Hw8LOSZ9HtdR
u+9U0roMeE8xx9JnJBK5ut7DtlMGMlBomvn16EAkW48V9g2TR/kQ76COvQ5zdAzV6paKhOKWS4ii
uCtfUIC5pCc1yE0mpO6a8KZZ1S7dgOxWNUk9DbRI3Uypdh91QX4OHT1CyNTGO0HHneqysP2c7xHA
Guq3vBzjHebXr3Pj0J4YlddBKhS/1eFmMpWDY+qH0IhNX4opBZb6sSgxzrelPOQoNvFPpTfdZG/+
86ET66H5yxllm0LjpFKF1IXJWf2nQ9fg/0/Q8OwNaZsn0RcMnms8UF1BVOAa3RwiUbccoLdzMQ9b
sJF+lY1uoYgvcH7VbVwMRC0C7mnC4VmSq3hxgPS2FN25jphdW/zP3D2zFetYYhGEE4G7MXNDzdD8
bsLW8p//Iflv/49pOFwZ1LtNQ9VN68//T6b2iZiwFOzt9S9bU8xMtVF8VVCKaXLtcx4WNNHNbE/R
Qrv857+tOf/+x00TJL7OsTI1QH5//uOdwDloK1W3b0cZu+pEHTbvsqdi/eKvJ868vA4JTPAiSiYq
mohzww7/MKSuek+I6w+LL+DAEHirIGM5F/Ws+kW/aPv/x+f899sIH1NHJ08qqcYI+S+fM0jI+igW
PicHSnjjqCyHqFf8qLbcbKUk4Op1XNuZ+Z6bst1qeY7tk/7tf/4Yuqb/+weROCGEZQtHQwti638+
YABTjUIu2bhnNnFUgSh2BG4ojQ6UblKTDWch7Q2sY1M/HS0N/2a0NB/NQAZZopkXBnaPYTpnboIf
i0hhzdrjSvBrsXDiJc1rYR8SsLi6Pb9HZUKPs65QMTbjNrfVQ6kMrwqBAl1q3QyE0buxUwMytH9l
xJMn4zaNQX+seL6iTKoqo6HBiCkvO2ezZMxCsgm3XyTbF2tIQj9eQuaLYfJcx7LZMscfyUlNxyNN
2PFYFfTWZgcmuwmnL4d31MQbW7ErwIip34ad16p5SYu9pi9jW9qB8mft63nKJN+ct2U4QFodK5s+
Elz6elHgLsEjvwVDhIAvbFMviIzwNOJq2lZzlG6Jcmag3p5sKZN7ikzh5zIYmV3Z9naWVglwBv/P
0v3QDfEIcOhu4T5/AH1xP1vhnd4v+QZdNhpgWhJ5Y+V+EVPfUENza34dI8IIZoBH3BwgIZScq17u
oNhdNGbMJELQt6fY4aGUjvdRYgHrwqaUVkZNDlMxeAIS2UTc/OofOzuoFZZZhXEGaQNwlmK6dgv0
M4kkuGP6BsgcnEeo0D8QdtRuiZEBVfY7D7aEXmNXuzHdNCNTEUOZa+1sF+VTvRlG4QWziUghUO5j
/jvDfpwDea9I8Wjrc7fL1HJkvKcLPx+4lRvpfO74+woxO7dh61kTvWySbdEMBu3LnBTBPhmbD7Xu
v7S2nPwh6w/S5EYpKpyYUaOoXhd0CeCj8FKqUCJri8pKTTj6LC9JCCTKpiFD3a+5KEtVbbpceTQA
kRcCGQe6Ou612rOgUbNUlEGyah90XwNB3V5KDK0Ez/shNkoRDJdGHpocv5I57wcKnG7eLQlY5Nba
LKOxMazsNEdTTF23+OLok70LVOtdGRbu3p3fdPiOFtwCPXg2BWO9RA+n4pJ3h7FgcjL2uyTcKEVE
HZNqYELF9JC17z21AyINyFyrsAkyiSMTu0+8cfUgrmEqwBHsaFug4S2HBU3gsNAnKcgMS5R3daS8
pQpBuiCNirshiYxdwJTftfWsQr8GEj2IRgxnbXmbRDykrcRye6tQ92GMu1+2TOBjfdgqIZE7RuRQ
40zMu7qfT7b2feA56qq5Qq7FYp+ZBGpI3mVP8KUC0EHLsm1qaM0+pbzmAR1yQ6c1b0PKsJuZvOCC
2smOcgSOqay7UTtUrDXO6UVopotS+vNk0pWdlPKM5Jh85zzMXLEI5pm1/WIMJSdmOpNROnSTy0cq
RmvAvSxP6pSF59rJiFW3b4NQAbpAVAXKqwlDVvdVQYm9bZNKgzSWJi6VS+Tw+Tx5Zlg6PBLIgbrC
1szPEU7drYFsLaHY0Sbh9Khxq8qiUXEbdXnFNPlixF2+yxSUaBXTjXflYLXlHql5f6CbDPo4bFIg
/NrbpK3xVmHyOQXOYkbOvPL5k33vtHtrXrTjWJo9H6qBMo8kE+hx85KqaFSSQfiTIOYpz62dUw5n
xYGoE6n5JnY0sjZkXF3ksrxNZbNZk6W+06DNXCxA91ZRlm4C+t1Ljf4FgIPmKUuKL7YV52DJPWiW
KZ31BuQt5033Ckgr8uNOMbZBHOHpMoTgGyTLGielStyYkQA2QdDOMLboRXQv0FPOGn6KothMzA/T
5V5Vm2yT18FaMxxWO2VHWSqNJtpzwb6zKavPRToTVTd8J1+WK0dVd1lpv0/5IU/013YeFe5qaumb
JtxKrEv7KryP9eLBLpVnW4svbfwR0t1PM6XZYXBEdhGh7l+ZK0Il+HxG6UAc33KHMSJnXRNXhyk2
y62TN9n2qcwGewNktiMwMGO+aWoc1m8MPeEGlOXF6qji9l2DIpbWQAFrQCir5jDR9g0hA94UdpS6
G/tMFuCyDUqoVuZcgefRm52mJqc2lYsfiDUZUfaXxEY+oyUDz0FkuXSBoCMT0Gs5sV+kpuE3Tvgy
SZTzcVi/Ql4amuk4bwI7LnfK0KieUkX7dGmIgcpGrwORBpb6mfqci/Tjs0r0GV3RR2xSX+rmEvZj
gkzeeoduvBJcsjueDZt2aFtfo13nd01uerZi+NFt3GRcmNX83aE77xJk95bNMfOyie7YUEmKCbbA
D+b0W62QH2uo10ajqiYMOAstQRAHrVr8Xs9u8glJ811e9/q9dDjZhqM5wp2b1d4H9fcZBkK8l2vt
ge67V1e4ax2loyHUnSMsmC7axNfaLl2n0M9T2am0ajaYuTZ1Vpi7jDvAVinEQavNp07JDdCfxuTZ
Y3FQ4OFRa6Rjk5Z36fytqxT7dTEpDmimAgsM4kGEpqVd4u86ISwuUOHKD4LoHFtTs3Xs6KFEeHiB
uWtKFEpmWzR+VWgjbegIwClXmNeYc7uxTBwfqFWWSr5H9KR32D1mX1jOrtPG5tjQMQJMSSYcgVTR
8jy0sy/N5IWoE56ZptUctCzMz6WcbELXOa05AbpDqdGtaa1810ylONEXqT1yyteb6G4k2I9mYeZ4
g9afpyUJb8aB1jRtAb5ao4m3Iu/N0zAuxk0/F+9xtcQ30JGCG5iXuyod810/KwH+D5H6ea8fuK9/
k5FJlRUddK5yxhahA6+wY9Q0TtW3zBab1I4jV02PpdB+oLh2vERp16w4+zAj8z+D3312IIkSH15n
G3OhI6bpaeirvdl7VZns65QEGHPRE9dOWqK5jB8J7Zib1LLeEWDT8YwRR8Zj7eLFbzcyK+6Rh5Zn
coh8rkBmyNX4Y661O0dwqwKXozb2uzb1l1xRsKAgL2h6OIu0KUIXFOYu01JkaM5MsKe039uIKpgR
Kjdxoizkx9Ob7keGFZOxLavk0YIDQGgg2AumyRhso+eG5q4bSPV7xdUzmtj7l+oBHJXqzlXxTodi
I/HXutIQ+4rWYaY+GBjg9qDMIpzM4Zuc9KNsMr9Tg6c8W/ysp7ffNFyS0tbhvBSO5dlavkru0ARA
uy/scmWeis8hUwDP0aJ7p+Q6NpDDMVCZO76M6ocDlrqx0EGMvX2jNkuD6EMj0BI4glrfRo54T0b5
VjvlUxl/T2X/oRnBWyeJB81nHYaJGtfHulK/L0vJ7EFn3liULlEPBgXM18DCvSOCxPGgfOHdHoIf
xHt8Q+z0lkb65F6fEXOEvSEZR7dD/YXVZ9oE1nwiqwpexDReFE2DrFQPs9c4DFbr6Fbm0Uew3Cra
eJsX/ddcqQNf6RWs3mDoXZOYRtcc8X4SEU3pOPkMICQaiueOKnlrAHfHuPmNOf/smPfgpRQmGgQP
AERxa4sTq6W8w1hNnhBSCE1Ryc+cXDs1d1KtCQ+w2gKbuYUHpQDjA0D1Vq0hzY5l44uShn/VPHQa
FhUz7R/rOOWUFt+XAQO6OR6l1T+rc/A6LQiV8PpXjBYXkpEnbWsyxHAHRyq7NJzuTGfZqlXAg9Rw
bLdXtFNfkrHJ0/oSh/JOk2uKcI5vJM7MOwAqJ4yLN3M9fw1UfUPe2GNmjF9VmzyuBROzJC+YOG8m
G5Z51JgCu+Wc0v2PhtEHv8oQZ9LB7qpINrOecWafoAmbtsT53Ni6c9Zoe1sy4PZAisiea+AHY1KQ
mXQRUsu4U6y08xfF4FtHdicTxy2y8TZUNO4D6B5M+pluUjntRsRAqkpBxbdTiJyaS/7UIJ57o043
rYr6VYQd4NJheKwWq+o5wBUXD4PLqC2e2qwrNwuTVQS041m2g+YSCo6KtKOLj0sb8Z5ovRjK2F6O
6Z6ITiJb062TGswYMIFRywGgY5BLFBe55bZa0W+k/JaFo74vvs9BfMJJK11VTT5oTjNNGq1dzrXj
Qp+GSjUoJKoTh2gK1FJZO51nSfYO6ea+bll42eShTboUtjXwnDEUp5I+Ojex1RFty20y27k3gI5Z
zGUDa1OJiHGbQsfZOGZgbY0xNb1G12Bz4TOFM7XNDftHZtenYEgdLoIMnyruVbWqln3D9EAP+8c5
rF/SKrok3F9RKjiodotXMT8ZGHu2DghnTMnFRi2T7/GySa3kex2QvdOYkep2VSw80Jo7xzSxxPT9
WWpZi+7K2KEjzohkAjtcxZXPq4+GYRxlKBIP/0ooReU2C/bX1EgiamTL15I/oJFvN4/qY9jTZVi0
8cStcaNBSd4oKIg8y247kmWcc19olTeq6ecunpGEotehvmhmiFKGwzyO8xaN8h2ZZy+dozluhoHS
H4cHFZHOXQ7atOSZImO6r2F1XHWm/WyV7qBtylq3D9rSza7TmQyXB8evuH3R/3YFLmqv6KeLUpfK
cZgZxRv0DNxYw2ae1fHo50V2Qnv9PQlmY8tXeMDCRhrUeKOY9TO2QzeVj7pZggxMzraw6B2Fw4F7
HhsiiqdDcVYb1T5qLbdafbxjqv0Q2DD3SYHbZMLUHnWlCukTh8Rir7WHuK2nh6IQ04OxeEo5xN4y
FNlOCnQztWO2B1k6lP5oXG/sMvEkohi/UZsGoItVnei4VUyAG4DOhlLsq6yt7qay99smDI6GE59W
EstYjWDNVAuWlaP6umFGd+m4FhVQlvs4xH2cwDkymEpsCiKnAztf9kpkfwlHtdwmE/MsFwcRlocg
8fSlp3TJY/qmN3i+9bp1DgwGx/UwVXun1781GffNVEPr4GjNOVe7dh/1+ZlgunwHwRcTPP3VfKC/
34Cm51Ec6s1ytCksMPMV4rZSh6esfC1lFNznOSFXfZyMxyWfHo0muFC4VWn+zqGfUgkdJxi0hhjs
B13DE+CsVbYu28WoVoVuTXRT0V4V9rjvRyb/3FGkZ1Pk2CwN7dAJlHM/MhSuZu2FRicGAh5APaVB
5FrBnQiocXdS21ErnxGYOl5Odi2hfDYaCRHy9Qfg/Sgmy6p06UJ/LyCF+HnXbLGz3+RavZun6Ztd
WDRQgZnMTuL4T9asJsjNbNA1TdlvyRtGfrT8wPl204AUdwc95+jySHGhOHjEdKKt0xmxZ4XyLtT6
noo0sShVw3OgTSZfLnPhcW09iXA/lnPLTBB4MM1BnBWJq2niUeRDsI37nE5X01BtRmAR1tVzJOxi
19RR4gKrfrSVRPCUCd4biuGjI5yjiDF2tvHbqqBz9cDqfX0UBTWyJsZaPuyj2Hxucjr1izpAelDm
J5xAJ2Yy3E07ccxaBt51YMmV9S89g1CMDU4leAgZh5ibPcNYCsXuVAPOKAiE0YdU3yiT+VkO8OIi
ieatK3q4CD3tjEgZH5cw8XMzPccDetFlYHjFdI3HiX7I1DQ7TlFXQhlZzuSAUOyDqegZY31bFMpm
cNZnLyTeXVAinLe07JI2H9BTzb1DTUkA64DHQrE+JnSA6k2Iu50MguqL/s1QOTvwuhwWWRynmByi
RdW5/Sp1zyiCgAwsYm+RvjRHDWP1IKrRtUvCQWxqMzjjIe8MhuL1BR7sfiLzp00ddFttf5OMSb+P
wrrD37FaneqUPKvgZqiDfNcZjDsLROR2nCt8128kS61piLQNyyNBI8GmKKgKZPiFbfUie+RkmWDA
K5rlS9/B3aiJVuEB3h64N3QuZsynfFJ8gta+xFmebmgcoOXQ4XgUYijdXhQ/hJKADhv0e6J1MHTk
0+BWufyGeB1vUGQReuiooAwrRFSGtUmmh0FrXkND7UHHzYDrdG4SDyjCZ2IvhOmHdXww7LEk01U8
a52BOXE2vuWqeCyy1tiIoPhh4t4P5rtwns4jgX6eoYVwLJV83w6LcAdGeRtHkZfamh+7zOp2imIe
dRUaWSmoxPH8xTBUo+jJYOlG4ZGr9xJptX3TAf9xmpEJQRb6Ssj/Z5k8qSSDDH9O9NIbA0DITATr
zjEuKVEI5GevNdWZsSoWl2SAPDpq0abO82/ZkMutpSDjiYrO2ErGEu7SbIt8HcKC0sysdj/V9llZ
OtLiuycw9GDOy4DH3x6OKgPsisdIUVEUHmaoquVQ+aDdZTWNu7m+7yJTpSzBOVgp4om8+kexyl+W
9KObgcljjlQ97SFQgSVpqKT9tBE9Y5h4o/X2k4HIRndye7+M0c4R7de2NLeWkK92ZAZ7VWzzlvlx
B2pyU48wFCgCm+5iIXLHio522Xk2krQkPwsHt4jEZdH5moE5yFs8yV9Hm+Jra0ljL6aS5Oxxfkun
aKsOBp4lI7/Plux+ohLkRqA/puqSWiqG8s6OXSdSajfgryId8QLI9GQEyIk6T4K8wo6eMOgxDpmT
i5MPyj5qNPT55UJVqthjjW0ZPIU9YwC+N4WZUir567JD3NzCR/KcTn3j3DFpc2J5JRZH4xrW02xf
RdVFEDSqahJQtAkkNCwS4qQL3de7+QCSq/TrkMcMTBJmSRTsSstmGIiN4z6zR4xqxnJBFk4+S83s
Ms96EpU5Wb0oLB4Gklg3dj2jVmtDQMuZzvikhZ8xZl/CKF88tCo3VAESVy2Nh9wynwWztg0DDer6
+EmwY9k++YlKuY5HLYdb+ozKRrQ2Qxg1pPlgMUuIAf+RuehRVmi9kV5VbCbiyM3xgWAej4L5B0KJ
izOheCLQGx8AlzR0lKVM3WIZHruVBtDrOscbMMocHsc8PhEO02sMxBJl00UJKonug8pC6Zna3DOj
bKuHXkCgYyq/GIy60JwDPXMQFqFoOkk+EkF9HYLz5Q7saFKM9EGynCiQflm2kzC+W6TDYwrnb5pQ
UmL0mb5pDzezpj/bYfxNYjDIU+cmqKa94RymRpZU4CSVC5U5DqmVrYe7KMeo6/WMaCjqZx9kpAA3
Lj9iRmYQyNrMJR+mMR6cFq++EaHaX8HVvnmUSXc/lI3mVe2K6LRSf+hRnTj4ZyoydHnokrrYqPel
mAENLDiRRifBwj2AqdaX6tD2ibJDQkNF0r5HrvagNHHkB2BoXMKVpjW+az9DuGrizvRHmot+PzIV
n8d9aAxbvXdOJZbFkDNQSAV727Kz62k+96qzKqGfS7MGnKxgF9ERftikiXpJo2V+uDxir9zUSsFQ
RRlg2RVJshF0L0AvdKQy69M2MDZtlSCyYWgnek7dNBn2yH3udSyJLrRkwuCKB8q29BbSethMnE2D
Y3ObajjzA9mQmtHpON6T/qlB8HlEMLXQPGG+GPN56ymLtyTo3c/LYvqw2O+12P5oOnFbOiHj0dF6
S5ppo3fjsNd1ILFFRmE/wDs6Z6av0trSaushMOKXAAWsNzmnRQ7JaWrIkU26/jBbldg7U002ClSP
lhp7XCrtpVWHTVLWrY+TqfSdJis3yIwgK1d+37SQUMcVQEF02lZZQnKEhCyZKlPTtPHTlSiKT1GS
MrZq/cmkKEI1ix7ZBGUrr+vnDFOBTL6bqSP9YdQrP5MDGQNKph5BupCUpPI/DGOseLQ56QLNwTYM
iujwv5k7j2W5kSxNv8vskQYtthCBkFdLbmCXCsKhpQNP3x+Y1dNVY92LmlVv0pJkXDICAbj7+eUR
fuEbdrP12SpGB/jnOBelJAS0roKS1lGbbPOo79c3Q/XodsaQY/WszbZNl/JUwpBWZelrA66ukQcn
KNui9mdHv7E9UIHoHYkxM3xMf1gotsove1Z/O1FPm4uuUkvGYJIORyuTO7gimK7WbXoh9Ac1c39x
ClkP7iq8EK3TCjc4aKHi6nRKCw6/mu0Eo+SC09XGwurOxMoQGgk49WIwyoQ5k4LRIdx2qmMOpXUQ
i3o/aW/o+9Ighw4P6kILUTVOZ2+aQ7MzAVy4ERxi60b5s9TqAy3x2XtN4G07Vb+l7NX3sV5QNyfp
27brJJl16bUzlris+u5Mn/ez7vWPRf2RmPKF9H0vKgf7TFyjelZBvx1zUdCNpC+kyYbW1P3iKGz6
gxN1RLg85AYEmJLzN4L7gPITBcDZ3MDvRKDOalZ25KzZh7NsZ+EhNFcXkIDREsVhcbrxqG4uleO2
PFUtMIjiEW6bdSLsmV+COndfe+NkJNMcIHRzydUlJ7JBEduVsdSWZ6QOYe0NjwOoZW7TeIWAADkC
KIG2NY827e2Y+5Dnjw7IZGXp4brJQ56Jl0w6OodvcDPHWg6ZpoO8utzMmvJgUh1JeOQcD9udJfvh
4E5CuaYdzThqB/6aUNuaNMCdVfGQUjIS9VpMsWryBpZ0GfjgQW6Q0jqax0pd4JmUVZz0Qv9C531b
m/KDYhfyswZOr84SOLYOMdCSTrJyyAuSkuYDpeF9Czl1vspp8X0/0ekJO94y9bfkwWr5QDQJRBRm
vS6iyVAovljZlMRdjns3hSCCB/O9yZ7xLnsv5UBXPA/IZcvriGeOBwXJaFCP9mU0zKBV2UE0bRLR
IicOonnyra4QyBcKmE2tgt8SXvKpZJ9eSWK26QlE8eRekp1JMfBU3zwvtWIMfNBolr7t6m6ESEr2
4bbbj4ZAH0tWDGAui1arvVXetIQEg9X++rFMLpzKQhwK0Qt6PaiHjUOI3xAHxNlaucw6rmKokdD2
Ttj6mE0WjsW6Kg8VAPzBUKhuV2i+2jsHy+OYPLeu9huwsz17671G70JftyZVLlu8pSQyaXa6hCYB
U4s5G7es+siV8pyuhDliCUzieQMhnI3vel3SEo5Dhez7Nmjd5ZiXXg+FmurES3gndmojLHTv0x7c
75aBVWgY300AEpXqF7+zSHAsUH43mnzzVoUySZXJFIkZdd35JQWCXJMEIrF/xxFCBPp8a0YTHlMn
0yNHbgeWvs1HOQC7KRP37LSR+LHBMse2rhAq0hAepSUqzsX5mtpLcyOijJP6et9YbPKcbxHcl0et
1gCnxqdO986I71dudELJhdU8mcliH51GmAfbFR85UYx+n46C8q+ncVlEPHFwC/RCee4cJdDWgdBN
rXUj+JIgk9S4rZW0og69MBU68l4zqjFK1A9PzLREKWIG10rSoO+NT6EX7qmaShuedmC+LFBC4PTB
r4mBpuN4RysxqmHjvA0c6IheoMlJISkLpDDxIxOG7AJuN0eJ90V1CSs7Of+RSb6PbwLuywTHpzMM
RMM1tUt1w3AwRVcFKXkd3Jr5Gcx2PLTabMTmiAUpzSi3IxPmVwZoshsHRh8rOnqyBANlctevxWe7
uJeBIEHHBT3WO4QnuDf8ucdRmJHiN1kksTSJCCymL/Ay6uCNHHtL4fHLTdMOjpy+NpUXYpsNpzTb
M+w0NUrNWmByRIENPkp8Qxnt6ZWtgqbXtj1iqGbY8Sr/5C4wAsuhaoykh9CY6z7eJvfd5frzkfWh
fExBehnZjGtqRbmJtVFk73b2oxyFcspyaFCF8nO3+cgSG43xoSKB2zb3pVWnoEpXFbZQVIe7q/S1
glgPxs1drmp258laxdxJ2LIqhovnSs516dcMA+Ln5qqHjr0+TZkRy8R6pKMiC2UEB3IzveyteJqn
Vj5l8hXPxBTYqwd5zfaLFlvvSQ6cjcBGe+A19IdrjnwbdUh2d644JIjksBSN6Veg7cFQDbsvQwWv
5YZsjOxrI6SgZK1YRu763OVkTK8GPkFfDAovy+vaTxVTC5zKuHZ9/dLVOA1swcftcW+PJjlfuFBO
g61hn7ZQpzSFGzNDaITDInsiLeytzhoakZaEGmGzu9tyCFqVEc6TeXIqe6YJd0YqSGTCKVfoGlv7
ePX23a9T31OpAbrbHmlNZRHhnd548ajEyIQf0Ar+SooSQqGC0Mu97DAv2k/LcyBDqrRCNaEUMIgA
S9uaUr0jHxS3eRQkSNrN3tbNoHEY8jrMxr0lsOTBN9Lvwkp5UjLnbePIa8xyOqrwMpwdxxKiy5iR
havfG3WKtaqwjxRfnBFBMdAj0GjVsTgkM9WqKnr4wQFxcGr3UJvsO70+jPGAIgP1fWCoy3StgPSa
FM6G8INiGn+qk0zIfN+4rljB1hHqjNGR67m117RoWIYratoKyK5GexjsXiK6UijqU9Wz9UfhhK+O
JFcXDYLLNmx136psPbs1J6PcksdpJLrJLJrrZBC4rUsA2tQkJqPmbhIp7An5X0Fd2zfFxpohxLe1
YMnop24LugI3MFNDiCv4kfaNa6kAEOnLnIWmgNlFNMrs00fUfv0yZqc+DFMdaTYBsqmjTdyOE4xX
PjwoJvc5p4d1soEv9wbjGo/zkLdHKZYYh4PLEECSkIEOTcritApjPHquZvFtz8+ePSvM6JV6bbY7
0yATb1oo97B1PXLcNPD2Rr7B8H6XcMBzrv3iMfS3VcLpp0K5tClI+ujFtCsOuxTgM3XZQruqjDD7
vtVMGXam0qe76Vx7pgNrKggNa20oYXYUEoL80qoqkgS7u4RCBXYyevSaoouXfOW8OfwgnbSIzY0c
GM9Os+NmPaNSIHecZJ+QSBW/9aoAJcc3p8sJKakSjzmrBlGx02/G2IZsuwZI4Bzhx8XOoFmfdMcv
gZtNKuELVoHwwUseDXQfS5+GNVGg/jLwPsiHes1tBEw4DEN8PvCPShslaQ3myUPHvffqjWsdirpT
gi3pOSHbDqSWx/jmujVnNrX61Ibsmyqqn1uyDEdc3G5d3/VLRa7CUHK+H4xTlzUvfeU0BAr2nLOy
yjoJkuKk1H7X6/2g1jbiX9BWR0Nlm2QruuB+pLtTq+g4mvl3PE79g2jtcFE8hB9jcw9WNvjO5Hmh
800xIDpXk4hFdV5eOL7fIBQM/5NDrInaTos9adWBUnSYEKtQdFPsUVgdugCe3HC2LxQW3joXzNGp
MdERaEd4su6TqQap4IIFa694sKDooKY+4fpwTiR7XIvFaSnzV/b74zjoBh4dOL2GZcHJeraCejgq
49pwXJ3PbWuWkTHobTAOzrd1oSC8QhMTdOaPuRBDALUqqf4j00l8EV4izu6WfhplVxEx7NBEJY6c
xUDDt/qtLZEHMBVE2WqgdLXlxwLIgSa6+pGOzKiCXjRqQb5G8sbYqDhgqMBSUYWEMx1OxOjOHAl6
mFO0Lf6gp19H4h8+DRzmJ+EU98DQ0NkziaTo1A5QNcTxmcWPXTZPSrsRqkgRo11r4i/rVh9Eriw+
AcgA9JXHgbKAdbCQ37FpI4XA3ARZNQZEV8x8PBjQrC6/GDVPVpElx77ML2TOo+KyETnhJMtb2ALQ
ntfMTodHuQgVJgZlmKnQ9602ybMn8gimewshWNMA8ZtvLuRyFsQSeCIyXNy1eNDPnN4/CXgswsVi
T2EZmc4MimmEJEidf5dmkwe1qj7aHpAwUt1PKM/QIW3i2ai8kyr6J7L4IXyc7n0g/SUC0TuZfcve
P0fQoJM/zrn5wjE3RIASa05roBWWRbS6+a12F+PA9blpqQJ4tB9qTJdIq8QbaZRwexHQxvQrn9cv
z2tO0ABIs53ut9ck/tZkcT4oDpdDTcLCEB9OoiBdQDMP68V6/guo9Rm35ReakFtVG0OMEhpdHmn3
uUzWuNXyz0zVznZVoXOqULM5yt64biUHPWFUyc3s1Wm7L2m0a1ht/Xdc8m+qSbkgKUIyJK7jftPj
rl4+dXujuhM36dpdpcS6JTOAGsP6CW+IXp0GZ4dc7kFl2iztjMmf8kmiqK039zgMk8lz0d+pNQIs
vXorVy09NAyi3FbaWdNJkIa5OPRiHGOnAlJsWArMas/MH7Sjiz4tlDl52SuaHjppfqxmegXClMeK
wkVwx3yKTPbcYU2+d67U4633PtqaRKbOq8q3pD4lA70xU647uJuKdyo4i5BBb47KhPRCcO7AcD0I
0wJJH50dqJq+vCFHWNZ037T8u8RtSVUSKNzWnY2yIkMx4wfn3PE3Typ3dgHSNA+vuCsbf2mq+kAa
SIxrg2eVotGQBJPXEVs/ZVbbE93CBmsphEeG9GvQ3ujvNeohrjLKLaXOWGv370uu19GElVPgcDjw
GBM8enLkuC8RjEG1TmYpHo+0hfnILSZQY6FprhvjwlDFYeqm5pjpY2zbxAV35DThxQeZ03aPmnOZ
tOyA+Y2M/i99dVRUSayl1JV+rQ6QbqdImFU9R5eDrCYhy5GfAqAvvToSpA3R8xgDq1kYXqTj85vI
h/Sw6FF+SELFSqU4z0Z7P8Ebul6WXSt15VycEfWlkbaRKORIQpG1KmEhTdXVBJcnv/ItXyMV9adn
UdKztaC96lKUYQIF489qTQWpsuqBl5T3W8umb3tQdmnDJEJyYKGrnEwHG2qrRouAva8Tyg0QBW9o
6QKKu7DuOdwosq6N/YljHxJjwI36rKflD30paZggNAcMLDnRxCgjZ1O/ZJUF9qytfpqmn6pB1oTL
uw1HO0+P5KIyY2wrI7BKgazJoGEeFYuUFqMGxfZwYDsJYKDZ5U+9mh1nTgxoaRXYpMn+Wo3pDV3f
xVhejF4vrq61oI00EbvbRYUn5uBiSkK50dsRctHz4NG05Ew0Z8JszJRwZbtio3pXUdOHUH2VvxCQ
zhqN/mrPiOHb5FP2ZR2hqUImBjCYbPkcNYopDggvWZzM9LnJgaMTNrm8nL37vkOpTB48eX0DZ7AF
lAaNFwWNevp7SxAH7fYNr5P3EgvRfWm2Y6AgO4ug6+lDSAR5gw2BM316bPQsVlRLfyQOqZq0Oyf/
XW5Wc7c4ROPP+ovSGBSRymlfAicEAbmeIyY8tZlnYdrVq1tvtC9d7hAAv+hdPKYNw7UYrRfSViIP
I6I9v1sbG1Pqon3SjR7ig/Fzyhqqynntn3eaQGhe9Awd02zCo+U8GQiW/HQSzQlWZEGtaYkQyVyA
TRwtBSHw/rjc9AFFeCflcpq99Cnj3ru6cooJ+1FOtF5CBeJRMuUE7D6t6sXLziXpaE8quX5/7FgO
0gZ63jLiR1KXBSkbTr22/kyZJM7k5h8UbOBRXyOMUmrTOfzxa8mMzcTT03d7x77ziYBPbwLsqQSo
FppkDuWrM1yrFG9xxwGenRjheX1r0hd+yowzBI+ccYrtua/q24fApHI3Z0UNC1JW/jjmxS4J42On
wK0yjRGGF49qmT9VpBXHYJ0QlWCPSPc4yuCcN69o22ra6oegWaUbNkg+wwKQNBTZ9KCN2qtnm69O
UZWxIi+GlPZtTbI2kkvRR4PWb4FuDvVBzlUXwt/joZw/NB6cB9SV1mFYih/Sda9TZ2TPpdi+Kcxf
u2P7ROPMs2hopq0KYT3m1VaF2J0f2n7M45Zcp7NIaIBVc/UOA5V3bszWpOye5lljoImuTjzIT/Nk
da15l8gtmJRJ53gnfIWZJNorYcGP8L3VJgoNXn6rqRbzxkH4Xr+lHyrqIs0gSotw/zv6DK7EDUyh
3Vv1qXKXg9Ks1aGmeiRMTa+IdcR1tF2rqHMbL67V1q80RBoNtOGEuh/9UK0cMlK8kbIv4ZrAjHDx
cE1X/ZcE+F88QL9e5fvgwDOaw3bqN6qjyQIL2Y+MO20cj1au2mfFyne9YjkeVAmernkOByDq4/E8
y6BCXOLnBv54pUgGRMTAwQyUKQVljHzNaPzaurlCi7g0J2v/7KsFpTbq5qmTE2IUxbCj1ZOky1vo
eHPqmqiU0fxhnhoE64iAeXwZ/SzaaWzqGvcLOu1/tlqtcajz+dsfT5e3+xOVIj1TbQ5tYJKeM/Ui
RmKXnzqjwOaANzN0uqk9FeoD6yWiGIvVt9EGLASa9ePPXyx7wJPGbmTcaK2MRixsfkIrToxj2iQc
rvwhbI6Sa8EWWbUIwKpt6eGEeCJyk3x+w5DHEuOl/yd1ciNwrGMen5TNvjZ5QoIe7KMGanRCcen4
rT3LyGo1OnWb4mbu9sitINWzWgVLCUU1p1QmEVjH01xwbu7yL6yL4snSm1CRjJtpMpbR0PXyoXbc
K1s5ml/iCr0Gtv+PhTGBWgaITOksYD12x+ogd29mMozc3/cNkH60yqYLNL1ojkrXXlX24cAyuvlS
eWYHCOfhLkyto4Y+ucAuHStTwW/ncr0m9nLY6Hmxt1I82YpZBVYm1V0sRE9aP2t3Jvhok+rTnT1B
3xMqcgfUG+2VpI/cx2eaGFDGz0is6JfmPXXFz004Wljtd9fmDaZP2bkdKm01nZzS+xrL5aEit/Yu
1VJAshJJeGsSWLO/vJMmwuhMj34q3HSXaWritdmYnKX3RHsT01v+1hQkXipKlvlK07HHltODM1j6
1exHuGKkMcqCBHFJF9pKl+6SkzAZI0obKLTkDkkGopdIcVYZi+R9Tr0WU2ZlHtxufTHW4XsjaibA
5FPASv9tiPu3nNr/ncf6ny3W//9W7v+FTm1N1VTb8cz/sxva/we/9uVryvtc/LNd+79+7Ncf07bj
/oWdFwUAnkZdxRiNzfBv0zZ/QgKMubumPce01f2f+odp29D/0vFr483G5Y2SVcfM+Q/TtqH95ZmA
MqqquypmO0f/d0zbmvGvHlvMBqaDJxX49F/djdjWl6yrUoV8BYnxwkQ36beZE9krPF5DknllY79c
Kz0qm/ln6al3qEyvHJxj0SkvMjHKG7nAxMmI+0WBGCTlInBNsFv3Sbeyn6aSMXblNDObw6so6h9d
hYN4Rx0B3Zqrkah3ZtnEpZMHfaX8oFigC9f+j2oIaUfZPLg9G8nm6WpYpKS7qhuSOJTrPrJoKlBI
ITbN6cM0ORo3bX5xRP8+p9u9pThkuf+0qzwYyL/nzGc857vjUnu35O9pQPpnWR9LZumBI/N3vBuM
S0kaSXf4ot4DI5Dz0mTqT1A/GRiGTjfoFq34jQdPyV8WOaP6LrbkJK31fk0pbR5SQF8PesZ31/Gb
RQnpKWlkSkjL9EQR4p3hyvHskUAbqCylft96eqyTWhEradFGmkGm8TBDPfBLsI4KqZm1mhBiVYeZ
JJ2YdFNYZKkQcYyUSn1kxHci9ELQScsSD06mH+w+/V6xb5w8QhtoxUubk1m3zrEd4M5aL1I2dDeZ
yn8KiH7fnjjKVwazX2ZDIXtz8pE17a8S9XygW+InZJEGI47Pl9YrI+4HUJUqyfLvKpr/kJDKDBmB
+avP5Hg/lqzDQk8PqpsnFw4n1okngATRcWSbqbI+tiw2JZXzx9824X9rObrlP3D4Nr/H/zf34V/W
pP9u0fpfuNy4+Jz/54Umzr7qr39eZvaX/73AaH/pqrsvFo5BOJRu2/93gVGMv3TLMjViIYh4cB3N
4iH/z1gI7S8WFp2fcrFt8Gf81D9WGPMvViONP3I9WzepRTP/nRVGd+3d1v5fNn7LsQ2V6APeCkJP
fPnunpDwT8EQgzvO5qx81bLrX1QtPXeJ515nN63jrNOsCw78WzG5+Sm1aZnIyJ9Q1pNMEclpUIxx
t6sotg7XtajMk6bX3rV021ghJc0HZZeAC57itwz618Yd75fBbe68wfLNKlr0dH1gsmuZivKBMF4G
UaIG4sn1bna7rneF3pSBkyxtiNsaqnwY3XBO1DbWBO1wJKD86asmnY8WHLe7TgUxp8LXlJmcmww1
VmlqAwFUK+LpH3/eGTNI+riYEjOhjtbFbuf8wrTQQb/CVcoB50tdn5et0w8zcvoAoz9zvOSE0Wer
clvz8oamWNAsXw8n9LffG3uqD0qPUDUh1udngzT4UGiQ0dRvlMfG29BMoThDLgx76uwfZ3Xa+bSk
jQUVC7Qv9MEKJyZ9mCZxyO2BzNaGit/UsYFWhkK5OO6Et0Nf46EvxqgvZutxV+p1mpECAalouhpj
PBuYSbEsNmdBA9RdhjdMFv0zg5gCcq8sd8ZqCPQIOo7NdKlQ41E6dynG8tOw4V8XK7mzE071aZE9
CW/dZoZ2G2Mbl+raE6+Nywy7ObHEH3U6PxrdANhEEyJECKuP4w4szDQCTcViHtIGvLI/KsWMWKJA
22sopncwdNU7WTmxRm1FWAhDzdnsPYfjpfGZ5f3dKFwd0b6xHTPBzkRs053trQRRLYJUoXaiRZr0
xPuBvGUKcyqD4lMg8VRH3Qv61NwW3b0QzWAfDE1nUeRGIa22feuHuQzLE7HpCOTZR7x0u7rOBJq1
WgC6JLy9aHkV2FsyYQKqAe7qTN7w64OZo0Q62E6unRVZvQLRezHYPbFh62Jf//ynJL+jS4qM5tA+
FglM3JTU87M6ogwgG6v2s0a5V7VNOauESd3zj1+Wqu5O6ZIJf5vqF94Dxhar665jR36wmFcUE1MW
6bZmoHaanEOOqReVvPuulguwkqkMGA58V0/DNtv0R2tzOGgryk2o4rViu/qwyd2ACaa3VoKwLiU+
UoGQV6TLfDOgLLJVfpldO91sJzMQKarm0buvZPOTdI0i/vPo13qBzW2mcEFBRr/7qHGHddaDGNBI
JguGyNbOsS+0gb7C+JnFTsnvF8Vobfs6WQUwqWlMwUV1dEIEUP5dckmzxpbvmt29AwQxeXbKCDL5
86tFQIjOhunCWlfHKWvbU7mXY6R7XQY4kL/yHOt+BSyE61Bu8JJyZjpXm9e/C5hNFQyvXiLbZUJu
krGniP7w54ssFTCllitqaoSzk1735pZtszPy3UuvdiextVWsJK57lA3jIw/FGuSmh6ZnNGpEeHPO
tLz2I5VqUr+fyuXD1fQhHBwhLgalYTS5TsVtd6Y5i1hjxVhEJFykT9CgGSr2nk6VCoFBJYeeIhlC
BfaYH78wU/31krbZB/K/8kYJ59V1ze1erYlw6RziCeqkFRcTidwzKPkpRQacOPMaNZb3q0fKORPa
FsKx/yyG9UQUxHqkBeXmKcjaaq9a4MZU2FWnkvzfmEXcn+jsB80Muw64pBYjVUfa1HMNhzfcLC/l
LH4QXiQOnc23vZLiPs4vxsbfbYB5DpIjj1kTy7D040bJBKCbPtqP3YDtSGlcer4HVZ5BdoEvObRG
nVHWl7LV1SOSoF9YSW9rUdXfESjxTXfjVD8g3DonFVpdaRvNubSmHr0UUuC1Z0KkygLpjiljspvJ
TbAQra0AqF0PPDxJjwpvNwnoV61x0IvvbY43HMfpF2KkP6hpFVu1fR4QjD1Ucjp1RAoopTi5xQVj
ogFUi0S+pf8Fp51KhGTn+W0q6RkWsDtlj5FhqOzEF1SOcCzzTJ/GRIuOSX+xR6zEbRd2FaseviM3
6shelirGBDQHY5S/YhNyLVxptULyXPbbMVFCpgXP1fYHCZuaA7enL4kfJlU6fSzQJcO94BwkgLIp
9hRKBsQ6JcKiJ/u9xtGdOeCC3Ppk29pGAHzxqufee1lW5N2nBud5Edget6S1oasa+uG89ZN1HIz0
YRO8K2ICLIeohRGNhVUNWZDL6dL364vSGpClZNodzF48adnwMcJI4YBGLYpSFaqhirXmo/a0cBqn
JwX/FHTGc1lBCej2k0dimdqUScDrXglkjZfOQRMwuuQDlt/ddU6O8L10DxCB6hErMei+XtUAwGz4
aguQ1p4p1v0wS2TcREVSB5gZzcHsOhDQCr6tIxIAb675DV3PLwUggUdOORb5HvnrwPqvhKUDygQG
apad+DrWmm36o+2N8UTM6+oAs2LvpYeX0SjG/eWD+H0DLy79Mq2/DKP3DlamYKISRCyNO8082FBz
tTMU4NgSUX7lHsi5vucL+F70eDr0RT4No0j21oNn2XBjaBbwca6Tx1CamYwU2kfxfx7MRpHXvmEP
7ZTkXJFoD77VVqGudXS9EgJ7wn6H/FAOEV+qd5h6jB9ahyq+R6F5EyTANGBm515prTPpBdGkrWwt
rrTObonAv7CxfJnOLpAQg35cWuI2KTE4TMny28XQgxvZK6Ka0nLfURfSMzoQWbmOiGnbNGovDpD7
bZrLH0ZZ2KzKvcG7CnbBP4JLbHFgauHkNNeh1Vn5U+JRem4df9nEU5dx1+R5+5UW+huriBFIyslB
pB8VB1f+4sb6L1WdEM+kG+LERHxzFsyqYnaJW+24Ddl5e5tHTE3Yp6An3buOaiFbcX/Idnk1iJCi
29x27yzX9jV1ys7zAq00qXQYJ8PWx9UuUqrtPpJl9h1SykjXNEptWHSyrDEDrRtttmuMjLMNuiml
l5luWKZk+0xpHrGJNFvErqja8zpX5zKR3OwEhvAGck6DI7msQwLEhiZYrbevVRtf1qJ5ddwN+dAq
diEYXzsZGXhxKrYh1KWFoyAlLeWlzGcRuYbxw0ugOumEfUH0Deujs6AZ3Xdbbyxs69jQ0i6Am0Cb
sNhUKVeecmT8+ih56F090W/z0n8BRQa1QiTJkgAtqXlO2IchFF8OmnsnBs+7rf3D6CZE5JI02S0D
xcMrcLmo7FBqunq16FNwmuHJ8oCZm755Rf31s9MG3KJmSsutrcUY1Mi4TOHx2Y3jctl+k5Q9Hy21
9vYUpQeCVCY8FWZNBUdsykx/VK00GJX5XaIqUOzlZWnKdxQOTrDQTh+LgqNGQg54MhQiVGqm2Fl5
VInFbcaUv8nKAsVwLXxS8gKDwWm4R4jD8Eu+gswvwGfwi3XFUwV5jBqL/I5ZJW4OVyoKSSqDMx5p
53kWTu9Pwqpim0Uxz8vutJrm41Tt39loId7mVlU3WDdjJE7DJn5NyA9XyRC18h0w4fModx246mbl
L4aWnXQrecsUiW9pRqHumtfBaD9WEzWYZu0tRRQxhdSApDVnbi9rr9Mw3+wFXeG0Fm8K0S+Vg7iG
7Gp3FxwkIZEhp7RFojnTTBTOq/BJvZ/u87T4gntAdiUKxHVzWJoYBJxs6M5D2dwNgqQC78lwF/Jx
s42mLCsPCIbmmNR+OsQPJfcDrVcEgRv0t0+ERoq3psG2qCz2/TJh8trET68ZcS6W2dcfuRYZqOuu
MOkRW6D/BVH+tjCu8HVt9BVv2ptrQsChbDitjfO5VdUX/aoi6LkgOL6peiSVnuGn149Uz0Skpegn
QalH2GFZIpJ0CcyOLHrLhW4VVfeRsV2gq/k+jwTghSTZX2j8OWMU41X3+i7KQIUMa93zBeaN8bIb
I6sKSbyShkVme8HatJ3fLc61ZJwCUJIMUZ1AhKN9p98FM1qiBv0GSM94crFX98FTHjkIcoOuzltn
iPecO39lQ2WlReKg7Ef9pWovPB5bRF301fBw6SZDHjfz+uSYHcKZtqZnkaQQ3dTiLVuijX77ou6R
XW/VN63XnzVdPE9nS6OllAl088o3jrLB1pXFQahQl0iXPa2fUZZgKiQ3YxtIkcC2vKzGz5JiqtZu
PydvTR+Uuv/KEgUVmYf9q1zYt5qJj0diuMTohxdjT8CqLS+ByjJio5nlod/yr7nLtyvrQjK3W1yw
UeRsj6WG9NB4U6X9VGcLI5DOsU4pcxPNAomFi/WmjqKLFvz/dhlOZv5c2EN1mozzDPS0V8vcTZo5
xXk6dxCWkq4Oir8Hk3B1M3Xw52ZsDNhLIzt1+IDK0PrlfO6oaAib7m5tcbgJ+K46m5bnqVS/LMQm
cINkQmorNUEri2MCVb9u7W/SRhjrXeZ4ruHEIQan1yI4grPUOypGEaIjruO83LeOxflTFDEEnRFz
ckM00GEXSsQHykJUT5ka22V7Ja4fw22VW1T/DRjPKDlcW+encBFgjMpK5IstXlXb/Jgn7bnpxY2g
LF6yuvFEfJPPx/eq4pIaykKeA618vXHfiIGm7pND6z1KrV71q6UJjSK52shwJwv1yGBb72Z3LHMc
1JRzhrrKar+gI6bDvD6qGUfKZeTMTXwm5x6YsKBO7KNKAPZBV8bznEP6b3jrsw53bFehpEdweXA3
1Gva8qLj3asYo0n7RpiWJvvu0DfFa80ZxEEe7q/98nMet8SnbAAycHqYGgLL8N77FqlN3aA+Z671
zHU9j0qTRwLyFcpnUw/w/2gvnR9eZXxYqv191RVGkjF92OM6g3IDDKxqVIH4+JqexAi52M8a5HxQ
5sWDYf4Hc+e1JLfRbelXmRfAiQQyE+ZyynXZ9o68QZBNCt57PP18oP6II3Zr2DHnanTRQYqUqgqV
SOTee61vcSP2Wj1N/RM8oKO0KN0bIkj9pP8qtLwtA8Sbg9F9DaMC2JN5K0iU28dclI6jQOb3d6Hv
f+9RW65Sz4vwUvD0FlOLmSF4oQbbC9BAvcD3ot3265SER6uboeD74qod1FMN8I1BXUg6ebrDr4YI
pxmoPv1kw8ir3iKG/O6lnnNRmCYS2HY9HaoN0s+TwXqMDO8t6kfyzXmGhZZ+IEPmLcgyzlOW/1S0
+RedyZs5+eLM7mtgTlAygv5n3JokmHnr2a1vnIJHcBkWAc0q8VVFP0pf7gp3egg7o92Wbfhshimz
TC828eo9BkaIvz2Xe2lWJlqgmfCw8CUSGo6Pi/m0KaoD0jdM5tMPs7Rvych+oEP+aGA0GPrsMPXz
WeAsqWumQyYOtHUIx1CS9L4yvSdpZg2v4hpbJ2QNMw8deGUN6P9ucIJbbIQ23u45P3TEGOVBEJ/F
8H2UnLVCf2UkulxP8fy9qpejksntGdJYcF0OMHa8A6x9KTjAsPRoy5Uhw3AbVkKp0E6LhTuoOXzY
pulv8pH9RPkFoq5Mb00injG9uxHkMDt56WzxYI4AQHq8vFSD1k4LxmpYInmkVd8tQ52mZLpPIcwo
iCd5mN8PlP07q+rSbRR1IY/o+qhE88NommIXzM5OyEJu7DGivTgFqPOKsEdgat0kPFCzFKTj7Kw7
JfttfmtNpX0ojO4l5dZaq9R1toGIzmBDcfLiGHLjAlgSFvUJdDsiV2aRaY/mwtpU2AmmnL6KkeTm
lr6QQ64TMJx62sygf0q6nKEk0qrzojdMy2xtGLtnp3zKEdPaBTq+rLHuU4SrpJXmO6IS5WLa2/lk
+kWKIpwz9o0cONEIKZs1uo4RV5aFpivWK3mXv8QhC5gOzbrjcnWjuY6DGtlrfScyBdKl/aoqRAs4
EWB7tq+cIPdeYmzQmV1ZyzhSDeVemcRQzOW+npHJNSUVFRDEFzesmhU1241ika3gKDnLKjg7TvjS
yj4798y2zRpSQ9yrM2kxhL+nC9QTlBaIoLyqsKW21Z7/d0drg34ZtpFcPHW1Q9Eayh9GZnwz2tRd
DRmuvMb4C78M0tPmKu3Nm1KF1zqur4pwAfKY6ImmOL0BZklMQLkyTPdhjiu05MiFTbPlJmtpXY2P
JYKvjbt48HDXvdWlQKWjXmEu0qLN8gNzmm2BVBXuxcYMvec4B6PF1Gg11jOyhoQ7k1wvnAMpTdXk
AvUhOvSaaIeiwTvgC0K6z5072Ows7NdAR2hfT/DR7L68aXK8dt6IzjbmsERGHqPnkZ4cdPJtCBWE
GpXT7rIr5wGfwCOM1aqZd6N9PWDMfoy8AE4FRgP0LO4KWmu3sYzxu0g7Rnix9dOY2EtmI381Y8PZ
SArUVZHahzxx1KEca7TiGoxS1RZPHg9McgfSoXzo4Z9vjNZDSz0+iE5TgBQhgluNAU4N0cgT0sJ7
4Q9rlvkxG83XxrOeJkGxqaR+pXP8Qkzlz8JhNeduslEhHeuZdRqPGVCep7nxMRylgYXcn8uYBeU9
wcFYAW0oTjznfa+nKVfdO7mRX5fumxOhy+n9U+rn5TbnSLxGBL+aaOetDYxy1FJ9unNL9OECXTKP
ZIos3IrPLrk+u9nxHwKUaHZx23oedsnFqZujJYuGc5/3057TztodanX0lx81PgzTyTG5FhX2fJOd
3BT9BmlTuokwfFBHupogh8WGQwXnNagxusHZ6d64cgANbIYxQ3gtw+caUuwxbaHARGysyqkQl5fx
fTTw5LNsqXYa6XOdNH/lwtz6bnznwCJbm2N5mgL6UpAmXiOGhSsJwSMq810b6+xo1s0Dw1tYkz3G
G7tT3d4QJs1uzANrygtCWEh0pvxbScYBnKjYd5ORU1JFjkY73dPDZz6qTTbXNMV8H7YlQ17CAcB4
TQN+jOKsw0WR7X6jV/4gFMcXTflUNz90C6IQ4sq00SYFPDjBW2g4x87xgP4l5pawhWsnptdJHpqN
Hxs0C9J5BhryVbr1w6CQa1ntdhrYnEdHIKUbDnlWPimXxdboW8+xzyKDShZk35piNrAwl+ucOhmG
ieLwiN0QwzjVHsdPqlzzOay7LwZuqVVVW8jT/XNYpddmkzrnqgmTS+vTT+1KZO606rZmZ94lXKg+
bdwt4Uc7Ct1haxWvtukaq6A+toEJ3cgJdmEMdCnqwzenquer1oO8Rw+EIpP8SvyZ2Q4l0GpWHtpV
h1rCJLQHpkZITam/dBXSbsbUjhNt6gKfsCzNr2bI5qFAoDrJeNumrdyid2XV1vlVhWd3a3eFpktb
gP2dzKswCp4rB35sGpJbDwlBB7SEdRsOJ6NzH/y5epPdlJ0sCsaVUwILzQyN5Ga67gx3r5YUbeFu
i7Q8ihFfNclAJ+WyFbvIqDqT9naMgnZsCgdEVXuILGC8RUgPTdLDpXWLJG5rdfXXJHUfq8QCMjix
7zTjVysfDkKwJacpHKPh1LnydoZowEGnvyFvvTHKF9ub10iTELtXOL7yEehKOjDCDyF0b8uA3G78
iKt+4gKaZX3T58fYhOWYWntlaJuZkH4JBto4RSOvzNBWV3nXgEECjrqqxyS/Iv8JT118tJLhnoOZ
dRRC3hV1+JODVr5iQ59dH/um8szVPJuQZmV6M9a22A+jfDNjkAbSajd+MozbKsbzprvM3efAL/qC
Vk46xBWo0EqvqOaCvWl/kZ7ursYeCBBDjlPX5D9xwAyM/3mK+w64o7kZpkNec/gSbfEXs76jawvn
UFKBIAPWEdrfRyIE9aETSCRVe7Z01m8jh7NSlvtPJfFaOyTH3bGjvD0WHpvPUMZ/YZSHtFfVZ1Eg
lieUHKkfwYBQ8jf2fBeBCrKNbdQHPy0x1DAyc28Lsqs6A03r2Y7yr42k3zIlncKUaMfw9DqfLcZ5
a4Yeo3egk1Xl6BeTRbdJCn2pVVlxWpyqY+E0N/k0PU/B9M1E8CAwNQQSn04Yd5A8pI+A2VswxGDO
2uYHfGfYdU1BAB7IR4gu4abXQ76pJ93exkrdgk/BL92DeE6Jmne49w9hWr5ki4Ct0pq/nofrKijb
Y41hZh36tIAgQg/brub/rI3sNUVusIuByRxd7ZbHKGDUKbTpbowFVy2bVcQU65T707wGn4ocTR5U
OzfH2MuhBaGyOspqOLd2cNeFaBPC1L4kC+O68dMex0nWbYzAIhb2/OvfjqW87hFO7fu2is8AvXVM
bqiZemBfAPVYCYKYwEPt3XkvvY9jtfLrb30Y7CLmthuIH49ROHIqDi0MHB6kg3YQRzX4twqYyE72
YHnZMIk+rpnBgiMAfkW3sVIxo1SmsBvTAaMzYobryupL0jMtYHwN8nb5QTZB42BYSusMwGFxqnzj
pWXIvgvK4Eq3zXUeh+0V+a20MWwxbmMYdjBo6h3J009IICUz4sANrypd3wZ+huvRMm8KkKNtgfWB
aeomnxUQpzyp917U7JjyMid3aROi5yG5UlUvURjLqzKPlvSB0zR3bP/ZToYV6WuepFYIf4aFOEPE
fmmxVq7CNn7o0FZuplHaK85iFHN5+NRnab5RcQWrO/uiFAV0STAB9BVrGzH49cix2EgzARVr1huK
gEfGh7R6zfjeo51JMiQG4AA1qusWawTjzOgKno+FJTfFgCqoIDd7Fw/3aZe026Kmd9Qxmrnqiprh
RWz9RR7vTuLnuHFQdm5FlpI+k2QHDx+RkkjUO+qU0ux4CAjjTAny0sYU22MwPrlyaWSF7luxRN6R
B/glHiYGM0H5Cr0PUVGvqPVD8FtivEROHN4Voz2u0nRv1Ok+dZPnORhR/dW0RTVnc9RGr4RSUb8n
sDiIhAiRNQFtHxcneAA6swmb44TOvaytL1lXexQNJakOdkauEUNfRjRls0ldufZKDveD91fOkXYX
+si6szpP10ZDlhjMT4bzRn87QjsnGCbjiyEgbK9k+b0FZn5lO/KRIrskyyE727X1g0xuvVcxk5GO
DmyBQhf8bbvqlHHwbfMC5P67ZU94LN2B8EI65djkBtkjUArjF4y14fUQAlLJ+mRCAv7gd8ZD3qPZ
dSdBQC3PttLeE0WKF8SV7j7N0BdxiX8GhHycdQfbBNPiTtikg01I/1MGnevQreDAjJdGSNzOpAxv
LMe971lVs6F/VLl5mSBX2nbuXgH94xBiOzjrR+8qLqedAeXgqgZ8ljXDl8hp6dkW9qWhSdAO43Bq
U3ndDLSxtF9DKMWHsCGR8FQw3ETg4IPiTzkLdmGEdwyj41NhAuZMnrvETg8M3Cki51pfR79AwP49
6JySqGOfcL15vrScaRVhQ9yS/XVoy++Rnz7Dzv2Gjc7adiJ8caZjOQ8erlfHJWCIakCPV1lLWyZd
WgR1h0NWNeuZYf7KrEuwGT0t4AEG44iydZXep0JM1315ipyC8CzDhoeCCCR3o2ZdRR1N6jS0V7HE
7ZOZSNYqTuS+g1bGdlhBhYUulVZFDVUmrRHYotfZj+QVwFbNf1RCBVdAJvBO9vigaDTfZj0nhcLD
/B6oipNi27z4/mBuShzrdA0y50Bu4ve4w1JV89D3xuSE2dhdG37gce7jeBK5lLlKZuTBJ9F3UzUo
zPBd9SZFxTyqk2vjUp7b/lIK/PxdW63xWGNe6eb1GKIWkl3yE/8XdbPxXGfavxPsk9gwSe4bUBjE
uHwc8n9XZZ+uWaqK+U7Bh3AZe2R6uPLfCAdbu2NNe7Hlgau45bANg0mEMcG27ZhPptcTiUCr2e07
criYQ226RrlIG5MdJ9NXwiZoLZNAkEckw6aMqSOzojVDWCW7+Lph7r0ci/hynisQ6isjFsOmqRDB
97Ae1EziTUCVvq495ii2H3FfS1C+ijWjCECD77I4qOgITiU+Yt3EF7ciCeyYWUz7M9NElFlZt0vX
3JzwDKUUTHRV+P8NDR0QvCx8Y3y/Iu33Xmj8qAmIVg68dJ1j9nOWTquPXpKm7b1qQIVgROeAZSFh
IpzymPYlVS3bBSEApOCKH4JAla3ngoPAZ0CGH2UAZTrOPANdDjjYSnwdw/DIMfRLb6k3zBB0YGI1
7ApFvpYwm9c4DmYeIuXJsp2vGCXjk4iAl3kdrQ0p8HukcuFa2fHBKPDqjLFDkxBnCadebwWIbI/V
+DbKHPwDQX/vDtyXeTo+CU5Ei37fpYAVmIONi+8MGc+n8qdR12zLWBVdN6Er3NP0Fg+D5I7Hegfo
OC/eogADehwGb70Ib9qxX6eAN1cqj/uNMTlU4oBXy92Qc/MA3oxCw8fYnGGedcVV0eiQ94riPirr
3WQvwJke+VSr6mCLMwmtUESTcPmRl41zKZrwOaegDTjZpLVxiiG70gYG/wkvYg95pb3AADMpUC+Q
WPHPIKDd1ED4yWDUl3Gcg107FCaKfcbyYiEVOkayNapqOxO2cW5I89t1gAilXf4VVv58DPx0HcXC
O/L8RjlvMLZJ5u4OxrHcQK+4TzEDnaK5uyVjol+1TXPyNd0kHlPryczvawfvEZWUtcHiUTwnxU1x
tj20ZDTooiUD70aVrbWVjXmwubgmXi5BasKMcg9wSgt8pBzeBKAPPK0/bQWSwgKBSkL6D5rw8Qps
R3CbI6JN2bNuE1NdWRn6PDhcGzehQdxUN34WRluM/oyTShpzydfRGJ+sNkVKmjDKM2LjJ/Lc+DZO
OR3OZbVDnGRs5r8mMulU0gzXwZCfCBvlzl3mwZEI571WVXc/LS3mxqtp5s8+evpOIKDv+u1EXvnW
wnXCBCdfI6OlHjGR59lNtRuiQFCYzdSpQCMjV5tcHK84Fw2e4pwbG5eMv7Kk6+97dCmY/cqfOgof
84gN3CNX5eJE85GyvERtxdQ9U2fujWQ1AUNygza8qZmizeUiYoxYeP3UvXgNNp+qq+GPltmO745h
ZjneTb7Dkw/hI704PGD+EElqhznlUkV0FLxePo6J3+1l1e4dpb/1bmqcmqIHObP8Sque4ZxQ2XfX
Uf4BKVfZcU6zpodEpd6VU/8F5dI+WgbzAvJKGM52jP+FoIC2ROIe3Kh81Q3pLoBVYIxlcXWeTV2e
k9EryRyZr0XnMLptqVOSgmlQyFfCpOi6sAcHMDVcgqBhUgNK7ufoW8k3A7RO6knzns4AKvNhiYeZ
bfXQN+ktW0x0nBPU0pz1tvHMRQuTiqk6B/KxTbydsJrxxsOKYbTjVdqC1yH/7Di1KKoICO9edC9w
TxRmsEBhwj0uyQxPGa2a4i9fOG9zERcnFctbBBvhaTLgZOsykq8cOqctj6duH4zCeg2d6codi/5R
J41GIea8pSHD1zIDc9gU5cGfGIdUNtKp4gHsvHhIlumYWt7XbSj6bh1HxbMx0kGoVAH9xnkm7YCH
4GyeLUmLyth5ti1JZ+z7nZX6zsl9GBWNW4cwqNEpY0h3lbFTYrLY4GD6QVE7V0n4neTm20Fkl6aw
70B3JduFr7AZYveGUjo4dc4YnOKsx46CAHdrzll15dZY88rIz25CVWQ3UTtnN5ZLKwux00Oy/O7X
vzLn3EeCY1NZjmpl9IQsGlrV66aUx5wKsOl1sZ365AfjaLpt0yLOIgKWEeVkH0PBeUi6AohCrcjT
yKsjeiIUIhb+40HaE+UTyiaZg3VurbthMrunuKWM64fII04DGyoHcft5KALizqPySHnQ0bhHeooH
Zr7YjJEJlO+yrXZAvCHopTBDkqQxbF4CP2kBaJKnYjcNJQCbiy94HJqKZLlhsneN7qbt3DvFlfat
a4fdclIjVm6e/pfYbb/lSV9gOhVfo7Z0dolR5cew+Ys8nwrG22UA/btGdx1ufsVmW0mDCAhufzOP
9JFFXB8zLe4NIjFJ3JTPstr78MJw5ljVutVQA12atWD/6m3MDH2lezOA8lmnlzEw00vj4Q5H0s3u
N6Pvl3R3nKHfIeN9aJOTbunoypCtSRYMMWLyjBy2OihkPWwY+SXVwd6wwgOa6lUyIH9IGAcd8/LS
lO6L6UUvcUwJC+0ffGQB6yomsthfz852TJLx6EgYQihY5K7sW38NnSyNxi/0gtdlpfiAANBh+DH4
VkBJipTq20ww3dtDdcy9CtmRW26D1PiGf9SDCMUhoS62tRibPQ66b/nQfUfxCIEMu3NtYSf0qvyA
TH04GulSm+vuEjh9dzFGt4a6IlKQD4yeGkSDAa6CdeUAIogCpbc0NoPceh1lmFyRfe5tmTD8VSNw
mdDBroQbo8gZ5DVkZZQzSHihkl8smjbUuouX/qvhkz1U4bNKyATB2U69BpM+2doOxXEIVcYMZqCM
dEfD7+MMybaZiIEWg7GMPU8+oHgxkt+RdnxfHRlJ8DmTXV43W7JtkC2D0+x9UFyJPNk+7b9htG79
gPXgNIrEnmh4CEI2Z6yTSA5XU9QQYeRfjKgYN/5k3RYGKaSBB0aayjvRPko1d9p0vfPcdumh7ltj
mwDpDBrG0hcVdndemby46DU3NYvLu480/QUikmjKdTVErv5UKuv8q65EOfeA6fQgRXgfD/KisARz
CKV9JhGs2PnenfIL8krYQ8N0hsbhoUerGWti7K6INTaBdKzNKryvCgbLAp0vTU9ofu6lsNxvEx25
tUE2PU7j5zGIX/V40zhPXgayOkDNfWzs9LvTR1uO9msy/LIVmZsGeYt0rgyoPTrnXoKP1HF70IAu
f7aeT7OKzoCtCfqVafrMUCK4wlC3jTuwNG03nz2vekhjar3Ob08OUTpbF9QpW62x6y2UunoZjBcv
RcA0PW7hWHS1IbcJwo8to/1qZdDv54Bi22QPl9Bcg3g/B8NrX/XdrtB0hxZ/jhWr7uQNRsNxEMH0
3F7BQgGC792gVGVTqghyWMfhTPdLu4hoh3Ocjzywl0jXXz8gSYSHQspnqCT/+VcZhE9AmLOLyrNw
LrE3jSe49Ztfv2u8ybn8+lUYef/5lfLQ2CFGpqcz0bDXJUB8HRuKvMYkX3eW65wTx5fXqQpQkves
T8h711loj7tJhozCl9/+94+oaq8V9sujl1SEOwQdwbZTWFwrt2FWWJb5dui0vPz60aN+d1Ja2q1N
60vX2rnzCYK41ezpdjTfG2yKdzzdrP1s+YQsmbuQRw9bUiyR9NJwy2LdbqgLFYSZng5g/FIMU33X
TAGlfpgdeldURy988+eQ+Lyo3kZJuNVR4F5AR5Rf4Gw/VvPUXpe/PCKGLQ8Aj64ja2hubEv9D0xE
/2YP+s0/9D+Op/3/0GRkCUJZ/+8uo4dv3Y/of/3v+tv33yNof/1nf7uNtP4vm3+QqWmNCVEr/IR/
2xml+i/laTqWmqhOfIkmDqX/tjOaWgosjqYULn+OD+k/ZiPT/i/hOUJ4tiZAVqr/twxauWTM/rfV
yLG4CTXNbs9BjasEpSp//g+r0UwTMFGDka0tT3/9ZTjpcdyeEFrOBDEoGgwNM/MBWwNYgIhBiMIc
FDRWe+3W1nyIZ+NHMAD2RDoRb6FA0vVk0Id56HYi/vR2CZycZ099E9ZsI95ma0asG54JEVp7g4NJ
P4f+B+JHXOK0ExfX7mnnkLuTjOa4ZbRaoHsOmZ/o4fYfX9Tt3x/xnzGzFn6tD59c2woWNtZQznjL
n//jkxfMH6Ghljm8+RI1UufOa9jM5e2EBHOHLjfYeXlqHoA4nZGoAK6OfRsfTV6vw4j8JyhHcCvT
Q0mRAkUh4Pw39PVZNiiVq8BDVW0z/AEdd/rz+16+kHdfmMPIkBVmKlhiCg/sP992mgTVnESoCZBB
XmSLCz2PssPYscOSzU29qdBYz6kbrf78ur/bXpeFohzTwVirbdt1bOudJ62F6OunKirW88RsFho7
RxzQBnjmuks87Jm+fhJm+7sJ7u8XpOmGVY8wYFu8f8HEDIveAZ1I4ldcHHpjY1V3IdilFdrW/JOL
an78dJrzlGkK17IJdhbvbgM9ujFtJFB11JfhUWRTccmbia0c3YVKCvsWFx3Kq6QQT0oZWyQPqFl7
KHOD9drFprhJshqFieRoXSb04rMy+mS9fvzeHQd1AF+C5SDUWQzO//zeEeoiAvOBKbZlGR9sg5LK
zoqj6ntQDpJowCKorgvm5Dd//t6XXejdgnOFspRjU7ZLm8Sk31+4L+HYg0PIIXQTODW+eEOeP7ay
yx4dDsWh7NSt6X5BX6seiJJ+8R2Xvvjc1etWFek9Tz6SWXBgAGbkt10v0nvpmI+EAXzyPj9+ha4j
cE4iLacgxKD9+/v0TMcL8StnlBsJvO8qK87cGT+92ulhX6OqNskDvOuGrUFqWpTK/K4z8CrXjZmc
zHzwdhkpE/eA1nXx2MSt+0mstfXhOiqMoaCo+HRM4ljUv7+/RJmjpakz14HsTqiE+isLU9UBzpm1
JcsKnxR3199sCD7Az4L55aMvsqfcAGBv02u5VsuPQsXOMvvMmHISU0T4EfTkQcL0wSly1dZaHrWB
HxpeTGVOE1N6BgNBRl2vEkhKTdBVpyYfN59c/SXb97dtiSXiUZmySLRweJr8/ukKW5SePaHg6hv9
qMeHwQiaHwln/aCkUknEIUjM5ieYFKsOk6+Rzuj3+cZjTPTJn9+J/Jd3om2hWKjKgyDwft+wKIqz
yHRJpRx5bnhwVlv6fPEgHtk2Q8ZX4FR0YZxt2nRnpqBfVZPeKIsglzk2dgTvlld+IpPb2FvyeT35
OiwQFsLTr9WMt86eh4PFqZHjfTMfyyHubxHZkwIaYG9lxiUy6lrHtUdoQzFtcBtya20mwSFV1icX
/ddHeXfRNY8v05SeBRTKfbfk8UPGljQ0fgaHQ+TEAjtgldv7doCoofGNBwOzF61utS+Y8mATVqsB
et8hXHx8LoLTtZChc6it7AbM/2SZ/jX99cM0xupem8yx//zV2Ev8+Lv3a/OolZa5HDg4v/y+SCJf
ZjMPjQzpw3xXeGV8xDZ8bzYxurCo9K/7nkjAKnPi/TS2jxRv/qmPLJPhxDxfkZI6Tr79peh6b2c5
tPMBpn+rZRSij9XVrvddzJmhs28mWZL7aJNjbJKbmoGbogtEqzRVtn/jBDXC5oViRkvs1MRjecha
cLqFhA2bortdxDeQjxJ3mZfkzdbNyUmu67DeIRUeHunNUQPC3zuDvPXXo2xIPA3D+BBHjNiRYWU7
c/Hx0yB97gsiuLqmfyN+x0SYU+q71nN/lJSgyIMHsYWFitYsKh/cYVoVgvKX5L8DI7xPrrz54Zin
xXKQ1N6yifP4ePf0bnJdaBGF2drF0HHIZp+W1NeIQwvI7f57nwrkE3rITkGP6ZJTEYeiSd4I8M9m
Fv1MmV3cF4aUhz8vCPPdvSqZvpsgPjDP2zZvzHu3a0yN3aHCMRGszYjjfjk+OynmfYpzH+T2UF9Z
JoznYtL7eZ4uAhVANsw/+6hYoqL7739+O+8escu74TzFkcOCAMCp+927KUmmCK0OkCMDVxJzcmzO
Ubg4/+igC+CvxlvX2+Xxzy9qLpf+HzcFR3/LcXgqgJ3yhOQE8vtNoV16eqVnQIvzzeDOn6liIVVi
OfYC+SSN/lsxWDGBK1kPpyo4ectf+OQtvDsK//0WljdgwSJ27fdnC5sgtKL3S9w738wwuCQYsx7h
86Nybr3+PFLwmnaoN70TPDoWGVI04D87Xr5boLwFdMWOQl2oFWfy98+PRjv1gCEsAGU9/PAlO6dX
dD+YOYyfnBPePYaXF9IWlBo2Ts2BSr27EyDBmiUSUcCnTryeEsbUwl/ni/m0biFYCY9jTfMG8ff6
zxf5Xz4gpAlbaEAhnqe8ZW/8R7kxiAEpASGU8MuJCPn1Ccl6xq+8fNZPXupfPqPruRzTtbWc2813
r5X6tqYBaofrEjce/aSMGMpBx4coeCG441WNlUUvK1b7II1Iida+e11YaCIM10dXjD1iJcP0e2iV
2WEw5XhHG8f1znYZ1RfVjLSzfSwpFUkC26TovTMQqSuvJtADWKi8S6CSXzUqhrEmdoFbTKeBIyBa
8Whd1Ps2r9xtgGfqGFWBC5wq2ZbS2DutJlRCgCsbGkmzD3Pd13oU9KcCeUjaEkAjoQinJOtuE84Z
67FKurtKshVjS6VlVhAb7gdV+trYCi1fqBkWuMmby0nqGgbBfG2U6fzJN/ruwMlKUgx7ANSaQglK
/HcrKW979KoN/e0I6s5KNOOdw5yPoeVz5nbx1hN1svrki/2wVShWLAdcxXfqfFhDEe5XTPQcYsyq
f3K6AaVQ9yT49Z9f5uPyUbQVltOcie8QRd7vSzWOYkWuLpDi1lzk8KZ6DGzmM7nLlLr1twp9kdHQ
DovQsP75lT/swFxS1/G0IyQ3J7fK76/MsNFxyckMMOy429ojLZqpon/taiKbI9BGxwHZEdrwzzbA
D88h+gCWRq4IwsVaMC+/v+6MAYGQLjzk7YQeIkQ2Soe7TPdkEWUnG+DuKndQqwFVjPd5iLI4qpFA
tGOZXnHcNFGkNbd/vhLmv1wKnok8hFyXBQYR6/e31OeJ4ceyIVGhyTMYjMkGBmV9FMbkLXFg91Mc
CSL0qvSCDfNXlAnBVkHVb8qiIJTDN9C9zf4pGpw7cAnhMckQJLlW1O///Eat5ZD5+/MLIBZEHHpH
ksbU+9WSWePgVobE8a/t5PTL9hm4w/gTF249SXFtRoPalC1IgDARDROBbNyz/VXrOfbfFhAuHGzP
t0CIdyenLwh2h8pyjmaHKs2w6ZsikOVA3/FXbe+Sii745BTy8T7mMuNXNoWE7qPed1QAG5ed54Bl
qerpyZz7Q9SgtGnt9on/LINJ+Mm+8fFJYGse9yaIAo8jj3632MjJccHjTwYx9+Ovu9jlTv6f3MW2
zf70q1fgCuv999KWxUgLqkOfhtd2NQXdyzRxbBrKOr80wbZzDPTfwk2AgmTJZ0+gD2vCpmlA2531
ywd9v3iHtnUD0li4pKiRl42K4IXj5x/x4zfHmlO0ikw6YQ4V0O/3CAHTETOwReeN3vEIB3mBIoQF
IiypUDeE7Y8/r/WP35xD5U65xSrnNP2ey7TgCSD+eIBOZ9DyBgxiLCEYhz//ZMtR8/ebig3YdW2T
str9+EqtQz4BsRU+yp88f4DL+PdxEK7IDcIntfvz5/qXV3OXbqLtCTZdLGC/X8dsKKoJ/T4SDT0N
t8yOi4YWWzhW7i51m/6TxWF93G3pAYG2kpx32dnUcpn/cRSiRIwiKMT+KkZ3n44DG6u/pO6UKBfq
XNV3tV2YO6TOBDAL+LpjlH5PbXFtN359bqyCroGT3zixycPWKd+IDTuLNoPtFIQXSdTkSHLYDla+
fV+0BLL++Vp9fDjyjunlI+jimKqtd28e+3/uO5PmWrUpQZYgXNmdZszjpPccBKzgjQhwiwKxuAeZ
+elR/d+une1CJ7PoVuoPm4dk1mOGuIXxMpH65Ezi7dehLSfhaB17w1VpBDgEsUmLRMwHFeI9GxRI
lq6Vt6pBZ/jnq/Fh5dATRk+n6GfBPfvQdCMGi2A9G5yYLLprLka0IZmF1odzcsI+/qSK/fBIpDhR
NuJ9y2KN6vcERoJj6l7xaqu2nm9pJqBT1c9lBjsweQDdoGHIuJ9d8PdjAkljxeViuwxdOBJxNvh9
sXZAq5CMEmY7NVp9KQYExXzqmGAb/DGEfIVEL9GBcYEEvlkN3MMYLVnoeq9VW5fnqi9gLeWPk80s
xJqDO1ITvc6PdiXm7Es2oqqc5/KzGcHCovt9++BNM1diC/61VN8XOWMnG9cOKsRgIQ5+Vw13o5e1
eykL0g/aKsTAiX6jjDvNiScjPvkhMev4k07ch92SN+FZKJQ5qgLgfP8AEnHsUiNIjvSI1S6xP94R
RguCznPjT84g76dYy5fEi0lvge/9H8bOa7ltrOu2T4Qq5HDLnEUqWrpB2W0bOW9shKf/ByB/llt9
qvvcsAQSiaQI7L3WnGOqxj8Gxj5zeqJPprwDApv27c9eUE0N7O2oT+mYmYUPlIvOvUi6HxIVOdAq
0z3EjgyhXIhzA1qLMg+qV30UgFwyxGGhSru11PRjwBd15dKCfCprKQaQa5gApXrTyEjbkJ9TwBUq
7+xEVy9h6auHmhIVhj4VpGOSP4QjxSrmadphjFt9/e8/Pu0fQy/+LelYuMwIaF9Y6nSt+uNCOoix
Ls0ISNHQEHPLWB4mTCbptHvmnR1o+77MNLSBaCV9jYIkE9zwmgOIJkUluelDdC2Fd/73c9LnsfLf
bl2c1DRtAK9ocYn//INpgg4XPlm2BJsUYp9jMPNd+81FhYcGAxMmxbwL5e8A1aCNADIItROS/DBv
r3pr3UyDuMagVSeUOdmDUVjcc739EuVNckkdlAux/yLtOiOPpyBrRSUy0YqN/I5Kmk4f3/uWDIN+
o5oS6owbiWKVu6wZMeYhYyyH1P9C+gjqfNfodqAEYdKJB7Py2vteUYBtYM1pfH8KIw2BcjDYLwMF
U7eFhCdjvATcvWuWrqTDwc25xCvglXeD7nzPK009EkK0LOUAq330zbVFuPrCzQpjG0mmv02ZPznK
OXVEtq+9OlyRVUzwddm8+oZML2oS6TtkvecyFOcsdBTMCGpC4dOTq7yksqzzE9J9ZG+mCjajlPFB
uOqdrZT191VXdXBSCA/36tQ7ZmW4NZsY/YalPstO+dJqWnSTVRXdxj746aQnGRd4+hOvRYZR1Avb
tZM77GITvBACnEhHfWmRf7PHJ//SZa2JhbWApmDK4IAHPiUjrBnQ4MCmJjvwKUwprSvc5XdKAVyr
wVD+FDZOSUtVv4lc/Kj62noo9aE76GSfLRDQT6FvZnAILcKhYw+coG9oyjqmWnHVDUK/x7z4ngWi
2BdVUy9VClCXpoSBWzVH3UGU4iAPOqdWAcBy6AhqTXUQDKnymOVf7HrEMRg7xtkts6ubO9YmITl2
4xu+f/JK+zJqhnKm5LBJAhTdjVZBNhhQU8Ru8hjXxbBrE/dHK2J7b05+f2wrm54O36LNY7QrARpY
XH3wXUySHZy2eoNolEgxHBFTXhXgA+gZOzxAqWXviAhHTColRBv4eASPmPxIMx+URmj8pVQIYFWS
4QjXw6xUos9ZQueQd0bU7/0AELAjvPEoR8Nd5q2r3RlOjOFuAN/p10QlkBQnFTU4Yt2onvP6Kay4
78RVZJ+xD4QbLWjrXYW7ceFqZBJ60L7vkrR5s7K8uPMS+6dtwYgSTQcXQ9w1UzuvzNWfThZ5ZzcZ
X0z76LTSP+VCa86h1j84BbjFpi2cvTGqO6k6w8PoKs06hQrCNM0/+4OLiy2s35TQSw9ZWekA4s5G
dKTZIK+aDOQ1qzGmVymhf6PrhTvD0pKr6nXxqunA/fz7hegfIxOQz5pHZZmWKTOEz7fAhoFrH+Ml
IyAQXN8UBYWmSVuD/YDqlf7nLeifpWyON80LHGZdKs356Xz+uBb73YgdQ2dQ26BM7D3wZejLGKEY
Nm6xRCUuNcAvkHPzv/Sin2JO+X+0omdwOSiplAlm+1uHcn2/3v4pb/jH1IjTYYyKQMTkYsyY6e+n
4yJ3QkDAzTex8J0MaVocVZIOer3GD5y4xd5J1C//fsjPwzMuthQcAfOolHA8/XODs4DlUju+BVp2
CnM1fdNbxLrEroC4aetj5in1fj1G/dO/H/bzF81hGRXStqfriCzis4IldiGFWYLDjiinu8zlgj+N
x12q5ve5vP/3g/2jWs/RAN5CXjQYbdDunD6EP7/mNNLbJiTTRuZtcfQ0rioReq+F2mbDKkerhUVH
aNvCZRSsG5QmiQOK/uO+//m7nc4BD7uHCAABC2Pvv58DeEDi2Y3s120/SaxwjednaYYa+QEmIwGZ
1P9Vvv7HkHI+KP/cts1ohRLdp3+oKC4EbB6GlMTbA9KIs1MLHxHJrMTwC147hBWkBshz3TDIvuUo
k/OmSB/+4+P/PKaczoLWLv+6FJz+OS/uwTWUlktM6GCPhGM5NTnxzExQ3NRkahEcAb2tvnQFJI00
dyEqDF10DuEcLLjjP2BObjdjq1mrwvXt/5gYfu6xcRyuNzQvpnoEJPzP490IMqw7FOavOXtduu3V
xo9U1e1j4bpnFTXh0dSy702mFU8YL9ym3o/0k8JSUV6UWBsXiqJ0t3//xD5PV+eTQhFhuvy/0Fv5
9P+qKDVkiwr3BWWG8Ez+HJxbSx2eEoh2uwQf2CLq+xVDzLvOA6/w7wf/PD6dDs6YnOqMOVXXPtcV
ANDhWCxaZdF2tJ6LjNlZMGEa/+Mo9qzV+nPMyVesIpjj82e6gTjq0y+iqV0zDnGecZfGxWvGJUZt
7952kq96svdV9YeBonWd5kN89oz8R5jGA9RJ/ZX62F8izL96TXthbmlvnGFc6aH/xbDkuGtUdU80
WnDWMwKKfGlcauVQh+NPEPaEmlay2nj4xAmfjq1VCrhiA5qoW+hBjrfSRRMaWEW3dyz1yVP0H0yh
Gb76obdKPK3YAaEEwgNaeyRVPspM2Fe+QpuDH/0aevdFY/p25mtdyCL4jtOIHMTsR6yrcN8gEC9p
Yf6lJSLeaqO2EqYP6i7Pz77ofip5iXPPMb/4EUYXsy2Pqj28CnWEGx3KrY9oBOoMmSd2gMFIrzZw
XIITltljkTYHiQ7qKEL/tQZ3xl2KBMQxsy+tVW/d7EupwrEf8LgQeLCvY6TvhhIpWxq1F66W5IZX
5bp0bQTL6b3dUVBSDSj9mNl2o+buZDWmG9lSkhEyBtyBcm5X9u5a8D90mYJx1Bh3pOzcDVosgUW1
euhVQvEiW13uvA5rpKlot6gcHvPW26APPhHuWKxJNDa2g+t+s6vgvqmN7/boFovKay56Uz71sbc2
o8Hb6dnFikokGvQYsTgsazWe4mKAI0PT5e6h9gS0Sodw3BgnqT1iZWg9l5GKtp2wQVlG7y7tjL11
Drvn0CIdKWQmi+rPDlExMja2S3UFKF4hHxIvR2Yk23GMSP81YbY4Vb3rVep5YYh9LdDIoRGN/wD6
GHhRWEdbeGRMw03gISWZ6Tmp1KMykL6jp/V6LK0egEIab0ULEjCLv0yV+E2eB9s0gsHU6A6o6c7A
5NgrHnr24CcTC0LJ8uJVyiFaJoYs1kZQvRIJ+GKaebZFqYr/DxMo7ukQjPhOVN2r7pvNqQnHFalT
9WJs+Ios++a4X/OBYGoGEmRXJgtLw5qoqf5PbCUbwe9uNWLyX1Z9SYKB58JfsphUNAEly7zCRekE
C1cl+dOSRBsBYCalKsfdZ40d8aOFBVPoLolR+juIJFYi0l7UmAZP4cizLp10Q7rjAcUZdjQjvmSD
tiPSMF9ZBrL3EbLtwjN6MAYtfgCzehhsdTsVChaes2h6o5hMpeqSn+FjykQRa+8mKtQHwqpvMJvv
7I5BfMHPNhKGM4Xz+mvDPJsWVI++jPiQVz7szb03CFipeKHJrBsJL16IttzaSflUBqhFai3dAGp4
Qp1DXy7qleU3k+QxeJt+vtSj3Nr5QrkksSo2rqX80J3kSanj8WrySya6Mbwf8v7qlM0PP7e7hzQw
3zquYykz1y9B3m2k6L4r+uChZ9c5eUJto9iqwSwLGiXVhErqyYtonTTZdgWj7haVQEhYUSl+xFXq
IFUihTHxdWwS4ausoP7aRVwuaaHC+2gh2NsK3E74fakVZtcGnfs6VLwfeqjqa8Xw65sztF+qofwr
bMNg58OZW9QSrKIZbbJELbYSZPMuVczq0ZHJrtcoj9DiVfHmqGKJuIYQ66RVD1p7h/UcFEBbW/sO
pxLEbRyNoCkWZkeKnJuBJZUyBvxaKF/qEvs0qAl/nxDavcgEo9eYyGmLZG29gZCFQZIKaPGgCSyp
rZ3RS8phA0kMEpRm9QWRIIgwmcxsVP9YcFnZ1A4zzKJtsIj3j+RJbgM9hsCJvKCn2sB9GCeRVF9k
ivam6VvrNNqJdYJG03Gh8ORhyMCyO4341gXlpYBYQICD/Y3b+SlsXP/Z4rK1ymL3xcqUnc/QDAyS
Tw2i8yEj284hAW8epViMJfaYVVQbxE9T0n5NxijApWiiWkrBcGCgXZQYKY6SXDYSE1S5DyjYE76M
daR1hLJKxTSsdmEAVCFCKmuCkhjTQzUxSkh2iDa9CpKmMp3yvi6ZhRtRAGOFh6CGazIEjnXsE+9S
N34SMVzSf6Z+69/5ukfJIQyASLGUoQm4GylsIZqsQXSGSnnjKtudM4kla1oyCStzm1AZlU2tY8oz
ABVEUdPziyuDlwzLIFfaNoWmHYcvXl6QEOuq0Tkeiaor8nEzwut6GOlnPASIMPVMfm+avNwZQu9O
2vQw/9XZTXfypBdBWbH7bBHlZrH5eCUIg/40rzM/975iOsbjlh7D8x/Pfawz71uZ9yhEfRkK0e8+
7WZe+dNzxUiC9QgKAxwo+bMmiTFxKbBH8uDlgzhqIHKgkc6PHy/Nf5FgcW0JCNvFOpmSUIazmHKS
qOE65zC1Val75WoAqXaaH95fdw35M2uFv5mf636/qpE6sK4DtdomRbJP1DL/K1S5jCWRJW5FIpMD
d4t8o2m596JF9j6G0PUX+Wo9AGhEdxlan0PHHXrj4jN8MarhkE37IOUam3PtmzcHLsy+82GA2Hba
vYAtIniTfbhSEwt7aPzb4JUm3s431x1N/7HTpuStih+sPxrOgczf/IszpYnYcfCM4zG8mEJrsWvy
fBgZ+nqAL7ebF41KuRl5YN7IDrdvVYCAYloLdUi0G6OMyXo25l8UMTEv/XNWVf19PLrVuYF91k0J
gCrdjoekj2gAxl60D6s6fEDSMpzz3LnWagYdyvcjOOmEj4L+ZOXYKq1zIlukbSzNO0EjCmI3lQbj
E3nLjVZ90n86cV/8IPGjQwlT5w92ppK9ojjBARxDeocpOFjVdl2+jTLbuVpQ/hiy4IkCT/Zi93mO
4FW4UMkZcslMM9ep0gfPGJ6/zbsNB2cFY2j4alX4VVvLwbvf68W+j+EQFI6Z3EcO3IMOI+N3Wz/M
u48rtV442Wg9WLLxNpUuxQFjmXbh/k8Fuk/VV/LODvP+ucTeGlQyL6pP5m+tyfpce+pwZNQXbuCC
iifEOu/v0Js4W1VRfhs92SzrIdWuPsMUIHRKvkuSmn+YqgqX6JSbxzZvzopPyntcMlaEAp0/4R/v
0GXYKEpjNX/yHUVb5QIO0Pyq0qvxJo6iYONOK2f4Bram4VOMnhad3FT3qHgE6CS27bXGPPY1X7VH
2OJTZ3C396PhdX5RYJ+5Blp2mLek0CIfuCVMJGoOOj3U7tNA5ODDvPbYtjsJtvU278k09GciyIGL
TIepZMzIxsfTMW8Xd4RR2aPiv7+ByMHR3sRDuHs/iao112Fv1Jt55TRq6m3AVO7XGyAxcd+mnrac
V7bxMR9V30DnOZ0R6I7+XMb198LOoaHgklg7wN0bmD9BfvInksz8QAclO6HBrMDyALL5Yx0LlhIh
o9Pq788qxS2uy+Y4b/Kxh3kNhpzZyY11DvD+slIomLmTr3/s8P3PecM/9lpliO4U+jSr+RWz9zjq
P3Y3naXsSXWPG3M/v/rxPubFPzYmZa/e5Tnf37TVx6sfJzq/MD98vBcYuoSEUzWfhs/cVaf3/X4y
H2t/vNJp46Ut1GJHmMYlinUiXPLAODtlhS+vsh2cqi4CFCHiaKuUTugfYgN5mqixETd9vRUMebYK
zHAsxVUHlP731qoflRBKMkI2Pl6ZX24J9/KqekrUnXZROYa917Xy5AwNMTHedOh5PZVInFWDp2IZ
d+002v+973kdhRh2r665HQwJAlcJZ/Cko+B5X1T81liPFchTqVYXxH39KbOa+lZOfXEG1HcIuBmk
D1BGIOK2V3h3+SlFnXybV4sD6KVtEp4kjTDIYZV97xape3xfbPzgEeCKDkGFDeZdxnH9RKhpf3zf
pa/qzw6IUpJ7OOj8EOThF9Gr2a99QE19HYkAeF/j/bQS+y3QbPfwfhQvrr8FLWb4913WWfDdhy31
axHQ/g/GXxCY5zOkTUkafFIxdv39Nr3SCCF40OP4dVKppE1KjXn/cVadSLHyUv3dv6/Th8xmMdKp
+/mU5hWpChRw8SPyeOdjacqAPdrJ6l/bUM8C19y62R/7VSya9zCvo/fn5g/KrkZmPtS/dx/7TlNJ
CWF0zd37vqUhGfTmUt3R5qXD2GquztyAedP7+ZEKajLv63AJzd9dbNBRzAcle9/n+zcoSD7pXBn9
2iczaGXRIIwnZOF/34bBXHQJ7N7evh/Htoh/d8dOA+vCf8i8YusQcQCqC5zO/L67lBF/RljQtpqP
jeGvXkYQwv/Ybx8k7bLTGxhq7+voVCQGJQi3zPt+7ZfGKPerAbTE+34JidCWriitX8tNSJ6n3UuC
2OfPoPGYZntF12/e99mqGMbBIsP0+32ugeoH4PLccvPr3FzAZSTNZpv5regaZhKhXlvhkv3FzXkr
zHWuVUcjFOEeuEx7gy0lLhqz/HlJDqLeDhJle5tE/lmvgXbaNVGLnm94Z/Pvi8z5t17k1Lekz5rb
YNENVT0y732VSOZ5cVrjffvuf6++LybScs9Wpm7nTbNp+/mpgG/iY5fzUxFPAabvgT2l2spWZX0j
3lA5My2FZ8LR5/XzzIkuRu5s5n35h7qDoiIM3dww23DPwoLhOa0M56W5xZV0z9N+56PPz89P+ZH5
x9F/bzhvM68lA8c5T2t9PJVNu/+94fvzHZHhBW3YVUIShaZx53Gjurw1lnRJF45XH08BdlEvffzV
A9sypF13o6fT3YpAGS894F8ScrVjmOZP89vWyN64lIEAT5Py30bC67aqVcF++eSnd2hxcSNbB6jw
fLbu4Npnofp/vCeSs+1zUXn/+1YqQGXTGr++pGlR9ZU/PiqZ+RadU+XXt9pNa0yL8yfnB/VP32zT
s6wYv3ZN/EbTWt8Mae1uMfPbt1YtvqL0NNIiefX7INpjZSe6IHOd17jOCPuY4C1xdCe4jp5cmM5w
yGxj57vCW2c+7GizVG/9oBDv5o0dNiPMgVYilNdehyvMOF454WJJHwa3uA8nXJPVjPo5bUOYgEMS
H0rdjl5CwwP6XAZvUASA36FC3c6LcE2tZqlTFPuSmX22VxsoyzDn/FckYickC8Vj5zrJKY5MmKG6
F9zFDg1YS+bkO/djfQ2dQt45PQP7+ZzagB5kJPrgDJU4eaAwcW+ErbWJ4p4CUU9EGoQG69nV0nSl
6uZ4lQGoelgz8b7NsnE1qGV/SvFOAc6d/pyXmVP++svQ0xdhi2GCSv35YkR6PPP2aYt5M6OxcN2E
QErf90W3mjyGj23mAyRpUhEvuPh4/n038/LHFvNiVZkd9CSVCcV8qI9t5uO9H8XMvXwbp/rbx8af
1/7Yt66UFDtlevh4i/NmlRfz5j/eSubkXCEDQlz/+Fg+HX5eW2knXJrj7j62/fXmp/f9cUrzy1Xt
PJSj4m7/OMGPVd63c8YmWZtmT7TZvIfp4X31eRd/nMM4uMeuO/zxzO/v7vNJlz2UDuxk/vp9p5++
mI9j5CUoYXfov//j7fzeZN4DfDgI8clzLaNrCh76VavhSjlqJciMzrKdHIZhb1dpfxnNlhGqbTrP
Za58E+0gf/IGC7sxf4QRmB2VKfJTBAhvzRxVPecRKS6lT4W3d02B6krDpaUX3dvYBMemirqfdhhv
Y/Lqvxrd9LPzTHFvuoh1sBjER88szdNopOa6BXL8CGO/WQStIb4LWn1yOngYhs9uKMMvHmXsVUzK
xR0ZZNBy0avuKAPIu/mFeRUmPU+/znhyeQL0s/IQj4XlD49jNJhrkJ3maT5wl0D5sfquvZ9Paz5B
YYcUfjkmaKdjJWwoLTQ8l6YQ4ja/RZoj4Gmnt20TvwmEWRpPGU2JhYPy6AcZAeoQyZ/T5+ZOH+CQ
q8Yq6juSeZMYmkvnk4tpauI6f/iNlxSvBPJe3z8lM17ZVRL9pYQ0JzLdkQ+1IapNVBEi1gS2d3Ro
VGxATnQPbY1Zuq7G6C/NjVbzGU/fKz0Dug7cF7F2QKmtsc69PwDvK9KFL4w9hcx4r8L9gWmZX2AG
BXtyXai2GoRGIdrqn12VPJBWNjs31LS7rIYJmgAFw0A3chP1fdytDoHgik/AU8YcSWhFckgskFXe
Q6959de0iMd1U1uPcNDY1vSCM8RsMOCSu2guzWEnhq7ZONJRDjYX7AM3rDeE88h3FDe8SE2JIJco
oKxqUJeDzF8JenyNYqb+8ByXTqem2ylbgUAeI6PpqzdnywXDHJmApm30Q2McVFA8zf5s6QCGYLm5
Gx9aJ+Z53zgTiWeeox4kmJtGq8CL1V3WJtpz1piHXjOeQsl++B0kD+ibUuLrqy2W7PGecPlyHWOX
Ox+KxH/U+xEFohF1FGGZjrZp/axaBKuZTt4Qd2/v3AiPuyuhrhsieZJBHDzVYvIHD+VD2Yu/FJlZ
K1/xmnMeqg03WoOEv6CQEIuLB+EO1R1GoWFDVku7Nb1tjX86oCdE9fXVlmn+Al6JeDqdeNMqLqBO
QUpbcmLKVjbCvvZJRnpzK4M3FwMq0OXqsciNZqN1jjwY0wPFJG1Vu9bRxIN6Nuo0OA/2iXosRJ7p
GXRg33MnsxnZ8pTa5T+0qIFKWGThMdetYufxuZ5rRj4bQ5HJLZVX4WXKsm0YSWo1NkfHz/svNKWi
2Hm1g77+a6yqp6Fy5JPeq2i6q5IfeB6f27KPz9UgdPJ9sB+l7ogNwYmSF1VnGNCBU1rp5QnorHKy
iHM9F3bZMx54dHOqcSYMiZcEP/i6TJqK6GplvC/zRYQ3YznSNH2pMlUhOLe0dlDWvJc6iW5lp6i3
MMeDbiKftfxiWNZGHO/7ajzTJkbRoEcwOEWnDAvSPhFAIXgXBN4cdHXo/qJ07C76SItfQpClskic
b40WUI2o9BQ6nI4W34EHYwNsoi+ZaXdcJZRVW/nayoHweEU+ZXtyDJbEqCe3jjwrB7AkmGL/WxU7
y4o0rG/0+JG/2cK4un1v7kprEBRP9fwmo3inm+H3asiTS+5NIXYaCVWRaibbIAeZMX9EZUnQAAXg
YpNNH5ZQGHjU0k+PqaQvX5Rcfannb1KisO7xQi6rIfVecYkD469olo2jn62x4PIdtshKyDO4wZss
X0dpVoswiWoqaGZ+Mmq4U7VZHODOx4NBamltrXs0HZsYVf8+VGLrECTjpS7KDKB2La6Y9ty9Xjgg
xwRxtVmZvjCeAhY3mAemtc69M4QvCZPeNz8GJ0oNvDwZf3ueSuiXVBT+Xi1hu61yKa/BUOeHXC2w
zFUAllShQNdzGRE2sBZWxM8KgoGt/OA7k1o8qK92a5+UwOhPuhoMJ2tIjWM7POn8fO+8ioJqmXsO
McdFdIePfV3rBmDubq1ZWfZa9Y63HSfIszEtinK8yZES5ZgD39OMptmBz0t3oxv4N4UydTGqL0o/
1I/zQzo82iNDQnfInCO0deMJvQSX3YQqW5XxmfSbXlbFqlIduRP0UlcYVovzOParlpEh/LrSONFs
csH+Fy4IFH8REZ/5wr9OsB0C4xnDCzecPCO+VlGot5VOuyRHwtykbWBejRYJrmbn68go+qNe692x
7JXu2ITJa1DYX0o6QK1N1npJz+6eaO/4PqZuyb/zNcNHuh/LMjxUNqEEiabY9/RtGA3YOGUlwWb3
uV4+6P443nWS0s+gvCY0BrBUGG5Q0oNTxH0RW8vRjsuNiW19w6B93DaEEm+SUlVhnTO96Yzxm4HA
cGmao3PnNbVCLl5FqzrPoT2WzY3rPv3Nl2r67MpJGKpqJR9Vpuvvi4qu7SUN4zk/N5+SdDUY43Xo
ommk6XIlBvgOCWGZi7UYwvCRrnR5y4xxZQWaf8+d40GMVkKssgM+z39UnVjchaneX6xAoU5c3XGu
5l7hsnXUyJTfWKlF+6tFp1N5FmjhNDhQmr2kYe68RiX/8GVdnUo/L1CwnmNatSgfLfkIF/xRtkDu
TbV+HayXIbbMNzyAkIStSBwsv2yQUBORUpVudkDaaawFjaVFjFZ3E3OVX1e24hznhz7OMYNFzxGk
98zu6ruR0LnbUOkA35o7hnTZltxxA3ErGi2ki49WJrpXQxNy3VF22M+LDD7MjNgbsCYKYQraprVE
/mUomKIZQPr31Zb3OO7H1HfXlKYtcigLKgwQ8M64a7SzXYRTWhhNFzPTyiMRwkTH0Oj8ShLNrq2k
sya3NlgTu0KdqCLbs0/1aGV5TbS2At8+UaagEKVRZsz9Gig9OVwrgQbpYHnCWESpuhdjMWwaIA/n
xiC8xCI4YumQbnDnThGRGpF8QTSUb3mJtiap6VVS6n3kw8QLG2bZHld+ss2FYp582mtYzpUKGJKh
7a2mSTfckGm0BNFXBN3+o2ODP0UoeaTAHl5c+qd0fImLIr1OucVlTM5hRVzQkABamvJsQfPUxaUw
LmKwzOMsXw1aoma9hvfuTpc3IlmfKLZfAq/VSIAmQqHTSTHq8ySjB9cR9USCcuvq2ZsNMHyEhK9k
hA2QyhcfzaJDCSrEpvsGdI4sgtSsL6pTknTIj5pRXbBrgJyfolzdNU4P1CAB9KQ3lnop06MiGrHL
HUb5Tuaj7VWJwXSItQpiDTO2qecbRATVIQmLZBdb4l5psJ4XlSYvfqoVjxG1UmpXTn+X2WaxzApF
PXAfBTlfJMkuckNgGHovj4re4HwraOQqdOyr0rwkfrVRxYiYP4AMEk8E4Ca2PMJyuVVyGyy5YLmC
DpkC4rPokS+IxsZGzLVzU9VvCDbH56Qtxw0VTP2rmTnf0ggmYeIPtJa+dnqf3zs+IwWXRJi1ZgbF
fezQuLcp+EyJamhggH7anZIeGjAk3RS9bQHuXxNo3x1jSsGbwou+uqUszlmceCuyOhaaMearTpHK
oVTAQI+2nxM2GZgWzajBXraoTVadcJq7pi7rVdOGzipsycnEmBlTDjDkVgZoW2yXrMtaeup3V1Lh
tnP76utUbcwJfaJOQbQgB73r4O1jgJ0PSY5ATBvRDnflQJxNU7cQmXXvLpTR16IxzL2coNKmJ6E8
5iTlybo2tgRgfi+G0DqRHsM4ozbbc1VIUm6ifjzWPqB8xEjmDg65uPqJYpFJERQLB9rdIpuuTmms
GEtRGb69ZBAK9zukZzVqdv3gZ+lF6fKAsko6qVdpnWkq0wPF1+8GBoEPfmqtOzVzH+3eINw+Jemp
o4E9MFLZwxBL1lo8eq+Dl99yHa+6o9jDGc0GQVi1RUq15gZXHJt3JZz1O3NU3WXMTRXLwfjDzqnh
OM5wIhiPr6OZcMKboKj7c+/j9zIKf9xm5RXv6iHX051EYvxF6PSsR1Scm1oxQbwng74aOPFB7b/F
XiGugvysM5SiC988o3Hgam80gG6oWYevodmi8i7JkA8mtLlCmqreOhAOiQISdaoflfrV4NL7qi8L
z26XhY+0uOqKYV06evJGLY6Tr6sLhm1/rXvPfueV36wowqkIuHqT2gNZS1hWUCdzn06k36wwVcul
SCUNqpa8PWwlxkFXkKdYFPXOSB7fZOtVz4xG8EeTqnVVSNzh2jiKtdWjWqigBx8r0OSt8eRF5OjE
BQ0ODZ+Gk5j3yOCEu0qYu8HrN/a9DFNjDZDERoBgop8z2wO22PbQdyFzgOmvHNwVQxJ12jXcq1WR
V/IwTi8r3iAPH4sJjZ4td37Q8kl3AFws/3j4eK4mEQR/SOus5hwTUrp0uDy21tGHsBGuiHpj937H
BCRTd4bt2wd4H8oKWKVyHbpgXEep5dzFGmnMlX01yQ3dg5PaKSSz3UZbXHIE/kGhaUcNEdVKLYur
iyOQAkWvrtt4bFdaQxRNK1v0KFFKXkNA6q0Kde7kqaeq1s0tidUETI+Mn/kt7itVMl9uSFTV5TmV
zNHcLGu3cUtaSJZOht5YsZ8Nx8GNZMAKzsf4bJao12JRAHqoEERlkPaOQeXYSyOfypcWOvvUv4TO
4L9p+V6RRnTShdMv/HQc1qnZ3yzg47vKddsTdjhXQH3gz/khjiq5seiNTc3T9ETcYWeU7QmfGyON
kszw07ycIi5JS8PeVTg6ecHwzU1oyB91VLNYmBn36Y4akuZZDd64WJya6WFenB9Q2JcrRTXJbyeb
QvfUFmlO1qDG4SFoOv4KG3DpWRC361ElbmRmGeUA60gfQHKT2EMr3p/0MxKCGjGsMyyJ58hLhr0B
G31hlCDcFnHXW2cn6zZWO/rXArVSaTHHFpVqAH73jOP8F0B1klPi+Oe85DmZ+ev5abXP6/5+TmcI
VC3mlxNPPfpuW+78XMO+82kTbqr/sps65ORjrSsX7xv//x5+Pv151x680SBSkv2n486Ln56bN8it
aQgyv2JWtrdKg4HgyN9nOb/wx7v7f+3nY7dJXS573YA98HsHn3Y1r/vHMd0UjGDXYb8vh/wuMm3j
m6nE3UIz0+pmFQHzsQxEtpUM6ZvmKzQJydIQJfJzqIfxBaVWx5y9Vpbzpvr/MXZey41j25b9lYp6
36fhzY177gO9J0V5vSAkpRLeY8N9fQ8w61RWZkd0tx4QJGFoRAJ7rzXnmME3tOriLc6yfBmghtwz
vVQuMM612W2DoHH3sd+4T9KwYZZogbEh0yR+8Nzi7bYB41QSRsSY3OeDUvMpduOqb0rxTKl9c9tC
pS4wN7jinUffFox9EZePqR1/EB1leQ5WsxDHaGapOgFKuQemNaD3Nr0xP0gR+o7BK3WiaOWoRBMT
3ZZdM4JFfry8Mm0eRi2PH43UiDeq5etrMy2cRzWUl9shnBpUSxBW/R084B4UeKpzwbeIjmbgefts
NNmPc4EL+BTndXkMyDZe3HaN4gdOPsTGm1m8bED67mVECbAWCYj56eWpsUuIESV75ldM4yiNbkba
2fdhFn7cNtCV8isNh+ZepRK1NWxXX42M9p8JAdnenjutfHRwti3OE3hon3Ul0mfmmO8ec6PpH+cP
KDQTEroPZlzpJ3huzY+PBiDCokf5+loGXMBGgiZ2Nj+pO6QmjHenXaUb3Isiq4kcQpZIqJK9bsxm
fOwr7+52bAqalKrDwrzTIkKvRU+gW9yPwyt5mIvbFp2Ntq+J2/7kG+jCYYClC670C1sLh5fW1Yi5
9sWLh5BmReKSugm4fD0OTXxCK+i+2xPGjOfQTklbBUhVYGb7SeC+C1vb6aHVPmUO8rfayot118fR
C/p+EOBsUBZ4hg2+LYfQ4rMJ8lRHNzY477GZPTGuih5MSZ3CdXrUOt2ovlnN+bYemXZAgCrpIHUd
RdeUeIe/diSReYYB0rnTA77kSpcyF5iOqBWPhPHJNzuEwm06bbdN+qp86JPg8bbeRWaKe72xzlk4
ikOjUimDRuW+yxaKme/Zz7ll1esq1QJEu0J98lyxvW3gWH0PxQ28NT4U+6SE5GbfPhf+MefEG+Uj
FTlzYwe6zri5Tl9Txpy3PV2/kQvZt+HBLHvn4DjivkidU1ZU6X2aieS+HMleES7Erdtd3KbevtGK
b7d7PxYW07KoHIk1u+0VB+HOdyE8Klpr5vMo8+4yj9FVMa0NRV1t4jBq5rLS/3oKRyChEgWDvWkL
avQI/zW9WdyOfnvM8K7kYYXX2z5GnbVLGRvj8raBjQPmToafP1+ySTZQgjCYCKV+z+mieSblehP2
WXLfISi4YgmiPp82z0UzhPsoo3p/u5tGsGPU0kKvOK31ckajCdmSR2J76meZXZ24SZ8EiTTn2hKv
tyO3EqUs3eRxcdsHcUuxqBvCB2/7xI36mIpSXmoTNBDT6ens1Txjbi6OWZV1KPh4Igwb6dokWHzF
KaN5TlSd5JJcYYQ+PS+5c2ufqPn70hvaq6QCfdvJwkGw91NDcrpjJ7vxxuWoKipfD3byiTGnOIlO
77a2Ms4MRIqnzlD1M4Erb7eNekkFHcSosrjdDWDnLpo8GH68ds/KHhu86hezaqpH2JWz21aalWdc
qJlphO9hp430vf+zwM+qHEdZj0cztIulm/I+bmtvK35ud7s1ZPzeZafbBIH95wCJ2iPjuN2XA9Ll
JCIe9B8P/rhZCupxhMRtf+44cRgof4WnGObTwZ8OGA8u8RG3Z67bPNynRCnEqYq75uduQVqT8FrE
rz9f+Y8jUQs1l/jmGM79tospDYDCcM1/HAa3pDpzYgpqmQorEXb7LJ2mqJnmrTw1r18pDUP0GouF
oaUKoTRDcKSEYzH4NrxTxRWJr0A2Z/arvEFb8tmp8jZqL4dnI48W1E3txx70uZ6TVFqTqL1QZEyS
mek359vC66rm3BlZsK4kqvzfVsSxpq5IKxW/r8gd3DIRr2l+24PCe3O+Hcqoc4HgKackOD3H7bHb
LRU865IcJobpv64I6LwsIQ7BDfp1hRtF+DSiiOigX1eUA/K2gLjbxc/D3zbJKkViPrVpLU5v6/bY
bTEGXrIwkbksf1sRtYU7z4um+n2FIOVyjvWAoNfpyX8uqNpx7oGrt/r52O2W0mPwKD2n/H2F2qD7
UauSuePfh7q9DAy3EDxVlc9+WvHzQ/QSfDpNYTU/VtzW3vYYFJsZXTXJhX49FAI0yiU1+qOfG99u
1ZMBmyDk8fcVHYn3thUG2992iFFN0I2RPx4PM2xSvhkgiOMEcIeWN1m6ok/uuhBjdmI10V3nqRD0
IzW4c6MxX7pM4C5ZrhGnXTfuhbAtumBMZS5U9UiUz1Pz4rY+CVtMLS9ZGstl4pTqpQsILnGNbLwk
zAuWnWp2F5+aKM8WtJeu5NeXlKK+dNowsp1TXvxMV3i2rrighFU5npFeOtXXlzjB4ks30u3tfBHy
bDEhoFEOK0ErrKXX2N5Z+BQLXSN2z7jdnWXXGNaZNoc7PZt5JjvN4735Or5wIdhOKGe/TQLoOd5w
9mvMEm7kdVjseqLdMdqdO2INV/yKmrPbGglrh+qcpbQIvASaRNcRtt5FWXZOfPIKuyRLeDYFuxnR
zeestisC4ofgjNu1XrnGIE5JWcpVZ+XuiU3aFWVj+9QlY7dKfNU8dZHdr1wfrQqRRCNrA+3kN5VC
HnpIedsY1VXimT2+SUdbdW7ScYs+vN65IbUZajbU05/AJCADCno6vkReaWWmnLzRfr+tIw8DFaLD
KXuYNgVLQ06aIH/6tlaVbrShvGcsbrsCNqtXnbTT1W1t77juQlAbW+NnV3dBUo1z32uMqXra7pXe
tR6ZK2OAqlO48dNdGkVTiIsy/rjLVHWytLnJ0ZWl/ZiVyXdTGc3jbdu4DN+Zldan27rIbp6aIgrO
t3W6KK5jUCgbNQ/jdZPY2aooUOSjgbI4kwc1lETLNck2hn82y6UVrhKVptc/N9CziohYvd2jyvnP
5qEIuAlxa+sI53Q7zm3hDyPJfkD21UVfttr8tt2PJ/uxxHTwSVeAiMbpufPbc3PZxU0lypR/RyGP
ISCLedqF6XtnOtcCECdZp0G/KxIlWsbT4+VIWHtsRS/1JITiTeGrc1P7VZXXIFCSd0017GUH1mYr
AKE/Wj5YxWk/Sx8jXEt1hg3Bs+4UKMK41dhhKFID169enRMcCacRYEzctgkhToq7N+1OXgyGHVjD
tOLDj8a7wrHyx9yOScdqkI8pWTA8uwFj4dsGrVqRYDsOJ+LPxyNuGnPeV1nxkQ1Q4rKWfk+n97Cq
XarjcPcfOiV/ue2ZVz6ZhYXs7vwsgSoQEw2dOIn3TgTybYMCWsaiI4qWzg8XvKIK0SsHTXGk71Ue
b7diyvoHHZHWrw//uPv3Y0HJnM4i5vXH7r7QOMa0Nvz7Vl2P6HVyl3IEjydqlfaz37YzeS9Uocnp
/nuv3562LjWSVgfqIWEnOMA/Xsbfr8WrPKxZ+J/+sfLvt3N7TIXmshB6K368q99fSz7qw94CiPJj
42udKefBzvM7ZVok6kh73UoPWRZ/0aQNV6Vp0NgiASWwk3pb6+gFfCcBesSsZAEUckldi4Kg0vhX
XYoGVO/ALE8E/vX2WAEibRGBd6Q/pzyCSuk7pmEeFjHVP/au/s1kDnGhuaht5BibM9MevXvNLLcC
6OU6RU+BwChsBbHs3aLARLmAI4U7wItXfZh9uqnr7JQx6E9ZqOlb8mzviF7PlEQ9oCuhHFRY6PvM
MO9wyGZkHvqJsmiYrby1DIniCi7nqOfdRoblvhNw+4O4He78pl74o3ZLHwfcbFpXP1Q1ul4B6eij
QNhW0l1MZLoNw7JZpnGpcjoFaRAR1LH2hIzWulfmS0tL4qUMi2TlKKK/71oxnEBpHoWkoN4MQ3dV
9bswSV97aQRn4brFk2x6FMFZeL3dC4O1+B4MlXGp1aG/G50huajlVwSd8FglwUM3mGKbiNo/Z40W
L2LfVV/9tt+l/SQ7s/xqqwk0pkbp1wvbR2Ou8PaWFAFmgeL05K2xaKhwnHC1noLezF/t3HxCRDAr
GKNrUW2ea0aTKG1tZycUpVvSARvIoi2MF9UaVwA0n8oehSNVcJKKfNeLNUynYb6Ny85acq3dBXQR
91hKcvLtvdZZFthRZmRbejNiYaMdNUljEztcGgLGAkzaqxFUBH4yUo4UtECvAdSghUGEz6UopxY2
cgn8bnR5Cgd4lIkl9BON/FFXw+jRlg+uYcWnKLCbXZ9RHcrT+MS1de3EIjgVrhldFVE85nqUHMrw
XPb3ASlLL7iIAa3Wu97EGNDk/newKeC9Jyq6SlbtKuqM8qA4q8yPipdUi5Rt1J5pF/rHJOB9NfTv
nmJmU3tnzCG+ui7eUoeAb2aLYm32aUnmeF3fpdQ/N5X0Cvz/+NakHOy5IVHQ1lyTiSYkCbrWuwWS
wf7Zp98HKWLuGr7/ZaTJl+qOKlByYc3daAGKMDmkpG4uAprk27b0zHmJTGyJB4Kw0wk+lVJvwKhz
raYmdEr1PjVy/64krj708vY6PZJIfnqKKV8jivJHQemKeCcpVmZsvnWFqhySojDwcs1EgLykSAtw
mz4jdrswOUogiBwKiJNScTWedZrLSjjkH45PVFsLZWBXOPWTK+L8VDeIiOqcCOioStNFp1G60QVz
6L71r6ptpzs7sOu1YfnBgb6Ws/WyRq6he87qqftddQ5nD6uKdqIbnb2HeGnuNdC4GWXITRVo6cYP
yx7sD2WPATPuu5KUT6PTt7jYXR3ATNadtMBdkcl1p4lxE3eJ/WqH4lSHUUtG8ehtolbd2fQ5H/j+
5/MMmBGNWj/ZhLrsDpmSJRt/uoV5KaH32yVb4ac74dMfmaNd7g6iK86mEjdbL5cdgLMpFLhiMp/U
dYnfPeou5IZV+A5kNm+NMDrTnQGNgSQCERTPaIyMExWiEHc5ub9zJv0gXGlPedgE1g0COEYIWkz9
h2jnGvLAY8DU0JB1sdcnt18I3f/QaxSSbCdxdgbMklnZpvUm6p3PvM0ODePko65UBOtN3KKsee2C
cqvmJcC85i2L0UkOptuef4yT5VlyMb74JWFmKdElC2J6SQJr3HrrK0WzSurwFYt2d22LQ5Fb0StC
QHWjmYxwTXQRbzi9Jj+hxVyRLMW417QrMTQW8cpRs2aE/azSHbiWgf2S1ljqGas0zPtTZTnENvl/
WW4+eAmKc7VWnlVlEPvOwEGvpcQt6J14siq+pG1MxCJay2cxFOaTHWqvpo34U3EnLYnQFya6nnVL
mtd9OYn3PTc62jYGLVqpJymMU9+l2sG1xDIcWsKzAf0eB3TfVqC9AcGKV6n05NbrumbOx5BulC6G
8ltkwcZWlRCHQqsfSDJmkUZXcGvBsQKweJ/W+96u2we1yrcw7vU5nR+MyaNxvi3ctDw4jebueyuM
Vli4odqPYXkRTCAWNv64rU1scOfk30UefZNtSDSCp5EOrXl31imiU26Ixry/LUjQeybv4qCR5YEP
EhVYU9XjW6mmD40iw2UfavYWRHCz1IPQX6s3fHzq3GXc2uoDUY2O0kZXQ0UCHuiO/hq2yidTAeej
6uJT7+gesn39ux8Y6QokqbGYgnKuvUgJOEarXk9qlqTLvtVVMKzTrnqgZqugtgqOCpbsLQPjZNdP
NUkuzOoWPCMuOrd+NKrAXJkFv40gRg+kK6b25Fn6Ee6F+BA2pL7GJ7pRRqg7Z34Rq0hg1PACkqIR
pDGnVj0uSqfW8HMS4UA4ZPpZowQBcOa+FFFvLieXq1PRceyFRh+gM/uPsP9WSbXZ2jIqt3iiN3rg
xs+GVmDXAHSxRPi5aiYlRhu40RKtEDQIqe20KWtyZ1pkK2q0SBFicSlVYv9UZXF04LSxVWPVQYLr
2bPbT6nzjcd66LDyTc4Mqoiw3JgdFLU4pzJwdqS8yYU/eOV9bEbEh3vanRP19SIwGdgyVL6EuCB3
Q23VtPjQByFkjY+t0s8l8w0sLycBI/0l1/V2nidZfG3DEOhc4y9tym0biQtr4ZrdvI+d+2Q085Or
ucsbh9ShBvygZh3Stti7BEhfpazCpUySXUh9Oh50/9VUVyG9pZe4Km0iZKFwkfjaTInW7Z6RN6l4
makTZ0j+p1/29c5p/G4D8ruZZdQcZ1oYpk9q23g7VSmieRcV2KGy7hMmEJN+97tUWwqLSbkmppDA
Otn5W7gONO2c2nkuqpMexvkxIMib3l2HDq/MZr3vjqvO1u6hD/l7/PnR2vGBBsShSpXRGKoLMbox
adUIkJ1QUq9tC2uTRJq6pMCTLHQh3A2hONC6kcch1LIX6KGzS506uyaUVLmJ5iUFVAASqaNk202z
rEBRHhykjssJs3jfyp1puzvD0f27xpLFk64RTuFQyOBkNAhhvaaGfQ3w9MXBm426cF7BpVj1QzFJ
ejU8wGRiRUWFpMzJEPTUXbfAyhwf3ey9CrLyMdLbap0rcNlui8Co1W+m2MR6MuPjMXVGrCJbjdOP
lwsdUckGEpjbb/l2t80rYwlmbo9aOXmtyaClvWTeB4W9G134Qo0owllOwiWlQTwkQvbpc0u1tu0q
86u2w0WCE2kh2rpgAK0Agxxs3OHdP2+g9UFq1K/JJajxVbFIOhHBvxklhjVnnK7K5vZ2K4MfavqU
HyI7uNcnzSudW7FAQYmCplQfrK7bM3lxz7ERXvmayWVDPO9dBgVy1EhKJVLNPjBFMLZSpNGCGm69
cWVebknw+YYQOrzaBg04Q9NM/i1NeGX265zqFKhbky5sd2KLhE2yalSh4BejeGGn/K/1BllcQd89
RI3mOXW5CUR6eG+jZTgpL0TN59pUsbrwA3zBRaXsorCSn8O+Goxu60n4h2Orq/sYMMbar7x7YxL4
dhCS96j3560m88PgjbMst8z7cBD92TCHbTGQiebXCCLy1teOwKAqIoiEvaWp0oSu9x75hPHqXHWB
/VXqxaSpO7N92X3UXnROCA9cgyUU8wSE1bkpH0iIjleFX9QrqRgI4jszWwyh8hDc0jeYrTgLUKoT
pdHy9jh5xKLzbeWVfhgFLTd/0mWZkMQpjo1GgGuGL+k1SvIlM9fh0y87jWDLobzTvAACTW9GazcH
EtAHdvxEKi+RtxXDlJQLr0bq8kvDSTbtbPNF6yjoSc7nB5prGtHrLSofFNgj8pCnthlAABaYlFKS
eBZqqsttbCF9AzZu8z+GNxS0zaOsu3cG1d0ZsJu9oA7grGloLbVGxFdQMe597AVUM/ws/aQGSGzn
tIAfKw9AzRGqcTEAjlSsa+w1iIUSsRmVBmmYb+DyRqWyBFzYobPmMVPv3iSjaIp6HkSwxH4SrSFW
kWziDQ3O0qvR1E4LT9igcVvFXAZuL+8l4RkVSoITBc9pkKUep2TOxqgoYwxqs7QLg3C/wCObKDf0
PcMRc2brTrl3k8jfCtthNtObKj/q1qR/7ZZN+BLlFaO0krzeWteGVaS5DeiOkOwfxz/eFp3IXmoS
epZaWFXwH4vh2RfTqcIojobbx2cz9vSV1vj20Wm4mDH4GQ9G0eRLMuVhZ9MzXHSZFzwyq3zJGy1b
emlmzruqLJ5qwg4XLhfdWdFor2PthWfPGMOzJf1+0w3VezhppbMoqA+FXrjE3KK68fNo+voh40lr
0W2GbMSb1ucnsh2jjYgQmfgtPMsyUK1F2fHrHeo73byXA/YWzS3NO670yaKXobHBTEPWCUVQo80u
tICGO6smB8WxkJXFln0BS7NIZCOumaouRZ3kx4hTuKoEW0aXSOW46CwNp9f2poDtgv9kfpMqK0Ui
tkbIh+qYjBkjSyMEnqSewfQhVFXIQQPVC/aNokMz0lOu9vYYH2SVbRvJD4qU2XwVT0grz+9XxE1i
dtMHFO/du64U9n2Vtuks1Ts8wVzCXrE0BOioXtFkffoxTkTVwO2R4R07ZlBVF8Lk95arCAHMoq+W
uas/8oH2s7TMiVpq31GxeFDeQvs8Wat2qHkey14feaEEOqa2ScuacKKTO2B+wyxAoG6f11y/J/xq
QyBzH8Nuok88XBAgbPMp+ktqKSrwSRVNg2xeB9hmCsNXP5hXcQXL5SvmkG9+g1q6jCuGtAZziDSq
rqWieFtKe6c+6zpoMIBqBZ6ImcGwYZ9i+AvVGtWA3x/JMfGuUL5XZFWLb91eBsPF5BT2BNwaLloU
L/XWLx9E0HkXPR/vaV9Ey5ba8Cka1n0eSPCjYXeXKqn5KsahILkSzW+sZNUqayt5AHFsLfqIRrn7
QJSFe1ammObEo2nA1WfuqaoPKS2bDZKzTqe15UJDVUBkcszDcFCvekuPVREpqGdPQ9poj+ZDWTAo
8UeXk7wY9Fkfmf0CNZm+lorML7anffZJN7xEWrh1YrKMHSUaXkIiFKFUBmAkLWYcN3XmaKAMB6cJ
uYemZluGX2HQxC+xiLwVrlAF6CFB1rlZ1bDiWgx8FIxwQWXmlYuGf8E3tDYyJhy9Kl8Dr8We1b4i
NGeGlIsPA0jBwvW8fGVqk7vFfCOk0t6qjmLOpGoo9xXFGsAz/QSZqyoghmX2JnLcT8SONGtIqt8q
owqf9Y4atZTPuZyoZxFi/qgO5LOj9mQu58B38lTEcxTO1qYRDhkhuDbWkue8ZsEdpwHazm69VtR8
PNel8VAzUMn5N79Rhtl3ub2wvbzcC5M6khpSFex65fkG9a4CQAijXn96vZXvyem2Fokq/H0/asrM
EH60qun+n7u4ASfbltNp1fmcEP12UbhftWPPxuQzKftggjAH92nLqdmtBowcvrLX5L1t50BthxYy
93SaZWJNQamUr12hNBdfD7+PmrVI+6fApj6Y2kFzl5hY/OWI+7ZpQBOpiVyXZKYuHTphy8KLqf85
qXNNh7RYVC0Kp1zG2QqwBL0aUeKYGNuz6Ubqxhrinqm3+2jJkl6CNNex0mu7Yhyf8c5i0wYgs/f1
8klwVZinDkqK3BnEOaodY1c76jiHH72IY4vajmjNeV4bT3GYIt6I8pJpypMDRudDNNqxrZyLX5S3
8Wi46w11I+3e398Wul0hX3KLQ2ZWxknXwq++KyuQ4/0ksunp0RTGPg+s4nJbqFRrdU0UJ9tDsmT7
zgpqnneshFKuvQCTglUY4uKh9FnT+JEg/hZaE8jXpknmbiVnjXiylcG6d8MxfsjCnR6P740f6Fy7
9fLoleElLYN8ia2kvsR29+JLPVw1Qso54qbxzFhrX1YVsds4n0bEQZch0PtL5330ppTYWLgMkQK3
85kJgyTO+ZS7sljd6i1hVtHtm/p+IuLUiXMmnKs+cIPKitJjIL0adlU07kPLOqcgNbCdpHSUE7m9
jY75ehzjRm/2md7AYcQvxSQqp5Rdh59Wb1mbfILyDRiLdFl8pFSQF1VTqpyVRDGPodtUY7gWeCEY
wpnrkmRmjDqdech0ypGWnWYrO7K6g9GtCpNRRqVoQHKGaJlUiTenVmtf3SBGN0E7CSk79StlIEA5
IeKQwKuUKVGm7EWUbToLb5WpH0EIqYDp7GgPM435XO+8KoJ3HPfWakSUv2JyHR80CuGdxo8Qw4K3
9HnHd5IW6DxcjXrl8JtvzIeusp57zQUvkHAlSUds+j4Zn5AfXn2LV5IwCdhaDcgtRtQr3JTepjWr
Ez7x7D4ZQPVpLd6RLB8+GJzjzHDLYxyWfGEJlaTHU9/XeWC804IAE4NAAfpL+IX7wsMqowRwwCbN
kPTcB2hguMQYhpSKln6ETXWG0Vp8D5AZa5Xn36HBjshjL5ZaJZr3jHLynKlYdKk9mziv0rlo5T2R
5phEatu4lnbxAQlxXQrT2+Rq8u6keMQEkrqrfy8nrHftBfJQwpbcIuA1VljykbyJnMGjNMCvIHQj
iuKpy/BvDa2cNHhKNnNjEOB1FX9LAv0j1EP9EISg6O2a67ZdeeXGsYJx4bh1vHJVmh2M/kED6VR7
jOyxnQREtlOrW4Zc8O09bZd1Q/lJ8u43HQbTa2aX9gz7aT5PPK9aR1UdHr0xxpuHJaI1CIhPoaHA
vJKzqaE8NxTLpW3auQczqJGOIL+vXTFXgkrDhFj1K6BbGumheo98EZgd0SPmJWhFtQ6p6syYATSG
iZ/AcVpE3WVFQHETVhRUAF1rUvD/Yh7gSL/eVVSNZrKEUTTz9nUeuru8bvz9bWHCC1nTswuORZvR
92wGdz+EhbtXp1u1HNHEVWq24nSuzYr+eQQTsGvR6HHR1P2HJEezrKREa6Kj76+Qr/F5GBXjmVg6
GyePhz28YmOhqSnjZoEexoiM5NA4/adf457xXAPXLA35seELkqC8p/njNvWSDLQRf5AF3yc0zihm
Agwb8RILx166Pdr9VL3UvRttrQHFOmK04BSbIqG6Y++10h1oM1r5wtF7eyUbzloVA4G5qDhpaprU
dwaj11Lwq89q2AW+beh0KOs3Tab7qNb9ezNCwCbtRCyHJqDl76nDChG4CVEbnykjWNCeBDVS0VHD
ZZTJuekwAuQs01xj5lLboPUekX/zzSwyGy+h8m3sbCLFaKuaCgyQUalAR6UlzYoo79e8pS+9sg9F
13Cp9dWvugESGCVZv1HqOR0ovjehpoLdwXGl2K+xn4k9zKtt62Oo6Et+1jSO2mWb+tNvcZqOBvzz
JEBBpzJWVh18GUoDxSwfUCPgEvp/BD/8nxhusjN1eu2GZpk2tMtfodSDMsCVMDPIzNO5qKtTCteB
AQTbBb0wND/Iwv/rs/8v/yv/i29e/89/c/+TbNqKGIjmt7v/s1lel/897fH3Fr9u/z/rr/z0nn7V
/9eNjverh983+OWgPO1fL2vx3rz/cgcOa9gMd/KrGq5ftUya2wvgDUxb/v+u/OPrdpSHofj695+f
ucya6Wh+mGd//rVq++3ffxr6P6DI0+H/Wje9wX//ef0qJE6jzz/y7380wdcf8zzz8993/3qvm3//
qTr/skhjmbJS4CSbhPf8+UfHl4k16r8AKBPKpJrE89qmDks6y6sm+Pef+r9s8M1Q3XWHP5P9//yj
5orJKmH+C0fw9I/X8F5q7Gr++Z+P4Zf/48//6z+59Ybj/kqNdpQpaodh7hR2TvI7qay/fpNUvglR
GBQroUGX81VF3HkM1GZqh8ytj6BVNdWXxSBylhd69SBH5AK0saKV0sFtJvTiXIBrgTs02HRnHEyJ
rb7KoKCULuOicIZOVj/1cSuQxXTOSVnGzBdPrhtqBJWk+sb117W8oI/YDY7OBDcYyotrUPJyAkoE
itJzSRtbzDjGd0a9wZ6ggQq/cZxgLWwAx+WLVgssXgm1YRluosyIqVIRI1JHGRHCRrVyY6VYVzFn
+ta3xj0tkfixRNWZVowCGHp0CyyE68JB4DDa48IoQv3F1jtELtiSgenZ+VyXibGD1MZQPP9W9EhN
qK681i3sqNRRVp1ZxQdETtXZauJhBsMOt5TX32vZpemrZDvZ6UKpJKegM46xSsSXqiCbcMlsGEaF
ylnmjvNSy8eZlpfeuuI6spq0rwsUhs8NDbFZLKtiPaKtoiuVBMsK6B9W1n4XhKBJVYoKMxiFaM3r
6KNvlWddNMOslEw9zN7buAOzVC+2FlZoaMRIvAWDjJdmkAWYNx8iTeTbFF062WCjmHt2qK5UJD4q
3P15rrvwdtWV5dN6cTWlXgaJeOLK0XzXXPzM5T0Wfn/LbGkk8Dr6mKT5C7U0SS3pSrGTSLZytbsr
LQYqJPhke3da2AYWsFCxulMos4NIbP0jRfRMEaTnDUJt2MuaPizcDHxt453wN7nGTL4iAvzBbpUY
IiCRAJz9oLpD41XAvQ+M/B+R5ix8qpsZRSTPCtKdn01K9Zw4a5H6L7VVrl0/+VZlw73IaNbq1jLM
qzdyft96Rmy+BR6xwlQ4oxpXzERTbHwyWRkVSEYycmchxYPjy1jE1pODCHAHihbuuJUr9UWVlE6V
HgSG4HMNVHKqSTdy6V/uDd+OZ0YzJjNLDZVFkdBIVAiH72LyJvXwG3El2Yy5KpCRmg9AH4P7vPss
ffHZdJvK7ss7T5sItu3JtbJhnw864dpd/oxff6Hr1pchhoueMT1I1YNNCxRcdHK2YY3mQLtKs7t3
yyGeCUKI/Jq5alekBBcl2VJMFK2hfRna9LtoXwNQm35iPHlmeM2q6LEzx4NZW0+hmSziBuVZ9DEw
vVBbStqJAkskQDodI+MYLO/TroBSBfWdi81/Fu3GxHrKTU+dFS6mg9TgabXRuuO0UTHq7pvXFrVs
ahrr3NTmE61+gx+fIV41R1Q6s2x9Fox8K22mu0lTLKbInP9N0nktx4pkUfSLiAAS+wrljbx01Xoh
ZK5IIPEk7utn1Z2HVoy6J6RSFZDH7L22P7r3JFJOY/bmSvGqvOoHOsujRyztxmRG1PeYJVhs58K+
BB7TDrOWw5NymWf22MXT7qT5nVApe+yb9d9mZpGuejYtyGdZaHhvjqrsiMFi4qM5q8EYg1GxI6FX
79gCci78bN6bq/nQreabmhFNSdyabejdeZjGIHBPa4Taatlxy1hs7W2iS5sVtQAT4oYHT7QYLiMr
g+hxcmWPa5r3kZMxQCm74RWLLRUc9IEYLc+2krXaAo/HCOdv7SScY4yP1THr6+444erCJ9f/gZAn
KW0mlkHW/ADhlIewQffbtaQvsGiLaj/TXB/B55QD4mhkHoE4oejijmEsorPfxlyR/2imbBWDeGtZ
H+dhXC95Uxx7XTATsgay163he152eqKL0u707iXszhEEQN9u+M+d/6ta97dmLbTtLLjKA7k+eE6j
cGxOeiRlwQ3TImbzvgKSRjf1Vbbzg5fzZi2aEtpq7B/Y0DzEavnVXWDlzqdK1TiZVP/H6b8ZZi6v
cKOvw9RPMWxrBukVWuGqFmwG2q/CDZCppfrgj2mCIqgewTC1z9wG7q6xFRSLRe+DucEGP+0dPX0E
rCRGp3z1UyPZSzB81O/9YTKLPuoRnrgjypGgwRKBMeVQeTqIEOfbsZDOJmuZCfLGNefeSIm/cAHa
p9isQ/dmgZJgkeqgfXL9Zdx4Tvah6puvtMaPRALBg8Fnx8g3jckUsjZGgQOu1qSWMHfs9rqkR5lW
IEuJiSasrR0kGJeqcK1f5dbvFaEk0TwrqBNNop+tovsvmHQ81O68dbCHcmw3n4tEptnbxasooap6
7rqzk9LY92S5Mkw7NV2Qbizp/B3EOES+U36u+Tyf6tWVT2NykkzgVFu+jhhHknxqN9p3MAC5H1UP
yXtyhx/WSAYTGuFc6rBjxGeUj77fAffpnedVG8kDG0N436z0al+u2EKMjPyqZGM7QGmClbiNYHh2
J81TcAhAhniw1ZD/gqHheas5RQ1LP854OrZl6o4wxVFTEFyb84cbBz4WB28rD50yQEoCvODKFZhK
ZIBphu61JXDIy1qWRI27XQTotKY5Ldm0nWfoHYbhfOWlYEmweuumz0hpLSUz8NL7Y1E+R1Up77Cu
aUImElIMkNlgy2PpXHW3TDNjjb00/O16uFiqT9/nwJiIFR/UVX+VhjU9lSjEE7hSuFqZKk8inqA7
T8Rate9m+V+AUAf6uLvG49KfXTxGXGjsybW7HBrZPCyIOWffIE7YQiiqgkNjtwrLpvfRz22/L0a+
q5Jly9V0NlNz649eEifM6nmmkh4wR1kQfKZ0PiDsBnOL1GAvlhGGlZcbh2Epj2Cj2YyiU6uRoUUJ
wt6I7J63cKgVroV0PKxN9lclTUGW1hgenZDeeEQwGMrlq4cNkFbhdwam+tRt2IW9s8KaaPNQUq1D
uDcqnBQmnKuo5xN9wM/wkKs1jGA59Nt5D25InlfRdMe0R4bLTclwoGFBtZ6A9T/lef5MfcgO1SKv
HP46H5gfvos28w/+ZJ+8YPBO3shZPc4EDSXIzjILFtNiHRHdnU28OhuUJO0lPQQd0aA2Nrqbsfjd
18Q6FP4aRINyPhB9NjDHEJVlrGrBAQSxzS5pmEdIX2tzRjvJbZ4p8umsFAE/n8aVAR8oKI66dgrL
Q1vWz/zNV1Lq2Ek4q7NBXgN4huV3a4DeQHZpdG64nRd14Xwg0GK+X6ViltUlbJWDUm0pSHouE4mN
RJ0AMhkP0jj5zs3AYYYgAVF9REYpW2i4wE6ycH1W+UeuSNsp2tUk5oSMucJCIp4sELAC5CBRW/LW
DTyht4GNSLCwtAZfsHQne9EveRZ8SolAJEwcii+TkQdgmKPfTbwCdG2I2ViuLibT40ofZGWgGHGi
pljVYclFsq1tVJDczY2TX8fc86n2IBtBYNqygv7oXE+gj0/vGeMOG7KHlghzO9jHisCBAODTtEWm
LP+rFmShbp/TOCzdrrWYFYmCKhMUxMHtIGfpuUerYnJuVsl9T0nAFUrsURou/M1+HkQeS26MnkQP
rbM+DLrMntSCqnkaPHUWRcFmynIPac/Tr2avGbdlhaKK3vjq5hxQWFxfTZnXJ41R2am1zcol+LOO
t7djuFFsgnrmjTT9iJ8atSmBXVkC76JHKjM7vMDE7qdD5SJlZWEzHtXkvqziQpeRbNDbelHZoQJE
c3cAjvEJn+GdM4W07ZRTr16Mv+QUpVtCb9ZzwJAG7SqQGwIDOg9976TwsHDdXI1GGBzalQ2ZIhm3
TKTkJlOgmhaVf4WFj8yVp9tGSvG4MpHd201vMoKxUWC1w3VyHTNujkvh0yMgBNw5GE3OChI6BK6e
vymt4jbwne3NHBpa9o/FM2CjKusyNiXmloVr3g2tY6Dt2xogfe0sEswzihfUM3ucFfZzY1Xrkd8T
BYx1WIQXe0MliMrtdcLvIiFiVHmAcnm9w7YprqmcppuZ71L2pnsYXPZPxsLEZJafY5gcSMlIEYZB
6lY5zoMq88e9PU7oM5ebbOWG4G5Dd2fi9oisvNP0kfbOGNEMOZ4q4yWg68ASVDMU2wEQzegO02+A
fLyjOVgk6aBy7fzqF59kzZ3evLjCheHhFzlhxTSyM9nnc2c8z+ts3a952BwCXiGD3wibzvzMdflG
0Ep+9ur5UcGJp/VlOk/8X0dEYkH0F/y63F/zF5ANPtNp60Zn2pNX4D//+5KzdUFj7ToExxsd8MpM
MFRqx/XPgif1OOPBoblM1suC5SXKE6Y4GFrR/3MgMxB4bqh573ko9ecks0DyTSGsY3tn8q8e0pAP
MqgGlNq37kWC2ApLPGgirO+wOtjMg3VUjrCsplw/KR+8uAum5zSOtMKj1+BRQSI9Cne6r5IBEqqd
XleMUUwfT2Pi34+pm91z/Q8Wbsa8CV7rvp4e2ZnfuWVxdGrXpIFYxYENRByAzDklM1okpqTtXg7V
DCfRsDeoUHhJnjPs68aa75fOQJO7jHuOK46MpL1i77MvjPwkgHadHhzHUfcya40YEn4RlbAWUITU
t43iVVBjcRU4isdohsfP4tgSkFg2xtSN+37JUSDq5fTvi1D9AfktG6Esu5saSZc2ciiDfDkOzHC3
Y0eeRbV4rAqmbV+z0ZQpACfg0euZnXY5hu6Zxep2QFxzZbXxu2L5fgR2u6t1IHeoGJNYeHyeum7I
nEI3OjhkUOJjVBvofuNm6B398O/LNJfPqH9ep7r+y7YPEB0d7qbJ22DjKW+9+/dlguO6DzWLYowt
4z61QKyu64TgdR0mklbTEBKeMZ5I3YPY53F8s1iFbOLkGTy/Um8abYSRTMzgpDOU1KrI0UlQb/iJ
Hu/pyZtV5n80Ud9RJYLmLmjM7M+tFnNyAO2K4O5nGzqbcdctun8yET6ypWOEaGpqjCFIAErV7onY
+QOqs+Fz0qQ7mL7RxpwDZHK4uPY6O++ejZtACPkruypprjsFBTiSbA8+KtfbWiQuiiIpfpva3Q+5
UX7CCenAmsx6j0YANhMPh6PoFkjAnl2cmQtUcTaqu9bonccBODVPiN6PbQWjSHdvCTqkd7PfdU7m
vSuzz45L95ZNE5MgP0leDRT1+8CnS/r3LSFtxq404UH/+7YbwLZhdohHi9rUkUH/apd9tufPLrey
GXsUhi6U8G7pNv++zUWmj/MK/yYbS7rpcbm3KtJR24KtEgmjRcurcRIqXro91KxJWcZh1oWviccx
vhbTHDfGANpBG83RpxKlbGd/II2+jSpGC7CgW+buigQIzfvAYMCiLxXW8BIECA5t34wkibnPc3AM
OA9j+pblsV9ldjDE37LH8VMbHpP+HiLmmHgPcCydC8CGetNIBkcmKwZJ5sVRy9w6JWKm/59kvV9o
q/qRptOamEIJXXPRVy0V90xqjaqD/GjrllYduygLH/ttlm4dmfiVjrVbTjDOVn3OwLnOznqfuXN6
ardENDbnSYlL1cHECrqVw+0WMNC7GEgrB2ck6TbpESnMcz3q4kMMxv1ScQmtpIxscPFdrUU6e6T8
Y7zgQYuQbe1z0xxfs16Z0QCt+2Mo18cmtO4CAtY2S8lHayaaE8FRwYvE6k9QcH9MVMJDIWzQ+lfl
V9tRajgZE7m5jUYTUC5YRSS5sOWE2yHQTU8Qqh5FHTFULP46zcM0teOvvw7v3q8hFuuORXQ8tl12
KYx+iMaQWKMy96yrIVBKBJV8cZ2g+k19AsFM0bPbaYvT4E8/luc2L4uaHzJjWXbO3GJlVf2yt7Vp
7pXM0e4oY1PhpTsQ17rnY2SyWWXjHdD3tyQ37IvRdSaIaAiXi1HR2PKUTEyxhUyQnOzZAFnkrfqU
QPdKytTcjBLjUZKERzZAEjOBuanV5GxJTCrgVoCrS1g+AZcIL7JOObNDoqoR4waWz6YpdNUxGeBk
zjYy2qZI+ysgZ2gbpXA3BAEdhjJoD3b7pHDEXoST9MfZnXeszBZSjMwToKiGhW1VH4q2YT0DJoRD
eBgvHJIeM8qEGMiiSqOCy/LiUTa+pCoPnnFB3TMn81jMUeH1oAamJFA7Np72lpCBhK3rPF8Q5m6r
H5MIisfRVeM2tVa91XqVh6VmTlp3Pwg+xicpENq3JSSEfrkzzR7MFUO478aVWAAIKi7F20II2MkK
HXaChvzEZJ9+KaRhPID7zzHR09V0Gty0SvW72bpt4Na+AcoYXPO0rs6ek9qbonLdTWA536iHcK4l
NbxVo/vRyXjuYQfxqxh8OXmfnacsyc7sSx+6xOKGLe57ZIqsJsvf2fSZKi1WbA2FEclmZsiF9m1r
9c7F5iD8krnz1gB082dmYQKwxogpx1vGiPgN/2FGzJgYeXPsDQZdzJBPDoErp9Vj3TuxCa9QF3g+
agOF4LKUkfDNjrucbTneqiNFYn2iJynjtByf2Qedaq/+DiqrekikB9wCz/xx9TtzC7UgiHxzPswz
I1kCbmInYRNnoH1NOtRCTOEIFmb4GK03jSMqpD+iszJoYsn4OPQ2WRsapQ7ihc0iWv5QpL+7KuBZ
YhlLEENeNEEoMRIrZUMKHUm9WjsO7jBYhKzW9mUBoCi1MnbdYPbIPmu9Jvkv524ZanBo+EUeh5xr
zCInElVjmW199BPRNK7qQjzEJR3reGjkuRkD8cK7Gcj3rFqnPQOGuVnyCwfLQaSUIQL/O+Zbjiqb
lgliSXfI2zqqsSbt9LKkMdJd88G0RziBNmt+0b9YQ8LrtiECh2u4S33ie+Dw7QpEBQA+xj24Poed
e/bH7Vwc2J9JNjm7sJ1AGRKYaC3hCMvLf6wk/0a1KevgoKNflMCV1zSLKp3ts2CQ2D0ztdOpfZ/d
CtjECjaZJT+KIK/24UwkpF+U5zBfNqUxTMcGju24ruR/5ZSI/lo9KEA7O9boDOwqKinQOMzJUvMn
WXnOCl22jACrR1natP0yBUTi++yFFS1KCm1trUAICrFEVW/2UU0W5kG65vfQW/U+z6qziUQfWh37
WLttt05HHC7g/p2sbXyuVkkgFsqnimiDVSmHRlCrjTeSsR16Y0k8p9tg3xmYgS59v0kGa28JlyQD
6tV5BEMh9e8897/I3+AU2jicQklyXCYTrE7GNQEhwYdpvoDlSXCdRkz7q70wknsWKl1U2O24wcv+
Y980J2GB4N9GesUdSG5v6e8a0yKeFgHmyFh7P8+S/XxWsannS1vDfXBCiy3TqB5xDs17dzXISeBx
u5TIVrSkNZKOTbCBH5kWCaM5QrBYdpTxOpvh+6YqHtiT7XnxNwhW+i0rfYVU0e7tDM81NFIVXeeu
yQ74jwpGTwxj7dlLY43oDp13R9ejLvaJ5IBlR+BgFRORUUR9qf4wUbpJJyKgl/dSFtNjwO4HphY4
QqvzIw8+d2dm5rYvW4SNE+DhoQoiB0LZZqKWtYcGSpP6YwaOuxE6e8VhWW9Rory7NcUWIUFunHvE
1WmETzfm9wMLdGiR2n8rUKxy6zJh9GrlRwDvgn0RYN82ZlKCbXLoNrksd9lEgJ63tF5cT7Tk80I+
d+ms3s7NiuTOcW9TjNWTPEe67xQjJSMV8ZcxxmJNdqybpNuhJb1UoUd4uKBZ8m/nSB9sJrjzG638
kPCL9I3lm+cE2xZpV4zaH1MSAdIxm7mNWZTN1bWfOtJZuTPXr7ZqrkFQYd7gsIunwP9dOG6Ps9If
NVL7CCA1b5thIXqyHhbqlaB0jd08J2DQy+ER203J3CU34RvYHIbiXIrwe83LL1lYy3lVhD1S8xHB
CbLNtK/92OPs9x0yFTzEgtyhuLPChRpZlVmkNJMct+xeM4mLkb1xy7bwMxHNJ4Y8pvhmUW9hJI08
eAexM0RfxX3h/Ok466+Eov2MzYwipKp/b/9gFjVQMH53LBl5A5Bor8ljYCf2FbZWgByp7LcVPqV9
VaboDg3sjb1f83Gsr6VPkG6IYSeab3rD2rb2zjreQWCdXoaBonR4XnNLx/nabjI3s26z1jsMVTK2
JSUR1S5dv3P0GJkk/eheJ7VQr6ak7XH9rIKDEvwWyw7vUeWS+CBiTralRhkDWpjnWHarFvQ56J3x
WCcF0uHZhylgR3KCcU+i8A0fsb7+e12Gao/5rQeUgJMSBN1x0uXQZ4J2PRZzUmPHgj1Jbtp9fkMj
WUPPihVLGWXEC+Xbw7B2z60xvimrilCcmqcgHb24GOWmL9yj5WrAbxo3zM2wiFrubJAwEvUG33WZ
fehsjTMlMCNYm8QeCQbaDQIXn5HTcjsktLXJ3fyN1EluyfrFk+q+nI0rMLSZHMb5j0TiGGdX+BOK
bLjmwc0IBE1yOfJQq4ZoBdCseibYeces3kf56ISbyj6Nwgv3c5j91Gp9N0JvXw+N3mkn/NCq4uYJ
W+rYtvxAA/9bOxTLfZO8FEmAWdXzGCNOkOsLTz6UThvPHhf3bLh/7VQ/TyGyTWBaTyZ2ZM9w+JsG
quUExrLKrEvttw+wB8aYcRoyQIcD39TDnyDs7hLD9XdzPz5hkkiicFjUDg6mFTtN8gEBHneu5aut
bXd3Rt+wNV2Cl37S/ZkPvLGCZu8MFLXDSthpD5kVdszRH5kFOewuEGxrYuT9ZTfXBJYiRjxIYby5
5nBbHyU4j7zlzeyyV/uhXhS3UjsXOw3uHe7rzndwVdXLxEKUrlfmassJUIEpD9yNb9i/SOmp9zgU
XNGDBi53gkTZzWzinr8xR49yaSxe+16Pq8cTjFGrP66EdadedR5ssL9+Nu1KlolTNr5rEg62psFs
+Bbbqu6DLvuvFmu5W+vhbPGPn1uX1E3JQ1fYqSrPvkxt8VAjqZ9Nxv+z7va9hZU7Gac1nnMrThbc
PiVd3pABn7XLUh1E73+kNrrKWpBVOJHlFwQ/0p3eM21FhTB8Bs/eFzVutTeF0SAO05fCydvYl4Q9
t8xZmcGcnWSYN/A/b7rELIf8zjrfacGih6vEZ+a9EgO1kBe++BAuAxw7+1rmxrWk7KdJ7MNO7VAK
kywALYXH5ltgFfpMHxz68qW1rAShLIurZJlROlrcMRMXlu2Zcmesxsnus18H/USsChPY5lr4l//w
nN173ojTz+EpN1ns2Qu7ppz2PXkYg6o580d8sAx/KRdxD8X9YyxrEhUUsFZN6OtClxdjxISUIpJv
NK0Y8UFER6T39CfnBv8Fk2BFHrbVyCEiOGDO4ebOT6YqETGRfGBmHyWu+WJKyuIUPeO2l8ENLkry
yRi+GV3lHdOWxm4E4AQqzds2y3QyFTV8pu/nQbASajoCNzKGx0nqI+8kD1t0X5lfHoqxB7G3hkfV
kIc6AS3lBGI4Rs5XJSyTtSAdRV7QOZlVDp79D93LYxFyExKvVkzlLif06MltHC/yaZ+Mdn4nKfI9
X5Jvkh1JlWf1nHu4fBIEy3b4dzEA7SDovuv7DmcsqA4Rr0DwYnc0Ga2ZN0YS5wqbWVbsHuaJbWCh
+mSBEyLujcdoW44+dJaKU5MEa2u5RXhJsU1nvJ8pZPnmlpTZJrOMeuUBzmCToKRrbNaFnwHTbesA
vONhmEzXyl6OJE2jexcIIIDLmMyuPLVNYVJv2H1vgpKrMyfnKp7EsNUlE4RAd08GOJeobeZ+53SY
xGDVtniBsudqtbuN/c1Tjv0ezG6W1F4LPNDj6FoBJhI2t6js00za/yZEPEfOUuCRwvoo29A4aFZh
mP/F2bWz286B9GGVCBdZQTptCjPTwMJuBLJ1tY5Y745zQLGoZtQIdZEGIL/QOM7DbabUukucJ63Y
2jePtbA5XwpfIEWWxk0xnWG7bjBhAkZHBsCipVDEw/prd1q8fMdlpU+gj+Ep+K5/KXNanQo3AtMY
PgNrlZFvSaQmFFg7GwmruxZP3IHb0j8pYP9vjlc+WZZtRaEq7/Pbh+ElDI4aVcBCwlOy1+zBTlaP
2vtWe5lVicmtHhiOrVN2/vdFDYQGmMnOY8KL8gFBDFukOAEF1885c6/yNmRCM2Dk+an0641VsQxz
5ybf8sPcrVtmZCpxPL/22ZjFjeCxMNFd+h6Sw8AJX1F+qQfdu0eb7SG7k/SH7oXHGouvYxNm95Yy
xuiuLgMMXWnp3tnJ69g2r4v2lns5uI81+iPiyTvk/yWgW9Rv1dugKc5SR4Xxv29tbc/7AZPt9t+3
qP0JvE3nn0oN1lb7Hm1aOt95wfR1WwJw/BfiuDiOAVqN+BgQJdPG6KZ3hyJO2L5/lH74PZv6z2Lf
fpBVJUdD8qgwzTcTIMUeRhvTgYAKIJk8/4qBdXzTujhzBy+PVW6Nb/26I7fylohoTRjwIeTKpsge
qqXc+gMaC24+8BV7idGBGRh586ns3ibWIG0zvTS9891k8kXCaNlhfP4aRHlamfG09Uv/yl5gN1dN
yBJu/WtZ1kOA8hzzDRkjOXdOcRsbhgXh0d1zMqrtLKgqp4rtcuv290NX7WbpIDA3ddwDAcaRxi6k
6MciTnEhxlUc2ssngmLRKh+ipMU2k893peUxUmdvVZx8HjPbdJ7tnb1gr26H98paL2BCOM5dC36A
xqmhnWNRsmplPUvVhnsoKA59x8Oc3qg62OEUJ02Q7iaOKXbXlCl5zfNi5QlZFu9rnh0UcEKU1Kid
dE8MQ2Nu6O7LvTHmUGSK9j/mkx9GUZ7C1QaCbLKIvxljgjEvsNTUL7nxt6KfYXFOPmO4dE8pIcnB
lB68PASoFBCDM6T/ZTdZuW63tlAiZlrY3BWCnZMdIE9Ln2cvJMncKfx4lO27AZ95z2MUg3S4nlSX
P/e5RQ/Y37YzKccz89O4aqUTDXWGbRTlXCOcv8WNz+QkgGi8jABUOz9SJLfxlHrlhkIniX172Nht
fbbT4MserC8TBwjiFrh1jdhqQ+/SAG+/lWLW3YKSDLeJjfSwd6jTsYWxcVXNLq+8a44TBaamPvdB
/7eBqx7Nrf83zUPsniTVbOyAtxmDItkETbsBEIQQsEcZUr1hjrpnzG7GSkBpNzufkayBcqIN6OVC
oz+6rkNOB6Ftft9lUQhzBE3GeqVxC0FtnOqsrLciZW2/VkJdewuy2mpgnZ71OwO5T4oFtAlklxfD
mbyjrefynFCFXrir8F5Glt9CEAFCOdIxuEsAOzxtnTMDVgyEjDyop+8EdJVdU1KyBeqmWfGIQ3Bs
h5tTxFUhWNpCVNmZGheW6N008qHH8dajErQBgcoOkoadLlM0Mktv2wUVp4uAYw2ylSRzcqOb6mOG
ocYewtAbV97bXnU3zHW9kYYod4PbAoAowf6LGnqpOz4sk3/b98o/6Vy/1CKdTjZROxrb2d62Ky+e
DZ6htgB/grr0b0f2SGzW+t13qH4NTTDN6N3ZIy9hZpfMSqf+Gak0cvJPqCaeQyO5rpCDdkYSLi9d
KXZarsfKT8WGjTJ2LUJGTt2cPEHFq/eSMV+DMyTKe7GrG3u8Y9wAkVxw6Q8JV25GpaClFUPaUG8h
sACzMrxNJkpMALdF7eNSopl0mvGjox3Eqt1/pofCYWCCRtPb2Cq2TWVERe6R+5bCChRfEkUTUuGU
S1/0QIPdFzf40VVDhNGQePvE9Z/dwbkov833CpVX7OV39PCvtnCfJjPEyIFKkm1bxk8fPg36HTav
05MKfqzEvWvM9NJlgHipjoadjZteLqjD6G+daL/CY+e0rMxtABguYrIfsStTsVemT8bES1Kwt1jF
eneTJbk/TZbSAixyeBsYM9bN2edGuUGAKbOQeDK982TxiUlPvfNMDnEdTx80ot1soWCZJtIbzFBt
wtp8TxIsW7Z2ESwU6RddGTcqkUGVk11LWAyZR7q3eBvraT+WtnpNSbXum2dcAig60ieypvJpcjee
dh28Q4dWYSMlUQ4J3Y2YO40UUoGLxET4/SUcssNSlJIWSH+PCzpjNC/MuivrT6FAztUDDLCmenOZ
X5QFO/LGnBCa+uuDvzz5ufPi66m4LnOJ4KNpDjPT3cxf0z1aNh7yzoRZJG1ROdS//BVU+9g9mWnx
+cIQmRLAHdwMnPuD9a6JSABOg4x1xVxY9fN2nlx8hW7xqnC2HAaF/beia3PL+7Ezwm0/Z8d6Jmdm
Sqjga1kx6RmtaC26dyYXIXv6/F7koMYCQdQsyOM4d0oWrqgY3Z4heIsoJ+31MzIshIRoh+127w+z
sx+D5d0jAl5XGZJY642ZzDeP/6uDhWKfwxvO6oSAH5jVY+zDyiHK4in57VL+mgpvohno88q1uxmE
8W6UYXkBMfiihHclbf2cO8zRUdgRjGRfLBtVL+WSSBFG0myz6rOYvaGgpOjaycAxd+SOf9o8UqIO
LNYFDjZjkv8CP2PaQCLWOGt2uVgME2N9KMaOvBcoyhb7EcZp9SM+5BL9fBROKwEIbEUA52HWYmro
TU/FsN4Gs/I0jEzMg1ndm3YPCZG1Pjc3zJldX5t6P08Zi3lje7EbthMqLZsj5rqYlY14SIJasvtP
ZVR0NxijSI2nJvEdmrD+OTfad1GVR0/b30GqJuZJKCNbjjiTUdBoOe5BJvJFj1AmeoOoi7wA3QQE
fV7MdNOP/ll04Gi0ScBfu872QUrqlbk8OUYm9paMKwvpkRuW76iz8m29hLBTwrs+FPdFyEdj2SPB
J05zyx7kC1rANGYr3MSTy7RlCcja1T2sxi78f6qKRAixKe0ECdQtde/fF94AwhycDNRgIihdcjfd
wGM8S5HfT7DI6H0N8k5arz4lIOhOnrVmhL/WDXtHOVPI62o3cGHtSLE+gw+qT2an+jX+9z9zt0AN
VJlr5KHEwbtm2CcIeZSemEWI7EBpSCX/zCbnacrIZ1KaHMV/X5bbt+XKy2qCgKolN+a9nyqoxL5B
4uukYsA/TMPQpVVE18oNQ2lyN9BNWIawTqE1M7AO6MfyYPmZw8XeQl6gVq/ozye9XDKmmYOgv600
VJP67K1P6fIXsUG7HbLpOQ3lSQxA90ompnPWP6yeeZ8zZlmd+pgZaodM5uyiGumgB8bM60rr26jc
ayDbK7rsu7VfL4PH7JXoz2OT2G8pLERgpaeGsy9uUFBEY+Vd/Ok/6XnXdA6jYOi+dJL9Gh6r75oD
w/DUxs/qg73i8DL+c5zhHdkS17PgQVoEik4zxbbFyszGYhGrOXwc7ZpnOm0veW1lqIZ9SUcbcpF6
QrxzSaO54RUTClI1+WVmm8qF5zB1yl7bFhQyw6035Fl7x64R5zcGvzYlBCPL6yPlSLubYCaHAq3Y
DaA5r1C4RkpY+mQx3bZGDtfFrUPsxh30jtjKsk2OHByCzIaB37VSVbXNJ/c7oJGe1YpH8M7HLMRv
Mh/6drgRXoABUDqCPIWqMIZoqnjgiKKOEW6yt5+elTIfxKBAmtUW0TfUUbgpPgTYQ9Gw2qDqOqJl
oZ1BtDaLl2pGIa8pVxml/cHj9YoXBgSkk0af6JneUgI/iMehS7ad4NscTVA8eybSMK0YxpmNvDck
B1zZcQOAhmO6IIqHfH0ZyvmBcLSG7oBnKLth3COdt/dCWnaflbAdStTtUh3Zw3yHRcVD00Kva5K3
yfla3aELfS9yDDs5AxGbrgluoFJ8cv7FdveyxLHRlf6hXVCXJNPtl0tm3c6k/oZBmsVJ0T2nTfrF
pXk/J9UBkCYWVMX+UtCQMvRiaPYCMvlvF1pvZuqfqmyqo4m9yRo275hkbmu41xosjV10JyJcXyYG
lbf/c+ku96XwgRqkpxJAsCtvk1ICu4i92wj7f+ydx3LeSrplX6UfoFGRABImp7+39EbUBEFJFLxL
eDz9XfhVfftU1Y0T0fOeMCRWSeIhgczP7L32cAE3y0Xuo6E6pnb5mhX9M/E9X8IZ3+bU3xQjuwg6
Oh7JjjbAbNKHeVKXxCnZlOQF+kZyEoL+ueGIyxYTOdS1qddyxWFtcew/GGm7mzv/55xxw3mMBADY
czA1Fcq5/Ngg6a7AKTOT63ZVVD+rBjlWQtwgPlUuFxJvtf+zGCgGZhchf0RFCoaQxeF48UTwQh+0
6cb4VSGx4upr1rIZDwxzL3kx8xoYy2S6PeokJIe+YuxQO2Ak0DV2yPeqVn6pMvtu+XDH+FweZz86
ZjW20sS3B/x6euiQzNrU+QPbz0n/ioEqsf6LBel4BQbPDC07SXg+pyn9leEOelU3iAatZn6I8Ke7
731W/BoxD9SZepyM6uIyFCj1cKF5RiO65iC8w7IcXiph78A/YclpyF7Av8n57rbPfqYvIPV+eFZ8
xqX8g3xMBAsYY4RHU8r+T4KoXHV296x4AsHhPdeJz9bKil+Z9e2nUb4xO4pjijtKXJ2jmL/RN/X0
HHZpuPageg8mkWx9cspsDsOWn+PozuDKQ9a2U0x0Q2O/1tr5YUwZGzprZAGBpj0QmiVwvLiJfMhj
k+sFOxi+LlSL717FsjLqTd5GSiFVDjxryNQd9ixJmx19ySuWTSn1/iamEqxQDGFsdjeeCz8i9tc2
+4qVP+hkiwfhhC4T9eFUvZoNvXKafUsjj2uZO8Lr+a8Aa8O8xdn7BhaYuponhNrtnRmCi/VRHtfu
dZDQR/tac9VLxldAVi+1qc+A0SiKEtg2TXHE6Yh9z+9nrjG9oxd7L3MSCzMTbVNOhJ7PD7XC5qrN
3yQ1dry5yCYN+5Gp+jOzjKOFN6sBa+4N/VucpffFOF/mRrwZU39hybvqOBb3HUXbCpFuvIK9uqK9
fUlmjCKWWDPvRZRAAklmWruFGsvy9/s0fbpW+1CD0nAKmey6MTvwyDFaBCfFmJmgjoPlFYf8N/Hw
p0YODCldw9lKZyDBV3IYoSlDrCabh75GVNrrO7b+NOeUtYhSWmmsfa8Jtxzc/CNcok7tfwW6evcI
LAWFS+CiMEk4rLvPIC2+SVWnRLA+pRHrM+19Ti7/DC7lEys4Lt3JZHdNy2BJ+gFr+YfHyH80dM89
Wx+Hjk8g5MLkEcxfLW+sgXC/dYf2aMqLblAj2EP7rMhcK5C5OgZffefM24If2UrvgWTgVWt4kKrg
sScIJoGwGQbIrBZDgGGTaueVbGiihIFMAKvaR3Vac6xwQ/AdyMPvhYkFjhE4+lU/ZRM+y6vgRGqM
5DVW4iiHz7jT2Eb433yPS768HTle/NtLOXMIiDyWZf0JZoPlN/vmWA5oxbwrGY7Fqm3EOjRGgDeo
zXrnYJr6CTRBsp6zEUG1eahNZxc4BO4USI07Nb0lGfpsWRLqV2b7GgmuhXF95bjuuQvRnuFx/xiI
P+0cjghPBW9GOnZ3UMeutULyWJTdXZpPsBeGgO29vjZB9yQNvlOGU8fbtn5MQ3EJbYaC2I2eIQr/
TLv8uzk5ybrxP9qcdiUc5EcgfpQuQwPpM1evVIaYl0syCSd0qOj38SFxnIke1XYOaaIrTmOuvrGv
hLsjxLBqph9BKIyj48tXVhEE56CnN4IUB348fg2RcRf7CY19X2/Lwf/tTaZY56bAcZVJOKX5I074
cENZ/a0JEJdNgsC7Drx8SFJsY5EJqLorIAUSJMLmW9a2OAa+kup7ZtHnzsr/xIc9MKFLEZdIyHwF
p2JqYRVM8XO2PXlog6gsXC7tvPd8ugaJ6JXdDcp3ilr0z2bZr1MmwUHk3cfj9OiJ/Lk3m2nVZ8Br
gowSoAFV0vPjziTzuzS2vlWpgQnSPHum+ZEpbpXE7pNjVBN2ROWCheDDbCFlAQ3YMfo2trogxyEf
3ZYIa7QFgwi2agFr2Hb4e5jkPks3tWs136cSe71XvMZz/SWG5pvfFq943QQ4J/Hu8shupm56gGxw
HidXPEmooDwcIV3noxsQ89Ym6W9gavN6GKU66PFo1CQMTiXadGk6z8V6UDX2GpuigywCZwXiM946
FY2Vy5XGiUuhPxqa089DDZI4GklR9stDQ7tvtUWCLEOS1CL/x9w5A0VfDkgXEWi4GWoCUjvUiYQW
Bdsq7s8yN7g+IR2vQEfxXSNEYAQM27k99le1dVkGMUjnDu96rnqZErJLolsnauMR4dRGjfoZ0QV6
cSe4zH1/HiW3apij4JhlrB9Ypb0yG3pUSB8HRxmnNkE96iIr9rPXxnlKnO4TEYV5n/Stsy5US2iI
jM/BzE87Ut58jAU0I29fhKb53qZEcRriYJn29w7rMtk7xRUDBQByUI6I1NzVVIwu6dXBr4gEGc6P
ja5R/jBhF9uqGh86d371UpoCvFmXIetokwsEyQZuNJ3+DuLSuGjP3jZN5zwq13+Aw0VYowYqGBtf
gZMWPLi4BEGYVH55JyYYuPR9O7eR12wxHnLpX2MUP0M8xSctsnW0+Bwa9LcsDrN5NYMxOoJilh3F
Zpf+htj221jkzl2nTqk0gRpF+NK0CeZ5aA4M4+9KjvraxffWtOOzoDYm42nmrMLs8x7Pojtz2/Di
LwZnSFv9jpBi0oKxPzp7I4JuJiw33RQi3SWwpQ6Nch1OdiLFRgdsthf7x3FxYtZpf+ljk+DxAhwW
ok2UexbKrcJ4tm0DZxYFQI5onTH6RjvtD9uLf5ZRhd6Sr6pOKbcj1vZR0LBWgXJSBijodJDTrK7H
yLz32OiAC+LtNf1pbQNfETK/g5HO99fYoBOJ4OZ5b7bGbKOqaO2YLvTMmE2chV7fzM681/cy5oBw
OpkfrDLhnqipGdmT5Webs8ICQLFqevWBsuxngIcHlf+Tb5nEJIUXhQcIRZg5bhpyABj6B8ynUjKw
GveoIqPYT8HwFQXyDMoKmos287UzJ4i7rFeFinzFJUK9448UEsGBBvQpBJm6duus36TNY29QIJp9
j1ohEIcuU9t5irMjkGWmZFNWbaKgrM4BQzRQxkFN31TYbygX3UdH2Ui3kPfymr4qYr/YbFfZRRQ1
LNYm/syz6csBTryigDiVoppYeFJSl3O5AeZDIn1kEB1c8f4DYvmdu1o9mSNED5l99lZgbzIonisE
JnTHPfVDj4TLNfyYMzR014KBBaYgbp0EppXECfhkP4AHDuEScP1jidCgUOfX1KQ/MPvG24sSpFgS
ue0hT6LxkozQ8gSapbXGhkDFD4bbaPz43kf8wYhgEVlHtMQ7v+drHRXzO9knxIyWj+WQP4o+ePCV
2Z5uH+bEe3G0SWDGV+xwqjXIAJDqROiSco1GvJd7Gz3SNvVHk1FuAxmO9dA6tf3fGevv2ZHNyZ1z
rC1+umzYNY/ync8G81R21UvuBPkGCz2Xvv+YpGz/0hEHVE+uCKTOlPeJjOcNs4O7Gp3/IWEJczSW
wr2Zxu+2WUyvNL5wMrG9M2C7jFmtHoPYCQ+zx7vGsuvFrqf3zIYDnUXPpjPaHFwt0ii7YBiKwo2s
vBOyD2YC5qPSubtrZBhvY0ZmEZu2c4jeiiu16/dVD02wFGZ1xTQp6OHHTS+RFLqJsJC+pda5d5Mf
Q83KVtAOYczu1dpBKrJfgmgZj/HmVlZsrKZ8hqO0M2fVXCfQ04LQifO0fHCrLASRgL51aEz/buhr
xVEWHf2xac+3T6nWn20GC+Sxo8poNn07MZ/DBMMwcbzT9jlYJK+w9T/aNN5NSdjtubAEsdUtUXjL
Lh3OMgsKNVNROEi6KsV5W+VldxtxtGD0dl53UZ5bI07ytqRyB9sJngBpOSzwp+kawzE4Bu7YXGUy
rBzZkhFfJ/C4jQkOZv8JBRNZoaWak182943J2NB3YXpoM6JRBkalU/s9wo56h1JQMEYp3/q+zZmM
py/o0vpN0xWfuCRJJHxwGUhsBua9B2ceGHMTOOx1zXjEHDvfKdt+HyfnPm3UdAcWiIQRv0e3ZzHF
JlGVY72oiOlF6BXm0ZujXHi8IPey4mPwG8GCuVe7nmw0jaKqhnC39wvxHhSCQZVOIHy6DiilC1yn
bqVLFIhzj6eCZ+xEoDG6n6Ettpk91CzALPcAfvy+WiA+umbONkrYqwtA3O5YKlXVW2sGFr5vhIjI
Tjc1gqV1iPVSVeGrU/XY5krmZGkhl+sDbnPfeekH9uKPyjWqx8hjbjPq8gOJo0MRt3eribUR9e0Q
F/4+Ho179L32T9cunqBNv6mqqI4R2NkyoO2bCbCJ64Qg4cSekMrpbMTEwKfm6WBMqB/9CM1xPoaY
qUtcT6oql2Tq6t3VMK51kzCbyz+k9n7EIXCVbiqOIJqmqx3PWzDFwPgJe5ugaO36guVA6cZ3YSPK
vWqhlqYMs4mfML9xY0xcrNm8F40xffMgyMYgUU3S5DUMUebb4tmqzatbeT+r2mjfihoRA/qHe1Q2
NNsSYLyrt2SDt4cq0/KKc5r2z6jrN3S92TkaMWKnJKBtHS9zkPDUGSNVDy9EyNtutx352744Emzi
bWyH90Xk1qas6RT5FrzSMrHsjMR+CgP7kLX5vZxnpuIPDc77jQ4c/96wmS7VZrIpYgnWa4zPvh5+
KDl0D4RfJMCZDtqYZ5Zm8U84ZMQptNjqyahg9jWkZ29ZKibRhMSSNrgyhufURMJB+4JLCq7VELSv
3HAYghJL7uIRnG8afXHpifcmeDY73tkC4/auUCxVPIsAuGLEM6FyIwRpAT9Bi59ImfQjjRBWrAXh
tbaQHp8k+81r6xe7ei7r11l1byoHTe5AgcC2Gs8byzqbNKqvPcKJZXY6H9Biiz6vH4wmYUhDKqeA
DnoMDQOKaYwKqguCAzzDVWPLhlS0dNx5GtlBGg+vMYgE37XR2pp9fAepX0OW/0nA1KGxCff2ywLF
xXSpM1T3A3tCfKRRsBs2iwZ0N2l9IseI18oT1KTtTYfu9B+5xiYwB4RZGazjgC0zxtAjPiUcVgbi
Y0BfQbjto866dr3vH8y0R2iRWbARmva7EzMQI8J9b3aMMJqEGE6+cQkeE0YkhBumYLt70YBsz4aF
om1/zY75WEV9Sftlfm/8fWa16pHAs7uut5YfA8MHuCrkSoykGszMevzJGaju5pcySKBKcOlhPYGu
Z2HbjLAmZk/m1FqXefnQtAjnfKsv9l7yYlrlemS8sTE8ne+42z22hXvSV3JcXyEy4QGdVw9Ilykg
IwFJyE4+mmCKmFebCQ7pftxbs0fD3jExSmv71+AQ7Wzn7OgVejFdA1lVjqWJqPCeLBDHCp3zGXo1
/x2gzbZWjmSvHstjIIY3zyWZOaFeMLxqKUW1uSotIkPKVq0sC0kG4A5znbcYeoqusY5hW52sDKId
lGQDIeTKlgR0JNMU7ISAUjCrmZRpr4IL4dAM1OM+Qd94D+f0DrY4Jim3Cx7gWKRw1VoYN4Peu4xL
Nspw5Ypbe9iyJ3bWPujudVyX8b6dCpcZ6+JTFBhZ4Gkgpk8+1IBrvEAHsLJys+b6onngsSOX3rfX
oyfLU55l8SruzXPtQJMZ8O4bpEXR3qEh6asAZ80MXrTPzGcABI/8q8MzmYnuBvUGQzHu7M1iW7QD
5mRYtheqAJZi3GVWAHK6oIBM+61pJyyr+wH1sqzPeC0/4iFqMJOlvwsN1kJCdVqNRdtvWfbvXFsL
5DFQY3Nkx23dXRpDHpth+o13R63lBMjOM91TKzmh49rZS4Npr5k0jI6YA6F6do9NOknsJW4B/n4m
Gov1J4zWbu/BY9gEVnQc8BKDNRRvUmv7MIVj99g1VYq4CQqwN1ChtmnJnK80KHMj4xdRQhGRp5pw
cEDCJ6NczIARWbxh+psGhrvBcZ3L0ICiaMP4eQpg++btc+BYKCDslEFDUH25LEQP2i1sQvPmnx5u
HqSGyHXnARZR5xu/PHZLmyCg8EyDnN1rG5/qDtk+XOrpzPy/P82t8xnZXsJjjU6daLtlEtWgtmcV
5ZZHG7z1rh0DiwjU+IV5AeeSH56o5IK1P/DdUxbftC6GCeSo8hdJlt/DKdr1oYJmhOxFTFV07Ov2
kTcUAT4csfqjMVxzP6HP3iSdyZS/bvTJWD7IcGbGf/u9rlMS2W2veG5m39/iO6GEcnKMqXwIvZYd
qCNQF1tTfccQKbofhD6Y/dyffMqLU9vmF2oBDruAv8XIjuN0mUsO3bJQAesg2vlpYdgbVkX4MAJo
xrWpzbQG+QShKR5lcB4nrHed5DuyBYT4+HRSVJzs+8FRV9sORdPZZSOe2fLRHhddaxkf3Jz9uBhT
eaIOPOuCysias1+zj31kHuv3XqP4Y2QCr5kAzzryv0rU7H1hIo6dUcnactzYQRTtQuNEhrC7TgxH
E+G2mHHUWGwwLWc4wYvP0giSRynqK7NgIuYZQXRz3tFSctNEHUO2vplAPggKCijTjDgUbFzDIhrR
5cFGsO6YazZHzBkqzRfQZ2+VigT5FOna8vP8XEcQvKwuOjAzGPboeAm8Y909Tf4XSKJTyrLixgsO
fQb4fpxum45RZYyMfT3rhAUyeUC912EuE/lvXQVfmF9JvijYw1HLvbaF9ngTK8EeasLOYQV7Kdrw
qh2wHw3QiDJhYZeG/UmjNFlRi7Iuj1KKsGhW134aNizrDI6M9uohFN8OJMWcWsuY1qmAqgIxYDeJ
lhW4Nb8ZhgmXa0SRWOdYDXtiY1azpbKVpvzAPtAhhnpsbSSfEz5AVF4d6zYbzQw3Zj9F4ihMLlHI
kqdIV6+u3xgnv0ECLbtTjAqFHWb8a5p+gUDGi6PAThVpvNFZ7uzQ0ByLhDSPYij2xVICGxJZQdt0
085xQ1QO793QgQJ9wpAiHgJt+g91In5muY4w9sqtDYzknGh5Qmkev4Byc3FkwqwZSjd6GSP6gIbw
CFxo1kqMl7Qv1CGEc/5CZC4yLKdHbh45rPQ5155rO46eY4nYerKwgiShSxaMF927Zb+NGyjW8Adj
7P1bDpDvtcgf0sy+L1GnrtkG7cbMOovBnp5HircIT+ezhen+BQnkxh2a+FJDwley1MhKzE01J9gE
I6xMyobIJzmDUd1yc8v4wHqUu0uRYzn7XbRnV3sSqL7LQZunxtJfIUflJpVRux4RegJnR7EgcnNn
+wxiWwQcmMTi/eiTh2QXpcL6FVYH8m2qVZ/H+VY5Vf7a9smbFUbAxYTn76a6IZMA6WObyk9mAxrL
K9qIXmzpLz0oGUwE2qp6d37HXZyyUKIkb2s4n/T/4oQrcqjV/ENa/vgz0HjCgwhfos+8cGfaWELg
G1AuKx5ipsQ7sFDTzsyRdnbcdxvhH9JoClAMuMREGfOlTJJ3lHBs1FGc0l5QhNhVcOemjjgnU/RT
TuFn3SXZ1Wdgt0mHCt81Q3bNedDkLyoKJcFEtnGOXKT3owjTFwJQSmSbuJZSbq4ms71Xyx9wPpfx
zuqmb40b8uIRub2ZQSt7rTU8ua19KIQ77jrTpm/Shf0SVCE7Mwl0ZVH+d9ByIFIxtUBFCQkm3XPg
JneakQdbCqLPI4cDhyymsScOlkRBKBHOux3KN9ccncM4xQ91VL24HZlAxJtNwFMpvwMbc7JIC6JY
UDRksnkmpedphEuiUcvtJ+mqtW131G4kUxJjcZ8PiXvM3EiTNOEbxCUK+AAgG2T526Y7oI+hhZIS
+lI8DmxzIA5Tby6WXdvDFJFOr7LoxvsgBjNAtsu9bdbGhrsNLQfEwU2uxl2CpBX13nCtDOPE6Vus
9QwTCPX7eC1oR+wlZ9WhA9k6YfdrqKD2JyR4YAr2rA2y2xHhbu3soItEaFh7+xusylPSq8dBZt61
Fyzo8iT9JtSPQLfGYbRZ7ygSs7aVTa+spQNhoiIIxZw+UMlbzKzgoGVzzFfgkJWVAFvOeQphK5gu
UnYpUdV5FWO8tKQwMaeY/jJL7nGkdaD06NsRUyDcSc/ZAV5Kf9eH5pqGhNtFVFfRY4/ylkAoqxrM
H3YiHinm59dmDBZER7S16q4hwUVN3yK3eSo7Fvpm1zrIXwFwGIMIz2yCy532xPDqBw7oR5KEO6uY
t7dwjVr1v2wuUZRb430T2jidVaafyCgAroExm8Xh02Tb/Lhgrp0Csyf6V2uLV661H/JAMoXw2/ka
JoCmjOo1TeLhy6+R/9l5BmdaN2CVrLG6x3Y3HSAFMI5uyGcgyta7T0IMYowBys8EolSOzvMrGMbv
JYPRt6wUm1AxOx7NsbgvW9nvpz50z7Kc81Nvhd6hK8v+YvuXjOLoRIyZ2iTzMH3HuXIy01i/tkiK
V341OOfG9ty945XYJ7qh3jm1S+BBZEn64WZ8QSsQr0dW6+ciwAfHqI2hy5KMbCQeu+TBco+V+zy4
5Bcie4v3lW6ptI0O4NPgXZsUOBqyPZvro+tfCFUCO8l99OGlzUc9Z2+esMPXWlYfDdX2s0muDPHp
DsocLCuWDrvPNFrx2spPPZZsJ7g1ToErx2cCQb9hcYhebgTc/48IZnHe/k+IYHzQt+/QH4byfzCC
79BAfE5/hQLf/sAfKrBt/kO4PsAWBRBY2qYLlPcPFVj+w7McqYRQNhpHi83zf1OBPfMfJn+AqxeF
kXTFQvJlBrZQgR3vH8pTvoe+2FSW7Vv+/wsU2OT//r+qMps4Dhf4MUHHkNBNIRwXkyV4YLXQp39+
PsVF2AAu/t9eB5eFAb3Fsdh/dxG+2Btrb0mxsqsGrgzbFUh9Ormfscp4aZtzkOAc96O4uUS1XxzR
X9wLrpJXd4JL5td1d+YFt/78lp0yltRqyk8VQTiPDUSlXTqNcECk82DXEpgl6mxpzQzGAjfYxJHr
Y60rv1mgBk9zjuA9pkiPSENbYTifHyioGTgXdXe8/Wlf8HYXeZa84W5nwE+pmoLIALYZN2c2CwlE
10ru41y/uD7BA5PViEPLMiBe5ewMt4Jm79EPTGKqoJqF8QI8liJ6ZrO4thQona62qZ58/C9OmgYb
U7LzJ/Qt/6mNbh/0VcfU+7OadX71tZlcSgGEnQF1jLn3DvtIt2Sf1WvHyolKVPPTqEMEOrm8DJUj
nlk+XjC47EiIDa+3D0YXnvAv8eUBEYFI+TpQYLRUgz2ZcWW7c4HuXVs1edcZJf8ZjSHJMdWHjEBO
cdzfMQmCrB+hEi6Sfm0tPwfpjd7RZxBLFTXeawquOxUo+ILl/LuYuVZNrww2LPsZa3EeEaKWbmkO
ouewLq7kGnjrqu+Ka0GCyT7rniweTSiCZNFpWtRNmyik55ZlPHD+iB00SevSjZ517Dh2jqXRhn/w
5H/erH9Srf9KsTZN8Nz/9sCSCymE68KxtjxbiH99YCFgqJH6nDCeRfDYkZqBEiJqzknulu+Zr05Y
9WngOC3//KBRgxPHbs3j1cFDvJHsGenj+TAjfjvjzYRmKqYJdLJ+67SXXNjHJRfpFvIVHfHUfpGO
zCClJ7qFCU3Y7KDSR9fADyjtokx2bF+Vd1Y94rp+XOa+VeoHZzPIyN5aIlr6n1XWwF8zXIh8kX40
aWUeGmuot3x3MOLpvj7eflti3zqGUcMsPSy7TZmTkAAhihogxvtxuj0gAeEXvCl5zeQae3SV1eWh
U74+YKS3u3Vfkpk+h80995q5Me2ZQY9qHDQag781l7cUAwF7gXLrpxUPlU6ppG4/+1K11sHpkO/k
VhnZVAqE73l8RQ9TE+EEkETqLh+MuQ43VZ+J/Wjad2k6hm+jNjCapZW3L2MdvZWueRfS82QYs1Me
rnSDwPrUl/bFNGZGPVUHDE5OjSK/kXGlSpy7iK8qtDsI4VBaXwpL3YdpE28rOSF0vL2tyODCM8Td
4CUA8FKTFMr7tsKOF2/RVJEtpEuyKGkE+mkpoKR4/suB/j89dta/stM5J00YPrbwHOFJabruco7+
5Zw0otLzi77D1t7o6ZR3I8DhUZXHyLUeuq76Inopf2qCKj8A0aFXAgHHKZfrc4M7/eh7KMdFGHt7
v3LZkZP9Gznsx1gHxP4dEwr/7sy4zfvzS5nPYouoFr+ekzgAmeJgbznBuK0ZIr9HBBcwdPoQ6BpY
UYT1QwBYapEQTd9z63EmAp7QGOSWdTL3L9ZgszvMK+gGiWXsbafhiV2yG92utih30NRhxDega4z1
rqrL9gmDvg0SxmHCCiqm1LY8Su2b92MKhSSoLEp4FV4DZKeHeCzk0UlA1sRO9xsDOkbrlHnoabID
uR9if6Vdp33I8JE9DoQ6N05wRlX3NC/n7rLcvkvB07DNIrFF1sNdMnDmYsiSR/CjwU4BCcKuYWav
t89VU3TFE2xQDgP/ub0PMWwodAPu+c+z1YRLSmhQVx/2stkziThy2mBXg92/v33wTb9BDpg8hW4K
tiHzulOCXvwwJi3K+wShOvvS6Xs38V9fhovtr4vi57A5FMt3FzXonmLOPOTKxcSb4BgJkQzuorm+
15UavxFCNcaq+gBUWLxheAmfgvSVlrIx4Ps1XkZOtnaeGQ+Wq79/Ph3z309FCghlc5M7pueSmrec
mn95PCWNblY3TsrELD6NwDbmrQfqg1DSze0sbLQqzolIf9BSjWesPtHVaaJvRSoV7iVyqJL6/v/e
Q4M9rGWf+xe/Atrvj4zTpTlE97cPRGJG91PN+cCFCwh7rvMzuXT5mTk9EZe3X7IVS/fkdUGEwV/Y
IL8HdBJYDGYnzzoJL5y+VxEWfuKlupPiB7XVJexaoytKnG9nFMMAiZbLjr2jd+2svL9EVr0iL1fe
KY0cyEqJ/J5jX5///hsp/6MeMtHPuGCwlHJ8T3j/Vg+1MqwdEQLlntrgyeiL7FoLxVZz+VXcdF+Z
GUKlXT51+x8dpW2uPQZMDKSQWv33ByCl7jF1iHIHQY4EJQiObEp8aDLBnYmm5On2wSG5hSImW3cQ
Wk4ueqGrrfFeEOa0sE7Lq+FUO3yJ7Jv6AiGCU6jplA4MmPzODBZduvHWBaGzrZus2aIEORZ+JB6z
iQQbl8v5MWWOvgHunT8VHff1AF3laYCsszFnvPN//73z//0hVAsvxpZwh33l/ucZGbYqNIaqYr1M
eXK2Uq8/oPeyDi3MToZfL/hp1PVWHeZQNwcWMWPvPM6edeBUFA8EGmHZHMXJNuroTQLsOkrDr3a9
KolQ0y6h7D7z/9ZLYoap3vB0Y4/WuODioPcfbr9LJj8/9kJjrojeEjyNV3Zy8nr7lRPWAglEhzc6
8uvLMF9FOxKwOYMScCJrWaRrk/Xn5G+QX8yOizi/TTaJ19LSxzo/Kx8/fhWVT0VYnUsM8w9NN346
PvBpRHLW1fbhS4QmTnJdg/PIGHlB1ITWynE7tuSpVaxHJivxrt7ku+y5209cT82T137vxRRsWFMZ
d2EpfxYcLWclxhCaEUqGo58urjIrve8q8Xb76xwbs9ZUYzdWXEJTb9UPoqyzt7//iVoWyST/Wm2Z
dC9QrlzhWkpIm0bor+dKUfqFQdeLGTCVP2/dwGIFwr8XQYuuIL4OJhNtF/rRQ2Km99ZSY4DstVc2
yk3S8dqCjnmp4RnN+Af+lUu7lBG3T6VxKffkysOxLITN3vS+YNr3cntAiJVA0eSpHclPANFasn9a
0Ef7ElgC826bIZRaoqEROzjbRDnvZmmOV1t1vJxJfi6yOj7EJDKub1ea20IGyEc/upQahU+O4frK
bG7V5gYVBqcNoNka8n0kqHeMmXtcoVqf1GPfWOQP5NrxVwTzVB9eZbnUOnC6hQrt1xa7H8aS6+SN
uLIN2V6IcDKfAB7dJc6yIPOznxF76HlkoPfnSyfPcFijptxmjpzRoi/1+9hAugjH32ESqbd5ZJv3
p+oxQqB8Yd8BGMBRdYJit6swhvWJn7M1z/XGU2G1pSl7+2fTkDXygBopOFfLBy9pcZg5lXWQFbPf
BISUSSrFI+rYB1Kr7HedkdtCfyCPM9lHx1vlOGVZf7aT+Ske4/EJGtLBa6PoevtQ4438U5Euf9ft
rzBiaIVIr+pDqou73q9+uT5w7ADm4h0+a+HuQc+b6N3mCrywJ65QKhHuu+YLNix2GrAjNz45GgHL
fXxpjkClnTKjG4CJ3fqXDrjopjBzfFsI/QsHcMOqVOG5toaRbXaP8JU13D3a9fJsxm+3C5ay294O
0lvQpNMMgaxQ4gJ4RUAedDYUpdbpVsRTl2CU6XJn2wI0vbqyZq42T0OzLfHkbcIk3xOt7v4y5+GH
AFdVt333LbIQKzlislgRK3eXxkG1T9VENZ064Us+xAMvJpJKeg6yau3lXPHiS5ACTNYxbGI4c9Ph
VoFJF49Rpuo3pyK2dCmqyOIYsXcNj3/eo8UJHCeDvoRDEm2D0fN29qyDNVIfD9iYze7jVh3fHqJw
5Fjs8oBWWtTDL1R2zMCxcq70UjTCr0z3SFdJO+/XcVV1BANAKV8jqB0O0qxhUsBXOzC3L7YRb9uW
Pz9cKTcm5pues7a9jNWwg5O0mfR7X3lQhZY3AGjmW8dpdmc5rf3q8LvUrDq+VifAX8/Fw+L6/9yL
QvrmOdRTuf/7U0ouh9C/zDBMBvq28Jf4JcXdwyDlr4cUYJIp0nIMNm5utpvOLsudNzGVv50kRhH/
87e3b6pn0S1k6aEMu/hijP9F2Hktt42t3faJUIWFtIBb5ixRspxuUI7IOSwAT38GQO+/u92n3LWr
WJS027ZIEOsLc46pJIrf6ovvyhLm3fw98FI8hf4SXcIpiS5Nlo2nDgh36ZUl64aACMC2nvwVtu5y
wwqiYmNKNEfaMmUOnK9VnkZX4fc0Y3K7VDqo384ZEHeKpvBUDnX7AmnurS+TlruiKTd1o3CY16kO
rnbE7a/JDD5u6YOYcsN0r8sa3vPUie2fXzbb+v/c3D0SxTzdlEyZmLP/83VzQ2fIUYHJTcwmaGtq
przCoyR3YGCDGzo2Rox617mkOSEaNT45pFQcsqRhb1G7ZCtE/aU0DJ9PPai/TJnxpqpdLiy/aJ2V
apS70YbWPvZACvSeFMqV4fk/ZG/RqMaoTF6FxTZXOpZ4DQo6o3KkA5z0ApNs4UGyyi6JkxvPikBJ
TQHjqmr5eWBmdCzACD6NYQAeQ8AS7H14fy3QyierlfYpMEv78c6LIDzr2uQ/L2/8/JXVeN6zMR2H
sE+ebQ03olM6L8ztkX7OD6KU3+OcXJBYWipYiVH/tHy2zFA902a716GgBejmVn7gHrlZfv3lFVke
QpflRcQIxp2BulTb0+fO+ZjbfXkWTtWxkOYVxh8q0Xs4wUnV7hn7/0ekss0dWSLx9XCniMlqoLEl
n5MifObF1l+Wh8xm4eTHmb3vC7S9PucA7p/oKfXGu+t5xnlwO07isakoFWPX3pdp4XO2WV+7sqRU
j9HiFIVJZlymU0LmNp20XRDJkJavJsnRZFynAdRYvieaNDpx059Wy087+lB84Wm81or4fd5V9W0i
TNg56WWsAT3DPYt6AkiCJrRPAXmc3OIY9ulJ224eTawIwS92WclwxK0p3evq6dGCTsTZx+q2zPII
AO6eTJKZdY+2VZLdk3gwiFXnm8DBK+25mMcBj7JCj5k6VjIDcmja0XOH0PRA6umTKo16DdjrXs+X
Q6iS/in3PKi8GcVjORYU21IDpx6a4bMHg/XxkDAArKoputgjYls7ToYDJqXmXhUM2KjrVsv1E/oJ
PAnbLZAbMFeb3PBLrWlXhHveC3NErJdtcakJcntDPm/sglldWWJ2O2tDwFrN0QPc3hzcGqbIuf1t
mSfATOQAbwsaWKC59gx++fVs+V4rie0F2vLh8cPGPA21BfIQAyxaUdU8jXGLBmrEBxhNwiIB6ZtC
Cv9O9+v0VPTxtzQEwT8REFQRj30rna+uD2e/x4zyFDpFY27QavUnAJQAzRoVb1Bks0FvvJb3sut3
bUYtG6go2ZDvW+BOZZ88mh9mEbmq3hdTL6/LWxe7wSthTpINMacl4NkUHCL0h++ybOVRN52vKmex
xt3M3dl91p2QK8AdXkZWXhp+KcuAJCkjyZ87cli2rJl+dBOyLYNJZkdu2Dug0Fs3LM17lBaItCPE
jX7V70gmnTZ11/e3Ok8UMfXjCUcsfRRcktvyfTDK9i7v2viMfYt4gimn5KIfVXYDKRBx9RHIdr0p
7aZZUZBk70jNHY96jfmo0FQOL2oexjYlosLcbuo7kSbBrhdYE9PGtt/hQ9qkPjVk19YeGeVBc0eV
222k7O+971Geyj6jQPEiNo46smvhomKcu7/lGb2aAW2Ej3JThRSWrdP2SDnJ5qYpoXeua4ax0ww0
544oRyyRafDmBtq9LL6Z8wgz8LpfD0ZpTKeurVbLaGX5tzLFFMao5ntAfWd7HV102ewS8rUGq8y+
z08KJr2HMFNU6tg8QsbAfrcdCgjvQ9u1Z90u7swQ/XtuDWj78jnvpnD9O7ME7d4ijWYCuqkj3bgA
vCX1Iq0qFCyI+vgIlVB4IjypXm0A08b2MUlsXlrDpQoa7eDG9os2V2QTVMBV4sI6svRsOilP0Tbz
T/MzogaTpg7RHv/vIbQZ/qHWrXfL9/pE4FYuLuZgNgfHYT7G5HL8mAYOWI+giZ8wkjivhjMcwbOU
t5G0mHXndGx4PylTnwUO7P3HwK5OXl2JvZEI/9l2v8bRJ+puWPXV1L1/PHNwqcLweGfZiE7GKm53
Xt02WLmnab1UzctDJ6d9aRBNk2LSXIYp+N6b9aNiLlON+e88ULWn1KRtMp1nG0/saBbhqxdOxJ+Z
I8SFHl1xO7lA+jzelZQki2fpYPU0wsy6WUWK2DSCtmSkxlPCDZchMmgf3SnvseqtF7bj+igyPjoa
DU/NTtmffA45zwfczbNi9PX1o/NQaoZGSi2/ZRGTV+5P58bNudjJRLuRUQ5dZ7DWEknaK7YjuZM2
CTxWBG8aBOgguJOiEYS2g/Jl9ORbZXbBpaN0ZODhMPHqSm9X1HXJ1GMMNti41C4fKiqB+erPTPXa
SmUlV10LzFObk9Az1dZ9MPnjXEhrxyiu+5NVqHfL2M7IaUoer6MHSAnJ7yj2edlbQEZdtJoERexx
VYMI18t7YE31xa7sq/SDd9Z8+S4PpCzeiT/pLwSZ4MvsWRgZZtDvak+RAazUy2PPgsKNP2bu0Y35
oFYVK4yJ/IK1dAaS9ixIMV5LhZEJccu74itjS2WvHB0eBfb1NNwkqZOsH0P0WkoH1DHRWLvM0r1T
OzfCImCkkZb4Q8tHMxPYF00L9txJ3bM9tcZb2VU/wy8U5drBGgt4JV3ArEcrrJYIMfGqEtSWaDlA
/+mk3ZpBdYrcKIeAnxfXYkRqWyRefZB52DNx8PBkZ358FnihvSDDMKi+apMZXJcHNsvvHrPVMKbd
nvdUlph4hy3dvgDuj7Dif4paJTkWM1oGpgWHGKTA3Yzqjwis2hcnC51zNgVguBTkpz+XqP+axuEv
0G2JuM/yHEdflqd/r+xjdLOd47IHfFQcjQdoYm6UkjGHej8/e/RNI/+XWOvGldGqS1DUwxW8xK8H
028suAi4KMfUTy7KQU+GyvlptuFfIeEU5DiG3r5NAkhviXUrbcf8tYUzp/ZlOboqDMboZIDWiuhJ
+JF1bkdkw7kXEXUzaXvXZ2iU9E7yXvd1+7xIBkjWvIshqj61oQSzl4IuVlMoIWgZ1p2ghZYyms/I
/NXoiOzpzy+dOe/B/t4U8dIJMW/KDFBDcyjtP4v7oDcnR3Y1wrzYAGRgdwh0HKb95HuitqY27It+
xWCl2juEHbDMBMcK3ax5Qm+/8zGG3mtD7zZx2+tfCRkITuiECyTGaX4RftFc/cywbkmT3Vi7nKI0
Ni8g62kUe2IStXwXzfWJ67UXpsfusRr86T82gf8aefMLGpbhsYxxWa0zePznL5hUmk3mBHZmjrNq
u7zfrW3o6MaOgQzLJ7dEkd/kZvmkbDj/cVy/qVgnpS7OFHGoymMxRyagOXgA+XWdEURu2ChGlKax
cetPaj7AcZcNG4hp8B0ZbmznrfxBp2f+GEn9YCPt2sa0duivbPZbMrI4z3gQ5IDMgxvGrGZZnbN2
fCxjpwH4Zy6s12VbUPgsSiq0tLbU/m9b2QqAhk7arwPd9DeapW9n8IhIwtnnxMe9iuBf/MelYv5r
6M0LKRwpTIsmWtrub41gI0YGxnMWd5g1e2e+C9iC8ZKtF/Fm+TRpVs90OWQNOrqsDa3+XuWuYhvT
B1irMn1tI1be9o3f3osENH8iP06dzRnaWfl+QHCz43Qamebfllq6Z43zXEb5zXBihxEmlm7BtuLG
2uQHRqfkmCDIWdld/2uHu0zOgX6SYleRD8Luj8LNIJKlJNT0qa7tl8gysdYt0xATeOZjnmugjIJx
7e+70XM3hlVl4Mx861TLA1CA8sAepkVxVX5rG4cgoeW/dlgpWlVLCWaGUw8hbrqYaXZg818fRYuL
akXmJR1OUD7lrZXdrTsrlkebozJVfCxL5P7jXFtbjcaoUgQZseiYwl60wPnZqCr7plNNIrvayNoF
WlGYkK5EumOuTsJdis5Si3vSWqOMWNEB+yzuy8vgufgiXf8Co+Ya13H0KvMh2abxJpylBiNH8DZU
oLj+mq7mOqmNFeYTMbIjLrTz5DFqLHPkwpnl7v7q0XpCpdCZjfY1s3o8HqlCB2ZoEAtZcgSNw4lO
rsI18LBQ9ZnYFhW47sLhlCuYZ+2EaOwtPip1TZnqIoAcvQOxNxjwJe5hsFI6tnnDeF4ezMAm1tHF
l/Z/34JAg1mjN6E9tqH5+L+58dDvLDSxwOkdGyNn/4OFHbaXyhK7cMiHFXrf6Wbpw0q6yKatshw/
dm0OfBqcDP4DzMO21/FHjBstmqJXgRZwHXVpd7Tw280vRGiPsKAJEcSo1WXv2rZgiXldCrSl0TTQ
5/w6fmm1yDPVg5uqME20820Ba2W/qevRBEjB9t0bDGvmqOCgcnRrC77DO/kx774m1N7QOFmcmHBc
11SMTEZ/jkxOmIBG8nkoU4xtIIIPlWKI6hfRD5kNw1UfmT9Mg0+kUmue/HmAGfVxv2tkRp02yJ95
YLs3c8AJuhR2fuE04InjS5Q60XmyPod6iAp7NDJSJ8cvy/mkwrDbL+Ph5cEc6+SAduNZ2OquKyaP
eHz4JzM13ud4GfHzzy77OGuKPeuR4KsWD28UqdFXTs4VaqIRSpq6arnG9rbAqbH8bcvfuzwYOr/s
VGDKXwQsqs+1Iw3u0Rw7DtmozG5T4lg3smSwoPeq+uSkYbPRg6pfBb0WnKQRWE8onmkP3qrWaa5O
r8dQS4wpP5usslum7h+l0f2w+a9nlId5xJ1wIiRmBA+SaxAWunzclk11CpAPXhrPD47o0VkpO9re
nmku829EElqPUi74gqo2+lrH/VULS3Xilf3KmsjZ4RFKLhrB2qve9rx9Jpr8WZ+MblcBTl/bSnCE
D/E1y8zpkqchmQGDEUIELhiAtmbqnHJpBVeT8PDVo5vMbaC9S+8jEU2c8CrxxlnhB6Zd4PKSDLl9
mb0bnMxWmwGh6GgTAy50VAdNW/uHIiqIVKj7DsQWY6qDUBxLuWQs3iCs34SKRPKRKn0trDnDxQzY
Qul9OZ5L+2vEBwalRrnTA6Mi8q/IQFK66mJils3LXL2PvX7Y6tNLlmPu/6sKfuysSAyNLSs+UXR8
FGi5tlaMdjI2nBdMyuMroVAOsZZ1c0A0lf/HXta058Xr3+sZ2+B/psOwUhiOYcxqub+XggRcF8VA
6739tVmSAbzwedrNZHXFWqfaVWZJ/Jil8JZAhtTPZIxekJHCWkoCiBpK606dk0dPRtKtdVwmdCtk
dQYOQCqM5x+GAXWbInnyNMFq/at+XDZLmrDrfYpJy408pvrBmH1rs+jklK7zIVYRcDwVQ8wDh9Tr
afvCS2veH8cRnr7ogw3Heud4WEUQOxSfEI9kuh98MiePELRlNsoml+sUD+UyGdP7dt9XrndJquTN
SRufcT893DBW/pmjDkhrlR5NkAutG5wJsOe4ceJT1+f22ZmleTjUC3w+6UoLJe2JqVsIdpPJWSP3
k7flYTJp4lRZEOdCf86sFu/qfmjdLRmhbMf0L8t124Q9NbYM3kCdPmlp1pwL1YXvQLA/A0T8/Hgv
Juqzt2DItgWHatpq65DF9w/WxG8CLgRRdHCbfX3OMZja/g23S7SXiU9QnWpVsvZIUt36XfvtcWCy
OgCehr71dYxJReoHk77UzT4PLlBkt/K8nSA95mLBHFjjSNY3Nhcuo2WWEUP8DpOsutnK+o6xQztM
dWXgaGQVMFCXr7A1a1+LgUVspGU3e7QH1OzdFxN5y91KZiOOxD9mlo44dMLpidEpLIg9mWII75MR
Usg3pUzn17ZNpMb4OtfEsQyAyIedAAtui1WTd8axJal7G9hIyRmyPy0bu8fe1vO2lSsgpgKXxXFN
u7eU2dpAEHWQ0lxg9t7SE6R7tgDPEc0sGoAGWolS4+nRuVdeQ2VYT+JCGfndiIfsXRoUxTbgAlsV
WTvd+Ed+TCvAEY6t0vPyF/hRnx+IyivIqx2Sc5kiWayIe2hL9MupFYALLMMvSULWQ+Q25tmNYmB8
gXlLTe/D8uouX/EmfCzZ255ZXE8r8hSIm+MOClKoKU9anDGOjKMaMIU3T1GizxJntxm60MWURjax
MYS7yu6092g4LaLfqvdNNk7bUoIigO5goZ8OqBc7/bL0ylivxzXLRXePTso/VjpQVepK/RO3j4+w
FuQ9QYHS2EZLRqLCLf+c1QwvSboWO5xWlDXsC74/Fq9dN33Ksx48GTQXiDJfG5dqp7UqJgtOPGwf
fXpZO+NlkKb5XIiaGqhkeLF86VpFvO7HKN/jCzsxSXe+J0P4QQqGRKYEVofxCKrSsnR0B3kZGY/c
9MQ1V+D2m92jTEvg0ORgUViJkEAUkMTS/e/Z8j0ZA8TtiXsEWJoxP3aiEnU+HPhdxQj95fETOyd+
YKkIsik0Do+pg9UKNHEJUEf8pBtBTGfkyetfEpqmnaJfd8440s6JCzR8rkUNtP5tJPaz/xozIu66
pfbNyzq5wDJJLsszHBdg0hPdXTe6YW8BQDV7UwblB5/XdxXDSCFTAoF/vpy9Mk+ujxeite2XcgCN
JTn4V8LU16qDarAyPwck9527sD6Zdinh+SCqRw/BZzjBabJh8KjvyW4x3hAVeKgxsI27htY+w/Vj
qYtChigrYVhk4Q2PioYWENiH7ebfoCcd7awHzz73MYssluKSsKhllDuN4N9bLL9n1RFKbWjDtco6
oFSGdfIMV9ywj8BjTMZ1BpJyzR5aPxoj+dsPWSdMa7DoESJkNC2oGud7Pcb2z0tt7dBxbgIL48Iy
CS7U8HEpJf/crS2N+28HoWmx76TasJEjWrNS8W9Sr4SIJRyNIxZu/J06mInqbgcgirzKMz8kXncc
4lFs8eqzHZm3ATiRET6r+Jzj1b5YV1UGH1Rv8wGYSM+2Y9wMadge569cQR5nGPRswQGOUb23xBYH
6UxE4L5Q1OBJ2ZfTFJZdCeMa6+jJMiIwKP7wGnYy/DqN6YsZciBrVgdn3W1PqoBTQ6SHfwm8oEbr
V9z//Hr8aw5AWeBKiymRJIMAa9xvzSslANHlVTDTVwBg6p3jPc7noJwTA5i/aCIkIULXtTlTmNFt
jJMYvR+nyRCqnZBV+oQcPn1CopI+cQfkNMqUjzCaL5fviRJm+zLArTTywJeD0S1pbKq8Jh7qZ8LN
eEXsWnIN7ZBJwxARgB5Gc3Zh1a7quVP2GU1AQpqV5+TKdGuCcciR9bx4VxdDunt8iDNiEdbKZHJK
mLK1jbSAMDll21sIBIeuJiU3hJK1juZNSVUW2aOT+fPLuVw+/7y8HGHgV9dR+1Bn/X55peCg3dh3
FZ9Zi01t7Yb9sSWpZQWkyUNe5nxFesyIqyOZve3Q4dR4S2ug2hCVp/EIJJoMIQzDCKqjiP0mDB/y
/piNuKjPbZskANlvvQSEzorFWHdQJc6YkVokdeL2naMUmRuYg/mtU6n6sySZblm4ijSwaKMImFv5
rY8eUNJfVBXMIUtE9qnsJkbHMYZGR59AYbVDaTxlY0YaS6wuqWHL/5iaCPtfkmDDoXDSGZhAUubC
+00S7NiiIFFJX4bdSHliXJ6rrPsSpDCGBP76p+VBh5XxZHrGR6GYO0T6J2CTRbgRiXQOOgGpblo0
xDTOH1k3a++x10UrQx/WRKvkn2LXwjNqyfDYOHJbNGV3D0X7irQz+ppAyVh14OkeOzjfcnZRXlIQ
wwd9AQy+9ux+Oiwa9BpdyNnRijsqwXLtgyW/E+Dmom7xSGDUJ3GtYhHeDG26K6dBflPh9hPzCWbN
CRDOqL8UWdhAIsWs3cfjs2WU9qbP2LUtD01oWyctND77djUes6Yc1lql44BFRrHHr7le1CTeZEJR
GGcsmeZ9w7itboaqy+eaqGTY/d8fd+hoQEth9t1LTXNT4CfZBfTYp4IirIqbeN1h6oYofSEbQGym
UpuaG8L+ZL1o1JfSIUj0WZAKnWzM6+NIfM9+2QIrpJf+pGN5+D/9ZZLxQi8HQ4HK7zJ0QXF9XJtR
oz60LclRnu6AaHZl8uZiLHB9mgRfi7yrkRvZ2YErdHa9ONh60s5o8G22N0u7W6dJ8ngJg7aAw6I5
FxGV5kGfQh1mr4FkITMrAq315ODUTnUoQ4I1cjM3NqFLdMxkaPbeN3zI/R3nfVb6aOc9zm3QWLD2
NbUPI5PkO+t/Itm88ddJKYwbv6u9TjtjInSRUQW0SuwE8Qv3GrzPiI9O4PPbvRa0YpcrZKycNR9D
NtZujSLO5Q9kUsRBvHyJ6ez7n+8vi6jkt/uLadv4jvAvWXx2fhPYjtU49mPP0kXqHVI02bUXR+af
BmxQu8WXkdbc9vow6+HtseMMJVGmgwm0qSjducErHefSjIqh2GyGmCS1twhgAOW1ieROwg13k6Bb
F6LdW3ZZPHMvLdeOh+S+GHMdLyYLN4VWnRlUyGlWwprIohl4sLZratG292EhQ/7yktq5LkvhpqbT
RymS+ijU+tUyeDDbajhoPggi/uDl8u41gk+AeY7bQFoN3KHputT3SjowMUbCtDyjZrecvV/WDAor
etCje8SaArlPE+4lGTT3gzgB0ZBvRuwyaqrGc1GnJLxNevmJVDuykTUAcWM/PbcGoKk/vzdCn2fm
/3xzPA/prDmrqHTvX7e0dkRDysGGTgyv1xn86a8Fy7JvIX972iL3JO0JwWe78kyfMOfYyNc54zVy
1GalVwAKYR9x4V4cn1oeQ2me7OoIQUoSWfLidOgM4cTv69yOqTlIhmFJQeq39S7NMh2831jfNc+e
9iwAnRXvSLRJZv5cSrrVLYlCJv2zvt8tJvds6FOJcKL5kLjFCSPJZRkup2P7CnToRoNoYhZnlB5W
nfW8VPGd8rrL5NtnacOpnnU8jWBq2lWs9a1Zqmcye98HyVBjo5oVnAxLUNKwumXY1COCZVXqh2AG
yFGajuQe4zeey8wGc9eis9flhW/ET6VwU+6l1V06NgLf+aEesDmk/geso8me9tB+rUleO2nNxc1w
n5Fw7LxxMqhzIw1cZkFGGo7BlBCmag8dbdCI05MaHxbd2whHmMZW+ka575zqBSrEsO3aNHkXIcNb
GQjyvjhpcsz09jQk7UGXk/UuKmqISXE8vCga4c3yLHeN3Z+vIdf+/RIyEXRwMnpodZEN67+Vp5L7
Rp1pzIkf7XwTVUS4zt4sH+IPcfbvo8S0j+g74i0g5freuuxbRo9BrOWGaj+YMCaWKfaU6QX/Stws
y/fwysO8nV97O+W2Ba2OAALQA0xGcCiVgEPORWx6Xw29dtHdiX5HR6ABjM+6Q0Z+8npUWXbR5vBJ
u4G7YXbcBtqseXIGfZ+zs77Q7XOUdONZucnfH7QJfnnblRJQKQJvxEfjHF5GhCoio8fpwfX7zcmy
H/Xs+IIi0DxpSOSYXSZPI2tbfVYMxUCdHxUgOA9znyWdesVatwrq9syvH50Fw//9GNdbN4qgXHeG
f5fkhRyx5mDdlk13Re97XuZDCBVLrhhwvXXdHlusQsgkzPq5mcbdlIho08OkWtWFLOb89vau50DM
2rZJ/mMJ9299OPtZrjh8qrZJ+T27W//ejHiB40/wc5ADjPW4ggCUWCURm7jnXvsxJS2Dlev1YRMS
nfeEdvxnpvnmJa7t/l3uMUX3wUCtKnRjyNnjW07aABOxLpLAL8v22upk5Li1syUht3shNzUTofYx
FONVGACWFtXpaHsEanTG5z9fyca/Jo4mzFQXLbmYe0ljsc7+rdGCOkkDXEn7YURTcmKDOm+VR9yG
2DyRIP2Yohc8mdZP28reD+iTCPDZ202JnA8z+8V2EayZZI6O2gsVJBOtxjwQGa+eYkcOp9aZvo6p
q1+oFfBTokFZUb7l/3FTd39Xx6KgJBXBZKvi2ehj3d8WwZZBSS5IQt0ZVlcQ9KgX/po7D5iMCgC5
jJuN6+oJwCp4myuZ2f2V1x7W3t4rHZNUrTg9Lfs3un6wmYyD3nkmCZFVUoLbrLx3sS8/OqXuw6jm
Z3k43vxk3Ke6OHrR1H5u6EbXZKdm50F28NhbI1kvEq5OagdQcKDlp5rCeZ6rqwErzF+b6FhrSCJv
XH37cJUVEE1eMQNd3LEPAcYm3fExEgkdP7wlY8mtr+kIlZoVT6NutKskiO9urnfnxwfvMZWw+h4B
+MSGkSR14yplYh09ko5B1Ntnwmp76C2x2itfR/DjnNRUfhfK8s6mW1yIkcmf7QhO1XMbhBEsVv2M
KkgH7GLFn7DVgncHm24Yb9nrothAtE/GlI0WMmZoscjThQjzfWkVKBz14OefL1r5uweHo0Tq6KHl
7Nogvua3D2RiD2VbgP7aPTTppEkTHDLMOQUDBVbTBwWLzv89+K2xQQrwpRTKvxDHIt9BHkd2xo58
k4lYfrTQuqxEZ8Z7mbcw13L9bejN/qRrONqUhZx0eXsAzoqDZnj5gZ37yFbXjQ+5TMOVU47jjYCA
6AR4jhYk9K7JJIbDBNdj+Zws530lmg2CYAEhncTSdWkMcuNnfLyDKJFHo3TXoZYcLGxZT33SK7TR
zbRXecri1iADluwohL5RZ5xq0p3mL+LO9YCHltaGzcQ1IELxsuiOlF9in/VTcLYKp2+byctjSF+A
T97pOnxLaRjfjHHIkUHCxakN38LL0mTJ7c/v07+VLbYgINd1DZ27Jhv339YZIYny9G7wGVF65mvO
ZmRpAIywL863GLLa7D2ri2+hDfZznCxgte7s+jJSkEJ9uI3rotwAcBUnWtTuxN2zlrBZTCnf4P9X
DLTA13upIhiRG9Q5SVz5qUWvXsRGhBATDxRWup0KivGzDPt2OzC/OzZc0rQlIeKgUlB8JY7E72Tl
JP8MHVxt5hgGIqO1AR+L91elz11afx9MWI1A+7S4IoE5op43Ro3Nw/wluhDjP9T+4v9zQ6NIpbrg
3OEFZFrxzzPHNfuW/ZRT7h4fZ/ir1S7Uv5nlTMSssNaIzrl7KYTExbAUAA/dSaxmG5RXDTVI6VpH
E5jJDgILC/oaB/jyosPe4Y4xVcwfI4rWxaNUubgbH39PpSncxrJz+cDP4Xmaj9wKix27UcqA+QGg
nFboOW+pV950IhauJfAXf8KD0REVFPEprBAE7RYn9V/96vKs9JtDI6XHA6LKdKLpZAswUNi4lNpl
mioYoaHzkOjoblHfcuOLCx5uh+WOWC/Z9O+SDtZizzoSia837aCnGJuHqn+2sBUTsqWsjGggXx57
mwAA/jV3ZTeTiMlYtRncwexP59tU+zJIPgUwBlmSDHOJtmw08fQWh6XdMaoNOVckk83XazdBYXMx
SBWs6Z8fyl57osldhJHEktXg0NfojAbWsLq7l4vehhaauleBmHYKvLrLyH95MSI7u4Ir+5TVnbz7
GvcKhFkfKpHtHZH4VzpX34rZz1Sk0hY4kn3VaPshh2k8KMUNuGzEj0dh5nwKGelfgUtzjRCu8WsA
XceIdh6j55Zc10XjVc+ihVHzH78eV/twZAn8Mx3rCjrDT+ZgGD+AaJGnh+4M3QFxw7NwJxybhh5h
Egfbj0diGM1H/appJXhMYQ8oGsdoHXpcWJvloloelhp3qWyVLEEbTi5Tf4mU/1SiBtTdaNd2Npvn
hiQMNPrL9kh4RbGqlMfUn/icIYjlbZH6liLV16w23V10rA4oO3kNJhvVMWLcL1hKiG+Phmxdxyo7
BotwvNK+hNWA7HvWQqAvhT+XMjryskLbDggT1wGT8+0YJfsANsaFCZixFxMYN2Pc/PlOuJSIf+85
pTSEzo3QtkyEaob520DAzWocY/gHtn1p2tah6rDXV0P42ltvACTkRoNKe2oYScJ56Mo3lRYQ75Uv
P+Q6Ij7ydvFZinM8P3RxK5BAv2QGmrwqis03k2p9HWcPO1OMafhM8Y+1XDojiZmgrJkw6G6P7r8P
GXujlITrM0/18xaFZlATA/coMbrAaFAqobfWSjxExLQxcxp0kTLH8BDIp6NxWKrRZnCezJytRQlk
btW4o3Mbowk/LsnCu6LV/TN7ez5oy0/8jB1U4FGRWdH0vu3Rsbo5YshDPZlIa7TmRzarBxa32vLM
LGBoGal02CJ2X//8Toh/7djnt8I0+QCyVXAtoc/Fxd8qXhNtWaEblr9NFKEkXtGHN7+3w5s7P0gz
eMpzxzgu3w/NOLqlYFrWMsAqgOKU8LYixYs6CfJzbT85LBQU9E8/Q4aHhyAAOwqSv9osN9t69Dhs
nYS6KIehxx0vAMCYiDvxGtmKxGH389J3N9bnx1YJ1wHa9Exg2CrYGzE0tHd6pn72rZ6dXe7kN0Bk
q9RL0o2eACshQsZ9b8DDG/LyQyfIzg1s5dHRa+dlYDphR3HtUd6c0N42TPw3iWaiVJxGbf/welLQ
rAr3Y193RLsL30fFXBYniwIz7FN4oF0vDrkDLZXIA73/3ttqvHhQWMwu7W/LOfIYBcKYzqfS22TL
1AR56Y/lh6VK1G4R7ywP8UCS3zLb6LIxufSku209p53Hhgne+RnJkicZ2AFtQKNrILoN0YU8fJkO
SHU38ovt6KPvzi3h7PwGeGNDYwh/Zx4dSsVchgbQ24qWnIJAwMEOm6xCtW9wqphEXywSmiljidWU
DlFzCQ1bxlABkPu4BYLiPYXAM1cV2rlDQcrvVhRq1zS6Ii6APbaI/Xr3uOt6bn/wShHvw2r0X/Me
bTFO6X1fUzK4DtYn7jrlJ9Kii8uik9e8IEENMHb0+2yPtUATHx+FWTMZrHyHcdhmblA9jVKqU1w1
gA9nhgC0XVQfMyejGeULYqsUx/hg3aHZiZUZNdq3tBjWdQ24nvaUfFXCbc5hUqsdG7PvD+uSjt/o
P5x1xmKL/sc9zXVcS3JDM3RXcvv67Z7W9akP+qQdd6HfbxYxQ2ZaOQk3U3jMQ/Mj2nLnSCQGpJUU
GIQWxcBFtV9ONZ8mXtj42O2yj9kURcO1N/mgsYpxvhg/SZHZeOxtfk6FuNZ6EX2euERXU5+c7cKL
jxhp7ddAIJMPe2mxxc38W5yZBVHlyt4vX2pNNVPEFYkMs7LMakm9fVyrrMSGA4HdLGlLyHRryM0e
C4gsBu5CyMziVug4qo4P10gTusN+wv26K7rOWGUN2kg/CMSLXbYdh1+un4UprbNJ0HlbteG5X3AQ
buL8P8LObLltbMmiX4QIzMB55TyTkijJ1gtCkm3M88H49b0Auds3XB11X1AkSKskEsPJzL3XxuZl
rKaVJsOsPWFT9U0zag5ntd3aNTNJYHfDN7PrPrQkljdVVIw2R4x50+xL7S2a5pZ6nyIP7nTGIohz
o8GYym7uZYOOMlKz5hLkAErHGPMiZjI6QM12RuCQWhqs45IF/3y2tTGOuT9LDzWzvvxoSmxzlZla
Oain/IPJpPsGt43oNVbEu7THIAai3b05nHYFbEIWxFyp6b0E5/kRdtBig/R74EaEXu7rxJANcpup
GVQlJPLhykbH2tOVcrT4Cc9ZtHBH85dgbAhnhPwU+pL5euRWRw2kIJ2t9BuCinWkg9AKBFHRXvhe
jyAXM5ojjdMTVRYDH0va4c0rIrkcMiK15+K99alAmyoXnL6jxcfYYZec1N4hmaPLr+/ebukzhV3i
btpekJs0vawKIChfv7tlR8Wp8ZqbplDUATbDDxNlN5x6pyjUCDrMivz32qOODXcHEYePriaYJZLG
CXAuAwkDP+v86WhdZK7gh0FIUE2MBUnO3X729puQ8AicldmejJAOpaUkf2Nsoh8R62Dq8TWMPGJI
Ky9ec5OIFq3jm7uoHZzD16I26eGW0NSJfvpm8aEXUyDb2U8FPorUL0iomPAyPWIBz02102wN1zWo
3205tF9OcSYHxEh14V5xvG3oNwAU+ca4pSvnpmIQV1vksTFZScLBPBVFfEYjj2hlsptbYbW3JBGW
Q8BZS97SDZWQ3EZtk6MCT35vaEwGhHaQAsjcFHMIR3G9bCLMgWUdmfTG6h0JXKhXaiN4gP3HFJTE
wxSH99EK4KSWdv/4ddkze/0K32IKnqM9nga5efr3NcE/mR4k3VFrwVm1NUv7h9rALlIhAxzRS1eV
4VORetVSr4PsyvepHCNH+0DyoWxQWhMG0bgbZczBZJP/s+tb51tlyILf3SETvZBy6Ri9vivrTFwc
ZlGY8ZiSMBAnDXg4zmtiy5eIJt2rXbrptSgNHLEJaU+5R6pyT9dpB68jPcd63LKYD/HFl/EtmOI9
wt5CkEfDp8s95S03IKpWvr9jZYbQxp1ktE7yy+dUPSQO/DJDCy+k++p3PfFKkPkoAGVekE4VP3H4
NGuzlcEeAAj1LjipLG/N967L3rhDyauTFkyc0pSptx/apDbBvji2RW4v3VyWmP0yYzFdLI459M9h
SqEHpKqsGbu4uCY9/1KQ64KUmEc6cqI1noNm2RQt6vfSuw1mWx3GVrQrDun1vFY30vLp379U62+9
PzQrYB6mqiMjoUX/N8zKqIUDAoOU1RCy/eLLtU1sDoGpnbmmHFFXul2arwOQ8OWomQ3c3Lo9Woq0
noCZA8DQwltnBNZTlkjiGBIyXgggEssoqcgemfRdQYscSBoDApFJ/YWJ/LvrDv11frH2D2AdopfI
JDBYCUY8NAqFTQyPnLI6ztE1wxFWvyXpz1m/00icu3ndqGtNb6OFEPbUwQwRv2cNNAiT2AvAMMWx
yw1CwR2sb6bonW9Wqh1dyNYVWJMrg5uwHd1LboC7xzdrvGVtSa5H1PzMnfFejKic//1T/oe9Hpgi
jRDM9fQpbMf4uzeu0WLKPS2iz2B1zn728H5pPXtClDCVApv5MvZGg7WKTA+Q3bwiGJST0AbEYaPp
HXUlUI6UJ2qKx3veU+cjkTnxXqWUelLNwF8hayN9SXA1AZY04wFjpeE9/ZBH3JjL6hJIyMtfdY6r
ltGescKu7t0OTXLXxZe8UDOS1JgmqU1krYUZlMS/mcZrVxnVKbCt5jwPy/qAfNWUJDXNM5sPDytG
puES642RJXRWdv/tE/x7lsQE0mCwMCGtmGdpf3+Clq5lMapvEluqhqS+TDqHeWP936P5qYmQlGTD
PPUIrTJvXut1k52uv+G7GBch7pYN0EDYcWpy/xrj5q5YjDWc+yBSEj6osNiPVJO1VnTH+ZCbN9V4
DjsuKl/3v4DcmseWmIOlSZd9/bUz141i15bw7nrsYZuKJSyrJa5HHqd7rZnPGVG2k4JyErMFCcy8
sXReDS9J/0sZ/Y+jbZLsELrIh6RPYqi/G4rKYDHXpdnx2yoHWKUkRAn/tzfWrHnfLXJ+LvMmZLQE
LpFqFEVWuwBfeBjDKjwEFKaLJFH6KzowFG6aZawNjVKnG4Hn04gIN7j71VVjmdxGZZpcFJekbcbh
ZHf355jU4is+ivQcGGI/9XoY1drqs6hwqEacDdsWA/w6dEmf9IBo4hocX5zRaC5ePlwYmAYfGT7o
JY1mLHPEvBi1JZCW+QwK/UA7Wf5rjZ3g1rhR9F80ZPrfc28+PEomR1OBYVD42tOB+B+Fr8qBQv4u
A8a4DMAZTRLqqq6I6405dnLhArnsfGcz9M6wD+sYw0BKQmKpNtrWGljTpDZzQa0Fh9RnoJRd49jH
g3cIB/Ko3DROH5oaP23rtVcxfbRpbuj/paGs/Q3zEPz6MFxZ+CMKRF7xlxpJpBFqyxDo4tzSsRwy
bDhp8gusFnCiSea9yM4iIZt1ynVU+25dqkG68/t6OFWp6tD3DVFWSuI8uG+UO1cpmdLWpXbWBMlm
rrH796uj/o9zm9/XdaB44nxF8/X371tF4AtHsjqWacaqLJS0TTRx7nqdKM7pSd+l9rUaJA7iLP3p
ynJYq7XLgCYkhlYROTL2lPgR4cXcqQPvMG9c1UgOAUrzeZFthSnC83aw10qY2ZuEhGAYeJ7234ag
f89cpo9eUOkhc2cYav596hEEWzi4u4Dfx8aDE5CzUU7Vi9Hq71bsX92wIM9qUh5PMSixpnbPvsaK
L/Kj9BNzJBTC9GPE97JqGlopUSy0fSSxUc4tIsXWoLIQ3vbvn/98SP9niSqmVpthOxY5YwaNtb/G
go6QpUVF6C4ncz6aPDLrf2RVkCjLsiVvplRJ28V8VQOtRS/Zp4wB+pAV2KxhpAO+8trQvxl2/3NW
hLW6VRxMtxZrWm4M/LzmKdWy7KRaWX6V3bAXYOuWrWpaW79QzKc0lteO6fA+mEYfelusfzeYG2bj
VVP4p69yoBi44MgJGTZtdBkL6FkOcbx59H0WUcCpzU8cZa8tcJSlgVSZ7nfPfXDa1FXubknF/AGM
t1oHujxC9Ja4DTMZrT0c6EuASOMlGfvxEhrGdrZVj2H5WLmSCPm5J4uUqjnP62vLh1FoN0BS//27
mOyq/7DrskqwaYNaui6cf4oJdSJyO8Jgm+XX3K5lJAueyGdh7HVEITVEKetj+BrY0S4FjMxiMaBj
7vec4Il4joyla7E+TwkD2NA7Rupa+uEi6GxlNzukI0G875eGGeDsd831d5Ti+SWV4qOwMkJFCB5e
1GNdEFNOOeOROravrein2ntyF6M43nRN/pnhw716Wfxp5OgF4ddynQiiB6tqL2OoBh8OURu02OMD
Hps7iVUYYEn6e5KrGvnABkhW8KDnjUIqpl68IlTwkRJR6VnVRNPF98gCXkmDZVr7zjG3kmNtp+Jm
kk6wQCpKI7x9jx3VeoZt091aR70TVf2gtXnxXJilTvZXJg+J59C/BArYhal1nSdAlsvaqsPmuMa2
9zyLhPC7ksVbAbDDfTbTXGFEmEQPhFDg+OrtPC5OLPfdRzPxX4HwFU8wYW9+SehvGuYIgCbSHVHB
4dolrDapPG1NtZORtaiRnVxQDnkwZZZN7qU0PRizKSZKFuFwgtteRYgEKTCHTCcDOBMNifZDYo6r
JhdXtceSY6YSUJlMrKfeUQL0IyCOssl86fPB3ZDYaOtCITPdjVmOGC2hBI3wrTuSMGD6ocjfPNt9
GnW7/mXkV9yQ2lA5Hxp/2TJBlDqduuUO7U+9I5eIOeFsHxt090aVzLgryW6zmDwzUeHS88AWpTPx
yougwLgCXGhXxkhZabavSyU1IHY76rWnqYzEHxK9A2+sCNP+ZI2U2b35WY4c+IvABGow2XdVvoVT
jtBqN8oG00iN8QBHtl04Fw1vA+pPtT5oU809P+VDPiZKggdn+sjnXZ30Vo5UwoNwyvIpC+v7DFty
EF2vijoDfVeTBBFphKabJF3uNN3hmjwNtarI7RZB4v4kVNv7Wk/Pi+rUFe/QV46d3tb4upHlxQkn
UO5gB8y0+OyEkr/ameZ+eQ3iY/pV7MLU1hktHsRp9Nj+bGIluLP0rombhyD0Jd2EPOeehEr79IuR
VXlgqOaeQRa5IGTNblibJJay+Ia8QlAln7zsokdnEMco7opXQuf1NTQa9xqMJlE1WHOiiVjjasli
8NrO2/h1aH0VbkpB2ELmGFczR5MoJtCBJat2a5pFhJHXUj4YsFKBz9fySK9eRgbmD/MAT7h9ssy9
zDvF5FEsOYcAZeX2dSYh9qlxI3PwyPieXkwpgqdAQa5rNLmO7Ch88iQ1g9Z3gCtsusaT2t1WK/86
i5BRebDycfJhp5WRgtY2KDehZqU3M6ujHTdo9L4doGCybYhI70OoOKP5pOAxfbHL5jpj18uUhJ54
GA06RrK/4UqwL5ZTIs8aS6AUkd8uvKbIX0gNB8QRl9+jsgnIIFRq8FFAfQJa+L8Zkkk8BFv8NRFJ
riNac/on4ej+UOLIePJwu9N2CbBBDPvRtZpPy1B+0OlwvsE79JcF9/sjntL0FMFG2SY9GkjY+fFj
XJT+cRDyXk4Axj8FXEKSJPitBmRy24CF+A5Fr1p8NawCRVC6YVe1NU5/OcLBnB/FdDQth24C7NFh
4+gcFmkb9d7GiksUY37XXvTcIlsyAyWOwfetMiINlz7j38YvGU7KTnnxeLGrHXHIRoFuUys1GmCG
eirJJ/zyrUW1a+wRKx+HiUo1JCjlwtaWdGGV8Cjd9Hsexc2hbGLSog3ZPFMQfRqVqNdJ6Pm/fU2g
0oD/nFFCdqfBbajQA585GR1IvyBP0c+6u2JyTAK0VBYGfKeVWcX+D5wYJclG7oiRIYEqloCMayKi
S2rTAnM11gGphxpua6dr1rGKeXVmMsScOmanFWujSt86U/GWKv3Bc2XL5trLwVsUTnpwxtq5q0X4
qx9cSNJ9U6xn4klmR92mtX3YRV5pvFIrZosJTHjyWBzHwEgo26INGWHP2pfXCL3rZ4vB5BiT+LII
C4uohF530e/5l6jW/J3SAR1EJlatwwocuhsZP804xryVceHycxXb/EQus/vS383WDeASBbduhVCp
KemjTEGZGEl0UMCG6gRnPpCstSyY6B+/QAQopj8ZnjFcn35Ox1d0xHKHqEBI/6L6pMYIz93btW7/
cPv2tY90zhwKpZHBy0OIXoFeDtiahk7CQUk6/+B36euXiQRAD20BmtLzrC5hugUZRjfJpA/j9JN8
beovwmWZDD194R6V/JTiBM3qsTvTTpGXShePxAWd5v99SE9YKXVmL3KivxpQuOeLT2wMPpYwczlf
YrpA+5Uxn0J/RbthoU5fO/NTbYnz/cVTG/MeiV+WQuLmDJlQQoassqsHUqqG4OSHfR5vyGHKpktr
hhTGM68dmSw+NE8SODEwuQaxQ/k9s6V7dMlGT8fipOZk1nZ9+JlGhbKBPX7RsIfvPFw8BOu0e00P
FlpUOWuTKeyqcKc5bLVsfbNf0unGiF3/amKG7qNSfe+SchGLyGSEoiJgcOWAVmb8iUZ7QSo3BkEL
NYxUdYZOMWT1mkmMCiCWtFHyB/rsVAqClmrN0dZDOlUEHZX1YOC11+kLoBbQ6KWWGplXuHdXfptD
x0ceG1pnWErboukiGps6VWodwBTofH9bajbRT35+jFALSFKRaEIoBAiTMmV6L2NbEgTZ8iOUH1XM
RCBuBcnSYUsca/yepPk169KfSoMNrnr3bf+WhQz7m34n4AAqhXnFEF4q5budKme16H4WTkbtEt80
xz8KZ4vcd98QGCK87tgQUGYS1bnuRvkxxsiJ0pGFli6Te5qRoZVpCTrcol1kZX9WtHSV1nhCuL4d
EsEr5aONiVLYW0BnJ8WnIeAhOlMtvEKFvsgayKt573A76C69BlHWqYBAVglR2fYPDyvOUoopzmgi
h7lkcTk6EdFKC9JETYbN4FDgZjjmzNoiWanyV07vBUvXNGhBm7gyUpiUQbpMG9Nf6/gptxitf/SE
cELIQKI6Wu1jkowPGo2Vwg5OYT98V7ISCpi/jWwieCQSo4CDZozlyNW3uQWEhCi9+tK3+bUHVAa8
by9asUpkQUmel7AgmlMYD3dDxntf1Q527HwfjBLiDH+/51nLapjKeBZuNJHFT4CxS65VpNE23Jsi
g/iIihg6oqDeTFWZvk2FQTHxlVOO1cIbdcyyyyqgy1eW5q7tsteeP3NQxMlRyx8j4EKybYHZdlBm
ijZ4KbW83JhmvBsx0y6NofaZIDl8LUAD1aTpltIpQFcODyCjXyNDXsrId+9WkL5XzPBJVsS1LGhN
LRgsIy9pHwwstObg0RcmnFbmezXPVt0k5rfR9lfG6C9QAHwabkJqd4JiIjXjU3EzzOLJ8UCRNdxO
xkDczbytFnta/AM+xEtEfXZOJV0AI0kqPI6YDmCCbKVuEsc5FJOWQHt3yamQZleuAt1rFnSX/CX0
fC63nfjVEhLN+J6jr9Me2kz/QRjKa9IchPWoI71GVcwyugBeuIxbxAjMaqGvKygdMMHWEym1OHdt
qi9ao+ohM0D21NUiXmthVexqX54CRRm2uaK+tbMkUgDUwt/M1Qw8R3EpjZhTqXgha+ehyaJPXbP0
ZavVxSIajrECxJOLAoCiIO8XJWuWvmmfi9pPlpZuf0SRCjhRPdJ5LiHRGAd8d10K1WH0LkbU8IGm
RQqFpLg6ZsP3P1DgI7m9QeZ59IX+nYCNeDFG1tnTplxmhXQbEiOh8F/qZIr2jIdwo8bOMrPRC3Ve
f/QcHc+XIHdPBOGw1rpRASfRPcNEVvFchT/DQGGuSrxk4e3ReOylY2d4RmOJiKN4saMBpJwFX9SP
bXRsGkpuzJHFcCJGNVhUVqnT1olOAT7o6Vio0qXrBJd0WGe4JIoKhIFexh9OGb22BXnuUIqWGg6d
dZJHRBUOwa6xizshy+DU+ieNP3c9NJMJOlRg9IF3VlSDPzggIchSdlUZ/bIC8Q1WAV1cJlloAVYC
pesqMXH82mBmcgTYuNd/SeRr5IePGtIPYO4iKp7477iNxzyYpqz3ERxnQuSxypRyOQaQXbCYnlIr
KbGJb0qXOLmEFQurCCQuHhD3USeQD38s+TD5wc01fIyGx1jcJY/OT57UDn2CXgUHyXtVKyHG2ndc
tEvDqQUgxswC655B7KlluevCaIHqGdDEyqB4zsd8nadkzvkZXl9hfepmrK+tkDQadGLKQfssKygg
0nKivadZzrKhjF8YHl5ms6T1Z1TWXVEFy3EKqF3uJatMOag2IS/onzDP4bTIvS7lAA6N82iEr/aA
PpoVaLZr7bDZNqXWr2iuB4fqHlvJnbCM7NlWhnsUcGUhRYRwNBZEhrTaLTf+vaXFn7XohnMydD+F
zUkqQXQuQ6JUl21qrUza2Bwqmb3uLHs1oBQ6gLVkSizbkThYu8GzhzmOUmUZRVhn3IBiwbFRivCp
5yQ/h+iStRBNcOZxzzHKpS7igf9/gWiOPyZlOLjCS8NkWCASBWi0ViLSLczyF2y3FHJlQiepQRjP
VzUNPp1F7rXmARILU5Qo39EIcwDpaUuBnWaq2qF6qRK1V5tUa5aaRFN45g6NDawlaAnk+6hbNCnJ
Eef4SmhxvUvJKt15uLbdOi7OjF7g8akfgUpXPMlJTrfVX5blf45CIRuwuXelerKUFKR7TyUXPA/k
WrpZ/5jW+p25HRc/M9iCbIAtoKePmKwS5k2IFDvT2FOdDcuoS/R3nVGSq0fKc2dzEQbUddBdLzvU
OrRL22amOmbWWzjIdB0wntvosf9Q96b/ihGCXggzYGEzxLfz8i3ll9l4lvEByXFd8euj0TELsoNg
Q+sDrc3ghMb4I5CAxOP+qfFonLVFX6yyoeWE679RNuanMgv45PEToG+7sKpwVkMKm7PQgESZmrJE
vdCsjLigEs6+dWPmPrZtGx0qzYxoiQQ9gxg9uujTJobZsxpVzgqujuIsCjc4tGWAvIhnIx3gllTB
fRNEzk7lsPUpv6GAsBqxMwIqvK6FTcZnKhwuQNQ7axQx2Z7g8+QIIXxI4dm4Tn3OPBuwPJd6SNjq
Ct0toPBC+2inYKnGSbZaB29dNlD2msB+k1byIUVHkEOBADFwNlAk9TL/HKOYIGCtI8RSTJxoZeIH
oDXrY3U3+N2uS7NwhZN1Z4oMpqlFLaSlVrihJVufq6C+WxPuCndNSLos4b7G9HQcizW85GXgFdYz
pZ92NmVAXWZE9nMjh/JcuchL5lcrq6Yf4CNJtm3deo4J7KLaM4yD79o9/uzKerd17+B7bfmi0Dfd
IbEgaILAp29VRf5Gb1vvNOa5rIF6O4lRDR561j2Lanohs/xfWZIOj2aMazc0s3g97x+bG/3AHjsI
Di4beBs98v6nC0Ly2HmKpEdmm0srgZuXgEY8GuRycUP0BNmPdu4CU2ORV9nFM3Ca+maX9QtskvZV
hkW2jwXivWAs2lfTrcg54u6yz6dX07p8qjrFuSE9Mu91bS3nfzQCVD3pDves+R+BP202EtPeakCX
AVO3Cx7aMa0uEVHDmJiCB9zwwcO8f4zeFX2kBfp/e0BRXF3ZxCehezGdAVfjMlCkEJQDTVsEhj8+
zBtbJr+Qv/QHxEi/d+l6eXXGYDx9vWHaH8IndMfEufzZpeSLPpT5UcGSySq4+Q6X1liSUZYTAJnI
va06Fb/+QIYFITxU9xqyZDX70G1kcaCDwnPrutl1iCYcHxevj8zxT4mZNi+qhPQFvdvE/uaNLxoT
9PkNSt/ES5kWa92IlXNaqurO05mft61a34KWZHKF8My3XFhbIgma7ZCnKlUAyLymG63ziFn1VdLG
YxWIZrtGC1mbDJ5Eor46dd9safIIYDVqD7qHiHmiAuByj7LYUMVI6sckO1hZ6oL5i+Vd1LZx89Vk
23hqd+YIJ0/EGI6BEOobV0ODfl9lH5hhandd6Od5v57TYRijPjlmnZbehVSu/OiaIh3hSOoRdd8X
4fh9jKp7nfshTWixiRha+mC0B05yP373h9ZcmIUrcTTk8RqfCSQct2vh37fIF1nld5M/1FDo20Rc
I2ljpPKM71HZkJciLq6V+JuoiToEW6jQgGlU+5iG68nMCo7rdCx/1JG9GHVD+aVL51Kq+nCS6mAt
vY5Oi0y8it4NMIREk+LJquxmpZWoWQvCybaOIK8hrBTakmpT7EsG+fsut5xTEvT9Jtfc8MFSen3R
2JV+7QPRXHyjKRdwBLJvfeK467wdrC053Pm3RiufiJZ/q5pmVziNdh9VTVkk5RAfzHr6TGVGHkDl
pJv51TB1NyYjFNoTSHUD0TYrtw3EE7f4fukz6HqxVPRaI4zmXT2MYulhS9vaDV3zpiw2A/KcV6q7
0pEfVV060yXUOIasJW8IUNEPTi8A3yG/TrOeqdesVeaPN12QYdZqrfvcxtWN17WPWOnahVKG1UNF
k/pAQ6dfZ5Ul3zINJuD0DpphDumsmnHuFNsE8TuOm/jF82X6MAx2DcEW1ZRJowu0HaUfwWOx7vsP
OQkINwVg6Jk05y3JfcqtjqXHUDh/MXvbuMrNEE1B3bYaFbvRrO56l4rh0lh+simgh6HrcpVtanGp
wqV5guOjsFRwNf4SnnpqAEC7m9IlFMaR2ywev80vZJhih8EA/08Uy0mZNqa0lOO8kRx09SJz3Wlt
mbYrZZDBDlrpczfZgjMn+71RJoMwYlIB2VWL44OBnnx+y2wf/vO+eV8j0yMZVulLhWUGjvJIhpX3
XuM0iShz1kInt3shQnVZZzmzIaGWewz3+g9pZI9tppYf7pj/UFyrugykh61ib1hVZqGwkqDNwVHb
nrotBR9opulxmNst97HpYRElPjodfyAwIoMJNO80DIO+cp/s2sgp1n6n2sBUCKlfzA8rtEGnwHyz
Soh5QdMxt3DKm5N05c2Vk0VWr36V065RWMg5i9h4HFw9OM7vmN8LbDHe4nUJloB7lGKdS8pS+DiX
NpLuggNJX+UIG8nGNvVDwR310ud1tiq0Knhr+aZ1Fis/jRzam+N3L7RVmH2gBDslKtgXs9UViigR
flPEeJ3fCm3jkhWJ/DY2HOd2aFVnglSclWHg9m8tuoUpLqdvGT865ob02ZMmgmBECNDwkAViSahi
3Uf+vfCZks1vga98SpzQeCUh0V0zF0RgkLbqdSiqejn9IASo3gv83aNaO+Zzm9WAVMF+bSQpxO/F
ybUM+Z5YQbjxCBPb1x3d3DbIzva0v88yY2mMLmFGCkZiq6Z/FwG9ZGzCp0JkwLB0TNmvY2zs66HO
+YCnTUMjOE6EccV9ZTyGpdPv/HdPDVvydjhoslrJ7/Sm87s0YJIL62l+0tdYochseXMLrdwPZH1j
a45CXJo5OrD54bxBURIeMXYsrN5mNuNryXneSNf7/Wh+atZia2aCEPfCxohWpgP3NYM5RoQAZtGZ
WftMESGWuV+iUMzibElqn8EaQwFcxhL6O6dNvvAH17gqU60TKeYDU4V+QduO7BeaJwdVyylhO5nc
nHJNocoJIhmnwrxM6r1f19pt3nSRBwxV60kNE7EOVTUJg1NW0jdroZOalngfU0s9zBsmp3R8po1h
9XjE5p3ScfuNJf2nP2+ZH83vm/8FhqL/ffP8/K+X56fzpqGPuC50wOQtGWg3ymfyXGS4yWsvvxGS
HQnqWExypQ+OIZ12zq+Q5k18qdWc5mfz/vnfY6EYFrYeBsid+HERsSI3u6FplRCUPe/68w+SCF5Q
KQH5zvsUo39KCzSN3AX5wNXqNuY0ntPAWKtQLveY1WBm+e1zGtL8b/v2RxM75TezMZEDkv9mCPFc
SLinBSsfBOPDxS9VYwWcbSBxx/hRtTVsCHdAC03MvDVa5TIszY9urBKu7J5+TOLEe+q72gB7O6VL
wQl9SsyWW3oN/IFSRsiweipLvXyi+mhol/WMPKan4eg9ChxQm6KavGpe1j7ZSCEDjyEoZmVtFZvY
RapGORHY86Pz9aPu5dGnYAi6yCyE6QRz5LsalBHciLDaEUkWPRK9yjCF+vkZk+z3sKBT2VfeNxO0
6VZ6XrMNSSj/Tu4sfqw4eZcoitegT/1Fm6jUbakePHt5d1GZSr87Os4AgJsUe3CQb0o2llMi/DuI
bu0prvVHWQ2sVyV5VjJ+06LSfgs9LScHAtRckReSwC2lvVt9kG5UA5HNnBo6lpZ3qHAwTvY8lVxy
bp7tZItSk/EHAvjiOD+LVRJoLNrus1Bk3uW39bip8/JatnQM6JblD91gZw/kjWgbt6uMZTC5LjOR
7glvDjahAa1H5sE0DJwe0mcDjmSWuCyF+6MZMv+zcYpvFTPue0LNtBsI395iDkyeRTo+z29wJ7Zk
2OX508B5ssf66W+HgqAVNxXnvtf9z6iy6wVtI/fB10HLttVAfF1A0DRmgd38M+y45PC2Nm5Nu6BK
LJvgWx3Yh4H8Qem8/AFAX7Kskyh+dkrYXNgJjvMm0A3sGjL5nvU9qaH9VMxU9PiwbyUKHD6kuGun
nLzTOnTMOhyeua/FTyKpIUXBhNeygeAE/Q6+vpvOz4zTfyDfOpgu+zG3pbovlech6DgaIj/80aCz
HfQRabSLtCDQ9C2xgulzl2MYFbTIYlJC6UdRNxrik4hVblM1OJHatI/Y0DyWDClYtFF+D+yASGeD
2OZQGPX3WFMOI+zvu3SL5JzbI8futJ+K9EmgRsDXVVxTkg+/Nj3i50WYDGKDs4IwBtLswRXK4Tpv
Sp8+TA1pcM09dl8jmHyMcF89lvmtZh0AtCV5a0tLPHSOQR5o6vyKdSke5g0D8m6DijVa/dlHvsIB
+MsdmgQToNxmzG/3zd4jVI0cFgo8HaWCE2fORjDpV/Q+vQVScEQVyp3GxLZSTXCchlkuqUqHnVU1
36paDS5BQrQMEC3WAUYan1tJ1d8Gn9wyatqpQ32ZH2nTI3Ld/AVEB23l98qj78j+ImTUXzxGFpf5
adg2Fe0KUqjhCiwCJe2uFjOBa52SC2UDiF0NbZvwffB03tdXyi9N2ODzaWlZmWYgFYP84fS1dUZL
fqit0ntIjcreM1k1lxyGcLsVtznnRIVgQ63ExIop9v5Iis+A5wlfFfd8xemik9o0zLAAYdKqDgCl
F9Spih4ZrPTG6KHIcmvVmfJTxH56qYb+ZxJF4TPNMWqgTKLvHcsPDUr1Eld9UTXapfCsJ1baLj89
Hz16/Za5NEqfOKcAovUKw0i2VD3TXCV9g5wrUXZAX7JzU3T/uanK8a2FxldqWpVsFbN0gEliNawH
v+oXiWHhXJ8fDqPnnsgCKhqVF6BFPwGjto788sc6Vfi2Wqt/VOOO6FnV/YXrIEvhxhEy0LTVuM0C
M6eNR4iPpMEnySZf49WxyU5ho0CQOsBo7RYmw/bV/MK8T1KI8ilPL89vlL6KeWR+7hkJujJaDw+I
cPpd4Wf6WScogzmk0XPc9/p53mfjW//9aNrXJbWABmEaa1yFJteXaeef9+TUcmqlqYc/P+Drp0xv
gxraH7SUYcyffzq/Om/igTw40YKA+uvf/vkBDG67hdeHDeBhfqv/733/w9Z5LbetbNH2i1CFHF5J
kGAWKSvZLyjJ9kZO3chffwegc2qfe+u+wAyyAkk0Vq8155g6wXMiRCr+/b+WL1PRcgMhgE2C72H6
/lvQZA0kmbLFsxrp7U3ZmNcWiW5AdfNkRcpwKhiXkOasDMbZCRFbRWx9D5oR2rty7Ab4+GZ7FDrN
fMZYiDNnOzuNkSSoVlbQouBqzfPCY6xYa0LFAXSTiTc2VU5c0d9czIV18yjwU3Se8t6bCVKGNIfE
NdZpuBdd39+cxMUVOSanOdRCDfF6mTLGKZKAk2FiE21NuyL82wMFeVJh7z/Wg4lZs2265mI3FsOd
2J/0qH9mAFdeiHF6E67aPXtOO5Ar2uJHH35bY/pLwXl4qC1bu2eCzGQTr7RWGPbZ6UzoRbBb8UBe
WOuSj66r3ZNemKnvTlmzM705AY/Y+QDwkVKM1knKSuxY7Yytpsv8aeEHiho3atX2Dj+vfwjRNFuw
mzpVeGffirJ7CYmB6zrNfMvnnvdJtNq7k76mwOARtiJOytpTbWTzkY19oMuJBGGNFqmpTn47R9Ue
9dbWGZFPAUyVG4dQFN2EZV5ggymMqX+2JwDgTU6fJNNd5cWRkRfknSl9r6kjZKuVeUJXY7NX5tla
VBB7mvIjWe6JDJZs7kW79bkucZHnYdSjjzBWOVam+a9uGBj217v6esxYeU/r4X/ugzVhsV+e6ZOu
Of1713ZSh7yl5ZnQHAvfgEi57bEnPQP8jZ9r0jJptsg7eMr4OZ/z8cL29vu59ati4c8uyWAherfv
QxTqnR92BOX8+9h6i0zg4VKK4X8e9zq8ws56UEIiPitdMIL473dKxqigMrPQ0upMCsM6ah5Rj/Ik
GUoNgLVanct3A5D3bv3k9U2TPIYB3GgxPqFRCj9j+T4bZv/bzmifz4Zj+dbIcBvQcLWjB8IIEzTZ
JjLq54Su6HEa07+GAw2SuKFHCCP0kY4RThM734cUWZtITtOD0d5E37KLA+gB2aYYpkC6dQkEi3MS
rNgSn9e792JK3GtdE6PQieLcVOXTjJf44iQCYW06Ims2SJBxqqrN/fVBdVL/87Sdp+BflTi2gIeE
QJr4L/8e1m8D+SsFVfmi4uEB6E1oAFe8gBTfJHDreP6J4ID9qEMvw4b/JqLYRefB42nK0FcJAXQZ
ZoICEczSJTXRaEXaa0GGQoAjhWsYJqZWz7NN1DD91Yep36h1jr+3ZzDhlc18chjykUNy7/RS300a
newq0qb3kWbcZm4HgyFUOSEeDpaYzDfdQVg+2U5MGChfBcjQDgh9wX683E2w6m81EDTkSoZfWqbL
vRcq8k0ZaT62+CbbcrzKr9FQxw9MMdHZGuCNFY5mf7S2QXYR2pMLsCbzdRFQY6ZvD3RM6gBxrncI
vXTcVAjwY2ZZrjwMlYPCJOsX7+pkUGFpDCCWQ9FEOxyWpDUK5T8PuYMGDby8eFZRq5thBofUzMOP
FtXHscP5jPTL80pm/0aKtYq9NQINvubfQ95kYpctXILaarSTE6pwI731qGK6Z31fHl43nOvB0igx
CU5kkG4QEmqRkxYYWae/RzrW4iTBHGLqqXhnwrU+TEY5NQPQ8ZW0m9iKvYdJip5qAe8i0cyetAW3
azEtZQwh7//P42VhglH43y/PUJzQLhWnMs3nM7rc+bze8qaYFLwuR+s0FecQLOz340NqjGdYQXWi
fNGO3My8H3/Jr/8CtIfapsje7B7aZ1y7xi5N05ALR3rQ3S59l/nwkUogJW49t1fWwZZUFF749ZZq
VyN95ZGWwurxHNtk4fYwmDOUU6snOKQ62PsYqoprNLDwm9RH9PjwmjaJyyQ28ngsrmJ0y7xzaazm
Z61QSZFbb86pfYP0VrBcHCZKD1qbFaQlYgNw1LCS93V/Vm0WMZb6o1QWpIFt5086GdNU8e6DnLjP
MNE6YoYl8evaRLygyXSftvipsEHpWa52TOJovPRqPV7WW+thXO5+P1YNxdYL4R5bYqQpVLWpd2Fv
/5+DkbfeJQecwCg13zd9c8kLIqIWT5AdOvc4bbBI4184Vs34T7rcWx8vC/iJGt7OMOXSOkFyJwj8
qjqzt+u6DNZ0U4UHKl+iHAomAyqe/RO8dfhe48Ygqvhe1t0/q51/NHmRDTF7ZMZNL81UuGeinn5S
CpqwLtjrf2JQyo6ppX8AQckvltUCcNAnPk5efyxQ1zeqoh5FngRZheSYFvqp0mz3VJvhO2hc4qNc
Q9sl0mX2PNgVfqeOAbzXApvBK6QhZd+MDAJLk2GlECU6jwTwjQLh/BgTJ6tFP2KhjsdCodOX6tPB
0TcVgbt+GmvJ1ur0r6FPfwypC3eSVG0i4I+GxAJt1uqFzwV53vqtcLm2FTecHIukh49irwokOY6r
7WcbS5VGksxsEImqKQuHeLwpRYrxO/T07WTrGpK9r4o6EPfsoy2J0oPRVaWAtIYWzjXXB1/PKBBK
l6h6If2xehlqwOizLSsqnehvJqr2SMCn3Fiyk5s2AleCBX3TwejcpG756YnGn1DhT5xPaeQUmzi2
X9RodHZdNAQdtAI/1wnRKQbvGA9ctRWSUrYRBfGU0XseGKK4o/uWW5XcqkVxh7sHVDyR9tZI0sSX
VEcAVwhzAd97mVMc656bckkMvTM8WVp8Gk4OehRPTaXOvpeUV5ka1kav3giXGfY6kJWipPmaFuTk
2TVwiaxm9C4gtiV2tCUp4blCp+xz4G+0yFkdeyWIpsjepb1nvZXZq6suPXBU3Fdc5N1jjLqr15u7
zADq6ZJ3dKu0D1e25XvN1JFKrcgY7XOXnLjnFm38Nf7jJa5+RJtE8Ih5xNjwYwQQA6xnlzRe955K
rFCMPbdFgSiycNSRebF6tbwyOtYkchpGurdnGgZjqVMqi6g9RLFjb1JJ6QoirSM8fufNEiMnIbQM
FlC45rRmphJkuOdgYyw6gGYa4rh8MOG4l0hdsWg950l3UVO6/70o/LZhW++SQN618tWIqmbbZCMI
1oxZABMvtKyMIs7YP7cTMTJFIvNTE5t/nIhMFUpyvDcNBCG0ygHGfz3r/tICP46wpaJRvZZV+I/K
kGZTMf4n7XTcSY2uDvBSyMUMihO4tsj5Mm2LWHpUJcJ3CNcNzoCBnsWA6ruukOGr5vTSjoYg5b7e
mNiubIrZDS8NGYhwCCmChzcRe4o/hulhig3llhp03qzNEr/QOPjdJG68zuWCnCgSFWqvpMiLo4dw
PWVvIB+EUs0VqTN6fOEt4zDXlTtkDdUzv0fi/agmz97WTT/5fcJ+yHHRhKXyoEezeJpsIKvEOY2M
GY5a7+UHLDE/aJMx+zX3VYwUpgfINilMIUH55pvUbH911HfGmN7s2bbOisdKhWjvUpZLivOALqVG
ERhaYPOI5QWIqIQ+heAL299baE24eYeuu3RqM53CxNvKqmQHTnTiBesKvODUO5LB9zkqGfCVccGJ
I3JME3b65GoRZRZ25T5XnT6wTO2rZLhy9Qb+oJl4mX1m9vkLlW2iIuPy9pJBzyZupHJ2Zu02sxg/
JYwBw3zjdXRTWyWvHnkqyiemgFus87uSQcRTXuHN0cSsXIFSbMq69WihdJbvtlR4otVnIkPTT8aF
7dVqRrk3FQMpdjy9tjZdHaMgaHv8YfCxWASb0yUpqvkypjHMk3/vr7f6OVN8oq2V7ycGBf1ya6QN
zPBW8wmqJfBrlkfNSAIpxOyj/QAUL8kqRnh7C1kqLi7pPjatrpPS2VikPDPQaOEcC8QC6G43xZgB
n1AYh+qR9jKhU647N9mwxhc5gSZdj/e3yJ1jmKmM57nW7yYuRhvNa7BGMViFY72vEm8Z0NiIlTAu
SGfv9oN3MuHZrY6CUri/G4mP0yYveRPW2dZG3ujndaiwBoQhdLkJEcaw9MeyhqmVAB4TEhojyrSE
5ibE3dNzww9DYfoKBCti2vJ7hcgJOYWUt1mbn0QirE2EsY/EDsW86C4ofSWizSvio0xYA1XbS36y
vAfGkqXKRXAPrPyjVzk/mFMhTO+YlKHjDsy4PWBWr695j8eeiBCMWsiyZMGZ3CzwlNDRxFOYyuvE
Vx2yRdtR5ImBq6L3a9b9mT440nQJcxtvFtHjHktkxOKLMjI3Sb0jSxHPnfUh0Q6irekqkhiR+XRM
EL57NePc9zvRsEdo1La5kN/dXHQ1/I1pCp2EEbFXi82XmLDVgFESClCupsz1bBYT1pAM+bZCHTQj
AmqLkzJqN2CJetCjRy+U8rcGQGFPlCZspQgdKH1yhL74ATEMnyrvV82ocU+Hgpcs19HZsl06dUr9
JwwLhz2J1zLd8rzbbJV/O224TjT2H3TrEXEibtp05Fn4RTjmv9rWenabKT1YnctbYwjjmUVNbMtQ
yw8x6NmHwb4t8ux7YtUPMxbAzkJdATqDjKfWcvrtKikIkyRabblni6F5asfEQTLCWSAicN69ItGF
xw7qpQbwguOA1mojtkN5HDT69NRVuXFdD0L0xlURdb3tNK/YYR36zxM2ozZmAssXTma9Dx2q3PWL
//2/6y2joZGaGlDK/3//NYbBgnC9rDC8WsYVPxPq2H9/sNPrt8aGwbL+5//5kZz9Olm3ti+b6G9S
lsOOgmEXkezzCdQl2+gIND5aD8iNBEq4mGzd7agP5jMGx2SnxWZx13u93XezSn8lghEHFmCRZclX
JPHjWVU30JLx80zO+5A4LutdQU9nUjdhyawPn8QNPRDFhxaLp5jToDXV+NSYBTb1PC9+FiVQLQsN
4llvUhpY2GhlvteseP4xqTndmXawTk2tnnHBeU/1oOovDGlVhLJCOa13a9vzfByQcbDebWwF9L/A
1YZ2YDyoi+Azwjx6sUXxl/n88EIXXn+2iqCKn6fMzV+G5VDb2T+uVPrL+pA01HaH6zjfO1b0aCBB
FrYsaPH1/4BlOnbEW2zzJso3dfsHpjEjtXrxFSQl8WDtoPpK195lMzgnvNxboxLaQwH9kgNc3sFN
zDd2I4t7egWoW/qul4wBgYfuI47AITSlsiQeYZGKYdrMefkVDdgQsrTug6qnOOtFQJLmLmr0X4Mm
KvbpnDZDa97yut3nDpRfgpXlJirqAMaFRryUK+1PF7vgxnaiNyekpiRfCzljyHgarWRTk/FZONZP
jOHbWLgHQ4+7pzxqh1crQrDsMMRE3x8HuTMf5i4jmaQadL+pMQ+IgdI/pOh9J+HybioLhFJHhl5d
S7N4ZlL0VHQiGOeGfXN/SLvGT3EoVdl8arX43ZbhL02jAtIq5VhV2JTlcAP8AkYXDfOUyY3AGwKH
a4+r956Scc0k+AHR+LXxqruInmeapxKm+HbOSblwEnKJK/nkRvlD108dpzOMs38AcB15+746CuRC
GGJTeawl0mZnKA8lHaB8MDA33LHt7tVaOeWClMv5WStnn2nU0Ql9PMNw80bcZxPD8SxEKRX3D5Qj
1AO06lvexFm/KM8oXlHs4T3JCrId5ZBfjImtgXpNCuBFlVsfUt3+bABvkGLwoxpqCFAOpgu3t4Mm
LfcQhW6j7O8NHUkvn39FbXiZfxdDzW7B+mkZz/ZYHuxER+Re2ZxyGhsrbWuO6IicFqipLTZF7/1W
5yty9WOT669Ijd+7BJgE5pZ9VSCe6/KfkWXetX48Md5+M1kwl80JIp9Lkixzu2ZPGMquwVfnKvJO
Mo0twW55z0O7ibryUivOw3a8u6MrR3opS9wA/UkLbJV37Oupoo88MoWz2yd8Hu5YP0rA+t4w/khM
WhTqhDcvpJRvQAso94Gl31QD+tJ4I50Z50J+GpL6daDmCkW4O5e5+RdW8YmT/NQTHUEWwZOaMqWK
SczB+cSgOik+KgpnxFU/+ryh5OrZ6bsal5pBPboZrQCpWL8ak9GCSRAFWjHocg2XF8aVi/Q5pl3m
NOqbUzIybpdm4PJ60QWSm5zTalOp5h8Mz4ArPsuCuMmmRPRms/owWN4pJRuEsUWRT5k7tPAv80R+
Tqp3LLRkZ1EBDgnxyYtIdTvaqLWobFLWxMyWpxqrbcG+Pcq1gKV0l3r6fSAKw3KmI/xn6CwZ7pMo
PLm/htE+MgRQ7Pl59oovaY5vY2QdUcFtM3C242ReMSzuakbgUcfoiwRe3kzfs7oA+e4+mWwmEyZz
H+ETYnsoJhzMgwqKd3yoDt31IaZlYmDj7l64iBBPFoJ//cWEdt5KlV1rosO6zeaD26dfWAB3xKnf
HMmzTm0hWKHxiuWJ5Xz2q9jeiS5/4jT/XXQsXDnjtCRmVJdeczV5OHxcHJt8ss59EpH30Y9A+RO2
r2V1P3TqxjLEcTT6S9eYR01TDpWeXhz3yu7paA1ttXWyJfmj/Sztwjhr+p9a+WWhFDzUGmuj6DVf
1xWYR79bXftq3Iy9E97KOd+jEH22LEnixoTpsu/Pnp3/ZFqByNKIEO7H19FWX6iz97YGB1WmKTtk
FP+JMv6cO7xdOlojmsYfCI8iTtjyCzn6sbY5aRuB9tJhNm4giCawbxEaYgLdONabo6PUiOKST8H8
0rnVF8owDY8K+D/e+vYnIcQngSWs8qqz9Rsb0T6qh5vGhQnnV5HHOCk4L0elRXl0qcqRkYLim20F
zzQbPqZmRhNaBQZ0MHw0d6sGXcROD8lJGuhjckbOsneL+RRF+2KYb3ZoJljJMt6I+FS21kVtcCM4
ERcJsAdJt2GQ8UIGMDtPppWD+zue43cjSm+zR+d1/KekUoKst23FO7KK7lxG0V89DPfZmAEM1CJI
0uPNgqsEBaYcbbQRfN5aWht9A5AbKY3J9tVVNIz8xW6+1T2qcBuVBPJgYmA5VQB34wpssVBH7lnr
h0+2LAhNtHbXzmHlt3F6NyvlNBgEtsFUXq42ahZ+aErruwXWGEd9m0wcRw6dOzsH38i1JSC8/Rbp
GTY4RXz0EiCj84Jc66GOmgcJ8ynrrS+D5F6rB5YAK2NTxxm+D/GzysNHalNCIOLYGRLck4fof9bR
MZmF/AWU51ajiMPXn+90PNIKV7vaGzc0Do4lkWez8WmG1h97ENgppfNc0XDRRpR3UOE+9HyctoLL
O+weGlemdR/N4SdiALqFtM5iXT5PpvZhlRc2we4GS3eE+6Q4GDOfpp6mSMKw26mym2lbd4QRu6oc
zgjXsK+34Gzo9OoVjUG4O19pAFshEFS21FX1L8XNPh4A1snuUTS2XcgPnV41fWly4XLd/DPD30mv
7IY99U2U5T9zmNxdSJYbNhlUAob9agpszmWnbRppio0Dz6FMbonK1LBnnygqbyfGUTvASvInAncD
K3cDtimh77X6TS9hCYZWRq8x+1vG8lV1oPkZMZ0aCiqcNDc1MRKcFHNg2+qnWkfEues71IbbBLuM
RTEeMa0Is42t6H5E/dn+tGDjWSgUjYFGSoY0GsLC1Dc7jZDwfui3GBIMWLlhVpMirO7kGAcykfsu
ZdiKMSpzol2aZHukw2a+z/i2Kd9oJqneELEfy3zX6dk+E+mRkFa/MGmJT1sZo+bXGIaTyyQZu2eW
w8SDXHtZoAJvkbKUAd3qbAaJZHKBlbWP+o/Icc3HwhsYJgmVeXvoHGMniV6UGfkKeoDWda9VYRA7
XyV7pwQNtI0seqyGo14S8WnM+zh55WdfMmAzDHz2qjLtpjF6sDKepoq/u4JEPdhBqBkBRBxWTH0v
h2k/uohtE2dfp9U+Yu9bk/WkczmTrm9U0y6rxiOQ5EOOc7enjVGk2qPjp2uGuY/RB+Bk8/PFvS6U
g7SQ70hyK0Ccc/kI0abTFD5GWc+Yn+ZOS8ADV/DKcHZDxoZ3TA7MEnZqZSIYTXZRfeuZgoRDemxV
KGCzdgyXRgPegQj3Btu8fU4YAXID9BYqGnDeQMaNEd+BTCSN5KnSHvaJnhxr4EaDXSMR6wPNaX0z
nfZKYm9LWCJxCWyaD/hEI0rQNXCaJ/KlgrGB8u6oO+xN+wnthcVemSQpX0qHpjA4MnJJRzEewGfs
hY6gAhpORWymErq7tNjW1rwEX+xMErVSWixOeksKuZsBpVS6jcrYOSgd4Z2pzr8Yk4G7lkikaE9j
aJ53psoGLIcQHiXU6smulwN6D/WHK4r98nzlKP6zklQ+SHysOcdcwfCcT36t5NcsdI5s4ILKdvBW
zy9R5y9Wbs04q61xWEy4i2qq95ffx4nTA0NF0tgnP+7MIKurownUJGsR5hPKEhFixwb91Ds5qQ0J
+K1taeiHFops1VfsGOQ5MotL1pvnqk4OCwkVSPvvir2Vxoc3Vqegs6zAzkefmnGJAJsAhEt3lymq
n0TxTdKrhe5AtK16cMHWNsqx6B1ftX5n2eRnNQmainXKiL8YE/fI+esP6kEq4rTECGS8Ou5IWedu
MuPPuGha8m5fUnVWg+1nGHV1q3qXlbzgbo6aXyPo5ZL3zVC1XTErOyToOKYUcjos3lNPBIthgx75
bEne9A6fNwhgpv/LARflQalyBl09utkltiolzuG4RpiDl48CZly/mHuY8CZqdQcpxrnaJglyLTPU
a4skz0XqBJ4sREycOldhTc+D7H8yNMJhs4CaVvT/ehCatV8hHK0yx5ccpwgpGfXHMBxER5c/R+2/
YoRbJjXn2ULn0dW5A2kbPHiMowp/QElrVWsU9rqTeJhY1DZJKLSTMEAyjeVZLz7R7WEqq8Ak91OY
nax8/sJcOP2iWa88ubFX+ZoKBIEwO/wm9ACORayw0WmHrwooRhqNG0a2t3iJP0iXwxpkjtcE6+sC
vge83rDee+pFBTBwMfvovRlq49WirY1Q2fU1PSI72uz+g59aMcHrXRMp41Io/m6lAoxqiaLPtenF
MmfB2CpXy73dXhmFkpKyvgprjC7d1xnyvPdnTdaNRjvjM+Ql6J5Y1jA0FBczidUTaG6Py0VHR6aI
A4rNcU8cyOSvWBrymOIDC9RuBRyWJXxBkA4U4FVSbll9AMtr0AtWeK8Dp4TW/hJXhWCJSw5sxOWP
VRbyLQ3+rXRy/5vqI2M1Q6saZgFb8KdaYX+DG6ELMCOaLBUM8UNa9t/fK9dh9xZes2WLj/GgHUNq
Bw44jtFh9wzjWapzQDZmuyXWQiE94b+HcugmLMX5mL3nA5v4qi1Wc3b2IypgyEzdoY265mwafb5c
7CTDasBrvhJ27jZXYoqVBUo8tI58KlWu+t+/0NRTisftKdSmv3FRW7cU42XvYm1aejbxsSX0cOWM
r8kN66310DYtFhxbjvAggOtthp48OYJvj7onuqfvF2YU7l/LeXU7QoImU0mpZDiYD3b1/VXPowM0
kvC8HtZ09tJJPscExHKrLfSjZHlWv6k0826WjfhkPbQmywSzl9N6r1kETHVp30w8p4cV+LmSY2p0
nUEoo8821xvDf3yTL+JJ+9l4TsX1GtS0NqsKw7DMZO/ETxLrD/33V/q+73ZqRh7LGO3XZ9bfCUDl
A8ReQj+DMc+9n6g6olq6+zhtpxuG2r+964jDNBjLpFRFLQ+OEYWkpyo7GznibcWHNU3+LMa4P673
7Mj8HTfNgKOvHTEMGo0vFiZWb5qvYmrCQ5JM3qW3mz8FmcrBem89WBqZaf56E0t546uV2HbuhDUg
rY13mLhk9o164FpR/zD1xyBG/eZZjFqBEfUXVPpsKPS6wWkZgR+njb8+zu9+VEOsgiNta21Kp6e4
F0hQ/y8yD59NdrE6QkTcDdh4bV3sp5CgM/zuJgqi5TCYETOKNrVQeiGDwTUctn7c6AahSrgW1kMz
YFXQUZf6RUpWi6YZrAFhQy+8mNvUtwG8wLwSFuWMTJ6rLHrJyvhFaeM9CFT90NMLD5Df4r+sF6bP
sviIDPGV09OHI7uYExWy/WH53ih0+mPo9Qx+vPFAiyF5FUSBs3jI+zfeNLNmgXWH9lDHi3NnKpru
TchfG7H88UmIlt5Nv5LlnZ61hMAu1tgbhu2grrTiuZwRDdR9pOBuIKTKCIk5cDto5EsvVx9T88r0
xria6vhnceDTNxte4hYjqk2pfugGOAJCd2gs1+un8pXcTH3PgIgWPjy7SRpDUCtd2BLCw4KBj4p0
1/gtjE0X4Xv6DOP31GnzdEogH3OxLQv086l3CvvsKWHDfrQWw6+xHIYmYpudNkTRW4RM+ATeYDld
KhtPLWEVVLi+x5kfYmQxNvUk0b6jWYbCZNqPmAjA9nkNt3fLLbKceAw0j/xdEMhbJHXO+ZuQZes5
yT+iY88hSvpq6hC+yM4mAVObRsTECey3Bb3bTb19aJPi3UOgrC48PENnDNubaf5mxO6NDpOw5+SK
Tbq5lnzIrxLb1TlrkabISq2u9FwM36Shuim8+tLE4PLggKvBoqO71N0+S1qd1gqSUyfmVDUN0dIj
0sd4h9/Aw16RF7zlyP9OdqO4yx6/+S39zkD/4KwMIDdD8O8K859mAp9CcE36lLYR6CkxO095N/Kn
F7xsgVqa5bmWtffaufXF1gh2c9giRQZ4ft0x1EOLANIfPGBRhJRnvuhzA62p7QaqprXbcsSrChVd
/cK7ceflSum9oQxWsnsC4XCO5JNnykekWt0JyRZ5VpmJXm65W3KJvuq0yBwqILW+T8PoHJffOK13
8SRixGjwD/TGpC9ppD+43KC2k61SMXOSTuD6lV45R4I63WuyXPENxaDhTW2GItrF65630SmDyjOA
ujhDFvUNtkdLZ4tPSe5+uk71d5KeDNb3o8vz6tDDy6K1mcZHEIvdIZW8BTryFhmiTF7fxVgTDGGW
5tSUfmlDSx2/fLsoBYZo1HF/5dNIGqNZ1Sddxe2B4CG/fL9Z5GKXJ1jg8IfDYT8O2SnK3PBorSE1
pOr1uwkoxMYel9n13CB3xuR7Xm9Jr2UsyMBR1/tho0qFYFaRFc2pao3TSstcD/UypouK5N3slk+2
l3iB3rc/KiRmOPdLGqCNaz+SIjQ2VtG1hxLhV8hcBsZfOR0dlSniWq6YuYcbk5FGTjG4XfmqWq+Z
jFSnwMmdFG0ZwbpaY2cYJoFU1o79N8WliKUNnJbFBHGpEQY7dE/mEIEJm57DWnufRpE+qTXRdO4E
oj8yCC9uo4kAuKg/rMArt3K0Xyp90Jth6A1pME68hyZ/GYn8PHWdjrrKIYwESy8KRleH/ROHyXNr
Ulcyo0C/jbtuzg7kPSB+Le7rYU1TWiQLy2fU05PfuaahJSB2OsD6Od2anIiLdRH+XlDVzAOwlKMX
WdfTEVifog/I6gYxfX+eB8srCB708Hzrw3+yFYAT/lVaHFOKVI2rtxwQIJYXp1f6+0BeSrAuDd8c
ttpGWIbaxLhPRcKfU8ENafTKvK+PFcWkH7OIoaXb3FfsAXBk4oDXm0pNaKNGnLgU2U0TlrGdEyxL
oKrtZ890gBQkVnkS6Wg/hyHiANa4e8yEjeDHJj9oeaHfIqxT+Gk94z2aOqIio4+Gk+NHD0iiIAh5
n+dI/S3mPbsuBc6R0WX1Z2R8gTZlP0ez6o5rhlbGXPowbsvJ+0ITFv1QyyEhC7NCfgiTG9JYtOkK
sPCbiLTwK6BA+zwNaEwWSoMz0KJEPJDsrVTxrutjHpDB65jmxqGKrZe1fIsBL7MZp7AGVHBIWUaI
kZhu69smkhwtuk1bkG19JU5FJsObbRjODbvegjuNXf2jcFVSOJcSJgLRo4YpQSu0qJ5Uysq9mQrE
2WY/xDuLfAIs4AwoetJT//ugoMOjB0mfAQBZVy5reUQo5AlbGDsea7Z4mzKktGKkWYwEka7kVeR/
V94TAqYxdLWzY7+sS9B66BLb244NA7Bk0gDGQUw4trbunISixSS7CppxDo0UpxBIR/BsvgjrN46e
dtfPizpjyeaB6Kde+yzbrhG2EGOzjTGD87cWY9Rx/THrM0ByC+SMp07HlrVpoONxoW3Ck5Ywehtr
coA8Rf2hEkhw1pPUvDut9jdOGCEcBnOJuGCLcUdDjEN/vK58NkobcIxuKAOr1Z9h8oaBOSGoX1ON
4DR1R7YatusPRaoyP6zMI32hx1p8JBZWqp6Y+l3cWKcIX9yvrFKIQ3CG8lHQ8NjPE8kZ6pLYjDyX
qcSyfLXDIPYR2iA8f02HbAk+zzwh5HG9iFzDLG/8ggKI1lOTv3UjzuGmrpy7bqE100eP+Hm3s4Gd
wGMh5h4mbQyzxfpKpri6tYwWjthEnxACJ7d1eTDr+Pf65sWC1m8bm9GeQtS7K9mHyCoGnzbFcJu3
Z6byb8Bs2EFEzd3SFfOu6/8kMyCVhWU60ZK38jVpbPmFSz3Xzg3AEBCB9OHsoaTL1b+tlD0n1c6T
PuR4uBJxLtXwxVhebeC+25qPrZ1E2t2e66+I3ebFVr18b8Qod/lwQMxZrmvroWqh9bcyTb5zcYiu
fhAV0wVmAxkfps9er7S7k+Kk/X5/RoFAurDFI6uhPVlaDOtV6cD/JwDx9BbtaOmQcEM274aqPH8j
VD55HZp5JpKqfxN2mL6AtubL1XGrD9gIyqzycZMojyj+HS+/KkFuxYmI3DMOCPVmzrnia7FGcOxM
aWqQxp5/E28rnFVadK16mTLusNy3KBseKFjm5zi1/CLykk8Wja5Sf6ybYKLIXLo8hUqAKxpF1EbT
L1vVchpzSXkmNoIAaTPzHXPI3yKTILDq7f9wdV7NbSPrFv1FqEJqhFfmKEqULNl6QVm2B0Aj5/Dr
70JzzvGt88Ii5bFHEonGF/Zem+rW+GFhoMKkwqZMqw++kwhm+V59GZ36m275BaT+aTrgCPuwquzD
iv1NtxAjNQSYKylnSOQhO/UGDQC9NA9eZXD3tJqXeDnb1AGHG4M8E6YJa4IOjGtI4PFhHEaG3pqZ
bjJKYZCe2Y7UgENjcBUQuh5t0JCfuOWJAaNI/zmjQziYhiFv4F1R+gUFxiNe5V0dnSystykMgidP
tozKhPs8+q3LLS7Awl8E+lcW2bg/huzStK392r716Uh4Q1blz24p10kLqcZ8HbuwAP1XFdceivfj
LzaZC9d1ORYzJwLoYPJWVNGsPwUVmdKp16PRg/ywCU3th6b3UEvC75Fu8IYb+HIycDyHCPn/0SkD
4xh5Ts5PGwVwvXgwcrZy+ZSGJWgBF9V+kLxmuRB31DPOvSkysE4j2Ih8uX+haD0FHqlzMHZ+FVUc
f/P8xHsuJUmByytpDEtVR4nGTZDdXiTewXMuy3LxQ73KvdKCBuo1hJ3wh8Jw4nVVMmvz7Rz3C6Kj
kGTP/3fS6hjhMSqPR5XS5tfzVwfaK7X+pFF3LzpUR2P5y17419QdMHRYplz6GXoNrSvWMMzch3IC
bMycjjk+VXM0YSNTGUIz6yASdY8VsRJICzu5YVnc7UIRaXefq1XVO21Yf/qTb90bwBhbnx3bVr1M
zbyBe8qWD6CTv4/97CPVvecqq6Yr14V4G2f/S05Jfe2SMtpOkKf3Tu3x5uGkOE+ohQ92S9Zs0IfW
SfTTG5KSjK01nRHe1wUjFLMAD9NLE4/N1glz7DJzX+zr/ls9puUFfMEZnky9T5Zx0CR+cSRw70lx
PGWhlj7F6Cv6UeufasM/CMJXDty9WfoJhu8ijt4CKbKXJLW+i6EMUPK64VHX3OnDi9g7eWydA3Oq
12IZRwZ2a14QAYNb1fqDLS1zNQcTajgx8ZfkoTZJrDUO6PSj/TD0KbFZzR++Ye8FA2W2r6Kk2MYC
yas6wEPX1L/Y0LpwqR3o0EyFkQLroLtTM6uOHM4MGacsuczYhPaWbFErN+WSWWEWO5P52yEztYL5
dNOgFkE1CxA4PnEYVoAisvhEKTQyMrhJQdCk9LGldih2nDq2PtAb40ZdCsXei4kzaNABs3b5U5T9
IW3a/nlOMoDGHfsU2ip3XWtpdTQHyWYntZ66KDpbMzW2+lwYDlhiFVoF5HZbz0KcDcbZCJ2jexj9
kY4094Ue5HuTXx7+PfA0EKrjdWaKf5piKs7lnNeHOdDF2cynd7u10pccTMzOgM4Dfsc+jyFBPjkD
YDs0uT0E4CS7IEPdYtkvVukm6KGg28WW/ZPCor7kc91c1DPNkUQE1Lq5dgkb38gUY6O/2MoR3eKH
1m/83dmg6yMOr1xH5Tw/2e3F1j6g7G29uTSvqhB23B4LHnNnc2narKUd9cZEQgJmHqS7+fytMSnP
HkeHLfilhtDn2J2EHx5ThFUemuzSMv2PGlg6TXXo8PcyT67YN7bkSg1UOO2A0CVweEsaoe2HES5E
PcxyU8aAgEapFT3z2MY7YeHpUr/6ANpqneBzPVstcHMF/h4WSHhmmDWq9tEjcAWXp4eE6GkApL7t
9SxY56IBTVN0hCS2Ubce6Gua3WAuiXvLaMcq3GI3d0KipBzkWetySbvNZpHJ6CNLeExIXeAa+dNN
/i9FgrcaIGOZTiE5u8SvBe+FZ8PF1125r7GhxaC+tzo5vkAGx+iM0OTfBzKOYrYq4VeeJ5Aqob09
5/hV8CL0CexI6oM4Y4adszDaiAqVraqNaWKYN5Sg8GHRH5IBF6NPRDs7kJ47XJveYxLkdQ/Evrrf
jln9G6l+f7NGA410Ywf7LoTwLuoObXUNu0ASo7DOyDbsNoNWRBufZdTazK36loIGYZFBmqjnXxCg
cp8zSymbrVegXCBMpaGC4cCum6I/hN14aTVxYYVA2W3197By32pE4/DxvEuP/zLa0B4L5JzOwa5+
JbYLJNMv8IRyahrI4UfUKxm9rO4IOAS9OYL0eImGkT1d3b9Q+32omYGD7/ZgD/2rhxho4N19tkpv
uCemtp/JYXmniG82bTrQs/qkwqoHjLIe5EGymx3P2tupNN4E06mTvZRvdV4cHNsvttWMecMw41cC
v6pj1eJCxabUPq4BPj2c7brlrNW/aCUE1HqT+ecxLjDH4nsa99TRYz4C9p1JA+fYBFfrDO95FT2X
LHZPZpHAgqTM2wZSZ5NRxngL5+KcuunP3l0Al1W2bDK74BiLBmiWWd9l28bPYY35aWlBS/IrDy0T
hpU21LBpPezAlaaxRXVoxAMtjE/MG4wXo9X5WllficLST7Dm1qrQ6wuvPTpQ/uuxFq94e1FsxtZq
7PJpZ9bNl5+TH1Bjv2h60kMl4AoWqOVwbSyP8ZBriwO0TtYNWb1lNxJ8ArH8iqh8DIMViR8WHzSb
f1Jutatpnq3TFI/WUyitZ7uNm1NiSG9b2XQGMN4Q5y7l7lx1F0bF1rcq0Jwnmb6gOO5WJPJpz+nM
vKbWEOIaJVaevCSzzCTx+skhldZzxLfW8OYe60f+amRmsoncPv6euDTZAAO9k9fi9J1AgEZuWawf
w6QoQwsuPIZVZk2edEAq50FPZXj0ffbZUd8tLg5cGfNg/GK5mr0ZmlZcu1B4e9JMhiPxVts2IYc7
0qP8GSgOUpEY13Rr4Jq2ua8GqPY8o/g08yy+P/6fCPG2euHDQYXve45gTdyov5NvCyrRLPKrqpSN
JAUXOebJpk838Yh4QdOxcqrupsjrdqtZusf2hlmmG2uo8WjLNupl09m3pEt+OxmgTs/VnGs7N+0L
Usp//GO10fq2oMJO23dTkb8hFGFvsD8AS4NCWJ6AgiZwYr60iaVdjcLyZ+QRrIXayIE8R8cYfrlL
T64uhzCrUvgLy2DOKnJsFonvfssz/RM7rPMb/QuUKOG9uVMjdsgmp6dHNymZZ9dgsGFKusMqE7D7
kCt05sec62RGg6y4Z+l47EKqMxEM39Wn04gStkykfe/VmZ20TU1pO5WPl3BHmVOW4LEJkoVhj2GH
386bJYOt3WFST7zhg39TEkpbM+/nvDxFsfxJNkW7JuzC2EVLb64vUboU/u1K+KLYw9ucmyfbjump
SUfw8+ha05PeKitmguaMv2VpijPS0Og18cuBaCMYtpp2j7uo/gU77K71Q/1r4slAXO66iQGc5CXx
3dB9WXs67c53ZqYW47yyRGt9Y3GLXs7R+ZrWjoCbho3R0ZchyVLjCtHS+c347tfeMBtnw2Y+oZ7x
KyS1Jc6/Kk4BJiAoQv7ujIckL7FgQQDSKzFuJpFh+a/JxYhChfaLniehFYQggJSvE5RYeYJDdhnB
qembHFHlrBp7HrG9EONawoaAado4Bw3M63lq9RzMvWD4PDE5L4gM6sDobmvsqIhctYqB13APlwuk
FFXLoiOtD3IqsViSZhkQdmud7WDMDhN2AUjq7GYd2nd1aZZlnS9aFR8fnegvMKPgkXELHi4lZHDD
cc6NZWJd043z30+XWpSQGXerSy8GFVkEHE52yscc1vgaH1i8icuSjNJYjn8Gh5NHdc/Uit6K3qra
d4mR73QsPpvIfwWoZf2K3xAsid8eZqmYFANhSmfvJcJ+deB7nM2yhRu9dMRQiIsdKnIfjxtmbuwa
SFXVDg4c09GQ5R+sn/Wbrhtrdknei3rF7WYG2gAcT70kuz3aAbDSt4jgeuDbDH+AETUvWEfEQTiM
pUMhe7J3bNKjY7+zAFIRnPrfe5t6xo4dO4A6EEfyqdVkSs2oqCjbSzeUjy+pryeIqNZt15PH4Gju
+e+Dk5Qo5Jvqg7I64gfmlfrDTv8p5h+qcNHzEDy6r0mcQnZwUh0q/uj4XKMEVa0qSDw8stTpGxMK
8yUPyLNL+iR/LYueYTwfBPtIzGe/Viuvvw9x0mzSCPC/0KnXoPCuOt2Mv5cVyINGx5SetKZ9GxtT
4F+If+H1MwhjF6CiiIcKWo+4Vg2DIZ3J8l4DbY5ge0TmNnL0WwLO8UMfvOYIQHGDXHtCN+1Bu2rH
+llGY3vr4+e/X1FfngesUsXIjZHJfr+xYvZotUHLwUYEUbMl7IMzdPrOLn374KPN2iSiBRHhIgiw
8PFs4PxAeSwkRLluMLKb8cIuteF7odyul2e1W2U35zXJbfdKiC02vsLc5BiPUbygPGZIZl8jDbiN
dJz5s3Coj0PRBCdLIylN3RqUQoK8mYRbQppVzG/ctjoYdN4HP3brFxzS+W7MQrnho4aIRYbtfk49
5iJdSN0QBWCVlo91XUT2xokca8eUULw2Np+Zyg6//G/qUrGJIjF2HOIhOnWi57U8K148Ua4LARFd
3TFbjw1v4YKXI2YEX+Ygr9rgty+GVlTvnPYTnM7V2DAJsIUlXkvBNA9ID5AvRxcs4ouxZH3Yexcz
ISWYVsi7/H0Zl9BjiQsw1rCXCNVRl3hLVs1RqQ4qfuoTDKknUGb1pZFjeUHkPw9EY0sQkgXxMAxP
Bt70KEoN5qldc1ONm+uP/U+30CnlW/9ptDqc4cth0y2HT+eghu2bkvVZ4IBcrRy8qqJwWWEKecfD
BUG0LdCs88qpAnCe4VkdVY36J5aHlBEgXjY4k+oPJjYnmGf16M9ocTwxW2g3bZFL/tnlhphjiuTU
5krvvQDDu8ixj3ntu2d2GbsTbFt1Yd1hAjMIkjN68CVpmXDLfe7M3SURDH1Sl+3czNSK0oKFpdHT
5jdNJ58Kdpe4O/EGwwai7AI0Ed3MIKPlixoo2Og+/47B03j+UbQ/KpvfYJ17w1Wfyk9USuM5laK9
Bl3AGC5BSsZwgGytWqeQmNr3MGKUFPZPciyyN93UEULEkMrp9uD+C+MWx7q8VyhF/Gx66eSUHgh/
Yv0dm6jaaLuuhdvIkxE61dYPG/Nmm/1HNEgcL1lfXrsseXVca0YDeJfLIoc5YnXLb4ijfX5kZgAo
vM8PzdRSJhVwry+z+6M1EXOJlsynSJ2iwqp+ujje68h0mM4S/jlK5PGW2eA0L4tvyzixcMPxjfVg
v54a4wuFCHoRdVCNSIRGROvENnHtRteqe6W+gtU420fZB3+IlowfHWZAmA4QO1T5ITcXpfgKJepj
CDv2dW57wG8J6wRt8jCRsQ3NHeQLXivjvT1XId+K/fpvwcXeLGsWRMfyn3G7bXd5zfYcBOd4fRz4
ueEmL6Ocy6NJfOUqSIv0aC8MAzWzLjFZE+WYxGv1NXP5kaeZtedgCG+nJvhahqEs0iZq6MpgoM8R
W7eOvpd19wijU40ntX6GbaokMllHHDeg978bIUMJcCwQO1zQ7pWZfaWFBiG/Y9gVoBPtlzzueQ6h
GWZxu7WXrmluIvOsnqVpN7OtIrq0Yrty6RlbxFZ7aA2Hq8AQsXHokUbnaXkLlv2MmrHwX3ps4SWh
VNBAA3blZvKUFeWr+tyZgNlXYTh0q3SJ/qKxPHAlDHRYvAqijmiPEgiqEoGEgVfsk3h+1926eNKt
BndPUZaIyZMUHFnCQsNgbSHBwK4CpWdxsWOqZ6WFXziw/D3JIQ7u0tI+eLlO1diLp6Jy5zuaBBCP
0xWycbyGk1J+1Pj7d4GdIZYPMsAJbj4RyIdcQz3EjmFAt5utzd+vRTiRXXvaqC0FscIuR6w+w5M3
Ap3A8ZQFUzNrTDiCWhLERoam+gP10g8YklATKQWfD7mYcwAPRy9OODphDy0PHqukxzP10rGyHyAU
/P3frweRk6zlrKX7qcXEjmM52FPdnajFg5MNUOoM95kugHSCK3m05XoSySdhoO2TurKWV4LAvLNr
dY+t04TY6OyUPie+BsBWG6MELvwcXrFDhQdokG/tJPJoE0QIlmfcKXGPLt9hUXZhTUNk+BK01BAx
szZAEeKFWc7A3hy+cUmVh5AlKtJL/o/7AZv9TgkPSa41IRu7RrWtcrt+GY1TE8TkSy7/VJCwfQ6b
BAGiG97ckYgR3s94Srt3TAHl2cu9g+o+XO/Vln1J/B5J221gnYWbhs9O20UXJM/2qiztHppQIPGv
EVhWWggPmrqDUZMkv3sJQhnAjYABC+N5WYPEIRYV4B3DsWOsfi4N/K8RbPPVJKrhAC0zZwLJQ174
xqlnnJ55410dI4Bo7hLNcwyv8+pVAZu/0CJ8Ez1vuHN1nXT62ouJEDJRs5Z0Ly1TtfYtTvyYbGCK
1nACoyB9Yz0GVflD8/HBlHwuJhSp19Lq92FUemCcr6FZ+28qF8pO9H+65UJuSUo5BnWPWNvO24N0
7GQvzNi7t+5gJ9fZppQdx7K8mrZWgrkw3M+xDD+gPt/Uh1hr/RuSoWQ1DtcgSqbvXp6bRzljAh1C
V//Bd/WOfud3HXs43P0QgSKfjb8PqXQG/Bc20WoRg+Qunr5PcfpHvZVOVTBXTe3moMeBc9OEnsL8
q7wT6G+xZnAwndnB4EbcgKAoXvKiXjhEBl7KoSMKjbqGyI7qywzm/Gc/vDEdNL4wydM8J07CjEjO
TyKLgNDSjj2RrRIc1LWlW1gHvIYkLPVSLJU7ZLGXKTCByJCIsrKNIbqNGQmcq54UmXPKLbvSancf
wRJfQcjijpmWv5cnDYiJZ06TeOV2SXVoyCxeky20RDkTvVfE8bHRQ+2P98uzJXqXQfuzfE2gvFk5
tohf0TIfEu4RLzYgzSW/d4k1IKUhqLkA1VvZWcQ0SNv+hwovB9fyJwQTtMqfg4jZ+DqNR0oS0Aab
wol+jW4mfgR5zj0ORADkjH7/iA9rRHarHAP3cstv2is79kdesourBB6MhaPKiDjzBz6Z4IwxRGnD
1QwWCVI4wBJkU3NCxxcD9RgZ2GQRSnqtECc5uN2p9CvcS4BlfJNvshKS0OCqeg/MFpECXlJ2Icm1
4bq7iTIIWItbfzgXukNcuFi8ljVgahoulvCIy8mWRzop7wkznb4RWpLfe1yM3aI3UDdXNdcoIRht
DfBDvP1afZzt4UUj86d7dDMQnapU6p+BaWm3RrNumpH4W9Or2cnRmaXF1P8ssyk3mYe0+c8hE0vm
jy6KO+eD+ajCXaARF8MRZMgFv8NSvoc4U06RxYyQEqx9QYaYLxf//JOMpHyV2aze4jj4J8LE/BqM
y47C4ZasZDz0FUogPeODu+raiAWvIftsQu3HyNv6ID992g4OrDqVNk29jAeEu48tijXJEs5bwNT7
+dEuqXhgjz1ziARqslfwSZ39HLKa9SLL2pIJxiFUBAiOChiLrYFdNixZIWmG6d+6eS19WquKM2w1
eP300bdhuYe0ije+Hc21ug2RqCrZ5f/nQd2kXGRketRctYoRrdZFw87QYIetTC/0z48jHMZQ/BAG
wxPGNzeB0U+q8DqNMVlxIckyalwBQMy9ehZWkmV4obZmiEE//aQU+4fK2MmKo68BATYisCxsAJO9
E8cRmgX7dz917Skj4XTlA8YrWceQN2LHYkfqOW08OM9nuENYTVmUPT0+ziAM4v2coGzKpSfe6wGt
natH00E1PRmn/qrosGnnpGgUpNG+48BI1lFM+nSikZODBJeEIHKxjKXiqFpgbg5q7yXzlo4UitMm
r8holl7THWkbnJXv6RCzcx9LZ/jyaBP4lsjXY+L/jL4lfI5+qpNV1kl5YqCCABGFyfMwR8EmhaRF
bM/snpCvcfBpKAWcHj9arRRdVQbceSbXdaX7jOxdRzR3fKTeLSBxw0Iz1S8xoaxBZ9JtS3YEHoAR
GErS+kYKwnNEtws/wiXZJBsW/JQLOg6JFxMn9XZgdLb3BSElDyl4X/VbTS/aXT03+l0uPy577axG
n8weNHEvZrWpPJyn2DPOoq2SC7HeR4CtwUEY1q92jioseSPebiYA/UWP6NHuXpQ8l7FREzYRYYol
KccqC+8ipy69BnGr04Mn5WdMYkbq5WSRRsOn+jEXI/+NBJ1d0lbT+vHesg6xyxmZddQzCl7GV+1E
7+2VpFUEsffdb+3su9Tzg2uTF1UFnb55/IYe6m/bT8GPeRpGRbtD5qcxixqVLsfM67VaJpnLRkk9
+5+Xfst3TmDpJ4BIUD+ekNgqTCvfqh1eGpGf5NpMq/4qpLUlJJesyWPYD9V1pG0kz8+sgHd4Gh8D
3lMtjsTNdIh1Xgp+JyGOrPcnrC55UG4zoBsbsaSaustDKbuPpqqwh1uEW+NXyE8sadaMEfEJ4ON4
lGj/c0MeS0AV267V651rpN2+z2NxfPxGHneJsaGWWH6P1AovnajTM170q6aNyVs4xXdg19PHMJS/
MrbBftS/FstKohqCxZ1L2IyNBU/Jg8Cqu8/BjH8ZUg1pwYtkiLzvECNp+kMJPP66P9hiJ/uKOLZc
dvWjWpwXh9ZgOQiHrGclKdaRn8DvwYQz+Gm3LmdhozW+qwZY+tXBFbAzYE/cEjD3N7sV/jonwoA1
RPViBlJeyN8jFjkuC+JoADY0NhYVVfYZFom1AO8BRilvjGZiSC69+stMqgIMasdmzvabTTEnM8VY
5/Lx0jyUFfVxmNNs3wscXK4Hhjg1kRkvCyjTQWDqWFSvsrA0XG9AdEATEw5W2Hcoye3T1DEbaKjd
ciLiZJJhFNYTILuLj+Yxqi9Dbyv0nvqN0L7LJBoyI8qfWhlk98DWxWVY2OQD+9x/Z2dxzRKoK2cQ
KFVMBC5n11pptO0scPecS9ZxHHnbZjcXr9g6/E2WWsNurXkjGc6jyH5JsrFr0KVt0ehPFo5ykHIh
EzOtrtqNmkvCLtgG3JVYViP6XqnBZD9fPdQByZUpI6qpykenP6S074vyk0Xcmkn5Nu+5/xpVeS8q
y7xWTvqDWJvyB3s0FD0O6r+mQT+apBSvrtfeaX/1T3++onVfZFuAb9V91JFdc+eQS9LhVxHg2w3z
rvzIxoar2sj9Q5IbwflxciFY/B4n87OjUXox7gArZWrntoMpDfwAZdqY7UcKTedkDWSH0KcqG0/f
Y8YZJzNb9wkn+K6x2LDbhW4SmYpngMXtP67WXX3RTi8kjhLqN0XfomEyTujbk2uuLb4Powa1uYzY
q96x6S/GH3Y+4j/3C8ZwGbrl1QzRHH2aAJntJM12wBK1dpaLWnPGaT8zXcE0zcukyS6AkXGhg6e5
jBjm1za7ShbLbCMdUJvPegBBgMhu/s2l8+iWe+p3t56JRXU9GDcVQZndHP9iRwlA5L9fAtV0HuBr
onKrM/JBgoH5VUVkKrlbx0f/EUESkj1b4NSFsqx2CnJGg8CmLbcZrZe9jyCOBXADgSQHs4fxr9Rq
79JE8T8+B/zbHJCpVoMjLlC7vxVJeqJkCE/q6pfDQg3piRQwavetQVt8elwgiHpQ2tN2gQE8zUXq
vqmBCEwKgtni1yHirDRIdiHSrmF6LnQY+GM87OfWjp81Vw9uj631aEtxUBaJmZoPiKFtE8Sjs5fM
9XDnaLV8jAe8ZUbwP4MC2pCXx7wyslzviAzhZs9D8KIe+O/dfUUIFJjhAXua2qv1fO5XytLHtROv
MsA3Jz/7Ry2Sm57bc409vOr5vAx5ewICz3ZpHOotKeq0prHxGulFcvCkzOGONhN40umoyg0bTwKc
XZSYgSQmJ/c5B3La7JQqCrzcUD9uyWqkrx74pFXkR1MUqnJDkHLGRcmm7THZHrXhuQ+hdmFJFsNi
RNBRqePQH7fKdrfuaf1Yv3RfhEO/6yQ+z3bSX9Ixa8gfHfaQFVcP6Y+Tcyfu8ehPJSGYUAze2dLh
dVrWhnjVLIBkBZudZZ8Yzm67anQ8X7jAvueR01+HCtmtVpA6bDcaJQhgbYAD4zQiG4+jrb68Z+qh
Sag1maVDxlk+74Fmxc/AaSMmYWytAESxdgosuUqXztPotfKiBUeOKPeEEdQ9qWfqwTfGf18avgaT
fPlT9bWyINDXLRt/k9dRiuUdhvXpMatye9C+tp6TkrVcWMjIMHfneJqJ53ROsozOc2nj9xjYd8oW
wY41uca+MTwJORuF1WMHJLIUab1rQNmR+i+8h48mQUvT6ilP24s621J3gxiO5BSTZNS8pfzrA+iD
cYJu+fG0lTQVLayZTR9pB9EBEvr7AJ2GBl3HmmJlfcXtxcWfSCcyWt4nPH6Og9CIPxGYdMemTYn2
DYSxgaszFvvcPQrzzTf76YvTUYaSOwETOVoug5Q4X092hdvKq0syyYbidfqyho3TjD9Dbq0Hpaj4
u9aaXaQhsY/cP2gBN+s+1zVarf6jIVJjRrd2byg7X+soI2BW+odH/emQM4Rpvg+vShNrFc1rEXJP
TxZPXgaA4dFgEHSE62AR0fqhq22rDu7GYHYvtTngj9PpaPwCRWzAsHA195bcl8Ds1Uq2t3lHuoTU
rrmQjGaZWW9n0wzPsY15Sz0bl5cT49RD5FsH9XW8/wFxndz8ySi3jD1KqYEhCPSXsjCbiyrhi4wZ
tpM3m0dtK4u5IlQHYzx/w8WD5//HEryMt43sqGX9tvSyBCkn8zQl6s5tFg5yxt7Hu0PtDp0VDAka
Z1k4n4+rI/Wxk5KToC4udZlJ2yLDOY1ZlfArP1CkM9xmkrPOk8G6UCFfs9ip2ZKOTOLI8RNXR343
kHBg3kY7HMKD9QBE/+3BTFCQaSD6YzzVfzA3TDtlssXqANhhKR56q5BrtX8vY+HfYvI8WGabyVov
xSuE+RhHLVpTFVvSQtu5kDP/xIyrCwHegN1GnKoddNrmbdIjDzLJAce0Rw/CtIgcOXBNambneOkX
dqvyaLMH2RPvxA5VbVoal+BCKxhXYzpM3zmTP3yPjWaqzWTBpaTY6H3mbGY34qc2FnXU4z6AfvpV
lZrqtoM3lKKbgsSxSN5VG0a1bwwm0ROuUQ+s1WGhO7VRv5Sx+Y6RPDk2c2UehxHDWhg2+U2NZBCK
VVTv09UCJ/dp2aistNyLXnu2iDtZix4EwqLtyEaMrm7Tv2U+YHjfpgvsm+o5FERV8t4018CLSMhJ
KhhKiVtsUQQ1a6H1BRHmgDkJhEWgh+UEql7njdN3ST7n8s6sOJ5ZFXYewZlNRLin0R+btJ8+QzP6
5Us/u1h58hgb/50Mi7ZnqOYEFVGseLZouGfY328Iww7V2EdXGFbI/tngrusxLz+AeAKuxPWzH11I
vTiiUHXpNj4Q+ExeM5Omnkju94V3DLWqfE7sET52jiffr9sZtQ9+q3/bXwYBO003+v0s0MBRfbAZ
9OpVnsn2Lc/MjSGN8oTPI3suUtrzRw03ZTNvIqvN3PKrvTPZ5SZokp8FgbdwALXs2XYs3rW4pVD0
NPKFG6pxF7TAXcCToCBhVKEuJFsW1Wa0cmLSMEC8tVlDQDqLGTAejDDCavhdWeAg1Cyw1J3vlaQL
QiEw5zt0g2sNesGlMZDxhmbX74SD0kO9LFrDRgwlV21Maa+WsnNauC9LHr3qw9H5YJY0jSd1n58T
OM4sTdEt0LkbBEWki062jbJxw6kLcQzpCOER/a6tOkgOlSCRugnlxV70fJnddAdjZqW3McKNEtUN
lejwCxTWpZlGhAHLcDw2S6KA8k/N14pDtZw6MAbdqxICR8txpHUwEPF3/lRf9y/whmoYt+gGHSwD
i+ufXiBd5544WRnKJPULJUmswaNcH2zkOP9W2FP4aoagsaMUP2cVTdp1iluESC1poVfXHV24TA2d
A7z9bUmy2kXtz9U6vSqmdu3Sa4DZZFXZeECnkTL2R7O0MSCKVIDpMkByLd+6Wg+qkzRxmw89d9+c
KG4uetZFLDcKjOb+2O4KxxnvxaSX5IqF5Y9RWP8+e3xttKNdZJoC0O48nXOKKlf6OMwQjLBR+uSi
DzdAL93zMCKeCfXw+6OwG4u8WbLfxk3EreJCFkK/jSP2D82ylvDIaNlLDrv1CPmTaduibSv8zFqr
iYXXhzNFTRSiwgs+yIlKv/Vo8l07877jWgHAIsAgD3VjXQWpfyujysLXRQ4NTa78Cc8nurEm0d9D
fMNoIU0kjmP15iUSj3oJFIYB47n1WdMByl4FBeFe/gIk6KM6OPH+7TWG9FeNIQRgjBZES4lo8b8P
Zez9+zJEn7ND8mBudObKhKgRidS7MPDUDcXognHLwDBf+9jPtlUCKQu/+ewe3BCtpDLMeIA4OQRc
cLu1c8cvW2f6q9pbyBDTPeqRTWdAhl0yE69N0bn6hhn3EkZuY/Syuuh1NkN/9TDFNyYaynFiuCYt
ALWZ94rwd2DqGlNQZT62xqF2uyvU8tGV1l5LSV1L835ZBcDw21d4hNbTIjQbKt9/cDuKun7FcE/Y
WlnRZC/MAXqP5J6NiI2QOPjzAJaT0ZZ6aBbz8GQ62AUWNy7z2go3bhtuH6MhatgTWHMK4VEKHCsW
Mlv10hPNdHi3YpSaSq6OJG1V2aA6Hr2EGw313qNt5V0ainPV5Z9+5VzVLbjv/S/E4+LY0hZh7Ux2
/F7RFY7RgNqAmCNVGKl6SD1zM+7rw+j1K6tpV635w2Oy/+kzytpOWieOnZ6R5xKDFiRxpd5x0TDr
IeFrM+NzRLAL8WQaPtQNV32Q3cjNtmTIxKuEEEl2mqb9s/RoSuX8MljmmW4jeyun2b0IN/vl1G10
ZScebStPwIy02h4AdLpmdRQSEtlzKBULyiYgjLZGISVYJC/XeV42X5rmMbJaXtVehSI+ld2uA+WJ
nT+gcfFD6xtn2bYoxVEpH9iXxO8Ww6p1qMHtbjx0lXQQ55mEmMdkKOUVdlsTlt/hAQthAuiQ3UGa
j1eTxLKMXRPH857a7o+aEaqHQoRXSeIamsIyOxZ6XJ5lP9cgMvqfqmj0Has5l4P4FXARrh8lKOcv
S2qcKWsCmZ0nxv9bkhEXH2lYgK3gAlPP/j6Y2MVJRsLapOWT9dxCD1uTCejt4kUY3Bgs7HHgjgy7
/lNWirk1v1kzXfD4zxDk04sGN+YQezqpS03+ofc97FD644slAMDMmVGc29j9NtS9eUozotsDk+4G
6e8PTEd0mbrxO4qYiMcNawqLILKjS3T8PSTaTXOgc2LfJoWjihnBAWFYhcnMG7JsW0KdEaxy7Tgu
iDW2Bfq9n4ri2fPttXqVMWm6BIZZHtS54+SMwe0KoBK+5Cd+4fu5Ks2jGkKNVv0vLUC97E6Pz4aB
xk3ZRSsCFjbtxARqnLiU/4+rM2tuWvm+9idSlebh1rNjx0mcBAg3KiCgeWjN0qf/P93i/HjrvTgu
28CB2FL37r3XetZ+CPp8F/kOxtEkFmQwa/UH4Q72LmBnPA8FkcRRgHln3WdQw3/5d9Yn4qcSm8QW
nwNSs2NjYUgrzOi3kM5W9RCnk/6gBpBY7ZEmQdBMG+19yof40JvAYDtn2o9G67/oiILpitT5X+Fy
pWsbLXCDj9pOaPUkdfgxevrZqFpweG1ybaDFv/fTj3V6pyNCqBa3+9MCH9cD2tZaXWuPRPIgVzZm
96lNvqhCDtJ4fPLIZNqI0Q1w7GenxkawKmhdwbCA5VYUW9W5Y/WkQSVDtTmjByNrc6+TJFgWESiF
lF2s6PO9PqKhlAQTR54yFEllmeAGLjbYgy5DaxjZGZIEdbcJf28bwUeSjTWc3tHYT1MzHUe0Z49R
WASPRE0zqQT35AlTYLhpokuOEIRDOXqUyCzGs3JrsGiScWLReLAoQYKx+NaMtfXuifqsRab7NfG8
axRazid25mvZ9uQymd5uiNJmNxVfoU7vbHxkj7r8N8UeiBUn8xk6yZeZPkjN004NJYOuQ8qHvfLq
a0sHdyKfz/TfHeFW743FhK8d+2eTRDJ8Y66/NmW6DNVRYtBVQ7YKRee/+bTqjqshFT3hfRzrZ2K5
alDiBhgBLaiP6xnCNbnSEtLVT8I0LdRv0pbNkWejTK7EW5gkr/DJFjHC+L+DCdoW+Oey8nmwg2Yf
O2Rtrpd8VS1HlKNwfKQILXGs8uY2zKXngJhF2f5lD+bHrTAtjc0TBEFQOsTB3XK97k6eVBQXl8jy
4CtLYbGbaeygCUaZUKpDHLLlSS2Z6Wjno2/ugZFScjYm+ttBML9ZLAiscQDkjoQlMXAchm4wASi2
zca9Gk33YNB+Oim58j/1ciZ0+jK+nbBJWmnEZx36u/Wj0cYRkbWXkikfj/0lqDvjsJZB7gwmhalU
fqocGZA0zSUuuqDTXill2u3/M8slOZs0Ppos6IqjizkZ9pN6EM6M4tuA2a5eDni7Ctetr7MikVDl
kaeRel/Dpcbu3CEePZX2c62b9vFfQ0I9q7HIbYwZTZnq9KqZgc4JSEz8fUqOOXG22a8Vn+bq6fbf
78szWBehV5zVtRJn/NNbgwiYBoxOGyL7tq0sexOau+sSasyWTR7aHc1xnU7cV/Us64YGTyEBRqM0
hM+6gdLRs6xn9WANoFrzMgydb4mRRzstd3Omh/VXfOqgbmwjja9D0sXXMbP/5CCxjF2f681Fx9ew
Dai3XsiwtN7U2MMX6HNYSi7Cz6tD5ZTmJe1kRAP9OFol5lcnjrv3LEs4skyJ+Za101svNYi0oYZ9
Fo0cYwihj7e+BoyvaiNx8UUc+Nsi8yGQ+whvjTq6Sz/4jfFf8ZaW97IFvV6a4fBttFCKzpC31mfq
PTq1w2aU763P9Gw3GuCLYbumpMde1ykqolaiNumQcYhOQ44h5kDwfRI+NoNjb8gtI8Nci/prO/lv
LaSfc2fGBqTx/5y26plDUCtlJUBZk/SlKO6H15Zw1GcnEesr1yrFlpPSPCNzYa9D/JGBJ1Wdw6bF
Nj6bSHDUEUh03DeMUMKduk7tuaLslL/nWhlTqeXI1LVbkApwmB0KIYTjv/XOK7+0qKo5I/Uz09D5
t1EKuFvSQt6HMDm6hcpeDBgf4XmktIKWeldny9clQM+OQK6+6zHyiDglptSj28HUFaU0U+Ho0Eyo
2zwrYn4mlwivtb536vJg1wcXt0Aq3iRd1OJEoGprSCGwWgaCSgKYRgiW1D7eWnb5UILuh8y7VMUJ
4x1WWrZgG0DO2bIL11uxKFi+YKNY5rdudGpm55LODYmS3zhTzrAknUx/sh7WjyXqmRRQAc+HQsAm
NDphHpbIFv4mdWzn1tS/8AMlTGLa5LmWz9qAYAm32DiRYR7UCGcGErOROrirZYTWrksRXPwRzYD8
0RHEp8qDLXpHwmiUVMpYYF2n3nDMC/Jj2wQk/z+qXKNNHn4LnIbkbTL1iM6DzBlu5jS7lMhWaRz3
/Kva5SdzVzpKTTx9y4hGiKf0vK4AK5nBxEFOUQv1zMDmfUh6AJhM+d7ZwuZdVXfabZgM55h5/p5t
UvK2UMqqhyLFL9LCcT/bzbe24sRny2aXH7nkB6sjInUOJ5O4JoS7mr9LDl9DJOE2n/1iZ/5v0hBn
cbVdstg71sLEGCscG3K3mJjc9O+xZXxoqTc9u6P7yRq24ZenV46FDOdiQmFaolsiLZpe9WixHwin
uNf0LS6DN7yoYayQeVLqWSaOzAZwRmE3H3wdkV+sXdSsOpmdeJuSVrR2M8hhPVXp6MBDAcY0li0F
x7jAU88E1DBmxlKdZVp996heBWQLoo2WKiZMn9Z2DMoSNphH+SpPfGXnE14RzQfmss/j7NUfiR25
ZCcRnOTYrJNK8xwZA0wkYuayIiO9RA1bfC8IrqblX4HBVN9d3SabJwI9LWwT3Dr9zXMk4Ziu3nw1
XWzUK2Ux1b6rzl1LTx+slbZVhbY5O+lz1dNvGPtb2cftZ222N50B2zfDR6Drp1s1qaz1rD4Jpnrs
s/SDp9SYdqFU66deYm+M0noUVkRrxrbTGhCt2T5ZhX+afIcjX5R+rsoTMFwwB9L2YZXbB+JXT/rm
bWrOiabF13+sNbA445VbKDgGy/RKndsSzUeoeuVUDJdaA5+dGUUUp5BqZsMjb5y3/r2fmdc5CcSB
ZtG0d0wibjXa5jsfCeVn3enZmQnveDLS/GsVLe49IWlob/Y50i/qh5DbjdK2NUP/g54r3N0h8T/w
8SL/aihP5/S1zcblaHTAdU2G20Bm/HO1oDgwUv3CMB/UfD91d9UJTuGAMX/aJsx3HhcflEDiUfxq
Ll9CnVMbeoaEx3vTlzKGfCORKL1RD8xz4YBicIhwn3XL68CX/Bwb7p7QhuU1DnmrliKgaMF8Dhio
YbttkmvEen76/56NEykCYy1JY12sM27EU9VjRr+kMWHFuUujrdUH7ypL9Fa4/R+mvUdaiaTAYTU8
2JOHpxKU31fdRHoj8ED8GgP/YKWJ9t0r0xkiDldzMNNP7isOVXMPmMU1XPthxMq0QekknnpHd7Zi
rEhfV2PlRbcxIkqlTmfQAYrDzDmplkE8eW816r3tYDb9eXHc8dEDJDd2/k+rpK/HfWdHQbjLYGZf
4gYOba3hwBMhCnu9+ELSwrd29G7+MP1S54e+It+6KGcpJ6ToRWQhGdwNw1Vuv1s+wyP/37LVu1xc
pFWIrW+QjNGlYf3aNkO7TTX06xpydTX4wx9RnEfvp4OtlsgS036IBF1gzywd4J+uBW4GFIUaXhbs
8gxcLhjI7z4F1ypJgZLloNnuhqMWw5yqg1rfReMoPmxqFoYS77qfNxe1ZKJRSolV84d9/CPw0HGr
Jn4GQmVfx4hh8RkxK7G1R8Lgw2w70xw4DGkndhYC/rthWx269cp4L+ceqTjSY/hxdWSSHp5O9pPd
0LQuByfbZGOO6YD+MwYNmlhN/sol4ZzxBrfP846EmQB4AzjrHLc/89LgCCx85TZGEVwF7tRvzZxZ
mLQTrElsq8jshi+jtVjPfm9B06gy7Dv8mbXqJWWOlEJ+NPWy98XwgOTsotlJiBHe/VDLp2pbWDIl
SYjjAuQbAx60zlBwTrBssz50RA5ubNs9Z3NNEIUR0AOU7T9V0Doep8OeZpKalxWG8TkFlXPoQ/+m
FMRJNX/D6OG9xAneXAlXGOaO80c8r/N5d2oR2RTde59Fsr+dSMQpWJahMf4WockA3zgqpq/VVV0X
gNSfat8rdx627DdTa+5xNPzOUkdCJKnFKIY6MA/FL1rB/fR9KUaQwH+KMTx0bu+xlle3JiYhiA7P
JmgzcAy9ISDBy0W1D9zX0axeHFWHQVggRimWqz7sl6QMb0xnEzwFFkaZxMuOua2d/NfFyzTA7FP7
OYkRS0tnMLOtMisDGaW9O0P/luRmePa7HhiYk8LMVnWGnXGm5qwRXjiR4d9LjUf1YPRtSBc4Jzw0
i5bPmv/fo5174znuo8+5nx0S7Dh+W9Fc/AJ97jQFcQcJExQDRwYw0ggBsl+Up8YyfyNm6m//3lcv
Mfe+l1oGTERKp9SDnS1f5srW1rdCt7O2dUc+VTSWOYnWZX6wo44u+ag5yREYAKp/Op6xVwFxp+BQ
I7b4B7H3D0Xi08tSlR9VvXO1M4dGKWTGqPpmkQB2lP220XU6UOa25MrxbAQHcab4xGyN+YxADDQy
TTfgak0gU5T9T7PIuGwqIzqZ8/xtPfeqTbuyrWoXRfPXyvTETzIeVdFj1DbxEcsMA10e6tsYuIbb
AvQiO8Q8cPl1q0n/3+EtTb3w0Lblo1im+uKW3gWD+nnogUAaGk0ieAFM0QaN6MWRZR7LHT2ORuTV
LqjjO+r+5lGXjXcbzZaR0TgZ/MhimTHJByjdzy6bPtg7sMsEsHXVTac7yfJokOsChRkNnPLDQsvK
0OTx1UvtewC4KQv+tIzf5FSnuweQT1CkxyfLTzUZMpO+aSJ51uNmwtbWIh3Qtfk6kNq5URXHMKC9
BRVHh6qn6sUfVpwZt1Vbut3GoTQNfecGtJ8WQe2hz5pzTL1iviLF2rlwE24oSL5w0kQsG8mgTA6/
CKewdZwgtYmt7lIW963zYYtxlMs8kRKeTvtcORj10exulY6JvTNID2dhe0UgzlisLuhSSqyCj/V5
w/H+G2pRjPjD00z2E3FkYGTB4fl7AnSm12oI1sEaRoVzSkDnGe95soNq50pFSwVdBKXsYmsYrmcm
Ik4Q3QZah2dLNOyto2ec8JVHp1XuS9Pq1M/k6qktKlk4BRpAWU85LF2YqVl+78vlxepNjH45pr60
NJ9MuuMXRsX4UhwSxTLD/dkmZoKDjp1LDeLGUDcvnZ1fxsber4qmsaaDMyTOdCuNxt2FLurYmngO
VeAljb8V7tR9CfP8wYxr7xiM9bxTBTrnz+1oYUHn+vr0jemxLK3lk7Zv9bONrD8dg7eLmmIg6bAe
6smtNhrRYJs2GX8FvWTcmPWLoF3/qASHIdhm5BTd9JwaJLmrAcBUAiYyEEzubAu2atxVp5ArUJlf
fIwfD7AJoHdY7gieO7UOkXxW6tzDSjKeo7Hd9oEXnCYnT15Kl06WPDSh7H5TrKSG8UXplPkFvJyz
0bPEJtjJyc9JY9envPaI/WmIUl0bNJQZ28qwCcCp9OKg1v05RbGNh8eGEBDpLEipu9NbvKd+gnAg
KoBlEl79zN4T48/Whwflx0LliM4sgSJv+94RjnH8c0j1BdX72B7ncGDx98z+N2vCk1dXiMXistwX
GiTOf4sA0lNkL8sS7irMPHufZIxTYkGKx5Iwf5/pvdkOniO0GeY+42p9LIOm3jgDLW+u0/SsD1a3
CRG3nUzsRcyUJAZ3RFwuKJ6pzWNOFQCGlHyucqP2sgphZzTzfUf4GM0j+95yBOGE2H1fZtaErR4i
PW8g/B+5WjnTaDGND5Q711wGAMbkxl1dkTPBmMjqkq+sEFaV65Fuj5noubLa+OfcDf4GK1n3EFTL
4+pMj4rvgC7w05Jp9Fea3WTmU9GQRTh584OZEQJnKcGUNk7iVUstEzVe0z+vaF3VuzAQlTd4mY/W
UPQ09Y38FTv3S1UaZC815mtvdxRD0joxAllOJc+G84rOnVvxs6iX8kE968FU7RMNjV1cGtmLVlr+
hp8g/Sy6n2Yr4gubB4KKuqGTk4fZ1Wv6BvuGVHQRj/PFQS+8Tyw9Wj9eq4y266crgnC6ReFNDIwn
0qoeAYcjVDGGCbVilb6XsQ4uA+KNEQ1oSuQ4QhEn0RxSfEZkEUnDfhMzfk7qyVu1kMyCq4eh7L6p
79IwhAyDRvi48bj/TxG7M54HzlSLv7jjLkXwzeWGE5p9cbu+Z6NHbJCiPLlANBQgPj/TZg0PQ13H
b2NuFZs5TH+TkZe8Db1O91lHuL8XUfx9Pf4R4Rvu+X+d7Coz8B8xIx6iEUePOl1p7hVrC4jNkVge
b+BO36a6ONYdaXutY4YX2jDlG9BVotVDLIhlkl7jngwzE+suwxQxX4hheEJPtTCFAof911XdE9G6
1IH1QLsCj7FNe9/vsr864szIjq2cbUY41XYO8V9b1S5be2bQuQCAMEY28RD2WlRsuibtCBrkQUuL
8IqI7+RKrZl6a0mXT6AIBtKs7EltZ0xb02f1Kocku47dUPmM61yzjiIGzzICQxk9RMU0tMznitsA
66DT001N21C/q3GS7ka/rVhLTk1Yube8iEwMX/yghTu8Bh5ic3P44mdWcFPaWJaE4Ckfxq91jdsW
k2+wWfVsdI+ca6tdw7BeVkH135Z8sPSXCrUEPcol/9XVxpHRV/6oTWF/HQbnPpGu8tuGkhN2wxt3
ODIJMXxALiqPywihK87Ko9ZMbAp8uxtzNLOXuXZnsrTck9pe1cOYpChqalyfWfVj7oxmo8oIBEeo
LpWeOuUqU6JUPccOT96uP26bDu2dkjvwHTI/pfTbxIkBRUw2OdWD+hINgx5grRuCvDj81ENiAJxR
HIW8RxOngLrqwZwC7Ohp9THaGcxVKa3xEFEQajFTEGC+0PQCq1OawP3XkuQwlXSHlGEXSh05J+oo
7ump2NGjS7L5YZ200SImLgaZdQURaBWCxF2OdxjQPKcqid6WWHL14BFvBcWcduBQd38iSfpJ41Qj
oW2eD4Ek/VRL9yu2dk7ltDg7EO87AI33HnshyDU/3vuCjlDRgfOAmcg/tAm8a+KQPdfVJUf5KEt+
Lu3yLo5R1uY/qr79xRCi/rGE9a0Pfittydgl+cUuEgkaDIxr6kWcZ7QAE/Eq8KnncmfhUblEWuE8
au9KoqAelKSFwFPErR7RdxV43V06R/4LzXqsxuR8Ywljb0cV/UpU5cJOMXO7V8GlmvKElGv9SraK
/UXk0a/RjZ6sxO+uOm3sc7JMn0purs5rMXFpGxMtw1mJRlqrcjHV9MOugVWv9EsIFsJjClRpk3hR
+jMiaBZJr4TYwBkTOdIIp99lLkmWlrZcxzSznqNBXzDiFL9QKjqXKioelatjKe6qgZwx1tPDryyu
87GV5zrDY1esraJc+5hGSFJN5tATV/2BAM0M8gHpUp1KUFSsvS2kn52q9q2s1o/VkXb+/GqaHji0
xLv3xXDq6yC6G8IIH8Y+LqAhVcneCuaGi4sIkGLkFBfN4w/E/mBmNPFjyqJLOgrQCnJiX82OQRwk
Fb4qmkq6tRtU9B3iKeKiVl2ZWft3NZexbYw3EIIYzjr1xkDtfY36JccLLhU5Lc6KMrPta02n5Oin
AqeKGqREencxu4EeL5gMMqLy5FSOwt3SMjKIK5uch2khjwyzA7CBgmVLzAjvUdDJIKA5fVkYsuH0
br1zK4M2RIC5faOeRjJophhsOjkF8UQbvUh/srHQ6yG2qAlJFWJp0L7Yds/RfaS3qF4mPp+wR5Si
K2txKga041f1AyJ0+szDOd0PqL1W650t6XJrR5Ts6mE3OsRcefr8FIa2/IniNCQMGeiYqi1yAzj1
LND2QSHzSSyJtBYEpBlbBzS82V7Vox1RqSHook1Ae/2kLsdqotmy/i2L1xh7n7xc2aFOtSx8MRYk
0K7r/irIkHiJtaWV1o1gR9JesB/abOFzt9D7ifppziusMvZyShB/ndpAr8D6EXgVmSjOggEXoXrw
0cWuz/6958lfzUZMGTUkqd2/XwBfdSKn8dJNc4VXwL2PSjuQ5NQB8qVaj4FiWgTRuiyOWOdvQPsq
Hz85S33jWz8Gq9TuBtyoTWnoDBud4hmyFAjQglpFcx1q1Qn/cUXS6rVMdYQYiXhf5PkVsZIu8aMI
9eVLg8NC46cN3Vwx01EmdAd66DbqSVMwl/oX5fh4iIo2+4JSLgOKmAEdqEyNwRZI8fkwnty5EZ+Z
1LgY6Gg26DcPkOKcb6UJP1E1dby+aA5Ljkilnm0UtVQWp7jrlvccN+2voetopYQB1laMTmlstPdl
SBgqg0Z/MFHGb2OTsXpABgKGLBdFJMXVo5geVKcQOLV5rQr3i2pnhm37WYWeJ9OomJ7VQ/hc+Wxl
Q8PJwp4a71zMBSFG9O9iPwLysDjTM2RI8dAmWb7RLCj0tGJesoKPF/zN2ejMDUO14cPRQWaHczOg
nAVwp1YQCkbrGqIVeunhKW6avvM5SDMGVUtTVzGqyrP4/m/GU49sOaOWTYfIzaZHJ0bxM5jZKmiS
CSpPOhRSu5t6ZMvBdFx67134Wn9cbX943B8HBLxPo11f8roJX9UDeJ070uP4pl5psATATQJC6oJU
exXgVv6qOt007TdG53kvNdZ3LQ/qjwKPzd97sQIb2hLXJdimohHtI5eORl6S3HcaBpCpD4rLAJi3
y/H2fZ8EyMaOUOui9w5KD/4Pt9B0CDFX8RhYhe8peK83kyDg1tbnv6tSQcrrPz2DekYnQFTB1XGI
WdFTyPVRnzSvrQFjr5kR5TTCFK9pgBW5DrQ33bf9ewFLUurhhCDD0cZEs7aFEXy2h4HqdEcAmSTK
dsZxSdLT0prB90gDi8hxu9zUZjMC/JSOziZJlkMj0CQQV4i9WhceRm7dOBVl2XNiCksG2mV8DPpg
uvk0KFF/J9RZ0iu2lDJqixys3B67ZZNwL26sps2PZYzgtqA2RiAk7Ua07ka0FvG8AQ1dPyFloaYE
bqyAx5PHFLhvcXyhNK3K7fzLrpv5nofTneCa11XI1pMGXIvxDsCBiLSRETWJzHeXRteL1tG7Wnvz
md2RMh063UWPyi+m5tNZcbxyW4zo3bwisvcx58UX2MgRJDKNEFa/K8jQ4u+7xl7zw5mb8qhe6YFO
B6fI6cCq1wPBibseWuaWHt18Vb9sYyt3pCx+vnqL5xwTZptpUZzqxD4Ny5mISPDSRmD6hyVssp0q
m/tW28WlcwDtDVfLnKNdDF72nAVEPc3Wkzcw9uDEm4tLj+dNnY7VtPvfg3pvhI4Amru5q/crOSlo
60V7MFvOXXnPiEX4Q7ZvbSYBm7h3sfUH0E7X10U6/pra7E9Ykta2VkT8K99crzcf4sptHkoh4ivJ
Hpxn+trGIW4lu9bqv7Dcma+Om31v8J9tCmxzVyXItyyU9el/xEEnpovlLgBspSXWdPzPylxI6GaI
sYtDC8IuReLbWpwONVfpErpH3S0AfuPKfrBCq73lmEN2QIli4pn0nozFyNktyFovSZ8TvJuRhbo2
PiKt4cBuZu6GrfxXHwwfs8izvWOFAcDa7hYR5fXqLYl/HHUyBggBfogMw/1KkMc5tQvrcQTH8s/I
omtwpafiPsosj4WRHv/VN0aO+FBUTRGmWFl9DFOONHoGGihS00COoXRFEWF0U2Jt7bwmpMv3vrJl
aitT8J8+B/Ex20S/FMgY5F3j9aSt2BF8V9cTn9DgKH9sbTG3Cli0/p4OpCFmsno/CpDYDBSsr5YX
47OIvEPnW9ZTLq5QHzYw3FOKY5LVus1g1f11farDpNwY58jnxLUqAEy3CPle5aRXxw2u5q3hoHkP
tGNAxNJA9CwtOAQ+nRwVkhJA0zu1WeKuL12ZmQLLFsc3Vt29V6QfeYc28mhB4jkpaCSCVnrqKsfF
Edarr83adYLWcIf/8LNRxgeZao6d4exNw3YVoZKTsBDviwiPMQPqJwLd6kOqcx5itEqV0k3xVpnM
TCvCM6SeprW26wn3us0D6HHw5kBMlbg4/L42rJqGKBGYP0/hNADQsaPqjrStutEzPKtXi3wrjbja
orC6VM7wO2YP7mxafvJkV3t1vhHGZPLPcZlW1mShFEPsQNnCr0GoiXoIfazjxFg5+3/v0ZPOSKfA
GzL4TrXrEYidWnoE+/UcJiKmiqODVFMYoKeq7Lty9I0id7etB767RCj0WBYLjgYkxe8l4o/UjZ8n
42ndRdGJHDMzm27L1DN1F0V+y1KA83xMD8bc+YdyWYoHB7Xf2SLxWflokUWQzwhgHtqJXJvnVEuO
BGQzKbUD/ymwEGDGQcSFKf2sZQ5/JHBC+8FeHJZpvaUJIPWucaQtOycjAI4r49MOySJRVxHSn0ve
t+6+CidyaKVn2KhkBreb97idM2S/pRk8mAYHNLsJWjJbM30v8ai0xgx0SfJZtdjXtKiNfV5DzaA3
bT4j/gVLCKxxMzOb/UjK4rnwpqO6r6pkNlEiS3WdHnJSQObBdgkXJtXGN8st9JckovfEpbwY2XcC
Kb1dPLtg6K1PJahGxHXoBSa82oos+GiSsDDZ43PqYTlRQO4gwKibate8xfm83qN8Gf1GVfohMdQX
dyYLW0wFydn0YgcnSX6mU4cKNDuQS/EUDSkxQUqe3+SYysrxNvlN8Mggv7oBqr0B/qyeNRre+3/P
tLFDQG9DsFplLYHJnDboBSHgtaUfJ5dsUSXqEiY63nWBynOZQe/GztXvPTiXgeU+zJyanh10aUxk
nHsaVN0zLeHuOQQUcs5Z6zYexZ5SdHjAu07obbx9WXXTWuzR0AQjvAQJMS86Eb2O8wk+jh1n7MPn
3qretFQ4HOiL+VTpyzfABuIgEGqRoFtGez9kSdEMIBTKFBa2BcK4AHJKXZSHKMcRT2bfLVjSr9GY
aC8Ym4tjXOvzzTKgDWMh+Olhe90gcOZixamBX5LlbMDCPMfPusg+2agQKjiz8wZyfdzS/M1haGvO
27ixfrhV+a6G8o7ud0fWyvDYiZaVEr74qWCKdFg7PMjQmd3kwQne5vRhJPZr69Z1Rq4q+hSR0BhE
/56VC3lKxqTtoRxOF6DVcH2W9qmIvtOMaY5qohCYr/jFoKOZnDtUe9cjMaazB6ZqzWA9NtQr5Lhy
e15M5ADi79Em8qI/pV8UTxVGP3c0CDjE4IVn2h6T1STic4sGTXQo+sB57EAjvNQ2tEkYwF/W5SSJ
SDiRNgp1UY8C0QBDK3ESPgGFKFYt/ng8XogtKbaZzDAYOV6RpTzfa0tjViInkAaT8YeOz5AwGU7j
DCHyY+C2GX6YoLsko0DeMHi00hcYTVwA6XGE9ogOlFjlWAbac7CKNfKg++Y5SrQPXypuSgZjB2+J
6lOWFpysx2W4qCOY+FmDIdsGciVm3XFetQzZitHYAbkngiznxWRe6fbN1swxzLTV0mP2zfEc+93Y
PjJqbqEUlbQOrLN6od7mNGgcxADkz5N9DzWyNwwN+S02YfVWYomXacHgNJEece5CKBGucylL2JNu
jXJ2lArAfw8moLINo7fiaNtSzgO14qxadgVYsEMrRmsbESqxQRpGfllYh0+UZf017ooDY3GDbFLT
2TkhiaG6bIBlMn+iA6eKcBWUwLAQckoi1mFVG9sGIqjZ/667yXhad2tyezDnhk9OrEM65Jy8U387
MTloDdRdpVpEmoPqTWEMSpNgH9HNBizQ6q3qxRjx+ZLYrHyhf40RTRptDXexKfcjIK4BEaOcMXBo
DZbu/oelscFA4IAxMbM7b2XFMqsuLlpbkiyMsJHYpHnLKp2/2JN/p1uhvcnakpJ0U0uGDXGiNf1U
fnZtmOon9UwsCI/s8dhlRrN6e5TBp4PcAVtbfFuxrxTlKUV/PX8zMzRltDwOIAaN5wjCxYY/Of+K
MWKufXq+FDHFr/XSaweSMDdYwxfN4v5lpvMaRQPl9HTF/DC9dJERYq1euOYrGZpNHJL6yAKfzDsF
42AmTaYjXBQ4n0N0nKQX1MPTcmZVoFyaw2IjeRMPOsX7kLfaba02JtqLEz6LoSPoU4nx1IMBn/4A
Dws3TKu7D71mgAKY3fhDNDViABH8FZkXbdw8Fbk+70DLeXtaxWc0wzD6euAHwAFyji4agSfyLS9I
euYNchinTdbwXBXcHChwkzPIIegjtNnrmORk+liPqvMeO8AP1ssr0dxZgorL3TLpLimsUAxoVYFZ
CGhtP5LqbGntnSK/eXDd4c/aCzM0OzjkV2g1+gbkKZzXsE9/O2VjbrrOt2+4IO2bFdbEtk3EIiqT
o2fnPzOjS9F9jiFH//GnARn4XhKREm2w4sxIZOkfl4IsBiNZYNxUCO6NHj+S2iYtbfhrCGaEBv/K
Cv7yp8KB7QUI1FZ1bwlGpRpDWntUTLjZdQPac2VFL5YVG3xwgtBsKI9qVk69BdRS3TEaddP6f8hk
3NMgGNr4eJQ5u5j+s6GBX1TqHcW/hfH4HsvuvU4OyspOKRqkgZNPyFozzG/C8iQhMfNJhVPnBKnR
nRcLVZSa6s+07W/pQvk2QgCuKv9JzU/cBslp4qYIIeRMJfGGe8nh62J0vnkUgW1ueDvZpZTr2SEl
43dbBMabJZzwsbP64o1wRcDjwXgf4KXhNmGGr2RcC8csUoOW5zbtKC7bYjqF+pzeosy+q+XQ9HFV
0CUBdyNrnF7TySwlb3cXckB/JDWw5557ofbzDnHtGpcch86FLgFmFfXp4VE6mTJGKeDQwAJhQEGt
zYuviXqDZLCR0XZM+qvxx9QSCM/t8qxaxC1gYFyZAGiEts8mp8Jq0IiHxBioq4lnICBpABXot9Z9
ivIR6dfw6MU4fUPbxFQ9FhhYVpVpUE1PRAVokeE9myHCiZ5Q94ckraCFD/lN9+D3NKa1MIOeqp2m
/dEQfhED5/xcV4wOSpL81rND19fRlfPmaY7s6Dw6DMJUigaB4sOq4MqkSoVP2F7jl0PtV89s/71p
vEdkz/1L5C/6uwi+hPSRzuv3T9R3eFzbusOYn9S6awDqvBCNHO8az3N3au1VAd9DPV5UI8jFt7oZ
xo/KzONDkLjtw6JHcEjA9W01mv53yEegUIrS26mXwUQ6OyNzwWeZArCW36U6NsIlmY8FRdFjvq3x
z36gF07ONRqcvRNaxau+LGB0ApMAD8ffqUEDRuAzCmrsxnUJtwky/NaVzuxmsaezYpwZiw7IJ2ve
+smFqjExxEv85usiDOtxpgpCCnpz0IEcISlPG/VSPWg28L0UMYSZz/PZA3d1jIU/H8DwgtAQc7Gp
aiP9dDkORnM3fuikHzHFeCpnYqQnWagO8sFz0+nBrIeviSxglzIOrwP+Ded/hinln7K9hFklosak
LvMXhhc/VLvPWDoJbg+uNAndU6mP3ilhTHgoK3K/mxlnSeItd8+q2WfAkiiHkVt7T4nBGXcJOAar
3rpuT0R3qn2vy+hxujPcz06wS0D52EQf9FkDd+PGeiLzV2D9oaz8WkzgygTk7IOZIMgnFDSyXftW
0c84tHSspZK53iaNdq3oj3/2ffU6xQGQsTqB/m8TcfN/jJ3ZctxIlm1/pSyfL6oxOKa2znoAEPNA
BgdR0gtMpJSY5xlffxcQWd1Xqras+5BhDJFJMoKAu59z9l47U+FQRXgOIj8vr20Y0NLSLONsq6r/
BAHzieSo7EOZi7fIu8/yCY3BkVl8sZHO31DuaVc1MianXHLfZlnvXTA5X+Ngqrx1Sm9J2OdbLXhq
Gy68VJm/YSosvTG0CGodU9W7b8mqEvmbdTKZ9CRUdBG6rmVOaU/a+AA91qlJ4nGrxVFHPnh2aNen
wfimhXSJp2V9SgEgY4HtpF0gYpjXdn1Yrb8JPl+nyuz5Ks3lhgzkL1mBS5S0oK8zyueojZ7krn8A
WKMi8+PgYTC2XUKogkvWMG0kcbvZrsEKvZaQSh5kwKZsgmmYlSinsIvLvSmKU28E6kFU+GAX6leV
AnkilUU96tPsGIbQ/kji+rZqZOGEwLXMTfuQmwYor1SVHzBmkzOHjTRhrd2vUS95DfC8DXN5i7xY
cTQCUR1l1Q6Q3F7uCjMgE7Gs2O6neVM3vbEdIs1bz8mVoEENslxHvUSnDBzuqw1twzGkrGK603Ey
CZBgAayCKxboE1l5Ca1/nX/X6WIatVLfhgaSTqPHEHTAZ3tkXbUHjZN6nCRoQzKawYVOq92Wsput
SaR2aRajXzkkpdEk605dtNVj3xP7vjydfD8hAIzDDq2Huj7UcVF4emQgkLde6iili6igyVuSW6XO
QjdR+iEDEzN8Nwj0KH1gwF1Lx3x1C+tECbkF3v/FCaoJv3giBxTtfADgUiGE7S3lML2XffpHCMGC
NyPkJLkwOoMG7mg+kZk1GmBK4cbG+0To+HkgRkpuX3QK+xQ1cxm1h+XqL+KEqc+kKddUqgmrCzDG
x8FgbyEpt9tJKr8Pirj6PclH8DSwAvmQLx3FJBsmNzElZP3I0auD0lY/101refdZ4x24iMMqRc49
5kcQNtNWmOWTNIiI32iO6T2HrZtM5H0Y/MKewBiy6atx5i5ENWITKuvdtxtTyctXq/bPuc68yEhn
qBQLsBWzeeiIOZG+hFmxjWdhvgAXGg/+iAiuE1wDiqUSsxsvbcj4ue5M7YB/a9cs+l5L+KAsCy30
Kpn6gAYO+VCIei4h3t1jEGSfV9zQmPMVtZmThbrIQqpJpxswspCxDJ3lGoJIz6HjTkNOzTbZ5rZN
QqYhI98bXn1dLLO2rnrAcpJ9TcBfrCPaUMTTdiUZygzEgJkhyzfskla8GuEuUcrOtQ2+/8LFwerm
zGSh2Dl0snU+3VR1f8xSsRQwY30s+jLe5tVMb7/IkPCikzaQe8GgLtIzVda3lbiEblQ4RlRzFs21
gTjJ4T2Ms908x9alBhRz6gsuoUkeuidRwTyCBujvm4i8yj4NfGe9y/Qw0NxWj0pHLow3fIHGd45y
B0mavzGpR21BQPmhrjRrky8AaSlJPL2eL6UuExZkjeohRKTsVmb2oxe9+or4BLtKzUS0D4iRM+qU
w+MiUM9ylngM+V/vSsa+o5AiO+KhacfLfeiJRrTb+KPtNZkfHvNo6lzEFNt19cxS9d2cw2sxNPoL
TLV81wJs9tancTeAtQU/5LQW8xc7tng/FizJOvLEvxkANxcUc3oU79SRAWJRBwIYTNieaCiSDkSi
6y3QslM+SEhJlmdR2Ra8YFIqQddpqrzECy4YF8sfrkZhIvyy9edJC+TbaktLJKrdKJ6zDwnpdw/Q
g+T3yxpJC253vjA7x1bOrWGlXfO6ftSMYn4MZ9YuYU6dI+Wt5EbGR6zNwc4wppKUrGVmP+UkvK8H
WWbqa3RVC8JnD7yN8DfU9hs1aUhTFiqNlMYcNkHSmntbiednBLJPWjiM10FN8ahk4mgyHL+UsqVw
MFpmeSOO+/09ppn5RlQ4XK0o3kjN89QRorzPpbIL6eMMcUiY1HLhIp8sabERACvpGBGWOUveEAwX
9F1yQkuA01vVz6ZsPwQYWx6DeK6YsGkwu3XoIutVGpN1saGWf63IEzimKRphcoibiylrL9yTjE3a
4Z2EP+WpDNH6I5c1iEsGAwDfMeJvMNay/ArioNus2gX4JcFWa/PBi4rSuvicnyEg9fHJJF8rbhiE
r/tCKflHfQb6GgyYqE0Cx9w81R41eOifO/MkhwPcCWAqRz+q3rOFkjigttT7I3O5Hgrf1TIH6lxN
Vbm6Z8kzadNu75LFum7YGPv4kDSQsZcPArlgbDINj5zjBCdoQYJiZ16TEd52W9nXAlehJ4Ujh+2S
Ed8Jpx0DBgoCp1mpRZJV0bKcR69IyexZXUjQx1rAN9YZIOkSe4xXadUIVjUzhrX/JylZdhSGHDqm
JM+vSpMSCild5O7BMvriWNHluBYT0nsgGW6s5sPr+hGKMyQyI0CiRFGi81CPt7tORorl7JxnIQYb
2YofJCnfBa3Ws77mycMy55HnheQzmUa1TTEBub2UoaosvVrPhw+rCAn+8BcWejNyw1njLZ4xL/la
YLi06ZJdVE3+M3CAzX1U6aM47/tLUindF5ZSaccYJ4X9a11ZZVF1D3m5h7zB2DIIDusRtpFpFPns
9btosk9gf1UmhoyptJzGIAdHiWNtjUNgIOx99aGOwE05v6h3ZhhU7OdebRf9s/KoJhzglzw4GWIm
OhW7bynbAfyVHUmmnRk90zhMNqLAVNW15TMx3tofEr0v/suJUEsZMEuJeJRIGXdUS5RfytBMNxbs
4sPa5GfzgWSiQ8AxW46iQq9uBhHDXrZOZlgCRkre4NE3gk/jQgeDkly7NXjYAazMoTHIIJIqVXFK
JFQrwmxaIsQ0YTRoB1SvmWrfK/sceXtnPt1PLAVgOYmckAQp8sWyvnQx37KvpwhOJV3JuQPMwIYa
OVFGdWXiHHyeOEdypJu/0RnS8RSR6LE0Xc++bUZOI2XTsVos/8uZ4Cg30ze9NHDPkW6xtgaG1mwe
0oaCp28E1PnlJGzFRX6FUexBBKMXrUfqSTLnEkEmauyYBEbuxfm5NUT9kDMS8wjCnTdVTwetKL/o
OtqlTFWEF7Vt+qg3Lxg1wXpUzYQbjKGErdavEmO3XU0STmL1SMD7/GxOsn8MSUFzVGHVXBlAxlfD
Rm6lzf1pPD/FZJo83tEVeWBvOj9GWNQom26B3y/LQtgXHGIn60s0WQ2iWmXwpD4L0HvXJzoT0iXN
u/apMFHSGX1wxn8i7/p5+k5LRU6xDCxTobtpYjnwJW2eHcdE8x+Guj5amsusKUscBJ5N16rfqqj6
1C0ErKofTo2umM+VX6JWNvbDVDKMX8b0qZLufByFbqP11Tmx6vLExNTaEm8gb1poPMgTxubsd0Pr
9osdVYELDa7LU6Y8flMM5ZPN+OmjG20kHOAD81Q/R0sXJ1gerInERilXvSJEQ1tajXioQ37qnARf
oRIZu/tqh9m+3VUD5ALaEOlCYYyfOABkXSPvM/QJeMpp7ppZpL0Kgh4cFOPnfqHvmSWNxvXKM7W3
2cxvvpVWkM+XPgZmSzrqWQnBYHGIBbWsHyNTuibKK20M83EFTQwyFpUm4zw0SnWzo5uInG4dk8sZ
1Os+d8loSXbJokmJf5g4xbdjjyX4/iOMiEitcc5poS6Jwn0uun3i159XwFhPQxgaaz5uykGrEGn2
QMmMEunbwqirolCGq6Tt0QfWNwk27UYqmwkNENDdO6+qSJGpV+kJa323D2qAJLao35CjI6nDeA9y
s6PTUA1sWkIk+0a3PwVd9mO1nSmqRjKDVeg0oGxa/AEi0lB9qnyilU0JhTqTqg6oKDo4SydNwy+T
/JIq1psqGe+rurLOrG2F+q9CDHeomITQatbth3WdQC3beijUMiYrOe1jNCOspfmLJkiijiuG00vx
OCPOuHMVUyMo6bfBi2ol3BfoR1Yr7DAskXMZgqK6bb/B6iP5j7T7O+4I1QkjByysmTYyhVxK0OVB
kULX4F785AvTSS9Bo5jfTIkdtEtqZIB42h0VR6rmpAELl6zCg61Cbfpct8rbzG+XSxjRlC0umvly
b0WbuhU8cYlkfzLOmZdbCyZHvMvITSlmFkOq2phuQMThRa0rJrlad5YjZVfh9GmRJqoRY67GdkNO
i+P0WdFHzfntb//xj//6GP8z+FFA75uCIv9b3gHyi/K2+f03Yf/2t/L+z4fvv/+GTFsTsmLKhqFb
hiFrusHnP749RXnAVyv/hyz0kXRQRJjD0H7w7vnPQjT2wddN05miSnpmH22fM9Mb0WDU7kDkLCpY
KkeMQAuSwLd2wpJpHhRNc0OxWN8oBdGcquYBq1X2VBeRsjWQl1GKzuTLWjhDVic3IPnCWc2RDF0t
j964Uyp686Y0xm7dGkFhZHubPjPkxjGFWZJbR73M831RAN4kUGY+WnFgUGLjOOo5sy5VmzHCQ7Kl
fDzcYbCVPRTIW3zi6Vvte4Lz8vGv38Dl/fn1/WOPlHVNRuSmy/LP75+KgE0C5GAAGGKTmH18qxPO
H7ohk07D9+Ovf5pq/W8/zpZtVdi6rKna8uf8f/5cxjyoDHJwXd0HAhTlH9FULtlnglAGTcwPw0T5
LRkvzBlYDo1gIRmnuwKLxbbx7lk4oD6Ab8XlOSmyH+ClyCRf+u1wF1/mAR7N+kxFOa1b4exMITfK
nEXTY60GzSatiNr861el6b++KstSddvUhclVowhF+/lVpVI1KSHln2ezcy+DBWy+eIxUMe3XA6Wc
zt8JfBYHYouOeu4TJhhJ867DmIHyb+wdU/j5NdLj93t5GzUY6S0yV7yqaEOQnT554ixYxKKsd90I
6nLIcFeRCK95q2A3M7Fu9tYnO0BiOoXz4tb8JzOGPbV+9CFDTd6/eeHL1fHT1cMLNw3uQUPVFdtS
1J9fOIQ5TTN7OhCxUf9YX6oeq89ZYc3nKsVjVuu4XszSH056/SJMmqBJujU0UkQLg0WnT+T51C//
Vpd1tlXDMb1lAQEa8RBsMTgS0xeFe9Co3YOtRMbRZObLKT4xP/XReBM+faUy2KlMXEJgFEG9++uX
Zy6//k8vT2MRgAiBeENTaEKJn1/eDOV4bjLNd0FtieMq+CFgYzqtH1kIBTxDBxK5Gnes1FNty35M
exTQ1hjWHhwl/8ohAYxpWLboHnlaKEQ/ZSnszHU29gvA3SZh06nKSqo308ju+T+k+VGof6BuaU5S
mtco/3PhwoDFXyQpNkhmNgBUw6SIatLhPkDQip2ynN8GSTsRtTsD1TBedcQmSzsHH7dkpyTNI4pc
W8vrQxJ8K1b5iW2/QcNOXbCb8e4eNzVUEf2KsdoHxjut+ETeVXkakVX3ESZ05mtdqrbMtxSYKYsc
xoLZ6ioJ6ZqrvL0LEObQyK5O69P1o6n5NyuZ+Je1xbLJjMS3QEagbMq/XozRTBpQNWQtZRBZRkGY
jrcqCF7XKa6lE6wwb8M4nHdlqSRvssCwV2r9zcjTp3qVW6jZSfToTEhDARehRqdMq1K3Uusv/wMW
tXsCU22t9tasrDQSL6w8nELw+qzWeWZe0VGjetHkOvmTV03iOtigJZaL7OHxUknJ8+q2hJbSF238
1nYBq3s5v9m1f6lS8oDKGhS3v5SjJUPE/VCSKCcJZLd/fX0b5q/Xt2WDyWcDVVmJEUMqP1/fFHs6
p4i5h1mw0EjCsoMHiGzKmWrRP60P0qhITo0ufb8+BUcyP+bqp2E+rMBwJGzR8wJG4jDZXuBHk2/e
kGLdyOF1fRjsWmBQlTNPaFJ1LkZEPFZm2oSBCQP29fKg270DGj6H7Fb7t/uQDw35fLf4cqjN3Dqp
uq3StPamUcUAxyxMnSTCqllUceQwua6/JnJ1gcd2ygvRXDGelG9KcTXlOftkzI/ENw2PXb68vgXC
OlcDNZ7SFae8JE90XE5kKiMXT6pV/rbRmD02QQiqe67huCzSNHxE25BW23lKmgabWzKCU2/2Slsc
/vqPoij/eqQxWEvZJG1TtU3l1yNNRdqsnJC3DMN7GghBxkumqCaVSpu6WVx+6iUfN7rQjiaWO+/u
mY4HGRhTgAB3tdtgrCOSsCInMdOG2/3yjm3UM4uJUI++aisZwcKuecZO6Rid/1T2Y7rPIPq1jtHE
1PoU8OsaladidFFpJFsr75v9iOvVsVaK0qSQdjkbvrxXp1CiENOnXdzb2uP6MJSkdfiB6q7JnOu8
XKuBxWZpZe1SbX4xRjN7WHW6zTC+QGLItpZW/2lAJ/JixBpc/xmmKwdYQ/OZTcJMiPwyjS7xmm7E
M8UBaWdrkQ+kx3+59/GkpH+pGa+y5AbkNS6VsuhTxlbr+DgfaMVTuGgcuKGydj2IhhWvyXhNP99X
wNpov4NJw3hHWXbHq6fL00TRHkwKxUOYGs1rrcpozM3xc6ME7UFvU+e+fRd0ToxcllRH763pWCbp
I5wh+cAJl+iAJYOpRxDjrYdHxezmQ0hx65qFUj6WClSTsNcvdCs/rSXQGrGpL1Xt3WRHbqZ26EVx
tFffTuPn8k7xw/fITN+6eUJivGAIYu3try9L81/OOMLSZNVSOCKaHLXtX7Z6oMIWlRrewyxVIOmV
DY2HuX9FwYZlA2wSZA0cXuoY7eRFBhbXYMR6kyAGFInaou4KLXxAkuE75qy4g6TEDzMz0YtfC4Y6
SXvMKHaO60frg8B2seu7OEMZwRg/8GdMactDadh/fhQZ1NtyMisvQQxXOTzEqVme9Raad9Db0GzH
rHpUsq47GGbIMtozB0RJaGFsAnvWWKg61gqwlcMLtFhaGDiTt61qNwgfw0/6IuBaJVs4cDp7fgr6
Zgngsrhq8jE4ZlCRZnMmLtOOviHkmIqdVdfVn7U7OtBFszvHjM8AwHIDy1uZGYibNrG9mdQCmi2I
JexFE66ebrpBgLKPkZ+U/6ZE0v5lXxRoqzUhdFPYsqGZv5xiukyMJUhweBmxJs6yThDLFP4hIyja
liU8siiJg1PBQoGwjphcm5zEB21kMg5NgUlpXxPwvpRvcLSx5dmFtV+fLtaSUCGIT28H/6SZ6iUU
0XY9dGTcI9c6rR3MPvrJKgf9hMC5eJmJx93qWnqecyiBJkdHUMHTltqxfQxjI9qURtM+ob/nSurD
6t+8EdbyQn86zumo601ZqKZtseOJXy7hhKkIMi8Cr+5NXIM92c3Yjs9+GFMeL+PISjBCDSHfc+uG
1aNoJh9VMLjnOc2P0Plv0dIcSuYdzU8b9vkSr0lZMOyLWhEkkMFyJwI6dqPKih7UWesuumRiR2Xu
FqZ18Glma3FRwtB5XD4iu9qgxdig010kZAIoEtHuh5mMtkc0/Ej7StneqU2DVqKMUOqBKehTWANT
0VbbsPOjbROXm2DKcSe3DImN7NZHpvzUoKT1VcW4klbopRL2psB/IqOuvDRWSBsWQj4BfjoHooCs
Ijt7mcpcd/OWzvLShdFVcuRKo5coQHr/RMFFLxzzolVUl/Wc4/vSOxTI8ZCQkeysMztpyDoIddlt
1BBKE/Lj79fZVD3kS8SMUZCt6JmK/zWqAuvKmcG6VyP/8VMzoFmbAx9FOUHDCdtfnv5j96O4fst+
NP+1/F///VU//z//uDxvX/7yC/abp82vX/DTN+TH/vlred/abz892UCDJ86p+4FN6EfTpe0/uxnL
V/7/fvJvP9bvwrv+4/ffPrD/tct3C6Ii/+3PTy3dj6W6/u9myfLt//zc8g78/pvzI4/+5ct/fGva
33/T/m7pCr0TS7UVmQOGymI//Fg+I//dNIW+fIqKVjY1dblJyEltQ7op6t+FYmnCVum06Koq6CXA
D14+Zfxd1TTFllk8jOUArqu//fNlP97vwPsf6n9v6qgcYn+6VZdzj9A1vqVMmrlO2NYvfQJQAmFd
SLGj6djDdXK3N2MkEjcLrfkq/OZLvIwcGpJIr3FqqNeOuiaGoNcLwDDCVF+qhG0VY7iJ4rdOK7fI
7dHRR/FqUBJcGLstijKd6U2XXbjjxBmKExHW9mV9YLbkaIaRnnNfti/4iXYSHxwZ7gZXwEk/ksQu
mPwSu8Oa6zJp189gwlC9Ay4NxlDZrc/Wfydgj1xNGjDMv+vkVBO3aqsKjTZklXSUpcTjPfg8WAPk
zhS6wRwfSayFbU6eD8PIzGho1o2v4ZyknhUz3AoLWDy+PZquDs0s0usA1nY9owZtzVPsI84syOZy
iNctTnKSlicAZIcmhJ8QLpwOVKVffKwP8FzUGPJiWRxDkA/W8mzwaZIjzIx3/OoM7AtmLkwdMlLF
Q8nLlIj46nG+zWitHCsGHN3JChjuhExTnaonM49lr07H/kAEZAR635OjYTzHKq3uSTy1uSo5bdbl
4I3PtVa2W9Enj/rEMtiCZzvKtvlW1GF4YLsEwiH5/kvVBNsSBrk36VgLmV6SGo1cyqq3CvrS5yJF
B+q31bHAh57G5k7S+g803RtCmgVNXMNw9WaoXVRa762tErMgBYs3KWQeFv9RTsG+sES8zYzQ8KBM
IxlPwPfrHUolWAm6MnyZsVBLSvA9qYw/imK40RqbiFf8iHSoSDGlIbRIdKi5H4GssILes8akcpUq
aByMAY41CvtAdMjBmJOIYsJCfNpmO5rQ2akCw3FcAltoMGQw/UgaCKeyO0ph+EVWp5c66+BUFA3Q
nQo0aOV/98v0kcy7ZsFVNU6q1/tiRG5RhmwM1i3SwPdGkgQjW3k2p6Da1nRMprDUdlMaolRneIXu
MiNld6x8CtLQEg99Ym47eW8QbEK+F47gAjPGqenTU6WP0l7t9a1M3vllfZBs+4s6jYZbB8RuTlgf
nPYkTGJHsyB76AJ6EplqTQfb/hBNomyxwH5WwyFeBr7xqZhHQhD7bqvXbYH9qyE7U2909ll6XXOV
fzKYsG/TMviu18in2ix7zzVHaWCTDwl/RLmaaAAFlDlBR5RASeZx3IbHPtH+gLeN+hLerTtre00i
8KKgFqFtypHGzAOGB8TVy8Pk4e3aaJX+mscIFvNSbJW8emXRHbymkisiYLwpDuQTcgvEsvoge5iD
CRLQw8uY605VyfIxZ5h/VuUKFbhWqh5iowwEEG8s2oPGCw1Cz3Td+A5TwtzABSWIKUA3gqtkZvin
qyG21lJ8Yjr9md/ad41g4F9G8cJ+hxMpAbWLFnDXK6kOK1hliKP4mzKCCyYzKfbg8Opel6Q3+OzG
prFxi4dY1FslmlzGcvCfCTYdBpLjyGwAQj4utC4sdef5pQPhAx8RqqPUdYjJamJtJZi3xFBsdLPZ
tnr+kqv1sQNajg7Ed1X9C8kwR2zOO8Jnyp1hT3u5IZmOVC+dNQe8gd+Ubk8ImTeXyItDm7+kXE78
3BIAb0QutuLnjNHUHKwIAgmdLxrN4is6q9KTEPrKsW+5Ki53B2NKtY2xXblzylJQLgaPNstda4LL
FMf21iKC3WWoUexkGDeeyJD6+SS1wn0+FE0pb0J8v3RZAqZgJdPKagqI9FSB26epD3/G+GPE8eUZ
gp/YF+bnivPOjozciGsWinPAi9A4IhddJ2Hkl/QtcoJtrpNVlzTcn3FnyBtaW2CGKuGlIFP5EyX7
UakO9G5v4ZBflIiOJiHDnzMEjRtZYEvFMNAXwINy5LhJOO6SBDRY1vmJl2bBu0H54nSC/IUtyM3U
GStyRRIEsn1R8wksrCV0sqh/nsnzLUoZY2rj0yg37I3dBq4cxZFbGH3sUMxyk4SLqd2mk16DFs0U
oFZd8jnRTEhrRUAmAi3kKBsf6iQVWz8aUfJPDHBGhfNb1Vv51uw1YiyTr0ENuyykRutzYndCRYLK
2WbvSRa5nT+EXpFDs8I9tG9jMR2QWd8ih9/yjy6FacI1GuGedKNk9IaWXk+Y6LiRNTyYMIqcEHj5
qJNHlVLr6f54DnP/k6hVlkpjfi6cmO3Ix5qF+VZ5XiydpkXkizW25HjNTCV4r6Wt1b1bHCrxgkVP
hSCr0DCCpynhm0DCcycgZ7JcPgyhitRPiZ4yOOleYnanxGRGViMANMLZzZEXbcI0uMZysQ80uGBc
akRyD4OrkBTEBf9KiHPuspkO3kQkvUJIRB37wtOy2nC0bgQLnCHU7yWYoyLRtkZD1a+h906YO/Hm
PpYDghyuEOwfSn4I6ahBwx832JATF3WdjMSIrkkpmt0wFMGhyaTthHFqkzEvAgFaPcR4cgtTBduB
oL8VHz5zUQyhNJTJ4T2bJDks7wp/tQmowajuEB8ZlxhiZTWWT0kYV06cjvk+76sYDe3UbFpjeKFJ
27uBasLPipP0TQ/gYhMvLoXZdxkCwmbq88yzY/J1dPw3i6Be2xg6pEpEyi4aC9AtqtFiA3GYjo/b
KZiXvF7t0DKm2ykt42xCfD4xi1e3cfZQqmNwCjr5Gkhc9bNdIb1I5uQhTsUG6Zt1Cz8yQtW3mUxu
rkmCM+wkhhtNE58DpWVgypiVv9lH1aMIzgaSYnqwVpkN1iizXH+hKSppQyUdTk/ZsBzGPrIx05DR
iI8oKI1D5JcvdVGcTYl5qIqipM+N/GSU1zK0kFQQ6lKqw8Y352mrGyDW7LHzCfAN0409iK0KOcgB
GS7cUUVwGXcIx83qtUuoV9ts3qqxZW4TWX0tTf6yfTK+yQ1bA4UfWkF7KrlJO/Tx8Q9NjR7rTGiu
og8MUtnrvDqpfzC+oGSOlnju3roWDerxCGCd8GkbsNbJjqpAZLRBAlHBM6ND/LKDrshwOpQxGgJv
aSvwnLr8qMGSR+iON3GeofYu5Ia4tFIn7LNiIzSfkCjSollOss/mzLR0wcvGgMjZk/KXNum4W+Nh
h9TNS+TpJBjuuwaiYDrB87s9169jpsCaT/QvYRolWzFUiickyKG+Zl3IczXdUJc/FdnwDFk42GW+
eC8ygun1Afc0mdy4tLXE6THvxPDKDsBWiV+2gp3oYJmlJWpbKo8NgNgTV/Reqnu4HlZ1A0d3Y7D8
RnwO3k//a9mw/xcw8hxT3xiVUPYj4d8JIZfDhKiME7blDJgHskK71irnmTmR8XxEz2OnV65RBNgi
Orw81SC5A+E3uQoSoMj78CUEcEw8UewI2cDNUsbzwS6gRkX1fFbVfOQcGmSuVM0qNvP80NQdc5Ca
s7HSbswFWouj7abEJJNFQ8osUmP+MXDykPXSG8qAGJ95QBJBgxGs/z6BrNg22wC186aYCeYxGZUU
Wn8hN3A+GMH0ioKiveH0IMK0fGTtUR/8rr2iskxR41BfY0T5EU66fSg1wBpSLG4+Q3d3EBoiH6Lp
y7h9qWzuzY4LwOMUZdy0ivQaiZ6Ty8QBqwbucJw4y+kCL7X11HSkZ1Z0yIoQa9a2UST1NgTVkXnm
tC19n7Wg/pRrqXKjmQ8dt71Znf8dQrvnIxh2p6l7DzVycpFFNORYH+2OfKMsIK0Ige8rcbwnNcnO
EmXTRqtN4YRW9CSSpNtYZPttEnBjG6EOTmho/r4O8WkBkeg2BPiyHYyRtanH7IorY+fLMKyAXn/M
3WAdNIAb0Jp4e1ESCcCKOadKjxv9RzOIx6FE/1OysQF5lB2DXwbab/0OMzI9YpYnRXo62owSCkoj
qHv25IkWTp4czTOpjmgQkYVfVX+EMjCbmKUK8r9KUgvbDBHc+GF1OcmyEVY/uow7TgVvkTVfJBVH
0jJIcHOp/dyYUUI+Cy9YLp9QIZK5bhKcoICBcknxWILa6ZMiI0GiRKxpk56reX6c2qTY+vlT1MjK
JWwG3ctYDbu+rJ/tfH5tdWn6HhiPHVttokrxR2z7hDEthwXiyDzmB8FGlQiq7SZcnnksNa659KYs
yxgRcpWXOOjqVz8smSCqefO1wtSBBEe5RGGaIYJkOF0v3rqJ8uoM5Rl2WfpH2SyULqwl15DG7jVe
H1pUEKmP5SXTJuRsGgK+5WEKFXqeklpsKHana4h5eStA9DnCnWmM72sJR7CUljHMn3Rv9eoTf+jI
K0nJpoAxZ04w+XCc4uqcG8MbwymmdkAKmoHE0zYrH0b9a1348ZYKd96TO8ipj5ZZPdGD9+Pkj1HS
qcqM4b0DrQf9dNfXyksckU7NDBKIllsUCUkNoc5sqwLUEeeKF+qq7ZpwyThAmp8NeSz3sh64qhBA
f2bjZPmLDKlrtyFnhAqr+67pJbBI40cMqo4DxqVLw2xrDP5LBGUY4h+uvEnoO9UEDFTqtwiCBKsa
kGk9gYGrOYlvQwNXWqxmS54NJg1ggQVwBHXcGokSe3VhHpQCT4fZH7t8uoyTkTiGKmGo7lGm6XGx
V4lTJBjTx7GpgtMoe4oxDrRYrFHoTxj0mHcmde4iOBUeFpe9Wii6a8P82Ted+Iyf+QFv074U8nDQ
1fp1aDk2jShetVB8ouOjPslwWHBPNUeLzHW1EiwpU0erth1xTFQtll1qKdavN0lmd9/CI+q2FuQt
Cl/4q23zUbJdn1qkJTDdTEcPvlg5t4+s5wv3tvms+TcjuhhNearybpvB825HJGZNPxC9CwWrDPWM
1+prmzZW0Cs3XOKxTMZpEJ06nV59rjVf6+QhmQav6zJ8SgFHjUZCkmZpMbAFezwpSbyx7DShYT37
1AYWmT+FTV0DywcrRuKR0nKOE87DUqYFWGmD1ClJXYWyDOIF9dHCkJbfc71QzpW/GCPSUnWHioi+
JCCwiXyC+NAb8vcpn7LtiOb9hM0WaRh3opMO38EpmTebGCRJDDth9PiBKiJHg/HayyRuY7ox3Kkh
DoEOhF0lr5zjyW9TepLqg9E4tL157RSbmGRwtht8jMNG0IqyEoI80q7c1iZxwHP/1KfDcBvNfKDa
pdbyKxLghwlNMGmg8unaVcXR4hiaFXQlwpCsRNCp8JacISDYhnjazf9l7syW61S2KPsr9QPcAJIE
8nX3nXpLbl4Iy7aApO+br6/BdkWVm1NHceup7o1QhMPHEmJD5sq15hxT1tyQrk3upsL8nJZkeSgK
j63ZcLShTb3jikheUSGVPDrTVTN7Z6/xvpACAOqMMGNkek9KNKdBfQX4D666ZMFdstqmJTvG1rDt
U9vKNr5jL1iGdSaTL9oa5l1SjCc/CtnXavtNW9GX2WfPBpgcL6WFBTFKv5a65+9tjyU3DZ7Bs18S
XXxIremzRO3YqfrRzsZTZKCYUiWDDO07h3n6BrH9nCY9MUt8e8uhDxh3xPrOJMUxtIaoiSK1RJDs
X4agOpPFVB1orq91GFlwPtW4SbqSIA6Z3ODEd4+GsjDNmYbaG9zZS+bMn3PA3tQNIYfGGeFNLHtQ
ZnN872Y3ndDzrqkp7GYQrSSAUSq4qqZKa+Rucn1W6LF6KYkMAGlI9a2viqAQPrDoTrCovdUaBsgj
TivQnkG2jYPxJKhOVmE/HKuE9AOedPtrMTnmxhPtc14Tfma71m2fHFAnMLHEKJRPPgiegHgYaeZP
+Kxor9SIbJ0n5bg0AtcpVqs1vDrNcTQlWFT4koCY00JC6Wr9MBbVZXk6gyJ74W36Icd43SMd6ajD
XNmJtdnx5gjdn5dL6Pv2m/Y2demXq8Cxxr0NSmQT+DHZdvOb55R3OvTvY396nJhApXixKkk7piJm
pwdUHybFG4Tl5Q7UrzXU4jQh53ic7pUhV5EQ5RmE/Cr0YFgaQ4otdwTMxDmu8q1byg/Ciunz2X22
jaofohSCEGg0UrI1fwSgEsCeDivYxgvOfMaW0OQHMQHI5tBgraTZ3LRwddzI25uYgnX+barlC1vC
3mlApg+ifhxG9ykbR/NjOUSUtsynQ6ep7wKjqneFk7i3BTmvGCsOLfwMaYUP5uTd06S4wYBbYy4y
KoB4XrOpY2ACRZHuMggBXJGTbTh4fwrIjb31JuL7ptISz64kHMIArd1nqridYuOjYwYUMmZn7tyq
D3fFgJQRbAUts/TjzDdFAtSLVRbl/U2QdDf9YD8Hbh3RYDTkWuB1AYE43JptMpFP1J9U+LmzG9oR
VYmz8Y3gV3CYBSqH+BuUQHGHknyh4H2dc1ylRPA+zpQuHfFCdZTeNqrjFI4p2rbOtaaoUTWQdFP0
j6pCuiZqnBl2/zjSzjWSkgpn6Q2pwT0qx/hQp8NbEnQH0zE2Y2l9sUuW1VDFHwzscYx8PyImPQbW
coTxaUYEoXWWlLMBThurtb/EAflu9pTceEpyhMSca966cXfuCjTtIlc26n3/qZsplWuaY/AnKqq5
4DIw3EaV2X4mgbbCMrfO5/Yx0w7JAPg1Eqjrq0SNWx6HAyOGiQzv/GYS0UpNIZY6crubNKdoqMub
1CbDBU5lBePsYPU03huSFb0ioJlhjGebVwI/srUiBrXdal8+dROQ98GYv8zjPUo2n8WInac/Z6Om
afcjTPpTE2S3lvO56xLmhRb/ri3sx4Jw1jRad2X7FNKvspgWrXRt+SsvS3eyQfc9jXFOQIP33ZSP
ZVVBZpznO6NOLDo3RbV2Jn5PzwJsOakcb7J+TlrxzfXNwzzGt/NgvYFdOGWD/URDlqxHY6OXXAE2
8S/40J4zczRXuQQIOTGcaLDTiMnukcjid3FrEouHXVt4xO4NIMSsZ87FlLruV10DizWX5dB9CkyD
pbDTa68r8DqgS+YMsLMVx6pyRCUedvCJwo+Gcj7lxJ74YHi0J55Ah77ioIr99BV1R7VxyaB3Jfad
k/Y/ieTFqXxkxm70OAeo8iWJhpPN2pqwQq6CJKs2Rjy9mhbKf7fad2Q3M4GxQg4r2qlJ/XWiS1Pb
2wYxw+IiuCXdYR0udO3arh5JxLonLYEP0zRILreeh358HernzhqGc2DT9S50sYWoEHhw1lpHffdj
/9Pk60OsMS5WwCqi5NAnGg4OO10b9OdO1+ewzdlxJthKkTCeahzGRlZ3PFViG3XjCefzo55A69v0
M9cWbVhB79pKfapyN33MhxT0XULQkwmBbDIm6t72MjfDCfFwhQ3VdvezmZ1dXXy0Fv4XkrK7ugoP
De2KFaxoHoE4ue3tjI2h+V6b6r7X2dEaxUejCS/aUA8Tw/2NJ232CMf+kGpI6LRFYsMvdmpchLTO
JgFreAhmROBjSO8PiT/bgWDgYn/puumph7657f2CtdLgIUru7ASLRs5gaT26+avv98eZuQZ2DPAC
tAOIww7bB3i0675TT1bAlEiT2OvQbZ05dWWxG+/AyzzHrbM1q8xax5j3V3bSWif4Fse+MU6IP49D
7eZbbGHM0jteWCdrOHYN+4zmUQLMYkhY9A0X1hqOcqeqkby33hME/hwJk3yqHXBWyKtXnWjjVQcJ
pB7NA6gZoBMS4DKWnbUKyN0Y6vSJhtbjHGFfiXIyZJbdv48xRfTmU+WH38k3Ctd4FjZF0n3KHadd
ccPImx9htAc1oehdam0kw9Qjejfw1fi8rAifaOE2e63zLwRVbDlBG3Ci5rss4YUoIcZDvYrWaTRi
FlDpqVDjwbK/gm+s93hrsm3l+t/smccqNjhbRM4GcoJamVPSb/vmI7AsThWRe8msbo8KidO9dmDV
5gtsY01CMX33koEBOTLfZzc/KNgIC9kuY2KfpNZd39vP9CHbAXOENl0ICIrZBUYozst0B9QQh+wh
6eKqRAaRjZ2xUjojy2EcVlAyjio32wc4oZEjvuHNaY+uNaIRQA68Clv6MivD7nO60l5wtjve+MSO
3+whNndWO6/9erRuOiv/Orepve05aG7TDhfgxE5oRw7JQVbwKc+D6uMQbSm4abhoLqAOMRHNffal
ToUDHy7P90NqYkfPbbDCOv2cqqGF4ABeoWL8cCa5t+zr8dTco+dBkzSRPEFaLPpqjE5YvfiWtigS
fEstEjmM2TwqzE+GDGsMDF296gGIdS4g2Sp/jkpfX7ow6fZxJ6lVneYyzuQVehRaJUiEVWAwgzPj
gEMtWTnMF9od3+7Ex20SBqj0bVCSFp1TfdNwF7ikGTGACeTALkxO+WGbvekufHSB+pURZrjWoL/m
qXJRpjLN8fKi4aAq2v0cEFLcyJEErpJGaVIzMscfukmM5ZJbf29zZKGJEd4xO+dCHHqc2cJ80Iok
HTL8mFOSutzTFWsUodeud7b62cYwUdFf9y2ezr6tD6aeHNQk3qpv/O7j4E/ZCX8l080oeq5NOpxZ
mQY31AbhdkaAfOjcUX+am+SG+C4qQYAPD5bBgoiZbc20GAyNSzMuhcq9FumSFzt8t6agvrWzCDTw
wHfubLINmzY4phiPLm1OJ1jaVIe+wVVa6afGzvSuUd60Zcj2PbLVTd9KWKQz6kZYUvdTlEnmo3wp
MpPjNSAcO0ydVRf1IYUIvX879eXJS6N07yjvpnH8Enxx0W9SCuoVge/jTeNJytq4N0lxwNss0v7k
w6TcxNQGazx8G9JRF3qzhk3OxLgve4OPrMx3lWo7XIwKs0UinsrSqhaFWUMC7nNu0FSarWElafRH
fjJtsyk+I1h1WEMZxrDjf/FLZD0ejERwAkwnAxzkW7kAFQeYoRxfjC1N+JTeRUwHgNBHp8aNaE/z
GqTah5E4SZgt7Y2j8js+Fmh3eVhvOFFInopFWDlV2WU2/dcBF+9KgRmbczlvyyH2V05Rs/GYmHr6
sfjYldXrlPJ4jj0edyFbe10WnIBrCUEgTzB6WmCzDjJciCtUPOWMZ66Eb0UTCmQhXf/VUFflSzgK
zlnl8DWD3lan0T5dVl6vlB59V3kTu3dMtzsiNcanqTcY1MoHfD81xyH6odKbMNlazJpSAgar1n2t
Khqzw0CEG+CSR2eeeGTi6uhzBmFmRWexTphV116zzZAWsD7X6A9LC/VD7nmU2KSv2Ijf960WF2FZ
w0nViD8J6pFbmNhnp5lzjktltI6RWuyLwrlLp1ifK9d7qFxz2M0I/neunT5J9BjoP6dqazucWmQy
NYcK/v2UMj6N4kZurGfSPfVpSd47pmSYtwEjpSQfT0xoPwZBFNAanl7ruakvRfqh6UICEQgf7gzY
74xYz1YnPvdpSulUZns5V8ZuEb2S0DtuzSy8jYZQrmbDDmF64CdAH817LRhPem9xYy9H6zjid3V2
tXKnk85dhCxAv9t83ODE06SaKxOQTMkBrnCLE81VIkOCAlJQkOp5YySmOPSs+66bAfa0ZotpLfl0
Pq2FjdEAdozwiJ84Eg5bTk6vJKAXhNfxBaCHfbAs0mf9gpgXjxldbFvROQMLUDDDIB2CFObGzaI1
3QmwM1DNr1/stmdwRsTlZDWfShA6m1YybQnzbNePpj6DG8ePHkMXXF3/nHWHyu70qc1Gpp146vct
9chKxw6ZcQMiDV0yfx68UawTM0cgI9g2al43NKAjtTNKvs1oQyPEsXQQHZBHn5GWS9lPJHDWdsYG
LQiU6Xy8b+fxOZVWtcNQ+5k4Ytu4SRJBcs5kp7vJShqgqoVJDIs5ttD+iaEmKRs7WOjsLTDAJ3J+
+hO5QN3PLy72knE+NmY/HQJhzafARKne5yfTyvITmBC6h+bknnPa73u6pxxvXZoBJ4PpB8TUpt5i
XOw4JwbqgL5kn0u6S07svhi19QQG7jIPy8/T9BldhH9OOS6SAkJfBL3Rcuz0Q1VaF5c0va0Co8o5
KkChb96X9UQJyCEEQUt2iZhGmTXmKsSfs88a1aI5mEMIBEVUP5Q0i1Zx2nwYHDQrs+++eO6QUe/E
3PxqUTPBmgQ0eLJFAjJmhQaHkYqbPIY1xbhZQhEtRvZ5Vd1nsn6dAQatBnt8ZBpzsIzpycKiwWBo
Os+CrpceMaY6U/xY1v5+HitSyCb3q9myvbH/+AKRlHhJC/cZtvyOxfQHLRXBzD/ETen8UFAC8EF6
5SombSCw7O8+zvb1kM73ZqHvLckBGi8ZB5p2PWXFXcdsh0UB101mfGvi6Ai/pFoVtvocME9gVh23
u3AybzxffPcNBkrSTJ7Hzv+omPv7xutAaihvI9F6hV9THjLyME6WkXxNRXFMRu6nF+s3QdWbJeqB
qvHZHIEz6DCAKNxdWzTBsfDKFzAKvAXMp1ZZFq+Umu8Nq7wDtwF8IeoALEd77TNHlExOaEGN29De
2mlx6ELc8W1C5ZsGwSEerLtRzZ+ods3G+zYmiyCYYf4iNMC8LigJJ+KkRIJ8Jn3OyBLIkgdBlbQS
jftikouzAotFJ5W3YdbYriFZEGTRn0c8j143fGot9wWYwhN4WiZfkPKitwLQQM2bQwvumHdoapS6
aXP1NbSYOUjDP4OWTuVL41enrND8BpSsW1txeom8T1kFfiIWhXtwjOT1di7Lc5Kg1XJ9BkAFm9JU
3GHkffT0JBFhR/464Xc2QPQiJSmyuD9UZPGlnNByqWGZ4n8sx2TcTv5SEqfItMb0qDvx4sURLBO8
s1Ur5JY4tn4V3cQ+zu/gyeydNz2GR0I11cFHt4GOhzjniIlE5dDzpAX0JUAGvbINfCfBdO/2Qbe2
/PCD7tEl1kX0KONMbmtlnD1HHAWTH267p3cLusByBb+L5hUTwBnTisYLGJZNVfLqX7Wh/5V49p9k
r7/JaP+f1bX/H4pnPcxO/3fx7BanXf3j669q2+Uf/JTPOuI/1mJ5RJYqfeU7i+L+p3xWuP/hT55n
2gqprELD+n/Us/5/8Fm5ru+ayrUULtH/rZ5FWCukkq7Jf+BbnvDFf6We/d2pgWYXSxc6d5vAWtsT
OIl+d3XpqBMmEXOSM4POESWE9mWSVEceou8K0f0DXttsKyemlnn/PSWDbztRFxIdEVe7Ae+KMQ7W
KsXusZ7iOgblwmh1Ju/LdRfmjGqO+dQ8pyLkVSSzF0FMcS/zZvvL/f5fouD/8Yuz215Msz+1wou2
+fpruJagA03irfJs+w9ncm2G2VC5pbuSQTLdIShaVe7Onu2CxDg64ZRRxTFq8uFsS9CA5Pbe6qrc
1yk4Lot6bVPEKDkH9ezIoTh2aM5X6eR5R1V9HxIu3SH6cqUKLdZ8y/gd5+jV8fvnxXMrQdQgXxY2
eujffM6q9Udk1HSsx8m0blGkOTut9JfYapCQJWftYPPI6brBpbM85BTNV24uBvrMPWhT5ed/v5di
+XF/XI6PJRInu8v/8bT+fjm0mtw5iiKYgHQH13jjMMME0yk3rG+ebo++VY1HMRL/10CiqzzvIdXy
YGUuX6qGfoyBZ8EDWULlssKLdDvIHg0AEr514C9Gygqb1zCBXeipKtflGIeH0URWSUKcuR1nElWK
23jimBXa+aWXhjq3rnzngbF+t7JfHxifNw/xuoetEbPL779kCxIA8ZN26IvO1XkIeuZSimRBz3ib
Tc423XVUpuYzOfBi1XvtI+2OgUqH6bM5QSlrxuJoDBB7IDC+/vsnYP3ulP55cUphEMci7lvm1Rj/
i/HdA04Y9mMlV06Z6o1JM/56q64PxNXImPhILJvoaCt91yHxee+J/IdHQGFqxfTNjMtR1uIF/eUC
qsKMAqyTpHlK9xIVob8Rpb8ufWhTbjna66KahpUm+wrdRY+qe/lwyTX2tqJL3/GdWn+o+5cVSkmL
z0pKZS3L1e/XUmQM84cigvnngL4mGDiH/4UornTzC1hW18dVqbMJiaeiGxyU5cbUuthdX/kRjPoO
LOF79+fv5QYUOh43xeW4wjL/eHrKml8YjZuzaj3Y4z2+KCLuILIZXzOzQVuBE/fsAx7o8B/SxW/b
zdjOtNsQ1pO8JnfvPS/Lz/v9lfUs38FNIX1pc0mLq+uXz2vJBLQL3DuMujg8MV/f1k7VMaAbh9v6
rmnQajtcIOrvmuZyzRnKpj2TVqKE2FwFK+LR8m0tMhYVn3cSIhCteDqzaxjKoDwDb0dYicOxJEf9
gXxw0XomBWfrqVpzcq5PDd2ZdZLMxREpRnG0sXXDj0BWPZ6AL0COn+ri6MGHW+tWbgxkFwgqJnke
PfJQnAF4iROUG8SOxr6dzI8mVZPHpKoYhXO2mhLn7tg+Xx+9aiaPpkkTYlXtnF/Lh71pNY8EvH8V
8Yg/iZy1TJvnclnyBxORdMspj2Po4K2UR9o8FIt4ozjTXxfRKapvTfk2F5U8l7GrUMffemL6Royv
PHc5ejw6/nuv0AYdWobrBBFvrcTKjtMUf+SsG1OQ01qI0vwRzZGLSAGSAbaOHFOT/80NuKXX1xZa
RXDo/bWrIh8FVW+AxKJ0rNsZtWdZ+g9iAL+NitDtPfartmIbalA46dw5J1FWHRDifPEKJdBeM0Kg
Q7nJSdR650H6p+cab7dLMUDMgLpuDb88RzGJ9nZmIl+/7kRD3VyMwIa1nLrFHrT0NrJ8ZqUDVpbJ
JIIkq++bpGT8OLoPvSjv3rmav9doD2/zYkT0PKWk/GMV8kgGQnNBT8IdkS6JwX/kI3jTnO2QsoK4
UUIae4/3rWi4zVNU0UbLg3X3ASiPU+THsiO1Zkhd/9337e/XzV7cS5R1dI9sfymqfrlNKkB9N6Xo
EwnZ8I86UMjxBhQ1pkleQ6C+WMH0mCs325qc6uSUv2f7/ofXnbAmnJrSU5SQ14Lil5/fGmb/s2DQ
S12FbfosxYwuItRPVpkle2lpa43Rx6ZXwhP6zsfyDw+JEOxM2L0sODB/2q2iLIwn+qU8JBYdcnSN
eBXc4M2ZFJzynF6kEQY3neNXCKkzenKV9+IugZ79a6Ft/U61gsDm7w9DKMvneTU9Po8rl+OXm6GK
ZjSmihbCtVwhxjomwamN90kdvLZwHSCFYGIdRM+4mybzXZG9zlA7r29l77TlOqBX1SzbuZkmt8YS
mlFJNplrQRwOzYVDeoYGTLW3xNsfk8SYD+XyA8RoitUQGM7h+r26Pg/OlhA0m51SgZsh3B229sL5
YlOMlz5qaRCogZ0123ZThExkQlx7dWv7UUIGxJC8xCx6OVLbe9Wa2anLEBlG1YIPE+bWjwiG6aPI
30U5rQYOB8N2opoithTauT99yFRtf+7zZMFwzOfrQux2+k0FBkdYDXPEcemtuw3OorArplOnqWwK
EZ4ST2JEDuMbvJ439UCWZuvF7lobZz+DuXm94qSRaIeYDhoBe/HVyxrimjZz86NNKfUQ9DRo2L5B
lYv92I3dpoT3uruWz+Rm0QHDZrsyw/llbBTbR3gQBEQck5SpT81zdoH6vL5u5nSlakjhJH8TSNNb
t8hkvVFPCBKqRVn1gdoz2gbO7K9DnGRTT1ig6+UJcHeRovxj2Qe8at6OqYOp2omi9nmEtC2tlm/R
Qoi9flPm1QPUnIF44sB4skyGdTFiNl207XPBjykyCJ5ijHZjVKLdqsVeH+3HUDPUHzx9KbrGug3a
9IUmaUnnzbmdBat1ks03heMSI5ODUyCjadhYqhvhk/eE/KS6IwYh7za66vxNaesvdZmcbTPsTpLt
exWVygY6l9dbJ6lovwdhta118wwbrbsphu/XB7zAoLmdjR8loxhiz9N8m/aBeUoYIZGTp05lZ3gr
cPuct9ruxfQgWXc5ZQeMwtt3FoK/q0QPHIjjEe+3+OO8Zf3+5c1Lx2Awqgb98IJ1Wcsuw1xs8B5J
BGqkqa4KqybW1o3Qi4cMG69V4jVXJQ/IX33nYjgR/1kCOUL6ZO14HGQd74/NQnV2F0Rz5K7IywWo
EOV3nT+Zh7Bt441VZIyHr+/dsqcWJQRgu+u+At2R761H/3RTfAUW3+TgDop6+ftfboqJzrjTwJt/
LkfoytnfFVFhKDQ1qYNlNro4oMJpOb49XG/JXNhrl6yd//6Is2yd1Kds6MvR/o+isJrbsYbwvAQO
UJ6XsOi3UMvH9fUwTlPgKHBOrIJxZjyTkSseBvI4GNF0mgmRDlpZg1bllJdPclfnm3c+rr9vk0/T
Aw6Ux+x66Wf8fpucTGJmmx1WkqX0zNM53l8/oBAryppB1iJ+Kamkat5AuzxdayE0EkfC9OZ3Hp3l
yfi9eKYrY8rFyUwgpS/+eHLICm2DKedSimmkfa9itQ8HBJ81DeBVV7CLXj+md27A39sW3SD0Q6Yr
cdFw0vr9BkBoa4WKWlBd1USwiZLpDSV++RkgIBlW0n80pfddZ02Ml878ZtuJ2OQuIzNRBdiYvfUA
huYdKNI/HIoVN4LOksnJRgr1x4eCjVOXuFBJPhu+jIJhJ9iH7ZSySyWazOhYiWMBAX0fanex3YT7
cvgedFOxw4NSbkIgU+yzsJSXZfXfb9c/NCWUQy0PJ2Lp8fzV4BkrU9VMz8UKRlZz0WOO5uZoWVZG
c8CTm8EjhAkwtb01R3VDEypc98ur7tDWbs252ogYcRyo/Vevw35bBIzKrdEhTYnc5M5BeeTlnIPm
mKwNXdkGqZ9P/hIjjlVnpeE0RVTiGfzilDQhg2AdL5XF2icE9N9/z3/oBfF7Kv5nsZhBTvnjsYh4
1Dgu+oJFCiZR6n0H2JkuTQp5Nst8XJUB6YkNlj1UzsxwskS+1FUf7ZtgBO8NZePfr+cf7ztVFZ3I
pU1Io/L3xzTp+s7pxcB97/0LOs4lIYTVpOixEs5xYOzrzHphVHOeQ5LSsHYeTSW7NSBEmxPeTHM8
aoNV4tNFX2qpENDnobai/TAXiCVkeSwCHymz3Z6n2rsTAZ05DyOcZxqHIkw+pWn32gKLwLDPm9AF
KI4VWvB3lsq/62k6hy59jmuzRfx50HCttsmU4Qk0ylKeXc/74OQgPuFWb5M23F3Pgtms++Nkyg//
foOXRfj3xYfmhs/p3aXfSyf4j8+7UOgkdZzQh1paemp5OK/HiOvP9BK0JcRruajciTr5959s/fmj
BQ1THjAlPM8Hr+j+0cRAmc6pKyL7o7BbOgcj2UdBhpIvi39g0imO1+M28d/22luOEpqM2WNaWQ+l
lrjWlt7gFPVocrwZ0JZZffV74CWAnLx3LtT+c6+gCQV9xHG4PS6LpvvHM2iVedeAe6TbUpkcp4XX
7MmyoKYfRrmfpxEhbmOhOpwo2a6XNQ28I3EanYMGU2G1b0jBW9fpeBfQfbirZfJUekzsK9+Mtz3G
MwgyTO7fKY9s768+nrCk4hRvuqzzbHV/tomaCYwn8gFBYWxn27y5SYzUPxNTig/B6Y2dqCOICChz
p5ekM/KL0HI/DlG8M91NVbNV27NPBrOT651lTgS0OiSBM7f+gCSlhk4E0b9v5JNj1fhUXH/jmYXP
OJpQkWTCKpeJbR003inAI+74xhoq/J30jeSs5Pdg5PMGO/+jqtlLlMAwqafnrncsWLbeB7R/eUpN
PPnjsY44HjTjCL6JXl9UR2/hQsWaCN+yy32kh880d24mSPsY6CXxx6lubrKw2TVNf2yYXB9rUVxS
u/k4tTCFxs5zL64/TSsX5PXHWbOWTU0v193Qfg5ZMRwLwXBCHhLY+B0JBcg4hvKrOcXThRC44YkQ
EKAZixi/LpzHhh7pQbYCRXR7ByO1vEAwWOxnVMaLSA6Lb7ytWDKSsAzvtBON38qcNGnerbXtes59
R3m8TmvvkbgP4vuW/iK+q3gWRFRhrCdnm2MW0AeEVjVpJca3wsariUs62XhLrwboL+YtUamjmfgN
OjW8R5g/xT24gF6V8nytawpZ8G288OlnNyiJ/Ie9UXSLJbD7YXjTy/Wtt3Webw06u+g9xpvrP/QQ
vtL+Mp/x4qDr9JRAQ8JzMtvuXeSZ34tK+CeMMAky3+yt1f1z7FbTaljGOfQPkgMpb5g++wGjDtTd
FLX8pkk56WTGhaTbBFo0HT/A+iSuYKmZMSGeXQIMNvS0YLX5F+lFxVaKMv20XObgFfk2K5Bymm5H
kbb80YlrDovJ8LOMaxqSTedM9vs2pLJVA7Ex4dAzKkCjq6r2OVz0PkUz25tQIqYNx5BnLu47Mjza
G97jJnX6j2mJvqzA6wmuJLgNHXs89fM3Ulzqi8G4HydUySg/Mp84/9fHXoW760kSkD8MOWUfBIKy
h+sKdr3hLgCFlYMNZDvpfr8wc4FQ0RopW3ErJxIvcs2eize0XV/Pzag7mq2bc+oEetUcJwKd7Xwm
FLy91P7cbyL09rP3wCptHkb6sdvC5iEaltBx9Pg7DlvzygkszETjvKt0RBdh+VJZHRLfxDT26VKi
1E3n76B8IoeN2mgHw8hCTF8BaSnBmQOWIZnUsG81yzTibjO6jCE9Q4iRawo1b5tg2dziOx83TY40
h4BNVPCj/UqGId4krCcvIZO6sBzX89DFP6JencNwWjmjaB78PM4uBDx/c7L2zqF3c0s032fXSzyE
wcGDUjQ4YvN+FKHYjO4ZdquFDrKP93k9uVtrFnfXajSeKrAmdMgwAuUDSRv8F1pAZkdGyZpFP2wy
eYoWrL1t0o1j4oOB0nYnkMUkDIWJUd+ijikqmviNXZEfK9Pv4bzUaiGVFzIi+md2Dg8UwVK5KZdj
t8h7LDhGAwkZSiiCb+dOJU1Gwn2tL+SqISlFhcQtQxGudsLNP+UFe2s7V1/TICdR1BkP19d89qYj
rdxwx7f5Jn2zPXVzvxIGkWdAUqFTp/m3vEZ1OZtN8fO3IYrdP0eK9vRMmPsKa8S8N2kF769PTTcB
vckHC5kk2UeoM5oDgZo3RdhHh2Zs1qnpOeBPk89ZgNgSow1d4lKpndthUnXc+8CPoAqY+hFk30sT
OiwuRfVmR4AlrmvB6KTrWRZYBO2KfDCR73HH/fwrFTLY1Ap+3sDLsCFn48ULajAldYzZxxgq+kVk
qDRGQTRfNic78PiYRh3EmZ57Gto6vvWnfTiWOTDU6GawLEyhAYgPh+vWGOHIC2/nQ3TnerVzVxgx
Usti3oHgcW5Ri+3YUFGSk782u8Y6aSLv4k9gMlXc3xvyrkt9Ul/McQa20sxbVKzZ7YhZ//onnZvN
PTi4bjMKJNMyj5/IwDITDIkOtt39aAe8S66/d8ua54k5LyOBJ+IX4rXTY6Ut8VDvQhdnM8JDY5WO
5FdZIS5WRNScrH/ElUoutVoWDRkXRxLncDRJCMJxNe+CgUwdOOVotgqdIsDFtRt3nA4qcqnuHeat
RizCfV/IgF4Mrm4MDs3F8bsv9G1wg5fx0xAr1hadOevaDra+WTEKhyt4ETN9t2xK1Tn2X3CQcYiS
6SlKqLhmnRDSol1aVeGp7catPTrOjqaXdTtX0UlPln9fphnk+SjLjG0Y4bZygmG6EfmnHucOdjKW
1nBgTDNX8NABO56v69wyeTgWIQeFIuqOk7bkZpwx5TWtsYlFnyxOIfIGhb+DnnEAeykP18NtZSWE
LGnoFcaMe1oM2Nencr6IwLy38KvsUxncOwr7KEGiaJ50jxeydEYCblhwr8VqFRc3Zh8P6Pn4mAwk
o3XdN6SSkHKv8/nBnGMUZTamLzIFnsKgg9NIHuJq4N3CXdE8iUVkjO22Rx/wOovnfiZ1QJfdh5l8
yXUXqvzYeWW5DgVhVfAayKes2T8NfEKepO08tlBYOEDZu86TP65rf1jjp7YI034KEYrn+jMTurLt
nNO87BNFXIEZsJK368vVBAswii4ZnwJXRQT1MukE5wokYH5NZbokErb+E4f5s2rMb2ZjlARK5zYR
UjLDXQ0UhXKgrqwFlmNGJ8Po2f4MeZaB5lr9aFsvY52YyvVKkrTYgEcj2147INeBy/U6Bo/D1JjR
BA1vfCgPKBma5Eju6cegaRlSLa3nvgcPnzqYINIC6uJIzMCyWpZyy2lB0qwe4WWHgrW+0RXHxRx4
HwLBZVRq9QafcpUBEyHZlDaWOsQlvklvaYgid4tQPw3rufju1qb3gKYFx9CEmI6Ma2gkCtchWtpV
5jZI8Of4wkgxOVjah+u3TMzCxagblpZcXa8z4R4dZNkG+1p39/+TvTNbbhvZtu0XYQd6JF5JsG9E
Ub1eELKlQt83CeDrzwBdcavsqrsd5/28MKzGEkUCmSvXmnPMNotbzO+Yq6phVM66UZ+t6Yq7O/sx
VdZNzng5Hs1F1+Cir5x+TkiV21sn/lZMjAkRGWkDh2GuRdgrGOyJaXf7hinWd7ZPLYbREz3VgAj5
xzVQxs9DZzo/3s+w68MDZei5DvsB15YBS6WvNrT4B7DCrXa+1WG0ZBgfmdPaQL69wNxQQjFBoooK
dN7TysQkDKmfsKb06N8hm/D25Lt2EjiuzfFQO0a8RfL1o7nVxM0OTprtmVz43iRaZW81SGZnOXxj
t3IDYM/2stD8GNJuk1hjc06a5NHNmwp0QRQwaDBggaio5GNFIY2RaW4Bf4a9fMKITnbyZP7ZR59f
Sj8ZdrHJoMVlotogLwJDJJRnp8apU1SfSEHxZgxDsioNYkumbnqG71sdAuxrCdqWMOIPvHXte4r/
pVJar6Y21EBSSYWoXE59HfaXXSLM97hxrs3Uq+vIHj5u/yXRre2YTO0yug2jXZbo1IgQF1lhsyUn
N9vfqi5OjNOiLR1nTQX8DRE8U+ky0DAAJvmlTyaOkhw4bz9REy3xX06w4/m3pxkyilWqSDY6nvdl
GSIfzDJsLYgEKObmt0XEwE5iqJiUPWo+DjstZMwxBk1+38YoDpVnV4/CsxkaBxSt3Sky4svg0sCv
tTsOLgmMl4aDTO8fxdx0uc0TBok51qUb46kyJFplrmurKcXvrwwU2XGNEgpckMgTouYBPblJfg4N
p2XUUG16mDF7NUan3Bq+B8rxHbNNticFixEdg7F4aAGrV4BlJgS7lJkuYkSLuGUxBi+yih9ov1g7
xPnOn2We0gVym6CenIRzvAlwwk5b0mQm9fcJE+3CL9J6P1lVv6G66RaYcigVY31bEfNKwUFCQo0f
g3Q+TOBIn8+92bwi/FXnI9I1m9mibRmX5wy1qa92Xs6WcL4dvW8Rxg469mWtKYhdzSZb5r2zCwSA
I8v3j7c9iEMFYX9ptpFI6xdQGsROCSPLu01pS0AoByWst2Pev5atEGsfMt7C8dVmE0k8AHZRUnnP
S2/fwgc2gdZQgOpMZvxq3Yzz3Lu3LY8ghJApfrtmQNKuM/2xGOgSoSdPPcVp+ovTUuxaw3dukn59
e/KKtMIdc6jbpZIM5p4zNNJlZorb269jhEpnc6wbyhdL4l/MD2WPGS9u9EuPzvJWe5ZFJxeGbxbr
wabbgezh22BZ/WNQuqdgcIFExfllCi2infhoaALnVFXIRKFbrMhHtNe3OhF8Tbkchsg+EF+9ryws
sX0EtqsaVYQimDUHFuOlT9VOehAtDxF2yi6ULRd7m/teGyvZwjKk8pxJ/gQ9xsdTkbucdOqF8jzd
S0fBrTLCS57DJ5GVE73rlHtqgF6ryj2Gi7uC1Po9Rp5dl/X9o05e8bJXv4/qu9sM1fq2oN629pKa
dNlOzQ9FgOhbRCz4ZbXm/jZk7YvuHmQ1UFnhbG4LQ2BhRrN0JcE3yVm7oVd8ilJ3dzuQx3bzKt0Y
KYXWA+BhHbntSUFN/ZXJtMZjD4ykVrh0mcheb21POit/LkjNlN1JZfzO4SqnGOQSEZymuHU2JSdm
u6EvqaQdeBc9Pd5eN8pWqNDw2W6/irur4cgOP1frY9LXBdGKjRnvAWEd1dh2D7Lww20mwu8JKx9B
GoiAfbts1npj2KvbSbfoeaKh0b01mGdpzmk4uOdJcKR/dSoFjWBItkhU/HN2xuFC5U5gjKm/wQh4
pbUY7RQHCkDZOKdo0kg+cJnCOBOAOzez91ERGstuDMQJBl+h58E14NiK+QV4VUCdOdm2calhklDG
Zjv6YUQHI2ZezevhqalSqoZpm9uNhfDBLH80y0BHc47TaR4mT/jPn0YHZZJVhAouxSx4t0Thbn0K
Yqhq5C8X5ANzRKfrWZCgghi0Z/SpNwcn6a1VrCnDIozHS0xTA1ogZKIy6SKMyXI8RC16ALWPmYxK
a4leJH6Mx/puMtHu5732MdVjcpe2KrgsMX4YfUvSrRvY57wm3Tu2pkWG4nkh+yj2sqpuHv3yI7Xp
0LhoYI/IUhgqaJmxnwa8mpGjHzRKqXVqVdfC6aot0Ih+XckG0kWubGxSCehJdM4beae4r0mysweE
RZUelttM65fCVrF4+Ggk4M296hGnZqEEYquovBO4zsA7A1ua1fVvVemQmj1g6rL0l2hWMoWTE7G4
1kAgauy7GEWWt1KHUrLNzDVH1+pHDVEohjzGDdSGRpvpJbdSzx4YmVfmBwVYsePNmPad7M7KgIef
JmLzSEmmuvCfSZYN7iPXyXBTOfZJVZty65pZQHiiMPaqSx++NvZl1lleO5Kh1AcnrvHkjNRSO9kO
0iT0i4+ZGZaPMTYwI62GqzmWxkXVKq+4YSk9iIiHwulVOmDR+JQg1ajhWddNEl6bxvnWOwxEwjKi
e189hvhRzrIQS4V4omPDXVzGxopKX1+FoY+dVkQnvG8cw+JHW8X4CJVBgxyno2oAKqgJAphVbYTW
ERGXl8rFpCOB6vQXQgUmdAsnqH/7zK5RjAW5v7Pa0fbKmcZZm9BltH7cQHFbdkr2nfuqWDgIu5j+
E7eohNw3Ea3PyLWZnSdihVubUwoALeJJoqMmv9kGz1JpBwgi6phuulF+WfyVvC3uWSUZVI9yexmY
xrAsBugJvOAYlkiJIe5BCQ5x1VibUp2gcffz7eA/Zfoi02scHKnzVHKInD19nPtdmIopt/0irVlI
zRLwebCNMScRGmdeJrsWlAOG+tjm4b2twVnpdiG1Pys1G9MiVrOVadIAScsQb2TmdysiYC5xzSTZ
4qyzKaFHL0Mb3EAc7fS6N1ZxXHPaLewcTZ3BzDDsgRqa9D5phJDA10MPCbp6VzVGeFB3opm7m9WM
RK2zguSt9rXgHVs6SSXWQuGUGRfVq8CLTisienTjFmLdANRv0tOTJEHGDMiSCaFsol9lfENEpNIQ
vOgumgAa21Can7GqPI6BguHeJb4qnB9uH0qdJIBCcZTlMHI9TrV+MKZMvaKLWamiN+5uH8Udzcqk
3UZR459qoz+M4mSBecEw1OuewQGUI03/KsOOkz2WVQz+DXhZpWTRxBY8YaewWhvzA0F0HiN4k0hL
fcS7xX4n4RAlzSPZWD4v8EEYeHHzgS23rfjvVvJND96Murmv2SWD+agYtgXe55QhsAmlQkoXXKiB
FS5R245W57TPqibz+rrcabb+TG32qajvQ5bWa7OlZ2CBNutqhfWrpZiMcDGt1Slemw1+OcdPnmQE
218Qsbry2+EgcE6SV6E2Sw30DKSmqyNrmIAW487OVefT4LVXAwpcB9xCbpbn1MhmtDB5n+psufFz
2HiA5O0Ml73f6ldQlsWiAVW9jbEmAv4wIeKZQwihBWQFQYGeGhgXt2khigH+4HuqHWjsFvrk2Ugi
5aDWOSEbA+wIO03JWvyUfRytDIPEoQSOfFurn30cvJSm8WKw0ADWUtgwYxBIU7E0NLA7ZjfMiIxd
bozwaM0Ynac90nzr1X2qw8J1umSNirjemVmCl2lQxWECMUT4Q3mKqPsGF09nxZCC+m4RTKq54qyG
jooDA/RmiuUPqRkobkxk0k7JQu+ollgIPxyOphmdhL2RqrQXLpqvpZNWFL4TMTnBZfIJjqcXuMmq
fefb4wn99zPweLIMCuF4FksggDNt1ZiMbBTxGvE3LttCUHqUDoOxxF0M0fjYVgrO80x/kK723XVS
0tKNlJ8hii9YaoWHqH9NlJa+ywwXenj8HANd8MjgfNbN4NOPsRsEGkMOdIYjTiomzmGunFsVFGM9
cSNrFW1/ntFhGNqWUqrgWy3jTtoY0zBgEaUbbgNmxSfgp9+h9CMpTY7jdLDDJLwwTnW2JZwA7P/0
CAK12+/tMa4PRKphfpvqOxFUb2BFnZ1FuhB9b/ItpbgzC7pmk1X2W2uCIK71OL8L5Zvrd2QN1f2L
8mjW4Apkosml2zEvTcTQeBlpJ7ByzeLOhYkTTI26EWMF0TlnjOR+DCOy8KL4siypbLuIjrdKI2zR
1+eaJi0J0C1QUjpdpGYx3wDFuxihMSjTbkyt9h2CDXTHsHpMM46QVazWC2MO8e1KroUyn3YyR+yd
DeMSg+uqt0NlN7rWuSh950B9X93b5kDPNQTZN7l5t+pdskwhuBmXDtbIQW0laYx8FAWVcTGpUA6t
RUnIWVfWb1Lv9g6ejKWZ+w1ndbZ33XI89qkOea/je2pWaWvhbkJXK58g4RFo3SbM9eKeMKuRr/ld
JdlzSYpSK/+PRmGDAwgbuWH3RIt615INvEusJvfSXjefazVxV749wHZNK+W+rOoNt7WxZ7O9d3AA
bmUWAuZNq/Cxb8h5QId06uyv0uTQB/DKvmjgIS9ClzVhSWJz+xSm23Lt6DauPBfy3sCa7wkyw/TR
ig4miWp9elGyQbvgxQN/M5X6WssiEK8AjksbbbPRsQYbiOmOAEjtBxB5Spoq27gxg4WJSnFRBPDe
iNHtHjKwI0vbF+4WCDdJ1AiMVhgpOpjaRrNxAjzQuqdwYiRNPoSkMJAHOqbJpvRfGl+rIKMBumuV
kYtVJYhJ/wDYqJ3imlclr6PmkGaQfJGIFDujbKJzp7bqtijNJ/bpfu9gxU1bezpOXSM7/hLeLnqf
34LKjtmrfS/LGp1EIuMlEfp0qNbCbHUQZzykyhDu0Bx6yPtqKDlOt9Ciqjk5jrQ3btG/qrZkUpVk
BD8y95r/HSP/xWtfl4sQaefRJW5tYc64Spsy+WBX0PCb0VW8Flazm+rDQSLeDFLpUjcmgddWXEeJ
tLlM7J1bE+qV2/AQiiRoTsb8q/seTH1D8wkDJ7i3strpOEd35tHskTkL5nGMuVJ719ODc3shHrK7
aKKZGBkqXFszOanAfFbGEOnbCBSMopJeA+7FJXkse1LwteRxRIpMp3uuXe1aWV+1u1C3D2EEQoSS
QOUMl9+PtXjp6yHx/CB8rTqZe1WMazRNbCjJc3Y2TW2XOrMgljUOE3IYFYUwgvcx9gNaU2BEpB6v
oCm7gUqmSeEspi65E4mFdiCYVrHehkszE3Ld01D21Mk4g1nqlqYN9IJ0aHkA660s5MBqNGZhOI8V
gQlSQ+f2XKVn+tXOyjeXdjs9KEY3bhODGjLu7Bigkm9UR+FC+oeGi3IHvHekjtw9dA/t0HwD26ut
WwWxZ056NTZ2np3lCwpxPFGQpwY0OIPy6VfTG7Htno2CaEX00qxDHWGBhZBMRMkG3YczU5HOX28a
78Bkgj1TjwdX7S+xYRCs0hlHJyMEAf+av1H77iMewKFZE/uYHTd3nF9Xwwj2MbDRSFaW+Eaj7ckE
2bPpk4ICCdEVw0ndUxmuP6hDegkdMraqZi2t2HmOgHW7/ZVmpI90wH+UQ6Ss+gI/dGu2785gDwvV
aD/NpD3acftdTW110TE2JMyiXjL5fRmE+662/hVbGahnRSXSDvyhY3pOZ2Xzdsju4xMwmUj41mmJ
qlVLmBPWy7Jhm1DyEuYRDSy7TeK1FXf4xQDMzP+Ai8IYXqXQpaK/CIkDlpy8HTGdO1MB1F1rkFw7
TsWLyuh3rd17kqZf07yYtfxoaKQsC3e8FnHNGU8nAwNcd+xwbgvhWAbBW4tDzBOJeCqi6BEJ3zUt
wnsS0F+z0oI4bVhfiZF+OtTFNjRbhYBEY3KVJyzQB4gLjNccm3aK6nWDvogSN1pGKi71TJB6DwDA
4OmEAR2IyX018/StIRG8q8zkLkLzPIE/PmhgA7koC69t4c8XmfJN1WLdi2znGMvkfUSNhWiFMQyv
m5tHb0qWvIRWenUp4hByjN3Cjly5yLFhbZq8gNLsViFoG2dPYlvHoYEaqhYEGrTl+CnI357gKKbJ
pfBdEmp7wEH2Z0U82hJi8cEEeroeYh+LICJHShqWv2C6r/RRXpEHm8BJZ5fPhJNkmROIuOjl2O4Q
Msgr5x7tQjolHH7BVwPQhJuhpWwYnExeb98Sxvp3tJyYs+dP+UWXnCsXysj832+fQjTfr7QBqsl0
+xWR6h8zQzFPt6+6RcZGq2nvP34DIfSpV3Suuf7xcRcSZ5Y15eXHT3cTY1el9KD/+vGY76mklUQC
Z+BXapy0ro3w4gj28DAOSJAwPC9SjeZB11102kjD0HxWBpxcyxgAxrIQke7VsBB/77jvMh8Okig/
A8/Na3orIvlygYBpASZAASJW1dyDmee7EeVKK191R4VbMm2qGNENcvW3KQruc+lOXgJXq7B5130y
mb1aiV+qVjlWBh3cVNPRw0c0sxJo4QyFIRMVfyRK9ZKFluIpbUJ60pTeOcTbSt0Q29JpwgUz73dh
2cqKBdKRbuLpjp0cxFnQhxzFFJ1JwLk4gzWc8zl4rKJq1XTtpA0Evwbt1Y8JLB77cY0Xb+K1eG7O
lcruPUzOp5ldbAUGTOD4w7I3/OfYL9A6mv4BXQ3WcXn0nYRKrEc7YIVcSfQTmA0bjBI7ja672Rf0
ooKtrQzvOPZhFT0YI4oUBWNgm8KdlbVD6uEUVh7hL2fRHCox1Iuu3EdT/1I5iY7v1r5YDHJnwKfC
lV/C9yQWrEC1aYeEv4mYFLByUv8g6npJki/Ky4XSoI4IwwrzVgFWBS3nMY1ah4irb0WYuosg4aTU
hi4DeSzzCkkziwZmGCOPbNMR3YOnnm6livLaoEhc6Ln+pRJcCKFjTmXvsocqSSHoxOQUTtirkG9g
v7cBsZpGRPqFtpWme5FRkW3JWdgkvBEMHNq3sOEeLe3uNBXBpTEBgNQZqhuh6ftcJ3ojFzA8S7bj
pmStNVpaomQk06VI94Zwx3uwGTurYhQbUNYkbffhcyAoG7wQ9AWZMGjdxZoidtq4oKqX+iqBLbJ1
1QnXiILHosjSeVvjmNUX3xDDxZ41OPGqdBBajULZlFXAXmuQ/OAHynvfB99ipVJWYRvPniCO4yrh
myBb64XpcuJJguzKJrRSlE6gIwIhUBuWvw8Aoyaxe08qUsIixruN4nwfFNmwkjW5pSCB2NjFQ9rC
UOvJ78MCqIBgonoe2ZuVHoop1yTgCwZ7VqducnVCy5gOj7Y9TWRyGGR5VmHCoAYWp2zq5YAtorfu
B6V4JRQlPrZHyl5oZynAyES0T+Rgqh4tvL7KvqtKP60CEsTrHJlf68olgDavqUlLLKOYbDIaDtgg
5TLwxb2Mk3BNg9XDtIJacXpUaBnGkEG8sHPbhZJTWGZ09MNuLFe5FgbrCC7TwkwRCFr6Ko2UjZuP
e0OdoAkP7dvEi1wl7CpJFzJ0Grhy2TPwbWN6jAcdTO5AyysdzJUeEr9EwAp3VBzcTXKo7vtwePN7
QsC7qj0RqKatmQOiW5EAM013WmVRK2g8Mb6bZvVG6NBlM0ZzhzXnUKpAT/oyIYCtctpvZecsktfJ
N/xV0Ll/uO6xqcZqket8u6nwxVqBHji5NPaG4NOcUavWji414j8LsqiKPmGmYT8TFezyXiiwfh1i
6Wt5jpUOZldl0rhL0USkCH5VoE3smTBS0K0zPlEwwKEsiePkAv7/Q7gsLbiLdHg/KA0cwpd8YjrM
ZUxdvzUNknAzNcMXEqWvVcWMGPMgMoL8Hr03R+eMPVcH3dfX3RZbzR+6AcKzBwq/rCXdCWQVmvCy
OntLquhZM5QvnFo6qA6eUfXVIiJI7s0g9q8qXCiuUfUePMGHRi4GElWYwL7TUvpIywduVW9L/Pic
PUmpUGBhG2qbHXOTZnYCeUapHWuhZRPt7kD5NjSH0WJUa2WtfCPbQ00Hb6IKFYqyZ867klBz3520
+cKahh06Bs5bprAbTcC6VuCeBwKC9rePen7nDoMudSw1ox/pINYm2In5sGGJRdBJz2QVKclX3PVn
0bXtTnYIevzJButlZo9FURDNR1bURlIqjla20wvp7vQUAnbdqZRsabFyaiYxdDuDbTevj2mkH+Io
egiFfm5TdVdMlgbfSjcYbllX2+g/cKSabLbDfTt1HtDSixMgXtPd3F3XyXOG9JYjmaZh+aId1eCn
5aDFbqT5KcRDpubcYXSRIrJeYDAc0oAJSF0gKB705pqnWL1itoExbZ8iA6195ssLfrFpVQebPONo
SEMDbFjCz7VmWm0WTm++QClblR+SQiUfSoZ0msY9rfhvCrIfbR4+A1vNQP8yOZSsckvVDl6MUKGN
V9E/lA81I4QhdmkIYH5bJ8b4SJG86iIVa1VJKJbd69pW0dhh0LCXKxhojKyzdCChakrJa/FEE/oP
IrD9h9aYt41pGPFotf5DMJK4NBuZPWf+ENldcolVsVHpXi6aisHUMF9COYjQg9EBpM1K3T6Omvui
GUEDgogHoB6fla8ER31S64e4G4xtGPGa3r6oO03zUKeBxwjYvty+I2zmjKA+Z4Q4//eAxIuLKXzv
9tE0f8r2GVDiBVO2t8+lEQhovp+Q0vmn3T7XWpJTRZ+cfvyvwbU3toXq9vbh7UHXngJVTa9/fgPe
rbAT84DVzrzGzItDoNofLY2SRxd5BKoMuEkwxp1HJahe9bHOvs/fAHKmetQaLdsGCAh+/w0a6Ux/
/QQ3cz/6+Vfoisj+9Veg4DHVqfy3b2gn+8dzuD3Jf/kJP3/DX08SXL5ctUNM4llNXkBoDy+Q9SsO
V2F3TNElIR3V62fR9GKH10FjUMBXeW+QLNhmsuqnsn7uy1nWKmJ/ffuqcIPM40YOd7m0KFaFTBn1
pUT71CD7uu5MfPhIzhs5HHQhmz8KLV/rnJ4Vp9W/SMsh6gMlOHQp+P02EzpaTYt4IgyUtom/Dcas
+9Rk/GTFdvWRGBbzvMJuX22yUmGRhdpTZ4GgIn02fCiR53jApNVLZZKCgHSsPQ8Wl6bdYzozVKfE
mtj3T22oBQdCdJlgKE7/pKE6JVABZPPtqy6K6RNbIvbW+ZvpypbnyjDf3Drqn2p/6u+sWr2/faQ6
sXEZouhQZC3zg1ptd2lhDmfgBMM5cRj8oJ3AGWjaKayE+ZO3hxLXbJZ1bxqHg2eWVKC2b5ZTurvM
RoddJXX1Zg/zUEMW9YUes3lhtv95+zx/LPTYDmxWMX+b/qKihHxTqQt3bVUDHEjd8sd/1sapvhBL
LeCVOrFHstUcMHDlr5arTtXkmaiCbCt8n/aCOwvncv0p6ceDjtKkKQdPmVqEx01Oel8XvWbplD4Q
O1R7sYNaaz6G+DqVVRClq7RncRwtmR3ir0ZXI1BwYf+YF8latwBCgH1LIWpjQMj40QGaXmik27wY
R85UKGVjy9PtquSVQ/KEAi7nbixeAt2gaphBhoQuLzWHyRXAKGMT1OXbFPg/LAz/x3kqwF7/a0jq
zIH5/4Oenr/yr6n7Sj/+jnrS5//zg/WkWO5/sNJAK7BVGvdkX2NV+QF7wj30H8OZfYZ4QkEU2Rbm
uhx1wJyVav0HA5BF1I6Lm560H0xADTIuvqT+x7Z1pvyqihdHwyuJr/V/E5Y6O/j+shtZFhIBzD4z
3EfYGB5/ZfuoUdJJc6wmL+gqcUQUV+h1ds7a4pylfnLXgVC9Izb+mqvfWtU2Tn4KYD1MwJTjTZEX
ugj3AWCLY83ARW3N6DUabeJH/PRR9/Gp+VpvbJGxf7puCk+tt+igdCdZhb+xyf1s2bQAadkWU1P8
S5alG9hsf3al+VXgV6EIJs+IO8wtMP2QLNg4OMnYpRFJ66SfmnHxt/f68uNV+gky9bNlE/yMaprW
bI10Vfw8BCP9/FuF1jbYOWGrTdKM0C/b5Xacwmnh2+BO6jLTiRWJVhCos6MfoZSUwnity667b2KS
g0BULtV4NtxEDCF5EZ9CVDILIRUCEof+nkGMQAfce8y6KJkbEL40q3/jpeLg/ssVMDuCNc0yHZXQ
WNW6eUD/5k8mbTSvySXEM4+lZQpPptDj8+2hIqFkS02Qg/029T3DIG3hMuo4o8o7FrabnegbZ6dJ
wCYOyu/2nHgekNyK1FSrv4hbdyEdIvHTiijbStDhoA6qfG1J4R9uD3GFSC7v3GrfO/1wJjfOx8Iz
Ft/C4UsqWfyp5L6z0HtjAhJd2wCN6+R4e2gz4yhV5kOYUtxFLiPlWYmZdAejXp2A4H1OtPTX04gl
vh+d8i0X+mokvqqKnlBbyKuDk1ebrh16ze8AU6HQcLnf5XC6D1w7d0HdGR/agOZEtU2YsrryGIHq
I1BsulOxH6/gMnOiI7r8XCVsiHQng7Vt12+9nzuvAp+op5XEAAd94u+jhCifidnfmaOxOBM+BXjC
n+e9hAZSFDHsV/UyoD2TGwcEvvOxahoPSeoOD10vrnlmHtrOSo5WWZnrdkUpVR9z0L8Qq5HFq4QP
TSFjmxvP3WhR58wPbBMczUb0WQH6osPtwSLG76DECeB3LAQ8WpVxThhcw1OgoV46CSUqE3FnDhu+
PQAn/vNftw8VxbhaIho3vhJzPhoIOS6bot5Os0Ypi+QumJhAZLbGxZvq99rcQjcQWuxMO58eKhPE
UNR/td0xUhG0ph1vSYacyCKaL25igiHJGHyuCEJaCGY5O9NPmztC1IsjIIltlqT+Q5JyQo6j4MXC
Z6L0jjwGWhOfaYsF536LN8F582W8NIuhfklCdtQAlOtAglhVKFcqN+b/lpV/MQKWdPnG37mSZ+fh
35dTbiYEtODzBEBPx1J/sdiPBSufotYdYx4FXYDSQWTIjbeG7DTDTP19W6Rv9JYDxNrO2iAXaZ0M
EI8dYLlpW/jbqU38rR4GdK9K2LoDSYsbSdITbjnNuKFzlxqmTM7jeUtmKuj+aow4RHVyuldCTq/k
8mZXsGoB0kdEfWGi7QBAD79ZNW4r209/J7Jm17A5omNn1P7h1kcJDpECP77HYNTFV0O67u2hgv/t
+rVcQoENLpBHiUoh8fyaMSi5DrApxZs6CPOedbw4OfTtFuGAIIKmYvSUMkJfJAY9ctGI2gt1Y1s7
tFnHlASdqGbq/t+X7xu07Oc/gkAw1j4VeSV/wq9khkYJwio0aaoOPeodwndavMRTtsWSDNxcpl+Q
ADSvq9PXuoIjQet4FfaKc5Q5oQFB4xfroA+GtRKXdD1TIO2IeKrfOJH/scVoGoY+DfKjgAf5j/3Z
rgcikkHaeoEdkTrolHM4Aqvmf38pfnb+zhw1gAMsPibGY5Ot4BeffxO3gzl3lmHfW68oMSI0hPM4
PfCYBmD7yRgUFhRB/69S+pfd0/xlz6Yi4j5RdTYdAe+BTejn3dNGOVvSliq9XtAFzYMQN2a3tFpH
PfvDXWRyTXVtDSM/DZWVtIxvujkie3cm+RwglQym9Nlt+u5a9+ZGGJl81mKlJpCPG74uev/QcK7a
DDXnn47cUXUIjSuj/+iuLd1NHrnJVlY9HUicXSd2qNc4oLE8GlODurZRtxFkmqPRjN1+StI/uI/2
0sybs6WGD1nndrvbRzYtraaT2Z0CpP/cF6PX+m5930/Fb1zh2i8LCy+WY+J6FrrgxhPiV54lV3Cg
THUFN9HIdC8PI/Mkp2jZ2hALgc/X3mQY1nLAfLvOHKXf1eBtdiZzh//+pv3b86DO4m4R6EnZ/H4h
XeXOpEVsmpkn8TUBHl/WpVuTYiTiZ4X7B2i2dY9t+6WdzDtzcsq7QobS+82T+KVotVVDhXEheEks
beaq/GJU71twD2ZRZoxAKzzRg1buZUogJz2q6UxWdnNsBJM8gwP4omGSLdntVtDnKDb0LN8qM2C9
L5JHq+/rjaYZ/fY3T9D8paj68QyZKWISnOt++xf8KCb+oRoMcnhyWMbpvDlB8I6ZqfG0F4n2iMgt
vEvqKF+zNUzYkYU83R6MPCOhZkLfjnSx3Ix+REP4WY6muZH01DbSjNsVGSkIZN1R2dO0nhCBGMo+
CbQLk7NpnSXNuC9SdSAfjR5S0/nvlm/lF1Zc88Hmzxd2Fb3q2bjpOrVaOxI9F1YKc0PQJq5SWZXr
kizLbRG3uMnVUjy5DQp0xxHhHb08Y12LulkLrCNXxaSlnUVOtx/9FCE9qZ8XxyJqqpjIiZek5LBs
TJgfSRAkVdjrpXS2WZ8wdJKEdYUNCcbEhpBYesZuzwMu2nVkVAiPjYnpR1HtTQ0ZyNhg4C1M/ctn
GLTU+xCuG9LnwIxyaF2JoJ1YS20/1AmpZ0pxDQr/PWJw+5XPlsJ4OsuqlYRP9gCfc2xy89UaMDNd
Bz41i0xhMoYqFlXHIQyMBybE6yyN3b2dUtfLnBQFKwo6EnTHxwDFEgJqg+y+RL8IDvg52gikaMql
DpC3uKlkcarx8E8OjflxqLAbzIvClOnGRmfchaF0ozpgmMb5IUuEvQvK9mwUUXeiXaJt1RFPO4kF
pzyvrb0ddNcxKroF54Hu+4hZy06yzTBaJ55qco7ozj6JWRjriE8SHpqLw6hxn5hk1CRpdKkQUCAl
i907AOLvge8S7mJ0L0gTy9/clvp87/9tP50venemTXIWYq5linkv+9tJgmiTzszdlhwC7qkP9DCP
/eiiAOZ6zDtjQM4B1NUdyV0Vrgw2ru9AxxN2codhRt2SPI4a+CkEY+3UpJQGLGvrkXjLwO1opzCH
fA6ahAK4yr8FQ9vsnCH/zLjtf7fE/fPP0DSG4oDs5pOR+uu+hDwWFXsfssRZ66Qe/Mf/4eu8llvH
Ym37RaxiDq+yLEvOYTvILyzJtJhz5tefAe7urlv3VJ2HbnvLkkiuAGABE3N6Q1FdJ5VO3WEuPHB0
dKwsuWYGIXwOh2RO9W0aLuUdB4utO7Y7r4A0hAn7v40KZC//y6qQSmToICGwdJMswP8XXea9Gqm1
oQ9XZlueLT87+4a1s2fvkCz57xxbp2wUmH//Vk3en2REQCI7j1p59uryXrdbxHr1QO2Tc+zQVN96
L6FTnpHu/vufN19Ksrt5fmHFkPdcAmsAcFXnZ3upfpthuSjIF/Ra9kirZODC76Nq9oN83G7HiwK4
ZLBfIf39yv2Sinp5NumzAIR9WGhg33iIr+XpGR7hoHP1QG/Ka6Olpa62z329nJxJD2YkxnQPOa55
uXRmfq5C4+Tq0HssAaJxgXylUy2XLPL/IHdhdDmyPDCOcoMpNyvPCWfsye6XQMmjuyW6DisSZSQu
5S1ArqBLy89lrJ5gZHhW0mxbG8k5ye6Rrf/S+BPiAUTN/L3NEQldPnsOoFHB6xSN6ZJ5A9GGBkQb
BiRXzxz0AE+GOzSvw007pefS93+ISV4Tnyo1koKbZJ5PZq0G3hy9NaGcEacLrd4IGjjOMbGlvqU8
mV4cyIEXPYwzhuNQxcMOIQGgrIyh7p1NuN3mBR0R7i9EJ8JVj1XKYSKPrcDVldulUgDdV2cPDKlM
04KC1K5yOjiL299FiT9n7ZA2xkff/Mb0Gs5w5ymPtrIErpEEI3K+oVo9y4DLxLjV8megcRPngY4T
k2SOF6f4HnXnXd7iN9UZvp83qw+vTP6kLXog8wb32ZOUumRyqplxUt5MVoSsknWB+eaVX9dPMrKy
+FRsQFycupBPs8ASJwOQv9zHM/i2Qg2iMgpMaw5ARZPZZvzgRAlqx7qdYHlx0uLcaP1lKItzr6dn
B45NpzjKiK6zlw9J0Bh6UC8G7BbLi4yCrE512UOO8qnM7r3AHa00fh/np8LTAoRc391kb8ZJ0I/l
WXaIluXnQguDQTNfGwqO1kVG16zG77IYLzWzNRQsAq3dSWGyYjHY43KSLTnVgPAy96lN4lfwer8N
W1FxH2xt/pRrOTNwAsN+lZGR9Tgq9r25AtD1YGChqc0P6POjD5mfzLesyXGJXmcwuIU5kZihkcYu
z/JxuU/I/X6S2X1Ni0tSNeeomE6RZZ9ljCj2b+vFfIzt9Jx5USA/Y326EM+do/GlNo2HCK2GmmU6
dcVZ/ivc/pIb44NPBjkap6DPp4sfmmeqEjuYoA7GMgWKaZ9lxRpTfSewsn9tR9bqJ/k9B2dvtbdu
1m1lG8pNysuykdZBnXwCbx7CQRIaHsntuqrtf3ad3uvvecl2qY+RWhwyb7mxJ3YGO0F10fKyo0Nt
lGe0aU4ymL3YtazcFAV84yoiuc6wV6P8Ri6IKkkATcjBr8edYru/MpJKzaiZCO80x6hjaUGIEHRg
fwzxz6H1IL+bwJVRwd1aLUvIswBFd7AZY0/4bIEJcpYwQO71taDNTF6LPABxtXVfsy5kAuXaMhVT
btGO1ezNF0KHLxkdvTLPWRMGbRkRpdkb+T3ymSx2gNaPgc6w5d19Vg5XskdslmMxdt8I9QGF1+pH
JNg3qyWXZcOT66Q1rXB+kytOMTo48fAir1sJa0ZGBtHDMm5uoPvbaD8D2Dm9ifdeSudKR2OSmDVZ
7nGo3yoG5NBilxAPC6qxv6BQv1ly9wX/GPiIk5jApkZthusKXNU7sha/8zj8gMA4C7BaI+lqYVDG
cAp89omuWMcJq+2MAVKrgcU66PTkBrGmPS11P92QHIFZ9wuLdV6CyV0CFdPjtegJJN1jMztHhPLO
S6vdpQsYXF3dGdFysovs3CpqUOj8La8pfnp3WYQsVVU+y+pdH0DcnWKETx2sDDIwxRgGDxP3JRYS
boSLgcWycrTnOuVR9vQ/BhJoL/ugKKCJm3Yec7yuF0ZavsSzmALOzBsyM1fxZFyLH4IX+geYQECI
G6RWee4t/1WmZIB+YR5/vNRZLy6bQIbazcwfIMfk8+rhJHclU7T0/lEcF1SD4IC9l393i6ZEH7WD
rA3Uebg5gDJht3xq2vN6YfFRcutR03w43a3YAtlFYk40CG3jCqXwpvqFFPGEJPPeguFHdorm14gK
U0zkieRvg91gY6bTtHRvenuWjdZ707ven2R/y6016UDSFWkzlol8yl2WQK5WwPfdmzoKREmApIJZ
jF9p/ddRjkZ66sAPcy9idM1+/E7Ljg7EZO+Jb8hm0DnjbSY7iR0mj9FDDaP5MGKPF5kku8Cb+mrz
7clALpdx5N8RfQrlHO6ywgI+rD13RX3EaxBGx6+963xm2dPUZGePJVJ3zhEBjY9YvTU0lnQD9xVC
1uqpUEGMFOo+91C0DdFbN1eXKUYAmup51r7VXj2F0OxvZk09jfme0v3J6rNzMSAf6rpk7Ypz1mmB
3JbhvsZT9qnGGGNe8uPo1u2jm5rFK34VqCCFdh3S6Sp7CWXGnKl/HGbz2p2jL716lDils9z7BYnL
JMVNhtVZbEhfuEeOVAeln25kdnyWXTUrL1m0XHT8z8yOVmDUy6sR/lC6/7E1sugJxwNQn7ui6/cI
8tADpuOCicB85zhZGvPUH7oq2ondFF8pPssolKfBJKAjLJGQcd1BnXoZJv9Z98EISlAzzMazVSOg
DusA0D/v1xlxma53ZfrNnTgb8XzyjZb/PVIYBev7LV+O1jZHXBC2+O5OHPmo+Qhp9jez2kKuomJd
y9/ZYl8rICVMA8B/doYrN5AgQXH856wDQzXPe8h297LyZJPJxkH2aZOSinONJ9lcOlyuiCLeW/Rs
5c4Z/oO/38AKlDGTdQsaqrjJygYWLCZC9oJcYyD6MCApHHoPDbdl9V5j7l1FSvgkKz5r+tvEWXay
UeFIPckIy3O2gJfMsn5qI1yanx1VF3nVnIAgPwMA/HV+3Ew9raEIrOTvcf4pQZlsXJnOZp6/aYmU
GZNBgkVkvW5RtNvSdK5jGDt6vlfGQn7K3StgjmrbfJZrQ0kXuJP/UyJz2TrfzfDP2Da+/paVxaZx
lktbRK9kZzYkr4J1Neh0gWNk5JkavnfufbbrVd25wv7yII+OzF8g8+ZrzbYp5geZnrRVg77tT90O
3Mo5rcr1ZpF8fp114dWe1htf7WZptQ+krThULpdaMYIi7L4TZHqVbnlat2+VRYGWa39MNJxBpV/E
0YoJEKuR0cWlRg9dfHLhidO1B/G2fVSdk7JCE9y1jkoV3w4YkD5kYeByzXj54wBzLEOcQQ6QMHWe
OlP5yWL/aBSbQa2fXReGE3bvMmbnnC1qWSaA1OhefpezxqQsH3GOnq4aJCabWQzFXN+VmfIlm1ui
X9VPblND2ciVxHRNLeG3uCtTP7matk/L4TCCWdj4ITtsIWpVi52nhwi6F79x0v6MRH+0I6Ls3B6a
2f8pVExCHykvqgtmNUzOtd38FHFyHoYeLsfwpfbHkxISclnjndScpih+TZoV7xEFc4Kwitn+oQjE
NgSV0pfuU+a5qCyUu1SbAr7ILpPPwhnQlBghq1CDTrYvMZw9hG9lDUUJcbJcwGJ6kT9HOb5F20sN
WvnOpR0OMAOAOf77Js+c3xNw1HKHcqfrm2zng1bDD3tk3Yk9iHhujze5cfpHXjSJEEGUnbt+13lz
AMzi2McEBFH7NIzKRv4NozauKuF4GJESoF3XHU9aap7l6VFWJpVivsg91Fn+GxPPWvNe9fNP+Qid
MAGkkj9Gb/0WXfhR5taxq9y7uQeuxW5ChvYurBO6pQQCVqChjMpm6b02PK9pTkHTTZexpDcr/ZIb
l+HJW+CoJj1gcNncyZgB1QhkzOK8YD2r92G63E8U72iWvsjfi36m0zYH1AzNHoK8GwgQT9VY//ru
RyZJT75U3ucO/aVGcJWcGBjwe/qhGGLb/wHmeanqcwb8tIuXIEQaHQcXKDFN5Op9RZeJRjGQBnbs
1PBqRuFDo4bbBLtowFsyl8qWOsrF4+BDAAJHWv3WddqpfUfGHRLC4lya8TlulBsYVG9snJGWE1nV
6TfSfKtPMu0lEL89Tc1HadKB4G7IoL1kIwEEqzwiZpuyPIiN29rwv5bOOSsSJY3qO6C4NexwUGye
mm/Zv3Iml6BqdPKnpaRJIrOgJ05eqGRs5G+z58AD+6N4UEon9WsvvlW8Zan53+n13Iff4O/TLBD7
0HfZvtP0A2r0CG3LLhQ/ija63gTA3AN6FYMkdclIgB7FyrGLh1QLdLX9yMJ75A+COE1uWpo4111p
6ne27b/L6+JhB/1LAgQJDmjl+W5oTuZ0q2GwlI4DzWxdUX97kAHU0zkwjPxuonfFH90fw7e/ljud
Qh2YWIJLomH5KW9NnhQYmNHNfJyH+JxyyPr3L3YxfWjqa+a035nDjp7+9IP22pb0zDYTnfRseL/9
hu/wVBFD14n7ZqIi15R4BKs4tx1nX65h0pkeNgNVz42GykobxgH8A+ewZy3J9ac9HHQnuaNseJ7D
+dPlHRnvkGeoY3yvU79meX1OuiGIYGPiTzZvgRH9PL6TvX0Zf22SZ6HCUdqJz67tfdW3SUm0wDjJ
q3InM3T0Hny+EWgqfxASijOw9vUGvXq5ieh5Ro/41C5GkJfdkwYGqaY5uEmUH4PjQ6KN+6lKb6YI
jUMSqzpaJ+EInp+bkQFpB+227ftreQx1FnXvnt15L8+/dPGLWHJ6zMLVbyDyxaEbeNZylbnNvSQn
JJ6XDETmdleGmTzLstM4TUD4dsGi+0V2WiNAsfymolyn43Twx+FbTLw/ZRftXhbf3McBODIBjtFC
kjzKopAYk0LUj7XXoY0Qv1YN4wmE2JG9TZva1Vgg55sQDBF1RjkOvR1eUSoG6j2e5O2yTO0iPHjk
AyWXIs5Id5pvs9tJ/ssaZjB/CdkN6z3yl4+Br4Bl/axWkFSg2W4SlZLs4eTAjPE0TqHeOCQbZffK
E0u6xlTy21hRbsRnyutrDgsn5REQCfEDneFETAOxkIQncgiXNGEOJ6JNpIlPhBh1Uxn6aT0P/xe4
hnRwmqn3BprxJJeuCvto50D/CWIqIohyObVDdU/tDHXvKFA5qfmc2GKbFTNJ5vsbuNNx6e6g1oV1
kpkdZpb7gDM024OsYc/CBRV4sbR9VpUpgO6ARO6MP/c2phs+lqQiYCy7oq7yFFrzaTLZ37LuE9IY
wO2HVjtN/XilFTlQlDmAGOQ8yU7DGRtoDuhzey+rFB7lq04tnmR1ym6W3dBMvzjOP2IaZBFCNbKd
U3tdcfasvafVSd5ppfW6j3TPJU7ZzJwwU9J5uaLhMAzjOaUXG12Xne/oh1SSfRXZP7H+pZ280L0D
CdJ0cavijDT1RV6vYLcN7QjKFv9HmV+1rjrKR1BS+kMvOjvcOsu/o54jOD9VOkK9zny0JUOj4VnS
8t7tjPVJS8XbWuN0L/sHsE0Q18ZZeAazorurtflEOSIAyuX61ZdswYqtWE6YtuHB6YsvTq1flbDs
0DeiioBJHMRLcTbKISgqdGatiI7P6FNPzkqnBqMakUxVfsRoaLXyA4H9azRfRL2jmewXWZ2qY6zm
QEH+z/ZiesiKcxVpgWwK2cc5FOQVUkc4NRlwZ/47TzQmXWRefUX/yW/K8LYa06NcbozmQOO+ZcwN
84ll+SlrRN4LBTg0/F8y5WkyHeMUbE/7nTDzMhbQ0Zla+yFfbHHdIgzf+l8rPsJv9zN1d2b6U5T9
82B5R3kScGy/OomFML4UkfdH/APw2/WLaJPfj5ACedX8rKG1IlYThtTvdc3Uyj2dLFt5Mn82ArH9
Wpc/VxDSxENx7OwbB4sgYeZqRrSOUaedxXJ/oq4+r5eZ64+5JutMQpBvkW8lmH1uYCxKzQjLwKBE
0Ksb3ptLKm+BqkJ1m5eWtKfEHRLH+LXz2Sc38k+gIgFlgQDE0CGGtw6SyAcdLK1Y4JxpByr+I6MT
Gu4NHII3Ygrlzlh1ZHzaZ7o+j6Y3XuSYKyxKZdseVpM7OxzqzeLTcVYPLGmNuiI4T5tvi23K6VLO
L0RYP76dPYC03a6nxvVwR8gF2g0WwSDxI3CDUVASJFHo5Irtm85ir3mKMBsCV21upJetiB2iNhYu
t50RQ0s2PUvnW5W/S35nTVVKFnOZwIOon3OjncB21b6FP+JJWfMLptMpd51CEQPFlRvKVNVtih5x
+4P64HfDLEruqrVpcZ+sqw7vVkLLVabuvcM65qx9zAuKbCqZZW6MddIzRaQY0bGnDc5x1ytJEoom
v3mKv1ujOvrG6b8sqkPUB/XM1jSX+3UsksH7TWflrtesq5aIeEj0kxz+7CreGZW1lwFMVG2tJyTI
BFUGPoRI2HC7jUMKqKkmGgXVD6s+yAFttv8e1JKoufXxI17tryf5hKAaot9rFCSgNPTWeVkP4ZSa
EZB5kVO/Xydn+UlN7dAaznXv1t+SGeCr5QpLXxyW2oS0xf2VBPxEXK6ivZi2Z5lQyQPbA9Ja5bRD
DSzcgIL58TjbJ9A+zOo16CPYoMj/YTIKMogQ0xHpGq1GsM89dvoNZG03kmlYswyJOr8Vir2RTLXr
27/Ex79q4bzC1Uj2BSsoFrWojQB815uRo9dL/O0Rm8uxVInT5z5lV6rvXWx+5Zb/A5kJh0blxx0+
+tn9MIj23TFcPxEioB2O9etY1L8py2egic1XoYWHKHtC+85sJ9hq4wDUYTB43qsXvhHsSbmKqIgl
MGIXJgvUh/MZspOyaXj0NVKVWA6RaiZei8z23WEtoZ62vpv1BbvUeBdNhEk4wwkiNrCyeMLS3OaZ
NW183ztmBcSg6Qj3uf9IsuWKQ89ZMqqyvIZkOUEjC3psfoB3i6iR041sW1TQIeYzcv5MoG/3Nfmy
LwNi33ymlyyFLrjMfqfQ/1XZYQrjxbHuBljxbTn37yVrj0OaZHUMuwRFCYWVTG3vvcnaNJUB1la0
lRzSQ3LUcvQ/jUbk5ZpXkLnACEMCodZPkkyQhCOERzvDtm/lgFCYxt20mNftbLL4uh9JEy6zf1ya
g+RaJApZWv/GhtNk4rjTs+ybrXyhZFUkMyGlC0Up9+U07yvS3lJfkXQo3LUPxsAmQK7ecpYnyYzM
JCPAbsQb6qOAgbQHMRV2FR0qIz6keJgFb+H35g1400OLtxGrIe8RE0RJfqu46R06DrORcsRkPQ3j
uy6dtsNyknWeGDadUAZcFe512oe3kgBxNchlOu9scURtNB8Za/wb92xEznmiFrL0UE9zBg31v7m1
HPoBL9QPCPP9yIDKd8TRzvLISXNIlkS71Ts75OoOfdO/r8ZC6i16cwdl5Zes5/+M3lT5jzFUV07n
3sCYtAfp8Nfk2DgPDxdEkyCHoINk63NBkrbfGg5SLKL8tM3hM6z2UgSC9ficdndxopPn4ABh9heN
TQap+K/76M3OrkM/VvaTjQv6m/EzYa5Il11lnbOSnCf3LY+iq6CpjM+Yc6nklMSMuZ2/dWj3Xej7
lHydxKRylJQT59Qhkgb7jRzk0sr6mx6d4+K29mcsNRnwJd7bZFwkBLWhg1FaKJD4XeLjNcdk6yAY
mr8lPr0tj/SAgXmcstcJlgUxf3JnnSQybA+22Xy6Xzgny2OIn0nzgzc1R6klruUNjEojwCB2Qk6Y
hrTbGSJ8PmvsuwQIk549re4n8mng4k263z+xOiHb5E1mna7VtNXqR551k5scEQYEuKbAsecTcCCa
KrlSG58jpbwfw2TnjvbTkk9X4uDQjfyRv2djeZr34mF0JTylTzKbqyHClKwFj4nWG+geQ8Io+Rs4
h6B1SWZ69lPvV4faGW/W15lYmWdZL7JuCveaLts/ivmZJMM3VvX3v5Ukm8OjEjP3R50GfC/0t1Le
kU+5BYx8PMEAq3lkEMun5zlELZ6A7hrRwdv1af3Hzqu+fbP+jUdKQnJ1X+8e3QjUEAcjpcNu2urr
kCl/5G/zqJ0iyCay+lzTIA/Mh9HRCjqcYmLPNn2Wi/qFti2r7kGGxMJDV52xftDxAa3AguMa73KP
Xki6mGcBI7k+ZdzaOxoo1kXvVtdOYn0r5nzKCPqlQiQhwRAeJs9Bfy+ERIt9wB3JnpC7EmNfOGQX
2vHFqDWEWc3rgYtxlruzTW5VH71jEVe3SjLf/ButTD5cUErx6BDVxw1vkrBGxnahnxbI5Gsm2aSR
bvv072Qw2d621qsfmXar/rseVS2+mvr2Vdbm6uaGtvrytE/Jj4v1EPsIZOHVJ4crVlAy+Otql2Tw
PPafifooFSXUlkn1fotpFWsrBzz5CbfIbgIUkUFyppL6ldzumn/3iumq09W9tnyJe/w39TztDMf+
mdGic7QUdFd5FkxEkZNiCa0gDedDI1Tf8s24eqBqj/+V2alvP0t9VOqitM2v5RTwWAyeBefZ5N56
xfhOtC4bXI6RelnshpbThRRf5YUV9pG/Q6D1seaJWxJWSe+Rdi92EicbSX3McH+9aeyXxNt1FiHf
1sT7rZF1Fl0r8u7CxgrimQnxVHN+gOOeGjQVcJaBI3MJL8Ix0yjQGPTMGs0D6ErKeORiJK8AIdJN
l0APbGwcHRxJbxCl2Kh9qZeWfVBm+ZtnfUv8jJzvmgKQ485u0by7mRgy1dmsPREC3fUbOOw39TK/
t176Xjh/rZwcyzsDarncQcCROoGC4ZJE8nqObw+xb315Tfs7mNH9oBfXcrQnDKDFsrmbzeIohwRP
g+y/i/+o4/DYpNa2cB7GXzQuIZmbXv2apzCos4JjcSPtS2UBWLmyL/CeBTXmUDUDpSeNnrfbulwe
pIKf1fWx0eyz3rwuTv4p3kjCtKZz7zvUpZPodQqtD4nwpSIDz96j5pdoxZB+wXn5kkM2tkNHolv8
AS9FEyHgxMIcpxWtEU3xIesT+E7cNVJcTYnANVLMLeD8NrbpeOd83mEHMdSmj3xQlt7KapaqgAyQ
xBJuDuVK/iOFwdnsP33zuC6k6GCWUOyN2l2Vs3EV8xjVHF64FqMVWsunrBrUAD5zqB6lFCdf0PXu
w2Q1Inh3CqPx25qGo5nfiA8T1ICgB8SDy3+zX2+6qntr6QC0ovJWPDgd7wEePWiN7tUtPyQUl7fK
rpT5DXPvWYutNVFkqPHHBAd3E5avZm6doByUcZRoXU5LSx+SBXiXYo0LHchG/D4YTdxY8zKTHVix
Q2IeLK+A3gh+lzq502fOyMQwIaYkTtQHWsO0jRjuRVXXPyyu/6H5v/I52d9qSqK56nZ9om2TzqX3
YAok+ltNzjSRyYBCgXhIvlO+BhbaQC38F41rlon21tefcgrTK76GeF6NdnZWfK2WxEDweMU2LXAg
qcn0KC723+uibnonXaZueC0vrc8iD6XpyrMOQYYE8uuLsmzmOH8svQpSv/4ioyDHI9u3Nl6sPMmY
ywqUQaabXjPMdylMCyZCSmNhWr23/lvvbKPYOfu5e/xb3SPHJUWjykWCVsvaK+fHRsbZcZEQYU2t
FXsANFJqLcPmBsqK/Ro1yPKXINh6grIj1vQPqXAJQEmC0KzqvoYvOTxxAvjmWLZOepORckZ2xWie
dWEVkZGsZGgKJHyaaniU8ZPT7DpeZpL+RDcdrPtJ7O1X9yHHrNlUT3kO4zJRKnuJPuegNNrbOdeu
5yo5j+Dwh47GYJyAOAPhClS7Vzqvz+uJzDZffLVc8WSydXSxvhJwA0ODjlK7sQi6G8JnCVdlIAWI
Ymfj9whmleqo5AvrMSRx/KIUGGWi7KMk9FcTP7vzHyd+hWbpH/fyr6uRn1Lhn1IXXoTD1M73MzF/
3ZlnuU5fpKfkvqbkJf+SaWzb9J0EnMT1oRaTsiJ3z9DGBaoXbrQ1jEedKpOsUKkWT3N018/dPtR5
GIni4rr6NOy9wMQyKbmIy5Ul18TZnZ/Z13LWGT2YGgRvl6fdB+y+/+7WFeYia4I43USdBfXfNzls
ylaQQE3JkhMnXwnyJK6VaqgUiA0Mz+ABumGlSVm5cg/Yn9Pi1Ed5cqdtt6kf0ThFuJoOJzBiUuUV
OMPqAHM1CWLoAXU7h16Tx5B0tFQ6PFrE4tVGSKHGiqFDzJ7Eeemc7sRwGdZ0qy9g02ups2C1pCqz
KNr9siTXXQXbbB89j612o4z+CnSyYLSSE5ln1S81hCKC42gn966OBgjRqXfXggDI2i0UeXcy+rLE
ZFKmsNiYspbYY/LoxZR+k6iTTSsW+S8YoEOYtrIe1tOW2KsJ9bRM0a609m8wk2UGAT1kioq2lfUl
dlWgV0UByZieh596pN+tSSMG1W7aBy0ct2Zlf5cfkgb5f09RSeYeitDZSZJ/6UoIgWCvJmUu9Ygo
IeG5RHA9F7clZw9JI0pmUxKfku3TOvWzNDfWOYG3p6zfW/NNMoZAaI+zPTLyzgoIGyWkypUXD34i
NYdVT9YnIRdSRBv0n57pFH0f+xZB5TmQ2K5QYbbpyvVgJ0PWJay+nL2TGOMav0nMJgMGIetAmkt+
lf9WK5B2SBtH+ktDFJFm5p8E1joxEZZCJpMMEf0aUbUFkONyQl1HWz5aJOGP+y1xoNzcChJCV2lu
dj2s7qX9ZcYRbMHHuu3eV6SfQOWsZZ9lqGTIEZO7jJlkSRqHZvmep/gX8fg1nHhjfpBL5GKsxB91
BH5fcviWmYs4Q9G29+ZF34v29xwrQ1PRvhVHOgTm7e2amGIfgYPmqGUj+zI+6YjBQWayF4CDwDEk
aFzRGj5iNunyopcgZs3ufvC9D8FVyfvEEBvZdz71n2segZcyVnMKC6+Ub1qjvart4TFvfQAAPeAD
r34yIAv0FkyUbv0tfyAKCm+f9zZ1y0XwwTDQn2Atf4v7TnhaLr2nHirkouWGBACW9MXJQF4M6yYX
+W+r1mV1B/vejm6SpyZTr+TmbI8KBgd3mQbLvubEup5wZafIjnH7fCOJEHEIkWodDe8JHpRPo8qx
6/VeTI2UWsRJyDDHg3I7LTAIAVsUwJ9bufQpRDuZXBWl7dzwAfzmZ90wAfR6P/IznY2D36TXZboE
YpNI0i1UwSsyD6iWw0lI1hgLKl8hOELdKx/raLz6F22G3vD1qOggPP+ioQfqy6bt0ibU/nrddMo9
MxiXp6EuPuV5xcLZ7tXsq1/iFQQ9ZnTuVVL0dKQAywLQ0lr6uw5AQ6JWSxv/pNP7X0v3z3yuHsPn
jekMUGFESaRQr2XCBbEhDkQGfEgjxjhH+By7tDocKk3w9cR3YkhlLRTo5JnjWWZIsMQr3o0bNCEg
i6gix2mNngSQZIJkKa9RgIo980tKlWJEYQl8SeMLCf2ubv5IXU5S64munWhK/UjqW6lnSoXVJNdm
zvG5L61rxKMP2RSTfUfnrRy+MZwXqWAUXbuD1fNWyllSH5TgzoCw0HfTByliG351lO/rlHjrNPZd
ODmfpf8hhY/Q5yDKqURDrWiMZ7QVvWNYDxdzyr6SmpIC1IJyvpH7hr3hnFBT0eDdchd1l40RGk1/
C8M252UAeOdq2EmBiyZlIBcu+lV0vgjIQOpE8rN03P0c2fuwMFagQ5Jzxg4bMKFO/2TYxh/NBkip
tsVmKvNmn5dt9myY9J7DsO59zYX60tbxeIkghO0MHfBiVy+gIQf3zYhmKByNsbifaPq68wpn2gG5
iN5MF/q1wvOHM4QG1+vH22V+6EEMHKdeWa68PPWfu9iwb8yiUw6FboSPtMyG1zRc5h8p2dmN4y31
Zdl3/TxcYtX8TfRw+CgG1d36bl886gO0kGmxKDezZ+jPS54Z9BCZ0xGz/ljLDbuUYSz0qkhHcX4Y
tKx+cwZi3ho20TstiaJ7C4GzXc4p402FJQipOdhgbJb6+nEq4M811JTHVkPirp+U9jlP8nxPGyRa
dNM4PtqZYmzL6U9tQXlgjyRfAC1YmyhPtllfvFoa/axaJPJgtXtN3+CORG6/zUghd5VtXafZWGyK
ESIrpTGUj2bxdlDL7Z26m+91II69MiQbrevUmwYYMdCWS9NP6dZp7RFycxqXaB+7WvR03DpzTHah
QKvEI6Rt/mjkMhAPeI/D1tmUSw/DXXVVF965aBCQMxfvJ8rjeEuJt0HAq2x1Y1sYDIClte++lr0P
ynjXggJOuugIA/6HXym/poWaYRx2t8M0P09taWyavN8C8N31Fk+OfuXCDRV0O6rWtVdaiEBR40QD
Ob6xowoSY9Vr4bQ5hanVH+JqJpxMYGbkHOQvxMm11xcQpkNo6UkRts2fJ7d4Smvtqxug1Y7MEvok
+r4MkCs5TdAbZVEHMBHpU6sl70XUUalmaaSFux91XGsGZY5WgwZw2v65ZkPT09Bvfu3Sy698Xx+v
6jx86VRNPdjjS6/D6e6hKriYmgFbjOceNNhjN1Pvwo9pOr00ktOXUUfddnCXD705LYvpbDQfRrax
B4iijhrE6/MtvA1PHKk594yqNC2/dZF7P9XNvnHNx0UjbQxAMKX1ABo+RdnDXbUgyrMr8vw5jIq9
Hw531EXHgx4/UICDdG+ssw1UY/THkV5K6IWi7gc/ecvpemwgJHSH6YmC7ocfzyHNdHualD8MUhOQ
EMOM4Dvah2ZnAAyRCC/gJ9AKVrmbvvcghmHUORoDcagLazRDvwu1UNvOPpKEWb2vc76QZtYEkaSC
/vHlHBmg6QHEHiYlPHeU9HnPQDbAT4hVcpgfJjgdEwN6Db14Nqav3LzRTbIw3VKk17Ye3cCRQ8/U
DL1pHxEK1eObvcR3pGrR3BnbWw3dylCx94MDXaFiWtd4UtGuhO+AZnH92vSm57pGOnjyqTss/UOT
ZdFV5+nRVqMfgBzTvkWq6hpSgSd9UH7RRaKVDiWHxXqtCxX0awx5XxMrFzPqzm4NF0VFa/36PxRo
922Kxia2qfEcaO6uNMuAjr6R72OL5bXKFqroOlfLEETABKdPEn6PRneri1pTl05XTbcoW7OAO1RL
5l2qITxWK8jeRhFiS+bPtk+xDlATo4PURuXVZHXXVBI7HqF1tqGjkgumWzw3lz+V6uS4Y30mpabX
+34YH6C2FbDEfIv4yEdoac+aqXymvv6qohPohctX6y6gx6N0M9MxosTwTqclauOx3rTA99BVsq0w
24pkzDZK/4eo81pyFGm36BMRgcnE3Mp7qby5IXpmuvGQJJ6nP4ua/8RcDCGpKqarSgg+s/de5C0a
FQmmnVn4m76aS54Cp6oWdoRFnK/X5yxeSrKRZxltEtOTd5XaBGnUeQUOgvWj2b8PYGGIJYYZQGD2
GvMxudw1c/C8vLeFf/CdDjrnnMzEWbrEo+pmq0VS7SpcLThBo01N2sud07qfAc+qJthpdEa7MVPg
e+NbajvfOajjlcyqXWmQm93iqPFsFR6N1CPLsOOnMYz11BENLLPQXKVdsjeJYy7K+RXXo3tpjPgT
wc68SSx5DnzQgSMxkiuvJuxYND5q0GZYedJGFUpoofDzb4CA/WH0ixQQRn3v41+l3fIJqEqxGe1g
R5gBm31z55vD1pQocFKMBHdyw7O91RPJRLVYN8FjRHxD2AXu2Mq++Mo65/BLcsbU0CQ3ymPYlOXp
irRq5narqDVJvYhTEANcJlVvHePCBQHDn3MlYvRKZXrs63ADlKxbOf0Nous3zsZxPTkO76zbrgRp
nns5LXfskO1K6tCelIcksPH3xawJPXickgtNIrhGo+BdVWb4Pgu/2viTe/O8sWYs79/hUQNb6N2d
J9VfzOE/h+61n3suvCHZd4VlfuF7HLA3kHJg+S8euUfMLhREG2mtA48/Z0bYb1sU8kCnWXixCQaK
HDIij+9OAIAPVzZCrarGjEJCeUbsG5gHfx0vsd9DtAgb7dHbWSSIrYOUyoKEkKtXBsmmgeqbYwYG
vwzDUQMITZNhM4bLvxj7B6fSr7Wb5WQN+gonVAkoUwTbIOS9Nsacc7ggyz8xKLLlIPbS4lyh1uDW
XaWnmYT81egsaYHps7skzpPyR3hRxe8dTNXG5EbIzaI4tU3zJ+6yeS1qMt5bl+a3NQJvoxpxaRhG
QO4QR6aeRGCWbsnJOvdAYeSd7Jlh03gx+rb4b1EYS7zZX03TkI2r272bkqHtcmsKFgWluwSv5YV5
dZZWEGFpNkJfhQiMnswxd02bvJhzmG00/Ty/5LDcaKjKkFmtrQ5MEdGxqTu8GhL+az3wwWfqQiOU
zH/nQ7pdENOLUBI13Nay0ms/dd8kPhHXZKGuyHKoGwmc51xSpAPu/FPAGyilAulB2HOYFQiTQzAo
BeQu7or1NqmTfEclb6xbhLMQgMhhx9Qw99E/nhE+jfmUrck6Ieec3AM7w1aacI1jCJ0X+oOZ7wgS
gH2aeug57w8z3Atc1M/8LI866uu1M1Gj+Nzloc3fqZ8JC/J8LJTtc802Mz81CAQcfak7YC6VCsqd
E/zV9jUbB0upTWkT7Gr8JgutoASqvnrHC1EuoXXtSI6cp3ibA0taMyc4qe4zSxaEn6JXIkJhNc31
VspGXYL64BmKlNuy5DMyyodPquaxwiKfdsWt6f0/daP/hDQBLKzS64BgbUWiOLrVMPlFg8TSuBnI
9KO2xiLHSNVoNDPUdhsdZIlvDhUvVXecjbvRNt99JZnoxu3nXHH1blQdkJx5mSCDriI/PbmJvoeY
V9ZZ17/Ynfk7p/ucphpwTMKBGfdJjVazUlLwKcDJ6IAtXwd+BpsAAmuUttaW94cMZd18hCokO1o9
NYDqSBqW/cZq/H+m5yE1X6ArkUSNvUe7qtrYkX2ed7Jr9F62QbQNB5zmVT9gUxh5Bzz7oFo+QrE9
ybvnjuCj5woNw+AtUbtc9+Q0fKjJOeVFAPSAz3zpVNSbNAWrXil/pUT9KAYkM1kH0yqycPRqH0ya
Zx4bvyiuhNQGW98+tT1FeNfcCyE20mJNFkczyuFeg4FvzkWvHspKgmtjZDsUrZCk0mPag9cGUhxC
vMbDN9Mllv6+c8n/zP/BSU1gThvRXksDMmkl9qld3bsl33bMnA6etHfg52LybhnXnpe3SaXHq1WP
u9xakgB6AbqakG4mwg6f5n5ON2WQHbFdcpntklPqeOoAsmiVK4atKUPD2iJPVNosqWz7VMTc7KL6
VszJ74n0+i3cFrH3ABwALgu++yB1NkNnmBdXwzSOl9p4jGWziQkU+fJGogxaI/6dhdVrC5rvI220
RuiuwcUth5+njednFAnVa1xIFrspQDQfpjNwXZMhz9TvTYNM+jl1zL0IapcwRtdcl8Qd7OPRdp9+
XjNL8ZvoAVa3biaQVMYE+AeuBxOpgUO3qoGEnbEPhtplE9IkttgOhXcvLRK52xGBZmgq9+6Y4SbV
6bE0hvFFLYcqh6BAw3KeJkDPGJbYN0f/O5DNlJ1dpM2WY3yQutyG2v60BCeBjIyYCBWexjWwN84d
qEVp1bAQ65y3kr9Yp6bwE6dBsjOStIQjEtbgZzB6o7Jc8ujt/vzzyKsNX63CLlLboB/mzTSF/jHr
SiT0wXCkv7Ev1tTaqCh5lHWzsfMp3zYWYgoSvOXOkVN3ZKB5IrN/fg8mNz4YvdnuEXA6H9Ho7Aq/
tjY+Wl0aHDk+7M5Jd1rNO2EWgDi5M793GSpsMxzG3wkSM8ObVhOUqjuUuH7vFKTHj+7zGNQo563O
OgBqu8PCSbf8rdKjMmR7TZXIdkMXweLRklxNlu3aMoPjTApZU9cAaKMZPrRwfO4GdXFgTLfWdpJR
kHGmJVXrXLy04M7lTxK/bmJuSZ6uPppifKIs8yJ98Ouu53YquU33Y3H2/ZHIut58GY1xgbuFTzop
HwMBbS8qJTfF8M1X0alfuhT6CbpBgzOtXN3dqpHWipS0P+nIJ4VksbBYgUBK97wJ04aGudsA5PNP
dk9YmdBjfp0arp6ieiaGQuyA7lkHst+Ct9avL5HnDAdElOa+SQpnI6JAHAy3qT7wvbhTZd5tRVcW
jMGjCSAI5vJFV/8Qz+sfG7M0sYmH87+HUIurltFXIsjsSQlSI6W+ukbLM9K34X7HMztDi+WWZUsJ
JsQ1r3R6xcqNtPWe+BhF6zl+5FGu38PuGeDF9JEW30PE5CC1a3URToTkSnZkE4snM4+Ga8OqmH7L
gpU1R9YiJmz/sumxGCcsqyFj2DV58+U6IMBH/tj3Kp3Guy/zk9lYGre7JFRY1wn2i9baF7HdPKUk
XVBamcmB7Ui/mbtmvooGJDcfTkkva8/Xuh/EuUloy/mhnqHP/O3FUfar9pk5e7F2bsh10wPsd0hI
NSRJkNwuePLZuGlOm7OcTHvrJa7/4abqVPlbQqWL32HqXqoUUEhvu3d0bObfWVW86DH28YT479rF
w8Q999sje/UXF53fzITnbxeG5iqYHf9rHH7nXstIgInaliavTtZitBfEdvorZDJmh556U9phjaGs
r5RaGMIqVthrNKXdkz3T34+icb5JJszWcavjW5zJ4THWGV1NG9rfKfmOq4FsSwpG0hV+YGZt3xJy
UQztbiKcems7sj9B6jOfTBWTYO8ykE+DlFCoWT4AgGTvAinBHs1kyCrZYFZ7lJ0VH8oohYqWN4N/
oWPZw09IHlKfHQtOXYlsbZDZ+JJSXT77JdVEPkyfZHW0O1bkej8THcxv6TeHUVBf0g54N4f51ykn
EnyPrc2EyuBgJ1ZN9DKK4IWwdO5BtbROUzBXbzKoSLYf+uDw87QZxpDOEmeLQ5rStrG9aEM2DKgE
SOjtWS4HUoKbs53FgMkDcx8Uwry6VWJd8wjjj2aQ3MytvkrP6Qgw7+vhME/qFWkcBDTZfy3Ex008
GvYS/WmvWZQzGPA6Zw02KjomsITuURPD0smeJjtx30Ny4x9+nb4xlHmf4qS+1Z4In7IccHkZxm9R
QMhiOBySLri6Ik3+XoS3FoGQXaIX95r2mGB0zcbh/7GPlIuLJqmk2JYx7vt5nP19FmK74xLUPPU5
RA8vpAMcAk9+yHmQ0N478+QxYvsoNS19xtqCyw9FZbZh2/+Vj+P8JyMvra6iPwmBlkyR2uwdd8x2
mPzvdkQIM4TZhb9XdrMaDbokN8+yBoYA7Ivk77K4ABQvN5JkpDOTSYFFxjLOTqmwDSbOa2UZb2Fa
0twFrksQOP2KaZr9tRzT3diVwwNYUv8YxuhkNBNwCiWpHhOpdq3XcHmKrOcKTsmd2HF5ZyMt7zKL
620XtdeYvUBVIUjQpfPmzA8L0fuzBKhNfeS5W3tU4H+jYsZ/Rq6iCSbgDPDF2/Ku+FtFtv+zxJeQ
+DPcG6KQktm2ybqy5m2YjPNrHkkqu0jdIj+Yrxb3jks+A9p2zSF/zlh26Ckuzs7A5m2qk+QYVuHG
qHKoiRPaUFMQtaHm8vzfQWm/JAZZhxvCHDihdV1dA2DRlMhDtm8qs6KsavmAWAiAPfp4sTI46bxZ
00JV+Vs2AqEy6vjeLHWfxEhKIofewnegdy7LhyQskXT7SO1Izd95JcVeS098qzJS4UXh3mF4m0/9
lJ4QdFWnqZ/lBRomWJIlWrBSLC55ZOZhdbUREB2bPNxHoo3OOJGMk4Vc8N9HP69VETQOYBUU08sX
5uVgkmuAKFJ92VBPdpVZIw7syvSaGKbsTnZD7vc4cI3r1Ei3tXxlNmDW+oF5qjyvsY4l+VPIuIAD
sJdML6HhWqjZNTNRPae3gMGSn2hirOpb0ET609Rpfsh8aW5Nh+xa3pjpEPQOE8CIoGlIN4yjVTLd
of2V7sqQ5JkJEI2ZMF66ccTh5Obt3lZotg2rYqpRAcuww+aSuSOPiBeG/Bebm971/PPPwXMEykU7
y9e2rP0nAmkpmQmi30kCv5/M5bXW7F9cBhE5t9VjLQL/rt08Ya+c90en8uTDMqpVzegQ1h/Unn68
BDq4g4y0drA9CfrKzOypiOvk4sblQ4sqe2rrZJPTpd/7tNhDsjq5ei4vqYyH7RiDsTQmzJAYZ8cd
8BxagDKgRu57OncnzbelWelrYYc1N1suRaxuDfq9wlbrPKh/5ZMTfdUlQ3kvitxzIh3vnbXnKqf1
5ZTErTpXrncKSds92aL5XVQGOqU4rFkPOEF4BRs4lrK+ScOmX0haws0bM8YSxntY2uoIZlb+IxVz
gTSo2ocgosqwSE1p3Lg/pplFLkiJZ5500+ScePNTh4sYU3Ok6HJJwBCMnM+Rb0fXIYkJJ2K4uu0H
HZwm6c/73CQ7Szb+tOoc9lHSHAIyjHyHjAArJBpMbrtYIgay+ukwj0wYEqc9NAzT91ZUavTVeXax
JFC3yolvoaPUIWsSZsiWd5w1iQCdmJ59h52B25BOhvbs3ZDe3Q0zRMWiJ2c2G54d07p0cOSoaRhr
9kSV7t3W+dPZ45Fk53xv8bleITTJ77n0PgfOgPKAx3UEXz9iWpliB6o8/RpF0Nn5iW9tH1EYk3ya
+fM5ix1rM9v9LhYEeyVghj+LnFtNMfb+kXMCRJ4n31zTO4S+PW2aWdY7bYadTQ8bGptoSQyz2yI8
B1lU3mu3Lu/cxqddnqEbSpvnwG+Mi0YqzoSjbN+CNGuItVPj+b8DVRyiZvDOW10y1U9S0V2KSveX
n0eAe9pd7BKjFfATEmSczPpm4FsZtMu7Qv6ux2T/XjkuGqWkP8SFbgiIZBPSO8TxDaHUt0HEQJWs
7IM65yWMBWpkgztfVYeQFMM55xLDUmztUg9sLMjbt58DH/mzL0RIWjIv9Qy8TrD6nrtkLB5cbi5h
Fgdns3GKTZhYLZiB8VfgJcOBXBfod2zpwClW+SUOk71hBHrP5MAkejrz4RS3H4C4yedW+bBVAThZ
GbF3CLpUM5Pz8EW6WELqgl1hZ06kjHbx9DJ37UWO6rftDNbdjTfuAAdHMIx5aC/f2HkuL4VXhKCq
7XucRtwJMWHWgxVzfidgOpaPaWsJZoDEBuwI/ifKIk2NgzGmvzvTVMxJ/AdoXZdghr+B9gZnmSuQ
f0hEQwaudxNc9qFOpt866t6b2OvexoDfNOL9e4f/hU4D5KBvWtkthwR2G+iRqWf7/lp7R9OKfpOo
SKgw+eorwQeG287g6yt9mUKdFnf7cqGktaFjrXxQoGRKEC8E4GWmXefQVEgS4mnrtrW9GrLY/WTQ
WOEkFuFeoujuVDkcYo+Jqu8k+bqyUWEoO/zjweIWDlsACuWP5UFkGtWuy4uJzrLKJtzmxDsWC6nO
GhtuHwVlZhzdkilmh5/b1b+PrEWTUDllCLpqIk47jWS/laMFIWk58bhSMpMINLgFnv0cmqTx9qiA
J0ZKefT47wuKymYFbrQ91H6bbLNQYX0AgfUS63Hjjk7w+HnmVBAITNVm+5+nweipCwzdf8hvDZ/M
xFls8uRaETEI7Vd9wuOy+SSM4S5ZnqoY05Ix1A+rcasrzojbUAC4Dazhbz10X7JzwtemkuPeSGvn
wCAlfuG2jhynVtF+ihhbsFZQYprpkbLuEc+D/d179DduYG99x7UvveqrW2xVnGJGVlyCuRQ7Yh/T
yaNNVNK7FShr17Czols6msZxzLh0C2LANlWOxJy4EqykBcWWdrmvTD31bG9hinFZWTILlSvbicdz
VMa7rhXmxWDmzqSz4c4op+o9cyGwY96PiI6yDuFhMoxpjzr/d55VMwPy2F//9PekfWevEfKjKuhO
VjJRrXJvKw7zgNMHQjYIr5Vk+ERA5DADvB+mYEtGWMxlj9JrHEV+Fkv99fPo57W5V6cwQmOXOpm7
i2uWS7A/1sKKKq7p8zlhibPQlaJH0FMDGZOO7jH3Bk4Zf9yzdYOgNg2HfHaCW5hVzotETTQXsX6w
BrNfBvK9N0NUekSlG+MjqhM7WqcteZ15Uc2XyR3JwPW8ZFss3ty496gZly8IRwS73rK/QtPrT4HO
hpOxHH6e/jzKK9igAY3fWs/SuY1cYS6802sK5KNXzO6JCBLE9Etk/M8jMDreWXUgi5aXkogJN+tU
cyenUgGEd5xjQZdXDWfLv2Vz1NwReTT3n0dT3JuHvhNstOp1OKXuuRSpdS2CDOmtJP+Ved6CK6vC
/rlS5ISmjLpWJFX3z2Na3MDTuvdapiTesECrMMeyNvG2gNbmex1M7XmoTVLEx/jK+rSf6+LMu17s
+xh/hI147M23GKXOXfocJUjMDJ+gRcdSySMunHTlGyYGy2QaN0FWl5teDza8M3aAPemh3AEoWYQ9
rv2u6a9tltg3X2DEMrFO2EX9ki4HakeSxtAz0I8BAESXtrFqHPAjuL2z39n3lFSxS41UjwQELoxu
qzfSt7tvDW8A5Z8moCwZWf+nfXzFygSnzAntTS9q/433tt1bVZ5vSSf1UQdoD/G9MW9/vppZBMSW
THU37lTvI8vWnymDHKgOBuTB1preQoBBsNk0FHaVnwYP6R4Ow4w07IenLf0UUB9T+jD0yakF3S7Z
ic7EOy0q7+pXfcmU6m0y/XEz6Fld0OZn98xahsilFl9VVG2Z6DFQyrnblm39nKWg65XQf+DP/c2Y
UT8zMB/X1Tiqu7IcZ12ZHdZk7vj3tEBnwxQjJSwoCPZqmNBXd1Cc3RRD1RQF2w4vzTs3SOLHoyZF
lVV777l+8a386CzwIjvFuae6jOHRlP2NSR3z16jlS1A40bGbympd8E6uQSfqLSAEAxQ6k1iTTdyY
kfw6ZyN9QDiemiz6XwGSL6VIU1cTCU9QMozniAgQDN5TewvNfvpGQMLGe7pkvWBKvmQC51z+N9L2
vDW5y9NtHpzppmz5yBO24qjfrokj430/8w1m3rn7CmvOylVq+rTo8hC8JhoStydBnA3mexpZOw2d
+1mOpPdlDogECELZq0NrZbf1uC/snsV1VNQ9Tt0oYLZRuRvyV7H46zo8eFb6V1QKUo1nP/uaQyzl
JM/f1RCXVKu+fjXK+KPwrImyv68P0eBPO5pd5/bvI9FTGIb2jZ+PM76RxofOE9hpKhqOcCWMj0Bh
6HD98HmKUKOgRipP7Yx40hOkdLp1/FzXyn341mc22PHzzyul/41y1rpohWUvLNQDJECFP9+rHr0f
sMxODGf384W4FWQkhW1+dOc0egpPcR/ByKpMzpCmqBne63MeGmQQtWJ8SmepVxIZ79FjWfmEF4AP
FkxdJmVBt26RO/092echUSBtmfQfW7Oj6XcjUA3ejA/EJ6PT1OJOnr1+6nXyzVCjXIFq7A/1SEPS
6FEczais34A4y6SbzspNDk2JB43hc9i5t7YJ6rNGIbbNeJPex+EN1dVT4pfz74FtXzZXJCo0SG/n
uLGvVWbb11BA6Kw6N9mlLhkeIVwWA4ta78BMKnUVbGY3nd5FEr5Wg+ndG9se3yuXWNvUql4Jd0AV
b4hj3SV/Khln31ZRLqcVO/C+YNttM4krcLEcCheWkki+WHdf3aaWTwiAKJwi+3eUZ+2hC/NpF5sk
tJmocFjQUGShR/RWjVWbYlUwJnemT/XuuOuU9HBuVcq/DHn2GYQyerKRYTad1by0FVnmdWx4R9ub
X0fXcm7EzrQrM8XiDn7A3qDwF4Q5g9WbNbcnGTt6Fzo8/Xnt59CRVLQzZq/BdduvlT0HwaaUfbcf
PZ3vgpHCFulOef6ZEeeWjw4gTevdssdhqTM/sQ/JTt186FP52U1s7DokDih2gvQwji5DmOpoKhG+
1YnvPKVEYWhlv4azPTwD5vqjfRuXpA+SonK3y3+1sLwraULxCx+SZOeLztj8PNWjDau2GKIddZZ1
L1FlpRBpITuRYvpz8F9GR4OzSGPgGJkUL6xg2m0tTSA7s0RDM83YjGYW/ibzH5WxMyEgcSVzRhe5
oCSqmKSvnAReYY87zOcavpuRkNyGiOQfJ0UeOWIyHYxrALSFkDPIosIvnPOUGi/tvA5FA9xTU7Bl
NBS7mY8CuSZsVTNCmOxwDLco+vn7eEb1kjSdt20CSs2e0NgXcoZ8htZB9tJLUd2Crv1o7L9MuOlg
MNrgYrKvOtJDVSu3yFFGB7E8GOTorvlgiSuhVmcCQBtalf8vFjxqqSuCtryk9Tby333VREz34vbY
Zw76Ppq172kSz6Jd9oGORJarIet0wmcezED0XmVw6JGAPVyyxwkp9gC0TGzfjdi8QLNEA1DWz/Zy
8FPigTA653tuMou3tRWXskvDA0ZVY22MNJ9DHHsYryBaNv6hS6GFwfsenqi0QKfCcHqeJvsR1EFw
UoxwiBioipAJfwezm+nt+ucrP68Ng14lkmD0YorD288hESzDuWAQwMSsqJO3/w5DmnKRGClRa73J
XSiIcpiw980wp8OifcPnbF25qtM7L6+nNfuqIlXWv99WZ83aFXX8Luwqvyo79f/3bW3UbixpJ6fc
kOMhMv16g+6ACYrjDccONc1z10Nq6GoM/cuzMWzt54xcuU2t7GDb/HzHcqigSDoRQbwzTqhtbZrj
afL//Fv+/nssUrx4iHMjJjNfmcoFv7P7hSLavJaysq4yZY5rIlnAghrvuT7574Xb062b/GJ5WZEU
SYgiMgC5d0jZWLXiXoeu/1mWSXh0VDNvquVp72VU+/S+NyOu7RdjLs6ewJlomarf+yb+0EIA0EOH
u1eGLx8x79c6Vmxhi0ndEbpMf2Y/2Zi1n/89+s7bLMu70Q7dmZQl522c0RQ2quzoJnvnrfAZg5iT
5GlhkzVZy/991bIsyvWx+h2apX2Jgqq8KGf782SsR/tiDKXoVij5uJXmdrxzBnPZcAkiABMQAkkV
HvM51luKe+4jEK2O8Kz+m9uETE2zJKCds1W11R1XsrLrrPs8B++K+9IpUtK6e6RN3n8ezc3JLJvw
9vNKHbIkJFD7YpNIdVXSr3cT18qVbHv3OlpefqTWf0Ddya58qrNr/XMQfnCOLfxcvKxD4oaqobOv
Q7lFGw7XyFX+FjOsfw4bW7LjJLEMQyDuzD6b77lndQd3wWE3rjhTIMXroa+7veLq/mLkQOyj2X7W
sKaV52SoEH1jG4V31QcaXUOJkNirbhpn7TakYV85eYctqjU3ppPhOsOOj5AtBFLC4UPLT2KrqbYb
x1invap3Jg6jy2SPh8rE8Du+BIN21nlLDgMV83Qfo3k4901x8WBynKuE1smiLXXMcpOHNFjCWlqq
Av66wdwjtrLkaU7H7qRZl6m06e4DJdKU2Vx3wZcY0jI2QWfIbV4wXzVyHewHjxY+8GNr1zVLY9W6
1IzKvky9VdxRmVgXs4VwONcGSR+IcPwXdyERyKuTt82Dc/ZF0lgc2Snjx8j/pOTkGUN+syH1XJNI
36aG5UkUE20wBX+ZEBd2CzFkh1I9ecxdvjYmVsym1B8ebdcRMt6q7BGn9KwS3wO/zbexyU+UGno3
aKL6BPgY8NWVRntXd6eq9yTUd3lMBHKHwWN7VRXPnucNb0Hx0pXWUg0maIyth1Z+jgs5hHCbdc8m
QaokZwnSpKLhy7GobQZtTtxbrHzXFeTFm0VQ7UhBDkkS8OQT2nYaZxreLI8wZY4FSxyZ6K0/WcnG
TpcBF8VObg8PtuofhT0/spmeX40MPZDnrsopadE+m86aDJd0nQiRrAcF12IsKWInvitK6YCFaOoV
IYLtpk4L0gsFScfqtZ5zfSlGa1MHxnAKCDha5fTuO5UGi8iMjL4GMUSAGsdrBC6c1LjVndeS5WHS
hkbDqxTGXhftU9OCbB/EheCLYTcR/GW2fYNsNfosPU6QqaRZzRQ6r7mkxOmX1iG9l+Nzz3AJ4Y2y
UCy5M8KQ6E3kwxuL+eRIQPI3fVXkVvmuaHiDdcQMG3JNglcKuHyWICEEEkaI9UzCyK+0LoYvgSQ1
6BOL9Qnvmp7Q9MUOMygTRhW0+oJkM5RGoquytXLFynOw/4cCdZ1lqOemcLgeuXqby+wXEx92HO2L
Ii1hPVBNbqY4UhuQzYqANuuKFdtfN0QerbxwwKitX8hjsjeVicwINTxXghHHg8id/WxHKNHjZbQH
z55lXYrghjzvkivTOuezjojHX/tJW24y0kOdsv4AZyQZcqLaJe5+x4L82sL2oFpBigZnYldPALyn
Mn21JJ8izEdHK3MyJi0zUxwtz2r4xbyPf0sk410CcksRR3DFL/Y2aos1lEIb9Zn9a0CLu/Uin3lj
LZY/0qvNjgIQCHPhwRlXls9Wew7ZYrWd9Q0uZ1izgDs6KGvXhvK8HcvBbVu2h8T4Fcb9BcFyepLi
1MWMh+rdyP9p5QWDOqRdDNjF+e3NYY6IrIrZOa90R8Heeo6zgRnirXtdpAjVFI17T9mFQunWG+3b
NJbutmHVsJpUW61TkWDHDPFYh0TtsQB/V3beHO1Avni5ekMr+gQniCYw7jadT+hRoA5i+Sdcut5q
QjIMy7Xm/W5SJH1fje0O55Q1Dk0736R7e5+EK69AosiwkM51nXjWRzPwoS2x4kxIBjeeQ/dohfYb
WKdmb/ieT+X2Rblj7dXNS2qxb1yqrTTeoZNA/GKodgsLs92AODuUxaDX1sxNsMzR9cP2Y23CtTlK
onWRFUsKd8Cfm3jhgQHhhitFv/oTWZ29C3KdQ61Qezkkf9VhfWTrdZqUceh0g/cxrG+qwergmVzm
sCUicm4uqI53zhjZ+3Gq7ymGyZUpZHzJ0/bkVAEiwaRloYaAGLXEUgNET6ktxB7Nj+U2ai+sxF01
RZsePYfTvk/FvnI0Cyu82MiqWxVO5xp118oyPbSt5rALxYidvHWuWeIgd/XNN6E/26ImuiyTrEH6
+obgjI3iyCIynaON6UV3h405hE7nVHJi9E4/YZPIuJN5vcciDAkrgPtVidRkp/XaXH7csgoCLkEo
64cwAcSgrpET7MY5sdZdnX1mfYP3TqCDS+r+GHEWdqiZQVvkpP/PxbOejG8l3KuZTe7Vb1D/VSyf
VoMcXvE7tPu4/4sOpDk0xVyt4rxMnnJ2nWSCMwTljlMLQhqbsN4FVn+Gx3MsKRYRQvCDO7Yw0UVw
JaUvY8XCok/8o0u2x0GPB3jCNjLbLn9eO6sPvVI3A7XqGp17tEH8+8sS09aas2fbq94i6Imn2ncv
utFX9nxXwWbraI3Wl6sd0AzU0m3JcmAqykvD1T4NI9J22KP2YM0JInVJf4hGuetRLG/+j7EzWW5c
SbP0q6TddXsV4I6xrTIXJDhLoqaQQtrAJIUC8zw4gKfvD5FZ1VZlvehF3rxxxZAoEnT8wznf8VMd
BeS7kLT30fqPURN6Af0AIUuFI/azL55Du0Zz6B/J+cr4LEbdKU/gjhcaZiuldOguzDbU8DpqtJ0u
q+Ba5SVBQmhec51sG25RYsnYtvfVwYWylc/dlTr20MsK2cZqZ58bngJyrI2uwKY4XssEYaGtQYpp
9B3mgL77bqwVxt6eS3+6IK1ihwXXoab7cxf/OZ7dpyZzOvAl2WnEzieK5SkePJvs0/Y0RGlQc/Iu
ziZpl3t3wu+0PIplkfiT/NvFcX6nMkSzJDHF9MJuty06YZLjTzYajHRm+R3nFhwmY6RMaqJjlflV
YJaMyJDQXuzveWFyWbsNYzHTPirDeSTP71u7bnVGzHWPQarYDSEJhTw4EZfU1/ETb3y2DEBT+uFt
shTCMqArkV9ubJX+II2dbTQnIYL+eheu2e+p/TxPgP58dwxA8jAM4DOSetyeJytOgp7UTE/f4Fg6
oK5e0ARSG/q9/xwV4y/NGmbj9b9Ep+azIOYkkllyJCN776cLwUjQ8/P8LfG7s0yZocnhRaLExLyd
/ug6FNJDbb1kcLW30W9PxrsZ7gx1zU3M/HAsx9tM9kflt8RIS3wjRcbMo6EzgGf5Kdp23+v6OuTL
msl1XDojyCbvJ0LtaTNRXbNI33ZwUhk4ldZtTkVcxb4EM8I82cBwcqx9zrkya/q7yj76bZhc23PU
iLeRjnZrVu6wSRZyR+rhPROxywqsFnd2nLcnXYevzRS5235sSaCWLS2jiliXTIIyp43ReA3HRCl1
Kf8Z99svQZr2dWDFosQV46tNOImbxaiq7bh0+Z5QX/I0U9899EbYI9mOboxi1QjP07aejCvZElbD
bevHPJi/VcjEwc0ebdt/T2yIb11e3OUEZHJMkV1guGe25dWp6I324qeAEVLRH6xE+4cZ7NcdVzuR
bopBMdr5UTMWJlGLTesckiGyoA+tvNh6GbnR+Zl+8P0cExcZIGV1nkqTxNlKPrRt9HP0JsIP2joJ
kGLj8TVSZ5cMgB0jUx/rqf0crJVgLCMuw5gQ9Gz6XFp0+V5PknBK/2bi7Zuz9ol2VO2jxCVdDRuK
aMx5F7OV7hlK7urBvzfWADWR0Yx7zFOzzt4MM0ZlXoFb32EZWEqu6KViLJ1Nt+h9mw1w5PEwWdrf
89bhFBEbLUErYX6rN1ZUHloDqXaR4iYpBewHvmQhkb1p+T4IXFjZpj9Hx3l0STRsFKmbdcjIIXEQ
rfTLRbgNz6LW94ggX0frbHhczmpZfnrKQx5vJ+cSAl7rVY/ay852aUHkUEzubGvY2xP5VWHGrhrN
KvdnzzpxoT76gMDJYyB/NM4PRCA5Z4MAvtFazL1H58OJ2lyEQZveG81msjEI9WcEOE5AslTKOCe7
43wYOMossR2LBMk3pADPsI913h4S1oKs3DZGsRQIUpwv203Zp8TmySjHF/D6e38KfzYUjqUPD63i
HPHMH07Ipagmd4viGNt7bOzmqvo5594tOuldYXtgJiIZnyOLZivytpNrHLWbXkn+fO7tYsJTaL+q
ejzOjXkXq/41oXXhnmoc57Tf5/mhEPmLaVo9usjF3EhsjDUiV12qZWvWkUVL6FWb1KvpEFBfMZhs
96Q4fY9ecZ5jhrZimnczFMyi/V370clJxmyn2vQ6+f2bURg5uuJPluLYGCj4duhl8NwbOPqBRqTe
quEu8+sggVKnmzoW7TENxQ4TH+OsiIyr3A9/GCr2T8DMo21lTjs1W2SEyp7asvO3hqf0qtZf26D0
zTfCD0JxrlPne4dyip8jB592hbmvX/LAkl9527AAnKGK8HKUO4R6G25GE/7cPDfGnQ4jfUzP5TQb
l1KVA2/piGSIYsXHjdt54ufsYldDLnjoQyvZmZM7bieskNBYytdSWj+6KIR9zlAo9nDvWObz4kJN
dluiQdoM3krxJMKI8rUoT1EY3ZjGwnxrYndo1Xs+syWz6gVyFxm+nMzxDi9G0w+vNECvnpZTENXW
yXHNh8lU931me6uL6OALXBlV+YzwxsNDVV2MsWLVMR+ivGFCOtP8uaX3OC/+AaXtMYlJGmp57SKv
v/dycSPc+JpA2HWi8JVuAqd4v+r0QTc6NQdWhnM6kQ2boLy+GVRc7ZBZtdsKt6aeV5+B16FwjO7M
hsg9Vbf1jj54608m+gWH8VNf73MmScc+XH1CinOIKOSNJ9P4OYkgiCzD1c1xr3Zh359MBpm7Dl56
gNLJP0ujgMZUFlc3/jZtoXaJaXRHaU/TiXxuJwCAcW6YDT6FvveCPvos50bfAj+yVoGURixnXtIR
Mk9Uh4wq1Lz1JuNUcOgzm8Dx88vVlreho/gqm/4kK3VDjHW95PGmaI0eKcqR0Sj65oxhq6kx6BJ9
vk26MrtwrTOY/tHzU87TEt0aJjgTj2q2mH8qRnyQarhRSLha/LDxnQ/cak/zr6XIn7i9/JT1/Ej/
slMAyMC63EdcXH2pHnyMLpQcBQ0S+zXTlIg3lPGVh/YtHME7w77NvWNCZha5LwUY/JhbUffb7GYA
Ktkrt17OoT67SVAAdIPYx6MF+R28gdk3Ad/xrY4+cNg/10n9TELks5ASlpGXIncaiBuiuOaeLk22
oQaN7+Sf/AT+PJKtOpwwWXllvyl/FHHsH6TncYwoUrKFscloZtFymBxb5rPnK9YiPQBN3GEUg+0G
6wHSBzud6ITe82S1zVTAaN1Gk28ZUi7PAtuKSkkIieTMD876vexUTdWgD8IYO5xIXod2l66Wi4uC
Pq6/PeaBW1F5B4l2ivOeZIzcbTjGOtatJQY4UzrWnVG9RHn61hveV426EPHtvJMLEnu0Mvdlpj0c
DX3EQWrcF/POb4Kpt4cgDL0USwzYM9tfTlDwF8YhmL3n+aseV21Rv/wccpxQiX2OWBpc4CTUYzoi
GpF6M0zvckSHVg8y2TUt21QCx4NepXHgS1CmVKwYzjezL50b9kvFtmEKtimcSAW9kW1TNXKm9eSm
TgZ6sKKd8Ivlj2bbukfY4Bv0sPGuUdkrOu1nvnO5WS12qE0WZuRFv8fb/NQM/mvc4GCzB2OkJ8Be
mBlWtM/0d+Ky9kE0Qv9EAdpra5dWWPv+6DawilduBncAx9UIjjNgCj2vvUaWx6/10trbNLWibaZ+
UHnJjR+7D3ZcxFvfZtDfIcAltGg+ojNFtSSBK7lUSHpWe6z1ZjDl4YuX07phJyrc6AEx40/SM5n/
ucxtXI6pWFrOJgvf8aDdzLjjN6ObzLjhjVsSv3+4drrTsXtcE0jRRVvnyG/HQLKBb90y2WYGUq9l
nVwtKGjblnGJUA69+vhUJqw3ISs1m+NeqxpPm272KsEDHy+kVM0sqXPHPglMOfu0CXHmJH27i1tv
pJOq3w0tx12hi0crVLu4ktODv8g7iwJ0E95FGStDzF98lMRb6HbuPunki2T6tnORrIeC6pWumhhj
5bY4opyg4/Zujcsc9LG4+MbEppUFc5dM/SEqbapElKzI0fQ2ryCd1FWyc0J5tnoT+AsadpxP2LdV
tTzJbnym2OGsIZWduQ4joMnZCiunT27bjuRgfNqpQ9RPn/5uFgQm/lwf67B+N2XvBnmGbE96zatR
pZeMl2RrDNGp7t0Lq61rOeDf8hhe5fDL/pwOw+QwZ3UrlOH+Y9HlL9Nb1f9289xBHF2+QFVpeZEJ
9nKcokaYxLMMeV0ihCKsJ81p60Cz8DVTTX/19XZ6xCZxD7QAJobfvOd2fUAFcWORi9SbmX8WMfd2
XZS0UYSecEPbC6rAfVdi3kuS14HNV7A2CE6F2QYJzF0l1uyS8DWq1A4iEWRfrwbysKhXQ+TzZmmQ
M1iPAz71zYB+Z8vC+9ZrY2ZL9t4rtAaa3RpIvrsNPJBTOM3MuUzFs0oKxpf6NkFndZtZtLatiWvJ
WxPtpf3QWG26M6qjWavPyE+vNVHcd51cLtGCwalvFxQvPkaintMlExPL4Dh54DIjfwZYE6fFnAHj
0EwhHuKiIMMPBdktZ2OJdha82Ei3Xyx3Fjq9p8WbvjymgR9mSOSyk9xBToQcM8Ryr/2ILkz7R4SF
t2M2loExG8VDo/Fd+xE4Ce7q57BTOmi7rtw3/rKc5BAnFz1xYRmD9VyiSA8Ul+BNnNDnLXhiMNJv
8WWwBhXVM0ouKohCvMQNKYdCzkMQg064UbbYtfQ/ryBxDpmww12f7eToyb3n2V9pZdnX+L1RGCq7
hDrIHa1AudyT0zLlAxijPPZ8Z7+U4fdg++JOERRBzW12j4YgIAgq3Y0sE/OHhYU/oEl8N+tU7Vs7
paBro5c2l9sydDri3HVxlzG4CVi+5DdZDSktx6cUCAN/FgTqjbG29DqS7c2SePdLmeutqgr35Bgp
5SJTghCtTqBMR77E7XxGgJR8itpstnmGzqZ32zs7b3YL9n2FJGRTmaW9MRGPl5V+jpL6B0aM4sRm
7VwZS3ESqoAINu8mNf7IvdqkbEYzUFZvYBqgwbsJLa8uf1fou/PYegzn7GEC3xWqIBRgFVJepZ4+
iZoW+Bfs3L3fOb/tlhnFlBU7JJRUx+Jlwqt7h/bjskT+sdf5dOTt3Uap/RTKqNpaxgo1sd5li8Kb
TwOAknLcIrKKjoKEooPt1odQN9e5Kd6npDeJXGIo7yYD5rvkw03q5Bi5cCwmJqq7KVnusaAWdMnp
eq53cEAE7/mQlOHWlgyDdQ9zKIkvpgYxkGC4dLpMIu30DHK0+cTxriKWKmMiOAHXGiHxr1GeYH+P
YLQPT9rnF/f6+rZP0VBNj0nl3Eba3POxp1PS7lMawwzsV01QHhILZaThXomBMBDmhEte+VROp9mo
08OwQMtSZXkw4ul+zIbApKLS9eywscAE3mLsradnHzTXKuAg2TB1XpCD8ZFkqovIrTy4AhNtOM9J
oJyJj39tXMwvh9XG1m2JZUO9RC9Kss3OCNXemPCuRBavNZuMe9wFgatRApomj6zD36KN6xOBrfcd
TJzBp0tOK4FQF0aoAWlTplMgFvXuaP8Lybpgb+c81mH5O2vss85tvbXamo/5jAfYquZnz1bjXhV4
nkqoNKj7WYqE59ZNwh9lNx1Gf8Z00ZNLYS1XmxrkkmrGZ9zO0eFNcpuPyUnOZreF/WVuTLfhjtXr
G4KW19VDe0ZffVcmpdx31fCWmLA0R88ydphb2HNarbGpVyFiPcEGwVEfkCl3RJjdutbV4aP9x1e5
TnsITb+f0ZdsnAH4SE3MxB7o2Y02zfmGiqKAsnRpNKW96INUOA+A6X913vjOPTQBTB3FzDM4eZRJ
FZbGDKWrSiDopiTq3H484QG+raDz4URhnc1Nc2tEOM2gcINKERXjvRKkT+qzjKGy2ngVr6A/ISBy
mK2hFd7GDSZlBJeA2Q27YAieD9csey0QoN4OoXleQiIHUbBFuzI10EA3u8KrxLu058vkfBEQbYJ6
xou9gIzdFSPLbr+l8dP1svN1yI6xO/qr/tQpxYcRgj9xTSG3wND9bexdZaMJe6onvSmE/B3r+Ivx
xXC0jeJLuQ1ygBzWEZrcdeDRcGn1900HEaQnzHHr+ogUGYdyG8NI3mJ/DMpEUb5rLOUTm9vARbA9
laQV+RWfM/xFRxWq7AhuNg6i0f5i+dKjGXT3lm8eXX9giiPDce/tqO4wn8+80NxEl8BKi1chpjGw
qmrez2iKICNlgqPJdvxtUhSciC42+sF+NC0dHfFGj4eiPltddAS7BHrCLQ6MEV99meP4cF1cCQCj
8rm+c7TJ8Wjbe9uJ31n+QMOLb5F0Mel+Rb/H713Sa6Vj/1qX0Xtliw9sLwoULZoi24ClAs0KYFh7
Lxq4Nb1o9Q7y0ABYKqma6NDIItsOfYac0WyDxhUPnMc3Ka5idGPvxRKC3Y8HWK7DoW8HPhkirM9q
pRGk6r4oRn9bayu9cw/DlD667E34xMvloHkFHBConclQoF/0jRBcvhUsVjkb1q3Vp89FyRw8a9oX
xTj11JT5k3bKE0I/luevjN7NM+IxgAdDK4MJKxMHQoJ73ppRg0lIOqaF/34zLfNbEqbRtcRVmpqq
oD1K2FFhhO+d/kAaDhtOIDgboEoMMdZZ+eQ/hFhHt1Fjd9tdb1XGrvZqOKjjqSjgWCRV9j5nKwlq
8U4i9ONA54RXFwwozLqcWdN1O4c8p6GTBv7Nmv504nmu/gzspRDf7WOPmqQHTOqaJ2E1WI4EpvZ2
bFEKMJCxOmpx4t1LuAYwg4r0WjhZthOe5wDgfl46cVY4wTYKUuAWC0K3IxXmYDGqO7qcPlRC/l6x
7myRKty3FuK6UefPM3PZkzeiU2r7TG3Klq1jUZP0RLBvo/X0oJm2dV0jT32c0r8lLkdPD8i2EGff
cJ9rE8kP96LljOzpdQH5lRROvg2R52DFAPXo9Jx5Cf05fa3itMJ56XU+v1vxbdb5a+dThmao1QIq
qNfFsh9TUcl9YZYcjKmfHM2mexjTyQdAN8/giKhT+/CbI1ud0NlTELR865SejjBZjRLQDYwQDoBZ
W4zFu+GGIiW/oppFSi6bAGABtm2Gp7PNRdhazcE3TTwOydmfmUhnWfkYzfCqYOy9ImcN+VSGL0PY
3igudIoNst8x0HF7Q+hhmUOAWVpu0tFG6D2cVdYJUDFabpEIpYd2qb79IXlyFbPeMPcZuozRTVXF
QeaK9rZkX+KI8t2cMe81abjFtSZvgHBQPKAmq+qRPPA0opGBirUfQSluTG2f1WI42xH/ZpCPvQ9x
In1iSGofqeYyutC9leRxsExJzTk4UltJe6M4Wpk4M0pxdH9mkPTu91VzSlqMqtnseTRYZ5yikPY9
nPi2lW+dabh3asaEnZfc1iOFUpEw06omQms8/z7NtDplDT1MjQ3aGlyYJs6KugDMI9PmzVDenTXN
w16iVzDz+TgaJJS48UOiX9Jl+Fm5mHLDnuu/7hAadCbWnTXOdrytBuSDlUnpzyV7sdlBVXH5GE6J
ESzdcGKG7Yd0m31PHr2ph6uE6ERg/awsKFLz6IC6cWDOd6naLsYMAbnFwmvR0nY0noGPOJK6ZZML
vgcEQsxaHsFOkXnjRuNTGnrhicm4pCruWuhg+iEWZEpNo7dFubdJ6vAhyutD62MsnCqCetRkwD7g
fG9beOIu/IV5zrMAPBNjx7i9I9l5lyu1QhIoMzPvvXBt8jRJN5u5OhOnJfI8iVExuew1y+Yy5kw0
YqStVW7fwh5cxxYIw+PmluMSHReg9MY5ogB+8NIyvE4OQbr10D9XtNiGnG7Q+NnHLooIqSb6YEnG
AHUYh/qCeqdzqMJdNhOWpX7XkcukVlhfzdX3BaaIcN8YwJR6xWdPsIoj2Gg4EE4LkasuWDckIK7j
8VJ1vdpM5vTJxEeTjcMh4nbxzZTJ5ZRFHD4YJvJ1hfhjEOE7sq5DbOJz9hwR7id8+uSB/PCd+KJT
68VXk3N0auccS9EG3UpsKkuDdp5VmSR7YN/5Yb53HBfXCDJVerhdE/bnZZAOCgHulwCmQIP5Nii+
bHrc5iWtCk0Qq/rlzvdscYuFhgDwkvWht1b5+LIJHEqMQ5Kpc8xC+tQ23T3RYfeCVzNIHXgrrUoD
4a+lIb/G1NdbjrbndtJwmJMvg+ky7XeHhWbIvkZB2L1vNbxHVn0sVSQ2lt+9s3jWyHtpXXKJNotJ
l/Y62HjYZITLWHNaVHodNVELVmnvumY09rrfseVGcLj0A7W7u4GsS0Fml8/pxI19qBM/cLig04KB
fkGYm8+2pqRG3vVj+uRUIZ10QXXtvizQbgbsIKcmmr4X3fe8+dxmf2QuLjQXnnxU+URM05ZsFgxO
FHWodehAy+PCDMQ9Onb5WxE9x/qxgAHkaMRnxU7Y/heFwcPYCFBAMecfWpRvxl4MrKJSPtjZwlzM
c9RNxT2AG3i4yQqk8AVBGy0RJ5aD1FpSCGwct31sE8Kh2LktFyfMf5Eud8GmgNwbMuorqfNfWITG
Uy8ddVD1vPFK+6XwcmcL8eDkggt2E3GXlvVplowrM9LrZ+R3uuidT5ZNv61I3ZPlU4EjKF5MpyoC
o/KG+7zW3cFEtb2xJXd1OFgFHyt2OT0rcC7Tq4sEl9GeQ+SHozepoK+KALgFHk94cZ3bTNOQuIaN
7h9dVtKa9SElTXxG4A7a9DUR5tmJ+7d4RvHKpD3feZUjKLJCBpgcmzLaG1p1fLgzjGsoStfaepQS
JWJ5P8PKQaGQPGY2AZiE4G47DT6EVWlppkwzQzqDutfPCotUN59ylf5GlLd1tbhIyWfZi7/mlmBZ
DlfTmj7jQzgOzMI85xvBVXI0KvHLJr1kp3psqBh4umh4dbL4nUh3GhT8GhvSjogsKvBA6MtSlo9+
0f1C9swUDC8GksyyYNwpWaMbCxZ+i1gAln9c0pvSNWERNs5J8KakOP2X0EPAWL7bpfFuTC9jWafb
uKSrlqOxEsCWY9Q0l9ihJx7WyRmZHBnKo0JPLC+N8RSTozMaHi4clq0AITgfoS5GKebqaaRips3d
LISRV7+Vym4ygH9YY7OUDfXOIZTW9UcoH4wrnDX92DTwZFDgkeGFJEgReNp0UL1DFhYJJIwiaehX
oV7GBT8sww6+FMBay7p5coyKunAJASmIcIdp/UrhMO7N9A7+ztnvyNZpHGoKp5gpBjreLAwSENpQ
fnRFdoo0PlihjF07m485ukxeqznftx0DqZRlfFIyXKcVJUIsTnFEACpKbDyUY7nOO4jAQXB5KUoW
JR4uFupfazOULu3z1BySOXHgxkFEjbPoGSYcO9DW6gPfI/lz6ASL6QyIH0AondhkkjZIOGyTImAA
Q2c7dY5gBJkHY3t0Iov1Vkv3XIQ6JXVNcnetsUCFDuosPCarA/URPS0eFwb8Vmm9oOfz4Ivco69H
mRxXRCBk/slej1fHMbhnxjZo06p/QLnpo6oqOPstFnlw03SMSki16I6TlLEzM/67cFkOHFRwIpvc
3hpANEgsXvZE/6G1QCcNcvaL6tYKPLG0cGzek0F+p/A9AtHJt5S6Fks4mtglAnQUVpvanMebSO9p
3nDHLrzQkRzXRBfP2aWxvh8S/y2pzovKz6qbEdKuYEemk0xcUU+UnNd8Gm4SXUDyqZjTJ4wu8nEA
bds49sESQcNl6pkdrWXen03kxojw84Obc8gPOC43CY67jYcxzaZiZy/gonuIh5dCOSzF1pduSCOc
1Kq8gqSLrmJSv4a8v9ToSA9uqvJj4b5PBvtTS9vqZNfVnQuZ8sRPWnO+3+ZxqJ8QcPtZHx+aREHa
g4lKKG1/C4eVgjDLkl2njNd08FxUuN1X3LJP4JxBM2d3L+lE81AUts9tlw9WWF4X4TNvrouHiHDD
JJ+3moLzTIQ4di1rdlmPojDVLn4H2XwKlDEoHXAdJ5AfkuSzqBTIWT/sgllgJORNLmFPwoUijAZx
Zb/TJemMRuH+zLhVI6zUKOPmg2GJ7DHFHTSjjD6YDtSfMau2HWf0nlH/W9LXHhMN9y6DJdjamjsx
RBdFC9C79nRqjNQEIoxKIhz4NxMZwuLGNW84ecMhRFfHflygH52GmI+VLOL9Il2G5bF9V3BHOswd
9zyL9iLPctxy+VXVVXNJ8+ihmwE0yphUw7qg+hnKX+7cHDoKq3iQbF/DybogRb+GZe1up5YdMKMC
TER252+Ey/61bgd9n7CIMKgvTV3HD6TGjmR7giVtO7FrsEvwbnLINMOdYSYw+Sd8YJepK7y9bwCa
BC6D6sWJq1MZ12cg7e6usvJ6a9WmOEXK/J4MoZ9jCVyN1CYFG+LMiKbeC82ZNm/NRN/naiI1qozI
KkCFEbZiIwqgYK1G0SHWJx1rfGaZURxQHKWB4zkp1g74cA4DiMWFvM9JObJbZQG1zmV1fB7ZcO8m
MW0IGBkDAHT+XZwaJ9tENxvb5T3jm28U+NZ2rjit2dIP+0wh6TNDcR9GmLDCebm0pcrOa//NRH18
NqkAbgylYFsIpFXZnNU7R1LwiuyzIaFjIPEn8p8NljBBSrKp563RA/bwy06QK68pfMv4EUNy2FAr
/4TVZTqI26YPVlQA+6uf7H2I2SmWmZUTBkHvnwEdFrNzAaQicd03RUrCmkuw8O7xst87xvzak8zC
Sf4IvGRTDCTvrqEsa2hI6pN+2Jj8biJwUCSsf15Twf6Ek60PWP9nONO9HzH7Wp+WaiGAVf1dJEkW
RXZSdI95NZ0jMpVWtH+jVjFe8WnXtzLLXlxDfqx5MWvgxTLGvJ+ahZn8VVtbX04fK+R+/WNc6asZ
hn9Y+jThn2uwC1KQjQz7659szYlE0GpIr14CCpJUGFeTUxFN78Cp1+Sm0px/T7n5igLLirrbgsBR
c2zeuM7+PJlperLyCH+VOAw+sGUusfVLayRBZqSfayCCsmIaGXuPsCWwfP9rsV1eCGDyRfftFQYM
ndVg/M9AMQfYcJ6Vt+szHyLjQ9fWsdPJcc1BKUmCsWr9zpEDiVM7gLH4Scx+D5mcj2t2APywJzE9
rQ9cn0hOvMD6MKByG8PtH2OprjniSTGGb+sLuWaHdEn9PY7pnYWWVZKFsOYfjBJlDlN5IHBQqh22
AepBEKf0nwFpY9jfmj6JJ2TQOAkvM99rzWHoZ3morO7PoDGSf/7zQMTC+qX1zdJjGPCBYU3Uf3Xd
fn2Wa3rOCKoK3h+kpiFYL641WcPLq08veYg1rgVCalroQJsSVVg+psc1AnENs1xzNFrTP7tDvVtM
MoDXQEccvZscKw5u7DUHaY0hDXNWfpHerGkQa5TDer2s4VA4ghD4qKf1cZJ4k/VyrHr7SUXcvNdI
j55QkrioLjUKk/UBIcRhitxsyV8SYlDiRoFmmz8kwhos8Y9rEN4At+1p/RcISX++IUNAppk/1z+u
2YPr9b9mmca7sBd7kcIVIXClI/x8jS+tnJNmNDmTwxJ65oeVWJd8NndVTeTXmsPAi0J9vhGJfgIF
FRhg+0OCHnDNftUNYyecpU7nfsVr4IPl2W8eiRCtX7+y2m4klOw4voJD+8A6/+ko/aslQSTkulos
cv8YGJr8f+OZn5J4szwbfgFy+lQ1L+hSsIk08zu3DL+KERLTjJieFBBCmB8cNOKyl5/jGu+WLwZp
DtZNQ87v+osZITIFUp3xHP0J952P4Yiz27M/PeIi6Hs/1xjZ0RFMtP2TY+e0LNX9Gpa5PmbNb/lz
hvUQJMdJsJzlyfz1t3//x3/8+9f0v6PvCsMR3Nuy+8d/8Oevqp7JCYz7//HHfxx3j7s/f+O/HvHf
H/+P26f98/98wPoT/uvxfMd//cTgo//4b3/YlX3Szw/Ddzs/fhNp0//53jy39ZH/v1/82/ef7/I8
199//+urGkocQo/fUVKVf/3rS6dff//LBK/vuL7z5xX45wuw/pB/PeLuo+Av339QfAoSfT8Ek7z/
99/+/uj6v//l+v/mSFfafEtTefzD/+tv+vtfXzEt7jNUsMowXM+Uf/2N3Ik+/vtfSv2b9BnOuTak
adRd65dYyvz5kvw3Wzquw5M0lekp2//rP1+K//Y2/d+37W9Ed91XbNg7fjce/rf6n2/n+rsKaZI5
4ym89Pz3r49HEEjrw/5XZsKWz0uRHh0T57GR6SpobWO4mIv0nnqzSsmmsMbpUmWDSE6lu8KXFz7S
YQivqCGXkevVF2g1lvxnqrv3ZWi6u2KNjbbL4tkhv2tLtXnwLLQl/KIxAja5JmeJegurqTy3EX53
6o4ZPU4R949jVWVk4do2ukwM4+es0bJg1IuUU7fzNyKzMJBO98zc/b0sKdMEphy6QB3uY4+WKaYx
pZsEaTIy1twSw8w6VGW3nAAd7FTLvBqz453zMJ6PenWi+DlzpHaZwGHYrdMe7U7orxDl+9Po6fJh
5BVCyhNH7beoZmJ5MTBCBkBzmCj7ds7Ktw6O30L9aHCWSCsCDmZ0+sVoLRAJXgHap4g8YhOy/nNK
HG425UANXPb6bk5sCi9jHve6aOabxUfhoWRlXw2VE1i5jOxcTIZQReNe5Dy2t83QfMHxFQH8r+7a
jC0wOb1kZzdk3wDYgMX1VNvFwa3JAPFQL38tpYHtRml/eXap1FgoQUWrqYo6A1I7HpZB0hPY60be
y+IOdEhCKZxKO5hMEW/cCZQVasDs3k7s4mj1DFTxfJuAKUaD6a5rBWMNhTpJV/B46bvbfCGzgBAB
6LmTFker8J9TXlb4h6PNMNII9yO642NcNB+ZlT5zJjHyM5kCjHH+nGdu8e32yzcKy2VfkB23WyzD
2/VtVV0tGENP7LyWII+r+lNKJptu3kP6NL9KjdQ69TDA6fH/MHceu7Gr6RV9IjaYw5ShipVUWSpp
Qkg6EnPOfHqvOm0Y3YZhwDMPDNu4fVtSFfmH/e29NgWg2BerA18oDrSn1Y8YFV6Q0grPMVkab6wF
kuJWED4F3tLV4+InHcrshU1St+dMEomnAuX4vy+Mh/ib8Ev52/33xe9f177/cfn8f7g6yqL4vy2M
lzL/LOLPf10R//4b/1wMZesfhmjIiiVpEnBJy2DV+ediKIv/kHXLUolEW6yI3Iv/azFUTf6RpumG
YViayrLHP/rPxVBV/i6upmn+XQmJVv7fFkPZ1P5tOTRkFcsWrei6qmsqv6Ok/PuyGGFMZGAqAm/J
WTdawMY+wYPjIAbapq7zPQEJzwpxGgTgl2wN1cqsdRycxNmVeajXJkMZ3pkB12TKzGqhFZCAqK/J
+btM28FqFObRrrUazAFrjZ2TmfXqcHlD9DRg91oAL6a3lhfekTAieHnqYzHTvUh+VQwpQnqFsriE
OMs0ShYmDGGNnG2tTKwx6NNJ2S6M+kRKs8jJI+ZKwH9qKaMGYSi9bLZu8giG+WkwnwI5dkYcPLmc
XXKjVg+wF5+IO/FJkkDUnRoXesbgdfrgDXw3u9wKuE72zpwqNEU2bbcqUjJDTRmDT8INUAzyFYwe
5rLIUOGCMuxfWnIKKLEYK+BbtuIlVJJ1EoWaU+tIwL2RGm4dXLEUv2UthIdgAj0QTqblKSmDRu4x
BFoNotNwrlGMUCEtsZ9cJdHWIBsl8qaI1c8LVjhOCD8M/IvaStzISC4URWzwgi3eqFOpMEmqp5B8
HGiL8mRakA5oPQVZM/qc91R1w+LGgAxvZatVg+T2rflWiXq4yvWY9DNp/0Bnsgnndy/iTt2ODA7A
781ldpIAaHgDYqytFy8MXr6kmIcHxmC4Cij06xtVhIwDp0Gbh/dO/tVKq9xESn9Oy2EXxOrsx9pO
7mDeNFDnsAeGW+ZRXOHZcFdt/QUQDDuGhGfUsn7ShjJIbawww1JYVSmBY8iZwsy+36sMFBziHWBL
K5GwgUV6k6hagf/caWjTWXWyiYF8UjZI66ozitgw5HxAIBOUjagPEdgajGZlvklUNfLjdDkAJDPX
ZlN9hqrJAlm3qd/RxpK26ecchq2f6kgbOTNFMzBSLIZ/ZCoMuDGz6IJiYTGFIqtIe6GSLGyeJsff
IlgReVCxXxNHaOtE3WGyfB+DoPUXONdjnh1CiByU6g6G23bio4+NaDXEBCTgsCiuxT7icJ8MJ5kY
qAiZ3FTxqegaMBmuyw5RUm4teu3MA1HtAb1I4YYdg2dmuwLB0kcS8Ac4A+NcEKfs0P8izKsMFtLV
UuOTVtogX9X15JKhwJGMpE4OmHxTJkTbZEQ0h8T0kHvyIUEPWHasv+DRFutENBkTadnnUJCQEiZc
r1w2HblX1+Yk6SsrJbzSw81rjIGVocG32CqsI0xHkIs2Y9ndKz7Z54XDm6rBYGQbn6ax/giqhyBN
7yN7YR+WxwIvmSPNgTNycnOoV4A0l8WSey4mJXaFG+wvwcketawJu5Eeij7l2htiMfNDDIMWE+VC
eQ0ygCVL0cJ+4sGep4Q8mDW+EPgWCWPjTSkp7mzMzzbBjpBjSbYpaNnQoY3sOmb3FuJhny4QxSoG
b7305IgGqzKTP6o24Quny6ZD6CTTYE1FsouTjZgkHMpMuhwWPripKCtcrMptFKrIyfSY9bJWH5Km
HpcxPM2szH6CM2UFAdCGAs+aN6F0NUwTIUxjGRsEFI5B92dS1/BtK1xD2ne4mHzRBSUuWjiexwHB
CAkfZ95M/HEq+L4GCVWps0xuXJyv0mXwM3IPMM1EbqG8O5JqRY4S1wbi3HwQu/qzQiLzR2m+odHj
PO+Y3kTRjBFKiuFXB8mZ8Q+e72V0U7MFat/jRiS3uhJm7Kqj2bkVByi3iqMW1yPmdOuJ9sOBt6/F
70I31G2uLKhOTNhU8JuuRj7dz/PbsgzKqeizR8bpdeoXyZVMFJ8G4U+3IqxrtDU9Sac8tZLkyYWR
eYEpQMfBm9vJcX9uKyqrAE/gB5071xxzC7IF99pyVtJVOGJ8U3OSfJOUl14ybPj9zBVeAiL7c2S4
ppLn3pzzASZWHq9LAxsAtMJrFBtvSVCJ+7YKRaIDxlk0NMlHIhLWDDe+tKbUkU2h31RD/1i4Kjhh
oI9OoNC6Uy/SQ+lSTF1R+UZNVrMf+luYdYn/LAAyOzF0016tnSHmd+oIUSJhRvNWHfqWoAbxA1Ow
2gOlBTx3DEko2ih6IJyg1tmAxSa8IyLkXA0EwxMEjI+mJRP2IyWdpqghYS6rG4unusvZepQwNfdz
vty4lpUHiWzU0OBmFy0V4HndvKXKHALcnEbey+VqaNHgW+oIEqh9Eyk63VLKjs11il5Qj7GrZmep
wZ6WdfPiq/MUu7GevGsaYR94ssIJLuEi4H2KB13Fw6y+j3H4IZZztU1iXLehB7ReAXSetncFNh4F
2PHzuMxd4qXWi+pTBdw94yFGE5KIuLHatxUwxakma6aMTeQny0qua9IOypDf1SXfY2lLBtRx5kp9
pm4KtGbcF99BNMURnv/anzuiXkIzdRsgFoYdVDSnd7znPhKt13b9jKcJPnBj1MVFlHGal7I+fRhM
bvop9MIa9TM0JtXR6jg9yD3Rf6x849p6QlISvFePstHOI0rdrhTpPeNc8oLilbwVz/Bp0HtFHBd7
rADJIVLmGhzcm5VJyydZviZc6kcLwTLul8AnNVZiC1CiUy1Gh+oJzZ3odLHbTsv8v/9vm4t8Uk//
419qd/ckecssN3h1iGSMFeY/ai8qz9RZtKwhtHbjOIdrdv13C+rNPhKncf/3/1JxlouawtcnNlJA
3pfPyuTCuqaHPT0gvOE80K4pvl2qgzIPjlVzo8IMBwnopVWnw+tUEvgBBt1eW4vQukVzHWVmYMAx
75ufchhty1EGI06VG2OuclSpjopVQHS0G8maXxPv5NSVv3OuDJCZtm0L20Gp2uPSdoQYn+cuIXwZ
8Ov5Wt4MGLtzjW4uLjMlFzal50aDEsfyLSSynfU1biCjBf4gx5uagJiMJXanK9Zb3WDS7Yx1ogab
UJ0lEKYSj2p57SaCs7OMxzK756xa3HMZd9UodgzQn0VBFSBci9yKoT1MmfbYkGyLpg7vtf6QTP0k
k6Ae6bFViFkEaRC4aksMIdX0Ww/Pf91mJIz+jsOSo6V9TEK9N+vaA7qyz4fZLXA+4UtMkRUWPCw4
qckHE5zlaFbJgDaUkoWPatmgQ7ij/AIrSOcaeEbIgpR83B20hYLIQ1SIvIya9APKWkSAX3wSft0K
OFOEqzNdScZtLD4jokZkIA69NNFTJg/7ocZbZmZbDnL7gNhxRUdXXhHD70c/r811Xbe+xtreDQZA
WurJhUdPd2lrWatioZghFVbgXJ1cqOFKTjMHze6A/3XgW0MdmOh6S/XhxKvInBpwGmAUZjZ5WVhr
rIq0dXwziEUcINbDCLUpJRy4mUtvkD0SCMsjJtn1F1A6jDuDW1mncSbCjM9cpQWF7mxXNAc3HhWX
/nRMu1gYXVkzvefCqRayZxP6dIpOhYhI30xcuqo+UU2yEB3g91IkaHAzvmaGSDOzsMZwezijcMLw
dmPedpI0AzWG+C53il8O7bc2fSdEC4BhuXRycMrXWT1DphZE0+KTnn9mCa4nzmMNiQsRTzHFOXY1
8Qfj/hxCPBzyQFocK4IEJ6laGNNjUpfPNNwM7GUJ5zORIZjeHbtRB7tR3mHD4QCuUhwF9xkuArZF
Y+nsQJG9AZUmEDBOzSfa++x4j3mCOTOAh5pPcpx9lWCi2FirhEKLmoLBusF3YViv+pR8wOU8Jwh9
nvjkKnBWJK0LzzzPSzLkjPRiartazdryJUor3JCiyhlQ/Ia6ajfg1dW+3lD62xHx19RHAfk77eD5
ybjFJsbANaZD5slCEzthBROvnNYtL+ZMkQCmLxcntLNQTUlqKurLtY4dvJ1I6A9gp5rOlO182kUq
yDa0IZs8IvITGyVXxmkrcWkQLGDcEtAlm1IYIKnt4AdlJNpCNNK4OU9eanK2qtN5b2DeF6K3preu
srqcjUaiUKGbn3FQu6/NAz79JDpq1DzYtZ4DANEAZ+kSwDDCMOqMplO3gJe5KFpjCjVJmy/ZQioy
gPEZpISDlingz6SekLjpSqrwlsHyxUSRhAjeenUWx/ljpL/JrtTsLHT5RWgF3Wmi+hU+K9dUTscD
U6/h7wBLpK2gVZ/O06MemoNnpP0xEwkvZPpu7uVPZKWDMQGGA5LJfuIomRJ5fS0/cFGYjx7PFyvC
Yitzi09vHiauDtlHVYsPWciZlpCZEfgTqRebEpWYVGdmnlrGuJ8sEVsrg+RKHikc4PwOPcV/st69
uoRTU+S/XPZ42HgNabeRSSoo3+BFgZcyCmsY72JDoO+hmZ7gN7avjo/H6lKADU1wD2OLJmKdjsW8
7TZTlDP3ED6XmfTUs4aLm5noJbiBN6qgYaoNcCXkermXu5wT2ly8Tq2gbC0wIKlU+VGnCec5tSKf
CpUIN50u+lzR6bCWIxzGsyb7Mee8k84KL2NLoR1+yioMLw3dfXWewgNDYfbqQltNRrvwhjt5hpsj
nUBDcoRE/dDTC3VCrgHpoS0DlYbq9JwbLDO1ATOnMMxVUMhcODKQZpUlcER8USXJBH/TjW5Rly4w
9KM0zrmda7mwSpJnCTWlSQ7nkNnNp4FbsVa7Q11vp7I4RryUXfIw68opDLsF9wFoDIeB3fBupcob
xczQtsKDSYqGsmpb3sgJHJgZ8zNvA9Th7qWPgVWt8Vss/HOruk7cyUcrdUIyaRVA0/BaVpfJ2DZ6
sRJo4wniHyjGjItCYn/qselP87RN58dQbOp7SdWUuZcsRFiWQv3axhw2w49m+ZWZZat4ovEWgLEL
XU6CdDnsQm4rFYFqGR2YLhY7Ht8TKAMNxD3KHY4DmLsIRaYsb0k/cwv2+xK/HUaai5Z/lDobYe+b
wstKhvuwvEX9psP/lj2E+IY8wZ2/4JnqmDjO7NWXmTU7VZEbuJU7osFF/ifS6EvkFhryPhXlLSTv
EFx7iVpKIbCVsf0MrUdiHrTSN+PXNPh9FsWj5o/y24h280xtTew+vCo24MZmXNcLgfwVSVgSG18B
P7bg8y5hWE1bYTxXiVepaLSe1W3BfIzRQy3eMuNymEjMqvDKdoW2gQZrRwXlrJlEsuT1eUyhTlTb
9+QKDJ+8p0HWSiPNOQYv8+Jp4Q4kEfvFhQwofLNHjFsdSDHXOsXugMkQO1Xp0WMNZU8HJ7Bbkluc
vib5iGtRtVc0vJAlivh3PvMQVhzFnNb4O4h7TJR2Y20m/YKjG9wjmlHwWSvbXlmxvWNsGrTtExBh
hsx0q9gDxgRwWGvoa9awV/QnY5X16C9rWd7280fYfzZkWrEK26N0Nq2XtH6dFd5jADSjuQvjgzp9
mv2+7f7E8rHLsSrSr5GDenpidBwST0WxG+jfUyduEpW5WsbPTqOAxWL6hwtESp0RRCoqTnKfEJWe
L/N7JF1ak5yylMAUi4kMnTXVLzgZoYs4c/aqpe9ZuGcsG8SnnDMSerRd1V/G5JGVCpQ9JRaL/Kh4
aAf9Za42hbmjsMHG80TvipjvIYer6UuFvBCcA4D/Er/yom5ISmK1ZHVELlKEU9hqmyrFWa84k7wV
tJ1YrNqRhcuuqNmpd9PwCFJoZPydbknyAy4ThAWqDRErjYeefiQce6FNhT8aMo8o/ArzjIn11Cu7
CtxruLPUP5L6B5zK8z5rG9aa+A/mO8r2YsEPxq0x/GGyIld03PUmGcjMbZpr2s/eAm9Bi8AWv43C
pRp/oTFvA4yTYn+kr4qr+bOXr5nAERlnk4NKoAobFfecTlhI2cjdUdC3SstmMZp4dTgAap9ivIVu
yyqEX2fCFmStTSpviZstCSrlE6FVnhjAOFpPR3UprdXhzn8mD4/SdNL6bY/pRsLjz+ylfO3jDVt2
AK0JpQaBmJgXf6NVP/s6eGLFlzG8WfldMAC3bkSL9ttNJnwYVAkIHPMkJASz+Jbrq5Ss4/xccmSf
zJNRXlrlruAP7zlu40qy6tQvUkjN1RvUVl6ysOQCvzLymxy8tsJvNP1Y3U6QMbF5FICCCOzmE5Ny
QbkU6uXvNbB39ey3BcfJOZP2sOHcVPvJ2pfG0RJexZmz+k9Nzlw9df2GPO/EHK13sKL3GI5wJ0fB
PasPRbtlBKTuDP2ezkfK4/l5Y+5JxFwCv1FGOyPBGOjbanmE6ZnIdZC/jDSJFi8jzUzc/6q8deqc
JWwvju96yDbni2TEcywV1W6WwXBptHljNCV7vuJTZgGMKYvmR5swxaYJiqIZ2YW6/9s/w7+70eaX
vthRwmmol0amNXGiJINy9vizr0+5vqv4+FTpDCAfz2J3sCKodwerOkDmTusXBlL8gWJ/yVrflNb8
Rfp8p3BrGE9C/N4x4ki+E5gc+XBWldNcnd80tKGQdZg6ocApcNiE7/1wZqGZ82NmvgzJI493y3yp
1TcKXYVyQ/mb1Dvjskmiuz7uSzaxAWmKuVh4ma0rawxlv7l8oKikC85q9VkCXhs0VnuW19DikGdb
CbLTblmulRCCWUYqqP/UIaZ6B40Jx6RbiW9mj/eB8G31oy8b4hoKnhZhvlKyy4k0wKdWcvdZS6KL
tpGqW6AjXbhGoyCGwJxiMycvuKMKidG3y29vNdfQq7UXNSVa9TqDc+ST0qtV0B9zEm5TDJ8fj1cx
/4zhWw+BtLjmEjgOvOzcf1R5jWwJDo+LHx9jjithQOooCLsN/FFJ/G6WK5XVYQ1tRKQZKr4o8V5S
Lk/YgiJ8xMMdj54jJCjf01ufbvPwoNff9XRf2hskmiI9tqRtKR9AXAIDh6k0YrkZFb+a/6Q6iZxv
NbzF+VsX4cvlwemsyQW4xzuCDF+SdMNeOEHvOeaIh8lEtQNEpOyhjCueHxeZdwwJv4U7PnUt3SvN
porvEnf8wvrsu8sCPqVy0mhrLBf2Lz6ZTnXM/Mq3AmDFgRqoRltzOEjBrqi8PP4eJc486HbW/NVV
ON7Yn9k35/puTud0PJqcxvmT+AqW0puHK+0sEImem2IebtV5G2SbefzK2XJ4fssHe18CI37R1xZ9
LBnlH2+a8iOFYGW2U+5UjYdVlU2VDIvGjVXqXrr0NinUKhcPLHPttbdeVTyAWPmwR9KmRl/tkZcu
zH3F9AMR7OLnYPqZvKciOzVX/fIVcM4UvgF6GdaBVAw/VGjWFtD4aq/N3xIX/263tOug8CIBnC/b
mI7hnf/SKxVnKGqc2OXshedVQfZrVhNqCNCQUtqKw53lNLO+lvSeaPvk+XIb64K+a+0wcjDJyD8X
w2rCmQxZIJ5sme01La6cNxTxa5y2Wb0eeSDEtYmhM6UCfMiBpsZ3SmVCV10IcuD8iu8yZSzZxNWf
a+STkGC+hCQTEN1xnds8DRysVQUR7dCom1G5Cjm1JkiyTaZ70qySA2G6BEKHjk1wAaluEvN6vjKG
XDrGcGrVij/XkYcNFevszKL5SXsA46yrEey5mqcJJlc3gA9hfKSTXRv8WlSB9DmBj/sIYUqqqCRb
FdLKAkY1trmr5Zdx8hppr6LySOuRIlBgkLqA9+lz4GsJua1VPrtfMpx6imvmSVwZ9bYDvdmuxvEO
Rkpvv8XM77pNLwIKchiCIKfN83msVqLIthP/aKDfcZVr+prhIE8xpThZ6Zejw/2WttO44RzChigU
q6n9XaJVOK07HiiZiyFm0rH0tMiLAOK0jyG5sxRj65+ZJTbBoTdcXll5dFVpjTICLbGEqRJMfs/5
DRGtP4gc6SI3lte0uAVAHcwXZotG6zc84iJo18w2hmjL1KVfPwVnzNvQLanOOlhwMBCm6sIL5UMk
rDPaQLNzOG4IsBJdzGsucvVdKA79dJjS98aAWKD64uC3g4dsj1P8BCQ7WWXQdeaduDXXSbOZMxb6
a6V95fGb3lxKDCwg9iOPQKZibstpwy+il+vZ2BkYgTkpyEja14pLYbmlcNk1h1sv+K1GE8wAEbSy
F8SqJHknB5S0V/JP/EhuZrYg7MBSZ7Gr9GuV90DlcHxRjM8230n5Po1WMXNJOd8U0LH6DYGzkAx0
NmLf5UY/Lsdpesszurg/NeU7qj46poKpmmPk90n5GtGpAU/T7jPZlX+V5UpCXgTuJovIN+BERAfY
cKDe9Po0xZcsuwfVi9ntywY7nw3KRdnrHGuSvdld4uU4qD9J7JLkjmqaDD1duqq4YMno9wdz0/hB
spZsJoSlY9k11wtwu4duT9glVd4rYbtQLigeiJ4Fy7oZT8v422LVj1VWaiJbNPOhfE30c3LuIlcT
f3okV0k0ryGb4bo2bILc1fTK1U0Wd0OxrWo0xhhlWuC/FhudLUavE/9rVN4WDRqwjftafGBF4j/h
IvYwHtzoySZaXmBll1zPYmkbMo613rqEPkA3NpwEEDGBboYjbi49LJr0rMeU78kO9pGfZedclXiV
vw1WyFh47cqHQuuaYYHFWPOciwXe42OdPIDfESpmIPerWIdKPE3zCgMgWgU10BMhblqenup8OPM1
UigLVVjj7wr3scJ9ys+o9h7XMmVq6MLLR2/wGbF6FtZdEU+mdIh5ZKrN8/zVKmsVzIu1Rtdfjr0K
5Yd9fYARFRDReIaKmE+sYEe204Gju3alj33GSz0Nst1wkcKiZdVeo6K49m+98BpLlT2JqVvix56D
n5ybQJPc+MDz8SaHvIa7SnBlB3wBnFqyjmr1M8E/0VMWMekkyzc5OpTqbSzXIZl03GJA07fBdNPY
43PxwSvZZi8Rk7xQfxHzV0snWQ7Cv7ua4W/OgAdyJpm+9xnxOKGhFCsRWP281ZwOfvOU1aS60Y/K
SxpFUDCPabFl3B7ukHZnR7B7+b2LAudDi+9gqODlhjCKSk/odrW5z8B1xvxZxNPtJkWT50QMBUte
Hqz/KNjrL8JBbLReSyTx+ZiwZTs942b1T6CLDnBDZ5S3S30QWI7CU1TSabNTQ0pqaTahUYZB68A2
89MLmcNzh1hwjFyu1+QXPMEre1cla8mZOPNYf2fnq0UQHVYM/ZO3yiDWv9WfJ9rWz6x73uJygrSl
8D9B/aOTL4NtW14q7SDGu054AAqiYaw/PIXrbSJeDODsaNEu5xwuqs68nPORI3j0K7IJTCX8lLHY
WwO6rX4qzT276GS+L91paV8K8W4pG8Ej2sxIVUxPtcEniTWX8+mKhs/6G5fVc7DhPHPc6fA5ENuh
wJNzHNPU6a0IwLRdteodZnfUox5x+0pOef8eDrNHWXFLVnimNMSY9wzyno9OE7ujscsMFD759LwB
5dT9RtAErUeVaOTJDRtsWGq5Vr2FBShmJ+KH8ogJ+SuGkRQQJcayCgxFWA86sw9i/cWHXL8M7pfM
GEujVtyZHnXgacLa0PfztJfKu4ywQiILu9xdFPaivI0COu6fIwhIfIt5W/ALl5+NthbLz4QGBv1I
XIUmmE2f+fCUQ84YEPFsfoAWWACrCDnz+fqdvpWHc9X9Ju2vYlxFJOUBu4zJdPUZAayK3RIRNXyV
xj8zX0XLDgyTMQq9tPls5U3FZGHio/Al6dVc3hcEME4RrkSnj5G/k2awanLAbxXPQSkL6OguDCLt
7wGa8SBSmFVsNeHx1MVUFQAxBRbRTHfSAqNnvvF2SMG6e8JMFN56XpHnJOpPhh5t0d9Y3bplxctD
WYNsnDK9dOLoOhtvgrUp7a+gWeWzbxo3LX6Ns0Oqb0v1wPqWKa9Rezbyj6rhtr/TdEI43Hl80yTv
RiABMzrrpwSlb3yWg11Ngcu3eBY1yNtEP79ILSNvQUJBvZEnh3WUQ2RwJNdNAMRnySrYR+Mcq2c3
shSdmOzK7AEQ6Sq3ku+G+qHNmc9HSk9HVW01ThyDOy6EOv1YEsC++OAE9OwNcW3WbtJC49K2wqQa
617H8GKon2cuXV6hSPK+St9oJxNt526LIwpKV0lsAj53wvu+0hnic6xkpdduSnMYA/T+it8WPny6
UYRV/SvS6dtvsIjJNdmsr0H4mUfA9NMlxHhvMBNQEpE84j0RUH/mD41NpXpRwnVDihfHg8nAao37
et20SNAM6oxqy82hlo8BTcTaT6tA3rwWzSFL7hS2Sx37o6tTVph+dYBJ4ujI/VHnVWig9rjTHoFQ
vCe1z7FUsPx2PhfBecz9Nnpk8y6kly/5tKoB9/5aGldHczoE2YsV3GKNQZMty4/ne28xdGSpOnDR
bn91ndS+Y+l0Wuz6/Fl3tp8aD5RmEq7BoLsZAx0m1zSQrRuaBAdybsxMiCO4RQFagIzPquxpaD5T
n1mKOwpUVFe4kJLBQKwkhgupeSWxLJFycXWeQQtY/66ODlooElAjVKe8F9ld9FIkZJXU/e1plRI4
2kjPRZyorjG7jbkVxwOCEyOiXcE6khZvPNgtscSKe15n+UN2j5arlX5AcNPrXascf19F8z1ha3mG
FsbupE7e1PgNF+W8RppH+nq2tLzWEO+ELHAAMcDa+MiML41oZC6ddevU1YiMw3UMvISb7Ians7X2
0/Qa0f2rAhkNprMa/vSYwEh0a4rCr8wP4UUdU8YRytHg44ztU6RxqIYpwxZI6TyU28u0XJcV+dP6
e3SoKk5Xuodx2HJHmxOSKqCiqq5sEGlr2cIZq8iSaQtMwkj4lQoCxCav1gpZAn2FK9Gs7hmnMMqS
qW2AoANHdbLReBkqgJFyW+7IbYKFhcNaqqyJA9sG37s3EeY8G/KfxMHA0x0yp0cPwEU03LLny81o
AaKCI+j7fuZQtOqkUzVfQ9Ebva9a9AOLU0WFst9TuzFz95dXimFLiT8qus1A1GmKU8+9X/wSxtch
P2RPEQCShz7epNIjcsspkFkxbGeTDQdgC1n1PsodbfqIwfuPmMGL5M1yWreRj88/J+UG0tkhro5c
pys9dVAQXdGg2OPQPjd0IEFyABPpWJOyMctkX+bb9hOjddU/+Kj0AR1f3cpQ4i3zklUPS/WZiVHS
wNvhwNZfKf1P1zOKmx9qtMO0JXAN4sfjja4am+qBUf2zUG7dHE3tU0s92mBDjOnj8kddyfbSX3Lr
Kxc+DbJC1ZPf4vCNzZu697sdGNiBmlo+UWi0DrdtTws2oyfZQoBsPaB8qb/SdE3He4h8a5kbzliz
fOZjqEESSE7NNX3wtaeWL5FdgKmf1TCurnBm8tQjmIKR3a42yirhBtL4y7SKE6ds9z3FKvPViGHI
g7g7iOGDIQCBKdTWrtoWktM1u5C7wdDs1GKVO7AhuK36wYYTIxd2NkaR3SRMNxM4kXLAukCbsDJf
p/ALRDnHQ+a3wosKdi7u7hFoCSsW3D7rnRZJus5PsAhwbxDe52whUBCEyByHgkO42NaHe+2p6z7Z
RuvSV8tttQbmC7LHOivzTbUM/Pu9nUoXEfEii//IJGGpFQY1ibpXyS/YYlFAlv5p73pXP+mFk9fs
94pD4Mgs3cjmF56YmSY7lcKWxA+Evak9rH522vo1uakVzUq0A3I6S+9yuVPXo0eCMTYeGav4lJrE
bp/RvhpT7G1aoYbXZzjkqFVrw2WPQrFd0Tk2b/WAPKTIHmK869NRofe25ViukcvmjIpbbTPSzk3A
d3AYazdHKmRhDaQpGvulnG6q8Bso1yB4Vea9om/1Hqvk70yArPzW4w84LwgHyChvWfYb6IwMX36I
ZVknJAcEOOp1uFNyxggnNKr3uPgqCBgrww82UDtyYuzAa8YZ/OZEtABan+n4IZsue4Dl3CJS7bb4
RTnirC+ox1HEc2eTml+2i8vEPT70noBb4gS4C3G0E18EZCGtpjMVXXH0dJL8pGi5KpN7CtsfcbrX
4nFWzlMueC2PSs3urtnUsVM0q38RIWdmuEPgcKDqNMw3Wy68uFtc5FGkO8eCluzn7yWUjfmNlqGM
HH1jMmWpfhtCi0O46otHU1y06bE0x6BbmdgQSFzKmJ2EmiaEQ8HCnnSbVr3VLX9neRaxCZIdWAPy
Aj/erFkZ3Q7xz4nwlCIE7NXyxI4MNZXr0JH6C2sTgdmiFlZUneUZnbA40heHuKRFcDeVh+xp0Gjx
ToQmV7Wr2b+Gq2gdghpz49X4x/qZPA3iEuslEmzCKKF/FJkb4JYaAWefBgXiR20vneLGxUnOPVbR
/tNkCxuQ/hsZykVTeiXMvRaBbBG+pP7RGRdOvA2XkcgDU8glFEXjIgguRGTJfNW51Svk0mNKx/gC
u2qf6mvFoZwAlxRgXHuR9E3dPoLqlhXr8qRzUAHsAX+aE8ZTMH7C9VpfCH5i7RDGG4zxPBHUGQn9
Ds+vnRsnCxczT+pwZamd2LIk62jy0gY+oxmU9lNSXCBBOablZKpXNK7Ej8+AgOK8YBgHD6BYYb2Z
wj3rWEmNT+kprFXxphL2KYaOwea+0h0KZaMDd3HhXAOM6WSqagtuEUXAWsKxYXoScsTr5LZgmTCb
e6SON1C50VPWrX7o2x2Ag075Vpuvp9NMxLXUQxGSJMTQqeeL7GyTZSd80+lhev7iEurJ+NR+mflF
WmyTd8fKDH8J+EfHXTdkqxHwFSZ4S5Sm2dbF4sliz8Xnlksf/8HSee22jl1h+IkIsJdbkurFKq66
IWT7mL13Pn2+PQiQAMFkZo4tkXuv9dc2VdYgjegwtor1nen/AioWqyMZHHr5qCxCk6YztV/k59XO
aSQ0rrwJwETOnV2Xs1onCSDSW5N/0mQMgENVynpgWco/euu3t36q4VumWUc9oXL0Smnf+mSFZD6f
IiiOL60sYgI2iU/qZ9oxaVgcpgPbbR//6NF73l9vNKxfdRwJuOH9eMWos7Dkmek+I+qZ7GR3ZJTu
wGDxhGmtC2nL0pNfuRVs4L2C2w5Do6tpsUfwNivnTwrLizqLA5cQ5YEvwej5tqnqJG3QIQ4YrEe3
PXTRG4St0EbIETh/ey8W35BFPjMxby811TozdAoGOJIVSPkFW9/TTGM1W105hfkZvgOwmmoFlz9U
JOuQHr1XAXh0Rn6r+4xvlh24mIPcdiVKrQpcUis4ZhrPLIaLYBh9FQNDzLQnxxuHUGquQnQQ4zHX
yebKLiFg57KJLBeFLg3epFFCghzVr5oZMUL7aKGjx3WZrPh4Y0zsm3ijOF8gBRDnr0H2I0/xccKw
PRc3iYQ/T/LicNfhkXU5g8Q1aV8n8jvQknqYzDwFS2v3nmw4fTva4Al1Qtbi6iSnpesKJ1NofNfh
jb+ZaSv4rqXD0r0ozju9mYzpHBryIcDc3lZ3AqfBVbjmay8CfZDXVbPJEIYkIwMJmVRyv666BjP9
Z2b9s1rQQPnSsYXH2KpHH8Q4/wZwdpMH2QGILwgAJAehIO9qS3dHi2DbWYyNCGJoloitiCeCH6rh
vyY4+jzzq+k6lz2tfG9lICJxUN9vR+fUz4IV42DJe4PnwLftTfQ3khRRUKSy0U1aF4Axxw3QmsB5
on//v2DUdzRByc7cZOP9vwsVsrHYOtJPxXNWTj9apbuhsreLQ+XsQh7i/i/SH6EL1fHCil5QZL3h
h65PufviIJNqwqdivSGFRLMWhhw37kLlX13wAdFx0hPTzx6vSg8j2VuOx+/DBjbcHSLPYkJlh/gW
RydqADV3gHj+zLN/4Ni+hFwDnhxaXwKFeNGGq3KRmSNAv9AnOqhIQm2TJxGKWTIYyz+22AmiQVwo
I5i2164UJA28DdlwyhOyTsMfS8Y6t+zybYbAlYpKdM01Grd/driFGd0wcYm0SvZuniaichKGrsHC
Luli1xZcHcqaFK7WT4zdAlImZd1K0nkT8QJ13xY0eOSFK8feC4lmhjBrsuDc1vQQgLRWcO/vSle9
xARClGRNTuVzrD5QtxCycpYYUSyuQcPvVzObmEgN3UZcM2YFaorLBnG6L1msv6CRC4kL4WevXuP5
UZe/KvaVfnqY8muDTQlE3/LN5szUFhS3GJ50QBQgwDcT72bBZicXz1Dadi3K4/hoTusu/xuUrxnF
cU7QGEIzQOu/lkcg92Kvrx8hKwxwlip/Eo2xMpYDClbkiRqfMAJ+QDsqLj3ZALgDk8mGD+N3rj/U
IXbbfEcJyXweq3dTQ6bWUsZa/WJRovOQTFp9OI2oT/iu634N5REqvp5/VfY53ui+Zb0SPLIL9LtU
fNI/unQmkt7WtTMoPAOJ1G3iXGYVKvHAAMN75Bdl/bWcXgQirNJLJlQ2RviukiErRT9D/rQgIKaw
8kU8RVa+8klxIgvEbf6yrH08n1TjdQm+teolm+/iX+1ID1tY+5EDTTbReRx8UnRzqsSfWeqUHZIq
NzNvbAn6xPbqq9oBdaSpfOrQ61Ckafg3xV/fMLXmTlkjzWPZyNU9F8CuQwKCT5QfmfCh7URhnrpu
tIAqEE9DYVB2jyYAoIM6KqN7PK4WddsAEQi8Y4YOnqhwBMGSKNUYzTereGcXoBlmlWDE2KY0JGwQ
tcNLMRKT5OTVWFKQNCNb3cj7YjdCxzvkhd8IpF/nkBxF9OxRNT5aGOqFwtuMGBsUYlb0ID4EYo4K
6+Bj+YQ8bNMPhe8XoxEC7SxiwTnQvAQnv8YgsHS5SyHQS9m1HmbaYfqeWafnjdiPNH7SFZdhdGr8
CRkoTFQBZwm1MM8rIKJcPfBPDdPPgORELEJZJYHkgi+bF3F1G8P5gTxOhyFPx++0eQ/LSyu/sHzr
6W9EuqicvEfLjV1fib6m5p4hWRLwRZ/f4CQl3EYid6ALWlg4Z52htd9aqxG2bs8OB5ctReuUS7zl
SOBurenkbsYfg8B88bMAsKJfo2YQ3YuY62uB2tLOAxdAqi5i3goJrt7eQvXaQmkqnMzDGwxbsxwx
+6GAlbbfwJUGEwFv4kizqzqSf0SligXzEmEejlY28bu07tIn154JI2OK0G1iRCfE8N3T9oXt2uVn
3PAmKoDPkfEGFy/bB6pZ+SXPjfRazzRZxl/BtC9ab9FO3fwSMCu2n7J8kaWXguWv0PdWtife2dOd
F/p2oNKvar8NFs0jP5J2nhE2102aDfngK/gPgTWtFj+GJcXYTE2lNKEeV//U/N7I6+Crlm4ooyw+
52m+pV3OcfmqWWsS1xYoB+CO2D7U9dmUdzq0U0mEA5J71eLIkJlDlvsw38X5qOcbsdtFjuv4WHbi
Q5VcMENn88Yi0x8rKNjbQap3NZ2M6RbPCoNQXd3SlEcXtQXvnTIB/3xY5kts3C0kq2mqekH8rtlf
PfUyFpAklSGrzIdGDD0IIjFDoTub0keKSsWf1nW8y8SL9anE59C3V6T39TjLvHg9aGvHPobKN9GR
nXqPLdabS5I8qFt1cwKrcWggIwrAfFEzhEB7Ii4D9ZhNHadrP3Cx90AYvuGsy01fwWcRyf9iGQel
OIBxCw4Du4R4ytBigXmsqIWJI/q594hypOzYkCSVE6NESG7zyxbIE584PO7xDy6xCMu586IYiOCI
AGc0KW+2saE32k8L4A8CRnMf66yj77tiOzvRetQ/yB1u7NcoIYvw2E230tzm5hHkCJ6JtGueqIWG
TNjhW7GsTfVK0QGDOWXcfUx24jbV2diTY9du+8Wb1nSA9DBmG5LwXOwVk72jBEUiZueEnrob3pni
Udy4huKJQTglTEDn7HDmDAyYAX5WPUz9NL2A83A+wMdKa1hpbCV8BROWNFs89QUL0MDoQmkUAt6w
ObTGweEAMXBNPfGVYcTd9zlqOglYwx6JT0OfuJ4U0O3lL0ATNSLVuTW8Xg3Vug4jWFLdx/jMj5is
h20y/WuvimIwpOsEKJ7S8i9xhJ4jnUhWWc/WDITIy1zvF9gVtjEoJnRW98WECh1PFpC+kp+YGLAa
Uslg8TQgYoXgGlkvV3AxyVGRHkH9TZ31XJmsOvSIBqrbtYBtiGjeiR8ARG2xZUAFk2xFklpH5Q8g
r3KghIto22mr1yRHDL+WjLWJksMz1hte3GFr7gZjUzOfuARhrSrai2c2gOJsxrsZ9lX5ypjPoK01
No+FKbEHYJVeyNrhGlxH+RHTmKa+pSxDy00bfhNOGKPai5XPzA4TQATVpiA8SNtrtvsWiJnvH5Fd
lD4aDdTNORGCyyGdkRkcuNPwESqbhonwTjkNbjN6fX4I1wNnldcslyszORC3v4KiE3tFtTD/MJAQ
sdoN8Nnyl9Lu8/LiNJ9i4Kp+OeK6+CuxWLJtdr+CV17A8JPPKQytMY2G21SsIzDlYYKwrMYIwavH
eoeaSG4frfhSrM13nG64h1B0rQxjh4Snw+c27WlF9SgddZvgkkiQFm6B7nOTfOvBPwQSuCgtaMwz
SnBxgQvI2vu2YEnI9nX/Q9DaY2N+N4SL1zSappDjO+iucbjxGPTZZn4U/b3NzzLS1LG8JWivMjT8
LQcnxJSnReA9XuBH0VH1WqDWmyCObBtHA2Jz7VJaiA9ZP6wO9dW3Onvkz6j0S7PM2se6J8aMkhox
msXVGvmLjBCCMgR0SyDd4phr32oVWg2UU/iffV5mehgdmxaAfVSQfP2gFZrujAnLD9G5NsogVqTa
HbOfmXxAdNSxfm+9ZD3zPa5BK2aChFlJV2FFEeqFHl6AV39U3yZqSXKYNXGcLiBAXSuEIWzsM/F+
MB500y17QXiXwXvFA0HZtLtQdE8mPi0DJ1R0qwnUBw4h6vdj9VeXfFW+HO106zKh7jH4mcbXHv2I
884L2xZPdp9au8XVKygVNiAKAP4LqB4uxfSqcvRF3ZutP58zULUIx33Hju2F2l+/HkFlSZDTzqH7
U7Okkne4msfWg0EqDb+9ZpHQIssErYOTpN1b2D+oNXTNiQ8U8bnDr5P1lCEHP9D4y3Bp8lNXrbL2
ryh+e6LB6wq5ff9tOzuV6Zb5TSEmtXsS5BfuNN6KjxjJPebQfwokVBWEK8sGXeF14PGSPjlz6tlt
+m2inZNyXXf/knE/lmeWSu3IrMDd+qtRy9leG3H7HYb6ZZLvgv0nEpS20NYANRyvEJiyU3tmgCjX
zGnUZnEx9iknic7/v+Kh4h0SYg1ApmoXbnvz0wifOcTgyAvsxAAKuH+hUDwpfdRWIfoc3ExbScOe
M083zzZJlV3zIrQNE6nK0/juKKvYpgl5N0Dkcassg6iuj13eiDXxKWiF1jHLBFhpXK+lWBgqABk1
8Jwtwymgj9IcDAeZQ/Cwlb+lYB/boOGgqe+ECg3EJfd+On0zbbvtOO+75ZjitabgfIjEAFLEqCI/
Wyp+pU3KkWT6GMVZ++t7h58tvwrWhaZkj2e87+F9PlAF1NW5xiNYD08AN8PatfEHgNqYsG/qa8RU
vM12Bfc1bsQhT2q5J2T3Wk/fF0B5sStmXyouxbLr0n3Nd6j+y7qAvzRDk1DvU1xikkpRa5lfMNHu
0B2Y2uJrUyp+RMU30cCs/w6RnTar6pUPbUqO9YrblAgqUJugf5cjFBqKIEzWiBWi1tci7EyQCfTU
JiicuIVC6+iUEGqczh8pEt3xbs5we0T/Af+yPAXoFiHshNPvzKW8IOOSmtcM9IRVLGAv84d52yCl
Ua+asjF7ZFNMH0xdYvZDXT6upPAIHSpOffSuTW4jhPqMh1u1HKz02MosdwyH83moTuhXfGBlGXYX
uEnKvkmYwLX1YQ2r3l7jyDKNCgngHe0wwL+KTSjrP80/VaRy7Tp7I8M3Lr7JNVDx0nAobxMk4BYe
Z3kqPK27NavFGyvqhzct4f88Ylx9mJsM60+4JKRzqvLzs2208OBFjD4ngrKzL5n6HdlXHslJ3ZHZ
sLGhxnQyPnTXBsX4oF9hxfAVsxjKkKPpVZynXFwDYoXxjxIS4nsFCUMFBk+S7J5oKOHL5vPTfiXn
aTfvjrNl9yv5RwpamGLP6J4DEnvg44iN1yj/9WuCPgLOexGSA2a3CYARsQUMJMsS34BV7Qf/5QZ2
kfWEBlEPJ7vQxfWkOSJvGOLm1JY/GrII+tx7YEvtISD7Pnk1+VODAfX4jaOfXBGEsyX49Aj2iVFB
MBDyLSIBMleHdaqimg0F+LJYHghccZYdFJvga0axM4wXagrxBiHtocJLrX/hGDmDLWNH3jJpwDj0
JuIpyZANrTcHMVe0SRjUs0MS/wudq6rM7pN0Cu3SE0S6HIL2FPywX/Q/oXxICRzf2PwZgHkLZx12
+iAlOBh0H4yYWRfdZsOQx8Q4prIvohYw7QFy/wf7gaWwa3X9nhXOJZBALKstSlKnem3Lf/N7o17K
ej2KtglmzJVJ+uFyMtD6t58Nqk313fLY8bIbKAbpjXn5zE9z+Sz8aG1oEPqpjzVzSq8GAvLgx3F6
UlZsF04Mlwen9j9b2jEqq3xNCd3jOM7ZjiFEJdZ65rP0kCBvZ2BmLrD/G6sM+YJY7aXhCZOkvYq8
d+CpeLO15mJ3p/mSblB16rt2U26AUbj2sbqcmBkCBWt85EHwDDVVJfI7OQiESTz43eThFGjoLdYG
eGFJhAXLdvSM+u9OefyHTjtvHaI10kXcAM0cZhEe7jq+RGvHU0fnSK4F59fV5J0ulLMinSafUWOq
XmoEr8xMDAkGzdUBsGSD0jF75S5KgYZyJfAiEGDCc9xGo3Uz2UjY3ISki2xNTyHO/hE7rPL4LgAw
kM4QROGjJ+3W5qYKVxg42L+3LANruz2kfujHC26CX6d6Eto7J3t25Sy+jcq2psMKQIn/RT+dK0bO
7gilXPZAf7qXAOQ0J6YbzMrHubt1xVdZHOigQeSwif6pMdQvZ87TJmZa5JgnP3F/loo3MI7aWM/P
Of40GFPrr3J6IycZ5JpOLZ6ieHwi1eC40RCnAebXH4oeeBRsBotn03lPRrHz+9/uDyKfSn/xisgU
EwqLhw+FOkMV2He7WtYk3brYyCEq3mZefumaylepIspsy4BnIlA7B8OXZDzUfIJan93IDvw5/E2M
h5SXd2ck3ROKcC3RbCA45lH6E5NhHv/K3Uv7j2EXSo3gLr61twEgShrvPff0YtzQDJNVb5l7Gq00
9UUeDnH+RbwJapppo0dnMoJl3M8LOcpmfIE94B7IOgI+XkbtS5AnLYmwEWO3afmkajAY5TtMyiSX
nYjU/0Ml3X2FawOtPrIM/UTgtVtD7YS8fg2iod7hFQAkzVnxhMBusZ+t/Mo2YxlEcWxGECc0gbSA
0GKLY0gb3ufoV1WEJhx/zUetn51iJ4afqbgKERhyo2GgI/dqok7upKczH7Jadrv8LTaIMMKc9jYs
7xLjvd7Ovg5WU1vHdvigJcVMbk52zhYDaJQ3b7wBL+IQgBLe6tJaHAGMjA6sTVNvpm96Eqt6305A
Esc6+pPGy9R+aKj79Jc6vYQLN9+2GtZJyVhyzOYV3FDuICcYZq9AENdDIa00TwW8U1qypZHbBOuw
e1lEr+DRsm+9eY+jvzh5H6ESeuRdwJc8Ig3B7w4rrs7fB7d8Jpkynla8QvziYf07dCsYew6MJ+Hx
ADqczvVlkWjGcaXkamoXSX7TofYsxPFCcZu1d5PpPIrOgpMTy5CTvrUoGlPtGirbzt5aNOSsuEhg
ye8pxAobdVfhOjAJFL53M0NE+h0Pv2mPuvwCC4DWibWNPnXXaMjFjf5Mif7Mg4LoGZy39tR055Rf
Yk2X21tg3X8/J9PwgxVwhfFoYuDm/h9athmdxRUb46Qec673RHqm07M8w/LHGuO2912ZP4JCIjLO
XaC9rAJ5QBOjTptdYVvsCTuInYMmpBb060C/ba2GPvLPpvroMVmWbwNfjaa8Xaroyyrt1QjGrjJr
93+9YYnnXCFdKtpY7J1ie9q0zDLdEYipWSe7GLE2mlYOpzDk6bZXTviP4Ik19HaDLhplMoZCzC3d
X8R7rTOAdM4bu9MUMYJ/45qxeiBtBaGFMMrTu0KYgE2YYo3FdlbPUnx1aph7zgIBNo8Iwvdde6nS
Ex2CNJFHa6ZTLoBpA7ZhpqsZ+1zF1SIwEn3c4nUQBDm6TYGsaHwhSoqfH2VSR1UAYIGQaXh8Xu1d
VlN/aZ6yuepbHzZav9QFyvK3LGG2IfgcehXUPJxe55IjD6OOoH76moEObFD1xYgBVYgiuUErxsym
lxTObMGPjOZhNxOjxK/Ccmt9D3T5TdaP1kFSu1q1A8NLoKJCiRMeR9gSnbm9HDDmCCUNyFusoYrZ
1ibtDd8aYIGaVp4qvZDFiKTyHdiVyxE5be0x+9ZvYrke4Eam4hGOdOlyqEj8DabJ1wgr3OhHmN3W
HaZLpzOou9gfLX2t1zslcchBRwYQY1Zo/9gQkKK4BBXT4ENdDj+IwSbc0u/ZfNii/yQ5LN/8/gJ2
cLhQ2LVp9uY54AhtWCtc40V1LkSY9P1vKb8NzWch7atuG5FcAYyJvA9+1CSZYe30JhnpCz/yyQxf
oQ88BZqHIFmgCF4qSBy5AXtHnNHgUpTkd4rdzOJf2DDupEdD2vc11hUkNXgL11T/fNMtw2QV3kPu
iYGbsh02M5cFvSVeO12JahY7sMUpaJO2oUAMB/zOWf87ARulij+MD4npEsZZ0XYItkNtHZE/ucEU
DrIevPynsFguMWMpQTM2+DRiJFn7asF3gleo1IKMqJkFX16JNhmbIzqh5J1uLK8hImxEnG7ZACfk
my22sc8W1N4EB5uqwrH8OXT9mp3SJxNHNPO0RMD9NwY4zS4JNj3EcWjeE/koJIVVSqkTrGDevgTa
LZpfwvxhONQy7FNJYljmcPIgq5GRetGqIQnPxRyh7juES4Lk8E15dP/9NCaKlZYUEnlhOgdb7Cfx
tVTptZtvIGO0OMKoX3vtHrv0rl8TXNTIhsCN1vU22k065SFvdXBIReb5k4+ePByMv+lE4+H4KqTc
SyC5UfZp0bit/3Tq64JsT/cAC+Jua2ZretHZ7HyELDl2F98kAKQRO6ZHk6k73iztqA2bKM3QiRt+
TYxXox1R+6ORx77T0YYJekSlySZjaYoBXlsktVhOIIyKsNuoCvUYA5pXjvF9Xb3zVUQOtzbnSzN5
eY0sdgbOmd5rFEB80dAPK4gmBhhWQSB/miI5C28Ot+jYvNBdTwC+n1qQff4IjYc3i10KcmAbbobh
31i9xawfNnUs+WtC4WZsXBEn4/31EzbeUJxPTNUN1ZUlu/KKNZu0CVGIxIn1Hycxwstqj0n/TCGO
hk4jEPTVnj9Mgh3lmESWf3l0KJi0VrOvlb80jSHM42ktQBQYseUUeMD9IGyFKP11FzVb8XzZrKJx
Ve5se9nxrPm9elbLK5QIhD+D1s7+QlkhDrSg5pO9j6xN6vJSEfJB03O3jircxNVnOryI8zVA+Uec
o/dPQk+hZ89A+ZcmnEkRyo/2xKcHyouK7yjCamGEiKFGBNV5VINBBQ+o7YdVZlnuoNy0Bj/ndLPK
nWZfMSY0WB1CnazFWzHB+0GCWHckuKSLcfQneyKTiGT7nDuuLjzcfkYFIEohae2s/vvkCm3LO76y
mbDFMWg3Z3yAsM9cfcAc8AUCF9S5deuTulnW1nyR1jKOrlVufanZH+y8mXwQJxAi15f1qz1s4/Io
ZSioqLClNJkBMOD6qHJlRak9JRrMCMgpK/ktCH6jmQoyPISIK3XpV3f+4vItJBKBm5/PVUvWBL+5
s7ZP0dwoPWfmeE/ZUDETL8q7mBq1+JF5jCzt5RdtWdmwglAqPd0amGwh6MqmM+BFj0Ck+y2XDeoc
8UV0NU49XSVEh3SY2lnlAIc/UoAhm4fCQc81nGac16nobSC6qUC1TN2KvxxKzsCIkwWutVkR/SJm
sCLdkp4vFndsOe9fkauj93KfEco1LlG/4vYmAQyw3/YdTvjadvxByjkBMm83CWt3Q/kfWHz4paDa
TSdSAUuMD2w06qse7HnLpSdPW8Rw7ky/GbiLA+AVAeTaVfsTLMDalHcUvPUROUvCNkKoVsMegmT0
i8YhNADbqTovIAFUh7jh+IGCW/K4jKAehWEFynjcCuKgi787SzhM7fy9DUU+kQOUgTWGV71dhGwe
6hBhHHbIjRkUm8G66gXphvjTrMD7IegNtY0gLM3rlH5OgizhrBXwbYM/JjvOfIvl9ORZ59UF7DAP
MDWUzboNV3gWictVo4mmeBbfoQWm1/1xWfEQxas2mRntVY+odS/FvDlPYB1MqGr7ac7nZRPuWvVD
WsWbxTgJIIOWw2DDrQu/J0RCCpk+PYqMlCvRkRC2cHXZ9j0WPwR3fUEUHJgpTU3NQ5VgWTQ0lyTu
NBi3Ln2IzsX+SzsCGrS/EMgxfbeSC1+aT6BfwGWB8MN235rgPHgB98BTN76B7SlPwMV1CHwky9TL
kyblK8qyikd+HL4/8g/x923FoREhLYXIYtjotH/8Lzx3eMHgPTVrb8eHyQCqHEHF1MesXXKp35aW
heKh3YxqjTTu0EbIcy7Ahj57safYHKUR6kQ/9cwl22kVynkejsEuXJPJW6/f9Odg/ghntRl/FJj9
+GRkOP1MnBS8nu+Vw81eIhISZR3VKymu/KQOQG97pbrdK8uDOAkaiySkVYbUxZ6/VTp5K4oeQ+tR
NBI3MIol/VtKL45xSfSzlB8r+c8qXzURZwTdGX6m9e/UhGTK8OxGhza/tOz1LJ8klNR7I30tcty/
m7k8MjIDUMcy6yifY44WPeUVBsrhfX+rq1NdX3vjh6Bn90w79oKCIFME6NWwi3QIF5iAXcfrNYYs
bkf+COGaUjhaMizBh2IXbMLsvkQ3gnwShMrdIRiumSbAVfJko4V8AtjDmoAHZD3hbqFLAUMQN0Ab
aaztKvRR6o/wYzWcQHKWDHoksPSEbbayrJqDct7YsrQVeV8GinyT44JfIZDISxipPuRp7Ei5muD4
O4Z5meGq9H5sgZJzt9G8x+mbrGHBZrS2CLrqzO2hEDUUtAoSEyKSGMK+rKAkOxDRXmathJJrcYoV
stqGYrk5po0rficVzmg+A+Wr1/Zlc4Go16sbjhnL+Uoziz9fWs9EjSdD5Gqy58B9duuQ7TKg46Lu
Z8+GYArGD9yEAMcgcg82WdKsQBiZGF/wD9fYnPmZQ8zNMTSwqr4apvSfxttYgOTODYrbEpIuVYkR
P2p9C5XUu6xBZn0QmxA1CMa4rzLUnh7RpcbJRNoGx9Oq2yo5ptTCSGuSfuX3xdiS12vabL9IQ3km
9eVhIQXNtsUON4d6JHhQLEeYjGm7E87qLlpbQ7dz4pveIhrrYNK3GT/iyMWJaxauezWKn0XmyGe4
o7YU7ZriDVWGudcf7C/WPWE9KPmWxTysUgI2SV9StU3ziLH5tZXuxE+N73ZwxqE5xkRkkgnvoPd2
Ekrt0PrTcqZlPXWU+coCCQLiDwzGLywPPn2zev3spb8qeQUOL8rLgJYjBCg3kAoqMLFABquxOwUW
wvLzmNGmwcRJ/GcLZoNdU6iqLAZbkvSZTfka2Xchds1nVbBwaSfJ4JdoudoHYtlBXMCvAr6P7BEl
KGVAYod1Txvi8FfVdxW1B/lYPFtkfU6Vf+HyJqQJ9TrBjoxasLCmXyL5kDYOXkhUPnz7eIOY0wgv
2apB5eV8+0RQ6HblziWO0Sftnob7TWs6pneQhN+Gf9M8vFnzXXwdjfk+UgYKD5NunGajq9jM9gUN
SoC+mtCfwjWaMvVgHKfUQ6Oi50IsPxqSkyTuKIyRyAGLeK19kDchjlNF2sM5O+S4EJ0NjvxOH6Jd
nvsApjPEE0+udY1ZrtqRaVop37HGWOEcJPnZDD+9BvpY0J9GqZmIdKogDCoLCSmKyDCiaSNbcU0i
Tbln4jruDmp9C9RTXdwDhAQBgV+Ckg25akf2ioIiRfwZvB3/AFrD6gaQoXPTZyuNsm7ARJGTJ0OH
yz+z/WST9Lhy8gDA78ecPxP1acidbzQfGswBATnAkvNxcOgNBx2hfhaUkvet+hPfaSx9kD3pTdg8
CB7CRL3jeOaL6Ka9DPyJoyJnmTe29F/mNfjtpy19Vs6fqR84FUrpI0BXYVWyOxcffDISDY89S1w2
XMrkbFLcOHRsNCmZJJt0lawTghigZDS08yhz4vCkWTuLMpLuqTO7VNFtkQAciMOhf3MHLi4hSuxJ
V11uCpuGNgNuJmgfk1e7OPKfFBgoQY84MDHY2oeaaLy3hav5JEpZETiMb9lbpd2l7L/gMtZyLgeN
JYZi2uaXXmA0jVA50SWzTxmCM6rPYBlI/ikAHUV7YCya/GT+EvOaOtyFjIkDPtY50E5a92oZfzGM
Q9RdIVmCkFgwpIT2JR6PEc2s7RtWNADvVcCaY1YSfy6bXfBF5p1QpIAsQkxwFaTlMxhOkXnS+ksD
EJT/pmSaztu2YazsbF9rYy9X/tk+kaXBLwJNL2PdTOIKZQ4hP4mABJA7G9SA3cTGS2svNirMfQXS
zA7B80UlOquWHlqruY31ORlfy9LsDFNDUrmsCht9SPZKhDeGAB/IPK/xr6PkY6NAE14YN4r4MBy0
x6wBqybfviIiJ+JlSBcHcu1fFf85xqvavMrBm/NHDyq1tnuGyM6FWRoF/OcEB2b1BgcZx4Z7G4iE
/QbgqPdJCLLoGPADJxGDQTnaCmJNxIcZv4Pqm9oel0TCLu3q5hGiWgo+hXrdGt615aYaH8LPt3Bi
qd0P1iyxsLMPJ/lDir6j+X2csWodJETbvBw8lCrq4NYumAhwkmG9d+5xizOJJserReFIPo7eG2xd
/NeiEW3fs/haNDG5GU89J+zJpQp9uhMXjhgEU9+WeOvgDzUj6aTEK5qQZvNr0d3l5gGwwBy2XjTA
sM2IxL6UP2Mu5/nNOHT2teaK1lDt4UFEuc7FLL10N1X+iNpfOz1GxQqN7nEcN/EgkMNwZfpSc4+c
K/8WmWiLWncRm7gqAgB8jUZ8JXvbt3GWBCO0ecPVtFPU/UhiORpdUrGwa3CfeQp39ZOM7egsj+eA
jBTaqNHwNAgk1vb42eLZ5KIS9zJoARKttVwcs4zcXc4zAj7DX9WaAM9FoyZeWPNKkGDoXnQEsNJB
+yApqAkwe33LwVmuzlXFuwOwLv1Y3efivIGednAtNhvYtJwbMJYA5P89y68jQOLYYOtY3uZ6J9HM
rL7mmNkSaiwpLGj9hYTXGzOT336h8yJwkzCvcuOshMpjUW4zpkpgdrVzPEUdfAeyvzCghU+2esDc
rKc/lfptsUzUSB/5Uwuyx7D5q0TYJCsiCOXkmLc7lExDdUikM+HYboOZVtmWGVp1TkuDOgbEgOJ7
12LH0/S1Ee8Cel56x52dcGuBYgnBbxfwVUkrPjgxdpVEDgivOWIG6UNgVrgdXBvqQQ/O4pMI1a/c
ojKOgElY//lEz6zfjl+tSf4mo5clusqPfL1zdMH7gFa5QamWoPXu4CVsiQi7dKUht5Cqs5TSwvxu
oW4ho91Ng683qOviOvuVp6S7uqJSnmXrRfwCSfyhyQjSfIhe5Q1KjPBgmA2ODIQt1vQzbWPgI5Z5
pLEX4GQvJamxli4tng3U8Qqh40u1imz4BbfQfJr5MticCxicFnJnOzwg+VMyCE5sPTn/yvVbTmas
QXpUqP8U7Vmr7ov+iJCwqWji+jcGKrQg0idxb/HoMwjF3VrnBa9PnS970gJAQlGCRrSmQ3yzwYsu
I9FdlH+Vduvw9SerAjQ5wIiUZq8KAG5b7SnXhbl6I2rXNYzvVj4V+Im741xwXoWfc/2uonUUd63K
w1hoKGwNpOtA1QPcOtoElHEcpjVS76TaWeWLgSY83lBMwdAAyUwsIOxNdKCKt8vuuQxW6z0dOyGc
iJN8bhi92d6Dh5OcJN5cYFu0dj5xB1G91/W7EK7I8af4bJ0R81Hz2sVPJ8cfCGTXEDvjk+jKzf6Y
q2/F2vcE39DDpm6neRfHb/P4kbefUvEv6b4Lg1sIvmFudha3UxIgd3hBTYX76NDVHyX4NH0M/22L
ikpi92msyS1mPuZuL+sLyYdh82vjaS261wUsieV91gsInO9QeaF/0tBn0NlHqn/RGMpP9C2XBwAH
LvAi/mrM4DQgFYn2Mnh8oh85udGs/qvt1RJjIl1bhCOq20hs/5e2fJHGN9tYlTaBA+U1y7e2y7JS
vaT63/9IOq/lxpFsi34RIuDNq+hJ0DtJLwjKwXuPr++V1RG3bnTPTHWrSCDzmL3XbmVzZmMl/CYJ
uL1bC2MBz08sf72AoPMzYk/ClMA6bTvnVmJsIfGB6cqL56wskSRbKy+kb+RjqLdiOGSgkyCxgyZL
C5boKUbxtKMaKJ8RyvIxOdTZ1izExrsjXJEXEevHyBwTA7MCjYoORGd4a31FPBCS8ijZtHb6D9/M
JB9aFDW+jWpPxSOxVEpxg+3UfK+lq2gipelRSFcNb0NMfYwcg+3SUgGOaCxS1zDe8+wjmfaWtsdQ
WMXvKUdYYZ9R3cBeXVEx6OrKtBAYnbqGtO5TYaFccJZxcScCIUMJQVtew9z+34rFgoTDPk22Yv7f
cDzpxlIkvsSkjyza5tPOAU9an0IGiZK0NZeIpXqCS0A6SUe8ByNWZyomx42Ua9UDHvqoKx47oRMV
u0iOr8Vk0K7QRtRRs1bzn8H8KtA2xwzfFvkibU9DTkTKbjDXwskXfWq4j3H7gtL1VkKcHAf7oVtJ
3crpWDRC0UBZXPinBgkU1c83Caw7X9sJR7/ScG8I3d3Glte+uu71t6xaafIX8RhOcwohYaPaAbC7
lG0SSO45exWE5W8V+hdG5ZG6/qXWbzApiUOaPZ7V/eb+Fe4+I7dQZoPD3RDmV+Kp+BN+kbFTP6x6
EzFi85eZerGMI06N5CsHQSIzEWcAVfr/JpuO/b/ugDmkfIRxi07zQQijoVKk0DMs2+ozRX4Llns4
sKjt1C0JBGw4Ngh0kTKwd5oVlKZ3En9mernWNAqR3dD+UsIhJGWyyw8bZpckQvbbM7C4RwTBNtxV
ph8umTXByDiE6TfXQ5DeLMg/0j/mCjmlbFvRVEXMe5XVBEfr5sv7gofYZDlsDbg0P0amGRaMa6U6
I55K5XUmC5yqFLvOkiamsfYkJ9K027TihHX5f1V3EOIAiBDItfmc/l1PRzEDi7IPi+wF4WmagPMa
2N7SD6NnEoXlGsvntE+bS1bcPAPA1XdTCYDVoUCkbjK1q3XYO192cdKQVktbomi74MBQk1BqHDZB
CF3s2OgutVJacwhhTMLFW6zkl0xAEPINRxAfgP8QC8EE8AYNIBl+Cm9nU4kTyFAxRZK5dhqWPgNc
D7bTVHYZKpV9FUIkEjMRXn+0ivho+TyXk3kcwAuhPC3MTd65VgDo7e5QFUAZKKjiHJWrgGW/dsh5
sD1EKFsG/AX6vZbZmM7gTLQzyaATLnlp4xx3ZDKf6icoMS/9Eg90SaJHojHYWkBLtJNTW0OJCzJG
/CtBG3QYpwkWazViEqldv2QMcdLMd6f+4qUnRg3c2VwckA3iUE35rFpMAau2/fMxWVMsOfOpQbGM
0gHXrdimZv5V49MJnNOgbMalvnR87PI52qFm4VuP32+Z/z2dYdL/6EKrUdmLqv/x2IGhkpx3KOd6
edc7W+jTEUlOKaJq56e3/sTPQGIqSwp/VtfnOmfMuPAoEW/lHM1j/i36zhZoWHeLmFVK6guOsly4
+NNhEakiW9PhldNWo34epPsEzNnSHmOy9f0zGkVb3muacFIzEvF3oUi5IAN2y9xuUO5N+0icZ+0g
Pr3m8sH3NkW4txgezioQchsUbG9N/hNzfU/kDuoLXfu1sr9MA89AZs+yaT6j8u4kXyqJvW/Bwm/P
JDbMxqU2i/MPma2C0Dma6BqsgVg4J8e0+mzbvQa8JtxZEW3pEnedl907ZgNKZf57jDQeDZALM986
aQZGjE0fANWcI1qeA37hlMXKMvmLlpkUM/+g2erUBFqzMr5ZucKsQWMIDUgYxs0FLwJZorOSaS6q
HPICzL1l3+r0kvTf4UiA8U8fqpumvjSVxkoZHBAhPLr1Snp3yg41m9qEW29iRVAoN/lqon9ICd7m
6mQz5l8F+So1nwZ6w2ENSJpH+gDkTKuudu52tA+VUywB3gDJYows+hS1/dYxbIxPwX5p+lXdHZvk
LAMCy12ZESjDLHtuYP0gkBv+HyuLTMCXDYovXsp0xX0ddYeO4MIavW0C4ZhXirmZDAbrwBFgUoMh
rAgvgfHHoQAzxdLXRNh4/i+nAYK63wmRxsBQl0LFww6p/3bUzBPTw57FY6ySrPhnsIasayq7fhfH
23baYC6YhX9JjYjo2XmstL6HeqOwrMMH3y8K5Hn6M+EfrJ/G8EtKdyqHRQ9icLh2TFBKmWoW1IKO
7NbJfiTvVBjLekKOxPLLFV5XFdNOuekk7muLM/vwT0Yl3ZgekSUJe3PZJjvV39jSQzXIiVlh1diQ
Lc4w/69teYGSM5A/rUUxL6C05yk85oyAaRIEwwOfqXAC9DKwPpccrcwNR6CiK+SRC4gTWffssbrX
2c5SXFBxVbG3inP7BpMQLQJ4mOKm1he2/gWWcwu9+TxKl9yh6KSIkxyi48j9IrcE5FA7sqiGdvfe
UjHm5a2u30fq+fpiVReHS1RT17ADU4Z0MRodMagqpYuh3skHstpDGFSzdPjodA6s6Zs1v4B2N6hl
kOfbXY0Tbgu9ndz37tx3HyQszHApZIz6GEzgDqQl1Mqzc/VG/AVrkunhyp0t78/W9xP66KJH3MeJ
JQfDW1Ac1XpZaIgTqLvWerRz2pMzuLA1Rxbv8NuZZsbdM/Y57+qDTSOvkjHRhUeTaX2RNciHnpq2
kfJtqh+EA3uqVuoiXWB7FpoF/yChdYiEqID+Il6mRJFSjuCb0YanxZg1BkExQxKTM3WGddzvJnNN
8LSZnZRyHyHVkk4mHVyB2PxhGJ/KeEmlTebsDPhdNQNSpV5KQQkNygawgeYPS2BzoCScZeanwilg
kQ3NWQKuF3Wqlb2H/RFIx5uW7qdyG2MqSdDu0Hoveu1sv/59gOMVS+2C/L/I28vOte9ekF64YiRv
j7Q6U5D3IWXOVqJl0uOr8DOTT47LA6uJ91ScV4jUpQaLzCvBydgvLQOP3s4PfgRxroIMkG8zPJCO
9u7X8go9t7OtG5RRsM8da1Ys2vQY1JeiFm4hc9ti5RjVp+591/Yvspl5gyDQQu4tThW9ObIGsSPa
2jk1MvQqMLbawDQdx7ICEJEUJg/F8XbQWJRfGl4Y003tR/EcEuipFo4h+gsZxB7fdgBLJyCPpEXA
4vFYDjq0DAwnGX9rufawDYaf3i6ZTuOgoWfFYsZSpYLJKSzU6a62D9OAPHxOVRrzVHkrtD+4kvh3
a1QIbDdC9eorO52G2zZOJuFWQs+HUAY6Lj9vHoA1INhp1plbxdymDBwyxmMtc7OiJ58MHKG59NNN
jtvNdsUxWjsLZcl65r0Zn1G7sWmPhhusyEQCaW+wVtJYA0wjx+Oe+iVl/obWP6lA1p9ZNMw4X2TL
LUh7mKM87qwPTzTqEKBYPy1IOpVkuLI77aKGjwx/kIXtji1jeILaN4aHol3W9gMNDbJ7Xkcsrc54
UcIbdGmHuakaeIdCfYmwFk6gllIFlkDLsBT4UzqcpZa03wd61XnAnBnMVLxDVhqap3oWkL3KyT8r
jdnorf1mzqROXDO2fiClFV6xvYjiIzV7CnKjRWwso4QRt0QHXdPBQ8cVobfAE3G4Io427ACJMNjH
D5ZmWgjSgWrMfiJD545qk5NuPJOcV8lCDhwfk+SGkAKmrwoC1ANKYLmBWFzErOGhUlEkAxP+pxcK
eKXjQ9ssmVjR5aUJZoKl7z0GDSjvYWzXYKBiFE19tbb2er635nf6Q/ttWuQAGNmVYJYhPmfVxcyC
t0A1NIr1fNsFNxvJu+TMe49UpU9EhtGMgST56RyUaMpUBrPqoTIYlT8apA/+mqVdMbiiyseJKvG2
8cbzcE7dVhp3YGp5GAm05XOcGdb68UlUIFxHuUecfUq6VS4IW1CJnHuSLoX7r7j0ObuiDbfG1y+f
xOTcmAzx6oDMhmv7D9iHXBeoLYtIcn0ZN4LUXgTDCd4CVlbfsGcZFv8csL1s6wuTm9HQGqIM3qij
32gll3DzaJ55JjuH2Ll1F59ZmTw1+OA0z4gY4UX4xjPnDQmm7zgiWE/4HKB84obz5vmwH4NtUtE9
i5EsJKXuWFuIH1baABgJdghRNaDn8dbjrlbaFX9siDR9+hyjvZ3skKB7YA7stY3QybzgHJnVDRs3
10cjDxE81bYhAGKDkMoDiwzm8bJ6iGomvexEcpAeWQFJmT8AE+IElX9PcT/OG+QwYjyJRKWPV1P6
ngG8c+pdOG6FAVkpF8LMrNq7oj6H2pZDpnAQd4Kw4XGt7jX+XH2XUqTLxFeWtAtbx6JPQz0w0lmx
2ueoUrszWRzFeMnbaDb57CIFmIJlhGRwXiCa/18arVAS8e0NEEYBqRcL6YFLuatW0w1SpI/KNBuu
lQ6uxN+HzdfgrDrhmGX/6H9l6VIpjma6JRwGiyR+UyTqt6mYi8GLl84lanx1HyfPnqUmoAJVWSnk
ZtLs0SsaoKiEmH9Ubq3xLrxY0WeO6tuezqKbs8KDNI9mSrf3kVn5hII8/HIzKWvbuw+PjKGrdJS8
a1XuLMeVjVUUYXMGjtmMCC4uiVBzB8xgoucDsACb/0H7Dp2TyaI5tj6iVbCCdDiFP6XE0Zabs0H6
S2D65euyBeeIMLgucO85l0ze6T3ZgXRx4HYP8rhx5LkMFGIUWj9l3zZfez6Ghrq0rk5gD/PxXJLl
M+jHKNnLSGz1E+KXpGzemASI6zfSNry8ZflJPg1fdczCwCeESuDFAp7WfiF8lXn9SokdVCn6OTXB
oeUIDJj2lhSGfr5qaGCFflI61gg9pKv4A7aQBFJ5NdpPnyjTEOulmiJhgYoYrxGgtxXaxnFtxEtJ
feiMAghBEYOX0rWQktEIWfgcgw15cm8NTSDKsy7kLuueegAR3jtG+UqD4zo4WCCw7SnI3QAMMk/s
Em4o+2jOIeXlTymOZzaHKINJAS4QkyTu8xQ7ZTiuWI1xlTLBWbXhmtxgrTpjbx7o6O3qCw6fUMLb
10nUKh1rUuMidMyD8y1a7H5Twu+oP/W2X2TYNb94S7xz1+66dK9od2EbZmLrxztz2Ko6+Oc5uStT
86uX76355aN2yBHbKjUEZkYfRrkc9YVhvo8sU0HfBepKtG2hcRHuJb2cS/6+cg6st1c1ymPWOmAK
RJ2s2OdeeWd4b6EN8KHxsQTmCC0fubHss9+yv1MQJVcq3aiBeyp0vWH41yiX0Hukv1N0/CKJuF+i
28ym37yjrRFy1l1EeEO2ifi8ZOKoGLtp7bZIZ7WDC0xmWb0FTAURkklEbp8mLm3WgERtdg+6Y2Z2
ZnqENRID0ESzI2dHMkqWCQ/pUF9kbw/dT2i6YKxRR/PbQsQrSyawZHHwqPFViFJOU3nF9oIOxRi6
wCxjoGhnpfzMpI/GueFgNhg8qNcs+KiBtpo3dAatuIFDnOXoo7e6TcrDXY43rRgNmKhpm3NSbjOk
M2CLdarq8SuvEaE6c/ZL/m9P3ooFyhE9j5CGg4ij6LH4r4gZHSKOHHbUULTYj8PT8sODqDfk+IuF
P+wPVKv9hiH/goyHkZlW66baqmTCrFJ0ftfBVi+QyqLtStZsfxxjD1zyrSm3wq/I9lpMtGnxzXMF
gkOJgBZrD63aNK3gJhvJskv5gcgY+avmNvRZdZP4L1PgR/w9xTr/B7HdaMmP3BSAOXu2svdMEVhN
FgHWrVGB6t4sX2WHxjKO+9hniBzl+UylIzdhCPeOAHCh4lrGG1oFD9UiDX14krWD2vC6ZVA+XRsI
BKOLwNgLw3Rcf4rHPF7w28t+QfMDG1nNWWKAXGR+XB3BuIvhphZeCCigi220kwMEN6cK0BA4QLIS
m4VI+1WbS9rT6LDCRrQUbOaFG2YHwzpiXCQq9u6zlaOemXUlLZeE59eiWYF+XYUPSTs0HtrEnrX6
p56sMp/lVIgRisBrEA2SjhSJiZzijiY7F4ZeZfbTwUFSXUZyWngPjEser011W0rXOkdbsTVQukCO
tLd2itBHWzBXxq3ImVFHu6L7Hal/0+iQdCjBM9pR61XFHNLlZiAmiLQy0WFpyqtKMzAyHwlXn0WI
VsfCFNqWHo7YS7xHZZYvVWHXSRz2Bj0Ya5ceZ2S0q0yQUkXFhzjPe/9WGfahlqK/tio/SS7hrvIz
fW5IymmahOuIWjHN5D9Nd05BOj1SGQBVpQBpYJ6vRujHAmnXcBFXxYa454NirUc9/+qnz540SZsv
VxvI5fKlgwlLfsrNZ52CRwu6lc08Jyj9XQ7jPkrTfUUlGcotK1Xljl581uLiBxPTX2yUpGBXkRbi
f8ticjcwWZbQL7zJ7QOVyxQbSKmvHZYpbccDV8UcmuOS1nqJ/n+mhtp+HwztoZPbg+UoK7+wL72a
yixcWs7fRYE2UAskdDMYQrv4EgzTSlJ0cKPOSo4pN6XhqLKLRJJh5w5kImvZNeZyoM8SrM2es6aS
mx9bj1g1WGfLEbsdeomE/HOEbw66sTHNN1aIXxTIHzLzgKmTWVxKFVLsCIvOHIAvDosohyZjjat8
QudC9qxnI70CLen51aqY2ACzimrULw5jqevXSkrmoDZue1naJ0HmFl1IcNi0TpAJtggfFJ97ky3C
mPZkrzm8VEh/1HTZFtqqpecsAbyGOr1xHp+m1L53DlaPzjROxdTvg6hYGT5gX/TIVqLMh1LE5hQ0
dBNawwTho7Q3w62e8kRQYaX43mjBnPQ9wX0y+MPBxxQEbdM1YAjIcbloLJiicB/FGiOPlHPtgGEj
o4x44mXMaxQGpdvzaFCYANBTybQsV1FuYTwDSwTaHm7xsrMBabG+mBSS64UIqCKLRuGmVPB8252r
6C9J/poAqhTi7PlRLAA2FhEENTytmqUnE1OPikLnAoyplFjagnT88H5EWZIgWzHY6w+nKGBazmop
Qm0YGLRJKANjm0W5wdoPaiN7C525sR4dnOS9oK8aHTpngjaGg9SgfyAYcjKh04DWajA6GwxUTdbE
44ROrIH5nMbzqKXDGcC7slYvUn2mkk1hgwsbubNVyg3n5aBdKkkHU5AS9ggUxL9Hp8MqnA+PYr8t
2kUQK28GhitOYF+mN6bTDKelN+3G5KOc6iU/6IKYzUViIK+bKHS7H71hpsSYJDraluuFuwzXB8NU
KuU50iStZrfO+WHhVxhENxrcAmNtKWSAsbkktp6K8LObLhTdafwo8Pi2ZJCFFiI7ZhPI0EKpn/tB
uqpJd7D5RBK8HgkZAG8egzJPtiM8dhZChHGjA3Dz00WNtlNnECKl8p2JYsuxKD7eSXBtiEKQYOBb
qKstnY8N7bz44UIa2iTnfNCeHRlGvZBf8g8sTEqViD5USFoS0gZZjJFoMvpI3rF7jNRULby9Efs1
13WXz/1eWqgheltvWGZI8Ca8Ala2LgLWjzXjNZpKhNkFEoVwpCoBDaSiZ88UgKmYKFMgUJ2o1HiU
KuRa6AUgCKB56PjM9WytAfUqvNjVK2WRViPdBg0cg8FFaV6rgj1Y+JsDPjaZYag84YLuZTTpfGKd
m4sISIc+uuYD5HAHX1iNl7ChM6YTUSzGbshMc5IzHKQOBdp1C4qdBcE4oF5Gf9X86enLxkos6BS1
yjyYZaWoWNnfK8mz6kDOajsYXjfI9TWdMEAgSsTsWwqZFDMiV3ouMSbaRU1paKEDG8Z64YPba15N
urMAoA3Mu2p2czK3ds7PqgEi0WRr3Xfymx01KCuiGWYsXE05b0pToaL97JSvwIclmvIxn3ubFFNa
yXqhDthCJsIBenWXVO+NiSuMNULffPXesxsOTnBPnGOhPXJ1X4fvSvkBtMKu7lKy5+HXaC+VgSrF
oGFhzI80oVCpB2swA/QfDS3BwN/nw7Ktda4MJBSDt3U6j/XUj96DAe5/W0RrYoIqZiJy9Ei4ZwqL
Bwg/5TnjS0nj01Cy0Vdfmc3sIVHuRQTeFeYIVot5BEnByzAb5IQSINvIoYgP8regWrDMNMy9AlFq
tIAdj9yi96xA1Bfy3X1N/ckyP1PU0MnkLYT5w9FDdCVfBkSVv0C9ta0C2YKZW8AwFmJSg8sxDF9h
zdSeSCiiDbK/vkU8aaJ2UD5qjAYF4BDlV4n/bKZSxWeGDDSimbvJ6RcuBa4A0iHPUnxUKpheHyGq
amHCUy9hBHYd855S5fNYBcyWvm0mHKHlq9Pv5nDjk+jxgrAyBi0XSwRyhbPM2A7y2S9uKUG6wI+i
HRGwikmOEG8gW28Sj/LNyHhIDlYpm9n4pMTHDqLWW6u+ywrtv7QMWAgmfEfALyz6OA2HWlmvDPRs
ozZLQ29mswloqEKDEn60TIiIVMARw0Aq81ngqGzYFhj2O/8RQj+sT+Yr5ZQZcqoWe6Xx0P+TYido
/TCZa9zYrR0sNd/cZfS7hlXMA0ZxHiTbOKnZK0GMHD69TqABk7eGPbDKUIGmEMEwoYgstPnljyQR
ePl6yMt1XM1FfgiNiMXGHVnFkVGVFBOmctCJYaPNSNfkvUGNBrH8ZqX0D/2enJsRCWW/zLf4HKd0
CZtZVOzqnd8p5YtyPJmR64cXCbwemvZ2J+NexNWj55vcgdt3T6qfCdyrBPazZUxhKDfxkKfFZ4Ut
xedHzp2BXxLJuhBE2IcTIRsydUrocqN0Wkeog9BVqHRPiQxKP0Shrt+1qJxr3Un38qWmXCT9LpEu
qalfincz0y/F/2BVPpnZv6OnDnCCm5TtSKEKdE/N8CqMj6w6tJYP/8ggaIP28FfjBMnPYUbU258a
HHQSScVrmaW/snVXra962KnesQA+Y+0yhDCKxnTxN6mK5ag+4tiVok3J51v7Cy20l6aGJkL56xh+
e09YZ0BhK2/HZxnaLtME1nYsY5qd7LhE8eC7r+1dhd0yvZbimg1fOn3fqN2U4iNNEdn+8Wd2RjfX
r7wh4/Sec81m43ePkC8tPwH9JvEVheEEF1M+6DZwhYy0ZHVjDfeaOiAl/bDW9L3NIoWZf6NwIn7I
XD8RzvbKOcktM6q9V17M9jsr1+VgY/Clbwkx8REan01c+2ymyuKuBhZvzD3Ln+MIDqq/Gs1FVAiK
jBZ3mWPfVE5ZnM7NwFWVS2dcG2YoCdziS2eSbra1l6p/iLqLSvE+7qKSXu5AQjq/t7Q3PWiL6RQw
H/HUq2Z/VIUyM7hTk/iIoY19oiOzCzxWnF7VdQy+0/SlpGt2mq1+SdF306wb01FtNjjwNHUnkxai
RDtPHjHVrsr2GcqIHd0kPtn51vIuAYM3qHa9t6tYVXaHolzqNfCFbWtctBaRpXyfzFuPfkHJDlDQ
K1pGW2F4Ux9zDDt88J7ybLJtXewT5SOcDvJw1TkI2vDOI6NwDOB/Lp1f1TFcZULMxo0p/jgavWid
fXWsda34xtAEDHvo/0ndg7G8Mu7DiMXpWwEWgZLM11yTZR3mRZYoPoZDZpd9fiuUG/FCCGCPZoQF
Cd/hdJLAQoqlxc20Nw3DIN1N8PpGy8JhXWG47LbH9j1lI9/j+KGzFXpX6sZ45RlH/qKKT7JzMxnF
2gYjyowTHWlCcjKqu2Ueggrm0Dkod2mAin8zTEgi18D17OAUIF8kMsLRjpFhzz2ZKnzFJcda3EL1
O0DL7/uzmXwBdkj4RvMWXR5ZLkNBrcXp2V0Jwi6y3wS+ZvkTc/2l+8APFy2KBTuw5or38PR1V6FB
WZZYlpyXVH2N/muKnqaNN1VynfREdzBfUYEEsI0rztJc+ym4a2w8WANqmjpHy9NHi5DtVu6/jIF8
aEo90nDQdubJYQzIqacDjVk/BMorDh559zTNezGygFlU2QIzkDfums5Vk0+d7Xx29IOLwT+DlG0G
Cmq717ubzL0SfXM41sZc9fEkzELWUmD0mmOh7xmw1EyKMRAiM0WQ8EpRUNrexWGBVnuXSKF+gruh
XlXvR+YLyO88EWV60Vu+0L+CWRkiRr56DZEumNt2qyMs93lqT/aw872XXm8LhflY/jn63428MnrG
38W+Hw4RcTHdJoqO8Ixp4O1+TUYd5moO+PhXvE3tqW73vuqq1Ts9tgzRM4qeEvxNyihd++7aRySv
SlSTrDWcXZKzId6E6oNnNSm+62qDLG+wyRxN33IkSARL4CQh1ZjhySPEbKOAtVPOJc7JlLO4gw0J
zhZS+8yE85xCD2MUOqcsLGx/Ftk2s6pf8YKJ4UHRMCvcR8YuU1Ycba3+KMgAQL9opH8Va/yQjEk6
wBlKFNA6/GSFsiUM2Zc2ssm0C0Uqp4ndb+vuAx9EMzHj2nqKy/DQwVUd+e8qM24q4Le6xyrMr2nQ
522UzuioyVTd2C2Bo9qvLgIVqGl6tH0x/FrZFip7TlTLOtvZxWCwUGyD6CbaNH7YrvqiS/XhuduM
YUVh1KEYtSryMjzUV26W/Go4kjrGvyHGQiO89eM77V1O+ROdovRMUFvmLctSmB5Sn622a8dXPflt
Fdb78segfxfGd5n/lQj6s5nSkyq4DfofMx5mGFxFf9hKPyLzMKUP66qrrj7hgtVUIRLD/OCCYZUx
+qcmI9zES0qWVLLx7G3abLwalNlKIdDHAl61Giay4S9NfLVtht3vgXNIHhW5C1AVZRh3SOyo5LO/
xLm2KH2Lb25R/vC9f8nh4ACqEYxZSMangqlIyDLR5cc1zSVQA0IoTd44Crs3XpqgfPIOJNpRwpiV
P0bmeslaNdZjRjjqLfRdCyY0NUq1rfiLkizdxV3HGlvvuY6pPypw44hwyUaHTMa3U+JIYEPDPuqN
DR70DZWUoHDFX0TWLWJAxDkxWihXNgb5kqjTmgLYh7TRRlwUHIyJX7BGqbkQeGVGpPCh9b7Wi3Gh
jxF6EOezS6enY6qPQq4YMrGsVKeX7XWCdXi2uQRUFM5tmh1GfiWH5hEzdQstfd9p2EZ7G2xQtK01
jVc2R8zx7VUGFcS4MWIYcc6QblK73JkDtUGRux4q+tRmS2wD05MQfSMFGEBV5kl1Mi3v5BZt6raG
JdxYi0DODPQ75imydJRz5FvxS6HfiyAFNKGqrpN4raX1bug1t5diPHRvk+0tp7FYSgwpHSsCYYiK
MoAQErwPHi2KhRkQbQGO1pVhNKu0I4SiKoivNpR50V0gkK0nKzgonn+u7fbcDBA4nJGW223Sqw9U
uns1znToKI6aAJBALC9aStO2GLZl+CmjGEhH6lr4Tq26ysJknxLJXmZoUwyEw4S6md3R46xXaNbl
7opBoLCOoz+sU0Z7TQBEBKnVyFJHgwEUNS85Pwv5bogLJiY1LovVt5IloqTe4mqEAzY+4yjDuTO5
LRoOZcA02bjOdA8Tfz5lRCPlJPKQ5xXr40wuGlTJ46aOvzpcYYxsYjIlsPqt+SqXeYJRxRPWuPzb
B4ZMO1pgX4n/DIYhZIJCtVKR1/mrmH9RmhNSS6M7AlHHSDzXVYRdgOulblw65JeZRH4ZtIYGxViB
0NFScS0jq6jJm+lKoPzWgmxmziO+aGaxKnWjN4Ce8MqJHS4BRE3fXWUJ+1+bcO7UZn/B5NalF6ma
VnlIUlnru5oybu26veJPnPLBRZ7pysnIC6Ucs6w50wCvdFLqcNbgGoUUMZBTDz8hjy4y2X6lLT2T
sb9Kze9gh+veMu7gdQ17vKh+susKf62To9Vg7G0SzS316iaV0a+UEHdlCnlv3bvO3RqKV9kT02v2
X1GdXQuFZ4e6FJt/b7enXhoOvaIcMnM6BDESY07JJiBmj02YYwqbsDZ+1/CdWpKNhAZfXiB8yEhB
SsrkVVcFhwhri4FIBgoa++pABhto0ZHMdc5FgSZWGizJYS1bWfjelKyO9oDOXkwIFoqUfpL0irl/
3ofxbQzkv0TTAH/F3aF2/galv3a2fs51AxJtNzf1ad2T/J0Z/dyRhyMOM1QRMrQxTUeIR3nR8UOn
ncFOARV0jgTUCOO5xzPdmxL4WesDxQNOnvSleS5wGbZbhpDA6JAxa4foJgVeifRUw/JKqA1MaM1N
/fLaOpjPUl19z8e426lHqPvcpmX+7vdThY36e5DGn6EnGAWB4qYEO+dyZTpM5R3Gh0nbvlWlKDcQ
6SQ54WxlbIeu5013K0zJbhjDMwGICJsk/S0n1TdocMT1nKBZScCuxr5VwZZDJM0KDs1Vr9YR1cts
KljV6Ea1LaJ3jZAqB2E94AHyWsK1rQZrffK2ml1tqhFyL7QVJJ9NEe1UWto2QfWF/iS1Wbfb6XYK
DNKNemh9+tqETuHI+460KU/DfQeDpGA9grqKT2hl1+Em76P5VOC0b6qzPGIcjwLAJ/4MZ8nG0nrX
9GHly9LcC8yPEChX4qWzsOc9I/tW7utVZbZEZuIQrju6sMgNadjGMN+C1bkoBLjz8C8mC0uyriBD
vZV6ux5brE+tvFWi59DxcCuVcpna4UMOanI+aLWj4CgryneJSDfb2Z6HshCIcDksyqTdCCkAY/mW
D425I9lrAOSH+GX6LNd19h1RdfKLatuF0/dEQgLv+MnRzc3QclcKBJvJDa0X86zrsCvhjUcNo6TT
vpb4vo3J1QN5Z/jqrrWge4TQ9SkQLLb7evTZQ7tKYCylyFSCkRrbhPTTu20RHcoo3PYgJwcFyS1o
BKyDXjHuB4aNgdGstbFdSj60JiNfRRAC0sY50NXgz9r4UnkQf9sBSu2KiBThnhVHeDBa79iwk6+G
aZHYEkO+YVNHNRqhZjuxArSZepag8ImMXwJVIopUMWcNqP3EV05qBVjnGOTbJFh62oH4ZP5/oG/g
P3TtSc1po5mzNAeyQCuwR2H4XQzo88Cdj85PrT0r0Uamr1xaWd57Id8t44y3RgluQ6gwBAZo4bkV
8++q/AoZR/lxx5CdwZb50VTmPGF4MJ4CzrEA1mSpSDMLUocTKHBWWWBCysIGLCs4KJwT/tnW2fYc
7H742WonAa83PGYo8lbH5dVlDzHZ9J2LQ7+ggdYY6lPXiB9IZzJakrxaV+DPrJfPYdswO2fDToMd
tOQcwjLRwnODe4yqqBnRt+9Jz8KTTx3kBgRP+ICz9RIEcbyspU/+JWQvBA87uxVcPAV+W4uY3Wbm
cEnqtYOY3E3Hs1UuWnk90c7+x9F5NUmKo1H0FxGBAIF47fSVWd7XC1EWI7wV/Po5zMPuxs50d2Vn
JtJn7j2XyrcnYdtrX7Q48nF0+ZUV3Yr4s/X+HBd5+VPgfTbeo+/Su0LvtVHuuo9O+sP3vYghXn8U
YC3j4BWmG76jpUMzdtmnK0nuugJK2CTpFkT/YJiWMZv398jGMcHYrIi1vjGovGQCfZxBQYmBwQpI
Yxlqcv94wEPrnz/AJcSP0kPh6ANo61izJ1J1l/wt85kg/fEXYQQUWoxjr5znEXSkwzWmrq38qWJ2
rEYMISm+uAlkc7f6o986wkYdCiQu62adtTEVlsuXCwizZqJGZI9HjI+lPgKNGI19UREjcYrazVeW
GI5lvU0qf5cTxNOynvOtnIzqcBfdGZeFnA6P6TxgxkMTzpuLrpTEBZ4i9jmmLw8yyvdZvzpn273P
/FqN9AvzCekHiWgsiMnm0Dh43egN1DKpDyBhSyDF8RXYZMOEPcpctEj9JvYJ0MD2Hj5M6jcpuBRt
tmGQdzxGyTI2LJ2eefuzfYq4bSA+qzqK/N5ynqOsYEfxWWS/tvMmBhqKu8icyNYN9xlHhfJvMvVR
S+BA8bc336niFt8JK0QK+aWGSpx+rWg3B0vbcG2Gu5IdzMz66v9+m05OFe9x+m8SLyWwv4VuaYSD
kDcvZYzr+40yqlA/sf3qO/BEnjVHtXgcRrYwPZ5+v6BFQmo+vfjBJeBjSKLu7Fs/eU+c8Eui7xfa
ZoIyFveZp0Opc2Ldp8tTDJuaAUrufGqWDvHyFlfYX+FUs9XnpNlkvtxwoTIzZ/NsvREGhRj9MSlw
N1lQQt4MS1mFsI/HMfwcKnu/aIGH66lFJ9Pmv4Z0llFw6KZ/spAs/lh9zxZGzo3lEVTFjLTOn9DB
9yhepP+R5by0JQaiSZ4VQ9nhVwcQ7pF2sM7E7oKYfpv2+ZYd3r7yw4e5zw/rV2lImt3KIOvFLqbW
WEdvnaqPMkbDaCB8iZE8WEioGvUpwlhntzjJjqkSZpkEGw/2P6fchbVzCi1SB9HzGp8rVQzbWUZX
CdOmaPLORtc7n31qbQE0IwfVDxlJetM+4wqeIOJ6mSEJhH/WrTb8K9HY11M83Ru2cbnkYcH8XJDg
aRJ9omcmvYgsp1Gxsn6MM87LxbtJvfookG9YEap5SoxAJHtlF3teNZnj5b5qqZWn5lBm/m5ROcIX
8V6nsE4aQ3A45Dt1mCd5E7d4taqEDcgqgGAlEz/HUC2URqjH2HdC/UF5sK3jbNc3jzLRpDKSapeg
uUn3ycKWD7tyJFHYIfDNaaBt24I2qPcOf4XM8IS70bkpb1NVXrBAgxxprL2/hC/81gm6J6GieE79
zWKjCnDggjgQsRoN+5qYK0gh0oMKBwihAMi0OOiBDQcw8sichVE1sWrDglPnO7hFmw4umFxHz32z
rShxqM2S/mJIgMnK6aZPl12ByqPMIN/FbP9HsZ36eTdN0ZXFBAhtrgAu1fLzzBQcUxCeMh8Oag6A
erJid+3bgVnaEhW7cNOSX+JF3s5S824OyVeny/aBVNLg7GQ9HecJ2wuKjD5M9yPoSBupaxo4iJcW
XDjXvo9ynd13Beot7tWhYRLEyGJWz5nIropGHelLBrvaBgPRb1bw1nXh1mYwSZ3Ofwiq4GuSHc3S
XSWK/M/NYl18GjqfskqzfJyZgYSAf2xqyZjg9N+JSZCH4mRaLcp/ln61a6ZO2mwnfLE6YD+EUTFM
scONXw1MmvoWMq1iB+f6m2pdUesBYTH7XSLaEv0WNAQUf6Qs92ecosFw6w2vPluiKjp1/oOW3571
MdLza5tqRty3+jHDu4s5/yyF3rv3SXwdV5ot4TLymrqbWlpPadaemM9UO00Sddml12trWNfLNsSv
YwhJqR5cgDLjPs9uR5AKefrumKdWfAX5tTv+yvJo0lfb2mfukyLBszxo+65tvwt1WsfuczWdbDo5
17pk0xaEeSReIojBzb0c9K4gWUU035qdWdojuFOfg7ispqMYXDoKUFt9lROK8IeQjYZEZRh5q+Qk
3vRDtQsDQtffE1duJkZ5mt3cJL/t1ZuJgWnvFcNVauGbSykoX0L7ubPEhv8BeA8rQh68EM0StgR5
35R4EIuzL8heQB1HG+hDn6Qk8QUOQbsjvIik8JYIY7Zg648pCswTwcx6MqTBWCfexzRFf+6O5Kw/
uuHdnMHYp7jsgX3jQGQDgRTL9oufgd24cLtTzxFqaclqPt3nbCNHvEbWTSfQ+E39VdySwpLBNohj
Brhw92FFVpAxWqfftvj3PMM6zH8uuQ+7cGD/3h1EuRxM6O4mY6NNNfu67h4t9yPimA4YvIIpT8Np
44YZ6q/uEDbufvSjrRule9F721Gr/Vg3aLI/3Jm2BC5OGN506XPkJP+W8C6vAqT6AZRPs2/xHtgq
4lB18T3k3/2A4U3z8lnlmY46ELS6NxHmQyx1fltp747RsD3nvOFrqYHdg4y9KSQ4BRVxg4yUTS64
SVj1ZJPQWJfoXIpkPhQRQ/v4vUTulCGriL1XB60wKquG9LOlqY5zH4JHkTuj4TOhtkgX8h1nQ2A7
4nvMrnVDthmJGuT0Fg6irRLDOpurijV8yPE42kyme1Qof4YKdCL1aD1PMrjVht0v/rd1zd6OM7fw
S8+GqFSsWeSy6+ZoY+qO2D+MlLy4HrPFQMZkztY5RdHinJ2cR5ny2tokDv+Aq45W9KDTlzpD/YaR
g/Kut87jCE7op2ZDVjkYb4o/p6f0Fu/LMBCeFG9Rmq0D1Xo/tsE/jw58MUTXWemxDpYddxa5QJce
brdP0mgdD5d2UmfVYbFwhkNKcMZcgA71asFygz1Mfhl1QhLUMHIJLLcg596RghRMneXsXFWivHaC
7jblhdMRtxm9XiC7u9zzPueiua6Bgi3i1hOwYQIejX9Ogy9ivehlbu2XgWumY1TSmpt8Gg71QK5S
Lm7iMHlsRvGyOo/cFJGjk6VnlfNQ2DW2ECLqnZv1CRCZcxxn+4f87uuoisGZqWNrzzxoPYwvH8xa
euMLqHdVczUt/t3iXUdh8rXo6jFiMFVY3SvzOibPFST+HqRENPyAbEz67jGvPBQUAOf4qZaYv9fB
4NAPNzqEr5StvID2Jia+On8OByBbIbrl/LkIs12ALUpn5mWoOjAnVCvTWw60pbO8Uz6zI0cRhawK
c6Ge91Xc3TpJjUg97848QJdR+OhMPM40JMlSvAuEGKvNwGrf7YDdlZwg3S5nUesTg1QUWIjWw/Yu
9ek1JTfY3LbXLY1ompFl5+dvo9cizojdn041exnHr14sXyIxPUTs4kL7iQCAh5w3abZAbYXM0/6l
B8fnXFE0jwS8fk9oGnqPKVnun+WMDyzTB7vlVVftjRTr94CysxRPVYgYRszPoUWci3Fom+o0fw2W
7KA8KmPf+5vi6mTnzV5M6b6dogdTBS/82EftxTcuiqi4QSw4od20clh1BcW+70+3YYhNb6CUZ+N1
36Ydpw6q3xjDYVtDXkTKnbjfSUdyWEtuUGBd6lztVX0Pw3+ryIPQPGwZe86u6S4BVCw69XVrVj/E
qMdntmju0OAlfnAXc7dkWMWw81ktKvIVb5oQJo+AiGF8lgM7YUU5csMJJ72uxuUNKRz1+XzNNx9t
4puN3TlnvMnacjeTIj9ImrkleNQIKGwnA+eqr/FR71XPyKZ8LOLigLPciue3HpFClnh7NK4sesmV
j9qnhTH+EBN96TiXWYfXsmcSNzAlrs7RQmD4BMMUuqIPVtQ3CH9cjsXG/Vpo5gTmrGiy/1o734lJ
HrPRPc/afc5jey8Heaprtp5ktAL6R3mwL9L4SfT9DTqIv7jytm7Sn3q48cG0H/m6jUSow2jP++TU
oBRJ0GZlpItpJ98vsv9KerWfggckftuxyW9aapu0usxhyYKIhQdTWZjlpwAr1yxjxqHFXTWSTdBE
z7MprS0Fye3kX0QoiIxPAf8ImjamV7Y/UDKTJY0u2jXFjcq6e1MdiZGFI2ki66YogYS6CFK+lDJH
l+d3KXAaAt9I2RoronE1l325IHFZxKWZsMUNNkJeecaH/SqH4M/8BQSbOop5lHfNZlRAv2DCt/HU
bTv5D/Nq3+zl7zpdc3R0dtgvNElz1yzBxY7sm8qesWLOh94A4vJJxq7Gu1U80NBVTdYCE7q8UyV0
vRIklaesvet3R1F3d/EElAFztgjzfk8z8q8DGCDiCEhhAJXR3fegCcQ8nsEJD8GyHT31WrVYQSP2
N5XuNswkUL4tO3VTlsiuFfVqjDkB34r20EX19WOIUi0tUBugLXTf5NjuDZkH3Fas+zJ/o9VwNbKD
hmEvZg22JiT0HBeHDtmID9HD0NBFZMO0bYr5YlgJkfj+2fTkxHVnVRZHGXYX14yn3IXOzMxylNml
TZBmDoS5q+vG4NG7iAR9Usn+apIE5NSn3oLqy6Vjpah+fOb4vbMhT73A11dxCZJ5ULMu6If+JnrJ
ESxm8/dQF/t6Djeg5FzTH4ul2mu0U3PqEXWlYAu4YCaczdj6e9se9zX49UrywRfsuqLuYHuIXyqz
LSDwF+ZAM3nqSN3tmfH7xHx3dOT4MC8NwVQ2XVmDYaHS7wHoxA4DEBhT9dEoKO5vVlbRSaGNECiS
42TLR7xPc5/pX7GNVuMkir+m68EtvBuyGaIt0fMhfr0eSu0MZnytumsGmyRHTTSikqmCXIkLuOpS
5iTuKllDhN189i2qLORbKU2tSzprmeLYqGE7LozB2MynGGwFzVFBfvWS4KAes/1r4MLVsbmw+xDm
TYN1EPkqIklqBiJTvsf2UrLoVsnHnH11y9u4jogKMIY+Rh94fvw1P0tr2FYUuVxduPQq9o3VXrnY
Ov2zzRoqbRXzGQbutkSd/eSkydES945PUl+b9tC0KRATV5CyMzjkPhdr2CARDdWw4EMI6cCEB+ur
turxVHY4+sIUGZAcgFj7sPZN9Ra0Ktl6LvV68los/peb9e85SJitsNNtsGD47Z2Gn5/FH66TUXqV
4jZtyfgJlEZRquCfTBavFvCRoxFzdJ5z7zdAzgrFsKYCNNfwV6i0pAwMEGSXtoZEU9Q3ounvOkiQ
cZMi2h3KYN/3FyviCnM8ozZBgcrTIlB1XNatSs6XLPHgpSypqvcl8SNuLpxjCu4kbGpONYHoW2l0
mJlXZuyLKTuNFMnR5/IhDZViEsJvFGviFpFWGX8KGG3rbRdE3aXCXOgEHsmdWJmtwPtqpgBUqyHI
McqfREBmhaWHb6B92zH391o4O+VgVmbAtFE0CGWKbMD/8ccVDpKmF56klYLsA7Sto6OTwOOi/sXa
TCa9ChHDph99UN7q2nrSngS0E9PzV5dk6i+ZbI75VFNF+wgJumW+KPxbST6eeGPFPiuoeTxzp/rg
MSsjCB1ONIKiyx7DJLkPRLHTBV79xXdp1XubdQniADz/gCYRAk4WcgahCIszK3qU4IHUhx8Sp8Ep
xtPsCBwbTa+uCw0OqwdlbxO4MTmMrR2ZoApc/6ssM1amAYCC2HCH2Ih6Zaau2oG1alI/Okb+uf49
iRzAGS1J9E98t9hwxzP/dSTG1vGh+/PKs8feKeAxmU9TEJnAJrk6lB5kNDfhSxI3T25WY0OR5uDl
PFxuN52tYHQPYXlO+6w4F0N0UAFj5CKgx4pzezqaIr40NeiVNI2QjW8V9+bGxHA+MxsofpkTCLbk
+V7MCaCP1AX8Ho27vsWnqJhUb9zZGw4tT1GzJh7J9iseAr2Lk2XVoBdHLVd6DfRH4yzLdl7waPqr
yolcLjGk074vLbNTtfmZmuK7d4jk8EVHi84U32FMb2fPLanfp3xRBHLl7m8ElrLxWVYPETtbtyuu
7AaRWMD8sFHNtdANS/UBGm6qAXTpoIcWhpNCsRDYuC+U0D9xX+Fg0QvyBvFZTki0p3qblcze2lh+
d3U97VqQkLbkbRrga02QSsRC5mJBPEVX5A7cG412NGT/7mfvuJOflmBwMKoX9E8EodkLa+5ZRO8S
IUC1xN9tgaJVuyTVZYi3w6J4q8fMP7ppdCkrFmk+8KxmBrzYBv4xYsWyHUsaOtfzHm0Ic+z6DoJs
0ToArM8YbTnWvf2LcmPJn5oF4dAcg1806eJSDy83amKm040T7lpBLUSkUJF+yhxG6xQ9jQ7M3IT1
pqgQWY4i3pmEUA+L597r/a/MGc9ZSxJBuUiiFDFOOM3fFEV/s2AeYKgL0hrxXKNpS1EOlHEKKzm4
6Wi1toGNHD+0PyKmPcYg6ckcZ+vNq5rawbicuuFV44I7F1bwHsLNGyHSdN6jVjQTrox+OWsKLiwG
Fd2DxGsixvlHuI0F2oR4QahZTgAqggssj+yFjUhOTRI+Tx1PRmk+Mh+bcbaQCyu84LqqnzTjKT8b
BZJvPg4vYPxnHSqq4n8q8DduFQPit4kWtlpC1oRVRpcYm5oLUU6tLLalKlj55NPbGDY7CcwqKiwa
NrTTQ+xQ2VQ93tuxRlPRNVQLD6GuzoEH6LojhjvTKSibEfVsVAVokaa9KT0WmnMGeGJxL0ZBt3Dq
5FZ676kLDiCKQI5Gq65bERsBISEDRS083o0GAkYQmIferS+u59jbZiHMlO1WF0CxcVgBK5r+PG9e
WdPeFqoCChxZJwekdjh454p3nJOTmVOXR48jXx6Yn1BZLRcHh+ya7RJsTUQF71vsz8r02rG8hUiV
++b/d6Lxsp3Tuld6YG7UtYSlDT0iD2ndNcjqcsou5qd4FoYCe5ehtwmUHNCDPjTMGHLEM1jYBoJe
JN7DqcH7vlZCupcvYYe4MxxPIq7xnSJ/b2OmXqLtH3KB2adzKFaKdoHJBK4H0ZXwqncvidmimRhT
nU5po1qoX4QOzUt/ctPO3ZYWJ3uDq07OEYnYjF6sEunNpD6yDpGisUtW9dJr0IBcjwuBII4KGctb
EOeQIMcjLkQbWvf6PhJCv/VRgXV++9Ch94GzxGbJC6u3MmrZgrkM6JK7NrB/WQ48qrYlYDHcE+2L
eD+cCvSguOh8n9M9ECgHoyA+pmxyqo4cMl0Q7ZC2wxXPJWbFBENatxJ1jAMFAy7gnJWom8dQbVEA
POd2fxG9BFtEJAhn9ZWH+Jdm7a3kMWU7pjdJStZH3dntzraJGe7THzmSWjA7DT0fOF62b82mZV7c
WPLIE8emzPBVjwwY8pG9f57FrB0wNDmVtat0wL/3BBo+dG/NTJxR2H4jq2Wy2sFx1JByk0q/jA5T
WsvHYyjpn4I4QtLLbGjk8WFG8+DlZb4dMb9SgFebacJYFGZDzDZCPIIRrYLU3sg2zAkoZq5Ykk2L
YhEldcagvnFq4i1FCEBiGXd4DOeosLf98CPLiCLQG98kp1TTwbEZ2PPI1nssEfmPbgmofB793dxX
sBDUfWyCNWB8gTYwsq3OkWwknf2WuVRGnpg0QmiUeQOKWuruZeeU/RvGOe1lUB/8+N6tO4+DDPmS
ToKzP7D9jViNDYtuN3xJMWWPN5nNSNuREt+2I8Fs5VfEMGA2ZKE1Wt21ceRPtLB/GOWvNXc2+1bD
9D9nTOb58ljnp2KCIN9337WFQGUJV8Y+ncpgvyF+XdgDyjA/WL56pWCAGpfyTfQKwnKt9FnoOWS4
h5xprsObtL3P7WbNAAEMlQz4hqbRPNWwBzzNphsXObFDTrZsHpZe53g+I2yEHjJamSbPUrnx0XeZ
WaZj6B+yLmepNeKBCBvvFHGlXiyocXmRvbulvJtbm7jr5ifpuDIt7fBn9F9pVUu+aQvUkfS5LsV8
acu7uIr4NGzmNIOBrRYoiFK0rGNcYa5yYiIysUnYKQuRpUyZB4LCNFVMrC9cATE3HAfEZqqFAZvu
zpPjPXdRAYjHw9ublna51op8b9jAZ0NX4180eNLn6iPI1hDGgj2Dg4cC4i7jdDt+cJ36lb3L7FPO
WRkcnrGVDBSj+1y5Ea4B8eREzDsbbW6SURErE7nebpz0tW57xlYqvXW0wYtF3RWn7B3ytgOeMQwE
wTCfru0PsijSTeU7Nc+lwVU1tT+YF1HHLliN7Mjd6SDpr6Lcv6/7/rMaNZM21HuHDlnDOPh0Zca/
CwIkxFNVYYuiDQlzJQ7RQAVnM22rOdS9igzfPovX2YZF+Gqv1msU8J0J0xc5JD+B2897u70sGovQ
QKH8z2fBTIcDaKqXPJEMA4qBZrLtr62lvjVWgLvV1WrrZASyRdBFOjrELCqYEU2YmtyOCYMO0eDO
V77bk9gjQuYtyr7VNgW8G8NbLWmg2xx1JObAKC1Z7cXDkTScrXYtSC6CvndwiFWesk2NTHsjjPtl
3IE1KUaDcKHNtDJ3V3fjFbj2TycJMVq3rKB0GTIf5kLBOuS5tJ/9KoVryR7w4toGHug/RR767jRR
/1SnsATWS7F1rF0ZzG9j8mU1xXtpNe99xrAgCnGyVGn3ppIYc1vPxx933rOQT1kJ3RvaK3GBAefR
1O+Edv4WSlceY26EzGo3CWmnvYFhqHs3REpTHPK0OhZdB+kQlwHWz8rCA2eHYj+TJY3l8V+XQN+I
ruuphdsKm3P991NFmYjMkNCOy7QG4/Uek3KNMG8LWjoKofl2tXXKVqVFsmqTkwi3jlzr64Wpcr0a
3Ieu+yBy/TtAw2Qv6izGfDsNskWvRjHCeGU7jERYqooKeZ7Eo4lZkJPizuzg25NKANfi1RXhl18Y
YglnQimTFAkQA0m4GETbpmvJyxyRJRO5A4G47ZT7gZLyq16aR98e9hnzpU0+3VvuuKojO9CA1Wtp
QBgk7LW6eEE2kK99oMEg7QryunuYKWl/GAA3oC7pJnCTRYaTxJ/2YQzLY04tYsMHFrABqKXBuZDk
NoGobDJav2SkhXYS1sVd1kNbE0hNvJOT1QFOlLLYlRZvb5Dha9bKOwqLW2SaHEP6bHxUg0Jwbbv4
pJTaLzXOOERfb6Yov5KKedPSsiRBMvmqqg7LmXewTEbYpwpZeTBzTMvo+P+v69N4R8zzQ1XYT27s
PLHB+Magfh4klbXj0hYW5f9d0jFJSt5mdpHjmu/uwKi0s7948G+75jFjUACghi/ZvIxvjbX8li6q
GBuLYqSfzUTv47X9c+Xi6C4py7qFXZC+dxqPdMD8oyLZUTXVNlxgApRMCIZCoikJ5aGHKFvwp//z
15/sWtChbG6TmW0I4RgLw6KVtKL1thYW/a0zHZRFzIDrYsHLQjQHts1pxe9iXvXVJd53gZo1TZO3
pAgh1z7KCR+n5+f+NpTI7qoU92SNzJCLi+Uvy06OgnZQ8bZJug8fe1mZ4B9uXGSZiT9+T7X13IVZ
cqhehygzZK9d8AJ8+slCi9kBaWlYGyQVI6g4mWAqhvqXFA9nVc04Kb0PM/QXetajRgCJxEl7lH+b
YcDaCUDj7I1jvAPwChYo8AiItyuSey/YCX/HPrlPPfuq1wPmbgqYSkIrcIbOw4mMaEibMN4VPldL
sut9Ui8DzAh1FB6bkMalnlSxk5KLO1i/Ur18wrd760RTty1GPrNQ9c/uiIBsCb5tSzpstyCOc1bJ
+aOP8ZJK7HqbuOdHcvvkoKCKG1fTXM6DKM7N1L8V4XMRe1e6LDc5OrXZz7jtTM4YEFN4xQ40L6t5
tzR04rmp/4Y2eBPxsY3cO17RWccYFI2PsA1CMfPrdF/NhtJjYEQzafHrkkYa9ez3lrC6SsN5nUKC
Q7PG4OgGiKP0BDV9oRgc3Nhsg4gi2R0ptpM4Yh9ltg1cUy/w39rJg6bqetWWG8mw3nfYY3J1sdfj
zO3GeePykpgPx/GOKPonaTPEZNf5HEPzIQplZs+xKvlk/tYrhiOtqSb20224KcaUb3w/W9uGnn2p
RYR8YfpxLM66NqYZMst89GuQj23At22o6fw9nxXnkJxlTu1hUtX8i+285m+/VmBiXyfWix1SB5ZJ
TSsj3GMvp5XSgaojIp6G1Uy2YbKMc1lUf0uLmKMoBM287J58jZwIwcCxMu51yKGOY5J3pol453w3
x+pX7BbiW0CIThA6a8XgPAfjUzARbZpUHWoYmKbGOZXLvYHm4Cb2XekhFK8jC16SIaxy6OGk1LBk
a5vdSy/nnWlJi6UWFGm5C5I6Qlj4kXfPi6Ts19rFMecAPXCxrOIG5VmT7FDLAqh+B0WjbCsECzzT
tVddCUPIcx+jPbK64ERrvY0Lvo65xyxkyuAVJTETo6lnW8QoDk/EinyLFQLGcp5elBMEVzXNfpAx
n2ZEni0oXX2s9N1QZtfdaD30nGMHbZpPt2HdJgL+XOkP1dmwzu8yl8/LrqhYxfwYB1V1Ck1wboZq
FVjflpUdXKUsMDeyEuc54ayqk7g9Uh8erZZM6LhkyGtHFq0CKVB5DJ1Wzl6wXzqOLzc376GNttUP
muRfWCnFAB8bGsLfncx4PFIH2nE1wO6Y+Gay8rJv4R1kW1NiOGtDIiyq6WepKfX6qLkbLExNmrVm
pch6rIibKTV6vHTouytvkPdqHqvHEjEaS/yBFdYNvQ5kfRsccpTg8ugPnPjzzi4JFVvqd2ZblFmu
YmZDiT4v2DztHD8jFz7Rhe0/FDd8ovUjYyhFP6veZSRu5MzvSqSgUW6DTYVIYYN95shIEkfrfkwI
zTB2MyArYVi01AYdlyTVUtOgmyQ5OtIH0Cfs9y5xLZQFw9UStb/lql3ITkFGp1nmoH6DdAV1TlRJ
7r+ocqhm5ggqQT3uIp5KV5+0z/9XDixxmBztDj0/5xdZoo32XgVKzcHiMbNTObOvHf6Y5yxouMA+
ctSWiKLD4tKTrasmsS/q6tgX7s9SLcQCFpzwobWLdfBgF6S4eGZFNSb299QDSqom93oSyH1F+RvF
9bQxBj6yi+nQAfQoRcriZ0YMm9ARN6LKybqtD7VUSGN1x9KzTM85GBAwyjhq6iB4krJqDtozWzgl
8bGjQkYwEv5pnrTdEr+7WVse41GvL5k2mVbrvo5dVqOTlx2q3iUfnIAHpF2Ws+2Sgpxa1yqOro/Y
relNvqkBsCnGxiT7UirP6htjVTkKqDkq/+ZbBSJsGTn7y2Uzxx7weYkJLqbbE9OE4r4reOg7Dpe2
Q8HPk00U0Ijfw9AwW9KgtKVZgWGNxi0qQHdopin/VEsN45YzgQCJ7rB91/tI9x/2QG+UjsnLkozt
MSWWSzI76QKGtGlUXxf46JIGmWy8ICuY53naTA2JOdp6yg3TG9U17pG7h32gKHcx0eFtkS3XqSdw
zcfLFbyXHW4KclHL8DtTL6aBQO3baDfqWN/F6fhUzAqKVeWwfkHNWwacS0u5yjPz4rMW7fWYspER
BV+bxsnAoZT3SY6m3QlXK33iPvd+djDu/DKU/nch6JcijSLTM+zsYTENhNVMGV9MdiDFArZOssxN
kAygfvqzI0jphUsCS4CkIwzNarUb0m3Gou4Qh+8cmf1G0HphpWE4NZR6E6r2XRrub1dy1HfCf0t6
W5ybAD2e06GYT51P7qq98QB4Sg+GgE5qtFRI5nIreW9iKi897l3VVdsq3E4S+aRPG1u1FNqE4ypu
snAi/iaBvhUDV7Ra9gWJAt6+3i04YvYea3ySUM9pPszHhS5sw68+yRIRZsF5AttD/iFDzEdALFOJ
Etz06Jfn58aPhkPGs/pPDc1Jy4hZYEj3i1vyrgz8Z5H7/U4ump1j4u2SGG7MYBG+GiBc7+Ml24Xw
OUwSgX/0PbZ78fCgc1SoWDBMNUPFDH6Mywi2C6t9KzFtzHH0ZBJJ0lLOReMNyW/tdJJ5pXU1xREx
9BkGGWINkzbitp4ZfmhD9KZDZQ2tnlauHRg7hg9OQVsa9TnvfoLSZ/Tn5tCYSxQGEze6DQLfUwSx
FWo3NOsWr82jw7wwOJtLPBVKF80xsndjNV/PIZ6+qvROvjNMJ0Ant6P90i8lKehjiRC/4gLBjMUI
IKj2oIJkzRPVEtTZEU4F8uDbALBt8uaPBWO2c2PrKCcHBnDIbJV+yDvSO+DMZlicpvI+6CAv1JgA
8Nejp5xvE6/xr1BRjqdlbn8zVB+wTHNrO0/0dol4ZgLborDsORGohcdekmVob6M5JfHCT3b11KNf
J4fYtYKIX5PfLVU/7lOU3QHgpj7k/UQ8RqTFVO7cRLwWSV3u2DpagR8S5Nc9GCLWOggzpGKQjB2g
Ql3y/jel6rkSwXhvkdKxbfPwTUfRV9y12cXtyYqIgyQ6pVYNAQWhXO4RiIafDhVfxQmfOMw+fRHv
l7xiNDTSoHf5N9oF8KSOA77BM83RV+GPnvxTxuPIudTdTmTVDHYOztNCR8+KI9gO4bnw+BmOkudE
QTWRc+qyYQyAHlk2+LeltXZJoZ/U7ACrn0FSV8l3OyLrK/UIdoynPbdlCETcnPz2nHhTfGcW3NkL
1SxCvJx7ipyg+D/GzmM5cibNsq/y27+aNhtUw6Ex1lULhlbUSbWBMUkmtHTAHcDTzwGzuqqrFmOz
oSUzKIIREO73u/fcnHlzTBKmrKsbR5vlekwQLiPyAMdu7MkPcgezULKI8k1AE3CvaRgJO18B9e4b
Z+8Hqly7OLgKB/6DZUVAhypEarQJz4fS6jUdoVIGoiSi8ldPsIhwBkuvPV+OW7usX7qPdA53sU2G
RZLSVarZlNP9HKbpJsBYvrZ4NYMcpkKc0hcXV+l6brAvcUN+57x/pzgsZ1U9fk2OQ3+TQT5oZr4c
CqM5JwaLVAMiRM4AKLfm66rz1/1HV7j21vXko5NV55l85zwwWifOxHyQZjHnpyAmuglkDpXbGO+n
+RJI9ot1OwO/KzAzjfitBQDGOhb2Q8iu3kkodXAz95wPbDBTR196AyKuvViyJxcbNdvKno5n1ooD
ljYkTN9aLdwQw/osF2WboB6YneJnRhocswM4Om78i/MYp2iCNzPsUWGqDPuV9Gxvz04jCUl3hbKd
j1zl95nPSBV9FEXMre6kZV/a2Wb5qXFiLHuYAgcmETm28nVrzesElqojxluyV6+O69dcAxOy5W4D
+a7DM6hhu4e8MLVUhzISE+f0bTFgeZ8NAjR95MBNjbCp98BMF5uYmXURsMBx2+Zej4E0OeJxBecc
1QjqIiA1oDtw7zi4w5iyHgfL+xDxupUir0jKdzBDMwF6EZJg7nJ5wDFHGU1ay23WcfnQs0SZCEou
FxHzT3J2W7vDP9W2KJ59wkIUNi3GT7bRzajpD8Ql5osu3k1N/yNvITQR91TrsuNfWlo/OuYmiZTV
RvnVtQEwbt1lmxaL2hpbdYrZgttRGpbybCZb+ofjs4IuzZWrw9E4QEnrkHaMdNfEXH1Cr9T7LOlv
HOVzmao8nJNe8BjFJSb2HmlkaMG2TN14zi1/3nsmw12SyMbVn3/859/+6z8/xv8Tf9W3dcGgsZJ/
+y8+/yBM2KUxtsN//fRv+8395vs7/vEV//YFu6/6+r38kv/PL7o8bB///QuWp/GPH8qv/fvTWr/3
7//yyYZbSD/dDV9wq77kUPTfT4A/YPnK/98H//j6/imPU/P11z8/lm3F8tPitK7+/PtDh8+//uk4
3y/Q79dn+fF/f2z5A//6J0aquP7jf63vV//x79/09S77v/5pi7/YXP4EqULT8W3Ptv/8Q38tjwjr
L5bpeVaIAUFg8wp5hFtdn/z1T/cvdsBqjPuXa3uB51o8JOthecgQ9l8Qnjw/DEKQiTYP/vnff/y/
vHv/fDf/qAb8bWnVS34p1k3rzz+a3+/z8vcF/GrLEY6FVGJZru2bJo9/vN+nVbx8w/9GThj7BKMZ
ckHHOq7Bsj76ERXrZbLQwRihWyOudMh07M1b+zimNc7GoiYdzfptHCexTgLrIzQoYRZeZx5pbZ8R
6JaCTmOp15xqiqMD5Jooqse9N8T1EeAaHYGGzxwwpL9IDrthJmrDVpGtrkkc/EqFlVzHTpxvvAFu
nIUCsXXT6IdbBIQkmSuukQ0Hxthmc/z+MDHyAGUQ3zR6IN2AwZf22ukuzxCfW1Ckcdl5m9qav6wJ
/qMbD5hzl2/xfBbs7UDpLr7QaF+3DefT0Gz92v3FPd5q0+qYuKsCKfloN0YL4tL6+4cUxJ49RD5r
GGbS47QsWXpyDmmKYXaW3QaxDs7GiO0Z9OpcHUFxODIhjplxjasTjGoGyjIEmTJz0J+9a2d5ccAu
UW4dHL4/oRWyZjvLfyddjg86F1tMU/WxXZrKeh8l2O8Fi43hoe8U2J283/qVOR79EZZQWUebvNcO
qp+9snPv1oq9J1HPlDvH79lUMPW1OnqigQ76oQ8YPmO2a+cNMEbXiFBA4mcto3mnAgNESnc/sdvE
8ig2OXhX2lLbW7NnUVgZhwgUtmqmGDr6cBP0UHDJWtf7WGJctP3xthp+hSIh3MutaL3zQuu2ZQC8
4k9BKzA9G8RbiDbTszaqMu547mAdJ9m/TKV/N8d+fguZrzP96xDYLzAsu0xpltZmjC24CHdZYUGY
BdvZluLVNyqC8oK0hm79HTy923SwvqKZLVnsSY6bh33nK5AlHnMSbxibtS8L9itU/zaj/LRzJvJz
rV3uPfFL1eSkQhlwD+lIpN9gxhq1ETudGGIbIQCP4R1bvv5EbOHaFlz4lUgSqFJwVAzcYxhpHryk
AaIZ9tZmSMyDbNHRWwc0Qs5OuZfhBP6gwaMUT59NiNCXaYx3lifHZ1igwTSCXgZ+03DTRC3dx0MJ
RqSSdNTMBwGU/4D2zti4eemU+1GVgvt30b66khv8DLGVqpW94hKwUjOwL52V9XaaJPuvhjBj++zF
YPolaut6ksO1YZAD99jS5KohJUnMjRyTjLEElYSjuhMz9nmeR6JG7RNnATOU3JtRy7Jdq7FZSXtq
NuRCZ1wkesZt6pBBS3yAzN1wnS1PIu4sWjphimG+Y9mQuE/ak/YeOeEYSTBuUx7BcoRQmHUhoqGE
bigJpyPjK0Xjhgtkpr+eeDsYjBh7E4/NNh/xvRQYObv0Lot/INo463RA2rZcClgCFj1dYUWnxjV/
JpHx2Wf+/EIks18lyjlHjYqPfmigAxeJvfOa6K1hVwqhJzcuaABgzTPM16nunK3pJPVhmJaVQfYE
d/wHA5TqVE2DvdKecxMM8NDSNiAWM10qNaMHOLzvYTDi9iwoTMu9ejskDpQT0M5ihr9qc6cnXz+h
JXaMh0FrShh0u6LmSDQT3GIBF9JuDlZOPRy4Nj5YQTNsKY/muud++LXsCNhhR4qQTYrMOVtaBfvB
r34EE2T33lDFZooIMtokGbmYJ5sgCS8ygPgjOodYInwfCI9f+DZYNFFwNDY4/Lkgw5jvXfKnZJaM
Dq2+qECB2OO6w+QFGQoKjGKtwS0MB8x4LPDQ7zMDB5+AR2CGvneayLS4lJD4VnG2u8ba2Kb8ZY5o
oaWyIIUKgCFjQ2ZEpMMa68QPWQxwasJ+r11Obm3Hm8gdaQQSwWrbzJT6CGRbcGwmmRlp3oQI3iwG
kTipmhGVS6ULAOByCD6CXJfrtlrIoip+nG0cMZNyIrrk2WMkbKVVMrwx/qPwYIfGiENFUH1Sw5qZ
7OohtJETzQo3HJu3BW/HdFg6WB5VfwlssAC8vXWjkhfhpRfyvbs5L/2dFuOTZ8rbSqX9QUcm510+
nWYjI4tdPlbFTIC0rrZzqwuawPCSmEEvKeYE211nzjP3lGWr3G2zsEJ7t93FsTzSII0mj/EDkKnC
qWClvBbV2ipSHKJYU0hgzz8L8TXUH7MK3uwFJBwg/F3Nfc+oUj+kuCY2FLubGSvNnDS0Q1VBmEL/
Twl4mY394Y8DRTUWlnLPdNJjUcl7wyLtj6tkwraKwJ5XGNPFW4Q1yQ81Fwv1FUU5km2I7xb8KPMx
K8fQ7HhoKfiCtssdsETKzEOcy9qlqSXuYVwFNfa7kv1LD++h8W74zcGGXRGSgxFv24CpH4Yt2gy9
q5GWLKYQqEx1Cnlf+x/MMz6I0z5ZNBlt5UDLAU9Fj/lTUDkE3+TFi3GLY6wFLeNnBxXCSfGziSSK
sJb8p4FSEQPTUa++8j9VFlOoJGnOyLtbM+281eAG1dprhulo6fsJs9apM4x0GbuBTeMGCmMvuERH
yzZNhBzxUbZYTFlHwT/xSmdvJ9TeZQ0sTFueefd5j5k7NpAfVs1EFsSyCbBUI/Y+Kxs+wqL8mfWo
Be2c9puTii1rxQoFpwjnqGDiygnU3xs1Q/isYJ+BP+ZFRdRexey4My752UhOvcGAOrflT2XQg1dr
quGXfudhOKuBzKvF2mYjPea+pYtGHoZYjudmQWEyudOkv8uk3ftFjtjSJje2GvvbGJ7QLGu2RbkO
txjIOJEdI1uHoGk3fca5n9VEShusEElVPU49+kFsB8XW0VGPXPaYFSV854istvCwkQxeBdPVwCLe
FEe7JeycBJL7hpxGkm3qV4axuMuVAaXRvZtkPG0iQ6oVbrNp1abOzlQdmPIicDbfR9lyjRe8HJuI
fIbl3DRRxxaKTpkUUwgrTbCWTfWhOmIhJGfBKTIErUecAjW34TQjfKNkY17JwP8FkRAGAMoS2GSB
SQBrP6k+2oGBC6842QIuKr6BCcYHbcQ6xH7MJ1ZulFS0paWpSB/rTcpFHRelQd46thBWFeHnLg2/
Ch+HZZ8Oe13VdEtVjxzv3bI42QEFehkKQnBZOdFLQXOAphTSnK8wOuFgN3MDjjR/j5oYms1+Dc9F
9rcejSRrnMAuyTu7vuTEvfLFrj4q4GOQGScp4P0X96EVN2uheq6qFPvoltlMVjtvwnX3XIrKfUn5
MLZWwNLrLOvTYxAiLnAyb2zbP3hGeoD9n/CO7TOM7iRAfrK/TyQZ4TYaLNp4wxfdhhxfBXFCN25W
Mz4oXP/IZY43oElq+dJn4LAjX8Tk4hmJqIw0Q4i+5LOXOeX40Do90XbRTprKc3fYi5GTxNDWxtC+
Db8bUSr5sKsk4kKhnLVok/KI+NwEj4u2F1WhtRFjS3OfcZe5bJcdTVK66yn39vEreUwgB8PG9Mo6
qppwBmgCHoZm/wiZBA6NTbpRplZLw+Y0UQg8REfPM/ONb7pUvOAnKGlrAa6N7xzkUeUY1q7MmPJ0
J1urn/NIi8TMDkmz7FwFVQbDl9WgnVUHp+Ds1kbCSBZnH9W7Hrhs1X1wJIPXDQDzJPkwbLLx1lQz
mhpmtK3AaTwq7z0iBB4TfMI81kRrk551dNZ+UMOLZ/aswVzn0hILPk9EYL/FX5OMMYvM5jGxFMd+
XpGxjZfEfz7STUF8auu7b54eTr1xl7c/hLaGI3Mc8vUWjk4d3KmeaKpWlDXoqNuSDTNP0F9gFy0N
260QjEc6Use5vJczLsCoHy+jqT/mwMaxXg8/h95CGQpN8SMC/dMb9ZoBqXcdCgTbZLZI1YY5PCC/
A2gQRWLf+i7z/M5IjzJvDoGFsNb4ETVnWrdbshIzB1V/GL245uzIzokHBBoA0QGw1IurlbhRHgjt
pNfW2p5leUjZPrCIBpndImNfOcoud1M3MF/05BbTUv6hCKtEWbOQZ8efaLMvjCe7rQqlt6+bkAbe
zHhOhHLvYtoVQRpEWFv2Pc7xHbE+TPNNlN7HZd/vOMfZgRFBaUPYrS5YQvYYEo9w8lrmEWm0jlUN
rO62BGhdARWWGCNXuIbLG99IkpMywkd8zXh0uuEzthC9B1VcKo+KtZA+RDvcRbM339Sp+koM8RHm
XXgOGZDjBRjUzm9Fv+NT1qUxeymluOpUGMadxsIeG0N6Sjpy4czDHIeFW0ki8I4uZF262YOufg6z
4i2q52uu6epIXQrK2JjV3LfL/FimX61P207Uhz4QAo8gHAMO9PwRrrzd1O7q+z+/P9jLw5OGc7aG
ReWc4Vcu//M/vktOJOnqJPfPam4tvEqaYgpbAQf4/s/vh//5Pb2Iw5NnPoKWRK79/oomcOliSFqH
5UHRWv/zm3//4s5baokN8PPfX/n9w0Zh8f2p76LXpYrx8T+e1fcz/v7097NoBQJB5Ie/v8T8/r3f
D//+o2VAfCf0B5ugNH/I9yP/fOK/n6aFqnYYs/nw+/l8P/z7uzGn0ySkRbP9/sZ/vhbfn3pLpryV
YFvDvEgeeuOViWa0aWb5bLf+SzTo6drh8RXzDmcjrCA9mi7VwIJEh0C1tYwouA5zG+SxCQKkRsVP
m8J89Eu2qrEDnq6F3L1P44oZVJjcjJV3h5+mePfpPzPnH/NoWzdJWFTXTCGYXxbNXTngcUz6FhJo
wrbFbMO77w8EylYo+OGNX1vhna3wsgtHHL4fMwbsjCwkWq6FAVv/EMKp74EQzDydkZu8d5lm27p7
D0NLHJRbhw9k2d5UXvzUZF73tsrcH1FF9GQOYv3706mqSIhy1+tMo0fgNLpHlWfDPpqOJTtHPGKq
fIrt3NhJr/dJSIsSJZdNFEAqAegZJ8rc2vO9Lq4brk53A3ZLrK6ztYuT0b7LZH6QNq6bVpfOKsfx
zxy7vmEZcXJ6GdxCEVxMqA5koFyaT24bMK6vKYCw+wrmqedTw1Y771RFAEWQg7Gth1KAk/Znpn6A
0EyABlUUPXum2uF8PlqNH94EBuwFRL0MSCwVuePieCC5dPAnMnGFRRyO6WR9O1rDfMFFBE4ui27b
RqZPA6bTAUPfL12Zd7KK2PA5jnHxjeIuG7X1KySfPCeUoClbGIfZ817YWOEmr8V7Oi75j6IyjkOm
jSOC0C8zpEdW+mP7ATXwBj8yVhY1+lteauoFGpxYLECStTsM+QfCel2H6WtZy42Gc0d7CCsdc4Kx
UUYZXVCjEHdezO3Naxx9qHwf+ZwcqkqhHwGf3Nmm9Raws9s3QqAqLSRvB9tjSRbmrpKgZ3ppeBgk
MTm1s6OeeVXW2HetN1Ruc6kT1ociTRQT6nyXmGF7RyaLzDMUnDRBb8mWcpuxIjFY1zcl5WQHq8fH
JBqrfrDzIkKl83rqwtKfujQemz7N90mWsVscWK1WXXIXRAB+HDBKk1URkfRt+9RQcxWWg4vRpR2t
c244L3nQDTSHp1Rb6/QznyFvlzKh1qlgIQHcblkBGgUdfdpcJP+h9daNYQEfznRASpgPc+h355T3
outpp3UTzDx9EdKoLr1xIwUmgsptqlNGjJrIaoPcMkHL4rTbVSqfKZ33p9P3v8LMR0oo86uh5Vqf
O/zdSWV9lS5qhunbIBnNPrk2B3UUrBfFzItjug+tY2aXxSQ+J9DE3ITdcUQ3jIGp6EpigIF7YD62
fTLe9aEAH+SZCY1849M4c1QlBjWA08BKPRFZB6Qhec4hB50mSVVKlojrvkt8bvf9KpqZdKxmSeM6
Doq0nOqLxkH4IDxww3ZM5p6CjY8BVyc98m1yb3cOYTM/z3Z4gjXIB5LSo0TMU4ASjVm+5OhVGzlm
KFNOBiMDQ8Wtheq9LiZW+5kTMoVLqTTnmLdvteOHoHtTlnM1rW+9rq5nciLsi3JwrmoONnaJSIvP
ydp03oJ766PmzLbX2BqW+2zN1JSCKCXjX8ZiV09lcxwNWAu9IZ6VgenemPoE89QQPhRahZzqYOrC
sYoe2IoeQipRofzSPmqM7O0M2YfbzpLTpU6ehzRKT0ZSUY7UjlRBx2wOizh7G4h4bo12ao/zZDzo
LI93quIL8o42kNwuaDMOa1q1EGBPlR+Qlrbm+3BujCO2buP4/a9EA18RLWGfvvGNY2V+4p5nm1gE
9Y5sj3cZSvhG3BzwrONoBIdleISsuUKhg3L8gd2abHE7EObzbIT4cAotmCGvvtYk9ZMwu0TA81yH
YGSBi+zWx4YfIUNWfdbe5znXT2F69B8aMJFyfDAml4O97C0OjWocKffLCU9l5Y9CTr+C+mfYSkGN
bb12R3rs27z/ZHenr3UE4BMXPJHE0QjPgyP4AEqG5rH5Lmm8+ZgtH6AFe4hOEOMUSq5F1RQuSlWc
hswpTlOo4yPvH5jVGWzJDDSxStRr6TUj+D31anbCWRbKO0JNJDDsn5Mr9IWjcZWOfnnts7AiuZY4
qwbzziV7GaQbHBvmseQ/q1dsdPuw9T6CvjkYMazpkIBxmmIK9ps0uY3wQ6J24PplBrvVWXrT4b/c
5HjP4Rz6JScz/EHTiLgkg6v3FeyUVlEykrNPcctHk7n5Ve8j3JBKfJsz87hYHyff+phdDix6TwAD
ojyiTwFPmOgra9WlMdQhKSjrcUMqBBj947pKS4gbEeZFQv/pJ2jOH2WNYh6Fw4kseaTEWwE6mDZ0
a8JQ6fY3Iao924pkazdYGwI6CvAtMYplQEIu6uCXHYNpnHIWkRLn18Ir9rKnAF8SKvB4W+Tz7YiO
PJtrW7G19VPQtl2DhTcj+5N4JFhz/bL89jzC/17TIZlJWiwBmFQ5HvQUFvgU3koYqWuixAEUKJcL
ycSOAC+qixF0JfzgaGYgkdnRoDxxewYyioHAIbhEZEKkL/Q2cP9QZrk4iw5m71kY5mlLdTHeiILV
zmQySrHxQokmPvTzeOMqnOBZ+8Y24SFW4gSlhoos5g5XxugesEj4a9oqDlZAcY9aLMUGmYRlTcmG
HIPYhM5fqOrO96qNibJ8HfnDqV7uurHDMLh2nSe0RYhk7aMHAgo1eMAZM2K9twm2+M4XFqB8FReQ
VyA8Mb1mYHFFoA610g0fEd/kpi4fyqi06Oe2fqUQucfO4OJcHcwZTG46Zk+uQ0/coye8EMgWZG2x
dCuP0/3kVhescOyjyaZNAepT6wXnOfP3xmRfiuIuBHow5hAQpLUA9koNoH6sn8nmeBtG4iDg4vIu
T2oNJDdDsGsAYI2Y1hIQL1anaZCp7DXnmxFT6aTqdjoPbWCxcnrzSn+lsdOi1o3dfZF3+zhYDAM5
QVLDq256tz/M/CiG6TADiANsWbMNmzRwMDwxzrO5GsmW4xfnJRdAymdH86PlFk3wnR4NNZ95tlfD
EPCsNAvzoatAbTsoTLW71I3mO4Obsgs25ZEu2oGnc2xjamIq9ymbYe2qBKWhCK27gPa/cXx2sjKB
stigk8dk23vnYWIjZ5BHLD2PzhnNESjIl+YNRIzaR9TkvKqIIRBZl0P0scyiNuV9YwOyiLiXNF6O
WhMorGIMfa/Yo89VAw7OL9YYchDJlPk6O/GDic9h4zdQYFq/qA4RP29F/yJufNYOCGfHjkjEcwan
W47LXtOgRG62y+o5cUtBUF2oYxkESIA2/J65SfYjX7cmuoQPeCzFunViMA71GB9Idn0YeTrccuhY
Bxk5X4z1CJVhidpbSFr3swnHLeUulZoIV4baRqqxTo0VQlXpUmQH1pSn3u7wODF9AhrQnESqMVYR
vt0qX+lL3LLpL7K5XxUjkBCuu/PF98jikmOOtk0+pztXt96V212CqOA4ElQTyzbgnt6UwEakBNWa
Lgn4Dn8Gibc8lNSwJdVJUkBST8UbHJ58fi0i/emktMqo1D92cffqaRTVbrDg8hCowEqVnPvYaDjt
h4ahhiZJmAqfs4yQ8iTB8it4Lr7XpPuhUP0zziEh2oPnhBGpJvvJKbP4WMFK0yWkqiycSa3QqBZG
IeexzSxZTgxPA6Ohk3pq0UL8Qh17x8KNMQQcQfY3EblPb3C70JfkkuYLfOj3zSJxctVmFHlVBH63
7nEyXgXtrWAbvjjRrF0w2xC1MoDtpQEagOVLxAR9DU0TklLLSZVxE7vqUN7X0Zx99kl9XxgB7dYt
RQBzh2fSy957r6eTToq9p3gl26Z5dILpIpLyXbrhi2WUZ4I2SIA1GbAyAp/XDpfYA9bRFdW93w4Z
EbCBVp80feCgYGjm5s0FxNVHnVhPRnEzd+11nrAwYVgVbIIAQkVNYdhVatPcQbhvvjLH8BKJijyk
/YrB5iox7RcEbWsdpYx2O1/X275dYuhMpo49q5LMHYODVeriPHHAr1oTMh2r+BwUnUEacaDMLiV8
z1OlZtQ04oN23WFXVM1DrZYGm2o1jwEex754Lzu7u3KmeGOSHB1NeOQ66GCK9Si9JruEsCiWnjrc
RdhD98k8t1eewgFbNHKp7mGhnYvwDmBntVJWte0j4AmWU2F0ZsbWY0ToNFXCXkA4fZRko80chiNq
Y9g5T0bf/tR+Qr+oYDSJZfmQBGQTXBguleY9A670kbhEFAmSX5k14XFD8WRYWEvkshpqKT6nceSa
baX4yoZsCQaXw4NdwXYJqrQ823MKo6lYNxN3jdKqsaYxWsDazT5gcrdsKu11EKbvsW3u8mHa2VZy
oCiJsmeSmOwr61eR6G6d46K4grW9bvVE1r8usy1KImup5FeUUnwysS5EQmUolpKbnq7gpf5AXYTY
30KNCety2jC8za91R3N9t/yLq5qxdjCt0y+ZJxYnIf8ZhBZHe0E++vsLvz98P2AVUq78nuxcSSXZ
SU/gKQOVtVdjFrJyzMIHrDDDvqoqepgKZjYM381wonkuyzcW2nCfyHw7RgXu1Un9tA1i+oYU6qqU
tIm2zgk2YBWO9rrvUHyFHT1DfFH56HPR1/CtaLlxAXLC+/hple60GkuTTGqNkD84br024Z9FhlGu
vGQodmokGe0lHqptyR02ijZOBZnGjsFJoHZ8sAOZuYklrK3SGKyQ2yUnYDRPJJzrm6yK4x1bRJLv
amXK8s1gNYn/dOpWfQ4T3Z7h0TR1N10jV6rj4NnnvDHN66DtdpVIf2SJQVS8Y/sAuvbGTknpZOng
7Acpu/tGmIoFHbfJhhWRdOzkJkOWLjFtf+mufCk7Pd/3gXOBpwLvU9qvGlA2l9uUNOQsjg7VRU7J
qRtmdBnI6bGqYwpmBpbQEmcOjDg62+ctQ3DKr6Lw7GXhz6q2sq0G6zIUXX0rvM+8XcY7DbNqZtYn
N3LrDW4mFnT2xNKO7E7WlB8lozC2p7fSkk+6C3ChRcTvpyb9ZMKyVvR2yb59GU0W7W1XJHBNYNpK
YARUpATZGNzGY/nmSLlpPLF1IsosBqwUEpEfumXQnbu6fkkYUiVEJ6ImbFatEbxa2Ysf2TSqWr9K
G4U1KueN63EyQm98MB5SSQojSyTVY8oi/0gmUKcMSoDGbHtCkDllsStulyy37J5c1vTGCAJFhnw3
sXcp/HPT2J8lExcmA6O3bimc0U5yXcL02wZjyki0JYndpj+IG7DOpsCjDes7T09Pk2PvUz1jWZvS
K8evqk32mdjD1snMsx9haTS6dOc78B3CAFkhZFmAftIL88nzm3rTuB4OxUTvc4PWFUgpGeccqAbn
A6uvu8aTzhAlYvBOm2XSAWyWHtgcNq6NU1KfF7478/xT9lxkMezDuFka4uq+xwAx5huMYfW2wulM
Ru6sd2MxfXWAdNfeSGCLE3AVT5AXbfeTneK4jrtGQmzRB0vHh0KP1rZZfiRv3w1Cz0uqLGb/FnMi
EizgktlfrYTdrvvgV8tugQkLeoDHXzNVMC2jbAmKWyyvzMHm7JN5uCf6jipXOmD9u/J+YhXbuCSy
Wf8NuyVpETlCrsLIe24mLEJxg2BoQE9hzCxuCgz3K535PzwQuNuSy5V1TE1N3/jQGE/plL3WWM6/
JrgFw2IUwr88QXxMR1wHbXgjtBkcUrtClRjMFBNNSYYrYZnhxol1xokMSYpdj1HX82fT+3cRrSDP
gQHG0uKmuEm62r5qi1yeQ5FF6Mb+8AibBKvIzChM9I+TE0fbyfb8g/CL4VYkEKlwLTSfAFYmpyTe
XYDlJf9QgtiBnk5s2igWwqZTBcz53feyITU3OXK8MEs9ub4bfcqxe8BWVT9nopAbzt7+3E+Jeybi
uCLah8NmVOPJi1iExkx4vWSyP33NatV0i+whLo5ZkC9KCxac3gnuAp8RtdYHhRfuU6ro05k99zGR
BlJJF4OwdILhttW8WXYjmk92nY45PjOQuCMrg708l+JpigCC52bJPkZQjGG7Mr6tCTEQwABZ4QJF
W8mxBl4V2LCD6509lD+LJTpNZ+lwPfZGte8mpigupT0vhmDPT5R8uGH64oGMkHRgtKM+SpOAIVEP
yIvX2m6obpkTuTUYH7wRC2a9nmcvpYz9fWUjbxrWfBq6rN0YKV64LC73MfkWHOZwN8eEXchU8tzS
ZjjG8NSOXZvuhZnfGTD8o2jAzdga77OkRouOk8HF3O9mR6uHU+b0eocnyNg4qrtULRIAchBe4U7u
x668prfjqCOwvuwu4ZAM7PUrUBnQB7c97be9GliZFu2thd52cfy5PMd+pzdWnnK8phTg5NXr1Psp
jM3gFBJpPxo5fknliF1QysdeZLusdOS5KNNNPWkbRyJEQlrhVmnb7E0aiwpwF8FE9GNyDTqLVYiZ
vBzZfVoftRAUalbWI2yHlAWmZh5JiuI8ZljRG3PGhscqkqYdQNXSCd/qTlJ62CBtY4W7aSW0fpKI
ynRvlTd/idg6zlTFzPNBifZtUM6xHLETDJhmCgApE3LTVTmh9IQq2QIi468OnQdl44Bw0fXJGLK3
HFBSN9wtyXWzviSFSHLPHu0XRNQQX1mvfZrMHZZPuorFOq9YgBizf5f0VXD7/SHoS28rF4TNUDcn
p3Pau1kwYnCKTZAqajQls7TZgfxBD/Ax0kRzqGpZ4/3eFOnYXnv2oy4cc9+52XWtGCYbA+jIpiIP
Os3vhSWSUzeB1vVLr8C+4T7L2LPOIcB0xOlLlKbYBjPFntbqxJ2ImtcMFVvzzq/NHF8MvQbzmdaB
iPzQFupNt3aaFjp5n3xO/WsYtUCUGE+u7r0esE/NYTDEQlzq4tYeKbzycleCHAEh7xoHleof5gw+
vcgrkoYtjOYu9Qm24Ha/1B7Zj0z6J3yHYPs0wECvGjd5ZUeb0KJXSWu8GrUb+Fu8A93atuBPYVpI
qnA9LG0tArsGVmBjv4xdhg7oJgvSXTIKeSQLa5bFLTp7CklKXrU1wCcQvfNaG9e+7X9OUTs9TB5D
MJMp71pFPaWH0LvwEYaP4TScWU8zkodDjLADyQw7WnpokpkOEDjyXC3Hjav1Q1mrehNw1/+/RJ1J
k6NIukV/EWbODFvNsyKkCKUyNlhMCTgzOOOv70O9xdt0t5VVV6Uk8OF+956baO240gOz3tues/P0
7B0L2B8yvvE6kjVmOYZo7SPsU259DrTBbq51VxbUGqsad0RIC4qiNJY2PCoF14B2ZPg9TCy1Oivd
NR7yZoO2dAUE8db22aZrMO/VoWC0h6feMtuD6TRXIw/VISu3FaHvZeyfKm/otm8dppBlPQc0LCwf
SfMW5OZTll5wausmXhUTZV42Gfa+H7lCMSuAPgXHTkG9NnDLMT1WW6PlGBeofp3oQwARzpz4Xys/
Kn40Kk9Pqasds7Hli046e5/lwy52SJSQWp640dHsGaEcHSyAzbVB5kOHWLn0+m3IokIMWJzz1nnp
E3NDpn7YTREOULTTpR70xqFRyW8UYurMB+BoPYe5PHNb7INOvrIZ7p3//z+MoQk2mYWEUmusDYMd
TJtQBeHVgbxbZrkDenz6lgpgeD315dpK5oqO/q6oEVwmQwn8oVkPmfuvmG2A1Nb666okNgiJm8xo
S7ivb9zDGEhC/CW1Bn0+d3v1fwM0oWXvc2RzE9rPSdUd8SyWtCna+5BZF9dXvnvJoM8c+NdCJfJ2
7tCt8DMznC/im4yTH83T63XXZZSLBvJVyIyRoXCprQ7rq2vTVhFIHjHofztDfjl6ui+bPLnlcaQW
ATjIuiA25OvnjA2dGTvvQYBZta66aFuVIMVGVRlrghmSBrEGiwLKaq2OwWjTJRJLG3C1f5dIcpvM
H5sFk/vMQXIXBDSOInj0ntDPzkTw1uk47FW3WQxoEO7HiZ4xOy3oq4iKZ8VpB9QVfpMJJ2/ktH+t
IATaUMFWG7t8jVUzxCadLkO6sZCSnnKa7EPGnM31eUYbhvznoSc8hp5BeJRpSqtGJCuMgHHsJDvb
wmDV62Tup2r2XGGr0hR2kKlP91bsUhnpJl+4xn5EFPmgMscAYz7ZzSkDo9a62qL1HkaDpyDD9Q62
BUUtz8+c3CGHt6+y886Rn3EoTIIHqQdKrcbq4Yoc6Hb0m8yAY5Fxqm5c/4ye9lXasXnPmvhEty8j
Cj10F0MoTn6IUG1GWrmJ1G8FYX3Z9XWHJ5lusQG0l1/jm62L7E9GTh9i1197MuZcTV6wyCQ3u2xJ
SDesonFClQ9qDDB4gEAGB00755qbcSEF5u1zfcmWcCcC4ghgjJMp21fSfHei/pkA4SI5vKEXHOLT
YGuHMkalsXd6YN8hWbwzSvpJYXPuTKQfTCPlGvkd4bMpmKw0ryUlTBwOEuYq+ksaqmME7g8MmdUx
1PIOYeG0NHqGBjw5Biwk8rHc0pBtDvozTrqKKQQXrR5LeWmU71UNwKB2SROXpm/xdgzXwUnxn4TM
ZAbfM+cz326AFhUAWqNwADAUiCROSFjDhzRO8IIOMMF8OiOk3Liytvc+WWu8JVxVKjKOnRlEK2kQ
wKitemtLjOshdvAhurErmKsy1T983IBu5T3snNLeThqvVJTU3Hoh0abJLamGeqUZ5b40q2nxXY7l
sREBfQtcXLG3b4n4oZ/bzsWu2Q8wejL0cnwcJUBlUN0/2alwMjrVv8GgTrceIEclGQ8tRZIc57YY
u+5ccx8u7IbUq8olihCT8vw8hA4ygilbOJzesvOybNvovrl4t7BI4pD45SC8nuxXsghz54KGz2/G
nc49j1E60bpgcvnJml0WY3qymBrj1CyDjeFhqmKY/aAF8uH2cXczu5adBg1q+MdzKkDoMBPFiAOz
yrK5WRVi0Tnq4U32QOHjvABAu+Oy3lxCnf7rAQ10GFgtM7M6FjQg7TKDP5Fhxq8VxU7E2CsAkQ7H
LUKwvmFci57zVBxVmOqr/AkQm1XDKkpAPZPEpAYxwR5x3kJFA8VhExiuHQL8tO/hhHNqsJlRXMLL
CSaA/KP5ogEMx0lvcc7vfiDCgmx1fWKvEBVgYOSX0IEHEXju3c4bOB0h5Q9uNm0A9LG/ewWcuArH
hpsDfRox7Xtl/6I5JVtbnD+klc/mlWQtSzocYnfaxzpZjUZSgu1CLxTE1K3wpgWqxuILs3FkfE8b
YUYGufH+NJZBuolaF10jHE6HfOcRtKe69gXtiqqeeShjyHVtwFapcLvRaoKh1c19OjBGbPBsAUt3
JgpizKY0Bz91MktvMf/EMHIeY1WrdVSF0JNzgzWL2DJQLAwGrnKuwWBchMTg6Dlz/pXyPXNwra0R
7iSBaVpj6jOdKQeAzly0GyYYObrxwvTCjyDo8WTX1QFyytrpYADrrTfzKMp0m6SXpmKNzQ3u59wI
97Ym/haJ/52yz5EC1kEG1iBDeDGBWiH1V9kfMK/jKrbFOm+NVa6AC5EP3gyy37WAzdDMAAwcqnF8
/vfpYtsCCRTTuFK76bPMm/PEPgvbColK6SsPTTOf+IymUBTWTs5GQ/0jkG1udG38zh2BAbU+FGhP
J7/fW/421+4wYPhocymYH6uDa7ckBDy/2HlMCAklxueKs9qZQktipdO57qnq4u2hVAKKoLQwJaI4
3egDubFa8kMrsI+Zsndz7kCr8JwZGWOEhlwS3RYuM5ps+g4sWmIYDH9wwYBy4Q6vZWMmmwoo++Il
1FN0Ki0/qal4QBvbxx1vDEb5HbehGcwBUCatjRsGgE+Yv+PElK8ZrXOv8CSVdnf00xeaD6ZVEZBj
A8nPhcfQjkU3bAcEgYUgsXG15jM/aVWkAWbp5SZD2jFSWJ/gnQbfz44D/6q6Ma64mckAaCAvvN7Y
EQ89+jpqYmVNLyOjtLUlUJkIf5veYe6LtTIGsYb55C9nuF8CZxOLes8V8zta5Sj7xI1ta+1nDHoa
XChL0yEZyshkHTs4wbT40ZnS39BBhFBCTGhR6q9wFGHAmt8xAQIMutaCKf4pdcx93yXjikJVDBB3
zS0ge8VBxY/DxGESOk2cVLPPPbqttdLC4W4ZTb+hkyy0OStYcro3xcDJHwV8ikxtF2bmj2VRmNgy
9l/k0UkW6KEGkHCzya1VFFnXjOZisn8vqsYdphdts+roFIW6TOs1v7/nAv4YsItZeXk1hvbSt+Oz
yseLrJp2kwbloY0B4ggYZGQK31KuJdjP3rwk+LVLEMwYfjc1bNbJrChyUhg/0k1l+e5Z9/kLVasf
7Qy5aGAwOVOIMLADb625VO/qVFz7UYdHUxKy8L1vrqLLfjIuQ0k1jbQfkxwfnc4yOvrY3DXSdU50
tEjUkqOByN8E8kj6S9+06KQL0jRojqzylEkskE6MkxQQqW1Wikhov7jWna0CnR2o7yjyNmTNDQ3W
oK5IuEtOT3M+6dK/MBZROzxgmIx0G7I9B9LeewS4mtsOnsfIC7W3sumSFMlN+PQbdjqjgYwY2abc
OX70E/Kgc72ZAf7iblojNVIVUmLY9CsrD34Dg91GFybvtOPvQ95W/MReulSKsUjpzih2K3zGTreN
bZNSJp6sNXi0XYPIxgy84XqCyW7AJpVT/DFGJQAQ4wIwddx5v2kLtve/L8DOzGsUwMPmjrMlGD7j
Rwd6Fnh/Imnu9JyWQNauRerATvTkCwb+uWgq2qPhEm0p+PsT9ghbtzK4r8ZL3xHU8dqAoWVDWrQu
Tu4zC7unqHp6PlXJV1uVFIVGF0oaZ9gs6Ta2wa1pQQTosoYSIYFgytcy+WRAgPEwcM7yg8vxYFuW
2WnMhoOecyRh6gyUovVxuTmsDD1ItdzIdL5FxYg+sV6bUkJUTpN7JgXmQsPa5rMzwrVzFqe+x1iA
YX1U+XcStM/GYV1NFMmhHsBB22MgN1V2wf3QUNSZ/O2S/rO3Cn8/w7BE6n8WgPbYbOE8zrIRjFzu
r8afxEMAjh3zr4DgIa2aHhSU+0B/9splTaiHqy9mtICrgNVm/sEiq0H4jBuFoXDtj5JvT45S52mp
A+glzQ2xJtgk5fTM2jHfUQKCWsw+y+RTW5Ci/9ZIqi2apv3HgeSbSx062HCQRZ9dw2GLag3fUrKl
EuCFgq4lu1aGBEfVqHZTr8/VYgPAFc0LSaEz25YYKSvufNwYT6H2D6C/j5cTt6XmUjcsDY5upWvu
pyyHclhCU7EwlGuj1x77lq7UKdZPUUWxPK8JegWdUYV9dmrxPuEYIbGhCZZgMG5y2I25jQvW9b9t
H3YAjPd/o3S//bz+SKnwW9VGdy6EZIVHeaPsYVhLDtQGSBcf8XZR6Xmw74ZP5UNwbmBqLAabpJTd
4Jg2h3tsxfzdYEWj4JgV7PJqQqqBRXgfJqKymEYZMeGKKeXNLcN3eywPY8hBO6z+Fjrro12RrPSG
fD9m4qXXizfIZNuQUw4DxvbedmJppBPAfb19svNy+XYAxWXXwPdujhV+AQgAJ48pwdJ2lR6fMIl+
umz+TcaH0LT0XQLCVBUdHHL4porTGEFO9bzqZH1+M86EKIRXj3s5iO16W0btcbCrA2PDV5yJu64o
VlbANwFb4uwg21pWx/D2bIzb0ObX9Luco9M2yVKMTq38W9biD2HOm+IKza14Y/nhT8tDGMbz7ow4
o6/rks9rlcGba7N5RgEV2TXvnvOduO0zqYKzZgDv4x2lJQ64ki0JywjtNRr8bw+HP2ZmjDIOePB6
in+kHF8mje0KLIugHkg34LBh4sWylADzmJZ1UDysNv2dXLGuofkwSJpeXMmgyk03QUZC1M6H0yiq
LSe6myv6pQ6NLEQqWYS1U6wkpSWmIs08TqxvXCgrIkyrsCDTZXcvUL0wrErYzPSVBPhcPTPbka1e
G1qDtNjn+8kFyaN8Z9920MNdccJIsfPcjJ8MhXFehL3kqylHbDDulVnjau41b9lZsojHijx7unB8
3rqg9H6hD9/GciYew5jyMNYUNuKDrz6Y0pwsBaLK0e8tV9jEQGWWlI1blnrWATgvBaNdi2wAlsL7
9GBg1TqrOoPMaEWvB+gyHwLxpmnC20Q3nCvOOFyWdkrTW/lsA3WExMzYgLdVcSYmXQzxsWwOpuL1
QJBaFeAmF5PTMjAIxdr2LEafYfQ+ZJxmasyagV0erI/REx/9IyCDx+JgrXjWDrYd/oR9sU+YNDqh
d7ZboPpNQXDGAiIJslE1HPl0F+RtbZcs1DVGIujQbiAoIk9fJKOlinooHLh3SAG72BUuTYSwhnJ/
k5vO+2Rl17RyuWYQIbEt/jnmKK/uhNvIABA2KeM5Kg79kaC3sf7IRl6PDq196XbqRw3XMnR/O3AA
GxFwiOeSDBhl+jOyRC/nA15tJO+DYx0TLX9S04RWm6zLFDuMw1o+M5YXfVvsoUYc0jT4dmtUUU0d
Nfs5kJVWdrZvCIkE9FHGOEjSbHbKaN8iY0LYCEaZaQjP3Cmvai4tHoE2dUFKcNg/T51GOYzwDzxd
eqSOXtgdGd4S2g4I0wzGqs/lQxfZG+mZ5bwtuJ28Tmn2obLAQRKESJ563+yHVRzymrDPsGj95qn3
hHuI0aaiFLTDeY2y2qOWRV1/0qX2ST9pvg6q+Mu3UWY8u+PsXx0s1OwknqhBkYDbLR9C0MBgI/Ef
5gQ4xTDXZRuQdAj810zF76GR/6liKj9wAKGO5f/A0B+ZluE2ZTZPXBunDAvSrimbv3ZWc4DjNFSV
2Zyvwaro99A4O0a2x0qMLxr2VnIWj8pg0e3nTT+bxkfEsqCPMapXAGMXJK7VtneMC4coGRAoRHqG
JjrE2d7zoFRUg3vlZnw26xCEpj/cg1Z/YBAOYJLmj6rYEK7HtzwW27EpSTr557ALdklBu5KMqR1x
tA5KJw9RMv1RY7wm/v6sSqqxw4CWUdG/NElx7RWhrPSSm9STQEv/Fnr3UuXBR51AFnD4hbTKf3h2
sbNa9TSi6G76IuKGXiLRvfUjzgtrzKBNOb+y//GM8DIA2KKR/cdKA7hIKY+Mr83YGRDt+Au5ebOf
jOz+KTJKshScAhNf/GstQY9oBDzBj8gdeuaj7QnHDLpDXFYFZ/rGAOaQqKXG5WUM3NeyL0wMK5up
9tizh+zdc3qbqZxY1pVNbY3LQufAM9JM/xV73c1uEGVD1R8xF2CNKczHRMqM5DKNNP3pv59JK3Pu
44IfrIgw6LOs0R7kPAhN/9qCzUHjHN363WteFJtepRdDpv+iGhXtrfGmf0naaYuqH+7qHy46/RBF
/d1s3vNkfNNTxVYa1y+B/+nA01uILEbs9kitlztXMDBpuwwYGdZZAwGZLr1p7UDwQQeYXyLKGy7j
4CoeoXUasQ6DyU0YxUNE2DO4ZFHfqlkNURQB7wtEFmG9lLCQm7zd1HWJ2m96fwxTOxQxzCqdH5+S
AdjkJkstUJC7NEKdyF/+J4mabUOUDz//0g5K/pyNyz2q2iufsTbfeW6hYLfxVpftjzWDDB3ZtGue
gnWM5mYgVFsFie8Nc7gMvVo7a3TbDBJrlBHz+6c0Pjpmcmui/JBWhDT6kVN3hr+Farp3oEcbE8Ri
UiVYO7hwZhpbDU9hNAVfmT5gzZtLenzmnZNLnzTsAUGDD2HzS2GZ9zTkrZtKNLExfXNUhO3DVDiE
T2PcbEOvZ7nuso8yk1+9E7z5rveoACAsZ8Aur0iRDocpV8EGLyNzN3LeWcRRR5/oky1c7S3EfhQN
FGG3vH5tlW14WWkRG4AqTGDkR5fVk9FdKt5bjlfb2o1vNdfgHnvPbFtkho4X0CjFxjX4I0oZf2TA
A3uZwvvW3ZttTPc0c99j/z0v8ENajfFsIWxsZacfYkg4hlt8QDYvNno8nQPDYSxCE59dNGyDU7DG
xHtB2H+t4vhLwUPT+LMXHT+Q4gCUc2qjogm/oyrZFuo85n9462BUR6ML55PqwAnonjNCP0ubX1rr
suuIFhCg/arB/i6FCwZT4nVFrYXLHC48kxwgriXoVWXi3yeHieXoYI91VHEld8f8Qs3ccIz3hrlv
WMjCkAsGsQNgWuMpaoZfW9NOba59l5W8Jo352xB7d6rkiBlY4lLkAFuRItewdYQwYSLZxFvL8N+Z
yRQrGG/z9tGoMx/yLFvhY6gNz0tZqFezZzEWkh5AvWZ/zZwaU9f4Yiqm15IcPPomP2Em1IUmuZvP
acmUboGJoN0IQRTaoLSibkApKg4CK+6G78Wk0w0CE3STWxh4ssbeW24Bsy1Gjc4ifBz+mB2B5S35
LIwbxzbeCD36bJyGvgcnuQe59W80emPTiYiNPubWyP8FD0+infoy/XEoFOu9WRQZfvE1AIl6hjrI
TiXuTMPvPR7qsWxBoFf12ejemH0wd/egu8kMgPMU4oOTuF+ourDy4SzMnPApP+NkCbwDlb7FTyq4
mATPLk37g42Ao08EpwGFunADVm3LNcUbzV9nQhJ2HLUfqcWb+F3TWJxM7tggluFdD0yrRJ9c3LQI
yLQ17pbA5c5qaGcamvqfFSfwzMqPVAv/oRXOw8we1ZOWVktBYkvhW052MeDW2ViJ5Vx6/R9ejxzd
EkdNAg6VDdWk5ZxRLMXp9rJSBDp83Kdp8u46eDxEr68QaGiAJdWzCnGo67H5KF23xEKuAKJTghvU
xcd0gzPpYu7i3Rspn+BM0T7NQuPzJVTA9xzMAygH/KvR/RL2KFS1JsW6FPfzyP2XnMXBrGEVkCY8
WTFupghCq8reyfcucMF6lLciA7rlG3VDHZf/DmD1THdM5gVLzLrngO10oRqEOuutp5TFyh0m1AM8
gm1U+tfY8dutPi8eDNmwsRvfuso/nJRZ6qg2BPoftkrLbZ4XHp+AnnCQOOUSKuEiLOZ9yLsYKSef
Ft5rh9edaYAOdpyeiwqpSLbVy1j1Ly0qURbp/iW1zJtVGehlXYx7IMj2ZvIa2l/CA1mvjf+VjvDB
cHhag6TV9eTWjvbam/GvnZfryuOWDSdw/om0VUR1A9F/ojsuZ8/MMF4S1XzFCbGsEfch8SB8qa7H
oMVkbpWDREGHX/CpTHRnRL5GqkWGwegIzISQAGEIx4BnTp8mMXLnA7UJ/TOq8m1MTvLdbaP30hXe
ynaTXy9Td2yTDkohvS4Zl0LuH1HJmurPhgmoopib5JcX2gAtwpkT5z3t1HkWIZewvPE/xQS3CuTO
ytfNl0Iz1bEcN0rYKG+SimXVEjVLZMWmWDNtLbMtaB6oCHjfiNAbepPvcy4zUYA7OrHKLSaGs9KZ
/hI5flg641iE4yTNHsxk0BKU4ebMrFvkczroq5lG3+LZ3OVucex5il4MapjMwn8NyTsBIBKUWdR4
u4o4e9Ui76WyXOypHvUQqRlguhg2Ues++pRCOTXcSjUx8ODLglB0ws3JPYQAIihHD4KmcUIb0/82
BBhj1P530H4z9IAgfdxo1xJNKQTjoEoILiJiOiM1Zi51deuTkTKCAMDB1AAylyN8gNg8wctN6UZh
k8t7BgJ08Og2XYFAuelDt/0HcjUvAMjtgwzjehUi+sbl2xR4lOryRa3HxH83Ksu7SJcEKXv0wgwA
CkZmf5/RrCR4E6ZMaEOJ4EtybQxYgkgw7gZ5t6b4k/rCIzyHc9tyqggCdaCsBq15wEKjZnxiJ9dx
syt7yb3t1qMdOqY5X6KHdK+5+CoRjzxzlhdS4iiBAoaGBErFEuB8tz1plnYsJw6V/rjk6ZKoFcYp
ttt754A3QCo+mql9SLRmgONIj9SYJIQ7RbgnzkjTItlBdgR56ztCQ+nYcxGo8c967D1bic+1r9p7
bUfQ17v3iozHS6L3f3KERsqRUCkpK15PqK0hR6Zb4iYowkWjtm5z0wM/X4/s1suJe/UC3gMmahLx
EK/pvnTYP3InJ8saUjCV1PE/GJS7yKF626wCgAtDQxCqhn7lEE1woKvodXZtoLMtQDabB3siAOB3
PYu0stfdyDxWJgS4g5FMONZuQjdsQFV1cr3B24HFq9epxpQoIUMzdX91zV+LiPBTogSAWjHvQK2z
DG33ZYiocGGGQzqGGk9qsUG1uyvKmPZywEfclD6lJIV1m0IrQ1amxjGbJ/DUj6BnO8WWu9I541Rb
wHNZyrIJUDLi39hprI0eJH+TrDsj71L64OOoQPA0MFAuhkRfmsTpcDDa1ZFIyQZuduYPP3pY2ruu
HZ65hvOVt2aF+8M7Shs9JpaOvy6pn6wrlayHks4eiJta4vLfJbUnmK/aDqhmnWfGzp3KESOoifOK
Y06EQWpd/5m80t72WVtvHBpZ4viHBoN+b7exjzdpBrobxIcrV/7p8vAfrpQ3gNoJd1JmFKoYKpI9
JESxU7WFvwwyvVm3TCGt2vZvSihqecrT6MbFLi/22Sx6Fkn40/jbOYdAg1+9zCBnnEcOxiZ01qLh
U2uOuLfK/IRW/MynwVraKrRJwW7/7wTvgHEme8tdhcLWVlDM0pifTY3fIxkRB1Tc33UM/Ry/AoLc
nyTD+z2OvglM/PijINvWSB9BMwOUWNoX0B0ktW9MI/P2mWrZE9fIaAT6vulZSrs5SWZDg+ktKrBn
8yt3gGzgea6T945ZxW7ohb4sRusmDU7Xlo6TtOCqK6r4MJWq25kO5/CcLKCWmWcwyuBc+WA7hyVy
Q9jsYjdRSlk8LCRYYRzHg63juhbMK4b/lEtxygIUvUR22cQk9sH8IleixqM8czHSunNtEV0b2hAf
Umi3q17nhR4Ywa0hW64iOP8cOeYzdEtVHdmwf3WbPsbZMFxnAf1OJRVGuLn+utNrWWJx6OXEra1s
IPWoYzu6n046Pj32loX+zw85lYIn+BpHvr2uGbd0RQT4HFiaAyd0V3Hg/YaDfItwIoK77TdehBof
9SiBZH4L4f6G9VRsC+4S7Ma8WTrGXKx+YDSSoztGOrkDyl0LtD8AiBaRDa3r+o3uYcbxvPZkeBQq
KMKp/GHoo5q4EATgI6LqMESvgvKARZnhcZs6V61rbO7LznX/VXb47bj1w8nwL8XzaErrXzXSZEvH
S3c19UEx3Nh9m5goQJT1JpRg0rlUqjXN7vPXMo1Ao2mxhHbqnjmybmQ1vs9liL5GQrkv6nU+0lal
H7wOiTMhHUB40kNtnCgI97tPj7NPWYYbwzZ2KkSDa+sAwL8/PoauTzdpSw/PxGjZR1lmwAmhUD9G
MWInzbEd6x9MHUYotP2W/N+IFV+MpibbVHnHtG+noyg/Ek8D2lWZvE2Zp53SxGeO2hME6ZovOzDp
f8nIv3d25kL3G6ZFOFbw3DQcT37918VBqvkY0nGwT8s4JPZU0ifgFNk7rOgYR0tICD0Zh/IgiKeu
G3qoaLMi6l/TmuyntAv43t+hh2PjtFytmI8tO0xplA51xQHY+Lqba+p02Txz02ChQGKKcq4Psqau
weptZDjWhFmzSZz+HQhNfei95hcOb7Axe+dJA5J2jtTM1o39hVE/oyZcJyaENKMzdiVjxhJ7Cqdq
erA6hLot+8IIKkLDhlcQvGmKbWSTLwltLv1NPu1G0W4NARpRlNUHJqcLXWQQAxQTfmWxboo5ENsL
pmf4XftWpBtHp+bQiU2aTHPKSyv/PXaGp4mJY2uNxqkPd8IZvqIeAcPJ8z+yl181jhQhpv6kYLQB
/vqUzgAL1G8OUvGPDXprE/aG3E2B/Rtw9V7WcDQizdr6lmBqSQxet0ncEX0Es+Oq4ULEmKJgXWBc
CAH6u+aVo7zahYTmUwWGoknTdJUkvOulPVxRu3oMRumXECkRlXe/ueiB+NR4fU+k/Lad9DIWEW+2
vVDg04gvmJiMImQygf+IuVxhGYSQQA2phUyecLJBNRaOFqJryYp5PghNWA0vstbvwMzmeWO+7xrA
mdzmzAR1f8oMYNnvYQfICxarvpnG6EM0YJja0NNWhsfrNc+MuBfRUZeQWEhG54FVmMIe099azC+W
JjeEXPshiv/dWH9aSas2IsStLBqyLFah+K2nZa5XgJKs9hgLUNFeCjYHHg0glQ7XSuG1W1s4VzLK
MxCmAPKVWY+kZso+a+H1UZuqm8l0bivs15ZDtcNjIhyEI4Ig5dJLi31Ey8mhCMKz4FwDJ4xfqtHM
17GLfuqciHnVzlOqONcXPiZA1g5uiqURfAHBk+vGb7lU4ddjNM6D3xoPJt6of/ELFnQy/wXRF4hE
Sy9kD0xdKtAMc6RUEXj+6HIu6QjS4N8Jv0yX79PSUn3d4zR0bZp5Cpy+XL/4s1ai3DacLwBRRL+g
JUL6uwPax7S5IoD7icdkY4jngVs32ae5AuUQtCo79bF6QhKA5WlE/xBEDrQtuOtOcKhyuFNlFmHx
uhUmh2HotUlA+icuTjLkPkq6gmHKiLedQNNucMWnIas7rY/vNIlOwJJQq9j3rBXX60K8Dq6XX0U8
+Mv8aMUCY4nXP8YUMSa2X4SpS1ITLE2IP6vOx0sHS3ZXGEW7KkNcw75r7W36OEKeQIzMAwXxSX3R
fUIKucvHMQbcMRxiqGioyAE5CKem8JDzIXupRKb05zrXoXdpTvFRKGu/73Z9mk5bD5/bunXafxGl
W7uUbZc2W6/DPE75holHeJXMNDtQ6h9umIY42GOxjQ2xJVzEJVsSmE+sbhdXYbzkEde7ihmNjG9d
VQ5HCuRxdK96bnGHAHXS/PL6yro0Zb23Qt/ZIN6FZBdw5nuJXEc6r1wpu29LG744nesfWuEsq0E/
OHKkXLSnayTTixsbWbwwHbKGssyrtTlqz1RW14oL/Srt4lssYfZit1zp8+8lMGcFTEFafSh2XdO9
dWYD7dTs821Y6ccQy+XBDR2CA3m0R592uY3ULTYfwMfWskZTWEykTbgnc6fMw5+416adXdSramQ8
EE7sSVlB3W3g+1tHiwyKb69KpnSNm3S/ZF2IHQM0HYOBpFxTgEjVXBMObJPyn1muVD42BzsaS2zG
+QAwn4Ey30ke1W+DlSU3GpYpSh3qSw8ylUAODWn0Pd1b3xy2NrybLtm5DE9wOSfRduj1iYGPxUXX
j1adbno7C+zirq7jaWEn8ROhN9oSsmgh3UL6M1oKbUpevEUxUWOUUrKDpuQRyCBSYpGWzWjKJcI/
kNrJKeys4stMMqAyiHuU7fSrZsbnYZu21yklMNDZpq8qBHSpb7ltx2vTgn3gNdFPYZB2EOlnaumv
jRTwOwUFBY7xE7dYFkvTc5ZzLF1Xtwkdd5PVcX7SbKxDNOhV7ZCdA/LgQLa6O65sunSH6o2VbC0K
lxBLbBxqyI8rCpvwQomcZ8vjlCuqM+dhekIKN9pbV6eOxGzNI8qDk2zpkwSL2ZsXflkIJsKkqEfr
FOqXVM5LoDQuFDOQwrKTbtWpk6tRmYT5ZduE8j0n7bQw6IFa81fJEVMTGIO6bRK5SlWjLi0urzFt
5o4JTa5BdeIlfo98sbeMnK+h5DirqwETd6JT9G5hzu8+Me6pHdHuGCOthDDhDvWGxut7izGb8Yfy
lpGy9bWw7G5JCS9JP4Ma7rh/+F1qHXHQGW6mtvQo8KBl9ROjC0nLGi+t6PFNzd6cmNsrAMjLwLR3
Q88hXbBaoh/+ax5CwWK54GSGjM268JRt+ckN2pw71dxVSCUvquy0JEf6gOV+DHLaFwguGevyohAw
9tjV6pw6At0LX+dzJz+D8K6GdpbNVO1MHAVpzXcmCAAeYLU/XUJFaInYL0MstoSEOU7niZUtuzDc
RVYBOYYI/BT8YHQyT1L/aD1aVzsHiSMqf/sRy34jGto6EuNnmFCTcsTvkYl/G4dgNit8Iub41pX9
pezcCJk/7reEeV4tEmTbNsLI0IgBnNfBUtDO6/8RdR7LcSNbEP2iigCqYLftPZtWFDcIkhLhTcED
X/8ONIu3mA5RMyOK3UDhmsyTnfUnaPSx6ggumz1BFpLEiDEjzg4M9kElBaSbIJaOppmytbpDyGLr
hzJqXXvd0egnZ9t1gXU0/ILIEWcVNly/ZQwWWDEqzqbmUbokQ+Ae+iTGyXxlt2G25I/NtagJooC3
xezrUgyl5NJP2FEP8152rt4v3hi6ZN1gOG8fKrCrm1E89h1eeSIVJOuoMQOJE7Y4r/6GuLmS2mNX
8+pJC57AML6RGphsulLba6YCPEtngiw8+zVKW046fPxI7Il5NeLJO87Re6OL7mCWqceMfXyE/u7v
SYL5bej6LY4Kbx9nLa6cQe3ixDjkJi65mUqPPWJyaYCnr7Tic8zkqLdZ5wJn7qKHOhD6EMaVw7+c
ga+6EC1qVMdlLqezOVW7Ma1/3J5HbVW7sKOhE7HZ2Vo1mAVoG9DwjQZIAVs1/BcLoXP+w7QiONYd
Cd/epIsN80eMRXFu7dACdBmzdJfo9IudE1w0mT6jnKrjidtL1mnJkmaZvkxF+qBcQx+BCS06HJ60
edUahw7U0ionhavNzrB37Ctw8VVfJNaRFW3QQETAxhauyzy8TakAEmoSJZxgPWGoCV0fGY0xvKi5
v6HW4wgs9dlzIV6glbM2Xf4KydjYVmKJag8QVrq5iZY9ippt4PneypWBvE7Bo+Wi6xMdFczYfvd9
RFprl/38+wes1sll1Y+0ubumFvajoeTG8XK149GMftQhi4nivFiT1/gZDUwFYN44JrYSL3T0q72M
58oEKovbwsFpIhpnbeCZzKmxG5UBCWquOZRx5ndgmfFpvVNhQP+inM8jl0RYebbIW8U9NN9ROTO3
yepHv7HpDatJ7FATbHU033UF+9/BI0a1gtjUqD9g0bfEK9k/3G/u2miTYa374gqp/kuLAhuafJpJ
Lr8CIdiYEbIFnNxq40w2qQ/j5G0pFTzmj5TFmD7QYHuIkKu0vwgHVxiOa+oBk0Q4xZGHekeuURK0
wvhbjjJEbFF+B8t8unQdUnEG279JoJuUKgxSStRqa4fg0XWcg7RUdLddYaE1nREap1pNTKCVt2cV
iVQciAJTOhqMEq1myhG/TbLxLvNopAjzI8zBJN34WYqlcQAbWqXlFjP+a9rA8liW4aEbfGBu2YUl
rqwRHZF2QRgYY46dZPRwihObXbPwWnQd9cabSVEYrf4xzqOHlJKGVfEhdeNfMWJ3BA/Ie30/nXb5
sW8pHvPqJiNGv8HAz4wwG8x5gE3Bd5h0b1uHmYEcgIMl5Cftza65Jqb/1TIh4/bFblw5aODIYb/7
PY+QoucPN6KuPDQu6+vO3EsP0itjE4D7qK994tCPqV+OdNjJ4+BBD3dmbojBtvPTv5fcCs8ui/S9
qjWGmb7bRaGz68ocOnTHBgaZIsEFHJe27X83bdZTCbEmkiJ4SCaj2PsAGZnJs5gdjBfoD6u4pgfm
NPUip99xjxJVXgGUHsbmh+iSH1NlV4Rawany1E2mxh4DeLMx7LIixBCHPWC7nC52wpXBGGODVwfv
m3DajarNPSm2xzZpu3PeCTRFLUNKjU+3Bl5JqAW55XFxbhqzRJZmfBe4wg85j5+lT0E3Yxs3at+c
zI/FaugmmykK8x0uO7JKuuzRzWFMdFnJTL4a/+gG3yb5N3jAqIvWdjhEu97M7jmLGzyPQFlKGrRc
ZQwgAa27DgoLj2DqBBoSx6/4jd5147gi3qAFfSiVm+5iCE93N4/2A0XfonVggV3hpgQ/d0HRrFbZ
YD/a1PW0DURezvyOZOq1C3+340wfVYe/alWy4rHbferZw0OuxbbUIeyzhVnteOV2dB20NOGL6SmG
ZWWV7bxmMO4BU7d1KUbNShUUQw5ziXRorkz4t7XU+DFSnjmu1AffLblCmT4hCt7rXvwSp4xr6MWW
4gTfZq3G9hJGOrsUGgyW14TxtkqcCXhP0l/YGpDwR8fTKxI9pOv/bq3pMNFbGxzGUhjVphbBrkQQ
uSFj3cKeMK6ziOV47zbTKoxNA7VZ560TKUs2132AXBtffe+AsO7wEXGwL4isoH/EMBuv/dn9xeoN
hYaCdJou8GkOwYY+B8worDUOtOW6w8Ql4FRhbmS950KMzE0iCgI2Xis0VgWekfy7ZTInsv4ZLCrh
c02Jclg7R9lVxjphK4A9Bt26nJOblgSIodJiQox32diGFcQ5w6mNU+PonS+S6jjQXkeJdO/21NN3
EvyrKvsxchFKIm8KE+vNjLX4Mhrr4gKo5I9YCCYttpiqmUyAqu6xs/KfOvDweaYPmBjiQ+sQIbIA
AhWb+bOaA8K7MVytpe7Obln9AVMjMNriQE1D+c30y97EtWtuWP3k59ZwUDpVFdKgpS4zwDbz7XC+
QV27zmb1aVcO6wt/FJ91Jz6qAcjC5LJg0p7xFs7ZFmncmv3Z8G3Y+AjEONxiqii06Pk2c+P+KfS+
48LJNnlQR4dQtnjDEQNBiyjLR1LPfKqurMQhsizOBsOSqMkk6hPcxvTLzH6d2bn40E9FmnjPTjfr
F681Bpb16N0iTQxhN/s22zueI+ZMxWx4KG1Dn7KGuIbyMjaQ//p2OvvzsJNW0BxT04wupn6qCE7F
5VEeVI7YrSJXbs1Uv7kyzuoY+xpiU/p2dnRNF6OQsyYvaELVGXLme5CU7c7dh/ECZCTKi4FGZTHB
nTnujeia9xRiAryRdBwCwqLm4CV1d8oNs7oaieWf8kmSedplD9i6im3M2jOx80XPw76L2Oy3wlXd
bR41UyXuFnoeH9cBMB7m0I8dY7J9ySNjXyqaDqaccL3zHtN6W72MafenqeL0VPRDsweET13UFD9Q
ANh8sVgKwsG8usx5YUmwSa19quiG8OC6gr7PzoSmg7ld92MFD6FhJn+xE0KHf7RwjCeqesqc0n0w
egRxM6dKhc45rCZuicY/qBm767LUl+kEDwIulk/C9yrObPcFPUnO6IVQOqh/ZJzGxq3KsOHUtvMx
WdFiaiv612UkQZWzrO0L2qPCgfEtfDzHYD9iEoo3FJgPA/miH2h7n5GmhMekhYrheUQxitixGOl1
LDFqRv8WioQky6ozmEOG1mBrxwddy8864p6AmTmsDXuRV+L8XgW98TaChDx2TR7jPzaSI09f4pZ8
Jp4ADQaaZGZWaYFDCYPDa9k5xT4wEYHkpWOcTDmnMPVYIzEroloOy02goPG4gXXHqZHtLeaciyIy
35M17sUOSMphJjdqxhWYGccsG7vnvDBWXtBGm6qs2pfUGZ1VYNnTBsIy17FK500CqPzqS8TFFTPm
nShdMJOVqo6gMP1NYdQjmv3YheYYeK+hFUME8bpFZscu1VNt+A7VaKdr8xpZuJ0cAbBER9nRjGIm
jwNCk3aIm9c2a1lEwR9lTsOXyhzyLYvReB9WPWHTkcZUjkm2B4W+SwCav2K3Grelx0f770uDWCk6
1czZ//sS5xzek+A1mtP4yKlrw2Ml1Ja/TRegzhIoF6vCXY+SYsth6PoYm8mtmWm6tdOm53mu5S50
5XScTZrlzKs65OchbBpjyD+x8e/nukt/ENhhXLO3Pr7yj2jEpOfqdt55w1K5UXVs1KT0M7daBpkv
R0k8Yggjdgq1aOI2n0bjHWKpTjbonTdvIhNZjdgDPN6UjUC5/wTA+JYfI6g+z0MXIH4RbH7Jb/yV
tFN166gN6E6M+Jdqdn2e9hCRAVEsRCcy4Ovd0lqf2oFOys5RMSHTjC5CN5JETsSRRab6U7W8YNPy
VsGMVHqa8VwJo0OCWNT93uvqkvlpzkYgc+bbv5cy0QhOcgn3xGcrgQb/b8qgkIiA56axuvu/ly4k
ORTwVcYSOANBKXyxnqqwOqL92SKuCtZWLCPqKfho/tw+zr7+qQJJsgTJDZLQzTNjLsODeBKGLTqq
ClKVDV8DAp5zdPNiFzHfJ3kmPiYQEJnxq/RilOEt73LrVDv6oFU2nf69MLF6DgZ+GImzCMV8mWH7
i6ctpyFkw5JKCvHLtVN4kjLhvHGksnPKSE3/d0q2fh4e/IIyxOwbCcKxuoaA4/YFbvU9WMuXojLH
B4yt1D42Nh7U+CzuaKux7ll639XhImgo21OS8F5Vszqo0oZ2mqfH3gtv7HWGR4ysr43JRmJMWfl3
8QPTxAfNMXvqaS3iNrzOdv08w1R/qMbsmuTJsHN95jutL/zT6EiW1GHzJI1oegXWiZmU2gZcWnnD
E4K8KbDmoz9TNVIiluQTbY2U4os41x1F+0raAyZ9VTdnRp/VQ6OcZ1P0J4cki3Cl0MJSyYEqGY35
knE9UYL54RHfyq+YNnydDHa15YnkPc01bNnmGwO3gzp4edHDPiP4M+gc58aCMHmxmvFA75uyX0Tm
Z1lElY8uj36OYOh1Vnxu4/ANHd7wzE1WIjV6Ep1ZHTAbmg9+5j9jGe54mC5kUApY2K8FdUzxYjgw
h0SU/bQZNswQY8qKx7yxEa3/xWXAqKsoSSdpAUTp4dkySPNIZCZPismYrcLu1oQUvmqQ9k74Mr+k
jUbXYXdsd+Z+H9WVhZk4JjTZdwUoPf+A4+KD1LjgMMr2qesb+yAN81Lm6fCUBlpdw2i6hWTnrU20
ORsrHwZs5/NElkTC/M8Bn5GiB63FdLQK23xWZb13wNMVMINPeRG8GEVrnEE1HPWEk6RDXL6HjnIx
YLFtIFb8Eb7/MEk+yMmGTVXoALXVpLagovKz6AFXahwieyQCuQHozwrbq1uYPDfwcAtzgqAsjEdp
smUdG6Lk+CZfSRZkZzOqI47MoN/6cM+2oVbgm0VtX0dySFVbEfE5gENJzOjmse63UZ+c45ZFFFOm
v8qjV8Ssrtfl0L53hfzs5SQOEuwYAxYImil+Y4K0okq9zOCKj25ULXP1dDiYoIBXTYALCbr7nukD
HgEMaY4eXBQ0SFeHOWalnvFjlpXzy5qwu3agfBuehqfKka8tmm3GP8wDnILtR1nRkhNKD1q6BDRI
Fhg925ido2Ks1yOOyCeQVIepztViTkT+KgRzxGQ0oH6xAfdaRA31/NAG9MYYFsytT+IJQAhKDaZU
wVpLtQkizlc/j14wkJBnXInw97AZiBVa+0oda4yme9dJOaytrCUmRdz60FC7IfQ/Csh52xpoWYIT
7oVYpKubncohFNfYGeDajHV28Du6dfhb7O3bA7vuc9AyPM8JylCcKJuylUf336dOFMgilMMx34PW
apoXO9b1KS2x2zWLUD2KYTXHJUMxry0W3XquoLIxxQgoG3GR4XQrFsNzZP5Gu/2cisg91r7HEHIc
WCmW1N9FxFSfuyXVobg73jGXnlh3EkEtvUe2jSN7JCqQmWdcPAg1srWesksItnMLl6MWRcomPXVW
YNY3sTVbBLFJYreVutZ5+czdlLOS9Wb8Ns4pdpFjZDVtvNULF+s3nVHXzdW5A1KjAnM/CuLMa8y1
Gz/sHuoKuSAlyYcR9DiUytDZguJ8l7bv7dIcYTKZXb6hL00EpMvWIdAj8zjFsIYL5GN1P/YHPVSP
kyWdk4KPb+nYZWXov7eGCUdGaUqyZeJTFNmzioun3p1Pc48NdOrwGDTmBlxjfYTME53zAw6aZqsA
qSLo9e8L0ujeSM9lE+QCRVUBllJF4FEQcZlM3Tu0j1C4OBSdb0xLuLOmL6NP5cEa2lU/KJ+IAoA2
RoX6UoY9GmweW1jL38hhgONQhuQ82Zo+CqgZEbrHyKnFoR4l6Yy5vZ/MGYVPpXAze95nOsGz80xE
UsGjotFF3WhuyYE7z7ihkh6jw2Jy3Ee9//GfT2XyD8LytgR7DBsds8YV+l6U0Xww4uZoGkQgJTlI
bMsHkWYKimbjd269995flmMUHiY+8pxuFzNwYUY4783hqf+aiFu/cm6jxW7C96bJxpsb+j+JjSqe
WgOhpgA+rZqp/JI6gNfA9h/x180uWE7q2fsVhP6d5zbbcyHmjeq4vWvD/SLkCt9YOm6HqjqxNueI
sEkpZX/qlUiFwgHSOW6ZFYoBxYPz2mnjRG+F6YyOd9OmwQFb+eKIAq1ZhHZPS93rbQLiRCnT2IWY
wgHoRXeGzzu39Zj2doSaQhF5XmqxYOQATgeqYCnj01BR8Y5BcyLRAXtjagR3L5fPcHMpiUX6WObQ
9byisy4sBAUlUP0niXvCnGv1EdjyUSRE1XDEItNIX/0p2M3mafBbzqu6HE8iTz/HmvWVjKy/moSq
zTCe0kU/LMlK23uQcnY1OGiji18dqC8cacWnDQaGROV53FKJr9GL/VbphBstCbz9LDBRRE3+TlVj
/nTpJaYm+k+4btnNj7ShjiScVvuK1ec2zKAbAWoyNzNWpHXICjbzzTvTnGaTlxahYlb84bgk9lSe
fkqiZDHWEU1VwYZeGbU97lu0WEMXV+dEA7iwEDpESQkhxtfsC+oetDFEfqRTVblLm2Op6fUiUx/a
GROYGLmF5iElinoxxLcfVLv7Zi5Q9NdQden78PfZO2XpZ1uWPQLVED9E2B0Sm3FFJ/VXO6HKZ8e0
SToDrySIcBAiwzUzzPHV8vGMVb9qLyGoB6HOSZ0gR35yulLkTfMfnRWgYOjnGcX390BxOaPg62eu
JC9Zt8SCwVesT7Ez8eRo0xdtwuzLiGqISDjp658q04wbQ0xijsig0djDO+oidfURwQv9DWK64KBA
BRszARrwLV4I03qcq/7IpBbGTsswtjbFXwLIG+Mnt+aDpiAecZuuLeV9LrGekLZYVUS1ZuckRu6W
BdtEPLljsGrDOhlhHKx+cUctxTszKyDF+TFobcjxduNu/WI/l3FG2KpFw2jWjLTbch3E9asdy4pI
Xfy6jKmPmBMYPbpkqmatxJnZUxIlglDyagnKrGIie+nvmOPwXtlCslLwnVuYo+gd64HWcXpr8MUx
nRn3UCdolmfnmEOCGco2gYIquaVMbtqEFLHBeattsU2bkRuKr1bQBP6qNsZ/0k8Xv69OeYBKIbdv
sAPaJ9/BUpAqIAZF2+39pnk249+uBkhSt85j7hR/TG2/hnb6Fpe3vnWZiOcPRtZWm8Kt9/FcHl0X
ATPztD4g2AuIznEUFjN7cCA2BFvfvDBt/Y0tDXISCNxHZpbsthGWbawEDbSROW/pKSjhYVAcPHp1
8jk7wTfbrLvZOdeRiTE3Kk+6WY33Joq+jADPKfaYxnkLE+yydfIq7PgJfttb3GSQuH/Pff5jpO17
WDSP5OAgTgUpEzFsJlQ5fYRPB3jMHp6rNjpiuD1JhEoeNg4mqealNrGPCOMulcMoxd/kQwluVNHc
s4knYeBGeUCRQJQOAUOHOsSCM3xbc/RsN4hIRF+0a6Uw6ljxnzEFmWMaHMPZQByECR8JVy7jGbKL
V2F6Nlo0KbGJs84RxDqaLEElgYArtzSaezigGgpjlpWeyi4yQcAa12a4Zo58Ym2IJMJNj4u8ladf
tdKSb1m2TBAH2mi2BR+TKj+qVjnboHgEFvjshdkfAXI38eZ3lCcsVsu9mIgDzfBVb4DpqTYo9+bg
r/mpzzh5LWYlxHjPxeyTnJI9Rqr9MtEAOSGwwIEYhNj5KM0cg1m4gLLC+MPgMASoiGjbvvlDiJJv
WjXgbnz49VZtICjhUZFvKpJCd2RU8DBgP+41+uoskjTYbhSzqthSp65rM2d+m4jznAUXOyCPVk/+
di5PdYf0GKsU2qeCz56uzVtUk01mvDXudOlH51oIznsV/BmQ/ZDm/TAqLGFIsDE1uzyx2GvcycK9
O8N8pIAGr5ijdUYFCR3pXWGb0Fo8Q1D8FFP6RvwlgN2IQ2P28CAPGBXwAMY//WTsjMVEmMJCCBx9
yuz01VPmjUy7djtFE2ALZv6Ia465z03Pjf9Y5F6+KZx0F/g0FDRLfO41JTMKS57kuG+yJvhsCyS8
Qa3ACjoz85M0BObBOV4bCCtywgOUQVlOLFXPDkp9Edg+79OewZaogHQx0r/ZdscTJB89UEfhU975
Lzxr5eo1ilj9uwqNf3gRbrORPVvdOjHeuWbZulVIYOB7944Lkj3GEE2xcqqgXOxskREbiQmuJ47P
1ogoy5hziUcTaUmYj0ONxCxR2G4Vs8R+QOs1xMZb2sECcuxNORFRDmiBae+9ULG9sTOWpbkdvQ2j
+dWlM8vnusnXWE3vjrm800jtXcQY7BInih5AuUtw8AgLOiz5kxIExFcfK8Y62tqzgkPo1TV/G2Yt
BpnsFO7U62Sq8BhHisdmbeMgS4B035Omagm8pIDK7iHYmCmFXAjIO4OG2sgtqdacQWNAyiiiW6p4
LyZGHsk5ssLll/9emqEGU7O8/P/3/vtVYKtV0YURa8Ul292hBzg57YtQCKxFBCTOxsV9cirwfN7y
Mgxi2OZl8ZeUo+jsBUm6lGE4kmdIUqRJsZgwkzjZjaNFiykN+pUMPJtGpbFqPQQRTt5M67JS07lk
F2sPk70F2fahG1JzVYrXNO7IwYiGZaTr0PwTNtHscmXIbUbNv54sV105vhn3C/Xao+r9DWvK2fRW
XOyLrr8VHlzawXOhniy/Qpdq7acw2Zb4Bm5tCtiWELz8e6xY9zvZq0cy9m/VUhnhEX/AOQZGukiP
kSr9D/aw9rnGeFAl86dZj/QNUR7vAuXxtqdFcccKReS80xq7f1+mnvXZTmUNuw6GGFqLF90EFz2H
4ztCmxpXl2XKFYs6QVibd+IKZrzDZIH+pzAOYFQYginMHBQJ7700g19zH/8KVMagM2fj4fI/q8jj
ipUzc1W3OQmXrJgi7M4ZbIvriHwTSIO5DerGWvK9UNnkdn1baGSrTCRgckPeGtU2d5M0nV2kkF8X
8Xju7RSNOY/CIkzktRQEu6n5JBGfbXDyQTKfOn4VQ5SYpHFIXI+9uy4OkxcfiBX5sRZcMX42DAUR
SasIetc2XmXSLPxpj7xwS7rPkypaey/acRdYDWuJZCbOxU6CF4L6Uji+BHNN2XaptePZc5CSUk+G
U91v2BWtiSn8Rpg2HJT8xWhvftTYKZ91nZ4GHi7gVbS7c9o63IUg/uDG7xwvdVcGRfomN90ajebd
pQxmNMY71GHmWcWMbU88hsOjkzh4E0KykEqKJmKqcO4vGWlhV2MHb9DGVdBbrrY5HkTtmZthBgRW
hJ/V7KAlm+V3D/lyU0SUBLbtVYDGeGGkyUsBN2DQLKfSkNbk3++5mUSFT3Ia04+0s3a61N62ySzm
qv5N532y0sVMarZk/uSHwP5HGGobELRvQyTDfdlFJnEhCF+Yd290U+0mgoZQ3gSQNXB30LF8e1El
MaJ47geS+P1Uy+J3z3EjlWXf4pL0tSC/gRJY2W602I6Dk6d9/1T6TEyRvzDOCYBFfKeskDao8N5y
t/2jJtrihF5tV0m8RCELXYP65dn0uvI0Ek6SRcOXmKa7DNtL24fFNoI1fClGCzRTPYBgCD12liKk
NhsEbIhMHiF9XAjDgHRVe4TJ9V15/vdl2x0xtVHsl87TpOxFZ8YVby5YwGl462h09mU7BrcM98J/
L04bfqKBEVtsgat4cqsnB5Il7GBpbWxGIgDb4Jjs6nzM7yETZEroeVuqqt81efZUJCRXrOhfWNQa
/rQNW+53gySQFducCT6szs8dqSaeKqj2+uJkNo1IqUf4+t9LNhr5Nl04+iZ3SGwzjVcJbjq8WOWp
X17+/er/L/9+D6wgZuY+QNhplGSgjUMCNUqg7NBwEE/Q6rwTXnIQ2QkZ9rmK4E02katPkUzQOrmL
ntRCtypQOR8TAh8mX+FtrZYP9N+Lk/XBCV77cXIssU+wRB07LvWwYcS38lkaXFKpDeTPbCkof5g9
d5rFRHoCXWrjEsP2kYwjxwZiCzzIdn1qzQGjQVjWJxyFmG5QF/sE1J1neMZkWvd2gXhD3qB4w1Ga
ZL/OcT6uI0wBKIrZszVtYcBJFqgTNEr1iZXSGTqj/u8FNrVEvU433EfWD/b8dpva7iK1nRmMj+l8
MuH57IkCv9jWmCInFL+nEd/fbCPPGcRak06K7exj4CHAkBTVKWsy9gmI9B2j5bfq4jzN5k/mE8+K
Mi0D804WZUJloxYgcTbxN0HHC8+ZgQmyuusURUCbnUdDi2Gn258KiNhDY5vvPfpdkXQAgaLdLH+Z
iQviauZ9rREKrZWnn+M5R1lDjmKq2mOWmjuFgolRwbot5SnpEM4rCgRbnRqNAK0YMTPUO4IjmfH7
f6eBkmcOy9dBQa6omYOylAQ7G8BuL85a89Hkpc8I4DD0HaKpOmDvSXXvkyyUshCOE/Df1ODPY2Xd
Ec7sJ1Rf7lgwPpfkgFvj0RjsBz/Mv2QQfaiGxJ0pQB1RHtyE9631yWITjgKEOu6lYrZIBfwKQgf9
HAORjK1FgG8lnCJGwefch1hahcFfIrYunteeUszNndtBx1vQi3P4yhYOl/cwby3DQGjan2w13cd/
MIzqISVOdhV1yWucjD9mCX6txnfqVLbAYxYcasP7NlIbcWrwXZjYbYxmgE0T+oewR55q3VFB70Nk
Qa6DndCqHsgonOtsN8rqx3XrHRzi4BC1vIVJdVMIHKKeQrCrXBYXRHCMk/Gog93gRP0BXsDHYEBM
kvEr1wkh9GSQpK79AmeFp5KW98IlFZXn2N4Pii8crewXYKjbynytUJiCDqgQpVHBwVQIVxZKrchN
TlkVPXl5zQk3Bjvjj2Xw1tnL27y8V3HSEnDNvsXh7xy6+tcw3IRvP/n0pCse/oc6jzPYBXuShbig
TT4GwIa0DfKjAfYWO22yE67/txrTp7gOHkPlHjgMeI5pLslhoCsPZfkBkuBdT+pDph/UuWeUPozW
bWzhCSaxzRBVSIuBr9qZYkiSGXcMKLgvyAWK8v7TjLk4dK9wSSQ/7C/eHNrUaeBqBzv+YjcixKpI
L6Bi9M2AK3TnsMgNacnbR+qaG9r/k87EcyLMcOckgolppc/oJPaqMLnabD5VPiBckvDyuI/wh1Tt
Q4JyaMjExebSX5mmfU2rxGQvT5E5mdZMW4rvmskTHQR5e/QMZUtQSv7glMGz8A0eYUbH4DIw9oGq
EDznhNBRu7ghM404MgAI8QblpAd3LRegrQAWBFg6mWfyaWAEXqZPwW0wQFv6Js4dk3mripAma+Kj
scwBNAtWouP7s7tYaLVYbg1AXs/TS1rE7foVnQNMVv/SC2h9I8AbDvgPJbt30eg9+dwMb1p/ZYK7
6SfvCdXApnRsDN0i+nIrsW8EOYvS3IG6OEwNthgtS4l5lb8sgaM7WVdbJTEl5uQDuFZ091N98DAE
4B+BCeyRsYivmAx098m/a2CSazJ2GNbMj04+/4RaHCHLoTpEXmdLD1waaPy0f2odKyIBxrgYcKlU
IwluDi717H3G4B0m+S1yvFeG/uJU6xDzB790grZpHHDiV0unj07jZJcsoAMWd4QOroSN9JjMXQ6A
nhV0Mn+7JSAmdfTQv67CwPxNCpYnLwXYcR5hIEQX0l7KWj53vb9OXr33wfsU8t+yLo82RJwumRuk
SjYmP6t8BZIHVFCgv0x4APsKhbhRS9JvpsPc45qIaiYwItl4HdbnsL83FObU0NykwmJE7FSLqnCM
tgo1cy/5v0eXwVHgPoORpR16IMX4W4aIB0elk0OeOvwQo3UuoZGpwRhOgTV+eCVXy0i1T6Cdt3Om
DgyQhWy67R/yBcjDgYXa82dmfo6CIiINkiegxUnMvLHd2Xl1GUvnJ8egxxsiVpPN+Noqig8Pr9G+
5PDzJ+87rU0fjAxrx/bJIyQPcxlIuRRrHBNL/MluxDcloWRgXYLjOcjXc9wQNqsjZ9ukzvdy5RHp
sI+YtYEa6j86bMzoukwePRzYTmreh1Q/xB4b0wJBtZwwJbPPaK0luhIL9arYM/z4El14L7JFBuFN
aJ/5kJpSIIokTQFI55eT84ZaaGcnGwpxPfcfvf0M8PJdKErOhINvDUOPinv5E5XV39FeM42vw4PX
4dZJWrNde6ZDixXQ5Yy75KCEBxNskRfTEjxkwBt8PSz8E2cTCOI31Qgou/P8fdu1LaU2x2Nkq88c
sgsPaMPL0sVvr9kGzM8CWytAz4JTBp6YgvmSWCnABwfFcvZQXO3RZ8ciGYpp/xLTHCYE0E+Kik7O
+qQ6vW+CkoAb68RybNO1OPCc3Mb7Cbh525j3inXNup4lNmizPDPRWNBOQ7Nh1lL1j9r7EFzqukWL
771MeI2EDTOWyMUFKleeAvbBq37CG+H0uMHSJ1eHTwrTRJx00LuZ7Wb+mztrdF4eShq7fZB+yzMe
MCCV0mMPRKTwe0grzlvsk2MaDM+1Y2zbcPqFoF9tgwjvC/LcqiOgT0ORY65KmljJ6K/IiUQN1Vfi
RX9s02IuRvJ9AmJbLJo7KsiLTyoqXnaWSGIfptYzEF0n4ITzXfAriQvhb37uGNEKTBZZ9FUlYANU
ymbPlnvN5ip3Shwp5bEQ1qUuciBSgItXXT5eaic/+CFX1ETm68KCmGCP7Dvj9u9YmSHr2so9JfFf
32NgUwzmWx315EbKTy9rdpmG65OG/ts4G49QsZL0A3k7MzfhH5Ix+ZOgB8hGpEb2IEgGDP5mhOsO
f6qAQk87TsNEB/v7LP+GE/SnAjt8TSiDmx0hxhQQxmnKAJOJ4YTAoGaRN0pMoxO3jm8CCfgfY+e1
HDmSZulXaat79AAOOAAfm+6LEAhBERRJkXkDo0porRx4+v3A6q2x6TFb24uikUkyigwG4L845ztZ
VZ6bTNx1jzNyqUnS9Df6E3A/5W1TPi2dAlkjAXgJBZ3jtNbDdcQOt5/sY6fqp2SS78JomlNjR9hA
FlibU+Hfly5jMAkvW6TWz7IFJzA5I86ocYXxS/dUR+5XHOcz5nOUzp4jTQZtpmYn3hwmE0+Xb3E8
QwJLYaYw30FwuXNTH/Y6Qavn2bK+FsdSB2WN967WblA7MVszEZJ1N/N3cm3QYHV/XgboJygF3o0s
uyJ+wzsXiU8EI/AR8qERm9uwx50OWYPyrZvRNk6Rkxonss/ukpAuyjWjes/3b8Rq4FWXXEIR6eKu
YwhKKaAsuMWDO548OtJsTA99qZND7S9pQIG/IjsvCBPUeYrDMhhH/Y7pF0q4bEDXKfk0eG287WUs
oHFOO4tCuDeYP6YeS3nQr/G+piOBil4gKdNxjY8EBF0gIl3sozjcsaQYn5bQ/NlCv9oNLV76IjW2
ycw6Gk0kfiX6GgSjYCRlMnnXfV4yI5Am44YsEVcIn8sdxXyy7drimrC9hGBT+vUGPI9RY18Z3bHa
UjDufOm8NGZYM9MzEMhyXPnZIwGhGeiBiDoxzm+8GmCCjqhjKgBAUTl+TiOqCMsF05uCuqIkY2sz
Ao/WXKYcZLGP2CSPEcLC1bSWflugVAbR/uCM2WNhokPtFj9IasCnTdE/2/W30z9948lH+lojEiiL
9i5XRIQvUKVIft2Wc0UE6zHxrSy5dn2GDro89Lm8TuPWO9QLooW1b/ab8Te+3IzmjNw7u3uEerva
B9QXY754J8qSwcfo1GfLY2Pz/Wb5673vD//tS5o8ghHaciwnlY8/g9+4Og3s/dOOE32oWUhnYgHg
iIauzx9aA0i4R8GALB/UrrMfY55EKdg/DKbWpxg9VerTbLYQv7JDUrYUpkxf+kxYByzTxh0w7fS0
YqBm7yerM8UIq7+SmRN0MUPxpK7uQsPcxywbiXLiRiWUe+PnumSZ3487PZAM4g2HyY6Jv05KRIfD
dF/5tsAG6wBBJFHQ41znpYKVhdwQME5DgjurxkZfUXYk8hmzxFOkxU3aODeOGB+p62GQW2QXobIr
S4uaIYKY0QOgMBCe76RZXQajeex4RbXQyZ1W0VHjCnS78EYwGt2GBsphzP3mNi5ZH+GOamz7aOJD
xl2afSbe3cDRGlS9B9TZlo8gej8w2v7Ia2AAi5i+anOMQK6pj7ACHdOfRCIgj+uHaEytk4o6lujr
m3YImQFV4c9FB9j/aEyBcW2Rtl98EZ2wFp4hJd8aCWCQuicmASFIU3ETHjEqYN9L4Z3EN5ZVguhU
6RlN9e0Y97/zaXIOxrrCVpdoRn6puZHtqwWhijKmq8ifzwOsHgRKDwioWC36PTd6YNX4fbBHCmBD
rCWTnpTGKPlhDvKBOgMxik5fc8I/Yf7czSsCt2OnRDBGRrL9cI0q4jKZ3XAXLhiaw0r/VBmbAbXo
Axr1qzAz2T1VgBvs5ih8cao6mGkLQ/VWNidrDQ1Zsb+OWX4OrXutk5lNWnfJ+vRZD8tRNPKuCm99
nHvACKpHQAfPbmSNXD+/syFlRWYjIO8Kk/V1y47jFzQNNBHLWO+ilBJmXHd28HAtitkwrd+BUwdY
Ghh7FNCahWyhSVXNJlbJzlds3EotHtnf40SLGNARwVveCOmhdMOtJdfzdOLmuzHD1Dgz/K52tXr3
Y2wupRqA0IQj/9KDYQsrrDZtYj6EqfNWz2FJwKu2T8AuQGQm2NrC9OBmakUmo1AKTdWeDWkx1vl+
VyY58Nh2gAoWKu+QW/I0rKPU3mjK8/dQ9fu9739TxynyFawWfBqV8PSVrOWN8Ovk4IKP5Xpdh02x
o2+l4X5OLEqJYWYGNfw1iNJGA9pybhkw/99/j0grOYTTdCCVMJ+uZDc3Zyt1zkOblQfPglsE7bdr
3FfcXPBmxE741hOFNdJdRE1ItUEIthK4DdiWXZqWD7KeX+3c+iEIjuB+y0qOmNUME8Tm+7FFZtD/
lcS3QLTjxEzidq8l0O2qKiTpxUn90ydsnUSEWvIX6gmni3xU4A3oUZpKoNuTSxaNYrOy5jNTg+qg
ijUGfNxMa4Z5B+1j0HsE9pyhDimsS8uEuOTxthY3xw45/VwZJyKe46OOM3fHTumaHKTJTJc7W/VP
Vut2pzWLfuNOKZlKRgOsnivsqEHt6cxZYdW4N/GG0n1F5Maj+lslbRjzaU280DjEicfmaaRRT1Ev
MBcBxBZH1wvSusTw4eKCAG20XQey0dyddKWPzE1uwjDyWfKTCr7i0JGwWHtiuutz2fc9mSAqSQ69
z76W4vX8/YYHrP98z1m/TmF020K7B6K3fvj95r+/7vtDs9Muf/zqUKOMOlPZR5vGCDHwLgSZNN5j
XDi4rf8a0zakC5+79c33v31/+P0e6k9QobM+fX9kcwD8+WX295x3AKuVFAKJVLp6c9Y3DUayc7W+
+f6wxLRNtB8wo8qdPHhuGthYj7ep6mL8YC10r3FhYDFb058P4qzHo1ofyfTtKogG9ThFNZuuqSus
M3tr8883XmQ9JfCg1zHFWidsrNKFTEF8OfwSfPaYj0zoTfOLMXUf+WJUQejT3C5zEsyaHl+QsdXC
LFwigqem5XGx4DOxeGHGg93dBWzuQJ0hMBGIIYPPH7G2D8QCoTncJa4Yzg01k8VNl/ix5aVOq3v8
y6bdBLH2vX28FKyefgOz5h9j/1UR1Be53k3TJXc8N89mRKvc6n2SNzdLRvyQMfMNniyuk8xcAtf5
cma8dnJcPrLK8nfWEt3lzECdQSWHQZMx6dfi0E/5iqY7f/8eXl+fxqo/srf+6Gt9Z4dQ+hwhz2k4
B4aBuTKSn6nNS9y2F9LCcF7vbNz0zB9nDm9r3Pbxq+6JcWDK8YbgkameR5nV4BmiTGLdmyMK8yQv
bbI/g5pAlPvQ53prbtVsKHAHZC8M9r0NCo7Twe57MAeZ/9YWHWcR4I2pau9nwZwU48LCq7cliKJ5
K9vunkF+t0v5Y27iZTxAFTiHLbJ6y49f7WfcjieGB1MGJtlMvHYfeb8HUEC3wIX9vbEIsVli+ajh
uAbslp/JT8nORouzJlH5B6c3uu97UJFvvjZfmgEE4yD0ryoufOxhw22r6w67t4jv4yI94N/5gK0P
wLVtsK23xOD59mfsQsggomg4NP69sbwKr4VGtizj1q7yq1Y+UtIBmZY0vI5ZeAfH9xj6ZvapNOnF
CZaOj0jRggKe2AG4TL4n8WbLPoJUk8yhgVyS9rqOfmMg2lmu4IVhT7/KNY6xaJ8qhasB8y2hmKl9
LPzlZ9oaV32EL76sKDSnDqFT4g4YBSgQvxfZUQi5MWatiXZyzWbJSMtMVry9g7JMqHV93l8hNiHu
e4lPal6u2U4PrCiBcqpUYI8iUVkho+1wTcG4oUxykpFeqSb+yqMGzRHuj4oYCDbZRP84r33MvKkX
6JNaD6+cZYR20N/UvY/LUEOYmLuXxjBo2gr8DjWjxZnMSlRRa7UNV2jCiriBNcCg10J+n1VOsVNO
dSi74dNu2vnE4czGAZqZkux4bWhsekxRWU2qDDL4wfUU4Itj7aTyB8dT1CmGeO8Zjlt1fOvK47KG
sVdR8TMeTfOg3PmHboycUDlCzPPiOBJ3fQCmbm9q8CjUZPO8VwzsIrMJ2NlzkUHM2xVeCVy1CsnF
hhWPkRN3U1w3+ykCrtd7R+7HjGKSNDnaIxczBt762KQ+u/+SsC3HZ0zsZ3Qo8t5wuACF1dyUYyp3
Y4zvwKc526AoTQCXkAHhJIHQEqtLxAO53ZPNPIPNA7NSizI26O0kyFM3ulpS4lqHikMQiBJemBzz
aD58NeqYZ+sGj98XA4R5NqsluthFBsHZu6sbujadIMqOevGR2O3HSAYfkAC2SEkWmIKQSOjSPTZO
qE/3pjPxioWQvEW6fPJJmIDCFe/N+uSKhUEigXJE1Da5ouvpmTnERkx26RQOxzCpbI7g5FStoGCi
RQTeHXaFRCqwIipsC9WUXG/KrmDGdoHvjh9W/p5oB85LBNIEktoldohwmn194/h4qbSv1X68JSOP
KYzs9l43vKS+9UvUHS+KmWFEy9S3nORvHyVOotTLyEJ4O2XMoSZlP3j5p68JpaIjGmlkcdnp9l4m
CmESwyHbA68zlCtXdKLfiJfoPsxv0GC0G0ZWZPSF+K7iq74D5KwH1N3chQkh60wY0aYNlm/y4GW+
dOg/SPxxA2rne8a2wWSJx1KV+LTt6LmyIhba1pyxk9vGjoVxklStjWXX3JGEnPcaWa3sXlKXCA/P
eE2Uke+Naf6UOdHf87J23Qc3mdNArOVFCSDBgktrTCrCBaJ/WmiiUTQAOLO3hufdhXX+ZqdgW0mA
foQ7ehis6n20vZemdYkNqph2mZgmhx+O4yGp6pxnVdS/JxuOkFbdTjsdUDmmvBviROHc5Gdk+NRa
on0YzewC7O9BontAXqlMFr2Fx76qeiuJNnG0ZDoLzoYNhUGuzbSVBYk2gM8QTXZeGqRjsytk9jue
5ZM1lnhcRvQlRr2QgWFJ0ATToUVRi8rCJ4xpuLZN7xEQZ37lpOJ+7OuL2znucbL6au+J6q5sxldk
LuQQsUHBD85iuLZ2LEg5wMHvHKjoL6q0jKD0cee3E8zQghRtHxGDFKzpMc1kAbXuwWPj6Nv2kxyI
N+Vym42YHUrsnc0B7lWX9vQ+v0hoODM+D/fSYjmEVgL1qSTWsF64adU9153Wq/cNhuRokdgnDavf
5b+mZDbRU0K5TKep3gwrl3ERADqNcrqL5xUjPIxnwJzE+Eg2M5X2eJGcecHVMY1rp+ybOeKWv7gW
u82oYYVfoC9Kz5rk4ZChMN5Zb7zO8/FXaQdFUNRlv68l7bMLJbFzluFU9BZD53IngOSsj0PefN0D
uIIhuUVom/lTfQCPm2yXCfZVwVrzkFTMV+huTWZHoBcjx/jgKjeOmXU7VOGzMK1kZ+PP4KJGF2mS
AJXrEcXc3ulJEStyVe0bVEAA1w6ZC9p3Ln6VM6e64SePky2OLWmvHBPecSo0zFONPSzygDk6Hlpr
wp5g7dbmnZGER7/DVNBnud6LYZjpHtmEsSB4TWPIk06WIqxDBH5VEWeBtI1pZd19jpTyVy2JXmZC
u+rn4KHC0vwRORP9FDsO9g1Vv1vG/KoXKy7CS2910kW7ombbJY3qSZHgeSqnDoJrJZ8Xjkbm6gah
N/AH4W5fwg4KLnN9lCVLhRPZKXAqi3LnZOYDsFj96GQQkeKlfy5RAwWSZXbPI4YGZXBaNzsb3Tuk
KUI5sdodwrT5bO0+8KU1bywfng2cW7aA+r6pMMZ3pFszq1Fnu2OPYWdZytqXqtibhc3mAMAClgHy
KoC5DGHz1U7lz1BmH3M2Roz1qh9jqKLrKf9p+mA/KpRXDMxUvKWnGA9DuCoDoTIOVXYwWfYFDBTx
f2s/3/UmcbYGA62NM/tkI0n/VFvFdjBY7GGLibFItNWdjJk3NepTq3ZBAMAhSazPjpRtqnK4zwvL
ScBY3m6u4h+LmairrOuvJ3h+AZhTcSzQWS+TwwUVIZ0Lc+/aY+pZTPLVRZQVIEHf0r2OJwDjBQo5
+F3YaFjSNPo8eHF7IbF8okZoZm1fw0hiKOgJdlg+HFvPj2jI8B1hFvjEvLrs2zWbuwyZGFsM2HpL
IhQ3CcdLkYX71W9q7Uselff+xIFWoiPADMuzu3Dd7FtbgGIYOIGFoDXy3r2uqg/e0GLk6cLHkLeb
4SUvOMzRCkek6Fj6DOEuInDmWqviJyyN6DB3+poJwqPvzJe+ICYe/KzmcvFvZ7OWDJfNh753VNBR
F52Z+nAfywEmtID2/YqpfSrKq8lxH0InkoQQkJtdzTbPtBddzR0/tKolDkJgGUDqIBFBpl1I0sKL
YXDLc1xw9+sNtGDfMpkgL5VA+J7N9K9RRS79D7gZ0dEmyZw9V4lMIq+5dYIFanSJTTmJeEo5sUFh
zcfc9T/hQ6RXhs2c0xVoNXLUJ6yM5FYgG0RyZa4lJNV358KmHxeobLKzg9pznmpGX3Y9G1vhsRMR
g3xXhB+Shd2ejM7cljpn48bgbzNtuS6gzChxk6NhCCgA2mpIb+q2TvDjwMhwWN4GrtRsv/Gmp0QG
/yDUbFs6n0LZxatTEVjjZvwYdeafDHyZY/HTNRzgEKjBBrMF4G7cdYX/My169SgsgZ08be9Grx3P
hd9Wl8lnrcPAnAiu/N0junOzrDFQBfsBRl6QTQ2VFYdk5h5RpUVzHBAgEo1t5I+uobfTDF4TSA7v
lWAfvTz5Oc3RcAdOm4yAI0IRiDcx5rAYk0wxCu/c63VA0JuANAzoyebcwXZJVtjog4/hakUP5jzD
2UtucCoosrAPQl55CJthwNnmsb6eMoWtoZvYACBO3SQOyZBEvpbBPLoO0q7pHoamSTxCjJ3V8+dj
BcewyQWUI433LZLrlgZCwG61K7l1hhHdqQpIUwP50GgIybCm2jeghquU9ZSDsdRzp5l+hBJd+gpN
FukqjjFedwNdptnBQyelOtsUmLiRnD7wNVQFjvtC3g7RjDj9qlazCgo5OtcGOwRDtanzlUXgwGmG
S7mtMLLuuv6LNr4GZZ1ui6WT5FoXGKuBxkteJoe8wMjogbruY2WAV0ea0E99UIUdaQnVsFU8sRCN
iKUM45vaTc/E52J2ThyyISY8lWN2bhsF0BPGKT8eQosuJ3HAHUfFXSUfj+yY0UJk+VG3rDIlPXA5
k3pm4QDYxJlhHD1QmcovbqPROlJwmQejADXUmMV5xAXmL+TUO8mW7mM5STu+MgwoavQAcJjD8AiC
8JpU7Hu4x++126TkI0G765v6ik3SLFx56lhNFnV4j0o9CSwTpcmg+KuFHcJonbfHktFwECYGt0OV
P3WdOWytxGXwmE0cmdVKzrFxOGEHxOl5NEefaaGEH2dFZAKAIqT+a1EBq3uNkWaXDOO7pUrouK5j
Y9DJluyg2vq5anoVtN4oN4LFlEJJ6YlL4SSMS5NWwYePPlQ7vXascUe4s1Qv4fMwYx6IXPPHaIJ2
GLReQZh6PlgwO4yUIZ5Yb91kcz7P6QPhUCxSGT4wEEB7p/oLM318Br2FRm0p7zVDlKvB+hEtcUXi
yMRA3noCndLukpXmbVgWI0yC1OHA+c+Rg5+0X/SFwj3b1iP8ugkacWnOp85wjkndPMeh/nQxKOSx
AfAbc/vsMN6cNOCiLHsbJ4tMOZPsYttsSGULoS3n2CoSdAwEkmFmTxvv5HUSaW7OcsVA+xc590vB
LrtiL6Vgj7DQ4TYAqOOXtr9CH3RGEv1Ik/pV9TwTZWZexLJmd/JXpIapH6VfsNlEyb/RRvRF0Ndl
2luzmE8EAKkArfJTW1rZkfFwDHXDDyqED3vIH/uwQBVnAvkNKpj9mAlOMB2WAGvsr8bK7lkh77zE
k1tfc4VZhcRMUfl37Uj8FREb1/XMTlR7M4xMbgR8Wu/qxMAniFprT9ILylX6IYiB3BK8FcmDpkjY
7NPz33NLgqPtrX37iKBxjIKqQOw/KULQmpLKm1+C46LcM8Owt0SOPRsTMzwjLUBisUDSozucHVZb
5E5BCZfryZQUCU619A7TKqmDOnwomvSkm4K6Fxlxy/WS9RMIf6tQKyo5RJDqHKh165i17hLtIAu2
B+S87yX4w31lXHuVg50smi0CPRBUFurWTsnSdmaZ7FrWHdwRbCJSpbGJRRHtUfkT6hRxk5izKZgZ
kE3STHGKsfMu2nY6LjE1H/3HMnChuhDKkRdfod67GWSc7VTJDtpGKN0KEjsJV73R1U2TGMMuKjk3
XBcUQNety/75djDyTxh1gAKQqzvGfS3GXyShG8HIeUpcUvOtxOkSMgFGotO6qGh2cX29igwj7qGT
D4HNzdyXzI3eVY9wKmy8N3SJcMIdVnBZbKlNR/9K1852j34syRZClbk5LNTTxtRfo1Vb1dZYzdP1
xerRP9WKgAOL/fEIEKVa96qz7KKgHNUNabb90dAZjt3lJ9o76D8g/ZgLRBgghyjoQl1cRXF2gyyS
kDO7GfZjrV4pVNyjDhMyLMVryMY5pSQMGocwJq05Owl4mlEuaxMK9CB5Bc4lMW4Go7mEWkeXHLkO
HRDu7w9s3NhaDQRjihsQvWqIOpzzz9EfS5lHAeYy0Ach/EA6EsiDBWyhdZqfleLOUS1aF8bpBxAy
O+wtLKJYvWy6qY82bR49yEKnl5SuMJYzHH69vBbrfMwZyU8o0aivdBeuc5Lgj33t3jbzdANnwNoa
CBkS32N3bq/4ghCdORwz9t/GHlMrLaBkyWTjsyTmCL5XDtnAJDa9xe2OxyrD5ljMhxiz6lzsl4HQ
mG4NcqrEHBNWXhMWw2gT6JEPqe1Go7jfFMMApQrA+a6DMlu7K0Ol+VEswFZEn/9uZfuCs/2UukxL
2jQ2trCl97nWJkLI+WWyuX/5jn2CHPQeA+1UCeI37K25nKB9EsiYMpa75VX3NAzuZ4c1ascgcj9J
AOm5VTDW8YW1rSdOPhr9yESbnUr4gXak6ahzP0HaAOeJfvcJ/R/8SrmueDy1c4wiPxX2L+DDdxXF
ThDV4durciUwmTJurjWOtGoFgNdpcs6RIKGguBeN/5Rk+jUeETviupObtp7QMEjmiqmUD5Y9MXoy
1tU5s4Cmoq3NGIhsjcJD8DTJ6DBJJI4ibeSBjJgfXHiUtgQt1CECkzQpLrZ95a5xCdIYxEFHC7fQ
bGfnxAZr1nCwcH2UDkN3qJb8nqEp9h+kDd8KdfR8FB8SREVuGVTjQkRXetZyG01EEYhuujYLOZyY
SIW6GYM5ptD0xHaEcL1ntHgTZ7QbEwtDL2FQ1DLIPcZFj1TUsH9S+S5Xef2ry9dycynHvZPdRxWT
qFTfk9Dm83KTaDXMN4zIn5iQX4qEaQv9OoqlOXkZgAseI288ErcQbUN/cc8MHDe93R5NbeW35LoF
lq9pv5z6LopowyfMsDtosO6+EEW9S8bZ21nSu+K/7hiKQR+XBqelisnIGsuHeQXmO7FhgOJEY4Lg
6BBhdNnENrf4Lhrf85L6sCfCq4iwOdqOK1fVwNl3UO7Bb2WBbO6S1qiDUepPAX2riRnBkYo3A/Og
tl861LREyKWnkVggHBe71sEBnvuT4nplCqhQTNvYl0d2Rtvpd2HQdQ/ghW2uDzouteumgpelweqs
O3dQRHgdEwjgm/VzztaSA2l09ysDg1vOKmzMExiF7xLx9Q8/A2Ehnaeu7IqjbcrfmYk7XuLx1xZG
RHLwTsSR21HEyCcOn0kdZYeE4xyN2SkdWrFNDfBSlm/NJ+aPZCnpk+vQ54aQS/beDOG9A7xs+Mo9
5qZiWc2gMjXRE7kd2jcjR6NXsSfCtBQGmAKeYs/8qQrvQ5v+TdvYd9Yyvbl5BlIfWxxNofVlCYo6
GAZseB0sP82t9oCW1j0ENaPG8VFzhY4pmMIGXyAQ5HPHURW4YCY2JidBmeXM17IkPAApeo1N5yHq
YMKZOgpGVkNyAM9hhcCPGBj7e6vDYhleiJNlBeIgiO/M9iZKvF82iG4YLPJCBtQnvrZrQq3vTXbB
QT2z3fMncTXwKmGdslSbOWdGOtObOg0Wf6dla4XVmkThE2S4ZFMpqhzEVp7DErgSVHBlNzE/ophU
RhseyV0CZhy+tT5JRN6sv5ARNXs0a1tz7E5CZBVpZEO9ibXkB8SsexiiOr1EsfU+F1ykslreYott
ZZj3J2tmvWsxSsffPo8YXHjv+01BXXNGCoSKvuQuhkbdzDVEGISQnj4YZo5xmmXUbvRUMDOruSmS
CzMF/+DXjMmsmu04sWHzNm8afQiN+TLW3DVJKPGOSWu+WxxLB7OCCNF17QWRd0qqtrADb2pZFUYM
A92h8NfAMOcY1S6C35E7SFzB2+cswJc1xxe00XeSOGW0D7DxGt8PygV/l9S6OqBKfctc0z5UKFwF
nsl44Fmde+/AwvvNUsiEUn8iicAFxiSb+dMaCqA1pf2Z6vxCC3ploA/deG2qr4ixaE6TXbwY7WKd
TYfjBfXRE+JJtWUmDLszbpPbDOtL04MMkXqeH4yflWNHO8OcxVEnPHtXDtzHXV8QW5z09U3C3yto
mqXYN6qAmIPZKi7K2zQ/xDaQS1XTGlrCMfZSyZPZJw/KGIjdWE1RICDoNpbqd5zy05aV3pbumO3b
8oKX/EGnfrirxYusZgiBUX0bKWQW0oZhOlbis8hbaxv7JJbbXHXGoOSu6bl3tCK3Npk1Hwg39G3M
qQBu8LUwsW2a6JfwnE82iLB1Ckrp2kgPTczzplZCgGWjvBPCuhOSDM5CuKRs9B/Qepf9jH9qmhAR
CLN5IGNE08Ij2Zy18Q7CI2G5k8IKbUR6XUvkQvBs9iw6CUHLTWPL803xQYge6yuLFbabxNfg2pB1
A3pfUszY4wDwY3SZQ+OTBFlgRsesT27bwXvs6nDFDoEl8dn9JG0VlL3109cN9FyAVphW/A1LtuKg
qpjAgogX3TA3jAiL9Ng1sbjgAE5G6V7WoAPIdO7RtqmEsuI0++G1WZaSVx2Xn2mm4E985yKRM1Pn
Iac4MX8CfektcOoRmG7R0j10A/u79U8Gi38hcZtWCakA+MdU32KmXCqG0xSRHSMwRxENx1qxT3dY
MVhTf2e1hi9Fax2zuXlNWXosiGZQueZ72cIFmRz2+8gfNkz2GSobdBu69E8e7Gi3Qhglp2k/9uZy
YVy/+iuG+glh8q82sU8JePwHx7FvmrZ8RSsVb0OGwYhnCeJs6In3EqGb0K/D0vtHvG5AB1MEypWm
3IwIexbGA1FW5t1MsaKkrAMMdO+2yCAHAtw4Q1h0tmiL8DnE1gV2yu/x1rS7ZM/mkksH+wIYShPF
G4AXYEdw1HjSsGog5udCayQB1K17kIVAysZmniPr0bcdXO/WzlVYTkMrR7C5ZOlBtq0XAAhEwVRW
rO2nxrsRq+7fHh2ob2NY8hpKviZQBDQADmFxZTIT/UQ6KE509Ou2wdyOhXHfqmNFMAOdm3Hq3ZiM
zou7qtB5WkSvv+XSYHIUaA9Z5ucucjjACn3VVtaq2su2Vgzzwez6I7xdvYNDR8pGCmJX2GBQ/cZ9
GAGodciTjwS9oS0iAgUTPR0ZyQrku3GHrZKWG4I9BNq1Yxo+e4s26tN2sTKwRmkPrk142eT+EklX
BAswkp1orFsmVmqfBFOP0YkAc3Bebg1EGQUx5JrroWeVGhHpt8PM8BNhOv+zeSBKd2Vncr/2m4L4
Fq1thkcHsHjgsjjfjkYZUhD38zHir3toWTFVejn0cRkeCKw9xkOIEsldmh3ShyM2jkfmqTMNGIhy
HAg4ASa6B5Ybm6lnPcs1e0/qZkHAAAOLyU0vrZ+JbUcUMkMH5mHkoMogcmwcAw3noMNwHqfSL2yo
MOmL6leMQJPKKZjYrjOP+O26CSS/yX00zeFLS1rkSqO2Mh6YdcJ2q+NnOCzUrKX3OsMr3C3rmtPL
GkplapHArnHkL6xFDyZJFARNX9F9lSc1uddrBAGVjQsfzd+bsxLnELP2xq6rW2ogAlVwgG3NoXgT
Dd721iOKcxLT2SqnF3EDHmM8gI9myZch3XY84PFK3+S40/ZAJgzcDGSa1jmBdohxbFDA2wV1JuU/
vKVlKR9M6YSHeWsWbrIbNMUzmBPvPC241UiWDlL5qcFvANfAH2OGCFzYM2+Lbjp7HWNvKV2P+aSJ
tBi3Ba4Ew47SH2UufszY4YmPz05GFnIJCfMjm22EzkfdzzcpUQnbMl3lhYpBVQGgzHaZkdTYJIYa
Dlpu6i/SWkg3YXUQUbowblgmWBDmtM8HLsvIEpucjtUo6dIXKzd2njEhJuBmYmV4UO1gdNKbJedq
R37OQVMvzxY5oeWUAe+2p3ObcavwhPPM/S3axp2598oQWGb52LBbhWXdIopuHWCY3Mdnlb9O8C93
WXSjLPdDmeABnWreSTleaPgbUnF4eS6jtytU9Swk+Xm+YbIREAzb4x6GXkusoCO6XaRQ1HHje2hb
hVgeLlzFoCBLiJTCbkFz5svLMPLb1T1Dq6Zv2cCWt1OI/4aWBjgPwKghJWXZrfYmgx0UfCaBFXvw
HkTRQqHpUW20UYpg2EdA2SYc7uOqtXWp9G3jUzZGAiJ9+KRg3M093vCZYf0O3v9RnNffM88FJJz8
2YYZulEr/r2I0Stn7QtKSnrrKvkQKJasrvrA1xDAFohIc4mvhy6UuwU0S2st193YyhML52Uiz4xA
YTET/I5D4VRhnrVRiwRxwzPCyPMReKW1Tyb4I37UXbRhf9ggiWG75B9WDnAhccvXVaqqHIersZOM
/ZFVCmdCL9AOBJ2FuCkUuMkgkgwIErKO4Z1z04kz0931I6ofw8rfy5TtyxR6BjdU1nKTokOCP0Wv
5Sl8+hX6tz/+9h///K//+ND/GX1VYLLnqCq7f/4XH39U9dwmUdz/24f/vEk+kL5Uv/vvb/vry/7n
N/3zuH/Y/z+/4OYx+PHvX7D+HH89IP/ff/1cu7f+7X98sC97bmX3w1c7P3yBkO+//+f8ButX/v9+
8m9f34/yY66//vHHRzWU/fpoUVKVf/zrU6fPf/whpPx+iv58htbH/9cnb98Kvu/lq+v/tnkrs//1
PV9vXf+PP2z5d+nZSvgoAkzT8y3xx98mvofPOH/3fdOUpiuV5SnX9//4G/D8PuZT4u9SCld40rUd
z5Uu39RVw/enrP9D3Zf0Nm9l2/6Vixo/BuybwZ0cdiJFSrZkW7YnhFv2fc9f/xad1I3NZ4qoAG9w
K6gCKslHiqfZZ5+9V/MHx7OMhGMavcmvf/Tvb/8xe3/P5n9lMDvP4SJU//e/BIH5138Vf87y/HF4
AoiVNC3yIk+jdCPJNP7528sJGjL415n/A4Rq7VUJkvkhwppKEqhhCCPQkrTiQ5t99ienCw6eZglX
oaGaVZLdsgAkwTwqs3MBBTXC5t5woMYM6COqSRLfRtU9AmUopTtoSo7pTTVSYB3zMa8OYfMZlDyH
fB/V6khs+gNKGyjiwOiDg/RJEzxMiB4mwycwQalQ5UOxtEtA84cQKPoNUAREPQaUBUUQz20afmQK
2HJdKr7DQlpGmEZlGj4JyBTr4ikRQeCIfVR04K+BbSVAFm9q3gO6f4khFyuME1QGRLuQmAO4BeZI
s4D/lDCD9M9BU7xBqAtADAklOUBWph54e2bXtPQ+CKb7lh3v2JI1IQRwpEvOEVGQgIoN2v8iMN+N
20/TRSwD2+9Dp6tYpxGA4PGD6rnsAWMp4TSKivGl8oEIpKTm2eeomzQpH3v0N0ofaotB+hhR0WPR
QArXp422C62CHUz0HFEX4lzWhzIIpDlxfiKeN2Bvq0zRPaBpGsBYvdllIajLqNy7ZTdqcS4/BX0D
uWZlN/CgLWcddcsH4ZlmGocuayD88ZsS2F7MSrG2JFP7Au0CAFponRK8uaSDVLuCIws9GLzC7RKc
TQUwRmi53iYl1OOy6TVi5buY8zRQ4O+72HPjmW0GUid+nQgB8rE/RZzwGGeDxbcg3TQ8C0loNNpa
H8Xjru0h7IwbJzd8oswBoyulPgqw1eWg2D0EiQm/7HNPh1h/9C2Gfj92sUv7/WPlpy+KOO2YsXFx
+b6VRmirKN4+FEIjp6kT4JdoWXTRh1f5j32MJK6SLuHgcxanZIIGELIP3CSuthzLW1A3viCcAnQC
WBqMC9hPT2kfoaRjSzF8Khjl5FcALzQiexgH2qKAdEMZuXhLc+Y2BGyGAaES1ankrPBYbWyKvl/T
vBQ8fSemosVSkhvFoM2hb4aLU9iGhI5wraxG2CL1MDRuA6esmBdAdqD5NIIAzkV3Fbg2gGc6ot99
FjU0OtMi3Yu1cM7jAtqcuQmOwV5BcuQP0oXK8hMFFJnatNw9oJkwP5A+6rQYUIJRniQqsNpCOE8Q
TgFOv3SSsYFVUfVApeItCPNnupjegAcHIgKdOyzk+CXNQhdJNQAPHDeiTwabbFYITkrVHsSqBM+v
Ft+B0bxB9dgHyrndxaj/hLTiii3nUGk36kWiFsOsRitDoBpS/3tUT2/Qpwb1FkIGWQQ68lRBi6Mo
p2NVlehIsmZatJcwiiw4IV4ib7oT4hKyIl7V6FFEM7d+NsKvKIQuosBFCQIHRG7gtjULY9UHNFVZ
wCCzzikl6rMOvFOX4P6fzmZSrHCBojdkmanuBG2sET1Q+lmG0haoxg0NiGuMQh9dG7hOPbBIxiGj
ibaQkMZwnE4zSuuqFkwRFrpMSEFiUD/FIJKODcwnbqHan0PVMTh2IdylOQXVOjSxDzDxA/A8TTiU
l9hzihEyw2DGN/f5jmbAwobSPqi4Y6lXooQ7TgMDYWoEoXLiWajxsihkVDAJC3nqdWpwDYYrTmRS
YQo5ruJjoKQzgPEhmjJM/0SPkjt16B9BJqHRhrh7GXLl2IzSJ6SbP1hGuEMvws5xi1KntN8FCXss
Y7TrURwywNvjj1AB/+Ro9AWaHAZJAQfRrLi9jdBsQimJjuFeBG/AQJLhrtqiuFfHA7BOEMSHfkC2
k6BkwMnQ9xL4qjoxM1cmaurBEkTaaRmlx5KCpAZ4VagaCrBDhILpIaahJysrZ1QPAnh51KDTSzBM
gQHrTcPFR5GGLRNbA3IbQc4PlLQzpGQfpBLeD/7ku4nEPIH4e+AZz2y43BXzaDd2/fsgzahxwAXq
uN5Tg5+gRiUo4d7LAfqJJRjnUIIUohUmpg4tgBzXcDVw/GhMgeDhuVTF+JrcFLJWJ1ixkFMGbZSJ
fLWT6crqso7bCz2k2pgEUnp80MlQ1iohEJK0w74F4Qigwb5zwXx3GUgaUEob2MCWtZAgQKrP8+IQ
AJTqyaikKVhw46dSSYmKrn6NXm7EGWIAeGPRAMbhpTkcTenZVoPpfAtKUzwcQqQLVFjBU+hLYM8k
NGLnMjeoYOgmerrIwVRppsF65SNqN65SjAhlynhWoOEhTejtj9UTJXUeYUDbU4UKI8LF0QOXpaDc
gYlZ0g0uH319X0a4SeUSajwd3zZgrAjoTcVA66ZqmeAPsB20yBIUGmG27kMIBgnGrQfZ0oEfjQiG
lh0K8kLCA2iHMupQfgJ+pyVFt2sYSQ09VFWRF0hYpmCjkVrAmqY5iGglqItJFagYPjZA1z3AF/kR
dTrAXIMDZNIOIzyOZvbdzqfEPd+EkAARh3euKo8lh3pOrZjg056gr4fOGKXjnvPhi9NznkqvXoOv
g/81ykwsuNvsmOLOJHSnCTSDng8BJsIHoSA96EKLfhukX9w+hxe6KKLT3sOCBqlMeCioOHW4ugcW
qQwVeg84rqw12BaWIMviq18M/DPEvic01GjWqoOYvc+LIQDzl3v00ghXPdwk3BTMjveG4RHk00YY
kFzFCoSyMlxpO1iMaCHLS9gXcJcUAPLP89huUQ9UEw9l/f88kd9M0S9hHBYf7+HL/4I8nVGupelA
TdX9S/byPUuf/8SfSTqr/DGnvgpuW4zAgm767xydUf5QFIkR4GfDMDxIf3/n6BQj/SFJCtJGRVFE
Dn8ej/srSadY8Q+FFmRRFiCtJ3EQxfrXf5Clc/MP+Jaly4wg4FW4QWD6OZoRebzqR5Y+9IDadykA
wVht8DmgFA4XPz+iqntvhFwUmF5+3AiQbabRkIRJmo8OXzaFXK0pQzwCgNALfXGQIbwNJEs0oV42
BpIn7cOYQsuLQz0L3GF00dDmTCuG30Nqukx2NZjdlZMpEgjCqR+1zcVv4PHJDtA04b0QOu8AOt1A
YBuImhytYLECPBe3yu6hzRS0KRs5hO1B2JWoYpUz8XkHOx6Qisuop9o9W8I8SBOmBu4M44Az3oAb
vPI5JCJYFj4EByFRGYXg2NZ9PzW6kIuQbEGLDHX1Efbtl1yZ795x2cBPE+0uETCEPhvelR46DNB/
lh7BGwGDqxpHnFZBPknVY9XBlvrg1exc4EGO6ulRSssTso46BXoV7IABbmSMCNwq28EXGRrPnQA4
GjIOwrJg4up5N5+iEhhcCRnB1DhnQEdTOyGNYIEFZSLU1SB/hNJ+z3DDA8RSOv7ClhIw27jnUVrv
eTkIXEnRfkpi0F8ov5CAUEaqDD3WVPZQJPYldvqgJIiQvmRBnJdOkRZi9VLioYwtsH4VfXBBlvCD
2ogjklXgGyqPfQnDRsKpJqID2wH1Lw/iKaZZrrNYaVJm15uUGWsAfCBvaEx0Sck3JVUP0RMEfaP8
WYZqD6ptEm5xxoBkVzSLVEFOx3u9z0F7oOAp9ATzWOwfqLYRXuGbDkmaMOZq2ECycimpIk/FD9HE
om9MlykSZbpGsM+jKoDxBZUBx1KKkFtDAl2hXN41YqQAPRxzRgQ1sbuoQ5uMRHXPPhRdEb7HVTu8
ZSzI5yB+FzJyCxG13GM+0Q1Ec6MUdtSdH7FHQNNGdGrpACLI+cTIMAwSBSRCvZgip+pTT3zDbaaD
AgGD41vn+hhJJ6ukGXOgeuSbGjJ2FFkgRdE/eWWMRZAyidfoE+J98cEqE+SvZQjsR/dodvAt1AOU
Gqq20QClhblwJwDhLXRsbMAdAl7wuMH5oPAj9WMffEaEIlSU0xE08NBHeICZSeX0gTiiqe3XgLrg
ftiV4q3HMh1giiBjpa7ow7t7X9JBj0tEU5c9kOP90I3owyIBlT9Q4aEki0/x6TCLaSSNw5AjWwYD
r9EEim0ffApMbVy8qehFhtHBQwWymvDpxcghH1DQT9l3cJEpWEfEGRXCfCkfG6Cg4C63Q4ZWVPup
hJ4ChCTYkVcTHpTTUoXUZjSYpSK2kknDWYfTKQwsdYD04Tie6RA6WIDrgat5DoUgK3ZNhFI9WjEx
xPog4wWLN51OkrGyQo/vwucqKNjeCtKB7dW4jEEwKPoa4I62U2DIkwwewEpQ7gUlXsh4+hJKjReh
8VWApXSTwcik2IPYklRQ2AC39K6UJwXEMw6iTrZfZnXi8qXnzf7KhS9ZA9w0w2fAzXCtIbEnoKGv
TmD4wIucK5UeZHYpkHaBHKOTCfh/LVnlBA1gKFHg3g5DNzkEmghmUYA+BnLEoEcmykBSQB5mlHdc
PbEijLTaDGm0UqMVIMLvoYa6HZQqbbllACENO7+EDCMAQwDLtWNVnOOgU2AyBBSJG1N5O52UQelx
E4wyANikpBDHN8rnId/TJtMEH6ciTV+yGeLpgvoI39OQYnuYs2GhAM/veSgdNmjIeJgff3gFCYpG
fzjzIMZDALhXzA5GS/4jIBcNON98impO8t4qYhxiiIIJC9PK2jhPnlA2Ac7MjMJsoJtTk4JHgDJi
2TSz6inFBuITyp9VDXGZCUKs4OhlaB7tA5BMZ/8EaeKzdFCFXhiZuw5wmdAnHnbe9OC3lBQ4EppS
owHidDrdMFwAbQEANCvgcvlgAGBwFiXCaSBBzELoAAUBpwycSt8HlERHzPFRqo9Y+lQzPnhJYY7b
MzfyNDwf8hIACsRhHwbPKS6ebhTGgqwNI9NBnwIiC6pQN2VyRsUBmqdFw5/gd8xWaJ3FQJXMKT1E
0eukgx0nuFVz0t1zCeRn+K43fYlDhhawLXxp/LSHcJaMoUezFFI8SgC5/UwUgHEdORrlAR+900kR
KfhAhZ4wOmAyIEHM5+2s/X/I3MyPfK5P1v8LEjcgfq9lbncvIRK373nb1x/4M3FjWPYPVC9xxRBp
FqXUOT/7s7rKMPIf+KcocPI8sjdFRMr0V3UVyRkn8/h3UQTnFZaZC69/JW4s8weQMyIyOlrg0JGj
/6O8TfyRtVEsA9ESGTwZ/me2xiVlMQl1MTg1BAKzfCZqVnoc0boHcepvY/FXQfdHAXflFdzPVzA+
2zJxUCUune05GYp6ARxWlfAfPn1OR78VhcOQGsIICFaXARSXQtdhggXPKCC7Ri/hRyvh+2+fh+Hv
0vPfwzOXpL89vW6k3CuiWb0Zwrhc8pkIh+sPZn8Wtf9+8qKYnXtygqkdY1eDXYD6jEKjlhJo0BOf
TATEP+jqnztdH7Vzu+Os6y9d+RppkZr7yH4Yn4MOkUfzJCkes17+c8P/p+M0r+3v4xRkdQlBITy5
LtC+ZZEG6X3vB+71372ySCVswu9Pb7spKeUkTdy5wctBhSFT9rV3H0uf/+z583u/zfI0oZ6TgYzl
0iB0t+JToexplKzHfHf9+fMo/LKKJHRpvj8/9Dye7QM/cfMB+ljIHqFtqQzGIIx3flZZVYRlGyfC
xlwI83T+9rp5+r99DlIGAZzWCLY8KsAgkEYGRFnr9UGbNIbAhlhvrO6O10+U2pC3TveJhfYsuaDA
rwKQuINUnAZVAxXtTHL43N3uAOkijn7Qwd5XAa/VNMoqVHTEiQorAP36EK1N8SJIACshg7uM3xzI
uAeJDe9K6P0XHbrBMOu4/g725xX1f/actIgVQtLnHsSCEhcNSv2I735WiPvIqnemOhr68HDQVEpL
NgITM+/k36ZhETsgYFwrsPBN3MfGOYaqI5NDQN43PmWey98evggffMmglBdJsQvDx0fZBOd3cAZL
MaLjZJIDchAVBkiOYOd3rQVx3/2nbwTm9Xcz87L95d3zcfV9fYke+Exy5sXuQ6X1KqMFxvy2yaw1
rImdxmx8I7OyJsRFUOlaXqBkGu/Zj2qrK8Q43vDE1Aui2vbWJK19yyK0lFSJG+D8Dvp2L5HnCQPH
E+gB7vA/vvbQbi29lXAvLkKMEoGhwo14j/bwiBcp5NkAhkm9gTxZSA5n9XyrRRvfxK3sf3ERbooB
de+2x7tadf4LUkh6jQjg47qv1eQYkgRT9kFgPI6PdNTDQX/SQTFQa63VdPzfiKidGWobq2VlpYrz
3/8WjWQph97QvFq05K4kr6/xzrizssPoAKG5NborW01cRA/YD4wirN+xUsDX0HJiZEe4A6smPu8F
2jZqRPSR3G5Ec2btixZhxJdFKE4AieZKAw3UeSB6Jgsmmk6hnATxvCQzipAHQyitJDjHKbMUFaw9
mGjo3GyKwW1DLmcnHRR4rw8xt7a4FpEmoZO4bXwmdjtHBr/cGqzO6pxRn9MJYOx2RqQBlbcPTRPO
eRbgttEu2qHpZzJurO36/We/MRGrW3YRliTQl8DOZmO30B4VAjC2hUUeaG/OE2XTGnQsN160cqJ+
HX3fFhWd8MDUZwrCH51ZPGM12QObvvK4fNWQ/+IwLdeHdu09ixDUw76KCsCDdYXK7aI918E+RX6B
RaPd0IU6iX+Vulfzp7WYKiziUJMVcKuY41BvJw5tR3fYpiS6OJBIdMArUDe+h1vZKcIiDvUQWMLV
Hu8JnN7u7ZSEc0CYSOUMBkVeP0JzUC83sVk7vfHhwH2GCAjqqCUZt9dHdCWoz4iV7+HA61mAhuZc
TgkcvwUuPYDUD0N4PtlYGtxKSBcWASeWJxD6gBJ3H0p9tB/fPVUBsuoxs9wjgyVJHamjQkokQsn5
ptJhDm3Vjn+j2JPaaqkjImRsBYq1wV6GpaqC4Goopq73PLwLlxHZlUDSJ2jRAfL7dH085wXyy2Es
LIJRP+W10ChM6haA5llBjkYVAFFEjCLotcDdKAa46vqb1hIaYRFmOqngJ6gy4HMg9Q00PY6UD8j4
TidwKCFcebn+mpXoKixCCFgCYyow8wcBVtu9zTZ/1x+8si6WjQlmgrXGSNGpGyjHwrOAuFBn8ZLr
D19Z1vwiUBSj6JfRWCYuByY7Ax2+GHrGIeCvsw/n9Ves/f5FiOiqAp26Eq+oISnOd8+x+DoG08bD
V5YRv4gLcIFImxA+ja5fQnoBB5dIvXH1Kyx4YDWvXf+AlZnlF1sfxTCGQWMldQeBcnM4CFShcr7+
6LWfv9jzEIVnQXvpYzdSILxhQGoahEOAeiGb2aTUxhgxa29Z7GeJFxKqgBuRq4Hcormxffq4XBj1
oNq7d2VjkNYWEvszPkJ9QoE2dovkQkBRM5ug0lwqwCyHn1OdbxUfVjJEfrGTw1EuaRlQZHcvmpBv
1iT9ZDWOdSdrxEyt3EEhmXT6EznDVJZoo9nbwCFZ16dqLUfgFxs88co6ArsodjnyAD0vddAQlFXe
gqw+0VtHBYR/YyzXLnxfGfK3NMEDIi+AoWTsxuQxsea0++0C6IPjosBuwqjImW+9uMUqmm9c/zp2
ZZGjm/rjfAMdAtJlfIM1grR774a25ZxyNdII0VXVblR1t1O0rQNmZbHM1cnvh2mM5hdT+fPLQB0m
yHsN64SQQ55ePHLeuk8w8/L+5YjhFrEhbSDGAIGZGNfm7OyTU0N0/WDf76j362O2shq/DvJvsyQP
cBzlRsySFr+U5E1wD+dAv/5oduUI5uZp+vbssQ0kCf3C2M3Ja2LExE2JUaqeluK/N+S+PQbk9jMy
r79tBsr+OlKLAEGHtEgL80iNak5cAx7u5EDs3dZ0r03EMjb4dQlt7q+1BfyRwRDrTSTErszz9d//
dVr9NtOLuNA1FQzSwjB2K0Q46tg4mvx5dyK+zhCDVxlSYz3z1gexOpVwNhy4nUk9QBISCaI9kkJ9
529rXTRvYVFv6ZwaEFwu9uXW58+/4rdftwgcHlXOnfz514UlshpIxcmnoozEXUAlKW4+Ab9DiVsy
Opy/hgfvHNATvcwqKrCNrw/QWvrMzkv423LiQACmfFAE3cdANQbyceqIciC1adwN5KazHdw11dzY
nRNVA2jWYM1M3aonrex1dhFYRlhEK1FVolIhQ5pB2TMSTaLIFqi369+29vxFLPGGiOmimo7dunJq
WKDBELcYgZ14uf74tbDPLqIIP/TQCAiwE1H+MFxcOo4nE8voHnv99h++YpFg0EECZkGPVzw87B8f
Xcs66W+Orm9M/lr++xXyv01+78PNYYRqlGsMmmFZuJXZ//SXLwIHD3VMz4vmwek0FLrulBO6yCoh
lempwT8OIF/n5LcvQI8wAPYBAQTh0DASwzKfVJaMW1XJ1RGad+635/fplPgeOpTuXHHWjIlcQksN
jY3pXQl/XzH+29PrsGYTkJ1jt9TdZ4NA8ITojr5ZsP2qX/4SX2bM1fdfH0z/Hh3UGyECq+0rjbE0
jTkKqNYR88aqLli2pkhE8lRq1uuz4Q6aa5ysWCUA2RJ1l6kvuESimG4BhITpu9Fh0UFG7WDHmqdq
EORDPW4k9uf1EflKmX77xcuY4HWhwMMKwq1tt9Yfn18NQwIS6EGbm0n7Z18np+zVvOg96nrQVCCq
/oJKvn7AtcEjgb7xM9by4q+//21iOj8o+KrAz0A5uNGeRx39K1VH3eCeqBdTvf6xK1nCV1z59hKA
q0PY8+IliB9uqRqTWpGNk+XrBvLbOC4CBwX/EnH05sABDrvTE20Plv6hRcvkWKJCYpnQPie9bliE
vKn3ONVb7QZHH6M+TerTJSEYVBvzuhEN1tLWr8Ljt08NavisiPUcDSCYqIqmaxlWsz/dQPzMklST
127RwlOh172VJc3r5bfvX4SfXArEqYfd2Dy2Xz0iX//QVVsHmECPUCz2S3J6Uj8/xz2l+eCQEwgY
b0zr6uJZJDVNLcEcaL7waMqbe3e8I+YFS1S3O3Mrbq9kZcwiKoEv6ufdHLe1x+PRIk86cvDra3IB
evyfjtJXIPw2U3IK0W8KPBG3QcIEbu5J+wRJZA7hH4DNEtGUyJHkbqqeaPQuRBLgziFDXkzdgYG8
NYLzd/wye/QiblGRCOblMM9eZXCaNRAyRx1s+OsfuZb/A2jwIy5m0Fjig/kjERANYjWE3KFxcN7q
jaw+f5F5QOMrAAsfz4ermeqWxAq0BDsMfR51K0KtDZH48xM4XgGjpcEQcdjGnmaipopwvbFfvxbS
bxOwCB8gqP11emsI8VBSUC2zICB3b2zPtYYDvbjEsEMqAoGNAXK1kqBveYODbySqttu4gK3dkujF
/mcaWCu2MV6g7R+1TjPuYtMyTR0xvMCFdWuYVvYhvdjpbRXW7TCvo8cGL3keiJM7uBRvfMRaIKHn
uf+2FxNajnOpnrf5g/t8V6rTzieBYd6UGlIo/9jur28Hdh6U32Z7cQ0pKJ9tojnLxBk7GB2qF0h0
kK7pMVpOGdGfDrgEIGcD+v6fvVJSFjscfpGFIs8LQNNa/RFXy2fyYRKzmQ9zFf/ZbV0yVvYigNw/
B1Gg6jgt5o3S60fDQGKDs+1wm21dkOcV+/+OnaQstnqEJlhUjPOH1DrEo1QkSSjAwC9xezeuLGaw
VX9+Aq0MGU/N79i7Ehk/7z5uzMsbkh4HyZiqStb1ZbBy15eUxaaHL+qUw1UndhMNN0Ey53+ft+oW
iGMlpgD99fMrBroUG3F+vLbfw7OGnDBQo7Z1ZKzNw2LD+0kUsiCWzGMk2smNW5OPSUWamN7Y2dY7
fi+9SMpiu4sxGytwoZi/wDUoHQFR3SpJrVTZJGWx18es9aKKm+d4NHHy+i+tfmc1l8ugTrfkziLo
/M7Hxy77+Iezvdj0HRApVP+VQ7gMplu/ONjhG1nESnz/Ymd8j1wS9KlatE3nTceqbj5fHFoNL/jc
KirPa/KXbTejCL+/gBG6eoLPUQzmHTwF+Dc6f2brjaGZt9Vvz15s6VyQ4LYkUZErse8TGh9hjYUK
ae0pFfTrg7+SD0vyYkcLfRAA8FLkLo5XcCgNCClb7iPE54ls3nXkBlWwJzrQXu63TqrfQ7wkz+P4
7Shp40mBKPz8wn1iTY+j/lbopuOdD8VGIPyqtP82aovtjTBYQ1odb3h4dGdwFvLuR83F2uqcI7O3
LM1weXPUMwP1Vs7OXvTSai375emJsw92aOw2k6+1pbGIBAl80oRcmD+1cECy1l/vPpAcQfTKUszN
9GvtJYtQQMvVGGTzS/YPj8+MdjxFRusc7PPn1g6aF9tvw7mIB0ImpbwHFB8KD6KJIcxVqyMktIie
HV4+/U1szUrcXEoQUInMC5OUzmqnPghx91H0cH2Nr5THQKH6ueTKUqkzyLXk7iOWGwRKbk8y+fh4
0/ldZe6YjUNrBXUqLXGaUPCUhCKZJ4I1C6fT7nxyNzgz6BRGmSjaUjZYq+o9iuIbM8OvzMwSu0nT
fgRJc4wYbSZOZE1APsmmcozuwpNs0w8KeQ3ePOt0IyNgw5jVmvFXwUvtKHZp6GaHRFejNbUlmS6Z
uItaFv6Jr2abtYuVU0paxhaqiYQUbj4u+sPhWfHgycBBld3m5JBx4hL6MBKwBKqoyLQB/gCYl6JY
nP/ZpC8Rbl4Ov5+4AV1CG23/EB+gTqa9HhUXvp6Hp0y3Nybhq4L1y/YQFzE6qycKnNgqchtLS3ev
ABwj6IQmNLV35CPVAgLjws00f95zv71sMaJZm4gSM+Fl+/0jwpqvA1upbn3J73cI8NB+bhMoRNAi
zDAiFzdFXj3Gqvn0dLa3YEVrJ80SrDYJpVBAvw6/Hd6zjn9APHxN1Q/WyogdEEUrNUgu2Ugjt06a
lYCyRK5JvF9BtRXfQ+0eDM82jiakwGznZSSb5YGVHSgugm/bU1HUUFmEphSudpKBvhEE9FGx7LVR
m7d6ospbOd/a9CzicAfyb8rBktVFu7VyXo0Pnjgwb/jHC3mRhkUTE3HigOdrDwLB6nJRLjAwaMFB
Jk/qVj1w7QqxhJd1dVWOJdiLqBgFN4whGKjnetYdyVX0fBTcVu6hVpYe2Y1VvVJGkgT556ruwNBM
JBgtoCzP60ZIBKOx3P1jr6NMfxeacLYmhX4yOiBfDwBe71V+l6Dh9rm1ClfO5yX6bOTYWir5OQ65
OJ7vqIOiOk+o347AwNYbl9i1ILSEnoG9x1fhPHd71JH8g3+QjqKNkiqD2cud2BJMeytMfDXFfolB
S5SZBFNRCFvO72LtFjjIykFNH6a+AW5SxJo7/7mTkBNQ75wN40QdPnkE+Oyt8ZwP7d9ev8juPNjU
AiGN1yu7Wgd3S8u0YXcSLQpYSEp/y53RgO2G6x22QBWrK2iRxsGEKi1BhouAdOh10RZtf1cShHll
rhfdWR+nC3ly5pwO2PALbTxVgD2YWruxgNfyiiUKzadkKAukeD04LDZvViiNMJrlWcMuND2DJ4TR
VWje2pS2dcx8nV2/jfEi1ECOLvJHWLa5+xwphc3a/J9/qafUSq3SkkzyyhiFVVisSqvhjtGI5ziD
fq5e9JM7aZWFscG+Ds25kfQ02adaNR2HRl/Epkx10HG/O58jcq+mBmVFJheR66f+6mAtghi4IOGY
zb+8/ATkvLMwQyeCVwe7l1ojLy+b5emVUpW0hLxFUL1leqGOXNYMrPqzAASyRAjztNZoDf9uhvjU
xuWA87PeUcb1z1srjCyhcFCdHsZuXopoogAE7D5bjmC+bJ0wK1vrK8/8djXzy0SGbBaeru1j4p8w
93csSu3qjQ5iAKcn+qekbeI55t3zyxpbouLArK0nf56pB/T6EgOpgHOgkS5tsV5WYL8AkP0M/EJM
g9n99TWt+pwT7JdXlHfJU2HfbsQidiW284tYVANpBRVYfENKsCtHXTBqYp0usmYdsUVT1dT14XCG
FOHuvPXKlZyaXwQjhoaKAMPgleDFW9Dq1oGzjS32+GFkhvHx9GRP95/d0/XltpJA8YvsRilgnwRi
MY5O0IBvwrzmnaRLuY3e0UqHFbejnxPUDuBwTxB4cuX7UlcMNANT271NzFvYbJJH3h6cZ99mUPSH
W/ke2DmR1Nql0UtHMc87PbdkXKWD/RkEwo0NwK2sSWkxn1ABRjmnxUURkvEGTKZtWEV9xtgIta7A
TQUC1RYkKXQ4dmpgsuxMZ8IdODkotmK3Fhz8zMTeBHOvYK0laTHTUQVfGi7McqTjo3pMbdTBeY10
+2Ef6+CZHCPUysQ5ZzafGP18homTu5tv4+3eP2q0qT1sbdUvyNsvW3XJ7aIamJdAWiBHh+dxVHnU
5BHfoZgFjevinQHvRdjBD1WtXdMHd40lLw6OfEGNdtAmUZ3RYfT2/WVzB8yH0G+/ZnE4eV4g8RQc
zuYYOOr5QTEUg/44AZun1o6EqYh2KLSG591O2Ljar2T50uJQYdKmo4uWTd0xnHQxOCdQv6Vh7gXB
K6baYtCtBN8l8yuEtmcQDAno/TBvoyCCXMuXRs41ubyL4ycUklz40V/f12sFkSVGFR55WRrFBY4R
+A2+c8YrTmr9whrQdzNte2s7rUXHxbBRDdeKzYQTMqZ8E1B9I64ivYeJ1PWvWDvrlwjUluKZNG1z
XL5MCmUcXMDhwaGH6of1IelvDcIiuegwtN1YBfMd+5d1t0Sfgi1X1QOH17V+zIPjEMSFFrOwPOTq
Lj8XWTFthKGVsLtEnhbQ0ckkiEW5Tc9c4p7ZRyOcgq8P2lo9fAk4TbyQz6AXjKnXDCikax9Ii3Af
ud0qh6+0CmGs+TOqRzlTwSRufsGefihu4EaoQe7lw6nRdO4tFs15SJpsnYYrd+IlBJWa6phPUrxM
e3SNUC9N305NVCbRbbHA8LZvAbK+KM7G2K3Ega9j41t+JKX0lMEPAStA3buT8Qz3OYOcTFIdBv1l
i0a0luN9XUO+v6WA6GsA52p333Tk+eSboBHWN1sNkbWc5Yvo9u3x4eTBZK2eH1/rLFxCiAGm0N3p
w0RS7xOTum0186Yg6Y2PUsxmc3Ilun2BPr+9tfVgUwZH7cjlb7nz3gBZEe/icfM2P24uT3DwU8/X
J4ldmaQljNSTIN0RNvP3aZHT4DLMGLleGYgO8Q4OfZp1gWeAUWqn3ogOPDjadqRv9eXW7sZLICkX
p5wsUfhM774DVzJ6OwK8inIQqT6/Kv/32i2EknYc2TmF7qjn9+sfvbZmvgbj2/AONCqd/Dy8aMtK
M4zEIfqLtvX0lRN3CS+NQ0aokhi77GEvkOPdx+Vw2Ah1K8via5F++91RwuTZGM37N9cfJ+3tbdD1
60OyEkSXgFIKdVJPyPBkD7o7AB/CoOT5+pPXItzXjfDbjx4hL+bBymY+dx5nMfZAk048eiKSPpcw
oeuIQwcKvhu1nbU88Kue+u11vVJ5UBzrIxcO2YZBAS23Ty+C5R8oA0sM/uq2S6EioBgBrp8nXjvh
pjNEKoBkhDIVG+mXSFin3/g5a+3hr9P4289JugwiwzDl+2qtAffP7J9lJKjPr77OW5X+BGVoSzT+
L2ffsSO5zjT7RALkzVa2jMq0Nxuhrbz3evob6v9coIdfsQj0DDAD1IKiTSYzIyPuUInxqTOT0rSU
PYlPHYSuAws2JqFegYMrgBfMo+bugQXTo2wXEp/ax2GzosCTg8pz5sB7Q/dxfbf8RJsvuA0CEX+E
0CmE7kLYo8rmNnCfIWK75TaNzVvrFXJSt0tuVvunj1P3DFCbAwyr5dr6K3A2ovW8570T9EvMwB12
0y73I4SYtu77YEJmCKo0ZnI8ziYkC0wQWZs78IlZFiteT7MpP9v/10JrSRAV0jrlCKPIFkpmV+oK
3obmqcnyEGmb6cdB/fWNTB7DOuwxOZ1rbPQD0nNrVTVq2DcgBt7z+L+Fqd7dFV50kLbKlpWapUVv
foIGvz6sQyG1HUG3ijOMcrbYTM6CvZjutOcs8wMsa2+jjZDei2JtRlN3WGQlNJf1xyv79Vm1jrU8
MfDZlTMkBnnIK1DPnIUXbWX6kILZvgHSzdmsAAXFA/9BIv36XAvk2cANk+aPA1gaUbtaeSBTzR1d
1GWGBV+38aXtTcQIchlSVZ0+az4nQkkDbIVPkL86BJroZjzE06o8hD43GHeunybagIi336C3WZGC
ttkPM0ipQ/JwgpLm/d/aJp4r4VxVJSegbQkkSnmBMuI+QLl79beuk0hSRYnVEKqKsy/XoasLtYYc
dziYTQOe+j8NgMSSZmm76IEqLVAO728gN2otQwrFAo3RPKUCQeNXj+vXbgokPgUduzr5YJ+ELHNl
aRUUhoqPEHp6XHwQRfAqNmYRsagnKIvNE8nOIYfEfTAMkw8uO0sySmfWwRQeiYydS3EU+fWzv4Zj
1IISifIEei4JR3HIQCHMTU+BBHHvPrUKZXq6vizUeVvvnF8fgrqaOMQ8P/mqBKum1ls9AtU+SlIQ
HhnqY6wkrohiKlPkei8ReoGxXrTxSf9+tmx1I1fkCBx0eYhyo70hghM8L61geI5AJMUYnIjWLpx/
Enha9hzexT2+Anb38G5uSwNsrbViS4tRHQdgUm8Gver3c8OHPoeiZGhL1pJV5CHUkrWB9TanYCtV
MkRVdmUWDZPO+6greeYhYvYYWeEue9LvNIhAo6De5Znn4LI7DEfy34mtlaWGUgW+hcpXYTCj3Gqt
6D3dqs/8ffPAmNfLcV6VjDmNcdKPOaSs/dESv6Flzm8h/2LD6zpo9vVPXN4fYLv7dxgKP6pjruAL
g9/cyWZ3hPjwH5smfJ566INeBr+QnwArrNsQ9kQZ8N96vY7m12GSw1GoF5A4+/IudQYQaSXMbP7l
q0wleYQgvqhDR9PgfTB3bIT9E1h+7T9mI1QSXNF3sjH1usb7wmm4r734MHrpIYRspAk68DO/D5/0
w8JKg9FGQlicXBmMaFiXNrhRLZDJ79OXyGTtm7WR/z3x4Nv9dwUmtWnSssNIqqoGse8bn9xfX1qK
x6mSaAolHAGmlNBt5TQ/hrcgcUIVY3pfPw+3jffHHJqqEsc306HlF+ZY5hg2InH5lxzpJw0A5vCF
3wwsw0g7XYQ3ISQQ5pzBEO9zwUOcQe4h23OqbivwNUv1bwSNGk8MhZekPMkgZeVrMgTfjyX3Vg2n
64tBe3byxAB6SP/qM7CzPnSIdD/m9eFTSCrtSQFn7GEO6+q2BbG0I6WtaKecIb+2tYy8r5oKFiIw
3amQGzBexH2+TzsoaYKLtnrq6rraR3JeuLKmNftBChAVLArpQRErca8PebHv6qja9Nwg7nijCt65
SIJb2YxL/qj1VW5P3CJ7SjW3L0ZmTDe63nFeihKnc5QbCstVo0CVIMz07xYXIXibcRJ0K8YZnORR
9biMX4pUu4OKoJF0Az0cu1F6p5zAagPRoWq2BAlKdTyEHWSUMOq1Xxvv+ZCB5dqPirvIeOiFkXXj
XnaLVBLQEstiptTrKeF3gw+G7f4NCr45gmngHDeQEdvUrmZ3B1b2h/Y5wuD2cw/93NUqRucQSNmU
Ycdph52ErHBLCtXOHGYERLv89/wIOeO6NpXQ1F65G2jJTV9jyPCEaN4BCVlB/WGVZUsPwwKy8v14
kCECn9rdbhRN5aa87w4a+OO96wfncppAJSmSEnGqGwUk935y7r8yaIW7Ycta+tXEXjC9CmF6lZ4f
xx48L34Bieu35n44cbfDbvQbzR7xvrOLAyseQgkTQ5Dl3yMAVZNeLpIU3kFf1o9AU0JAL6r125XM
Zt/HknBKhGr0FpQkm5Kmoi4P0AF7qd0uEBILSlgtIJ1yfDL4trUbrRXcbs7SbSBCZhckegIUzwvD
m+JVonkYBIvLhNnVBiiAIsnCeub/ZKovTBhZ3GNkdRzkfLH4tr2WLpVAggO2o4AoEDDm0vpaTLAM
eGcgz56ePl6Ox81dZd3F9vfNhlUOQuF9AJb134kEZyvPxTq6gMJ5+/DDXXFAbPpxpdJ7d/H8v8Uf
QAVQ2IxYuC94T7r5dgf+ARNpkt787E1WHJeS3lbJCqE6raHFM65dsVfqQqgZgy3gHWzjm9S5xUR8
nM9WZT7sBicw33ab3d3m5vP6oaC8gVSycEjkarDiIEXmt1CPLJWbRII6tTFZg3HXtZEJ2C+f37XL
4/XPUVwUsn5onjOo6sn4GkSgTBk7dKwYoAWKNSRLhyDcCBrzsF78HlI3LUJ3DR4bQh0wLNUP+uXS
hiVO+LJEOjfBVmHDovzdfX118ReltbcrHcaEvx5W6eXuZnNn7V7A1XnzLZmfB0TINtdn7ud8X+oA
ce4HRdUTvvm/Djxjo+7BJ3F4XuuMtrcn93BAp+63t7feh3c8Hv0X/3wEZPduBziXfXO9C5TYnEoW
IElBzS2LjC4oe3kHFE2Iivd1c3ovx93bLjHvQDu3hpZZyFpKwQhoxP89ooEwi1oKADow9BwQ3Af7
FXX27yg0fj1tUavpn8FCcHYeUJC+WouV2ROgxrUfnzmu2uujFn6ctgszv+rI/H7ZTFVvFJGCXoC7
yTiFG2CwHm37FakyUOm+38NafX3dwkqAMgF66kjcleYJTBz7/au7otwiewtrhkpo7EeUSh5Rwf99
87BznrwP1LSCDBV0TKZ3CwTsaYsyETdEts98ennJMBwV2aLdHeKOqZ3a1cN0ShwRQKy77+tj+4F4
XxoaYQN10GwVLaiZ/T2qLA/uwX09HF5t+wZWEMU42OXbe4xsZede/11ZlgL7YzLxeIyx5Rfr7f/o
kQvQSa0kwg8g+93d7XY7HJI9Y+OrlAe3Tvg5gwpFGn1AHx/Rt/XkYe0xX0+oyL6/x2xtt6/u/dct
Snd95+3oHL0j6kO/7ZvNNzqzx2LZn6OJ7B7DYlJANypZmNUmVRFFcY7+AOfyuH/cv963JmpKsID3
t6n1hUVFJxzT+b7Z/xBQ7EAnfX29KCy3oIf+dytyWi9yCLVivZ4fn+394yMuzkeULq8G6At77Qxs
5/mM2k/ss7v9zR12GrA+1z9OO/76atR/vfBH3mjnbP75OECOq7UZ8EWQzRwB6bFvHhkTTHNAdcLU
GnrMZQW0Nfy6f5/HVRDtMBjgh4/fNUhPpJAWi6P3CB5jkosQ83GvD2/d8peOAmFfE2FWBOhcxIfi
mU9SCCNi14MDXJw/wzq3rn/jclZV1YlnIfAXg1R2uuFDcBXyi6mFGhuzhRzQTcJAEFFet2StFp8P
05C3hgHJKAh8pgEkDVxITZtLFZjVxGKlorjSZN1WAiCEsgyi4SNaeg58FImwXni0xSeLtcRFnAIN
9IW+Er2pCFGpdzU4P059ZJei3ew+5dK5vhaUbLFKFmkFBkoSCj3jfPm1gvogeIOPTXOvquboxTfL
TWp4abjXI6e7Nb7ETXjH+CzFUSFrr/BwNeB+B2uQEprXxnN7A3VYcPHtjA6kGdVmdvUKsk422BwZ
X1zP54WdTcI5oXDFBf2EB90SOvxt4ffIzbggpLwtFgv6LWsBWu1K99e/RhseYSSiLpyQ08KrtLjX
z6rLM7LblH1NYi7lZZBj0Bqub+vWkl86XIPKy/UeUw6lQhxKqMzWAzze2Q8OshMfBG9yUht8jH+z
KyS1KzRM+kxX5nkNgNv1AUI2Nm/GjN1EMVok1r0tihaKc+g7aFgs/aXbTU7kxE/XJ4bW+Pr7L3vf
L2qp6Wvj/O69tbp9cttYrGcs7ZyTkPZF1LJ4mtF4/DYkUI0z64fyeS4s1R9xzCNHYexHiqki0ezK
WEPyqBpmvyvE2cyGKrEVKcg8RRwit6vb8/W5omwiEtPehzpIjyGB5edH5QlA5D0Eu50EAs2Mm4O2
FsSxSsQwT3UV7S9uutG3IaC7sSvfXu885cyS0PUOQoQBggZovL6p6idlOeky4z6i9Zu4VfkyDXR5
Tni/NOYdzym3RRVZqqaD/1q5jebkM0m1P25X4hwroTGIeRTgsdCu4UoJ4PSuajYC8k92nfE1VEkl
zVL4ksWTTps24nXS9IBfJ+qw+EJ7Az4kk5d9RZsYVpvSOImhzXROirWmW3y4DA60pc/TEvhy0XvX
l5xyLEjM7KA1eNEW2YyXVbwBi8uZhbSjNbwa8F9GYxjFOF7kFNb0RtjUfseEvawNXLjFSHxsukQl
r9ZoeHguj4KJAJ7uskq5aJO9/v6r00Iaq1C7TWY/l2ZI904fvFxDsTxiXF605onDq3GQflZadL3P
WjPSNSsZHqD2xjANFGAlpE7/7X2rl1k+5Gi+3XVbYVOa4ZOGmg39ftpEyart8fxRW9kW9fWODD3j
xhRthFnf8pPs6fueBWCmDZI46V0VZY0eYkdpqDhQzdi+vlFpzRKnOuKiUVNiDK7bLvv4rP3NXv8P
7LVQIEiuobedjZDRIbJnFynqAyu+STkFJNa1gZxfWYJ53dfF1okNHYqB1XE0hG0TVoyJoVhWEtG6
aChejWJ8oq6t2mue6m2EEr6GYR8o007iVqVUiXI1RetceYqXZzX10+Vvtw0JWjXmKsiH1fTUqNup
HJ5hMCn2gUSszmWqyVGHZhVTtvTz4klO+nR9D9JWkzi/Rbd0y5ij6dQcnmVLe9Dd6w1TvIafl/Yv
uyN24zItNRoutsqTaoUPsz2/Z868+VvzxJEMVGgPcxWaH2yIj98YTrHWb9ssz3Yd/gWLTAJOJRUy
8wuHo8k3nClK56rtnesdp60lebMGIW9AF2T258bUUE01WepHzjg3lF6TgFKkHTIJjL+zb7Rgqysk
exJ5xnL+oAUvzAgJKU2rQu6T9UxCVHLZTk9IncmK1SEEk9v9e/IaPwvMxaV50CQMNO6TGRwzGEj8
GOziCUhJDUJlE1CLYWZlrzNATIyUM8XUkGBQDAiy1+uwcjPzcxTyRMeYlYahLLWwGqBfR0AbWghs
ZCH8nCI0xRF1063uBX3gzd1bmjOQ4RRr9rNevz5Szqqk6tCN9RducOL2LdBbVw5u/rRZf3KbvxrP
Kuh7jxClAHMGBOLB7oZyLYbjQJt44gDPbcypvJAuvn6T7nnspB23y926ZBwFil37wXT/6vk8Ip0+
aMnii8trKkMJi28tiNlGc3p/fWqoB4I4yIWiFdI0YQDt7MSbXANJaGI377nsaLvK0l2ItiQOKyFO
GQ4J5JTKPAtyEVtJtLI7pJa2CsNZoKWpSQDnki+iMkhoOa5bM+E2chWaQvPcZ/u2g44wyueb0Ky6
20LdKMFdOH8zpo+yb0lgp1aoSzQK2FqNq5ioKX7oTulkaXtIftxOb43VlNDaNmPGMad9bZ3XX9th
0bMuMSIsVtE6fBi6jVJ6kcqYQ8pVxxPnvMgkWZJjDGVxeUCszdntT9lt7PKsMBet96u9/9V7oSkk
EL2Vi5/3D1OI5/6umLfX14HWd8LBDmNt4dqoh42aOUhFg2ZPeeCgdd8V9hjLdhtBeqifWMVslAuK
BG7qY6/3CgpL/Dh5EgKoDOpvE4SiSh7S8/4gbIrZBibWDHCt7PO5d4W4YbwkaF8mfO1yKY1aa1rg
lAdUUysIy9SM7CzFkJGYpbyZhigtGoT0OS13UoAFbbnv4o06BbizNMNN47H2agh229eXjJLXhjf/
73aoCk4MJAWbeYS2+K4FhQ6wvKJuoUqwN/tJgMeySImfSLNhtrOAaoau7P4YxVZIbAGSF/kwBshz
B4fsLElW61V7AWVCrwsU4WI3ZQ3z8s5USOBAGJZFpPb4zuQaHwU8pcoRYwhTsHiUaO0TJiERjaGs
Wqxb46tvS4Iq3gHYS7CCzCy3nbpQhGEABKhI9AFD4L/DR9WLN6vahqGYo6/+yX1XSGhAOiRjLA2r
N2lBB8d5Y/HGUopGFIOwC9U0lFlY6Ch6OArvzTmxl2N9Lz9oOoR2yu1woznyPnFatwICKIzdcsOk
FVrvz/91NBWSZjTm+krSAg1RlvlVix+lEc5e8alJD8FYmfF4zqbbbNYZL6vL96pCpv0BqO7EWsHH
4mNkraP52yNTIdP7GaTwynxCw5mfuZVTutfP/mVjo5D5+kWPpIFToPEeCy/6uB143RqGc2yEJkTt
zWpmhDYve64KyS9aBdoiob4Gzv52tgIwLoNPybs+AlrT6++/7rJsCPq+59B0fjs8debL8MVCM1DW
kkxeQ6gdvLISWl7AiALFQ5uViaBYCjIzDTHyuQ8inIV0s2zKnWFNGXi0Gnd8vz4ltI4T1/sid1M2
Gej4s4o9yDNB07R+E2e4E/I2m2S0mx5Tc4IA+WPTmIAfAmHOEB6jJBoVnfDiOT3UWtCtItbkijsO
vnzk4UOFi5o6r4I2oif2KynHrjuyDhZtUMRFLoSVPmf8un9QfxrupM0A4AmGxTLatPYJt35ugqmW
Eyx2jljL9DlslhvBWh4kVokjZf+T+eVMnKNYV9F/LjKXzhS3PEgDaiZa87Kfo5A55jIMxX7o0fzQ
m9E23zSp1WygW2WHh85sQMN/p97WBcN6/rySL9hqMs8cojIOWEv1JwH4zHtaZQon7cQ/ak/By1xB
SmmwssWaByZLN+WokBlmqW8KFN1IiCqlvq6g7O+QNEd++PzTQSSzyW3LtUsqrLtZnU05gO87tj18
jlJ8ESPt6/pHKC8uhST8CZZM7RIVY6g73R3C7iQZQKZqItzhtobocLqLexFyWOoimZpWuekkbJN0
8cIgYJj3y+8Jhcw4t2ErtoUqI7oVqyYQsqbCKWYssmDWtEUijMLU4JqK1zxJaeYb+bN74BjvB1q/
ibPfTFz0fwkYfScjwGVyTKeW4nSQlU9zMKZBJaLLqteDhlp2lhLxjtptZJOF+KN0nix9Wmpx1LDS
CM5BbHh5qoraKg2JcRIpU04Sz6ZhLk7dEK/9T8EIkBxLRpiGYg5JptmpLSp5iLjJl9zcaUsEiDkv
SU3xwLr8aB9YR/TLHwimJYn5FB9Qlin32j7rTC6pVV9tpewzUZplG6SiZteVXqHQIQ4ZbgjNNydr
o4ZxTHR15ATEp0VH8FeJEtHunPaOYUsontoPLPHXuHQhk3k1C0V/9mRPsNe6K2VnbK/bENpyEzd7
nE15GE7ovP69mNVmtHGG/9YycXZlQZLkpkPL2VbwQ2jKD7d/a5g4u9zSdTMvRCKejfBWxbtiFz5d
b5m6lMSVrUMeUAjqWPR7a7HzQ2tpz/wZ/NM3GSPGSrmzydKcoU4yTejwAeicbGNHOkS3zLI5Sqxb
IUtrOFEJpU7HRjFMsIolViuZ4rP43qGEw8yfoBnLevDSRrH+/mtHAg0bxfW6tEYP0CtAHPvuLbSv
rwFlt5OFNXIYBY1aYhBFY7eAtkEXGySsFquSkdb8alN/d52Xi06e0fXqufoEI8V79Ri7OWP/0OZl
daV+NR6HVdeDSAA24B7bx1NBsMcybjQHSSEO6tBMU9QFaPtZ2KuHfTWY74H99Bm4oZ88Cg5YqViU
LbRTQBbPSGkWLSN4vLBJ551opQ/Rd28HIVNUjML3q5BgshSaYn0G/9I37t4LFCKAGbayBWjI2iJc
vafoxBmWpJpJaNWnCfI8IyN2Sx0Zcb6bvJXkfgmw+jYirNDkuat33LE61pWZsgrXaQEPEm4Wg9WL
T9fpE2/yGRptghnB799xb7flbj5/pBYIo8a91Zi2yMpRUDYeSawqJfMUyjU2h9Ju0k1ozqde38is
oDHlzJAotEAMG4NX0Hp4VNzKnTbDd4Pn2fXzTnFmSOhZXQlaVQ1oXNxVLxFqDlmMhJR6IYVEm42D
OEyJjpaRVYG2yW1vKS/RFroZuzG0gZTdZZCySKDY50FRfi84rT1ugzvJ0bbzTb1BMPlbqk3Nr7xp
tFL3+mhpC0VYCAOUH4FmoE+1M7/xJ83rPJZXSHtBkwA1Oeq5Ooix7ySz/66f8GzLYhOphM340kuw
pNoGNTiP6kl2WbCTH9a1C682kmJ16ZR+KNJ1ir8HN7E48I72N5MfRBYoUbdttWsXJ3eUG7U0PzJb
TwAttN5TS5st6dCL5m11HkxVsrrWjBnOEm2CSecAFBGZamAS1INwD+j41nCmmuHR0NomrMfEtWM3
rWZL1S3DzfZiaU5ff+s3iWQTuaEaEhmWqfHzTewkiy2gdISlT0/pOQlkm7guKtoCPUdBWXQCt9Zj
98AKllEOMMn3mArTfz3XxskdW3CcLLI91n+MopCItkoNjaUusMUkc2ns4pxbnRMOVr5lVWzQ5obw
CPQk4KRh/QDCTQKYuYKPB8aaUnxrkt4xbpNIzDm0PEyCrY/PQfEVxe4ss/IaFFoxhcS0DeBJaMQe
nrB0tyo36J4A7gdHO4z74cizAnO0URB+vAQuIXlZMArUkoShyT1JrnYH4rinwM3eBC98EU8R5O6+
WKBnym1DMjzqhZgNpYzvCeFiRsY54FqQvrhc+iIuqdX1LH4e6uwRxxml+b0mrR/SHzsANgCG6r7b
bXQwXlgEYZShkAC3UAn/82WT2BThJWuHHgRknH39LqF5MyS4rRfkWjFWV5n/lq3xS3wZQSfCPw1H
lpId5WiT+LZo1moN5YxQu9Emi29Cq+yOYc14edKeKyTEDXJDcjatrQO/1D6CxGhBeFE2a1wJd8qO
NzNGjIo6T8QJl7M+N7QGH1LMboAGp5fcApAATAXLh/np8oV7kKRrHBrUzZfrK7p3ujtE/GprPomO
+F25Grh7utIctvVj7lRwn2az32beWwCIWXYUHvgjq0LjBz91qRPEC2HiKiVeenRiamwtMnmrB7E7
yMBKJwG1cK47hqVLlhqB3Zrf673FwgVTDATJ8FjJkTalI7ZhD4cKaYcGpH6MHb7e2peGRNzmujKm
srZ6nmvlhnq+T06qPd6XTrtnpSepm4OwArFaD0q07sKyPEL9asDrSoOwsbSJ8fwIp3s1fdCLP3oQ
JKwuUop+CnJMlXEq3HPtv4UMv5L2pCJBdVNad4WuYhixtO/zbZYdsug2MB6TYTsmsaWLfpR2Zj9U
VqMcJXW/iHgy7mVlV8u7jN9J+cJYM4rNIwF33djMRv4zn2/qIfDEc+8qmcnKeVD2Ggmyq+I44mCI
4IKp82ZWuBdeMuysTew84J6vbzpKGJHE2k08F3Fyux6j2FwZuZtHEJJaD2wOa4rDQeLs5KQUA8QJ
BFQVaG58W29ysz4Kz3gFn+Vn4ZjdJjUofnkvfb8+INpFR2LvNDCzA82JSZPAtyrZKPmX7NwKNj2M
Iegi/vgVwk8oyjgpZwnDwts6chZTOyjHxRFuOojdNg/XP0LbXIQ9KIdWEfgE34CWjZXdd/egjhnM
bHO9dZot+Pn9V/wmytqIF1dzE5QWVGMcgUd1OfxwyQru6oAxUT/yGheMGonAG7ShqMd1OerbBtDX
nQzLlpyL99LTwX9j1eCG7VTzzD+Ux2I/b584K3aG7fCufgg3k9Nh6Oby3LjqsbCQUkq+voEOg7sd
7cYTCyRIizaRWL6e6+MBVZ+Cj7tLAefTI27nG6kx0wXK5dCxfi63+WBFTvTA8vNpk0/C+JRMEAVt
fV1JJtQrcrNAomDZaFZTWzwLpEHzOUhSRqFHSU+4vr9bJ/AWkA+PHhBqZnYb4S5mXYgUQKdCwvjK
ola4eH2Jd/Z4rD5Ur3CbpxioGsNL3gRITDBDMxQ9MoWX/w05yuOCguXVmBh3403yKVW2auf3wHVC
La6AliKusvfBST/mwU3Pncc67RQjyRO+Rqs20SKs0chim3/1wNmdZHPejpuO9WKlGHoS3xdVQxEZ
NaYQToUIrptyMCuLccxpnSesSNPnqIHj8dZ+hhBCcM7sH69Q/0x9Cf7Lmd8VL507nnSgVa3iyLN4
nCjGi4T3GVXBN8M6pPp78mW73goe+P8Yg7p8qcgkkk8OlroXVqMS3fPOsmmOHWpcGfO1Lur/GiyZ
xOl1lRB0ZY7F1k5Tbt1qs/mhvAducO7M4D0rmeWulydIJnF6/DKBsmkNnyP2lnvFJjwMVn8/sapD
Ly+7TJL4gCQ77qDei9jbiEqPwJ5uJKgFiDarWoq2BMQzQ02VEZTtaH+cUTEmRaYUnxbpC/xrXaAx
1oL2DeK464HYNWC3gJuXgRshwfW3LV2DcTNRHAWZhOotcWdIyWqC08xUv9O3dCOestrqPzi7gM99
fTvRVpnwE/q0zmshwkc66CigEqPEdQaFA/FvySmZBOL1YaMOzZqORXkfSjFMfkXPs7R0KLeUTKLx
UjDcquK6icrj7I2WaqWH/qPd8qbOirdQlvh/gHm1XC6QFIePs5ZJKF4Jf2AwT9W9eOI8JEXw9Ml8
kS3KRvveuk6/nJ6urBNZEbAexUe+m9wWojqxGYC8JvDy3dfyjb1sG281qwKStsn0tR+/vpf36lL0
62s8eM3O5WIBwu3MH+nnes/brPcQ5ayTCL5YXv4zJWr7rvXnOD1kRmwr6l6XNmLsh13HsLu0D5GH
Psz60hAwGk4fLS7w+oI3xWQfCID1SRupNKxGZT1+fuIuFwwxyS0jlPFYBevW7i29cUMXUb7djF2y
KyHpKG2iFwhm2pJtWLxotqfCTKAVe36SHqOb0hWhK/mnA0wyzwhzly3Reh1Ap7PdAlVkLdUxgYzC
9eZ/HlqXRkkYCLWMF6nhVgOxXd75bT04+suQwwmPSqtzERPPHpZzbGsMKBDFHpF0M2M8qG2x7kf9
Bi++FkquGmLAMqN12ukiwguKaLR1p/1MFt5em9GdHlk+2GUXCZDUfw+SNs5lb8yYJ+1Um/ydyER7
rnv3wgKQyL+BF6cK2H/cw7twB+Xv7fWFpUwFCfFTpSjV2jVEsUdgV7WF7zemw305TiSTYL4WLBki
t3o/owWhnKMGDeMtHFK7PievLKQMzXCRmD5BUIJgahFtz7aJrTlZ48WghNFvUbG+7zXz+iT9PMov
TT5xw4PVpxr19Rk97oxn7jSA+dhtNqkv+gq0MpzqwLrKKPuehO7lzdCoyfrYrUpzVTa3O5OP4fEC
enl9KLT1Js6x1Gldkq3+7uIPiy2bvNm3VsMI6lKy7LJGOPHa9P9DrikkFrV39XHaJ1BdTGzjIOP+
8lEBtgvvyhMurnk3eWCkZNmndSUurRBxpKUu1rN6vaAbN7/V9skWpMjyQx2b6nPjtL70qIMa5/oU
0twNEuqXdbooGT8ucQp/L38doCxiOMiAIS7BcCkpp/1/AX/Sfy6lUZ70qDPTYd/1jFWitU3c9VPS
/RfqqE5PPFMvmrJzSaZzrtD+m5TeGT6/+vvcrywWaRet7XUkv7yTQef5fFlPRevUu+JzsJpHyflb
+EomkXx9MRYgoEXj8SaEcjdwoWJjp67C2C0UX4SkNp+NpZK49QEi3ojOWs0evs5b5Zt179MuZpLg
XJKrQQGZsuiXj5nNy3Y4I7zbvet+YWqJKW/Kp47bzBsmwJ22e4gjXoYKUsnr5s+qe4NLzUrYVQYr
3kSxTipxijloO4ZzhMZrME6iyKNzjB3rZqYdWxLmBy6l/1IxmWgi97dK3Xbv2gFMfOkLS5SOstok
2q/k9CovV89CPQwvz4KplbbqVo+s25oSKpNJ5fdE7f5DOwSHFBJcDSibF7MAS7Nm5x/qc26Pm+tG
juLHkIg/XVPHclz9AtQxdJ8z5EMPTPu53jUXbDVJnR03eTSHq3NXfnc+SP7WWKoB+qw4QoWeutjG
5/UxUHYTSZs9hZK+GOt3VgYZaQPY4nf9fr1p2vRI/1okUNKVapDg1IneIpqxb8zMq4xywEigX18Z
/22h+vsdeUFWiTR1+xMHdxoXXilXuIm0plCmTbs9t17qQTFmfLo+KZQQq0wSxtU8/x9srLI1w8xe
ZqvlzcGuXuLZC0Kvf8GrATHxr+uf++FHubCPSEwfV3UhCuexvjgKemV1Z83sd/iinjs1JHw/EGQY
P+IU7+bqDQxhULTPfX4zn4xDc+TO1ztB2QgkyE8UhSDQJ8wqB/bvGNp4rGg/ZfOS+L5Q7gI9XbOS
nS35EJDrgLYFWvh6r2mNr6P5daGmUj1345pOEz1UQZmpj8Q+wxOj3NUkwC/jslZW10WRTCF50PbZ
Xu29KLeBhb3ed9qMrx7gr77r3RDk04qvQbRNeIcMmGJFD9ebphw9EqynQcPs/wzG5BZ26rOsNq3H
qx381eMxF6J5GTAlGkhHXzRLSE0WyIGSE5J/+Kd/tW10UR8EPbbJaAnP4SY4RKfRk5FvQHpsA93I
nWgWHoupnIJmlH9k1399rS11FUEpjIT3wDfqtVb9sHj6o+ZoN93tqh34ihSOo++4l+sLQrvvSASe
LPT6zE2agHK9BeS5HuonX6Zj7C6nwhN3rHcL5TiQSLyqA5ULqtERbXhNj4WbemlusdwOWtvr77+m
bJaFVpxntN2cJdDVralXiaXbQTlrJAwPJHtRFqZoG8RlO92O3t5mj0XHS7svpPWQ/Op4A0rILA0U
ZBvtDDr0kId3Y29045f2zHK9Kd4SicXr+CXUoaO6IlXhF+8aR7cr5wgql+u7Z7UIF+4HEok39WK7
DAVGUMeRtfTf8tAwbBAt6EcKKs+FuICDAT2XoAVgCr05uVFo50Dk+0/AcaAoM3kTTw+BBSUS1ZXf
p2Pgz24D8ePSCd2MwU1BXSPiTq/iORIWpN8Rbeps7VlDZnYCqj19YUGjaStEOOSqUmWjXuED+mH8
Vtza+sAc8m52c32FaK8XEowXzYqhIv6EwIrVPsab+WvBO1q41Tx5E1iwwtbksYjtaJNFIvOKPgzK
gMNYygwVgO1kcccaaH9TeZjfF4Y7QDntJDiv0Tkt4NcdnZrdFhxaSNlg9a9PFuV2IqF5/4+z69pt
JUeiX9RA5/DaSVmyZVsOLw1f+7pzzv31e+idBTxcUQQMDC4wfqDYxUosnjolCgFeKyv4whqw0iMv
XjOC03dy9cPMBQ2TU+QQLt16wdyfl3fzfHu3387zivXR8LtOD9BcK5nERITYrv/iXUyanQ/pJV6X
qwZdRJ/T2fwIZXtYBcfGVbeDra3QIui0s12+Lyf9qLyCLCZ0pq8HZSPPjuCD12U4FJwNsj6cSuFT
RamGPiXgbhmFT+uQrXmaxlIC+d+ec2xHUaxIQ0uWO7lnAGCgXHj3fdbalMVngmUIYYm1kV4NYMhs
3kWX90jHkghl7GoX9nrwDXd363OHPozMu60LjE3TCLulnhQzX6C50knyjXPmD07AMYrv3OyKmtEY
O7BwZF2At7L95AaA6oSY/yI43cmcXOvcr9QtHicS29DXg4KLB2ZrfMWbYS05ycF4iM/tMd8auZ0L
tjWvg8/5ozmmfnAMMSgHlDeppw+rEZjNFKCDjfkmoOf9tkAYkqbxeIO0REPQQCC4sTwpx/IORNK3
V2aVYGkwXtsUDUjdsHT+lWCMUuii70P6MME9Lr9Wy7pI1vpH48x/EszJsb+gmuA/4HUdsD6LShmG
Nl+GyIByGi/oaXgc8Mt/b38Wq85P4/PErjfjZMTSo2P4wgPAIcDUG0AiFKthxasis/SUcglZk8Rh
ouBH4iMcj6dtQ4cX6IgNXVNTyidoyjxWGQHJXep3bW1uyYitfD8ceCVS1tYpv7CIbdbrxJu1noKW
CbwbpAGK+7elz8gzvyPqjxgxYeDA3GaIaoY0YOyeGZd2UwXP0jiBVl0SgKVWJnvQ2qdf/RyNxUOR
S9WmBt+i2AUs1jEaW3VfuR1DLF2icXSJGTRtT9bX7Pq+eNRd+W7cJGACyO55r8KM46Bxc5Jeqn1N
XuvmbbhOHYyew6TV29JhGBmNljPBp26BDhxxa596qZPf/dL90wC5uBSyRCUqCjcaoz8Moz45iThr
y9SV3WhFqZgmCHzy54v1pjk8RAFLzJTB5lUUNx3xCkjpZM/y8N6TY5jPbUGzFqdMNsubqBUJIi16
bEHksmz5vQnfFbEr7kCkzBXks6ZQqkiOhpch3Q/CdoncYLZHjPHG09lH+WYdJRTn0snO2mc5XC9g
G05s/TF4yM7zpnLR8yNuddGJA1eYVlKa4pYvvwluDgSb+DD6XedLAP7Pz/q0yzHLz44e4p3uTscK
yVb6h9eHxDpYKmNowSQ1phY+o1kuKQSl+GLwKUcKR9UZ764KDaAzJj3NCxLMML01d5cTGidt4Wwd
imPwgJfXecMjBL7+IQqNpmuzJJrB7gz0YXG3kCdXHnDi+h1UoeFzGgYWlgtJ2uMzToWjmdf9sUKD
5uoyk0pVwm7RC+4R7rxyL7o9BwrG2jEVxEe9npZUREIldLmbFHeGJvu/MSiFZrPrtbAMF+IUCQeL
4bf+4vGaUq7bqkKD5IJmVtPUgkR2gH9tQ0/a/q6LG++6/07mq0Uuu5bcj9AKL9nmpvsqPF6UYBTM
QQ/z78Xr1ujmZoD9SCd1a/jLTt60f8DgBdaoeF27tc+rJjMKaQoNkZsVsxQNAkmWI6AxylVtd3vJ
/hAVB31XKx4cg+jI/7s1hYbJmVoemIFg4Xvw2v9Q8qZMMk6X5qtT6xiTaBKc7tI7qqfa8QAyF148
ZRQ1FRr71pD5oQo5BPWQv88turORMgsvuQcyxzcNxOmILbEtgFzLCTq7/fMrY6DBcJluzlNBkpDx
q7X/iiAJ510/Gd6B5rNLLUwenMg1rr2IXngGEOOA1gWuuFjLU8HcEppIFjSIq9jU2+Cu+qM/5pYd
XURftvNjfMkjx3iUXouDup6827JiqRUV5uNkKvOqgxNVMcun4fbIMSpCCk1vZ0YCqhREUqgux3Z/
SUE30L+oPYq/yuPtrbOkRVl4r1dpELTY+gxoQXhIN40TbXhW/V26umZvVPxVUMQwKqK6eP5SXtDX
L6y7fbzLfBOTsUbVRkEyH52noXCsxB3wQHUUNvUd8G7rFtN4HiWMfXw6GpxiPcNKaeibni/dMJKy
R33pVx/FO/pmVreFeL0KqdDYtygZDRkMDbg8RcF/n+5TVDoTcZNwFIwR/mkUnJZmSADI1pt9bP/V
bR6fJ2td8vcfF6faTGpZI4WPZp8AbKVwXxW+q2hXTp7Gvel63YiygZWHzJ9lUDo4jXyX1WQq20H8
VMu9KvmzGw6+nh3me8ONwDIRZW6DGcuxo3fbRPB4Lc+sj6QcghaqVlORNxq01Lh/gxMPQMjSJ8rq
5zQUy4mYzkXzwe7uvE4cABTL7g0qpofFUIbJjJXVFbpzXKAPPGmF1+LG0bihnezy2gFRhi+2dVVZ
AMLvw3fZm1pHwhjSRyO0TQz/sSIHNKAbOV/ftg+WpCg3kEkduKGJmnVuazd/VLfYGhz/xViaxroZ
maY2mDaNQyiPmX8XrXk1QVZGQkPc5lwx8iGC74o25P4zgEwQtEOaB+K8dHDiyu7OvGEEjGcGhaa5
ExsTT3A1OfD7BrCfLLJlzakC510q9uKzbPf7YN/Y5u+8iU5Z/Wg2Rtch2UPj+bTR9zKXj5XhB3US
H3+4k3SUI9kgeT/u0YcY/GH7cKWtQonLIcZoV1doMFxWGNkSmxCUuI3XHSBYtd0UdrgfQaDnjX/q
x2CXrDCQU95mTnfP5dG6Xh1TaJCcYo2GmczQsmo/7QnBmHjpvlRfeeIdyXff+xVzpGFyhhiPslhB
28at4s6v6f3yuOQgtU3GnemMuxoN+O6s2tO6eLYmD4FRqY+1Hz+o59smyvI5OuUP9DgulYJI1gTh
AZBhgT+srXv1JLo8SgWWdlBeQNcIS5sA7RgdxddA20Ba2YotjwKE4eZp+Fyp/O9Vg7j5ZdtwlY7h
YmjMnBzqc9KS6lB5aVexY6yiNQ98yci+aLiclCZVP5H6AcGKEB6zJAOvaIBZordPlSUTytKt0VJD
hVRdQVaSes/l3e1lWRKh7LwIAiEDYynJSyUZt07r0G90zvWeJRIqWiu5tShKB1PrHTnDrDX5EWe5
Cn4pECpmm70xJpoGgVsfxu7ZQD+c/TuRyP92faM0YXY0IQSSD+2xPciu+cF5RGcJhDLMPpoKoeyJ
sBc8LXyge9taaQ4vD2AdJW2UZimUc4vVgf1BYNuXG3XNS4sZ4B+FBsCNQ6oLPUn/R8e8L73JT1t7
/uqPka8/jpaNaqjs5xXOgAd7ZHQ2KzTcLZqkLpQX/GJqW6oj/u1kTxXs8CA+CG/9vr/Ds/ddtZle
ipGQnEypZ/6pROe2CjD8G42IS5JkKlIZolwse/QSf/wo7zsvfuHlsYyjoknv5tIcxslE2C4exxX4
0Lbjhvcwxipk0qg4wxymNiG+eQa3/OTWGEcAiJGTvGNchHqS/dq0pd85j2+Ggx9JQj6IfRkE+KnG
X4jOfeAneJd/logo8y6zcqlbYoWDH+8Mp94gdeIYOMOV0qx1ViZEUT5g25ot1854TAqPx+9K3OaV
2E9j5OJmAXsMKbarKmpHZuTW6VmSeRbOUkvKwnGPiIcxwsYB9YnuhsfQ1hq7awgv/v1txWdInQbB
pYAlytOMX+hcHS/+u3ITjray+d3ixC3+UBcFc6Eks8KRqvfgd2h9DKq88IrfrI2Tv/9Yu0QfnJmT
+kq3L1zpjN5HMGPc3jbjTGnom2n+7/4rgOVgvG+yh074ur00a9dU9I1QpO4WIu5xW9taCByE4PIk
8g1suqKLNOTNmINK0zKFtINYp8XF4BVvftFxBZVMWw393nQi2Y4OjTO696NX+eGT9abg/RPPT7Kr
gBkhsDU00T3f/lRWAYmGyIW1AkRUiGL/pj/0ulOkzux3GIJRbaoXvfVLkJh/9QDurNOnNLbD3CmR
ND/0e30XHTo3fSgrN0rtNWc3jDszjaprC1EJ4wrCQRV/Rov71+JmPm5mjuklIH1ZjosjHbQtZlS3
T2Aj8IuDxekIZaXnNMGdKCtxqZZ44hYbe3FN3RlwXV88ea1cwofbn8dwFPTgVjNexBKjURBfIrdw
kYnqm2mLO4YvcUyZdZo0mi6bwIWZKJDfvC0ey22Q2KlnDLbwYpYra/Q16ZynGBwJHG3hBUfxWevd
Qn8Q6tBOT33ths1aParzxnQEAGBWt7+akV7RqDsy+zhqKgj2EunnFsi14lJJB45n/D6eK+ZE4+3K
wdRQuFORzTY2ICf4T4wO+rb+UvzhpCd2juGSf6yn6D10CqeNnOG1qdGwKbrVJavQ8orpXWgzwuxw
b9w0B4FTNGHVG2ioXicqBpjf8NGzl95Xm8wFeZ6n+rOPKj/evrAPnzvRhBE4aQBf34uFPncQQde8
qIbp1FHrKEVvq1yCNJZx0FA+zRIitSYozWIfbAEGPoNcIdthugWPFvj7rnftHKnEwuqSKDIGaG6C
hqC/eNxxlB7vmsNmwjuStO7/ztOqEpwUPYVgocaZeeN9NtjIBPXSEz4taDpIdvzoCODt6Tm6b3fa
KflsezdV7fBvnHh2M9vVRa/sZSX6pi/+yc6K6fan8iFJ3SpZzevu/rMOOJes7zB07Xuo60rSmnpk
jDiUC0aomaqf67skx6OSdKqPoSffgWMq2CwrzO4hLB7wq7K5StF2CNT+6ESjn/RIpMHx1H9Ja3Rl
46n0fTpMf5No3aO3xr1tmizNoW4+bTLFcj6hk2LyJTfYlHc85ART/6mcaJQw+VEasXJbYDhCeA9y
M0feaKtlBZjNWUZIzf3P2x/BiNY0tjCrTaGPSLEtuI93k2296WveSzgDKKTQ2MJEiSXJIO+ODfjM
ABGN15mf4P23OPbPMScEM/wjDQWUwdzw31eTErweDmKdy4OEMeINjQRsmlYdtBi7n535Iq01LwQO
yfQ1zj2DtTyVJk3zUph5juWF0BPfAaEE8aw3rpcD52BZglH/nTwKfaPHM0G6gqx9Xd8PDpoyQncM
OfcN1tv791XtR3KajUFR94Qmmxjmc/0u2fJr+4amyr2Kbsev8ZT6vEdAlqgob1AMlTqZ5EqG+GRe
Qhut4q/DNtv+8qXkW39/fIrSiyBgTIkhkxnHh3gDAnOenBhO4jsm/Fg7wuC5yqqxd+2EaT9uu8k5
3ocVVWiYnyK1eTh+59lOfrROASCqhlOibd+fnn7lG2igXybI4ZgH8A2kd0HdkEfRkteGxvA7NMKv
7PNRSEesrZoOGGWdpXbQoufc3jhDYWiMn9jURdtjnCH49zH3EcMYYifNHHkvmSDCv/0TLOdGw/0U
czDbmpRdQUzbemrhxd6yGnIkQvmDCK46TlLP+hTKjHFxrUSdmHHvNG63r7eE2o/QP/2ufEeT3o1J
phlGgfXHbXhWkDP0ZHRU9/e2lBhOiGa8s6w21XLy8hyiYpNui12Ahtzc/93iVPwV03YxWguLayiW
OfU2BCXxIXzlgXFYe6eCsFCkeRsRcCSGtYAtEiTAMR4EGo5krvsFmYbmmXKpJhopbE6+tp+2ilNx
Xmevb1umoXiCFoxaTOopOiD4nTdsUcYsHwHJ52YnRL7/n5zJNCZPGstCUMhIHtAvnkEs+Ahe4dge
3dLVvngumeHdZBqjt+SxWNUkPALE/Gis03PrfNQyqkIVZ2oRS05U/DU0JMxmBadfXlTYLozK744W
zzmzZESZbRuHYtuSqriIxjwBaTYuxMDD7yXH3LW/Sn1kGrTXW1oi5yRBGTV/AuEYBo0A1Jm/8h79
rrtomYbuZUVggq0C64MJH8tjvLnD48tjLU2ZribpY14Tv4CxHp7sGefZ7Tj6z3gYl2monha2/8Df
Gxc3gPmQHxbLhRFUZxDM9F/JfcyjfWN8BQ3XUxXxH6SYYutbjARBDxQvghEtvGJjNGRvzsVG6mUI
qNlj+vtmWN12mawdk7//yEYw6FoQAoKqiEOwUdZ7MHnYvLcrRuuMTEPyhkKa5SmEvvROeLQ+NOCs
rY9gK5+CfXZHXuGW3NYBMLfuZFf0lQuPEON6iJRpwJ4iBdW4kGg/fy2Pw1p4ml3wR97xRqoyHm1k
mqGuCqrUiAgqU7G1U/uOUIOhv7I3bsGbEK8JbRaJxyBlRIi+l0FPv45/FeFkmpUuafTJsMhDJihX
CjTv2dF7t80xe4mjDiwvSyP4IiGNRTMjLsRpNsZzfU4w5G+4dPe8CinzFyhLF2d9QK/WtyI3L+iM
wBzpj2JnfpR3vAo86/ipOJ02WbekJJK2XnxeNsXDh7FVUvv+VxZDo/KKOigzk7yapcfxnO6tFeAo
59tLM94fZRqXZzaKVmYkhQTiIMJguLNIZvYC8iLCRqJ79EZvkfNx/CJDTDRGr9f/J6bZ0XzUNT+Q
emeO4jQT50bI+gGS6fzwLXX8v/e/0RG91g7cjwVlZ16rCuO+KdOIvbyQg0oZoEgAXe4y055XqKat
utSRJbvCRGs3Qr3riXc7ZzhKegptpVv/QAh6pwYATUfNnjfim5H50Rx1Skr69ombRNNN4aqutOV5
d8adRKaBeYOiisFIWm7wrHAXgfjxvT1WvupGrW1AbK+39ZaRORmUSWvpjJGMJDUD5MdRXDmxX8tT
yMmcWIKnrLmU4j4NibMd/HAN3lFhW614FR3G2jQYr9UTMTRIRt/qdoQS9jfFrXdbKKy1ibB+aH9v
hlGXE09aPHYoWMsn8ZE33pF1rDT8Dvxq2SzGkEmievVsGx86/IUjnsbKjnsn83436lGmgXdyHf/T
FyOuRK/ctn5x5EEIWeKhsu1B/J/ORI+ylwPIka25ufb1Zy+ZBt0t4yAJCwkA8qrbYFi0eNFX0yZ/
Gd0clSh0w7/ymGhYTogG2mnJWMnTgEtDh4rvStftoXJTR9qizaG7dKvxMT+Je4XXjMyAPcg06q4U
Z3WoSfEIVXAL1exV67aIP264jlzpPvHSlFsyYRg1ja9T2yUJMWoPQJuH+ozpEIcWPKC8xmBGaNBp
o7byf3APs5OuC7CJtf6EQsnvkCcyDa3D+Kx/+iPVL2RjR2mreDySLIbe0uC6oJ1BR0cq8crDZQHB
ffb+fttfMERCQ+uKrhzzgkBB8i/ZUdbiHWoAXsVl62AtTwdjqaq1vMNxzo6q22GN223ql6+xz0sd
GfryfyR0iWHNJQkCCy7l6wADktJH2ebxgLC2T12f+wVtiykpYsyOeMkvqgNC9epSn3i9FoymJZme
PGuV2pzUpPxYlaS6A2L7vLZlUPXsWlA/oWv609osh+wYOmJn8+CULGWi6thGXOdxSvpwymO/CtDQ
ULry8211YiQV9PRZvVK6WSE0DvJ2WccO4V24vTDL5dGkdEKfmWqYfCN/MbPia3Ixgrzwu53R2pMX
7EwwPpR/OL9FMogrt14akLfkaFsfyangpmWLsw3uasm1PPmkn+QXk/MrDFHRGLxZq0W1nfEj4xdY
iGdQ5CifnP0Tf3Zt/+TgfyQBuqAlc0T2r34n2fftvYxwBJJy0+G23zOUiIbZ5WlXF8YAJZKdEC12
HR7meV28rKWpIG3B6IIox/bBy7tdXAyYBR8S73rAuu3QwLpIScohIVnMjJfG9F760Hx5ctRN/6Jt
5T/C27Aq/s4b7uMj6yyoJ3FZUTRltCAnMokKk5u87ATMi1sWNue0GT6KRty1ixllIjG53hO9lLw+
mmCo4uH5WGdBJdmi2BZaLmH1FJ3qgIjaCuL9bTVluG6aha6UY1OOUxyE1jsVBqgX9nNzn/FJ9Rhb
p/F2spgFfUyYzwYZr/Bl4aj7SuUSubNWpxJtPYz1qSP63/n6fZ+44T51Jd6EHla5QiG/+sOCo2Ku
FykHVEOx0Rx+ADFAs5Yutd8ALHVb+gz3QyPvZnGKQ4HwTxgk5IQb8ZlH+s9amTLfsigSXVUg92KT
+cqq5M7hYSjM/4HuQllvFYJKVzCCKTnFKxPgsf537piG0ClJINYDUfTZCbaGI2w55snSE/nfJ4mp
EnWmEjkDkYakcxe9A9/COUOG6dNot7ke077PsbZmh60tiHaDeSLpS/3AK/yxjpJKmOMmqMB6AKFU
m+BOANE7r6bPOEoa4iZEeq7r5CgHlCzvQLj6VB0jNCPd1m2GXGiwWmbqWhEQ7gPFlleKn7jCN3UL
78GPtTxlnH3a/cNVhU7yBgwI9QrMHKafvf0OKSzTuDMUmISpJxY0O4WrHHU783jGSYzwSmpAw8yy
yszMQMPSgN6f0Aa4+p3EqUS5ThpTzUhKuRvc/CtE11LT4CmOV/tmqQsVRLWsyfI8wfKN2y+E3H2F
N7jwl8hs+bvb7Ie31TprzNG/BF/+ouwyZBvj5uu2XBjW//1G8WNlqRpnrZwh7vSr3M6YSd/YvHoD
SyaUbTZtFS5ahfCpa37pmLHbu5JXTU7JAb8xtk4jstCqHaYJITfDKAY797Ln0ucV1xhuhQZkaZWZ
gPAe8k42+bbGRYdX02TIhEZhpUUiZyNZuHMXNyJtqOg/PdTPvzpMGom1LKFRolub1ARbRyVQ5sRL
nm6vzdo5FTTHuWgKPcbaKYZAltsU809KNzzdXpxVufu+VP1Qw6KYglCSoCvyYVGcxe624qZ80o6j
C2ohjnQYXpEGYul4JbfK5tvpdv6w19H+KW1rECXc/gaWzlBxNCT8UO2C5eMjhO/KPo/rn6XnVIab
hYaUj//te8+96DkDsSvvos06VMpEtcVSupLkiFrmtMC0SpFTbp6Uu9sSYWycBl5JsdLVE3lERQwt
/Pa1d/Hu4N5em7FzGnLVyW0qZSJ2jseB1EPTu+F0x9gVODh91tbJ33/oYzxZrSjLJAo5Avb+11iJ
HK/1nd1fCXA05iqLO0B9LLgA8HM8KvOz+C6dynegft4sb3yRSnc5p9VhCu3BE76Kp35bbNI12kMG
d4CvAOXNRi3dcqe+RLktjE+tn92FXuBrqx40Ff3zbfGyvp+y9nY0EnP4L19usMIjmDPvf+lbRSoS
l0mWANUA0Zae8s0fwmvdZKkEFYOVMgV9oAzBaoBhtI6FFpNxw8sHWQKhrLtZumSWvhNNt/46teiL
8nhUq6y7FE3SJsuCKQqkZbv1tMjFIIF4VX2ZH/I6NLklNYbzEylLH6U6EgxCrajY2UbZg8xrXb1P
q4iDjrsuHolGaUlSkYYWuZyUHoYx4AMmTEG4rYrXj1WicVqDSpp9SVCTncgvBbsHx4ixUXkjyxnS
l2iUVhWO5SyQMheKaImMebO4Kq8s0ACvuhXvZYolHhIzfriTqDFFVSCVBNyx/kQPxrHylpITd66f
rGRRpjqMVRc0JDesL62T+NlOAkA02vI6yVhbp8x1XPpQa0ycLOEwQQOPY63aX8UHicZlgRwzK/Ue
UtE+NNmudlnsVNwrFgNlI9GorGUK49gssHpPGnKqTfeoPZir+RIBYeNo91mO9F+3q+d6X+BSqjmW
q9X2bZVl6hQVsvVZk2cBBoH5BdV+2E+b7KS7PZouwHa8vv0brHOhDFrvgyiQSbpRegvaKgqQwXer
Xy1Nw7WCdtCmhdSlzFXufZSgLDU4tszQVRqt1c5LsiSEasdCqWFZK+fxLrCbVcsj0WMJnuZYA4pW
H4fuv4ZG2HwUyREwQjWwLe2XfJ0SDd9qq0jRAxJnggPeWzCqoN/w6gLEqP4/N5BohFY6q7lVRC3k
M+frJLNWeCrn6SSJVNfWpgy5itQxi9oaCvOl7YAwCxJX30TP5X4u7PzUG3ajcH6K4bFpNJbVBUXR
VfgK4SEPnVEA3/rkTYe68m7rJ/OUySf+cKdiHURGjn7iffMoreN74bysyo21SQU0cHJ+giUtyoLN
YK4lUYO0KlN87FvhIhnTX2UA42MX343ackLHy1s6YExuI/iRbj5odcAZAswyEsqyTUWvEjFAppd+
ETpt6Qwy1uNTzsk/r19TJBqn1al93qkBZJdVgrfkkb1oaIIrFDs1uSGVZFxXVI3Ga2VzNwmZhS9Q
D8FqXGnIV8uzvMHUCtNG/Tw4zrltSP7toyJx7tqPEQf5QxkSQc/NOi9xyzCeFDCBBOgwjXi9tKzF
qcBtFZjAIWkV1GBv7gNudZG1LPn7jz0HjSjI4oJls6BZK8r7lEv+2D3cFgjjMi3RmCxTB+svqrqk
U9NVCjs7gah+22L83KeMVurp9fbPMAIQDc+KMDRK6BR8g2I3LjgH9088L8iSDmXemRhmpqIViJ54
WWum1s7Kz6Xi3T9Yq1OWraeNLugh9KUJ8M41YudBaiPJ5Dg/1vKU9YL+a4xNFWIxgCcTuU12LJ9H
Y7KqdBrjsca2K7cAV8+zsatX4cbYop+Gt3WG36aZ0qLZUHNBwNY1kENbMibOmj0ABZXdLpMbdn9D
g9NSwPBwNE4rihTc/xZ8izgtdm+BZ2CU1jPYUMEZ5EmY9IxqkyMu59uKymhXl2i4Vl9qTYznclgb
YE5ojcWg7i+8hKEN9qiXTrBBU9XaHO3+XK27S/maPgQ765zeBXvhfgCwqzvybqgM3aB51Xq5SKXO
EOHZMdK60p5ExV0wFvL2ZzLskUZ3EYy9NpPFh5dgZb4W75nHM0iWYlA3a83q8qbXJSzdTtluCjFY
TB1AvRNUIqZh9EJzbBtVfivjvOSkoIxEiAZ0LZYYTn1CPqaJfLWZt0Mxb27LibU0bf+YkgUmMHyM
iSRoKcBuV3EuwYzQSqO3KmEZhV7Eyqp4iIq7MUGp1Nh2uNDf3jkDjCPR+K1kHARUpSEVxTYsO/yj
30uyLepO+dQm9oQRwWCSwKV1ABtbqDq/K2xKNLTL1MJ5zkz8qubHWxMEdoeZ1/TJUCwa3NVl2hDo
KZbOUNuahWylGruoM2w92Y3hiOGOEkd0DOOgx4xajZG2mK0Nr9zbiz9sjHNf2t0951zk6ykIjfEK
+zRSummGtvplSKabb5VjfAg3IL1+y164qB/WR1AZvKllY9z2+AjFRugCO+KyU87FRXzI9yVuNwkg
2D7oEp3oPD5zvoxhLDT8ax7qPtOI3BBztNDDdLbqcTyotQv6lsv4qNzrH+GJV2pgxTh6JKkomkaq
iAlM8956bs+gQQf2K2vtbpXyJlJ+vw5dSRdpAFhZR7EVjvgNjDJQyfOofFkwxTj+HBGv5VdlhQGS
JsrJoH5b7tQ/vNjKSspoeFgvqVlkJhhekB6rU7cBDQ/GSx+FQ34HRgmuBIkTu/J1/wcMi/pmTlP8
imIre/mrX5VPnV2+SNvmzUjc20rBcHM0LmwpS3QSYTTAfhTuuvJFy1ATSjC9t+DJihEmVaL/P7Lj
TjOzUB1ivC57gqfbI+fmw8g6aEBYqElNZBVYFoRlvu5IO9R9SjzScmciMYyFJl/ThXGItCKEo5Tr
3WjgkczgBS0GwlmiQWHG0EddW2Lzih0fu03yAYK3KbLrlXgKnRo89aIbc+4PDDejUtFeLyohChv8
lAbAan7I7PKB9yTMIOyQaCxY1hRDEI6mCFDSQJh4awyFnV38K95lF7SVau6iO9GufeC1n7POhIr2
U6mboRjjY8IydqboRRy/blsBS0mpPH9Jy37SOyzce7mnn3jN1Azh05iwJmzyPi0tcS9F56LZaaM/
iK9yekrjx1/tm55BKkSTkvYJTsDsztXyKdeD06q/gvtINCisSsbQtDLIJCFTLARbv1tWxv2456F9
WMKhbuPSMi5tOmH9GY3ISg6yl8TD1LXbgmEtTg76h9fR83xpB/Bb7JMUdUMMd2vzxJm6OzMabMO4
3P4RVoijIWJ9LovIc/AJwi48misFPMDZpd9jKpzD+QWGxtM4MSuSpbiR4YUGF4CrBEMAmid1pf6d
Ywf/b6TrUfOEVzXniI31cyQn+iE2SUkio1RR68nyFH2LamC3oZq5tz+GYWQ0fkwUxW7J0wEvYyOY
mEILeQ9GoHazf3t51t4pG27VWFnECMuXEub9zG/jzDlmhi7R6DE8mKg1QhgwtRkZSmlqDrgaldLh
tXKy1if59A+h11XRGBUpESbgHos78FCMrR2Wg6Op27Ln3Si/4UVXsgma9UyI26DPCmR/2qne6qA2
vhO3klu+qa5waNagMsCLU9eBLy85ok0JtH5vXc2FD7FMhQaZNUvzz68X0qeglk6tlj4uC3YYib7R
yn6gIoLM43pIA466sS5YNPgMRxYkpoZzq2R3uIvvURWodvGm1jDutniHfgdOhHnQ88oQuLVARuOA
RLOezWVYZF2BfEpY69shdUwgsQDe6UOvAS+zo66FZCd8hs+3dZ5x5ZKp6B5Xkm5JQQP3kDvdA1rX
Lvln5om8Gx0rz6WhaqmZhyAzUREXMQckHEU76tZt86Z0lZuIGAzRW7aIrtRMvmS4w97+JlZaQaPY
+iYX4yHDj2KGJkgSMgzprA/SOUTDym7VgQjpvAxeP3PUhOE2vvvff1ifWWhgHZsVeCURePmkdsyQ
BzlnGDaNaZPCoRt7UccD0CncBZ+Vl+xwGeFIiYTJK+ZMo9rMPq6nLpjgNTDeyIk90u10Vzp4985c
4wwClH0eu9XB2Ogt5ycZykbD3eJ6EbuyhD2leuFO8tpYnqsFDwDhbphE20Jx+vanscRGvvjHiYiF
VBoojwIjUGMoxVjsl2BYhWa2Mgxj1xUm5+AZ4ehb/X78TGgpdSWFM2Kd8TGNkd2nTyDD53wD63SI
tv1YPAW3YgemJ7zjgyJMfdQc7nB7Es6unTtl8sIoLH3VYuXsJXjCaQumXXzWK8wfssodj1yCJRv5
39uvUk3RoxyyScVN1T2IZI5V9nL7eBkG9+1rfoimUkRlRmsvfErY2EJUYzDX3e2VGXfC79jzY2XM
ShArC2zj+zme7USSfCHS3EDu11k/rbNSdJOk8UuUwm//HMMeaEScoZQ5po7Cc3RudVeuer/ePPFY
EhgHQCPiFIwXa9Ieay+u5QB6zMknGaZF848pk5FWGSES7r26tcdj5poad8YogzJEosFwsQpQdkQc
t3kffSLFAx9CtT4pJ6u0MT7lwXIaEBWv000yu6Mt34vr2+fAOHaak0wsoz7tyTlgRsYmwdsnBpw2
7xpoHX/nKWiQm14XqmKm+AFFdsGLXqwaTo2ZpUGULUetropzgIXJCJ7Jb1fiS+Z93pYKS4MoE8a4
2qBXIhwG6JDxBsK7kTAcGw1vW6o8zsYaW96hWp11jj5g5PUvDYrK4I26UruWHCTQPOf6Cbx7d9Yr
T/Wva4lIg9oSKKeQotiFm1T3mZ7BqfjRo3eXN1WNkeCKNLJNMHRQs02Qd5i7b7mj2ZUPTt0F41k3
LW+k8nXzFWl0Wx0n4RASAWG+oN8vYPizGwxnva0w109WpLnHJrMbhI7waEtoDjZt433hzp9nCoco
6Q/PrPcjGjhHrJ1swBcvxTbegUp7/HgfVAxW+d3+qZBrVYqstEQzJz+q7BTMY7+cGCzS2Lak+Q9n
17EkN6xrv0hVyqK2Sq1Ok4Ptjcoe28o56+vf4dx3q+bSzWZVz3IWEBsEQBA8OKiLXCkhWsYNEF2J
UTi/iCheeGpn/DSZSQrEA2Q3v1NwHcnB8ue6Pjj3H5mdE1r1udrXNLrYYd245t58rvdKOP/MAqV0
qr/23+oQdW7xuj2Iutp49sk4cJFEaRz3+OLgSZgn7jSllwPdfP33XA5o8j9AtghzxFcahUe6CcQz
RGCqy1FYZnFssZKRWaWGP/vya+vqeKFYA1G+xgk7LIZNVqQya2nYodOVkocclHuoU9feKKJj46mF
2tVX1+ojIneUBFt/1UFN3QsOVZ7Lsui1VB9xe5ZUepjT/t7Nm+5r96OOHFGPPcdYWIKx1Yo3OaUp
jn2vgycQA02EoYC3o/+cq9raDVQnQyA56+KgwOEMP0QP6ByPZenDJJJWSt5B+psu+ZnpkG9C8Pjl
Fx+ZMAXuYa5lvaI6wSiDv6ipb6c/2d220ztPdm5jIZQJ46Q1WABK9dNJJ+eX5BZ38kmkGc57nMzi
0dKoKZKOGs1yX+2n34tnD67qZ+/bbgZjTHZvYcZyrjhZ+B45Ih4Uznaw+LS01NOxoO5LlJ3k4qkv
dVrBhYJjRyx7WGNrUtHR7bAc+S1qnV2J8t+xigXZOE8847p1mzWy8bkTp/Xc7Nfzgw7qxtuu0TJL
HVan3RKl1EyXEn2dkyt1zk9RVOPpnDlrK23FKHGaXJp/NgcB81HUO8YTzHhu1NrGqMVY9ODNuwmU
77f1XcksSVg+LROqzxC8ukoJLsP3HvMIBbGSE+NZajBUq9Bgo0D27Fog+pn2eGPonEXYcMApw8kW
47JKMyjyaFJ176zAUfeLb6GZzn5YBHbO+QEsHM1WjT5uaF6JzC+00MFMfpf7ZTeKLg2cwbMyC0ar
yVA3/Ya48DZiPM321GBSlur3s+6o60H2fwPF8WJWbvSsvaHJcQf6T4wB85R1l3SxV5gCf+MclSxS
DQAVdN7SDGJAcngHDohf1zMTjtGykDRLNxU0gkHu6K6+8USEj9ycI5KFmGWlaagLNVrzbwoC7MUn
4eP1JfMkMw5cqLpECpos64/mX9sl98Vd4l8XzSmByyxdWNy1sl1VVDZ4eSuPrM6fBFTkpzVAM2Lh
g8rLvrEHQWahZV2CGWn6gm91gYauE8WxHqNv2XHxm1fBr+EZDXMkz0WbWxKtD6+HGDz/qC3I34i3
PC/OrILRK9+9b2+rqNLAy7pY1Fke/1d3g2eFuCe1eJqZzk0PxlohrITeLP6tIMos8MycTaSkG9WZ
p7vjrn0q0fqAUa0OusUXdM5cVxxHbyzQbJbUgWQ6vqK66vfGNQShiqchFmWmDFXXNp/XPC99rH/g
VWB7iwvwfHe7TPDyzXEOFl+GwQiyVUtYunno/eFZwWzR9vm6Vnih/B902UxGVafLb16Mj/5Vx0jC
j+GtOMy/b8yHDMa15/6/N45oZxz/TE+/r6+cU92TWfRY26bmai8D7ZQBXGW9K3fkNPlloD2Qj/jU
uuqB9mLF+/EEmpSwE73k23Tdl8yVuSBLlWUPREO9GO8C32y83unT5svLa2VJHl7zdTCNt8AbP6/r
r8EMh9a35KAz970dO4pdeq0GMLB1VKcXo2uconghGKikzE5bfujqwV6+5fNjlHvr8KTYT4lyxvjJ
Tv/TV6Fa/lKn41a8Gkkwb4ceNzYdTOPb+p425zif/Sh6WbLZVfuzMjzJGRp4ew0ehOk8gWkf7eQw
9Hhb1VZvzJvQtDpXMv3V/BaZ+xjNcUMRJOh1jrxo20/rYTCPS3bq8gfMWF9AzW4HsewWeVABnVf6
7egXnbc2Qat8L9Szrj4W1S9lc2PytiUAEQ37tQdj2HhQpzao1LON6sr1beecbSzCjqxDXFo0WBwx
tNP7KWLw4EUHJqOJpUatF1otM9LS6eaT2b5IuO9cXzPvBGKBcyhQxrEWU+lA1D7MT9E5cdvX8TE9
vMeNIy3uUruiX8IJFiyADu62GasGBZWO7Je458ieqC2eF+tY7JzakhFVdqRN4Ng+tamLemIS9Jj+
Z0bI/q4ri3MJYYF00jDFdkGTV+3Dxovr9Gv8Vr6IqqIc69Hp9n8tTiyky1pagpo8+x0lm7cbL7Es
gk4mY5WkLXa4IYMPrvLR6eI2zJvRnxP9YNmziMuCc1iy+DmbAOKzUVNSTcwxHN826cXqS5S9v+f1
b0vVnHpCj3T5M5My15r31/eEw+Yvs8g6mwCNlqnYeD1xAfXRvqGT/DSeNhM54OjRsXSCD1F/uxBc
2SmnhlIY9Zbh582H7SSVCOD2gRwfJ0+E8uLaMOPpUazZVjOg/3R9k1+R8Gun8twdi2KH6ekia+CY
GYuzs9WC1MSAmdGsCXHwJLq4cM4eFl+ndY2qNxIWH5Vp7eiDfScZ6R+B7jkxkAXYlZa6JjK9RNe+
7BrH8Sl3QYf6BPa1yGuwzcOP7lyJPJHj5iwBmzQXcTxShxm8xF1+o7XcmXonEVwneD+F8fPaiJc1
s7ABlZeg+1pU0udlSyzArqjXLDJ0tBTkb9lL4Y0zQKy1m93Zf9P77btgHzg+wGLsRmPQs2WmH1nB
y5Eeyz/S5tiP2bHZiQh1uT+ESWJINWxRvOIbqoHidbmbMB7COOuBcpaPtx4XLMAutoy2nXVEDbvd
k129oOa/HOY10ANgrQT9rJzjjp1HaqyJsZk5IK3ViwJmCI2OgfevbwTHRFmcXS/LrZmoALMmGP1b
+t0x3yeh6HWLY6EsSZuO6Sh6gU6kU9xEJ01q/yR29mfK5tscgAXXdVFiJ6sGqP7Y5d4m4xrVnupZ
kHrz1k7D3pdTdIkXzRpGtFDmKwyzPOcpcSJhgy+n+MPC5FY5L5MoQ//eejDfmmf7aQ00f8odIScp
J4iykDilsQew+mH5BsbemG67a/AkfT85P6udGtietFMVgQXxFMVUD9UciJsVT3Uny968vABx44IO
HlNISMA5Z1g4nKKvRTwttN2kz8kZZWe8QxmS7EbVot9bUSJ9q4BG8GaiZYEaEfI9ldDIBeBUvxvU
CIPSuilx46izEseulzTs8mXzrjsPT8lsmcJuuyVTsTRdrpCT7NPp222CmfO7KEk9rmMKQKNu66FZ
JdEuLqL5th1jIXKWYm29ArawU2thcqIFIgN5cOdcVITgdFrILErOyiYymB0sQgq9aa+FY+wOkhur
R+2xOJgkiKZAGwVbwLt2sAC5xNRj07ZXGsC6zpv6EGTOKUo3gXJXof/2c1YOmnAxq+rX9b3h/jwm
MmiJ1sgNuqxONkqPf7uH+UcRYCqxl/dec9h+5t7v6x/iOBaLleutcsWoaxr15eQ0lrqHGsxDko+i
NJRjvZ8a/RLh7KSVjVjpkD9s5Ekn6h7/2FVGXznmoB4aqzincXdsJTOIhjQYtM3BS7OnIRGX9ExE
9ML7kUz0kIpSV/p6xCL2qd+ebnzg/8zxv/w2kATKALRCLJ0QQzwCGr/rm8JTGuPyqAv3bQIM48nS
WtmtUrQRzkMqgCZxTYvx+60dozzpcCxEj+OdETatPw9e9NzcNYfxl4EpDPe6IKXgfYoF0qF4Drhv
g08NhSt9ZN87UH/Mjoxpp+1D89qnXnJo32/SGYura+tM1k36q1ajQRh4V9fn64I5yQuLrFPHVjIM
AsH9WwX87Rg0jv4uGjvA1RDj50ZiSqk8owa2zM95/1PN/ybR3igUx9wU10i/pe3oWPK5L2cn3va2
9Pf6j+IkeyyyrsFEZlVHezW4gzZMxH7vAI4W1Gh4oqlRf/EKOzUMEDcATLyBTjR5Tt3qICoR87aC
8WNbttuxGSF6CeS3dpe70189JAJj5QQJdranmpB4ROcSasOP4w60fTeqg/HlRlLTaWtxP6AM3K2L
OlIgYnPjqYNx5D4jyTjQtht0FDvx4mxu5sjhLfdKy8Yfs48Z6KYVBfoYtgql0B+JHjuSbjlN9Xdp
UjeRBWnIRSJ9+iH6874YTB+XyjB19EPoXG4AH40O8+IsYXJnvI2YaOAtBzmovTwQ0VtdCq/0g9Ry
v3ww1pqytFZ8sAQrpSXf69nLda+6CMyikhlvbou105oYm43pyO/Fg/RsHmxADFLbLWRgy9QPvE1r
IGMGBaYoxl5K8uknqTl/+TFanjXSOuHHyIZjoaECVCz+FGP69i1ELPQDjD8nU9XIBCzyp7F/shLb
Q/ugm80i8OalaEGlMy5tGKYkLTqkS6Hq7nWgv0Q5PdU5WwCjkpmLuaq1db9ZkDx5ivOhuSJ000Uo
DBXMePRKqk2zuowOAd687cMIp3fjpP81QgBbX20Xd9veQa1+p4ea6USin3MpPNGvMs4+zkWmSwqy
dcV4moGF7uKXrXoS2C0VckFXLAIvjxPJHCRkaTkI38h58yi5oozZT7aoFEOVc+kLjJPr6FVu1bGn
u1GhI2O3mo4WFsd0QuNUlnumIHPibPo/oLxJI1rV4zNZjVGAGBFfmi8dxqMNeimgnOV9gXHxfrKL
YtDxhcr8yCpca8ZTjgcpzDARHBgX66rYaRaf10VR1kQqNqPzfiUfoOQ+AXfwPIciSsJLxwaVzzj0
HA0EueWnfPs+PUpu9lM6iOqqPOGMPyftaHdSDPVQflEwZxMvclbHFjof9d5LdsR4dZHLZSJT5bR+
e2fc637tWv4c5C+TWz/feECwYD2yaQ1JTOrhaH2aUsvr8Wp33dU48Y7F6BEDU3ap+lEaRlNmSNUj
IqTjiGYheghLhmpZ9NaAaYDmQxQ0O+P39VVzjJ5F4hmWWtB5lTSna4HolD3hMwW1iwv7yQLxUMbp
siqG5AFRGm88FvDvJiVFHzOnxayh7SxKtal5X/oS47i6muSdRX+DKfmW0rk9Ud3r2uGEZhaPp5Zr
m8wy1Y6XBN9F2d3nFfzSghk/zYlUkUYGP9zsGt8myZHvelAxjzuCPmIM5UXJvPiJx1Xvth/BOG4r
18UwWLjmqOPTYmxOQh7kW+ZQIOKwEL3OTAtr7aCgGYOF8MRGUdI3YMepaOYwjq0ttRN5gP3sB0cR
9gVwsioWlzdKvQWeaoitV3+MD2p5NPUHPdmrJqZ4xe9ZL3qF53yIBejpDdFiK8aHOm85TXSu+sHy
60A0GI7juCw8DyXTpllNiM/2KFG8LL7ocZlj8yzibupTa60MCJ682N9ckRVerLRhP1nEnRx1GrCt
kFs6RdA7b7O77KPzgkkdk2/9mH6IRl/y1k///zVt1ttxMFt8x0A3w+Smt3kRy+7WqOk4qgXESs7D
dyH4mreLjG/Wm5IZaw+psi8/Lp72oj4us1M6IBP4QbwkC7eDtGvc5PV6KOB9jjljt8lsVwQDGL+T
eR93IjwFT+WMq3ZdWltdDbGjv4Xlfgyvr5Z3f2SRdbqedGZRQu7cOXVo3BffZJfy9A9HTKtrd6lr
BsVb9Sh6jOP8DBZktxa2nqgaPic5w9FwRVnZxYdEWD4Lq8tIU+ZrBrnV3vhtfGQBrPI8odsMzMvG
/rquODvLQuzWeh7qMcU38BrqF44qbPngpH3/AOuyIqqJhLTPetZR47B6hPjKrd+vL5snnXHWvCpl
S6fS+wNqKGea8HXCSdycvIBF1RXV1Pfbf3SCY1WQxPOMhPHYJB5jjGGBokcfk5lvFst4Zo3BLum6
QqyNkQx6cAvKgpoe45lzuRVbTFeL1i6kpECLPlzfOJ5u/7m0Zltl09O52INlVaBbjhGzGDBjqdWh
oFQ2q18EC2peok4CzqaxgK8JzIMAmEGwBP58ZKCC9XKUwGK9Vrwe2eUMsWiIF4JweUKpcr6cXylA
GVNLDxrbwfhp7/p28RTA+Fk5VIOd5xA6edqxcnRBjsa5mLCQLrvTpnn4T8TMngvnZ+KLDJeTPbEY
rtoqMYaTmoLsNs/xq/6s+Hh2DoWsSTz5rL8lqhRJVm3QBvTIaX/Ydxpetq23NBdcHXhRn4VpreM0
V91QGqf4p065hxzy9mc6RGuwvA0Ys3p9X3k/g3FDHfMOVVnGRzAmp/ctUGqCTawIVNWrv4usnHdd
YaFafV0Zmt1VBr1f9b7+pO6ql3oI5jPBZK7CqcLGsYpQ+SOqHPLqJCyEK8lKw05mfHB2CULW6Kqv
lg+r7UMzvDX1YqFcaVGDeo1AdQU4CHtHB7tS7eSbI5+J7m9/pUMHduo9JgCdiSvwws8n7AsXPxbR
pddzlpgRflj0at3Lfr848eP6fQrLH2h4RLKtfsM4rENnugbIFp5uMhGNcX29UgapWPBNy8mPaOJp
jtmd4oMaF0xO17/AiQL/IL7mvqyiBl8YfaXbyUGJm7Kwf55zJrBILzMq2rJsNP3UaQB5gSYfhKh/
gbXEiLKtFCRP3H1hokGqr5VkdfhI9JjorrnBh/xICVXlR7745SFJUHpvjZO9uV2xOIXhJGjOfhdl
5ZzgzGLAklGfepks+ikBfpzEaxDlo2NWgldhnnQmRGR5O6/dOsqYAlgeyHKeMxmcfZ3ApDnbwwLA
BjRRNZXUoh9V6nxLMnyzXnYNaYNlEh0ynByRhYEZ6LQHFzF+QHVKHvpdYQdA4m9OlfvXzZf3E6hZ
fzlw862IpHEFBKSR8MgSv+X6na4OrqWtgg/w7jEskVpJFEIAS5UxXG/8Wf7BlKDIMc+tT3ZoqAPi
T1v36z7SQ9HFiacxagpffpGul/LSl4p86vaFF6F8QvsmRZ02F4HOyClZbNiaJSB6qiC9sHGL7DI3
/tH47QzaQUSwyB/yoBeBwz5v1xcCJkuWNszAGNhKL5/SKGoel6VsgyStx2CtJcxUSEor95LCNu/k
Em+YpZKOYbrN866SiI5XrXX7o8iZo7bZkyLpitsOxuJVZaT6W5tLDpLut55Yi0csdXGG1QJhu9Kp
3tIlpl/2sx1okdQ8N1E87bSmbd28AWWTMsi9a23SsssWwDcUnYYIK0aPaps3e7kEu+OIgOInixm5
dWFufpxXIBpSh8qTrUzxRzNJjh2oHo5mlCPJMzUkurKM2pm2yGBz1ye3JF36QibM7ZSzrQi1SSEu
pgJle6lpx908lRnUXNRhXWjbs6T2YNI3Ktvpe2QaqpYbh00u1WDr4zm47iMci5KZW09tqGOc9cuG
Yu4WYHRriKl3voglguOA7Pu8lcu22pcQDoYjN8KbiCiw8gQzt58cOL/RaiB48rJARz+eCKPGydHZ
YW75NC5ynEAwIbXTyD8iWXBYXxZM2Kd5oi1pW5jDdlrAr1gUmFBYbQIUxGVlEPYxHnIXs6FbSF9N
0Q3pi6INTzATP1tAvopqhODSR+/VLoqFbY+XEwvCPrrjOSvXqw6Se18CbMDyQT4muL/yFs2EyGGT
O6McIBo2t0OPqLBewlsz3dkvsTcupWGztHmjk2tD6VUOJE8KrjshJy8m7JN6nkqSitE+G2U9eYS7
u+pef9B2+i/RGx8nthP2aX2coy1Zy2k72R/r5lrHege+oqZz0CDo0cxnJ/otVM//BnbCPrWr9iql
www1veHhIxCRcfDch8l16rbIu8QYt1NTPE3xN20R5FCXwx9hX9ExihzNGAUUbzhaEPu2O8EURVdd
3rayZDaJWjXGClgxphe0jvpQPedgK5ODylV+Xzccjk2yb+doItEsk7r+DFYJuwecKMe5Lcj+OZ7E
TmPTh3QyyIKdbPa1KwevgjXzxDIOioExg1RRAzHwdCJhgJyo152nDMZBZZIoVkm1re42Lz33XuWL
buMco2bnrqnWssoyPW/se0w12hcC6+Pkj4Rlr+n0wSKThVMBN+FD45m7NFzvRt1Jz/Mpc9b36qB6
5oeowslTEHNqKpH9/5pPXsbzFGqovQfGy3VL5O0q46DmkpVFRyM65Voz/NoTPex/Ms1eCCjsG7m5
zYk2zpCMwQtB+0NH/62noGbw0/5VDI5UeN+/z3s1DHskb62z4jXadHFUXf9ZnBIJYZ/RTb231eg/
Ljzto2xn1eBCqd0qxCzQ3pH2oGU2PG12lUbwRY4i2df1dbALUyv77ZRajVNJuSPLm6dLZ3X5uP6T
OFZg0Q9/Ocf0ZGgwKRI2pzlvcdgdcUaG1yXz4h37qo4BV3gdTCBa3m0YEUl+k4ftgDMmlETa4RTf
iMU4ubXNhpTSTzQnzQPmoKjc7riix9wxXtveFZGw8M5Ldgbbqtat1Jvlhgb77KVBkT1ogi6MWq/c
ryc5FCEcOIGFfWafRh34sLXeMLtEC6VHERCBJ5bxdFUnWTyqEKvuhvcNJC7XN/izt+aSLzJebtlx
kkxmAy8HuUeoH6bEyZ7rjyWUf09vlJfWm5ya4Bgtfq7P9nd117/3YKaeBUVRjumyL+/KsOhkXvB5
Gd3XmEx+J4e6ID/nJALsq3shEw0NQdDY7De/68OHWjull/y4rjdqnBfUxr6899UmWUlP1lMTb6BA
q9y1EPVJ8AIU+/quFEOxyVS29qy2YLosXjVHPVRBlbvmgwoQpXQeI0f+df2XXC5LE5YEp2myGI8j
+Jr8N3u23nMMtVcnB6glwTHC22HGvYFDQ1+vUuGaFFBeSssf96LLKG8TmJuuvszomaGiwQiP23iO
xpnaskQFDY79GIxnGHphxhg7Sc+/3J9+xXs1KL1eNAqC48/s+9nQzM1ipjK1znInhszwAjb7fFYq
1RrrK+Qme/OQecM7JqoVjp44qScJdpS3dLrTX46brVW2xpzwCdtZAA8TTZ/hiWVOMdKSOFHVFRHu
7/KESQ0CigHO6ctyJAzKvHSmjWQDhKh/srfYzUXUkFxdM6atqqjXSuAvQK4+7ZPRqUFuaX6rfNkh
IjPheY/6v7oe5/+auLkD3+eROB2GKlx3fJ5o5kQxNZLohoT42HkqpuJ9mMEtw6Msm7BYkEQv9Tqj
Qd18XYJf0WkEHp62RVxfN88vaSD7Yn72IoNaS4V0yZHu1gfFXx1y1h6uC+dYC4v/MDXME7AnWMub
Cha7yRfddnlyGZ9ZTalaW1p4md0Cg34UNw+uL5iziyzmY+kbiSgLBFvO/DPyip+qsLOY45Asl5Kt
tE2xrBCttMqLJk/PywpT2TbBVYm3j4z3jPFU/Od+sQXLy+wngfptfBZBWnlqYY6GsZzGqYsQo7I9
qvbe6IGKWpCy8LaScckyKqdoQQp/SkPJtXcJbgvXt5Knb8Yh52yV5nWBYB2XkVdN8GB2WarNNlWv
urSVU44W4MXDrFhP1JDCCX725+XuixtSKuutxXjTz7dKzEdv91FIQntfDo6oj+CyhdifVFlfPjE3
FK664hOd1+0xvGe9t3fWQ/l+i7pttje6zI0enWaQHpVHa038wurdxBZlcRy1s53RklxIROogPYvO
8/Cjr2rHrAWeQz3k3+TTZhuhVTuvmqyG7OVkPos673hCqbl/UbbSjyQaGgidol8K5tA3pmjiDE8V
9P9fJK+DOU9VhCbxzfuENQnc5bKL22xT89Jri6JjSPBJPdR3DW7vqydis7js4vZnn+iXFefmvCSY
L/KJ0AObCAC7tznj5930i+As1sesSiG4RE75LupU5mmCCRyyKuNZtIbU2Zcw0wdDCL3bHgzsT+//
smClXKSINFTJSFPfy0BERsJZMtuTbPZKXuRJCZwlbmU760wRZEIQDP3dF/yD7UKuqlJV+g6YfUX+
ZVT3MrpqjbRy1vjQaZa/rh/NeicXp8FqBUcC79fQ/3/REhir0Mvb44Otr330s5Pcxe4myEg4QZCd
+pFnuZSBAGND10ceNmEVosP9sbwNFMZ2IKfzYjeI4jQHVAI6hXcQjl3jrZvGmS86yYYRhwMCLHSC
6btGiPitHAim6eyuh+/L8gmLOkujujV0Wp7sThiz5g4OuR/cVqCXywGA6MwZbxXpmoz0EaHzol2J
IQrHRkB+eTnMEhZqNpRD1o061FJMxnAnZ5UVqFljh9eVctkQic7cWe1ttIhiQnq1R4nRm73O/X1d
MqdMwALLonLIS4CTNEgeHsDBgqd6LztPZ1FA4Mmn2/zFXBSz7tTMpPLBaIpRqi4uljtT2EfNE894
6LgMQ5IRiI/OcWiFifcBDtsn0XnBscV/sGLgsF3QkqjhVWjxclBogWnZv4XgArcpFhQG3CaAHRGE
9/56F4H/sxDUsDjGwmLBdHkYpJWuGvyuMhDS8j59EfHS8fTN5N+6sllZ01Xaad1Fj8A64i7lxr+N
xzq4bo48jTMOqiZKp2sz5Kd37Z2OxYOidnNEq+dphjlQ+60iSd1AOrrGYSvxQyJkVOZEFpbgqwAp
XT/WEJ2H+U5Hi7KoGMYRzKK7RnB+AtkCwdFjfpyD5umWOVywPxbTNbfE7MA+oIEd/T+KhuM7onsa
B85HWGYvsFR0q9xFKh007emTPzeneHHL7KMFUDu/S390+Pce1YMjqcNxWfw8ux9Ejaw8ndH/fwk6
M16i5kyy1NMgW3u1A/QqHn2KGTJB3nfdUC8nv4Sl/6qLvpJqSVdPU4dWx3bsQUrXmq1vjpvoPY3j
CyzIK0vkVV9qWT2V3ZSGGxpxHDVt1hclLhcE6u5PP9iq2w2t6AmNpzbGufvYJN0oK+qpUBJ/zlU/
MUpXa1cv2yT/uto4/f2EvbbOklnI7QhuFDyXuT/wABkCg3uHV0LF+SG/YcpRvXPnZCen6NMTBcSL
PDDU1Bm/x9zwolELmVKbzG/xX1MB4iRLnpogtsq7JFV28+gMSK+DW0Ec7BXXtJa2a6LVOHXR2f7I
D6ZHMAz6R3NclN3f+q9oTDnntk7Yy65srAOq8PjO3Ac9cdXCeZncxggWQN5EKQIntWGvvBXpU50U
YLHq7QhUGy/d9Ou6MXDCMXvfLYlUtl1FX+7sLPEjjehgZlYaEkid3J1itemlQLKnIrj+ucvmbX4C
HL9EhaqqF83Mk+Y8fAx7aXE0X1Th4UlmHGeYc0vN47g5z+iNs57K4LYcwWR5+ldMdhtjumTKrWXs
ZCFEirdixiPyVVWbOYZgUM6g2wkNz+F1JV+OiyZbI9Y73N3t9v9XrB1ErascsWxf4JTP6br1EDv6
8cEWcmdeTmdMtiwszyntrYPY0rFS5972W6+4y86iZ/bLBm6yHYFqbifVEsEuulOBTMbaZcJqJU80
3dgvxmxhJPUoNVg5pYKw3dF7FRnzZZ3gWvG/kpUyImligy/T7hGyYj/2DR8XJycjz+pxMgRX68sG
SD4fSb+sf43qvqvzsj7bQbmTdtVOVMa9bCmELR/V2TaNzQzB6iH1e2/YXbdr3noZF08qo9INFWLp
zMn+bBxEF8fLG0nY0pFe19ZABgg2d707YdB2GSSCOylPFYyT910c2eUI0dJHulf8v9c1wTsOmLto
Hm39kPeQiikYnqgViLNUtm6kdb2MNgYIpR3v4mo2R7lsxShV7G2IqVjpnjb/5/s1vBFoxjLXzfVm
R/YC0fnTEpoeaLmvq5e3ZMb9cl2Px4VuWkfHv+a7fL8hFboum6dl+v8vThfncmrbLWRbAK7KwY3p
tkwt5YvYYa6UtUsgluwqrwYcTpRG8dbLOJ1sF8SW6PaBr8BTdqIXaZ6KmUtmDOTrGpkjVHyqD9Nx
Qc+kyCo4OTs751WXii1pDYgG7/ZDFbQeiKTOomyAt27G89K6L2XMCq7PhmMEyntzp4ai2uplTaOl
5H+3MM/BgxvrG/W/bT8HkyACcUBgyL3/V65J6hx0TjN2UD0kH/m+DfLUmV/z3fJWao5o6uLl4Gyx
nHOppJaJPq71GbOT8VavuaLXsMuxzmLR79qgo5OjhuDyzhZuI2+1jBcq1TzI47rU52KveelevjGI
WiyZHAgIjE43oWxMnXS+35Z6Wf8g3pvGXIYcplHtc5eAb+p6LOJpgXFCApLAFVQ49fkNhG4o82aC
RzSeJTOHXlmUm2032DLz8dcYbP711V72a4sliIswLyNB5xKNnJW3ol/hw/wmopHhyGaR7STKKrmy
IXs8bAGG5mB0uVjNHAtmge1VMip1lELNEuBCN1Z3LBbNrm9aHC0g7T6XqxO3bobncrRLrk6/Wxwj
C5u7ooAXqsfyZQ71I8Y/DoKAwtldFumejaVmm8CHwcQjTxM2/F/OeS2WFa7P9CbfKmhJQ3OZ7SSo
alalN7x1zuN1++FYO0sLpwMVttkF9lj71ro1qF+c2+qDFgt4XxcrHfrt0zLpOLLFFxVLeapmHDTS
psEqaTRZ3Rid3yISn8uHGJ4tmBPByKytK7He+C73o4A4hX9b6m+x9G9xmiZxr2IXZz/FeE3RMyxH
ESysfRqirRsIViyFgJwe9eC6SfDEMkdjPhbz2hRYrX2/Ofm+E1ysOCUhi4WlTxXYB3VqELmjjK70
60+BmZr5y3wSEVlwnIWFpRskMTr0SiNeQfIp9/vA2hWH8SSKLhxfYbHpkZHMqrTC8Aav8ObgILpj
cOIsC0hXDdDGDCpOhjfLRkML8SoHw11F8DWu3plkNckoA5OJ/bQKN0WPbIWAK61OB2hihxqLf91q
eMphvHJRY6OoJPyIsXX/oGYp3XhxBp72fx0TqBa1UTWoXXZTf/FFKRTPzJmktUr1QU1qHBXkQDse
5/C6HjhiWYC5Lqf5giwKSdTkVME6uqLLAU8w45ZJMVZrP8G6QbExOUnrii52nNK3xWLLpS1fRsQS
nF33uuVV3nKMsHkdBmwPjYOH1zIGok15y94nv/89q/6tv4ia0pfrWW7iISGx8ItmP3bwEnNbAscC
zOtuLJSYHsXSt8Xpvex4412ErdNilGe/9SMEp3cmnrpFYeXiJEbcEdgBq1FmGMm0TfSOUz00Jz2C
KorQOmGw8XLfpY7xZMYeQAHEIe/9cFDc5e73dWPlOC1bxrUXhXRyFCGFBrhwchdfVEXjHKYm47Pa
GNPRPza29jCDsV05lJ5gyTzJrNtuRRXLo1Sfa9AqBfHe+tsKQUIcdbDF3MRE5/6YQTaFvvSn2BUk
WZwAz1Zze12rU6mB3LfuVD0oIGod3pTbEk+2lFvYhSytCWQP+/7cP9wYHVmYb1mYZMpqiFWCyutP
ojsbT8M0uH1x+bIxVK2OYRfRimQWlKyPo2g+Oudl12Ip3SKpXEnUwZgx96vE/NJd8ZB86590z/ym
hV242o6yOvNeP+YP1U4SEEN/vgn9i/2yDOZ0Xbdowyg2KOr/OLuS5caVHftFjOA8bDlKsixbnspV
G4Zdt8x5nvn1fejuF+2LcipfaOOFF2AKCSCRyIODenD6o7TvXctP/cnLf4ITIjA7T/dFuDBmzvJa
qFg6JCdtNc6Jlmy+1ZwqtKfX3DyEccJQQrhGaWqAEDenncLRBir9Bp1lv8zCugr/YdAGly7sZEXc
TLV4k3GUNzIY8ngpNkMptL1lSMR5BYf2Vt/KvN9CkHuXIyTjidag/S1GnietYEGwfF4+xrvcNt+S
cybbzT+PslsG1ePl77DWv4W7L44h5DgEli1E1PcqhkLGHidcMvqDMbv834IluehrycT6w9tCt5e3
9bVFYnKf+gY46/sVoRnj5EB5bfMaBFi/hLi4mJkYYrSZJ/qvdtuQ88K9rCIVK/7G0yihnGR23QQI
NS5onQzoqaDO99qsp5y8jXGuUHgfSFVk3ep1vB4EXWb/RgIec2m2WCohHqslWRZPoYIb66F6y10t
dngN64yThaL7xK4ABVKkoqiE5zbHOuV2rKMbnpfxsBZODttcFxWrbiF+QzzWXh3wICSMqxpF9xlG
U+b1BG0DffchvaPR0EYvtGhzrJ6xbkoSZwhlGq4G1o3Xelt6qFweTpOhb0oMZ6gzbLDFursFMxOS
Q72rCiCJeXSwjAhMcX1jJMpFkWHd2U7fW4frpoUYFNGHMdf1qG1iK89Chb4Kas8Irq7RU1xfEq9V
owgQP2D6+cq1bdYmkpNVLPE424gmbBtFNX0/er1zOZCwYrpC/LErI+DitxwyOw0o8j6be9UL97OX
gorRmZ7AGxVc/tInGO6bmEXp24oy0wuhQzDE6+xpvetjG4gi8KzLrhzZ6S/T127RMXmIX9ubtnZV
28KBnr4rwTPa3Q3BNkonhuNheCPnbsQyMOLQhV5E7Zxh4DlgZ3sQT/mXfycjeFIsYKSOYz2kEJvZ
G2uZ5aDGwMmdGW30BoUDWpPRg2IFm9Ueaz/+B5yMeERIP+TMKYNpf13AoKhAcaqUNQeI7RZEmX79
ru94rYkszWzG/eVcTy1rjqdNM8Zd1+GxULbs/hePaorhIRTrJ4eSFiZgFsM7evUw+WHFfQRhan07
hL+se0yV0ViNqr6twWScHeMn4Dx98P1ov9qXxtyJR14CzVIQ8XILLXn5HNf1bfQ2HjWv2FsB7yWH
EawppC9d28GqNYhW7BjE6YF6N7l6Dy6Jy0bPCiMUvdcv/5Evn5sX+QVcpJmn3JaNI7rx+Vn9fR3E
w6CYPXEuVCOUsRfhrezpbnniKYhhPxSkF45LVvUhBCv27GeeesdLS1iCtx35Yj3NGpkJKr2Ahx1j
pziiisSJX4wckCLzBElo1ibClhbNRy0/6R0n/WbERYotSkNJkMsRCxYPnZMdeTh9lh5ILhwZldUJ
PcROB+uuOqAayLufsyQT/zRUbYpkpQRmcF8FOFIcXv2SpWHij0acly1QqdBEBV+0LK9VOJUKhjtS
QJFYb11FE5RhgXejeYkd4JOX8m794F0QWB8gRSfDEtATseIDLe7gg5dj6nr9Fl5FkWd8Vte/mPSq
DWOORBsnp9Pv/6Snj8tBhLGPf+GLul6aZQliwyCxR1s78KoEjLhKEUblkEkAJkLw6Ba7LS2bA94D
HCN5pwijId4eQiQcO9stXk5dzctc46dwzJ+v08mmqy+qXqREEAUV8kcMcjBuM7fiRGyGl9Pusy6J
li7KPnXSPUsOb9AN64WF4oxWzVQarYTcyrb88iYLQEO7V3egkOI9prJUTrxyjlvBMCO4u2WD3BgT
C0CQ1cLnkSBe1jmrCE2JNguh6s18whfUoH8070s0FRl+u++8d/2+NO3fXYwRse1ZcNXOrhubBwVk
mSnx2QrQr2pF78stQOLzMfHEPZr2eEPVWMJJtpul3ZS0CgxpcZA07gZftPWHy/r63m8xBvrfNmpM
qrSA27JGlSN2xLvU5l0Zvl+zToFJQ1qPiYAAfKsexAAt9EEl27xDgyV7+/8Xx1rDIbbqAfrQAx09
hnvYEDC6PBNiqYS4bTOAeVs2IX1r/BcfY0/khN7v47pOh13GYWaGdQMb0Z9fVU/wMEd4z0uBWCoh
52gbzY2ZxjD75aCCulYDEppX42Dpg/jsAhbLoROhD4C/Aul0Mq580dUpE+ek5too5FBIg8laCaJ7
aHgWoBCl5nYSJyB8H3F0SsKpNrNaawXsULNXtz6iRNMcwSLiXnYfltqJZzYraOGVaPsFGKdeBWim
O/Cm3TCgffpfsKUCrGVjgy3dRiWlmSP0IEMc9nPkWPvhwCOJZQR9/S8AU1JU6Dv5DJjG6+hrv0u/
vplad/VaTsLE2AIKZqpGqzbKFEoCusOX/4R4pdZ3KAZwbtbfn4Y6hSyB9xPPpAXEW76+zz3ebDam
/knSu5pDk2XbSaI7BlhhJ2+1u2fTxb3ukdcKwFo68dpFFjQxrjfzwdt9fbjSYylkqS2zweo3sSHS
auUsBLyyCyOCUZLOOhNbE4B6XNQfRUcHqHBI7BMPjMyIMxS41BiKnK/bql9LV/CAPdtf9lGWXOKj
bVS2yrDdieTgPbJnJ+JEFobvU9hS1YpCqm6OA0jvu/4Eiqlg5N0PGYZBuTYx3i02mhyyZ19xpQMv
XDH27y/okr6ooZhAbO9WD7E7Oq1tgoP3sp4Z/Hs6xS2F6hhKVYZQW9jNecKwK/Dx+H8WX7b7d/21
dwR+dw7rhxDfjHS9i4XN5+VbTJ0p3T9Wa0sBD+LF0j5xyzLvu2bZ8mDNTuzQ5xVaGIZIiTQVzFE3
m+2Mfk1d8Wfmy9flcJQ5s6vkfJzEdOs1KzFqELXX6xIWiliqinbRmxmCZ3+1jVN5U9u1s0ScGgjL
f4hfTkIxJWoL6dOhBMHNeni+jhNBp9ilFBM75nqCZNHp8YwaPSu/Vm8OuisjFWXIrLolbqVNLyLy
8XD3zLtEMAzkLwBTLWA2X4qeM+lVsjfKPd6CGQZNmTGjZdSURECfnHQ03XzHq9sydpAilEaMxDak
cuuRQ9KZ/iiO/FyZoQrKoVaVxaoLWz/i1nEwuNxeW5Zc4tp5pwiVFkMTGsZ4J7fqDU8XLMEkSw7T
RcuUrdNRQ7YmeHxmSsbeafK/LzsgyKnLYdoEP+qB/MRj6WQkZX+BJKbStLoRYls3fjJ/xY5a29Kv
9Gb6cfk0YC2beLcsCJoqtZAPtCPQa9cBbzB77t/asOLw/1wEE5ePrRfveKcXY70UH5HFbb5Omy2P
buz0qARdVgNDzXR8Xp8XSidtZrH6QuEkB+U0fkz7dHZ4MYPhgxQXocpjnZcWDHp+LbwoaL18x4sa
LNGbqr5cs9MhrkJrE10fNT+yJxzhvAyVJZq4odiJfSIUUItws/kLLmXP2c/LGmdtJHHEXM+mItla
ulc/d807Xh2StZHEDTFVFl3XU7Q9Dsteu4+8ZK8d+uBa8aR+JOiSqvc5xK++4Zd3oKsB4LN95sGK
WEoh3tiZY5+nbQ6QsHlawYusi07Je5Vn7CXFQORK2hiyhaX3x/WmQ9NI5vOWzbqcUgCEtsq63rSQ
HZ2qt+ZU+utZ/d0+LDveFxjbSoEQ42TFbSjhA0i0/QI0cJ27uJXLmxrMyFMpEGISSi1ZSoivXsJg
s3MgynuHdx1j7CrFQ+RxVKW9LJeo10ZeaPNw/CyxxDmHMc5SwIhK9M8ldnGMOKGQJZY6ZtsNbWuK
Jepq8V2JUZeX/Z2lYuqYaMjTwEZZwnOKh8Z5MF/xiMRJUVlLJl7ZhmnS9AKWXO4rXKOvG1cHbtx/
B9bMHKayj5QSF6XE1u2Py4pgLJaCF0ojXeJs/NRvv2ttXjLNErvp/cspUAjxKlsJFmugZL9yVctw
PIpUmDOz7HsVq81O0U0B3rL74h6wX/+yLhgxiU6ja4y4UAoR0kVHsjPU5cBAvrssmqWP7f9f9LEm
UaMb4aeaO3C+X+kdlIxIlkNVnzuIXXHXGlwefzJrtcTpyixtxKaG2AWxLeRW4BnZLoUkyFICzp8B
IWIbQJ8E11sb8bhESJaqmjc1uHiy5RrxFrr+xi/pFHpQ5kYxljGMWPMfSu8qQ6CoAyNqjbDYHGPy
ZrvEzfiyWMZSKRuQkPVCE/cQO7uJk3CCJEvo5idfjHaSo7pPZ+wXJgIGMofskSV0M46vQq1kiMf5
MzKAMJ/z8xkGS3lLzFaq2nY702TA6tNrDZaylixlAsZbHXZVoyccg2gDHqiFtV7iYI2l9AVe2Tcr
2MLjtVZATjUBAH0Lkw9LPJSC0/+yZbGWSnyrjpt0TicsVdketlxerGWJJafZYv6/GcTOFmmvWi1F
FOTAWbSVgdXm+za2syvb7XUKKLDkcdSHAZoFoCCobd7FlKEFCiZoU3PFTAAsd3al3ZYDX6cF4mPj
EmWrsrmDYYfuGy+vYXguBRCYUyzE4Qgd/Hrgdd8xTgSKHcCAN8UwIix0exiIXdXnoTRYiiUOlhdS
uM4iBDe24DzzclxG1khhAp0lCkKcIWtMHqaggNlOR4xD9i5vGku9xNHSuEiHOoN6y70U8AoULKHE
zdpQENJh00Nlj7uFk8x8v2saff4XqqFH4RhWO3gFyJxabhf697um0ed/KxoqBf0NW3on2fnpOivT
KBFJXRZqYWBWy1Zlc6LbyOk4ZxlrvdTP9HroBWVzX784Db51FVmGRp/8q7haRFOD2MnT0RtwXeqh
USISWVn0RLEgVvwctnFdDqpRJpJSjKUm3VLbZDfbksNDD36f6mv0mT/p9DDCRMIt4kYRsMMoQaOd
Zoq5aErW5hF/s5L/JLniod1hVBwnFWE5B/G4Va8Ka9quKACCHCpnuOeFX8Z66ct+bWG8cylDcH6f
ut2ex6PwfYTQ6Ev+VElDnRufkXLkOjJLKMkcu0TvsrwPEXbe1gOvrZahWfpkr9WLIiyltXmb6GXH
llu6YJga5RkBqLaUpBir7d2tnBOiFWHroeMFdtbGbUr6kvGKRZhIPVjlkZz29ol3FrG0QU64NOyS
ScygDRWDp/4bEsrvb8Eafa5Hi6LaZCmqT9YdZqJiiEl4JdOzRh/rS7O1GnMUtuxMQPFpPSBV9y+f
nix1ELeTJV1LFPlTdOlruFte6c/0wX4JGzXpTQg2g3mXA2t8pVnQ1/oy7Qy9WiFYdgpcsnl2wah+
avS5fjY1tRG2onDvJjs/90d7AoV0a/NOf8aLvUZf7OvElJJKL9EUeovBjtNHep/c5HfRn+go348e
oAG/yo47E5Phm5R2RG9iLZK7auvgTB4wYOguCqInOebe8VnyiXO2uSGq9SY/v5+eUYn2VV/4mR94
dUaWeOqlerKmqQVdRW+gxChOhWc9h7nT3PNqxawPkCtfpKdzidfJrfV3Oq038r45xjfijjd9jtHm
odHXfL0p2xppOvQzOBjHNzmLl92A6+4UDraR2eMbiDGDyy7MNCziw4uuLmU74Vt9ZVc74VHCpahN
/AjzStCEf7BexF144nUbfp/La/S5v+4AkivKAcWNm/l1mBOnmB3VVdClMHBm4THiPn3wBxpHi2tx
xCHYV7/7zkks6X0ROddyRryjr/5RLVpJMcPLMVUX55XMfZ5nCd7+/+W0WrfB8kaKsDS7qM/gYs4L
TCx1bP//IlhtDW2ZGqz4v4t3rH0kDtyUip50HcSufvpaPI+YaSq7PPdlKYO4b9sLaduWUEZvrv0u
V5IpqMU0cnNJx4geJRWvy/gpFcnUTjnmZeA7g6fsOi6+l7V8kuLWSqbqxXYUaHZj97vQvlYvxFNb
rdeasf5UegGsvGnzfIaROFISkqGUEAO2p6/FG7l1zM963d+FXI1SkIToz8z6YQqP7SuGzPiWXcd2
9Cd9k+3kqDn46wv/XI5hDI1TQpLCqKRaVIbwuHSJUw8nLeztaSi90ry//AHW8U65SWYLowWydgwx
iEvzu8A4Rfvxo3XEwhZ8zic28/hOXcRTq66cgcHHjxgcy7IXDDSdXMlFtE8xoTixl8Ru5+vCGKUt
MdTRVDEtJjz2o2b3zREIVAyi+GXWvC4IlkERD5abWh9UBR8Io9lVtBuMKeQsnRF4/oLYqKKVFnVt
HZfDhujKnqVz9chrtWck4RRoo+uFKjYFhG/ENuG+8+eg4S2cZaPEeevJ0td1ns3j8NI8xw8AP3Pq
QoxFU5iNKDe5ZNaDicnofQL60PpHdV9wjJKxaIq0EddFHCwdsmtXsMd380oyf41ibUQ0b7dDupgY
uALKzHfQGbxfdiOWNrZf8uW8y4dpSXUJas73QOL7/aHCCKfLolnKIA66rqseh/1oHtVD7GP+yLWX
HcoyEvellVgDBMsfmaedrwX9aZRgxLIU1ZQFbJ9lR4cNLyHe8PraWMqQ/61noyrzwVCmzepWPNKM
Hq9syEitKb3I3FbmAspGE7M8k6A4W3j9mHatw+tqY8QPOj2szHGz6hWIXxzNbwLLsw51wENhMYRT
eI0BOiNTnqGUdL94w4PyK3zM7pofl82PYdkUXyNIUjKrMYSHZ8wOC8RXdXdl/4pGoTXdAmaUVIJs
PZgfMeTgIT/VXjWiTiCfQ96YINYPIK4J0mCxEQ2ofnQ1jGOO3fW8cErCrPOZwmtGFcMEjHXzzaCx
y58g4nQbv3gqXN7WMsySEo5ktdFGkzFbx7yy5efU15+aV+sQe6rBOdgYrEmaQs5MNV3TapkGC+Pb
2ifrTvDz58FRNibh0rBVyZbvTTxcF9zHNYYHU0aSvBhlA4gqawtnCA2Ty3sFYgkm+W8lG8usC42F
uWWq0xt2vFt51ViWCZFDNM/SUjILrLkDitl4KFFg4T27M1ZNITk5YH1mJEH0cgBM4vjGMxzWXZ6S
iZjakqtpC3WUuMufch/5qX7fejIS4ARstOWtpLp56l4OEgwzpVCdWkzUWNTwMfm8usU5ubXOG/c0
r1jAEk9ceE7kFpNnoKR4j+bxYHCL2xGZPO/wZoknJyzQt0WSz1h99DJ9gBJL/9koTvqQ3XENiBGh
KXSnrs2ibg18QfodO2A+8/JTy+1eYjCYgFfw34diOKyiUQ6QPktulzrCXRY5xs18U3vtukvum0ce
kpgV7yioR0pHuVtlfKn1hTvM7jpEt8IthkW5OSfZYW0FceI6lMWpkPCBHh3ZBSaXg/byIHLnrjNV
RTw5kdZMChNYkhmsd5ZkYwSpk75F+yZF21fKba9j/AwK/Immqpz7ARl9utedVrRxRXSLO+Oelwax
5G929iXdhK1KtRx+qmn1VXBRlTfq79Sznq5yZ8o90oQd4qi5GZQP5N1s1zvZz3eY+Lu/LJ9lR5SE
RJ+lLsmKDlHPqe9x1AivuqN56hBUrvCT8w1GZKUwIRnEkUUZFzruzqXiTomTmjsZ9xQMJLqbd+qd
jBPVCuTei6O7lkv3xoq7FEaUZaJWZSI+mx8z3dYiLxZuURPIwC0KbuFU+Zmof8oHHlfHFqK+ub1/
ruKLIYR1OtWNHOnHFFfqVfTVBK0lQ8HbJ5Z4km6XsSAs+gLxohSkqpNodhb58772Cww0XipbiG+X
0DZDW7/hvZSw6jefzbZfflKNRsw4LhP9ONVOeLZGW7kRCrs/CLel4IG3f/RGDB9TFM7RxagZfJro
l88tU19pXYOfuOa/5OFXHvHekhg+StFJfSaAhGCF4PZVfiiPzSGZ0XZvCR73iGeUbihOSVmncGpa
aGr5SEcHI7IPRaAEBXajcFru7YKhIApbsnptDPU81o/CJD+us3FqF06wZ5yKdP42SH0ipQpL82iC
A/4fxf0tt+605zWQsPRPT/VVynpdh/QQz2Evqjc7a243T9yxzYz48hecSW9Us9nki6WnHbujPNrj
w+XYxVI5OdBNURXESoHo6hT7Ieeywlov9WVrGERdhVCrwsBB0OLzuwxYosmpXaVFOFh5hSLTW3lX
2uITD+PIEkyO63A2JD3UsOb8SXfSk+h+XFbw93FNpaAmTRdVGe9oJia/q5524HUFf2/Q6l+QJqNW
5niOTKRH0UPpq5MT7TvT5jHsMY5NlWKbcjGVZU0SDAzDxgCcQ23iXb32hv14K3fOZc187zUqHbcE
/rV6HdbYPGr2FJT7GOB4+ae08nt6mT+C+GU8xMaY95uSAMAYQwdMkSMmepQzWA7FiHOt/d5wVAp/
yjRxTscQmupfpZs1SHccw2EkkCoFQA3ynBaNCcHKY3OK77TTUjmjDSaM8/Q0/FB4B+9m4H+f6yoF
RHWN1YP0DJ9JdhnGpOLNRbB1P8b4gN/TjpdFMvgrVMp8Av6dutBVfGU5gEZsG1Vu6K7oF35oG0ce
WIPlFMSHK11tB23bCvEgeu3dxr3f+G1wlblSnFSOIZmKvBlT7xr+8jzvwPZqz888ijjGK7VKAVNh
OFaDLmPxE6r+0Z/WtAu0fpo3RWD16BpZjn3mrfcLtxrD2HdKhCIWVq6lAr7Xu9qxr3aGF2EsDVio
hNSV7i/r7PtqhkqhVUmG0VxZDZ0pfuJhIMhBtov3y6IZcZWCqzokCk2cQ7SqJ6Oz6pI7C0NlF6n0
dPkDDGOiQ5xWq57nVId+tkfO5JAEGF9ux8+XhbNWT45dretjAYS5ONG9JACzJcdGWfomB+9sRbkq
jhAbBuDmejec/sQtLDDiHAVZ1VLcTNkA2ZMHRPV97+gPl3XBCtN0klOpxWqhAJV5LE46Xuv25n10
rBHt8AChcr7BWDxFW0l1F6nyFn62zcRLQcB7sWYtnsKt8mYYo2zAKbY4vZ/Z0a7Di3j+JnG55hl+
SnFXEoqmsi5i6ZnpTN70gPqal6mO9StyeE2zLO1s//9yMVnjVW/7Eb+hTuzhHCKy9ZzpBIw7qkpx
VgpqdWZnYPULkPjSzQj+d9Cpu+KjqjjxzXAjnhOBk08wHJZOfNLSKKnkz/PyTnbABl3b0b4OrH8u
WynDtShfSlp0mTHM0JF6bvfhhO6a6ifPiFgrJ267DEYeGmuCo8UXndQ1Bn/Yxx6XIYS5CSRp7uul
EcMW8htvKIDeS33LWTXUWoRbxQPQ6pn39sQ65g1yAmMk27BOPb40fWjAROA+7f1WXmr9v5j79v2N
RaUAK8kAtXGRT8Zx3qMJlmM7DA+gmKoes0bmToHQyWucKJA8HhyMEegpnqoUrXmuUggu7Pee25bH
SJ0phcoyTEm9rJBaHyW7/TE7Cnq9BJ/H3/dZPPwmJ6RcKsXYSkZnjcYxDm3tJpfd5Iyq2ev8ruxE
PIX+WPzsVR3t9txHZxk86pPI2QeWurZN/xKJYpASgfccPww4HYxmuq6XQNXJcRuBEDYbN5t5eb/n
nOAsp6LYqnpcayv836Xqnuj1NxbmruhBtstu59y2PkwO7xHL3onzrut/VBKDAJ5n74yIoxM/raVS
z2ewkcPeBYwJ22dBcW/uuGxKDPukcKuklQZFXqBv/Sy+FIfqOdvnmZ3983E5FjO8leKuViOPEkXF
6lEydmq78jkxnqEVirKS8tFMwkI2EOM7gEG022fzxLs+MM4Piq9qOlMxqtbAMW7nqGr+ju55lQuG
z1B2osiosXBDM46rG6OZhffizFIGccVBXMRECBXj6MZ7yR/OibO40tvlDWQpg/jjoORp1C+6cTRs
CxecZp+eOVvI8BaKnlpLsV/Rbm8cuy3L2F23XOKCY1UUeZhD6OyDNiPIDrpd8SZssVRBPHEt51Rb
VnW79kmudhqdwuVNAWCdxhQ41UxK180K1l1gdCcYO8372WmeFjvFnJLo8bJuGGZCAVRz/B+FZzfh
bnz/nXtJbM/3l4UzHJ2CqEIxkkQtgnIWPDxJjnhlk5ZKiYqioTd09HEaR8G20Nh9XSFYVTcX/XJ8
RWJVd5g5hVrKS709XTiDP3+0XMZLljqIS6I6KerGBPGarTqFl3Eh5axaE8VRycUitWEGfczu8lyc
0Dp9h3vpsbgbX5I73u2UcSqoJM0tlCyMpBQfeRHsIbO7h/K9f5kxuFawrzMX4qfGMKaRpiGsVHZz
AP3tjocxZ93yKKjKbFtpWRIsXfK7P8ODdjPuak8sbR2E55zUh/UNiq0K4zGLuwXeqgbaLto1jvZg
2vOt5PEyCYb5UHyVMReKKH5+4G20j809j9OUcQBRbJU5tODW1qH2/mjuV68MLu8mw1woXZG4WivQ
ZrB2EZSM+r1qH0Kv8s+XhbPWTDy1FM0lUjC1FQZfBQuXfoClYuKhbarriZDDTrIH4aHZFy5vrCtL
MDkx22Y0hGJGJNRQiO/tN17EYhw/FCO1oPPc6lXoYXFEb+vK444LYxwMdEpTGIpVNxafwUqw0WV7
h7F1tzx4CEsd5NTsMX7PkmOow9rpmIxkONfhgVUKkurVaq1ByLCdOBkik6fe8DTNMGeKklIncR4U
8EPDvTtbepf3GcwjPYrvVxk0xUVZGSZ1LsYm3qt3bcCbQM2KSpS8qK+FbDI7yTiGz5ZdHMID+v1f
x5feuQ6SrtJ5S4aozH26RSUwoseonWX38gNviARL58Qd4yIXk1qCDb40p3GX393Lr2/c04Zh4H9h
oZQml7sYvl554WG16x8lbiLlVQ/WKoU/jVUldNKKlb9Ot+j29jFtb3cdEFClI5aGRq4ta1s4qJHt
/gceZznvvoxgQomNgMXWy6lHMAH72W4bP1gfeLhIRrymMKfU6mPLwBUKo4+y4I23YJZ1U36j2BJR
5t/itR6YqPKfo9vRk23zvbi7MlJRgJNkpQneaRGpbtRDYvc2b7Qmq/5AgU3xok6zKkEjINCpHOX1
XcO5EMnusFfuMAhodqT95cjC2FWKblqapYiiBaYIzrWb8PiMOhPHXhhRnAKYZmlU5WmCvVQYujsd
Ab67LhH81NmXPFzocq2TtyVvtDqqiyuVf1kXTIMhOayszea8VNB6/XtrNb8HZvlntNf5AGBGyPq8
y31Z+pzHapyBvub4shFojztlh7E0jspr0mHcjz9/1xfxjdSZfTF+agZQPu+yVhhCKf6oaiUNRTsI
xQxWN+X0LjLMjkKOYmDBVHHLeDDy1u7gnLjtpM+XF8y6GVOkUa8vK1rkoeXpY92tx8opX8L94uvu
gJT7ussrxRxVGWYLzT0qPnqggUZPQ6PO5dUz3IYSJmHEhFgrAo7kLXofxRuds40M06MwIzWL5NzU
oZTBm0CV02EEz+DOz7wjjRHCRZLC9pkllJkA8eohd3uPx3nG0gbxSAwoW9d6hvF1Tn+jAi2vcPaP
tV5ymzS1GSNeZ6y3eQBgl3uXZK2XpK5hWxpV1JkGcMHVQbzLPeOq9SoUaTSsAnoRawg2dgIgaBGv
X+l7PSgUatSkY25Fm7lpKGgoDo+jjOGDCoUYiZUQjSDp2q6NJZI/gE/KnW43/vqS+Ne9bCoUY6QX
8rhgoidOX8UVHPRScM6B74OTQqmUVk2PC2GTWz6ZL2DvyMGmxDu8WLJJ0mq0qG9nOmRv/Pg6AD+J
y/Pw721PoZAiy8yKftq2cva1G/VecVCruxyTWEZCvBBQMXFqLUhW/PC/YHb5/mRRKGwo6VqlHMxN
LCIGj9uCgfsFN9W/y3T1qvRJtS3213jf+qv/PjzEHbrNi9KW/cVd//Bws4wBcAoFDQnVtJr6CNys
9bt7aP0CR3oPQF1+Z9xYngZQj3pX2/HZOkz+eOZBur6/mCgUSZSLWVesKz7avKx7tAQIt5iM/IMH
XWGYJ8UNTWqn9G0D1PnqV+ciWAPMr3u6bESMd0eF4oVSy0wyoN7045w7y0d2CP9pa1v5of+Tnzo3
VOwoKB+ss+gC1DKV9pQ6acOxX5bONrv+khdpwHblmZDrx7KyzSB1zdoOf0cOr7OW4R4UTCTEM5J1
E+Lj9VHJzn187nROnsRISRU6YGlcrUFdSyhNLQK5Q00yS+y0e6lrzNMJf04aIBfpj6bXOZpi/RTi
6XIZFbox4HOddFspj3L6MAucmwbD2ynESB7noR5V4L9F5Lum+dFZO45hsYyWePw8mnjSniwNd/U1
satnZVffgLPvpD50nuRGqm3c1m8dJsr84bVLfJ9MKRRxVCpZE+IqrB1NYUZSHErlIc+tate3eXSy
uhzFYzNTjMfREjVvtNLsH85P3dKTv9/ulb8AScYMFP0QAtPnZomz7kHg/Hty0Up7zr3qB+cjjJ2i
oCRhEItp2FoZzHPrLwfZa37pe2ln9g4mK86BsB8Km1e2Zrgm5YXq5NHspkjQUHtXjvld5hT78czr
OWZYM8UnlaJe13mfoocm/qV0J6v4MQy8M5HR8KpQRJJcCEVRAESIZsL+mO0U2QYb6Z1Y2/q9dW72
pp/doaQd2+kfzraw9p6k2PI8JGqVZHAgtDng8V0/zPtccPR9AghHfm0boEKHPBkYNqaoFb4jPAqv
FmYNruiVDO87t8P75V1TcEINa+dJBr5YetrK0QpuFbfwBty5b7b6dDRwEmZW5KRopUotelVKIX9w
0Nmm3SbB1oCcrW6vupd3hBEFKFhptuLFnHBBOXae4uILW5EwciJ/yM6XP8CwXwpcWiptWgRRhIr2
s3FevcXgCGakihS4VLfiimgDwdEubh+rvVh7s8TJnlmyt/9/OWyrRB67GGQhx42etzWf9J0RPlzW
B0vhm56+iFa7FKx6JZa9UWvH04sUgP7guSv3Le+RkWGU+hYSv3zBTEZw9yG/gtHU/pidJzf2ZtWV
eo7JsKySgpXCQpG6KMdPGDFub96V+kH+ObkYWOvnGsfyWVoiZ7jUm6qUJPgEBhe5mB4Dqj3ccAdl
p/EARiy7JK6bNSPYWwV8IXto6uf0IZGfL28w4ySnyKVUxNDavIb6e7f2G0CAkNwKI8foGaumuKUa
j7xDrGPV8T99/prdl+vrVaumiCUl6xYjrCG4eetKvHtjMtIhv1b4pqovFrnEltVI7adKFNcczyDW
dDOVwzbHMBWKWwr7SVlkE8I7LwY2NRtvYetAGya8KMz6APHYuTJNPZs/P1AchvTU28EcmNWBd6lg
+CulgspMpV5HBfI1O3Ya7V7z3sqAe4awLIacuCn4rExNwca2T1H7q3qq5LfLFsNSC3HRtu5kcRw+
l624uXbb7jatY650Y14XhSkXVN4noSibWHoYrOmT7KuhU0e7y6tnRHiN5NuCNhtzotTLMe9WbbC1
rsTMw1RuHst+Me9XVU2cyx9itM0oFOMUDWGzSM0qItDET5ofak69S9+ea0c8fWiOAb7d+SfnU9vi
v8msKdRJ0TRxmGtR3N7gd8XOdKNjc1ScyOX2kjE2neKduqVT4jCVxGP6+YQ2o+idPOk+rxzBOloo
7KnT8d5Vbb+gBPr+Pnc1sLs9Y4bwvnd4WHYGlEihGCi9yboqVfGNzO6P3eQqN+U7pqHeoER2Cm/q
P5c3g2FglFFKljRNTXt8pXX/h7MvW44cx5L9lbF6Zw9JEAQxNtUP4BKrIkJLanuhKZVKAuBOcP/6
68ruuVOlW2pd64fMNGWEQBIEDs7ixx242wQ8HV8cv58N/GFD16PjebaDgYd43KFf+EvB1U/s0Ef0
U+vTDB1XnY0W6gqFBmePJrsvgWef3fWH43YGHuKdm+l90tvQfWKbL6G8nxi4j8gnqyP9MroYOdgg
cD5+tUw+GfYj2Ikw08n8/Yb9Ddmy/b+HhSUfIU4WyyE8DxIm+E7oJ918JZz4ybv7iHACPrPC1sSw
Q4hm1ZemF+Y4br5UPcdu+2vT8hHrlHMvC/reXY6lrKsw6Mp+l89BDQLn1GVPWe+O17YpmYyqvNNg
2emJd0NHDYIJyqubtXT4obc4E1mpDO6QVCs9KkOAjZb5akeecQIuIDMxmbhb+tGPjQoyI+YBfBVs
MrMS3JdA9POerPYhd8gKwSPZg5KxMia/CZaUJ1lpEf+6bIpuFZVrTZjguhnvekerRwoPh8eBx8AL
7WXv3bWtdZ+pAtkokL5u26oqz149pM9auyn+U9NmwiAwD7ZCFiTEpvN/8tpmScGnAAgZ1czVDlTv
xVbCITtlLTH+xmQzf2gHZbsxev3ktuCktsIAbKSv3EN/WqzXDMQRylvIQy7XCskVs9wEmnQxYoJM
htMQuEHo+Cw4Q+0XOL52TqdoTunciyog1qW3MlsdndwO7kwtWSfq1DEnZ5hTtLBkhbxosB2Vid1X
eRHKWmGCpM7sTVOuyhHlVNSgj7c7sLxI4uxnNfJKeEE/uSgRuDIP86X2XFHIxXJFzsqJi9ka5Q2j
uS0w3XDys3oJnZVbUeBNeR8VqigPE8nkxnbzRoYWyIU9wA5r5zvprfxQBc6SSM0x+Xk1CALR0E1e
T9VzT9zpVXneEqqCAeJW2nNY2/P8JqFIfK0NccK59KjQ3EDhkTHnyWJpvoZrQOazKxuoBxUBibLc
d3dpMbjxmBdjDCmoOkFrfxGmzrQ85px3EAYmQxsXbq+SelomUXIb6Hmn9mJu5hGMK33dRR1QJ/tp
sLJkzEaVMM/vTu7o5NfGeEqgA22I/YGne2iC+5dUI2mBLLMJdV/Dh1h4eg4afwWZck+b64XO7uPY
snZH1pbEy7hMW9JaQWRNdSs8+v73OtTOdiQmOC10sKUo59l74sAUio4Gw6H3+XCc7WkK10Zbh8nN
5/3EdBcqDy/WC2oVwyVo42nAS+tTUKoUfYsWU2Au1pAu7vy9VK4V93ToqfCbgYRtJ23hLeaJ60AW
G3sEixcmxUZHY4sFeyCFW2+l23gh0ANduJReL+QIBjqVFs4Pzdry1EOINLSc3hbwywIBJjlvI8Fv
rMNi1esZjURtnwRrqYGY9a+y3N4wDpSoZaLcYuE088Rpxq1l3MjhZh9Q95R1/aY32MTOnV23MVmq
cCgdkS2e8IpxS/P0zGh2rathQ0q4A3MWj24OHhSnnKNqVpGnSGTnTKBB6kJ7sp1L6MvDeSvLKmys
IaZFGzLmxp7nhHWlX/wmE2xdha90ETpNictYO56r/UCXURQUhdSCxoDcXBzGRRtU3bFESBeNKoMm
nCsfWT0lZE0LYVSvhe2YUdh996rafNPyag8Y5G4hQHXU7t5aWpDsjsHN2AQnC1THwilMYi9tFKg6
dvsuJOZ2leCbRivpkJtwzqdbf6mjmqdPbi2H2DLl0W3ZpXHrH/ZiujMv09dySTc1exlS/JIyUZOh
YXQoN2lqZmxWtGV3/bNvL5t6XMLOsqJsAMFT/bNY24d5dU/Efpb0rV2/py6JKjNHuXMm5Npyi9AK
3Ji3P4vGeNe2h4WxGPT4TSkL24YJ6vmx7kaYHM9+mpZ2k80ZTMxYi5kvYuSHQY0bRYpIju55zUG9
ouVtU6R3KrDnjVe664725XG00TcrYUkA27shiHN8CX71puqiyuKRn8Ehs4JkabQogudqKMIidUO7
Gc9GVzjip2wULVFdXC/9I3oSw5V0JqbWcj+pIcwlgZ0yxY0egwiGf9OrRUA/I1lJCY6I4NZItpfZ
tOcMZNZdkLR1It2kIdtq2sm0vppWmUAlOBqL7D6fySRSEL2MT+mqo7rqY3u9pO62lqfZrK/uXA0J
uE5bYRYA3tMxpua0ZFRYXEcr5+gnze+13vZjB3o5DhOU3jalMcnoqjyaFi6Fl71WMrieghIJ6TFp
ZlgjcwiaSyGPQIrvHPnK529zoAMY1qMC5U9pPxQTuIlvF/uC5cJ9YXu7Bo3lyxg1OI9lkXByyXg4
auEGwm3vCvua1W5YgfIuS5x2ELWKhs4TZPoxuCGK3CJz7nU3iL7bjQRayzrS4KtbjkOws8bNVDws
edSxZRNQfw8qLDFlb6WOwXTULBtOlo2yrjMnzulr3QchSR/tYNuYXijrZR66sHpvNiuG74EzJ7yS
Gz2faaUElXWEcuZK1cbqLmn6HPD7yZ0TT5eeyNj4rVfg7cnd27LncesM94tz4dSJdRDP1aZEqR8+
gatfFLLVNNg45abyiWjQUS71Zn4xfZ+4ZSFya1dxCNu7OJMmB4fuAqOftO2dZW7qKZQB2dWpFrxJ
JDuoKQgRFsZevxxdIg9e5h867PLR+2kRKmw7D+1xPrbzAxnMczrT29rSSV2tu7KztoVmXhhUDViN
nOqwIuVmQBoN1iMBSbLIrna2c2kqbzvhsUufvLHyVncH7dYxqr2AFfRY3j0/BRR0XOeO7Hh/zb3r
YoSqLMXuc2FRqR+XGn1q9Ejzo0+fTbaKGqIQnO+c5pIFd6xZ4CgBKr2ozTKV39a2e6b22VInazoq
ej3R9Kmqj3aAhe7F/so3muAmpcUPGubVWU81pU+95qVgLdzTAITXsnAFb0++fCiDDIvKYKII6JlL
fWwK9dLU+aEs5JsrYYjsft+0a5jlcFrW0D0HU2J4hLNiQncPG25QQdu0oMvDXbbCucEhnrnhdEe6
0IF0RrBF15JLdk4Xt/41fcsglbLEc3dwg4TnVcj6En9sUfmVYOOO+tfSO2c7d5tXTpiu3/xy50kI
s4+ZKJ0kyL65TcztxG+3/kOj/DhNkxVSTcuOwnI3G2eKRxRSHWFdVvtl8Tey/Yb3OJKTpWNK95be
2jZO6vHa4jLO543MwtXbBHpTvrpVKH2h/LDJxfDYX3vAG0Od6Ojra2q/seBe6XNNHtod9zY4+1xI
T0lRec80HOskACRKxZmMp0m0Jiy7gw3rB/pAtvNf9Z6TUuh7KKwL1Ya1TGz+4MzPykrAbOOWwj8r
S7jRaD066dbTsHkJjO6ixZJ+W0AkQ2/L+WZodwXc7tgrD+TeN2IKzkEXrmyTWsehCQ2oftzrIr1R
t6QJJ/vgPRiweVCcvmHzXGZbDc+LH1kW43yr9TFfHiYSVgU/+/JEZjsyFridqwNL+iXJ8l1rBD1R
Z7/0k5hzeDPLyYEhL2GeuyT/sfaesMluxmaBrFdz1wXnqQLYpZI7BFli6A8Th5Hv4YqWIndjVyZ5
+Yaj2ple2HS3yESVb4U6IiSL/EYweuXh0QfRwRJY54VrUaUlSDatSqT+leVFOJmy8ZI731InJuM1
DgHvqPPruXhk5a4Yk3lMCrgyOuzojjGxnDl79F0WDettTu7p2sbMiKWPGR1Fjx6p3sKbtqxz5wBz
X5U/lEFSpbOR7lqEKSUT8E5+OikMaItTAMbag9nA0hgncjf7bZzDqwmBHDixOTciq8aT4UYKmekh
QeUbMmo1Zm1Z+0zYJhx0mAHLTm+665WlQru3w4unY0CWib3LsJADiUNAxla6rSGIpTeF2aXdQVrw
R+tBeKdBjyinIU5bbv1+2Kd1vgUCKMeRjVmWcVVG3pxMjfON/cSC0jAi3zvyGAww3xc736Xui77r
ltd+saLlGjUKCbO6kFjN+/GFIeiw7T6q7opphCP33T8t5Lpcvzd3yhbrPb+zmQIvhuqUCOgQ1uwt
tw+LOWED+9jf8tC7jvALmLz9tB9dSPSMoZ7DSdaiS2Ae55i0gvYyDUH1UG7ATyVmKWx9ayF+gHSQ
cErRMTuaJzGMGxbzn/ZTndBiEROSC1m8VEIzwGX8kiVSgfJ1CPxVTA9y66kznC63LJ9absQ6w5g5
qKt5icGWH4J4QQmylI+zuoyAi0YWSCxG8BbGxNu1qyDkG2gV8uPqbWtaXQ9rYmHiSBsuOjS+vikC
C36DulgdAssLGNDNNe17iAe09veyr5tTXrqZaEqGlzw5GsFe1a6RP4C+r+AVrEVFN9M07fx8qEI7
HR4za/im2gnd64R2h9oLfqQqp4mX1fusHX+otEK8jzuxmyV7mJbOF8Yr8rAD4EYEiEI3yBPtippE
qa169E4vEVctu+ZyuJ4UuQRZE0mdIoen82MAMGgSkDoXPIf56UvnWc5pcDtTNz+Qxv5ppcAdZYg4
OG2+e+lyVuDrjQffh2/V1/armtTNWBRwKfsSaeyBr8KM1tvgFjVeOFNhlxZH7jqucOe6FFS3KCyb
h8rrQrl09xat1QQPZL5Tg+keVAUUROrnJGHFACJMjTBxTlMIMMjqtSysFNHXnIZlDg++sVQphtlT
W6uFg7DAia00jX1jI7REQ1mYURCflKAOISOWXF/LuFn0gB3ItnodNmOK0rAjI/DGPixmxHFaZUj6
NAQsFA5CPG4j6mpAse45gzBYJmkwTthTg3lrqqkRxZQXO66dY89RmR/leGZ8OfSp/cP33AhfsYXj
ybPlN9cqt1RI5zaNKwWiPwDHQknguldLHDT6Z7civmzkvRnoDSK5U0U7ImZfYUHrWsddUBXC5wu8
CBv/306nLEjvVe0oMfb0Bg0292xA1BZo3VyhNw13Q+1mxhplKOF3OGDXnG/6ZTIbY7rbrnAxg1UP
tpapJFHrrTqWrSvs/GHI7FdLTlfcak+6myLs28QnzqbxrPZNBmky6mFXM7x/jaOm746yh1DVQOsw
dbNcLDLb2KvpROdlcleXQWw7MoEm0Nas40/bgrWyEDJ0Bjseiy9qCTqWJy8mTtElM3UAfPFQSHDz
4GF2uns0Td54dIzSxk/sFWcDSCuO3twl7uxu8oHgAB/pHhiMO9il7uJ7TF5T3kRdY58KMj7aa3tj
TUSUXnrnOMVxnqsphIR4hrM4S3e8AJaqeDfHQwEhqa69rrk5ZwMYcXMr6ZshHPs6djo/ruYBEcCa
8LXN4DPZZ6S1SDRo+6qpYHepU/pb9MCFhpODKdyDGbywGZFC7B0kl/m4sRsa6TYNZ2oiYmQy8zRh
IB8ZF/I9r6ynXHcPjMO5raU+QY7u0FFIuikQGjl57OSNDqdgPs1Wn4erbB7md+c5NfFilme/pd7e
XiTOzxZnnBcsDvxOc8MQlxxXg/wRbacLk+uhGXMI5ymN7JXe5BNYvPNmt3KQMesydJwab56/yHIK
fTnC74cFw63/7OuWhwFTjwYOWu4WZ8cm57xXO5WN/YaXtZ0AM4y4CXilXh+LEezpOPj0u5te98O9
VxfYM1UOd2rcdKmE+SPsqh/0j5z2Y9S28n4pm8TQ6rbP21zMU40oOnU2Q4k345X2T+43eyWhQlzo
+zZgm7GyH9qq/W6Qf2ASDhgt6h95l10NdTBEXWasMxThpqNXsyx8Dy1Ua1nCrEMWqsU6qsYvhSyX
V5UiZrRzN018G6iubk46qxk2hlJ1NpY250kGEZHlYXTkC5jo9rlbXSiBy6MKt0t00ffwZvMXbxmh
a47Iq2rBddLXx/dkUuCMV5OGuEuf9QdEstvapd+qIkXVfHwJpN4vdrUvyXDDpubbOszuuSCgpWmK
HaFjyIzaFva0L4b8TueNfTNnS3drW+ve1PBYBz+WBPHK6gAFscCLbOUgxqzTIVIxOCvLPhlkmeRV
dpnK8oAoEWsTDkEYcL9+QcbBD60BhOKCdctbEczdxfRp8N3KEGqLtkOGJRgAO+njmdc/cSJvTFCM
Ydqs114JJteyve88ApPkmgtdvH3lObtZOn3YTA36e6p9pv0LwLwlNg5NsJvjdvKyuPCcG7IALGnN
9gbYkMvQmlUgGA8Vkr0afm4lVaK94lnjfB/SDLWfudj6q9mNfdslphrKmwy3nShr7nYgQ5eWcJj3
iKTSRRt5tHu2c1R77JbgZ2630FQrm9ulp27UzcFN4FWPwUQiCMidqzm75Bb8C1V3YZn2fajpU8Nv
Rifb0BScKcWDJ1cIIHpGMF4n1lyHy9IJLKSQ0DrqkRWd2cVJHzj7pqDRGvQyyuY5HJc+sbr+wpvg
QdXNne7kroGk22qqmBHYwXa+HYu3wkIMa7otKIOEi7xqZ/aWAlu89+gHTpIvzmkOnkjL97nf7/MM
nm+tryptPfdr9gI4F2w7n54dRC9VPyK9m6bfnaHrk6JK34aR2FejqoLEIfpbWbPIsUByspUjuomb
U5feU5KiXA6LBIUje7wMxQkNfdA8ulqa9gzuS5jvMlzzNXY1vI8mDmqw/iv5sLIpveK6vl8CePqO
O8d+NSb5zODfOVGRnjqEm/ZpmYuIBxsCFdtcvTnuMfOLUJe3JQLOVt7m6W1vv9v+KtLrFPNub3t1
6I9tkiLW5vZmVXvm69Bxmx21ph30BENXPRmzK0cZzorvGgvBiqxjiX2XpS428xq2ky8sBR/RkTxO
+Xrw2Rql7isZgqgqrWNl0ys/SMO8acNUZw9Vdeenr7V+q+Fx2/Yg8rzeLq0P8ngowBXfew7gSX3x
hkPpX4pmUzU7JGaHeSvNabYvtNxW6d5TpxXxLensPfQj9lN1J7Pv3vhjaFIxV67oXCwdqR5r29rZ
Cp7AELH2vqAPFsj16RqE7Yw8HrZGZ0OqTHWit27oeme1aEMZg4vm495R29qxv6sSC45eZdkxI2/Z
SMM82IEiN6QtPVQ4u1OlxZryOuTpN9r1SOCx/YTDxiqZ8PufQfU80v66s8tD4aSxjUIJaJoONcL2
0kcu32KXeXkvNYB6ImL+sk3LEszWwcPIDoRu2IDE6aJj3xqObq2RUhqwfEEX3y2iZgO0uALBJwRO
zgzpkuK2Qmqs85F1J3WkmuF6yVDdsSpokK1eaLf5sXf4DVN6E4wbJOK4Pszpvq67F+k4GwKqBDj+
5NEUIxIEWSRpGZfBKjJYtcXf8WqHbs5bpPvrdry30qQIrjwGa4eEQ9UedFc/NkU+Jsr1Ihd57Yhl
m2E9s8WmmB1glngaOeSGylunhtSXXc4wQsshY1MMDy1mTrmbVBX2OBzWBVGDVyXQFAC66ltujz+K
6hW6PmEQeG82UKZ9iVOd+A4PkcuN6VB4mVhoMIdu24m0e0+bwL65XidoquhuLV6qvPw+kB5Hfxf1
84h1MuxbSC5YdiEyNX9TQS6alJB9ip6kEELeB7deMZ0V8nx1Wt/b09uUXbEACZMW3WHDs/GQiEVI
Y2UvNH1z0qc1Y0iBoZ7gARnj7Fry4k72+0SNFLmsJak7uJOlDag684YIFvCHZ1zc8UCRqMCLXk/5
sjRhNdI4ney9u8xHv9sR/DP40zmjFWwyiZEA6+Ujz9EvNRsx6DVx4GxylfStCoFYDw3RW05EnSdN
ue9WxM361nhr3KTQtqZq16gbu7LOs6njngf7PsvOIz5JUZZZrmqm4ilfN3Xl3wTG6KOyvSfauz+n
fD64zDqMiK7h8IJP3OSeqCmOiAbeIzT0xjFu+BXlJyvQuz6XmZg1edXu+ASjrAQr5uuSE3XTmoMa
0d05XBy6lXqJTVOemDlO9NHJ3rz2brbBmthuMzJC2O5+SHdZgwgDrpGydmwskyFLY6tC5jYLpo1P
1juv5BTOQZY2yAnNEKka3eDEmDGbKmt5XMIbTCY9DEgQ0C70oP3+6AE3Mh2mgGGvtgseJwFoRF6T
OdNM1G2AEonB0qugEdf6zdFolA2bboQyqF2kohoQ21VTQU/WwmokfysL+rTtimSKm87Wbap9On6B
zPsMz/JR50cXrqNGXxJUsN0Fcbwo7oI2rM7D0/LoLklxM+zMOS3F+sUFPyttf4AzKs83LE8VkNU7
9rgesImREP2S8uUzxAn5AKeouDexIsDjDBCdmSDj60Xerj/USZpff6Xx8Fnx/ANUqhyC2SbvU8YF
Mgbf+I236wQWz1cC4Z9N0QdwhY2WBJK2BlOEqVlFgKrFXYqaQy7cLzjePnuCD3CpCsIKixpxBXnp
74woNxkOMgF4iBb/FlzmI62F20lpTy4u4C6IZzI/ZFP7gATBFrK42399iU8QHR/5LXxWkIWTwAXz
FpBRIf0Cj/MJ3tP9AG6sfMW6GmrioDocNui0g0TLj399w5+tzY/UFsvgZPW8Yug+kj/epZxkhIIT
4qnLV4CrX5QKfwEZ+0huUZW0VwATuKBpX2IvzPYMCtPjk/sA2vatuibAaQqIqZ2Lw5Igbfad33/x
bO9r/68u/GFbI09hoeLNceGoLpBvQiOIAnKzuNfwH0A88u9x/5CPJBjI/fWzAw0+dNojC558RVHx
yYb4SH8x6cbBtTBscNXtchDTDAnZ29FXnCOfDf9hR6P7u6lc8HkfCbJW0QBkBEg/3QRlqq/4ej5b
th929FLmhLt1hQ2HZmd/h3pq5H9hLJz3u/yLd/uRC6OiFWpxGcZ2HmskVCBP2L6h4JHvqrjIvtQR
/PQy7+bwj7BitZTtwDBJMN2v+WHxQ5KJPjYm6sAY8lWX9Sev4iM/Bl3qIl1HXEUe/X3+3H1nG7mF
IPfNv94In9jujywZng3cRZtjeCiMv+kITQyxtyVP/3rwzyzIr0P8D1OkxoykbofRUTw+1CErhX1e
Q8jyfoNu7r++xmcP8GEjI8hWXadwiTXxw/LN2XeiufpqH3yySj/yZExYSA3jGYGQHRL6FxbKrfwC
oPkLiflXq/TdMv1xbjrH1D7D2HqGl+xWhXcIOniGbVcs22Wi5XuGOO7LUibD6F8NBkEBMoRh7xAU
HwKJrA8yXEJ1dBJEpTyyTIDUjoJrmzmuWICSMF5+448oQ4y6jBWtkG/pV1CscGgxr42PggNdRTp0
S2iVedL5LB4L9g7IgvNPBg3i09qhYdvnT0o5Pzx3dZKF9D4gHb4dkuG9JKyKH7NZEAiniIr/9Rv9
BKv5a7/9YWLcBe30no+JsUMJmR4nNv/eCfxrlf5hYAMI4Ugy5h59pBlF7g/IX4AqNVoL2f7jNP7P
1/m/srf68o/3Z/7+3/j5tW6WTmWy//Dj3zdv9emlfDP//f5b//dbf/6dv2/jm/jjF/70fYz6z6tG
L/3Ln36Iq171y/Xw1i03b2Yo+l9j4/7ev/n/++F/vP0a5W5p3n7/7bUeqv59NFCBV7/986Pdj99/
e++b+s8/Dv/Pz94f8Pffdt0bIka4Ff8Y639+4Q0wh99/s/y/2bbt2zxgHnMp8d5JhKa3Xx859t88
BsYEDuYjn3uEYA1UddfL33+j9G8k8EBGCPJ2Bg6m9y5tUw+/PnL+hq86nNmojwUeQVPi/9zan97M
/76p/0BO7lKrqje///ahmRqwIeZDXIX+uobD6EcELzBNgcsN4rYqsKrbDPj7Wa7FZp3zYZs10K5G
Ph4at6qtkAxqGxH4jTrZnL9lZQHiEocCGQdMFMplCJ390SDkrNGKzctpAwzJH+b1nzf/x5v91dD/
v9bi/WYZI77rgTEmgHvysVE6KEq7yt0ckslzfi7LtYtHWextE4ByEZIVm3nIl2jS82WSBUN/8xJE
CI8szovLnLbN09hfp0x5Ud97z7+ea7CAwmG2jSqX424BF7lkjZGbGv9SJK2ohgcGJgdy0LP0Il6W
vmDEHTZpu7WRVz0wBOGtVaJNaqr5ZvC3gUY3WeM6Z04KWIlZNUlqqZ9oU82EcnuUBfT0nnecHETO
qb0NakrCSZdvEPfId50/DVsiUXhq/SuU6vTOCYrsoGQqQ8/pHrK2gr5Wb9dXnLv8hnYW3652PgHy
6z5zZAw2RJLr0fLJLsMgZcvqE+pdbZ7xDW+XBlipyT/SGS0JQKQF0VLlQHixJVmGgAhCG0iVr5Qe
/La8cjsU41JgWEMrA0JqksAmNvs1nbdW7rF7s1TP9pzvx57TWA8r20MgHvIgqfyHMfmTLfnjS//l
JH546YFn+8AXUeIQ8LH9+ajoZsksnuOlO6NxRDNylJ7bOo1alZnDr7/cZjEH1EH3KeLzwzAOADiQ
FOlITsNA+noLukHwh+Tdoy0zeujxKOXayt1kr2c1Ly4k13whGUuPVM9fnMy/SML+n9tH8sllDjR4
7Y8dD20gAbJ2dRsqh5hdXVTriVGtTr5biV7TsMKC3Cw6R75wBN5V840Mcrialn9C6pwAgDCIInch
uD1YRYz2tj6qva8a8f7yLhkLEAkzm6LR48N5DDnNbnHrrA3ndr1YbQUAaUtQBJ7cEB1eajfbL6si
7j4fQtXOw65yOnpATbA49W1+AjMpEphZf+ex6VQU77iX1Ou/OrjeswF/msnAp6jaBhzzCCKDj5xP
rFAZOEBmICs89rOdGkAC5BV1hpNTTFGdDRHSc4+jp4v73mmwuE3+s15mhJsgoAdHGbKRjnFRE3zH
4wX+m7N2PykZVxixIgTUgPTD2YMw469HQ8kKu3vkQygNEC66R1LFsNaLh6xWJ1VVXiKD7M4ugGZP
idlQvw6EgRYmzlPIYZG0MOfy/xB2XstxI9vSfiJEwJvbBtCWZJOiJFJzU0EZwqMK3jz9+QCdi39P
/HH2zURoKNMNVC2TKzNXWj2XxbAca3v6xkpv+yUoJucZxlHmSOtsDOJq+J9OAjWrS4ED0aw4t9RM
60MZzho+Df939PyX0JzouT0/7lAQGMGWif51kaTsCzxTxzq0l7o5lb7h3vyM4coeCTFoIcwP1bch
wCZJlc25gmKjCte/SjupzrozAKDgkhDD2Gi15b+1K/9Z4e8fDkcPchGiMt3U/23N7em535RaKaHN
pNDHuuHDGSpxbC0dpNozYVoZXIZ5Az1h6xwL8Pmw8B7KnMVH+z1ZGAclPsQVyMX9KWleTABet4bd
/18e4//nk9rGljFNx0Sp9G9deBBodkelCe6r9P5s1SbOdGTqA8H2wa+hvvrz/MtNfaS/7WsK7rp0
DSuI4O7OIrUvYzKd7I62O9OaLEqspopGt9DuY17K4//9Uc2tj/zXjeE1BwbPlWE4H/k/Q+fcaUtu
zYLU3SW/p463W49MD6m365JHOL/3XVVHtllCRexH/WcnVmQfi93H9paEZDNrxxYLAqvwowD+e1rV
1rVuddZvruVbwq69/5Lh/6UL+3tGPcOB4OyZSKnsf/XeltZqwrHhj8t6TE/k4BJWYYKixriPtdEf
R90ZH0zdPPqLB2xhe/7VdIv+cSm68b8lnv/EqrbP4qMswTZSD0zLMPTtIPw/FbMLwz4RiV6FwaB5
h6Zqs/tqFstFW4Lv+6/6Aeq+NudnVy3LE8wqFBiO/t0p+uawx4nKKT+nJRc4fJTWubRLxsV6w6xr
adUxENpwA7aGVNb60YCn03FqtLNdq/9mqU1w/M92Yvsuga2TQU0zIIYG/0ZaUZd1vptDUBqUTI49
TJ4Hv3QQVOgXM7V6NqpqwTFbXZ9QZ55WoTs301GAE1h1zFsstPr1vUwSttTKoYW+7BRhow9o3IXc
RrshWyjltWQOXg9Dc82T4tbp0GInVV2UAxlNBeYNQYN7UUGjjnvdVfbkuUwVy1ErEjitW+VhZdk3
xy96MqL9K4Hlmk+l92Mqx62YqmGmfnQtlCFdLEGIc+ZPc7Gy0Ei8ix2MX4J19e92T6NWyvxD2emv
cTXLs+nXVDjp8GA3tXWYpGVdMsgTT11OcujEoIflNI2hE+TmUWvgLXm99yj86rhXYq6nqR8yqH/k
7IONG7+CAtxlr83sdWFZIV9tGdF4iEgCNTm3hZn+k++FY5GZj1rhI3EQjwl385hovWL7bzXHxmRN
USuL171AnZYke8pFd/eI3ydDZm/p0tnnIDPe9ERpR2emFU0CTf/7gLK1OrX+KB+LwDibWl2Fum4/
6F06H8ey9uEDVPJpqouPbBnZrqm0uz3CJ67z6ezALYEs4r1Y/uJEqEN+8R3Sy7rOp0CfE7bcFum3
qq/fK2OSh9Iu2L2wvWLflRqVLvRsnzCHBO3n/qrw5nzEU+1W8YqnRYl4KIPl2Dj1T9vW5mepCf3U
TwOys7rj33W9jlmz87UT5nATsx67zhSzVNO5VZl42OPNbFJGFKL5avWVPh5U0I/HXhrmCfFaGcm1
aCO/Dg5JbjK1T5h1eg6DUN/gr0/T1Tj009gd95SfN8ur3hsjwpzqe2YCCzQZCh17dmKUCmhahWe9
Duv84JXTpZsFK2uq0zDABKhMcIdg7AUM1DGA/xy454InmTjt0fOz7Ekkk2LOWSXQ4RYNWjg8MpnD
sWu6ToVqhnW8CI15W+4cjdbHNwEYkSEEL6MbTptMBzVBl7xPn42nklDnZpymrXkZdTbI2WkVDRp8
Hsb8N7uBUNa6axoK32HBi7+oU9Xm9sUupyxKhcWzbX55o20N4aRddTejE3CMX3sVmY9VTGyzItUN
eZRgvQsC21SQyRZN8WFW/6fRuZBnt0gvRCtfXd0/po3h3FZFNb+9+aVwr0o4UE+mxzVx5IGkaJwz
FqwcYLE4N8fjQrlrnx59aTGN31pILdXOZlJBp/SXN7MZ9UuxGnfWMnmXSgS/x7FicCUHpqlp7sZo
AqjULCgMg/ve29U3qdrgZHX+FyNfvDv8bsCXh3yFbLw/fWVX0YrKDe1C2546qxWvfiM/inV8ki5O
TQqGbBRIyG2Bas3Yh0IVexOO+atnXXOVwHe2uPB1q0VmXX21lPEdhWL2N9+ptf4aTLodiwVmTS0r
bjgKR1gU4ph39mHtMjiMvrwBoag7cqgqH96awvukd3jIjbI+IkGMa82PO0lI9IXjRo5KKFQwNLn+
fTqzi9IkSJZQLgS+wja/m3Oa3suLk+bMz9Psab+mR8sBrXVauPxChySdFsEU4qK63oJfKMYO/QyH
LDPRESRiYoWuRElEfeRbdOyD3pSHIUWvwoLFVwipcVNX1pcFuVuijfNz2bFKXQw+c3HBWU5b5FMB
3PG2rH7uj3+PZKtwj6NsjC+eEjo3TTxj6wUbm61Gh1K4ks8gGH+abj7BdJHYre0lZF4OEBk5RG4g
HgLVqePfy2zIFUxPZVHmcoCdRIdodJpk5Zz3k9Zu/ayBcdsWnRvufQAEEOdd/k/XtN09J7X2W2/U
JdUTy2dgDQVZcIJbDTu4Pdh6MKLn8rRoy7ieY9I1mSgN6G9hUpC8aSI3zmTvR8iKDx6MQFdk7SUr
U1RjzYJ2yR7F0VmhSdPd3AOSYIjAsTziA6vBP+OKZHmwnFvHdcMmM8/aSL+/XyTHAha1bCyI7PTk
tRBxlKddlzHsysVB1WJg0Gi0WdwWLSK27Y9Rn9qHYJTeqTPGNfYTDLy745LkxJWhtC9+Vn4uOe7y
xVSc6KX2/LtnTFfNZjg6ycFfAmjkKzSvzAfx8HyqSZhwZWqgg+DbiTkXx8mHJdX42WuA/cf/voZh
/hLkaoTrUcJE4piHFN0xjPrxq9+38IOWX3ndxUIu+Xfw0a/Q1PyrU9hDXPeoBJLOsG+Jck+ji5Sh
yjETZd0awdWn+C7G6iamtIt135sOyn5u13K8rL58WIohuOfZdzOZgkd83GysNoT54r3bZl+Ge/9h
jBtVF/e4UHUZjB3diLwWwq4hpLjSuHQnr9bmQ+A1vL+yn5+7zP5I0lKnaHLREOXr/JjNtX0xJCBN
YAW/ECdNR5drY2bt0U3XbVf74kV7rE3sDDlJX7Mx15fi7CzJuS3FjKBCn6AyjtTI+6tCkhVVqSGP
RVMLXhzqQYOYmIxIiTYCA0xJtDONmhB7dJW6lNsV8irzzPpl9G1ekB0yg2/qIkiaFczpbl0pZ+B8
qmA4aX2SvzkeL3na+Boogx9zPc0iDQJGJU9lYH5oue68um35aVVVuKTZoaj1EQ0Bd33v0PcT4XCB
27YsH3hCFDMBsgRXL644DEOfsmhU3DEP+8qDX2YNy2VwkTnXGbpJOdbA694ar8gHL7la3suKFnn1
1/uCUdhp/9t3EECikjRauz4UUlAaqlme9GnTKCFJg9Q5xzrsBzQKmYq9FUmA541nW+BqtsLBqIa5
/yKKDoLnAqqg0M2VSyljm+h8cnyoPtDLjJR4vedJVVrZbRTitZydS1N35oPtwKLx8+miCmSNazMf
yq6Qh7qyocO2yT/6BJptFnCnS7JW2VFdF5jNh6kJFpn264sDx/zYlw7KvLKMtEZGc67QwK3OGge2
7EPTT7RtGHCZ+tyCtJmx6disi7tjhFPy6i2OdeHpN4Q79/uesjXjwwymIATcPa40oCTUpo6mBinM
kKzZ0Vhq77DXGvv1heG/xna2nM18niM3Nb78BSMsRO6OzkJ45QTpk6NMVh9bWWSwrhLRbW9EWr1V
zy63fKwd/ah52nqkW2kuUpvae1klN3dNQjxm7nIlsaWVj4RVOoSirVhJxeSgxYLiJKxAe/wbt5s1
/ZQB8n/ooc2h7r0xDJaliPdArAe2OAXT8NR2REsaCuuyxdS9PXTS4NNKR+1RljlAZg5hY4dYg3yO
0SlXoRuo8eC42Qs0Vw/B0mkvxlzDfws04OE6GG6OU9I0WPXDLGv0TVjM5gLVcCmm570GtGDHH0q2
AYV7ckIYHJv+YJzWzrtYSgbH3ozZ5IwkI3sWpV497h9xLIsH2qtDQG64b4BrIRl+Cg9Xu65jdUTf
NZd5Ou53v8uxK0AyIENm0xdK5f7rtLyY4KFPvrspqNRhDyQ7iLQfd8niaNRJSUzPCtgwpQ+Thylk
ShlVFaJ9Qi/xKLaU0Q/JvVKd96h/2wsbdBXYlG764WBFOVdkzx5448UZ0KNBnkLLny6bdYIpw1Im
Voz64nFU63fNL5vLWkHysMZrIrSogJF7rDkPYW87yyMcKojhRk1tvr2AJl8OaJ+ryNALK6qMEaDX
TZPYyNV5P4JT25CtFnnqhD5Ead0AVAM+96MNFm24KdxZ6XAJnNIPR17KZerS9dpY1qMHUCW6Uj4a
TfpLrb6hhzLJ6uMIuHXw5rJ+t1fnDgr7dRlbNJuN+DaL7NFY7K/2LP7REi89SkA0I6xkOh6ScbS/
tME4ns0O2ayPvCMCxRG6pR69qr33mGofoUCvEcJnhExTkMc4JDAJnJCOu/+YDRXroOrk7vhfm6Y2
DjQeJ9NFdtQ3zacD0yyqmceEi7uedWuEeC9pzdIuHVBH4CSht79kVzmH1VVY4nWwEtgxf6wZeyzV
6h2tYWyPbcaArPOXA0R2ZzLjXId5bBk/hp490okshigJBgO9Wxs6uUKZ1SAtyq1aRUmLAoDOMdz/
SGkwqizc9RUzpRCaeHbRhUaNps9vc590EcSId7kaNmR8BGZrcgjMhNJxHCJLH/84dEYL4AIX7bXu
cN8wMjkfdOcndFM3asSCcmENQtzy6rhwG/3gujBCZ6t5S0WdXkc1IMQU7O1WnnWi2itDx28RamhM
T/IHM/sjrVtZL0vY4d8CbdfFLODslbl/9GkTk6yBPmsW+BMECrxidA5Vh+pNl8k/pqN/2vMIdW+Y
weUkigm8KiI2YJWH1tjys+WQAUV2NmtDI/rL/Gh77s3lfIVLhyVCW6m4T4ootZOHytSsh6V0QXFp
05UhilA6C0ORprXjdTXX0EB50RdfAC4+cynhZCAUOjSgg7HmZpGimQqDxA/ZriQY0Rgfvr8Mp2Cg
srJH7coizh8wC6nnsgySd+ucJ6vl1EEIV4VloYSnYLWm4ebi8YHs5eAONOq1XyOIzLsfhY6adq5h
m87I1qwg++GO+ndvG+3QWsHNPID5X/q6YuG7DbIjU9xjRRGQKOn5ey+I2tW3w3ZN35pqOekm8+21
KY9JOf3Msme7HdFwaY0BD5QzOhawmzEzOWw/rutcnBuJXjX1jAglRvNstZAtZ/lJt8tGPSr0Nq/v
btmz3UPP/qSNdpBTCR+mUOxT0jO0CBVa3waxYCg2wwmH12Es/2hjUFLozoiZ0ym03DyBDcrvPfGB
o7H3b7WRPpYjSLSvTtAg6wvAMc08Sje+y5IzAMCHgLYWdZTT02jYX1YndOxheWwzhCLTp1i6k9u2
L2OOHQSFw6E3pR1Zorilj4nIHwwswR9AwV9dHGqW4JKuRImhWj+9eQvaA8q4ynVePUw/HNxULgND
ecyjhkve9HHh4cDX6O7ZASQyMbc7cFmCgy0BDVo9+Dk59rem0zGfGP03ZWgnPUFTXP5wHAWYVwcf
Qym+JxbMHtjoF1GtFWRZ70Kt9M3tCcP9On+FlvUckJRElb9QYD5mMvm5wFc8+VNwbQZ8P3S1RI0x
NUf2icyR5+nH1Uf5OAgsWOQAV9qpne+zkRdHCvzRo22ai/IuUvVJ6r4XVSLIcw6MeQNbZkR6f+yB
d1UVAO8rGFMqX9KVDbtSD1DzzDgKBKOI3EJ33lqz+96jiGgdvqMsbRFVVVZxSVAAJgnjg2xqQuVQ
3Ndm82E60kXlPrgRaeO1qlUfFu2kxTY1KsGcqiy1/e/jJM5CeZiFZPMFg44wFz5bb9IHNv992jgQ
H9bceG3z9EgMvvSNOz7Kxf89uFYQCjTr0Mjrz6Qwg8NiFbCkna5F+A/PltMsDqkwwRh17ZVp2zUv
1/aWIGMMe4UKxmzbp8kyLwgc3XM5Uc0oTzmxUxvTCT+Gcq08LFe78qAV71ZjtrEjcaJrg4kkTplQ
yeVtme3lZg9lpFbbPau6xvjAUDCpQRY/2y2U+RPM99SFm98P8om3DSRL80qJYiC3EU6JlOiwzHur
qIo4E766VtM1B4k4iN7XkVMjZejENybycwy9GsCoNGLZlzi0j8utFrlFUap4gat6dwd7wH/I/DTN
V9NsUF5Xrhnr+Ul62ABO5jXIXIW6o7nonWDiRK8c1otcjr09n+piwtszgQXeVsm9ML1rZhJnB89/
z8ZUZ9iK/Uy9hkFrXDrLeqbemMK53Wwd9BVvjbSMvMV6BGeOLbPGfmFYppjJOCqHkhm3bJ79gYjf
V2jSvQUXaHMm4be9F9odKIBn1Z/22N/RrvQKrEagRwoHI2pjXmKUVQNmC3MB23uZXksPenbg45qi
QA07a7zQg8uHUc7Yo9BF8WjUJlHF+6Jomozs5ZxGZyAMBuslCYQeIkj7meO0s7lOXMeJGVPVfwHH
flJWf3a6Asl5QcuNzxDS29EOswztE3eVbSTy6vVZfdY996ypl9rS1rNR15/eaERyUR9LjtS9zz6x
U0Blk5r91dScLISPgVDZ1I0w0Q1SUemouLX/gGxmL9JzvDAfKTTAyrKzrfLrUFzB+pgaWlpzKHL3
o4LvHk7S/ML+2yr0+0/YBf/0U1CFo9H2oe4yXLTXLq6wJ0Y1q6GuH5rlOtffgkzkN4HDcwA3HZwY
z8MujTut/GftqyTCQAdBspiH0J37U42rVMQV8KggTHzFXEH4MNGHLsttU+gtmxHQbODYpTvTC7ky
iXAN+N45rnUY3ZFCqnKujY8MRyNGmzbz8iXpH5SvizD1+NSOD4o+0SAn663wlz/T+q7pjX9xdP91
YWMZPIDYmRyNO0rp3ldZg5CjvA2AAyii6a9KpBzq5i3u+FAp3FSAMRD/U9a4tWkfcoRdLvGPkUeJ
Kq4hgPbrg+2La6PVfbQU+RKuiV3EArsoSrY19txS8cDM0NBayOCTIoou6B/bYD3Olvsy2nd3PLf1
+LNI+z+Jab8scPvDRvpvw0oLMdnjh3RvcNawGc8GrFkQ1p7NJZYZe6/mFsTJVz5EtsBlxonYEL1M
cZfSUk+BNrE+dilTdMub/9hmZmN+kYZYuRIAEZqG84BPQxXnhoNTxz0l+zNixJICbCx4TFtMYZw0
PeZZ0MUFwj0Ewq5+VWn7exiz9QhQ/Fw1ar4FgffipVl1mtryWzFpXwqFJZlq7M8BbhKa1+RW1GUJ
M2v9oGy6i9zEotJv3uwJ57cqh362jPJP62E35Etdx8QCEgf6bG/AIsLUSueUj54BHDK5lzL1zGhq
9Y98ECtGGM2jv4aa6URtSbDLJfBIVTQfyr8IY5hi0ePFYCU6hpUFVl4fiaqwpfGxR1l1TLlSSs5D
0fvdmeHl2bCmX2tjvtppTzmDSRFKsznuEodgRbz2ku772AHzpa/53FxtCrCDn6mI/r898DfJQ5oa
uOCojKglR0ijjaUfaNKN0A70qGCasBSUrKIqxuvgVve53CRhXIRqyX+kKcqVJsHVI01e3OCZmcw3
I53VVWYUxaqEwG6u7DcYCqrnpgMb1QVGT43bnoxNfdiMrfd1VbiMyDSzD932Swal2lPqNy/7DxmC
B68oaa2uwbTcwz/GK9P1ef+dLQYEh7608Q4x1zlsKGyeu+0/bYGfWSDt9pyP2ABZwWo/Tznjtsbo
4pkdDxezLL2v9ZROUSePU5ZRKuYQq+RSk4e2VnvUS0Jc4D0GnnVs8O9q/Xy4EpynUI6rf3SLjSci
hDh34IXhOot4WsvqNPrHLE/si7mo99SrgyOhCr28myACLlEYpkJnsbPCT3vr6ofFPxWVmu6oxr1D
V1vg96heD/lcVxejeG/7Oa6oSp6DcUKVXC4T9q8QGmoLw8ud/wCX4GTqN08QkpZ5bS9VPiO/KmRz
KjQdg+GucWJijj+TlooV+tHS2BV2OYEdj1szWqwBhk78r79sp+ojs5CiUeIiPrZWjI8aazoaKxWx
xTim4CGWbg87ZZpTpr69d2Te1x80t7DPa/Wnb/v2G4lp555t7X81W5QyomxgbcNg8iu3Pk3G+mPM
+dZAc3RpH7RRzoGRTwn6MDG1l/OtGNHKWkuCxXCCP43hkqm730mLQT6rk/qndUZbb6bLBU+VAakx
RV4txuzhbGa+c3GnFOB5FH9W0yJjDFhjJT2FuBw2s6nCqB/S3UVDE9W1c/n4CKvTOMOT7NlscYLS
U7xiluVLW+KplASw8FA3f6N4y8ZGi63JNKHd5Pe6XLLv/vxGQ8AEzM5WBlkIU6X83ZY0/UHZvmv+
ML1gbMQ8ZIOVFL19keCplbnto71gPaZn5jVZzW+qwPRINWlzcoP8T78Uc6SVaPMDb/Cu6/zmC/Dq
HTXxO8cO5zTRgcqZ0KQiSOI6HR53HH5xEwPgNfUuOx6xoz51Bm/GEznuY3bTIII0WGiKMlV2Fu0l
2rMktRkAboi2UXUcYTYx3buiolFfutBujOqsjGTmU0zq77FNUnqHyS7OxoTwrVYqXszhPR+C9mtf
eE/0kd7jShKnGGUZc4Zr0VkumCvAqO1OWsOwbbUUKUF8BkDrt5rRYcKcWyRx2ibL49j4nAJtxKTS
xcAqhcX3UJr0/8m0PFCSp1eVzFG5HWYGc/NzYfbvWWF8Fa6P9m5d1nNm+59A38e1nbFl2gZ1ymKs
UMIZaMw6P1IhkSc3CNQfuZ7WQnkDT+83xBfr0lKZwyliJI6tIYODgowuAu9SZqDUJXsnItlhvjWl
r34Blby30iEyho50pANj7N+auhnXPKaC07KwzkO5Oaq+1T84isX04FuRwt2Qp7ce9n/HyfOV34Cl
YZOVC6gDaEaY1ygau2x8+EtUlECvJy8NDo0t/PN+EtSUfBeG71zbjaGdoZ5fiuDcb0zKgOdx1WqM
ViaDYdac2yi1O/MIFjtH3UopgFsCK6sJuOFQtwhT5S5LLqjnB9BLjSXm5AhUmyVWBrpCUJvhmHGw
sPshezNfh1wAc0LRsudtjkzM+9Mb+nPq6eND6VSAp26NcQw2CZE+kIY2Oo4dZBNOlcGxFQvWXeuM
BVT/1tVSMU1I6S1S/cVm1nzBx3IJbdU897AQcYWyn2zcYvx1Ci59oKUhWBjzAlTd7WEs3C8bLGqm
bY6LEmD3YOreKeusz7b3/ZM7D8s56/kiODYfVavSB+iqP7x18Z6MYAEPe89W07yzfiw/4Dgy/eXf
gEM1GDa0Nd0+GLbAr/QUSOUcvMXOTjWmle64FFepYc1Mu3QWi8TmXiOJ5vT9z07mjk8qj5gkE32D
IkfIf9ixPya6rK9ZSejQvR8dYb94tTkfui0beP+kjGpvEtPDq2RBXNvAiSsgf/WTaxPO66uz8Ss9
tKRUDgiG+gRDoim/4T+h+X6Fwwwb1e3Av4tMXrM8re7DqrAuqDBJtioHhwz31ZwAS/2m/d25bnJo
XO3uW+3v/dAMcy3DNmm+gd2/JWP1PZhGL/p7E1o07EJpTdy2iYXeXF3twXtKsxayX/NUp68dLq8b
x+LNbh11HbYYoiVlcrAg3J5nQICwsew3y0/kAZvC5mhguXLsrSFa/BkWU27/LyYedBSkmZrTOGUJ
WujiQQ4fj+ml9CvMDJ2fJnPtW+AmZ11U3aVkOFkWNnYTLj03zbdzcsYS5+/Ke3QWBKOtEj9lwZXb
Qe26gPxgDl1yx27+JXXND4Pa98kzsuFaC3wj9pcEaIryehqN0GAUUm/TSmxhvhr9WD+6dfvbwpAi
88sfk2T0bQfGq5vhNGYtDgt1Z8MM2xIPkM42k+esl79947pTFZa1hEQA0efBTzGFGdfp7M29fVgS
7U9uNOKMxu0FnsmCG58usgnOSMXy0glwIGnVfCz7zYsyG7zH/ask2J8eEyqYBNeOo+0Hfmw2jYl3
be6esbFxzkjf30vu2ovh4OrU1G1cD1CPUxS7vsUwf1zsR4y4tJun+R9oi1/2UwB/y7nlRfVuSufr
RD3f2AVkC4TayTgVcdFfpTNM4J7Nr6q1XRwW6zXqAobYMzxP3dK/9rwhniY63dSzodoMaTwICBgT
Im5W2el1pMGZx1O10JaD5fnFt34UeJ1DAmr8PjZMvbiZwXWPQX2WCUic6xI5nmT7YEpjambzn3Uq
PhVi0rCBcUXRzdg5hZoRM6RaD3sFtye0SvVtzHToUlbNfS9KZKe1F0fl+QGDlOlgJpCrWT/oHnxM
gM4YKx+UT9zQN+JVm4lHPVg+k0kkP3Su0s5I3QulPczv6UINzafh++PztDAqCWzsdHzxUtnGADTJ
rdFwIeuGwbkVLeamQQ02W3V97PrgCsYqssgROeV9mTixP+BDVir5vmtZGtjRjmcHsXLSH4Nb7883
7yfi7zhH+7uqfJ/Fs0NysZU/MROuXvZwtW5UlhRLibrXDIwuiwHwg6l+7VQXhCf2YXTwA5nYN7bn
kb8EephR2j+sG9GuWrEim9dGCjqNCLoVBp7jKzD2yb7XgfkjWMDU9GDAxBGvuREJ+Fm0uGLwSa65
hjRTq6V+QorzOxt0zI0GBIJW+ySUXzwNbvDHd7XLmNtfNXOCvWBjNY0TBZZmQTNosZ4MAVNAG5HA
Vp96vWAM1RJxJ3tgxkxlhpfP8j0riLg7x3hn7Tm69iUN8EyaQWVw61zm+5BvHGHg+qHjYI01JSi9
cw4cEWG0iXvWn30+OWxDezW1v+fMCafJB/fQ2odEDdkx89zn0eAZ/GUNUVBIo61vblcDrZvGHOJp
ukRWjS+H1FkXlqTdsdQ0FPK+DvV4IyuQY5KTp4K7nN4Q9Vpwx0z0AG0TEZEVxTPT/7rHHQyaNiPA
jczdDz0Tj5HNY32xaPH+EgYLvGkK7G9TAgEyn9p4UpgvJm532n++pUD5q1MJANhgYya58ZhcSpNj
64kshv2BkZtVpk/mdCvyW56Ym2xCnscK9zY6tjTeR/nlQJmTZ+7dnj08COBnW2srcfrN7/vfiC2E
ONUmB2sQoDMZQx7ZJEO8ojw5ux0OhZVGJw5/YpZFRd+UalFqKJt6k0wACMZYlBMJ3lQ+afNymtZG
u8LieIKK/M1KyuCcSA2bkcqMEgeXLhtWnD2V6Wl/0e6c9w/ezGjG2gLdnKqz2SwyNEzLA8hCgSrN
Mc6nUaPIhAPJQdi7rL305t1gYDDJD8eXUxT0+LEW+HydVocCskFiQiXcQ/8I3qWsXgc0F0/1ZkjT
dHN5K7xehv0MqK9zTXPCAbs+8KyEEtgelSOfemHZUcNj3KUba0PpmWJh6JaNd9OIxU9lzkmkLVPH
qQquWVIkYQvwF+1vT1o9P6zEegDdL6OdnWyvrwvoxvNmHDv4bXYRnZZFYm4A0x2sq/YyMgmZBRn4
7CzaUzGm12w0UKT3jGm2q1NrTgNRBtaiWpnlyPX3zs+eYHrG0s7YxLvndh/BkG4P4rg/VaMs8TqZ
sW+DXVpofqh7MOz81dbDtqigWBj2cnVshTBJGGeoFC8d2fNqKvWWj/Yx65t/0mx+NOyx+Jtyud5p
RF/nxBDBKjwhK8y/MQtkLPNP07rpac9mAb2i1mC6sjNn8hIQ11kY5G5G8YWLw29ha39bnGojRuSa
ZcDsne57F5wM9alxCqwkmuABHCe4+xiQFhixeT1uYUOAGUoHNvo/1J3Hct1I2qbvZfbogDdbmGNp
RYqkuEFIlATvPa5+HoDdf5OHHJ6p2U1UKEollZRAIs1nXrPuyKlo2UkG+t6af7nemNl+FmJ9u57m
wSIBHJcIc2ewILf+mB3VKqQSaOV3a3Y6coFRYfTBCQ0o6Chp8XPAfcF+BdJKrqgk7XE9udZ7ZCp1
bSsWdKmJaRl4RtxUrEitQqT70/wndWNl31XDxB1BjV2Jgp0sBxEgoW7YrMfBCs7l+Nril+CpkjZ6
Va+9IFvo9UK3r+LIcMbWb3edOtFYKAbVph6ugtJokO4Ph6d5bjoumtwkad6ia1PsFahscHJohIcI
Im3jgCAkL8zJiwI04MQoAPsZBI+ahdadYJIZ1zpgXNa6sh368CpWqtt1JYtlsZMLnooy1rdoLqvX
VCtAdkNEDeBqqI+vjW2BGnwnd5crH2r9CCrNVurWnlUY8hEMlY/0WEXOzhYDRSh4sHWRbMGJc4uZ
gbuYMu37RYC/6q+yEF8Bv6EXaUbjMwpHymZFwQLFlr8FvukZrUZDQQlBx6XWERjsVdmiH/o6maKA
HHwp367HC5JPrTOZhuBMLa2fME7Z8zlQ0rp4FpsuR6RdVC6zFELyAnBZlNWMBdWrRj3Ls5NNLw9C
3KEV+kK5glDgtFd6StVLZSZdImZjydrXnaonw+h0KpU+JFACzD+NgLAWbGK1ZJvFAmarq2gHPgJj
xmh8sAKg92lHoBm3YwJyhHBkyoffaVEBmNSo89USxbhAn7ZpMmZ/qctrx/Vn+WTd0IfkkLQIf/0m
/6MhgYE9lLWnGTbZovyrWN6mMcvvYdxOVzpgO7sg4yF0RPu1bX6uW0xfgu7lXpkBq0eD8rPkBLqs
C9rCK4XPZKcexRtiYoDDVVHu8himRR8Xglsbs4XWbjIdJ19yDM6CA4XjpzoL7UYL/oDPpfc78req
WXGRAV12lVp2w4LkTJCwrka87TKyzE1ZSC+BgBxV3dHdWW/8mXqCPZoQ/aKJgqgwCCSrQn45+kZ9
VMZVjB7hHKXUboHb3ieDQgt3RFQsAwYDXBeAT1unN3MSv9CESa+KqvY3BRLZNFc4Ma3ye82O3Qx1
YdGKl9xEVw5qK6AOaUoIIZOi2oEivcSounsROGgiPiNx08xMyYFhJupCrF0NvgX4SoXKmeh/c9BI
TTCkXqOn3OYFYq7DAv9eEJmvh4Ym9rusGWtH96UnNaVlQzlPd2WDllfThZI7UBwnX6Q2Fo70pTIR
haVgbukxsvyB+fgLLG60B4qtbl8nHBOWQmVnwWUtVJ0FoIms3abpaUOESTLs+tBNKr1A+53SSNBm
gPH91HR79SUbfetakFuKMSBSW+Qf+w4gXDlm2O1WLNO8Iz97TReL+t+BRmlFv7VKUG+K+BkIyIj8
Z1JiUvcbJT6DuC1MnaYIKKVknWvNTXs7tfMPQRG4rC0qUrIhOxo6nXf4OapFYbprXCbIDYrOtDGj
BUFg6TndJCn7loat6CAZpW4qtPGsAcbGLPp3qqw5bV0Vl11XeF2S8VpdHNoDKFAq6eW2zfTa66Th
Qhkn8zBX01NTFOElIQlq5mB+kGJTD/BpzH0mJRLw3Roc2xBvGiDkxwxRhWIeWleRqbYq3E3VSH5V
z+W2mpLbKYSolRq3k6T5wPNRdpzl4ZvMgXzVZLyEFCF1xccT4mAkowQ4Q/Wx2RZxS9YMNFX2KzJp
+qpTMreOQrR4iA9l18SuBR2QQ4iDldP1omxQmu32XagFiMB7unaZl3O1r0CiIf4kWLakgCrQjPBa
EjTr8Ar3XTH/wKkAHvajaO21yo8OBU0JQQW+GCm/qTzKXs0VSsZKi4WeFXDAyVoOGSK1MenAMBkt
kCJ5OohM4zYuJPPgg6456Ch/C3AgDxUKXBeyVcDIIcJplfFO9Fvxmuks6czJ1UYGxmHTtIfX0ZvP
kaWk+3DkimX5uV0SmahVcmmbY3Dw5/CybVBeF5oWy0M93/tljB0wADo4Bws/agmi6hyRQI1c3NFb
AUbUki2H2s+RosZlRTF600joClioqQZ5hpL/8mcsqhb7OgAgvK6asduJMxDKKjOeXwtkjf/b9Mtt
BFDpuIbDrdkfgGdi8lKDq5iHDDcHvQLKFNKs9cvgt+XfABTM9iuEMDeD4Zj2c4Q0vn+biNO4LUV9
3KEx95TKMARiAEKWjDihWML3m6TdZGh/YzNSjmu2iS3FdV0Wxk0mVJta7OBYxACoAyu4bh/UXKlu
1lWkNOifpGJB3N6C3zT8PD6kRumkS7Eyf4Bc+wxUwrjrEyonY5/tKaE0u6ihqjCWf4TiOOR9BAY+
yfYFZUbVBBZvqCrwTHBpmzpqNYodluby9ZFZ6w4jcOZCGLHpVAvvdb3WGR1hJb4cGp8KaiD/7hai
c90XT1mvVC6AD9ntuhjtwgLNxES+hfxDFgHgaT2LotZ3RSNQN4pVVk4vq+Y2JfoibPXBE9ormHuN
VDuYwBgKBN8btbrK0GC+Wic67JAfw7Pmh5WgvJRpiFwOyJnGC+6+CiPrWBKiOIIf3RWVfq1TJTVV
2imaAERoqUNGo1Zv6RjdrdTeCOaQhWjxDtz+di1di5JuVwnCekVLPVcXELJcw+kI5C+IWAqDaz3J
AqpAM2kbocpAHRnV3ECjX4tA7Ss3ta2QEla0ic59qHcHJaVJIDb0EtKSU1UEEi6oMSQOlPiXTolS
go7QYHHvfQ3k2XrErq+btOJhpD/oTYog7hYfauBeiQvBYNwFVp9dUvZ7qATL4SMNl6A/BxAJRbGZ
MyW+yhsEVVP68n6HSv44HkAKPYbjEtKTQ3mtH4TXsvJbz3r5EBXpy5DOCbgs2hS+9As0W/X6yTMj
jjf1oNAUitUc/cjBjmn2uQLVOK/rfmIyAaFyWQVJJ4GIkELkCWEyQ16ygksNre5psPILHVaxMyNO
Cr3QpPdRAlaZxWu/+aYVzJ281AQB4j1HEmQ4yth9gZlNb9a5s+YmcBWdwtSEY7gArpKahtRSisbz
BfQ8wLYdLhEF94oDCeLHeri0y/lK6Re7DyEACL2k5EXyFE5hccW/oXHcZ8NccKizWZoMPutKx5cj
Q9ujgekGhq8cyviVjdGAE7TFOrdcmpW5K6ba5Fnoknq6oNDC9y/WCQBQEF2tP6t71P6zhHynB3Wv
R6l5A07+zuqM5NBN4YXhD+pRDyb9uMYBZATFsQR7hFUPOdtQ9NkBxO4xSRKA4et6qHp8wJYIFMij
K8ndRKLfzS5i+AWC7MWVDNdrK8CJoe/MHrGM+a7ukB7A1VwyZErHcZVs1p7JesX6othfISgu0kyJ
Nace299syZ54KBv2SdhfFCZQopBZJYcDRd8S0lglmJ/SiNy1PGClnCINGr2U3HC0A+sNAbtOOKnZ
Z3mI3P4aBgJ9uLCixt+OOEAqbUJHcWmyNiB/tPm5GC3XgAP4oxgQkokRLKd9Fu8Gy28cGr4xUjP7
II5onVAGcMZOSvemNv4xgwB0JOsIaxPF8cfZuC0XaLvEHRkPVXjMC64Rf5in46gqCCZHjTPP8+j6
llpfAHlHqobwPvLLcIfX05MQGfNurRX0tSZdQ3/D4Yr4Y5353pdpnfaoY4sWN6kQR5s+BEhT9ZO0
GVEvPIJKQACVtA3ICIiyMUcv3x+UP2uMJVRivu1Gv3ZKETF16gnJJgrzm7WMGFoDeuhzOV2zubEW
M+TXjKZquweaiM2OVsMzgJKSzo1GHRHKtafRnwOwPYJ3LThO5K4VN2GoHYO2BneFjq8hA83seR+9
2668Dr0IXqhzyt+TPqVSjGCpMYOnUfqITEucJ+rvA7W4uTlUvo62AJ2XSIhv1gJF3wntzRj01+XY
yu7cCpEnjYLkmILaHY2ZQHzl/k1Wh2IyUPamsrQjiMbIncP2x3qXZtTFdkMcIWCO6WEV5YOHZwsC
mSV1qyRVr0yiKG1u5e9Who+Nh6YVF9aiFcIRpnjr7xjZX6vmNhcxkMqxBXejJhYOZgd7O6ydYBDR
kFVvlbgNwGxTtivGil+gHyJbwa7xE5pDEkL/i/hAHgUYuERi/E0NBnPTLP2XJqsfLCT43a4ZfgWS
AI+u5bQPAJIDqM564DNC6qqDLtL0osdfNxIFSUItFJHT+7DJf9OS1OxWnHaGJu7bgQ9TjENOqAXi
PS4QNZeQLMfg6SIPf5VBva0Ndg33rnhX1Jl4F5D7ZRS0xLKx7M4KCLoacbzydeteE5XhkLQEZ4UI
UIGuCqIoFuXiQYEmR4heX4wYe63MgbJZvJjQF6nkUHPXXwqgZgNbr8RjLcrBVUgpnWYqR/ASl/ZV
8K2F7g2YDQrxhE1XaBkkdgsmvYcsd4i1ihwMefVmmO8xQrtsdetZJ1hFoynqncJPn0YT4aUJBXoC
yO55CIp2H/ThsNFClMPhhs9MhK1neuAJM5mfPCJSpggCWg6inm7bcsS2YeGXDTPueaJOA1EOavOi
WJ5byxSn0E13xBqIrklM7jSlLqo3wzFqJQPQcHwb5rF1nf1STHy1EolupUpvQ1GbTdfp/jG6z+qp
Qyo5YmMkwCJUVP836ZA9hWpZbGDL/PWtGrneVAQoxSdSzaMc96KrW0H+F+aLtqNebF5AGnKHoLyr
82HYVhgd6bJh3CliVu1pvF+u92rVlMYxFc0bulLBJWUE9CQMDN660aJppsuo/4uHRoq0b+uiy4cJ
PbjBfMzo2V7URigfNEsqMXhpJBcpFlzhUAbgEFcgCPkIMwN6D1PqC2nqb1NjugLYyxtn4kGZ9NiV
iOQ8NZBmr6Y7c4tFzKwTK4zJI8DNFwAgzXUPRr8MzOlgZGXhzJ0QkQ+SfYYCkpMtpBypbOxS7Cji
Dosoz3KuNSl/dxov7idLKC1VoHxxr/w5L1y5NT3VdFp8Y0HHDwGQiggEvoAalwcT1K+GU8N3NZWe
06m8i2FPbOH2RB5lK8v246HYBkoqARaWIZI26YM0yheSVtF0quQXMVTjXSu3I38LwvioRt/Ql5Zv
616mRynlnjoYz4FgHlalj7hUj3lNKWTmhAVhDZ5RLeIaMySlP86zfigaoFfBlOccqlDdBTGD8DSJ
eBOBUGAngMJfdg4UMro2MR0pBDbmUAmu41l6kdoBJGMCuKGeWMiBxnmkU7YK6XKvkUheAzk2ul2B
nt1eFq2XRJsA8qrDnTk5igpaew1A67B5NCujPnQYrGx0YB78ufo2UQp0+unhIvS1QdYPLxeWKToa
Hfeb1BrNkQTptp8aBHbzLKPsVo27TAkpAEKU2BkzoHIJsrcHST85agNC7tKoIwWYZ/VFPGFztFeX
uKs2surAV4VVHiYFnIUBeLJs3hrdTxBIxRbeiuLFgnTUTXqVSYvmyNINW4WY8rT8XvrQT2MuV7cM
5YYklaPJjw2qPYntG7w3TUbAY9l9apnjfu7QWVCBEhjmEHlTrMG66hGAV/uWJzWHeicECQjGCOVv
UL4QHUoq9Wmp9tdCX/ruoBk/11agosR/DMCeh0Trv68NAWFgG3ZSU15warpFy8bDVgP8BOrajoEj
ZmpkPms3gtHRYIOIAbUT+DB54egV7EPkyY2m2OGd18MVo2iXRxJFSK3/O6Q8Ft0EW6BzsZlyRYIH
vJFRxDpYMyCdUpvRQVA4+qsqu85V2cAqJf+2suglaOJrwqlX/rVO9exbTC9/uc5qpdwOS3dQiWic
ZlOqbOCSXFCchVO0ULY5KcE70GWVuEh2ZYLseJEM+aEFuU3DGvRqGz9ZcZpuYx1Gdt6+rH8sk6dH
jD7RXSe8zZLGv8oVFJr6QJY2etX3l+APxV+IRoR229J/rnJWCjz7MdRJ59W6exhgPuBAmt/5E91a
MMwcHKm5UVMxhRTY/TvrHmXic91XK6e1DFcsFcCyHbTsZGruUkVTr/QO26qhnXUHJOixAMN/6YeU
n4dRGsle3a1PT/8SeisfpCq1Y9OYFwnNkMtaxYEj7OjPZX6jbUMRv4z1dobk1t1ia2ciDN5EfGCt
GJQjbcPjpBThHRYEF75CDafOKMipXdfeTBqvXvsGch7aNx+vhn0t14rbxj3dGX3E8SgFplkrE1sS
sMGv13sOhDWk/wrp48ECXoHi2+t9lM9Nv8WohFKIlHT087Fyiml7DUB/vNGfret5khxlQTyp7Fol
CRA351DZCSi+uIjmzN4qBGGKt6vyBmIp+h7AKlWrqVVRoIhjVx9BbOb41gJGtI0KIloqApCno5Xs
xQR6V2jBybD6uNpBucj04rFcxM4NX/zGZ3tFfPRjfJBUsTxIQntf9yZ0Di4tOMnKITVpV01PtdlO
16ZYf1sjZZ+6vdP7FmRAIcCL1h+MTYcsnxfOoJaS8C8Cbnh6akrhFTAmNupkq6PwrMoRIljQmmhx
0r36X/9V6/tEVe4TzRnQnDKEDnT1WJGrdsobnRcELYax5oJ35AZKR5OpxONVrVxm+VDAcyF6sQyT
6rZMrXJodcAdkxhtjWGWjv+WR/5HyomfiSKilvZfDcXt/4204uXd5v7/A2lFFaGa/7O0ohNGKYqi
f1aRxkVYcfnf/yOsqP9LlRQNyoCmImklL8qG/yOsaP1L1VTD0gC7qSJZ9P8IK0Jp/Reht2mKqE1B
Q9MWb/HmVVlR0PR/IZCjsQgUAhZNYaX8A2nFRU7rv+JLugj6QhR5NlOh7q3TUHsvH1TJhqg3bVnu
BwB3Sr1LzAuEA2LfC4RzdvTSe6Gnj2Pxwm+litAgCchNq/CgxZZ0EXYQ5EKhCiEaIzVb0z6G9+Ar
tCSVF7NNngpLpqby5st8so2WIb563UVN6c0uaunR67pWQB4Cw/VLg3miQUbzKcZ8Pc7n02qgqEfd
RdWtk2mtJ8nP8S0ZgRy3FwJZW8/lJUTBAXvlTR6Uh6+Hey+c9DqzhNNopkmcD4Z5IkgFs8Cn0CbF
e/BdXoVXhQCRakEQjfHD1yNJpzMoI3dlYC/OqkQByziVtZYNdCDFMDUP6vwsWOCB/UdzacgU+CsY
Km3Sv2mHbRGLiV7wSCfaDKHrcnB+/Rwnj8EzyByFCBYiDiPLhnbyITmJBVDFVrsVISDH4q9avf96
gBO9c/3DCMucv1kqszKW4WSY7ZaWhG3Zz/g12LiXub398oKbjAtUHXn778ShTnpGVvfksH8dG/lU
WaOowVl/OsnhrKmA/hlbG3TfiwzjJppNjEgnFYJdIn+Pqv6mLcrrdGoupCBGL9jHRLSz8uPXk/Be
XOw/z2FKClqpaLnqJ9Js8Yh2YtoyyzIUb/j8qBqSnctt8/T1OCcCr68DaaamyZIkaYh/nWiNU4oP
o6EmE7Qg2vTRhFoXIhUqOiikd+gRtIB5cmyvBjnH1pmqTy15Jco85aDDmBOHHbTfiyinCF+BMfQl
g4q7dGbpf7bk3j7jySYr5bqHlc8zjvLfyKCcUmhnFvVy5L89ntY193aIk/mugTcVwjIND9NV6lbO
N5RqncgD/G+TzTi2fbGsudzB/Ip/wxtxajv2nkSHxICfhvbfYPP1l1lW+ZsDc30iTjFuCVNTFfnU
y8PyCxzWBrLSNEUboPZGI1ngUNBRzsyucnJkfhhpeZI3+21K07pTCkZqvN5V3P4Cw3pX8Eh8NuPO
8kzXd6lRsgUF54JUxXnU7dmhxYFgf+oMu2STbPKt7xj7wBVc3ft6Gj7bCLq8nHomDWS2wvuHkwMS
94z3RvTpfpyuTLSlAsqfXw8in46CLhUtcU3RTQ41tAVPPv8YqeOM4CEurvbkoDfhNjY+VvafDHH/
l9S++PH48/ffQ2z/jZ3v52wK9NMvzeCKqIkWt4lmEGeeDF5MUHgbgBO7zgl20H08+OXoe2dbHOF2
MC5d0UHrwBO8X6rT2aYzb2hZ2cn2mZjYk2yucfeHb0tObjcuGl7u6Pj298GGwuYCYbQ7B0Nwu3cy
J/A83f5zL9mz3duR81PfZG7C/2O4X0+n8t5cgHbJyRudXMLYN+rGNMnZzrKfYueh8xjzWXYwuHUE
+1dgP45Oal/ptm7/7OwrZNs9cC4c53fBmSc53danD7L8/pulnel+L4ngV3djfVvH97P++PWbStK5
j7esrDcjdHWlK5LACG1MdSMXLjSKaWXgbytTR0c4I8uPE+HOaAUnysqbMO1far0ZvQTaLAkFDMWE
TA1xAhCrGt3C8U8xW1t5RETaFHB3zWeQxSJ2f7I+IlvVfPPxm50F2pSd+L2SaEnJ5K2o+d2HEkrc
wzCh7QzVstUfyhbkEEwaXFqvqyK7V+V2m8UxYlB5eG+m1sFHUBJOKbJBlIrJh0V5coFaxJs0li7l
SdpraD93kbSJre4yUMMLrHQPhj+XNiQoBeplm6Fa4m+Xs0MqE2yhrAZLcw0LRnidrtFTmMwN8xH8
cWiPWvHdmLqHrkiPYU91WtceQrH2McZJCocaS0dEMauYjWF0J2XajZpgFa8VN5CIQcv0xYE4zFZr
E+1FBW2G8h6Vx5ug7S9AraEzIAvPUVD/RsHCIEMEXJRKFKI51tUNcJpfhWleSqX5QxRjV+3MvYKH
FuocW0Ptj51VuP6sPPjTuKNv8QvuvQ/ZMiRT9m9MLb9v0uQAKMmO1WTLObJd3Bu/Xkjqe9nYj1vm
5BAW9EHiBGQdla667Te1OziG3buGjaCJZ25/IWXC7hlddEk4DyZP4ohq8LRZzuKUH733vbRfHlF4
RMdPOWAItxUuW09zUP7gKIjZXedcdVZF4LdX1OvuUoFCLXGKZJ4+c4GrZIKwzA6HwZ/Fg3AX3khH
0piLbpPs5Q0SMXthj/Dbmdho9db5OK5hKrIkqkSgJ7s6qmDhWBKKgstZbdgYZzi/ZvtmZq4q+753
iMpsZA7s799r5+n3wbTPJRmfPwF6liSRqmFQtHu/64FTCxWKWdkuSFusjSVX6dUjYPkHSQOgWnTU
qi0xPAypSUujEy+Q1f0bUafFkfFKySs3rIqtIbff1Sjb4TSKWZMB0H6Wd0GT7CfgnUI5bIOyBzOT
w/fI/TO36um5qGqGZqncdJZFUYNXOHl+mCVBAIFgp1kYp8SAQTvhTCj9yRDGoorLD7x2NOtkiLIF
bqWoQ3RQTNyEbDmjGLQJcJ/Ltme2Ds96uhokyeJdyKJNycAL4e0JLCh1JqlSnu1ialUwQmgB3H09
gvXZ5gSvTYSM3wLazsvvvznkdWs0CUKGbFd542aJhZDR4wqWnBdyktl7gdpmS27sQo1jLQ6escld
OvcOBN1da1/ArbJ9+/FKtpHB4U899vYPOM02ynrOn9AB+2EjMekQdtmqLW5+9jb7uPX2haPy5yx3
ibM0FxEWBxN4+2HiUte5yX/A0nAJPtnh3nI4lPvcsdwlPjXcwiYY9xwgIGc+66cX3pu50E4CMuTL
dbhBzIVBbvYrsq+/9etmu/o52H87++/XU7+ai334uv+deu0k9l+YkKUeEJkNzi+gKpyCAllhZY8E
aTgGE9WkNhoc9jINdFSIlNj3yBTzn8gonIkTT3TwX0/pty9/su+butWkQOPlj0uISEPTWYIpHIR5
BsVxfg/23XfB/XoKPo2mJFnXSPtNCeLWSYgRZnKqZ1KX7RTbup68YDd5xH0blXgq8QRHdWfHtB/p
4dqjM21MJsHnQqB54cBssION5Z47PqQlgPv4Vf77SCcnf6OIIaQQHunBsC+fBJs1sP2Z29/PfP3l
jDgdRhYpa2MFT0a+1rXe7LuhBHXQjAwTousiBUcfL7JOeymqH6QsZ77th7LDcpuRBqhE4rKhvkZ6
bwYDDOFXjVrzbbNlZRfOE/ByfnY/2i8t23L396pkXZVnNtRSUfz4km/GPTko8znIat1gXEBA9vPk
XBL6c6dZ/FPxK9fssZkKyL3BaeM8QmhzkAsj2H9c7Jx++g6Aes6Fg3m2GPJJUvRuQk4O1lZROuRu
eTBYu5H4pLUX+O9+vbY/H0IzTTwlmIJTxxbiy7GS1JKoB8XfKTniFoFs3O2ZQT5LR2Q2z39GOdlA
ulLSX0W8gBleEhCBs3FecjyntwP7eub4hbniIJbmlN7jsnuWc7hxaUjbiXv7QHOFb5FxlN7dSM4t
IDOHZc/fZV/1Xs3sI4BzbjGeVGzXDOrtI59ssDzSaeuKPLJAcDV486bcC1wSy72DEfMFWhrutCEJ
8BD/O7+9T+/udSvISw2VbBQW3cnokLDp50YYKE/bzgNvjw3dvLOc0SuvJhfyrZefucNPK9SqrOpo
6VOFonJLsHDq4oLhxmSEtZnskZr1sqrZqTP0OGP40Yj5ponBt6v9HnsmJ5D1MyWwD2uQ2ESzTKJr
EcMG/dSBBeFBHY68gM4oPez7oKpb+MoVJa5KA4z89VJcJu7dgaZZmKegyIzNBnpvp0GROUqoe0Rm
cBhrrUIMYu4xtV+VLUID++FGPFOe/hCoKgoDUj2iD7JUEsWTL5kmUoHiCTBLHHw3hSd7gm3wPWlN
XfbHfic4NxeAdL2lioMXtqd5tM+3wzE88xzLUfH2vdfHQNdPMQjUPpZVgyKVYf2AQfAlXXqEuwu7
UTVqfbLhH9Cy18Lg0ajjAMEjvQ7TM7vpdDnTCdBEWcbEitvTYH3xdG9OdkgvGPBK6rxPoZKMEKxC
S7z++sOeLqJlCNCBlOtUVtMHM4i5iy2zrIx431TQ9dpNnUYIPUlnXuT0PlxGIdtaIne+KxX49y+S
B+1YzIqeHIRp3ihw5g8CZwToRywwkkIH8I+B+5mt+eHNKINTIiTZWnanbJ7EvgbNcb8DMLyzBvhO
wCaiP9rchxstMIUzk3i6StT3Q1nL77/5TkGs9EYs9f62nYIKIOFoBiCj/Klq9tCd4nsqIiYQVCEI
/vbagDDjP/+GKo0VKhQ6IcepuQjs8t7sgIAf/GYudxQM1aesrQfHHMLpzJV0eg5wvtNkXHp/1DaX
luL7NwUGOLFCin4/qroXJObNFExI7dQNRVY5PJMvf1j+SyOT5hoiZdh7qKf+vSF4BiWEIXho+wZN
wk7LXB/U1BmLng/r5P0oykleYNSRJYDz0bdlV0S7TAIBageoXv2O40D8p2OtfVPFwJ1Oo4l7+qVS
MHSqUM7xHks5fI4RwEBUBN30M9vtwyutw6w9f5n8co2C36xHrcf8s6nSeD8piHuJZtzuyxh2g1z1
w/7rtfdhZ58MtXzDN0PVc9UEaBOkh1Tph8sIfTMJW4CaNl/S66JbJsG8Cyr9x9ejflgZGm9FWZ3L
SJN0qjjvRzUwNxFASyWH0sgwkLC6FHFLSzjzbssJ8fbwp9ggQ3NUwAXSciecfz9KUMd9KwSKsMfx
pSKokoNQQZi3SIyboJoiCIoFmtZ11KPkM0xYa16WuYGZ5z98V85OUnedK56CDZ3/908RIQuVD3FV
7SdfzzeyXMBgg7Bz8fUoH5bMMoouaeRrbGvNOJnRTlV1ao/47vWd9iOvpbvIGu/CXDkzpR+XCxIL
JsaRnFYW4MmTl9HzKAwRmGdlogeBAj+aJJO/CZO7vB3cr9/ow1G1qDmY1IjAwFDQOX0jC2i9ZoyI
Ps/yXz+EJCr+rcTfdb/7epiPS5E7mkOKH+B39NM3ImqC7YKREtqhmuZ1hpTd6cR7Z+KQz0YxWIE6
caZGKHA6bxJV3EJqhL0UzOLPPslE1WnbBN7v12/zyffRTKzyMKkyFYkJfL/YsioZisSUBySR8iHY
DkkwvVR+Gt0MyYBCbS5ChfGQGGr+8YlFtG4QIohsOpGv9X5ciHdanApWiB7ddNE14bMYGYi7N/+0
K7fWD2ViSnEJmD98LUkaRSRIEMAUstK/UcRAvO0MDfcOFsuZqfxQazgZ69SlbMZNoJIonu6mJqsQ
nckRvYaziDwG7dhM/S3G8kMfoiakZpaU2VoM8HpQuBSszELw1xTEX19/3E8WEexgDYAOBwlNh5NJ
jjt5rFvihP0iNANY72AU0T89RjTD4L2XrU0uxFp9/x1ZNWon66m/h0gjtA44IeIhM8t6FXx97H39
Ph92uM67mCY4KMNSDOM0KQm6cQyk3LD2AZrOtE2QrulqlKlHRPYO+SQMZ77oZ+MtzVwDXwKLg/Jk
c7SL3GNkRuKuKissF2oFDcoklUpcLTIz+x3ERnX39Rt+PJVf28f/HvG0iVzXVdDPSOHtSuC9GuBx
c4aqXg7RE9r41d//h8EkAjzuAZGtobz/djiSW3nfhMnenw0vx0EiFtrrvuu3Xw/zAarCTSKbdIyB
pC2NiNMgyGjnfBaNIl2E+MdnSMDIRo6TsS/wEPa6sZvB9bdI2Qc9QtZ6AnkFxUvfyYR4ptVnhZuv
n+fDrlgeZwGymeCK1Q8ZfK2DqxfQddoZ0LRQ3t139blA4tPP+GaIk/wg1oYAzYQsxR1Fh8OVGfLS
5MPOpYyMM3viwwF+8jYnaxThOcuqIeLtJ6nezPm+qakpF3/64ToHR/71zH3+WhY7HiozejMn8VE1
ZkLd1DL+vmPR3gUoiQCIxi4Fgkt65ug6N5T8fm1iauLr+N3Ie6sINwNsh8zvbvTinAnmp8Oo8CZ1
wI2Ubk+2gKbmZhU3weIxA5YameYRCxEZ9navhz++nrxPPxQlBQIEDksSnfdvFPTKNGRR1+1TdBCL
9jnTLUQ1tgr+qPCBznypT08u4CE6cFLq0vrJlyrols1tPIT7OrkoJyS6TFQFAuSFIu/rt1qW17uQ
eVl+9PyWO5yqyen5bw4drmiZlZBvhD/0INxbuXqpTPm3zGhh+6FA4CaZ/CIY0f7rgT99Q3qa1KZM
FA7Ek+nsBhTrVCMVMGOj4YVKBgIUTiPiRuaUkMoW6SWq8o9fD/rZcsHj0DLJQUyaqSfTamaNXg5V
bu2Uod3T7rmiJOwKqKp+Pcxnk4qzLcEfCTfw0JN385Es6HKfSRWSGAu9SAt14yofBEQ+SlGF+2EM
VnM99zHWI0YktuW92jZmcubTfnzZhbdOfYEKzlJWWc7RN5mehMoW/oxyv6fQcayb8jd1gNtQOJdQ
fjqMSozLZUbmKp7MKZG01o1TouylaL4JY2lrAPWNMAz8ek5PUamv8S2FW9r/+NB/6IS3UO1ySxnS
gxbFwwOWBPpDbhpy4AC8RuNmHmT/Tle6AXX3vMAeOBNFWC5iIZfPY6IEmaOQIcHHAd53USRiPJ75
6HTnTvcSpSsw2yYzToCjmyefvcpFsymTnJh/0ECWyPWNKTYiNKAxeUCFCNVotDb1O0VNaxG/rx6X
BXNqBSz3crwAwlAxnky1xjVNhdlvuaWBgxpkIROuzVzEerbwruPHohr8m6KOOXMyOcOhYfBFBLGC
QIBuLNW1WHpiJ8rRTkMpesY0QEpvoRCGza4zLHDDY1oHiJiNybB4m0a/NCFu0EifW3N0tGDCkj0n
HEVJFolbC6kT0boVov/N2Xksx80E2fqJEAFvtu3RIilSltIGIQuPgndPfz/wvzPDRiMaQWkrhbJR
JivNyXP0pmWwMxugg3R8pUUWemBG2zTSamSssfObY9zEABIYSgyZfLUTSLJJTcqNCf3Fg58xGFsV
QesaPYxUe4jy3HyIy5MsN6hqEcWgvgbJahnDLWGrJ2hw9eCsVlGXQxMyohjgmbVT3PuiV/z71qzs
70UaFD+yqGneS3GDgAays3Ckoh8Xox8/MBbbVZWT7SIjz8OtHoQQmHpRxnCjFvX6c1PA5LyDE1n8
LZK0+xSYdV1ARtbLygmu+xw9Wilt92Yf1w9oSCJdRlfH+xr1dNA2TDajbymFxcBwW1SzLzDGT6Tp
4SCrO7mtrd+yVDcuO4J+D4pZFQKcRa/fo3lsJYdiQDaIqVdIPvZ1Jo2I8o5q9iP3yfG2dANa+PRt
Kc32Uq14bp9ZndhlfqcM8HygQELHQOubjRFmw1cFVe9yk0usCColiaClhXgDsNWyl//KBBVH6g7y
Mcry8Kcj2wpIWxv+GYSLesZ5gyimNRCagfP59lW9cu0v94B8xSHEsK8eZWEVSk25UXW9QoP93OyY
srHpGo/mcRyN37eNXT3LL8Yca6qJG/TNZ+6nStH7yOshcqeSgdaZTNBD4Fbf1fC8oL9x29iVr8MY
/UMH+UqmKig1XbpUCRaWuCwS7xQ3qdv5w6GXzLsGtYvbZl4gtxevMgaAImDBphRy5UmUos39NEmj
c2X3cJNHZiDe9xANIB/PImr51KayegTCELtDsD1vck0j9JbSsxUq6ECqRWmjr9fkyl/MyioNyDQY
dKhfm6ybePVldbrlEmC5Phg/1rkRfzELq/4d9vDXovzR9qABcxWdPdtGSnGr5G2S38OXxkhoDmXt
F8ZYpW9kp5krty1qSoldID9O1BKg+6cj9Gpb2Vote3qwXq2KqdnEQsT9CsXsqYc7PbuvHrQxHSNR
eZbtlojZPJTqYL0rOzN6W31obsWZlZc71cjDOq5jt/PSQ+83T7LIVmKf2TH6/yaYGnEIJEFdz6LW
IYC7165RiEHq0t44Yf9XjttHNZFWkvvZRXyxA3DN4HXWrengXi5YNiShIcpxcFV4b3xveLDi4Fn1
0VwZh4+3j+yiKV5mlNKmntE8Fx3RlaGVq1snEVcbFYLUGrrsCuL3uvl125I+61j/91WqTQjsMFVw
BSmLEMRk0NFBwTv0oACx/DD/jBBnF28HGVaWrU6wDFwc3fa/LXjSfclEqbeXkVpOkRzW5W+20Znd
PfwhBlI5TtL4dyMxlHdsWttLd2Vd4EFKlGqhyGT8GokuL0iU3VAJ3Xpvhryw29a3uvo7xNJwUpay
B1NtLBxPOTZq1zPDnOT0V2Gc1o2tRy3O31kTMQdSkz+8rEIfsUQKoOgkHZ2SidDUNMP0q5rG2g+H
KTLmAfRyFPvbqzZzk9OikbNo5jSEhuuaxyZ+wcQ7iujJOSgmZkQRGONnmkDxr9ShzrWNxlx6jCnQ
titHfWZ3itqmfh5FLCquCj/i8gjCM4pHsZQRGGyoopwlvSthRkoM64CKy9lu7ZXbOzuH/9nj6aG2
i+O86nuXcWG0AJhDV60AEX+EL2DrFd9Krd3eXs/ZFZ7s2AqxtQHK2iE/m31XIPQOpjkzcu1YdtEk
KzIJnVFv5QK/lFFfubz/zNAONfB5Cnnu7AZH8Kx1fURwbVHIJZpgjdMnoxsU84GRM5o2nRLmf8Mm
GXzEAGuEv0u6s5CNZwVSuaEeNgCKGkeFun5IdDYAuR8IVWXIJKn8QXdJ2hypK23A2dpMZ413kj64
QuNRpgJ+uecB1Km8Bq1wh87fFXV7cob6aCOA8A9bYLHVlkJZCsjNpRnbKWrIWiPJzVVP+qlLnbWV
06qdVJXsYCX7mD09/+3DhPsE7UtRf56tWhVD4Bqx+qnWimoSvPNPrHmxYmXhspDbWHSE+SBy8dmh
UvNSHtSa+owFgVdVpRvFewdjwDavmw1sk29fvqm+INOGBhUz74NUUqxVugTvuo/wXLxpQ6MZ9voY
KH8QpOFZ+gdrjkYpQyXz5uW73KzRC0SVy8WIxE980LyQMXLphJjEyrVcWkHigykOpCdxVRuURnTr
PaUlpVIyF+YQ1wqrZ6FQ8aJ60iIl/A+fRUmU1gT4Y8CDs8+q87LtEq8u3A55zcFSPhUSCnWSbPy9
vXwLbs2GyV01ZYeOM8n25fJ5cCrRxEntU+hVj7At3zdqdtRFdt/l3orHXjjq1Mo569DxTIs4MwX5
VgwbQKZQVlWAQlpH3Vx7FBa+5sLErLxqoW7tF+EAYVlx3zZfbWRpsvC+yOOV07BoB0w4rSqGra76
JwmDyMiq9YorlOSdrAw/EJz/kQ2832q3giiZmZp8HmmBRY2cuX3ehtlBkJgeq20ztU46Wioijw9j
Xe6G8bfSPr3pJLxEPxQheXLAsVGMnBmyHQ8sF9YgKv8+jKCvPXEKm3dtXa0s3oIXZxCYpglAuQmc
NzsHWI8QZ6PMPrTF+9gP98jFUXKQLGvF0OzAvXwRXhWwFk0hx57D4jhtI87VCNyupWOiorplvrHK
+Z8J2lxTO54/8+sTqHJkjUodQSjXQ93RKSXEvG3ppdoBnU+rgk04Lk692qYfedRKf6uipfLh7RtH
kmrqCLQp16Vqn/GBEhKN2I2Try3Kv53zB3birVF8v21nad8c+nngIIBcADW+dBU5PWY0NkV49oXj
bJNU1d9r9YRaoRx4vG1q4dCDl7ZJylTT5NhPP+VVQqbLJePTDXItnoDFKPUoQ8gGZFAQ+bQPlaPG
97ftLXzaRM7NEDGhEBDDWTRUWVAhhlmSntFM6++aAnF0JY18t4dX7e2HktRswuGTOaGcO/u0xjEC
nSEyiK2QhIAqP3tInfrj7c9Rpt/7KrqbjqVGZAe+awKkwd1xuX5wfU2cZIVzMq0WrfU6gA0tVvaq
JO3kqETyWBffocXf+uLH4KcHyn8rIdS85T3/BfNkF7FxFG7JXE4y6ciwhwxSR5Cy72TG/acDuy3h
zglOHs8qNJ7U+WiIxxBoGWKEOcpOOhouHaOy2W6gjlav/LzpHbixPs5svyWyBxHY5Am1HQV3tjJC
pwsPNWLZWSbucqOo3yuJTBXOa9YQggtOidh+SltorbI7M9OKX8aeGmZUephJQ4HI/yKQ7TjcPgBL
5/m1EfVy//OwdCLb51WvxlMTfPW1X/34D25cA2WInCgcIEQPM3dQNE7sRSEAnlCF4z+Guhb2GIjZ
V7Zq8VPIK+2XFjEP4eWnxH1YCinK7ZMgt81gj4ZScdv5396+YPg10kledGakJof02uGE8LIhCkIY
xMDXluQ+3vpxPOz0yH8jwOXlZrw2NfsgPa4qI47t8EyrxnxXEa4z4tTI9T6xzPzrv3wWLSmFdBK4
7czZyFzsCuZk1PiQpfybRb38IHmIQeQybMS3TS25bFy1Qz0cMi15DtEUQ6sbZUvpyVO+dcp3GW3A
FCVOK1wjuFi6QOZUdaJkIdNtnq0fc8VoL0mRCkNb/IQ+ECIYIyCB21+z6L9eW5lFkrEI0gCa6NgN
0GXqoo/yAP3ok1Glj11QIqX8dYzgqdIbaJLtL53v75w3Nrpfzgn4K8bpHbgtrgK/sAnw76XjnPR6
jN2i6GmChEb+eehVbyVjW9o75Ls5IDrzWdQfLk+/IkIaHiIJXEDFG61yOaCbSX9xjWpm3mr775vo
5xHjwVGuzGvqfdiCGgv05NzAXPgkV60ES4EVOvswan7LuSJvq9aDmWOUw4OpjDCT10EAvC0fdnVm
jw+SsMCu6s4anmfpTDEE+7+/a+Yvq4R4p5Fk6WR4pfzOzvBipgPA5vahmk7m/NWZUEOoaqrENfOS
VeqVnh2Dsj/ZuYVqjaQJ/3MRF3mzif0s+5ZFdR1sNQ96uv1tw0ufZyuE9GR56BbOr4wetGZoo33q
Bp5/p1HOqJtyJYJaOkKvTczui07PWwrzMTwnVWjnB7/StI9Zl8GBnkpQ/D6WfqmvuZzFz6JXwuwL
j+lVaTiUGs1CFwcius4+NV7nNnX6Npj2dGCZdJmeasqM1x0nX86DyOyagVY3lAEJ+oHWn5bO4u39
WQhHQEpMpB2KDIptHn6KFll5ZYC4uTGqrQRRYEybN3ayvddn+3T4G9AkvW1x4VXFS+OvQfiCc7x6
vDsoLttMCtzWH/YyFNCjJD8R9hz+wQxDM4Q7wE1YyUvHElGQ1lsrd1wTH7ejHO3dTaPcOzWuo09v
NsUrx+l2yIFwLrOnzpIl4UVBUgAB/Og7w0Pp+/sRTcvbVhau8IWV6Rq8ihPoN/POVtHoZv5jlQCA
bX8z9QlVlrUNkee5bWxhk8CTMPxk05Fg9mf2SXbv9B2qVtapsnKx13ow58pgSXsJ2swVUwsn8MLU
7Ls6I/aGOovTc2ukoLBTASOBkXxIp4bLEKXVFpplxgntLlm5YFd3GLEjuMAA1tPiIdGb+Q01y2Qv
y33npCBl+TmR2+yO7n638sBdbduLFQuAKJk6MJ1ZzNCNXuKLIPZdQ633ffgj9T+6FCR3+rDGGXC1
kDNLs+/JO3kIYS7RT7UDvwia0cfQ9M7KxPwUNB8iBYrq2Hm+fU7WbM6yPQDTKM2UBK8JJJdbB1Ug
285GirtGAF+9cZiEBtFT2t22qk2P4sVzRheePwyLAXqnWD673OgEe74Sa94pGkpeZKlDS+NoRDJj
jxbAVIRYuriAMEDVYPaP7DE8NmFZHVHVHN/HFU3FTWnl6Ts/laUHWdbhcxYI25XHum7lETLyWnw2
YU95luPBfBCeQd1Lg2RW2RVa297JqAL+UbJRkbZKK6k/LS1EWrxEDPzOQGQWaoNO6VBiA5trb7ra
E+iaNSksLrdXYWHtecvBrRCIgjueF4BE1KRC6Q3pZHrxCXFHKP0hBJRU/1NXOg/ANR6FNKwkKwt3
BmwucdpUFLyO6j0VRmpDHhjBHHPxSYsHJl8cLZWGlR1euDV4HRoTpHfcmXlpXYDgizxGUU4Omt+7
TInPZiN9KxtEkS3ajnZrubcX88rhcaJeUIPWxFN61TkI4a2z0AjPzmTQktgVfQU7tS68kKInTOsr
n3cVsszO77TMr3z5ELcS0E+aImNMW1b/CVfvPm8/DFWy8gouGXr9WTOfYBS9sEsVAscUJrDTaArl
rAfw4qfM5gHJkrsvt5dxPopMM+lyHWcOoRNRl/VMHbpt6L2TSzp4GlO6o/FUBPkdQnrHVrLfx2a7
01Pz8bbtlS186bG/WlThlF5iSahWarn1JCMRUMf+Z6LdlXBzzcwsY1HNPPKyzAlduU+FK2dl/lAw
FXMGIx+vrObi7uHpwDVDBGPP6+IRsuBjpyStG5SfZOlvA40inEEbSfl4e+XUK/jBtGv/Z2hOFdFz
3e2+LAc3g51E2nptE6qPneKl4t6u2qZ8RvROFttAtUpCXa2SvT0Ta81npR6L38nQZQGKX3U1TCpn
RbpF+autjr7H6T5rnW986EsVlqnQabMnWLgqJDCZZ6pWrvCSP6Q6DIbJYQiVntLlpTIEilS9Ecqu
pcZHRa7PfVNCYqqdI9s8MjT9szLyFXe4dBZem5z+/tWRg/curxyoedwGhTcd2IPRfyuhor69PUvO
0KIZTP+KjMOZv3aqHiZ1iVa2G/UmWkrl+MuMmnNdOE9tU38jml7xTtNCzV7XKU3UIW5WaHbPU2Uj
zNXRUbrGtWk2bc0YRewWAMnp9letHO6XQvKrtat1CydvtqMLLukzhAXvU7XbAn36jqjtCvbsuig9
O99TPPHKFgArxKUnJHiY6z+rUNqlpv5RqPGWgsQpsetdKqX3jpc8ggmlvdCmK0/10g6+vl+zeGUw
ZT/IOzS6yhwSNMNHvilJ0fkGKuq7qQiPVfn2Yt/sm2fXoSmoueU5bVyRJfdxCw98Yxc7HORaHLJw
XFQGo8mzqGJO1K+XizuOvqH4OUKZKVKfcaQh97zWlFlcv1cmprP0av+8JjIktC9GeN97ykNPnfcb
NRoVFbGwW9mqJS/y+mumn/LKVGFpZWPnHcN5WvGzy6L2AJeodk77wtrL+cS41+sQCGVJv3If1pZx
+mGvDDdmhXB5Y0foTqMPPFbO1zpZw3Mvf5zDIz3da1A+lzaiBvrhNoVm1onARFeF79yZSgpPqYRI
faR4qHTLkr+pkSZZ8WFLnpJaIjP0ylSyn6dBCCrTU6PHfMpLcRcG3nch225Y6cd/cCpTToBEDh2o
uatEVzKNnZaSvWIzENcYW8P6BocHoJN+5Zy8eMGZl3whBvgfU7P7Zft0WFB6zc6BKXmQa+lICYEv
DWDoADn4aGtj+F3rAAWAZ5LVj00P4/2WwXv70YpLCaoCOWwit+4NLdtocZvWj0PjlMoxAfl6HgcT
okjg58OkB6CiYI9P9ukkW/TMbi/ZwrnD2+MsSIYpoM/JY0KG5ArJwE/kqtNtUn+40xpzJWZaCgtN
gGWMEBhUFOz5uJ0sRIrz8CI3LfLHtrfulT4/O4inqoP4Ieva+0ZFp00xP8WB8uP2981H/V5CUlQ8
6MIz2Eula+afOgb5MssUxilqcgRsxEOeBXuzVXa15R8ax0aei+hbFTBoBvuxiDaKsfaCL6wxdIHa
VGHTOOTzClE8wKACwV7j1mbmQUKVc832gR9G1kq1YemCvzY0d5RGXiTjJJDRC+ezUdDkkcuHuNL3
vZbfN4b+qc6rX7fXd83kzGGiuGSUFbMTLkIvCBkZZnoKI9R+81ZDbRl5po3W+NDkQvz29bblyVvN
b+Dr6Gv2qgI5Y+4dRfRTKeq/di7aU4IKLV1H/3FQKyZTnAYa34oCATw59RovzkL8cnGkZzGFDWqe
mpHXu4pSJs+lHtcowaKxVh4SVKyH46Aozdrk+MJaTxPj5MSQWl938Dsn6kpwe/5ZNEWzy+s4AqVe
tJu4aOSd38a/EqRltsKnMnJ7qRcOsGlBZTPBFGgKze9vU5hpZdsEUHVZ7awA1ySS3W0TS+tJHQOK
SCLcaw6DEMdNpyCQTgzFRGF/8Iqnqqth+H2+bWfhJYLEgOnKqb1FV2nmDvS6Iy/RnNKVkLaTN0Mi
EF70kxRBaXS2G7Hy8C2s3IW52Y3UEtsXg6k7J7uBk8uwzmHerFz66YbN7sGFidkNVAelzoxIDc/B
kG3NsdmhuHQIRrGtlW5ft95KNL1mbjqkrwKVvEsir/MIxiCp3onO1e16ExjthkEqZS0zXbjifNrE
wsWQBIDEWbKdI+7XQ/acMEns+xtVKqPDaNaIvpaVzZhhoR2MOBjfgeII3IRV+HL7rCwlDlyziVec
B3Kax7381iSo0KQrKuEGskgOo5HZXyIxNkxfSfE2ayfpIUlVkHeXjE+VHmj7bJqjCpzeWSO1W1gJ
EGtE19MEEqIns00Oae3F/TgIt3Uyewt6/2sbDV+ywtxk8Fmrmv/T91HMddpypUy+cC8vDM+2m2JH
gWR3OLhwdKXPeZNVW0OPw7M35MHHWK/XAI4L9xN0I0D3CQuBctDsfg51q9ooXIdnvS+1I3wV/bYv
xsAdpW4t0V0w9Xp3jdlYDPSJEcXORHNbxXqva/W9A5g2sm339ilaMzM7xKFNvX8oBwd67AiqdtTF
jDh3J1Gk23YWXQ2lD0YSwPfQVL88rGOI2q8u/Nitbe0cKPahVvIVSOjip4AdMidBAZDws08ZICPO
ROP0LpKPdyD2Nx1jUZ4YVzzadKauPJpjE5eSLECNPTOjmPWgZRmt1SF7EAxlSmXKrAqkJOMZ4pRN
B7b79tItfRdR+NS8Q1KLe3a5dGEnAKOVInEpIu0S2I0KE6EAz1t545biYGiA6DsQBQIPnecncV0l
hW9AEiUHg3ymF1nsYWtnmKbNysc8ZKRlo9aazlQsYqib2hbjqbVa+c/tr10KiS9+xnSSXrnwQbU7
OrTUWYZayQhH2+KbLifp0atH7XOeNv1mgqP/UAJBFpXkwTtNICsGFErfCDtoVs7tgofh3aeTMY0i
MNM9bc6rX+N0USaZRaq7cO5DQ+7UzZPIomyXO9SghmY1clvchdcGZ28y/H+tBHnReEr6uj1CWdmK
XcfkKNSclhyN21jpKOJJVRjQatATDT7ZJAgpd/bSGkHUwp3lIMB2BCodSrZ58aTRoSGpMt1Hmzl3
C699NNLoeHu3l95rsNX0cZmTIoCbhclyw99AD+m4Uj5k+cbMffFsmFH6Gzzak1EjzaznbxyNmHIu
KK/+z+bsgNVZ5rUQX/mu2oTRpvaRSE3Tb3LQrT2Li2dnon+Df5TYdA5sUQnYAi9j9prHJEAbOcyL
kyahIec2ial3uyaJrLVbvLhnwNRlYC0TkdHMWZRmFztemQauYfcBlF4JlKeO/+X2rmkLPnC6C4A/
QaxTy5hZgdnXlJQqIdbvpPHRKU0QOoYXM4qRBJb0QQ+q6AmlavMLlDWGch8WYaw91XJZth96Weci
BcBK/3pFrzXM/w1tv2utcYAIqgvNZ7nsuwePyddhU2ier+79wemGrS63Ur/Ja2/4Ab1ALr9v09bJ
P5pKkN1TvmgAzAsz/Ws7oeMWEcNXD7LaB6ir5BWJVzQ2irKN6ix4TnVthC1HQY8zrobka6T6DTqy
zBiF4nB7oa53A0Az80vw3pJgX9HLJ6nX4ryb0kUHZGQWvh/kEv6LyHrrUaN+MRGlgNSyuK/6fDar
KANfpNhyA1Sc0ZQWVCIhX82Nh6RJ3nhnX2xB6CEDTKCTMs+3GGKoswG5jpNsoW9QWFVztmwZPJqM
qKaf1wgCj7b58fZKzh/BF6O0P6lPQMd6Jcfm8WxFtuNLJ7/nbm8iZI2+Jb5Sa9s810Nt5cmdzu/r
N34qB8mIzBFVY/Fq1K0ZiDEAdQ50NR7kKtwbA0O2vfzJt+y9l97raXGSs/F0+xPn7mIyilWuLWsK
U+n8qXEYgjA64Z3A/+tbioTxqa6c56pr7jvbeLptbH4yJ2PUPMkbYHVidnAWxTBXP8UbRsrsACDf
bcPsMgquQqrMNz6gk6FpGeGcUXSmiGceXkmiTIxU1U6S8zMbmkPu5dvUsDZl/3z7i5aWD9JQjamw
qcQ6j8tANHS2zgy5i6anqyvSh0hu94nSPw3aGq/aVYzCR9k02zkZNvulzSvGchcmBbJqsduPyGop
4pA7xZkJemOTjS069sZjl2sfRabtDCu6a000WL1MXlnZhSvBIXzh8pY5L1f5J+KlgTlG/tlRJP0d
w3AQF1SD/NDW0Y/bS7twHaDVZE0ZoafdOs/v6qJtgFHGpuvZojoodld/svQy+p52en5qSj16r6tS
oG5a2WOU20vQ3Vy5kMrST+D48NxoUN5cMT0HMrgXCNh4tKUUWfC+yYXYDn4khk3Y+8ldDDFZufWY
6AzPdm912aGIopE58c6Oxo0PuF3bOkrpfBVtNunhlWH/qyxSixclLdCm7RrGlTZe5zTlPm1lqFNu
L+HSZk3kQPACMU12FQuklh17pegTN/Vpjebjt6JUj52kvBFnMB1M7jWvjUJ6Ks/fgbarmdGM2/Zk
+DCtD9JjkJnQpegryMx52PafGUpUlPsgXp0fCAmfaDiDYZ5U8c7y/a2Ie1c2xLaJP2TBsPKILm79
FAeSbpF4z9+bUjAWhPql7HptnyebNqqQzovKZ7UzfwAne/ZC49D045c66Itf/7BrU19AIWaE9Wzm
kjtnNMlVAchF/sMIRQwjUGdGeFcu8tJq4rcMpHu4RsYcdSqQkLaSDlI9m2OyyfpCIOSVj7s6ESiY
I+azh/9gjQdvaVWp15DFwlVFz236Ua8TGz0bIjhAYXUwmyTYhkWvnEfa2yDdTSuJNn7Wj/eBnQ6f
4XtGyLZv8+bb7dVdeINANnKEYG7nJM2fhraGkYu1H+AmSrW7smDusfWTcOX4zGPV6azS2GFZQcAy
+DV76UZq0kwMtNLJsrK/Xmsfnci7V0V80tton2r6wyAZ+9sftnTZDQdmaSrGcCbO58yqnEm30VZH
t0i1aq8idnLy5Tjelzi4Fb9yNTswfR5AbIXSN02F67apFfpqRe3xTDuj/lW3mvQp6iIogHrMGodY
KxPlVPfNR7MKD0Un2mMiW0F9iAxhf7CMvPyaV3p3P/SJvbIKS9s7RYi0yBxdhjL58oSZchwWtZIq
rh0Um7HVXF7ulfrf0kJPpPzULCbO1vkh7pJmoLWWUPDLnOoUonX/UJSt9dAGjG2sPEFLtl6OEUhs
hhXm5ZE0C2vR63QvmFXYcmJ3kgIZNLRWbz878DkwdzLxxF55u0AyvcGI/NG1bJoMeXFn++NfoOj/
YIZdmZQxuPtXg/t2ZBYwzxrMjxlDtI3SMNzEdi0f1M5bY1lYWjhgkkwkKJQSriiFbZTTKwW22ZOX
KAdwTpiMTo6arLxJC2agBACRycwxj+A8861KxUi6fEzc1mDMVxOa71Yy2PC20/T97T1SFzz2a1tz
TFo0SKWtBpIHRtK27qPMkLUttGlSMRGKic99Y6h/xyYPW+ChWfKs+In/JfdUq0XsV1cOXtXkD3FU
IO7ge00MVDeIc3MLfWBtbspUz6NDFQuv+6ImYfsnUUMuUB4qiQ6Ri5aeuxSQ4qaLY4fJzLxJHjpD
mPFW9+NVjvClD53mt2mvobBxPf2eiNGWJ84DuFZ06N3SoX8H28IjQ0OVOJi9yN7Z+vgPUQwQObIh
ayJfuBq8kigdaFIsWSfFS0BDB5u2VbeVt5ICXTVQcJ0OATTdG/gNieanJ/LVE9iIwvRNoTZuk3bp
Hj5D/85SiAUrx7ffWUCuNjX0NvvMN2R4hbphA+9vvdVrY00IbGmVdYIpojZmTq645cdp9quJVeMk
68+1/9Prz105bCvkIceft0/u0iXh8XFYU14MQMqXn6xmsBZ6seBlahB29pSN2WgMI64Ncy7kYriU
l9IHhBaU2i7NMHhvh5YWR+cgjMxtWZZi2xblFnnudqtlobWS+i28NPRlZahpIO0B5jX7KiNQa4gf
M8eVEZR+KIEwfJOHJF8JJJZ26eU5m3wziewsky1tuYEoDm2Kvi42ifREUesgM0tQer81KlNv3ygo
AgG9EBcxITQzViCqU3pG37my0oHwV+yRVAsKx9iAinCs1gBeS+cC9NM0qkYocVU/CqiFRPHYwSwg
OfXJy4YaFR8pv9PaUl9ZxkVTRFwo6lhcvbmf9siQg0hLorPq00zQR8NwwzZA8c4Y1ih3lnYM7lni
Ayh3JhK7y2NYGWVv5gK5zlHKkkOS+09qnsEUGgvZTWRfHJN+zFZCkkWbyGtR9HAIAOcbxziLQCpU
pmiuDb+SqHkK6vYQaMZjnxmPpaKvHP2rfgHvKltGjQVQrAp7/ewbB08iLKo149R0vlvk/im0i32t
hrtMKs5DgnCgbz/T538vSerKGb2+5QhbM2pMUkYlBMKsy+WNRKJlvpN7J4cLIXNkGj/cdf4Hkby9
1IElBuamh2jiJJz5k3HQcgZWaLQalfNZ8cL70LKe+ddfb1+6pQ+a2ofMFfMaXEUqwhE6FOvAHH35
3hq6raIHR4ZjNr0YVnAK10kJzNaU3kidYUi5ut75AG8t8LvEDZx4o0nWNou7TZD+yfJjjrhUhaj0
7U9bKFlh0ebWQa2HDuI82YL0mTLpMATkCXb7K5OE/LlBoFyFvbfJ/qRqVKJAb3VA65lJ/B0PbXSf
CUX5VXcJKqddtMarc+2zQbxxJ4neoWRkTPXy8ACSjyH9GEZXMcctiKLnWI2jfzigbCScOkhn6Ffv
AuGfKERt5G4ZMYEr1KM0Zs2mMpSzba2p0CydHQb1puRAx2/Pq3GSYqZ+mJgj5ChycuiD4a/IC/Wh
jQBsJ9z7N8fv1N8nGb+p0AM5+ux9UBGwdjKI5lwRDy7cqwevtA40rVeOzdIuTQgLKNhIL4ngL3dp
bHzHgOLNOY1lOBxp96b7KOddv304p+t7WW7nvyf24TywWVewCsSFuqQqe8q21sdQaTai/9QEzNor
f0rpo1N8toe1nvrS/eN5ZWiVkjvI39l3JXkte35OAVeyUKobf6Tlj7GPN5kdH8AISp28chKvHz2+
ENAI53CqGM9z4SRRQjODEOhUCfOPI8V/5DD+7ufxr9sLubRdU0mHuBYSEnBBl9vVKVKaDt1ADdyP
6Bobh84sPtw2sXTOQfkQO6owPl6VvpvAmIZpUsetsmHTwI0AKaIjZ7uiSFeO+PVLOpWGSOSmygZw
jtnHKE3b+FprRBPRhPSOaUfv0LcR6WnSAkDvK197HxmaWItdjYW9osAMxyHhENO/c89kJHLRMe/k
uVpYK+29CDI6w7JkZOpdmxudvSkTvOOmAHwkn4wwHbWjsJzwR9971XPchP3PZOj1nybE589KpOA+
I4iu0o3QC4aFpTGyaQtkBsy+oQP8F0qlxPxDbwuG+tzx0ndmqtXnTsoy45T5edVvGisJ+02vjkm2
E4UVjtyMob0zjUY/Ml5d1o+U7Zl9zgZNfYKuNe23EMpF9kZttLRiHkCbSNqlwvis+EVkHb0+TsuD
Y6XSZ3Osx2bfpWn0Pu0NMzyErRdZh3gU+gfbC9p7pUXUcucPPZIcVsQ06V7UvfUllaM0g0lXbaxN
pjbde0sWdbyS0S9cUoILSFQh0wE4PA/re0mD9rnkiRjDdDtU8c6CGDyuEYaDvalnmGMYV1nv59Nm
ODls0k2chrR0htsub1BVJ3EWOFXvWkG0HU1nG+vGph2SU2Orh6gZ94r2HEjZkRzDf7uPYOQbHmqo
7XSZZtGlaUUv496b5gNkqTF3ncjHQ2cxLR1YdXy8fYmXjjgNRjq4RCCTlvulKUQSoCjVqGuPZXPv
RdqxKNoDx3AFKrXgjujVTtpwxBzWFdOcoveSXJp9eyrpSB99M4lORTmsvVELHonpALzR1Bu6JqMY
BliwkzoIz8M4OKAPA//kSbAOaI4vXOi6w5V9Wii5wrFKFg3ikaSTBONy9VQ09Zy2Ze63HOWh3Zqh
qd3rIFnelVI0fJOY6HpXJXYl7S1/iB4Kx5Q+DHqtIvmuaOn72rb7O/jrjXorKEuvgOBmd4bUjfbx
KymMabFe1TTaUSheVYeVO5rhk1V9ilKSx9SDRszfICu0jdfK67OjNBmcGnJTy3XqIsxLsEOoFLGv
1pGreWm41ZzCdFvhAIeLsmF/+9TOCzb/2WI4iM2GtomC7+XHRZWm5JbNDdGccQvr6M+kaI6BIZ6U
enjo9fz32NFHGOv3lZZ1hNXBz5UfMPMOLz8A5jjCSbIErursihql6jleT9UU0Ln+2Qrpr2zr3h8n
JYc8/OE0efOh9qPwiTc6/2z5jnQe2Y7t7Z+xtOQ0k2l2A86C12N2e/swzpBj6rxTrqtFto/k3ge6
GWloqFdj8DZX8d8nQ/JC8gXpEp3LyzVXQ0m1xzKIwKEq297SNp7vbcshXfmmmauYm5nDXX2A923b
mMDeIgZHNzSblGKbdNaw1rufRRUvhqBOnNhjQSQQW1x+j5nWVdq1CvDCPgiOFi7j1I7A+BojbvdF
8P9IO7PluI0mSj8RIrAvt0CvJEWKkizRvkGIlo3Cvq9PPx/omd9NNKIR9FwzgtlVyMrKyjx5TkpM
RN7o9gdbRKg3m3OrdIZAzMyoC5u6FktRZCBv1fbyoUsyr+q5PFvbNYMtIaM135hljCA2Q6ryijNH
C4cQIKwEhV822ndiKHRIXyVlp2ay2LieV0zNdKXkgLy0SaMXh6ESRj3GGRsGApsqmNAHV+2SvZw0
WxNaW5YW+zeSCbRVpMoneDypVYa+rbW/MzUbAUMNOjjInHgsql2ShfRKp0imysigrOwcJjktVM+W
1C44CcYnXzWtKoGhqP1rWZXNlqLh9XeGu5XZPugnqIuAy3/vWwrtoS4Sjn5WlU77amda2bu9EYR/
1jGj567eVXa1kSSvmgSTAR4LCOUVD6BmS2ZKxhKdrYgJ/H6Uc3dSHGqT42NjqPvbfrxydqgxcdOC
ZIOyeNkCMyo/9xNdiu70qn11mlh1aXco+yQIACUnUn02+2HY+PgrgWHW9+FuBwJN7WIR8xHcsOUg
gPSdmuG+lKajXW1Nnq65FwrKcArN/T3weu8/WwXC2gyDRtwZ0vicV6F+CovB3vdws5w+voGXltT3
lpomADVtZTIcv03ndTTgR7dXpzB2ozZ8SIOCT6iIzt4IritJAW0UjfANAyGKr4sFps7QKFbMeyLR
FK+OPknNfaN+G5Q/I0VyEVj4D25yaW6xSrXQuzZNkYFMoPz97LBkumN9qvlML8rG77YUhg9lphTf
bm/ufLouqghzlKVjyvGDGID4vnxjW07haGNVN0yhJPM4qlPvArSbvNHmmZBXebcHCmTfV2GlfxaJ
voUUX3PUS/PzR7jIvPy24HR0jXzqh4ASXmuGAvnlNEi3aAlX3JXzDh5lhvheQyEngzZULKfq2RjH
kqeZkVCzYLKnd5wtSOK6KTig554RvZVFQKsq0cK5pltnYbRC3TMBPmU71YwYC9ZpU28xe634Kegy
nbooDSpU4xbmkiprYyctpLMw7fwlr6rwPg275h7hDHM3FE7+B1AHxbONaCunX7cMExaRm4740neA
g/S50JLkjkaB/AlOxemzMkXKSzCJ4JmCfvpX2tYm4whpmJ5vu+2qaQpD+C+f9KpXBiWwFGS98M+m
VRVeOeb9ziqD6D6TFPWhcsLsrq7Get92crpVBVtx2TdcJkCxtRps7WuBVFh1BOlX/zToOejdagOQ
tnJlcNLeiF1Z3pVuRyDpktQ5SneiQFH/5qMw41mDbx1ScMIvaHLFP0WY9BuRYM1t8co3BCvaB8t3
Qtn2RgTYhInQYbgL6gKCuAiBNMeqNp6Ca6uD5RxFRa6Nmf7k/ZnHmadpGlNUXsJKM1x9MIXp+Y1u
pK4YoHV2O7WRnuq6Vz9IQjUHO8bh/7W8iDYw6wGdaqsUHhQ3gI2uzSS3DI/MNVM9/fO2h64E1ne2
FsfSScx4gi4sPDfWAMuY+ciDAFSt8p34fkhVep9W1X7tra2nx+ru2hRC5jRzhkW/392BHmg4mb10
Nu0qOYRFOD2GtqTdmVkpDubE3JUVNFtT6tcJFRv7r1FtfgJehHEwk4ocTyI5++3P3n8INPkoja/h
WG081Fd91JmjHOMBdEMXrpOH8ph2jVKcu5IgnkJv5OTfu+GDk8tvfoIIEfgN8vS5svV+OSoKHa0+
AmelfsX8VhzO9GGZKx+o2Sq7236yFk4ubC3FmO3Rd4a2i9K7Up+QEITb88TE0LDRYF2Ll4CeeUpB
hc+c2mJFeWALNaoZux1gbLdD+pqJV2rHUBb3pv1qdltluTWHuLC3xPrkgQgGu2jzc2pHXkNdd1I8
qQTes5HorjkETweqZfMY+1UsCURthq2MMnirWrCS16QAIbJYRfSgFt0k729/qxVrtj6HRi71WUBj
4X5NYmaB3NpInTfDUZfkU80Yh9+2x9tmKADhYIus7NLQ8mFf1XSnay0xTwmPsO9ZFw0PtZoXrpVq
wY8yEdLZGkO1ONYIG0SHZsaRH6eiL6uHqLTUxpPj0qIVGZV9sqvUzmEQSMoGf+a/l3oqwEX/fZAk
XRykuMwfmqJofxuN0Q93eeDzrM/G3LQ/5400fg1HxqU9sNfG16kWzqw4L49oJOvxvemTce2mSbOS
e0pz9XBoZKOWd508xC9q09o2FQmZIjyc04hz1Krxl2Q1tsoF0w7RUe7k+ruW+haKiCFIFIiwm1ic
07GQIJ6s7Hby7FQbJbevyrJ0I7+oxwMIlVbfU7vRh12sGJnuCZm3wGkwo/Fr1GlT67JE4+SETdLv
HER6u30soKlzi0LuDDcvZDM5lmNtvZSpHzUebGyG+tnuiq7Z932ctV6aAmD+DoiqsvgHjRbsxTA4
6Q7Si0ndD0rNUHbXd0g4FSnqVl4cBP2LRPnL3/GSqwrXiTs78XI7hl866qbKPJEHWhSeijybXAnF
7ue2VdDZVdO+6F1j1LRgJzR6y1Wmjh3pUl5KeybRBsdtIax/anudka/RySrhSRAn/eWbCpUYRTnM
/bhdhOB38aKktgKVUkqT2m0aLSu9CqYMwxN1ACZLVYT1lcqr/2KQCecuhDXQXsZ+/sOYiulrUTE+
6WatqfYHpxJ4eC1HsHwiv5WFz3RKfRA0qRYdc5SkkWv1J5LJMJJ63ueFPHSuVnXd4IqiyYYd9GZ0
eiaTCX8KmqlZ7NI4BTml1YEausVo1M8poKYX5EOb/iHXGsS9afAEEXTho1rt7NqWmgMgvg7VuTik
4qP1VZg8GGFX98dOp+i075VpGI4g3OvhsQAgFe6MQQWPZlmdYR6Yfeta17FyPfSgOU9fZjGy0gW2
VnNmEilQ9kpSSUw0oNIe7Qtj7p/qEBg1Z1hPp9eiqxCvzDSYXl34SLSUUR8fdAGMD7bhEQaqn3mT
6ONBQHQ7MC5RTeWzU7djfJzkuLGOKcFBcsXYwx1qR7b4ritdY+0n8DNbo0LX9wflE0CpWLaAni8b
fnbfl2XWQqzZTdJTJXff5G7643Y8ur48uHXo6wFE5e6glPH+OpTIAyWJr3mGP7TnjRY/dmp1DGT7
rtUkBDyt18rKs40scYm9mDP7d1bnK+Yip5gmRQURVIfntAPT5QqpcsTOKLGeqGNYunJTReU31IxT
NBV5iKQur5D8WY5Ts9lPfq89BZk/hhv1u5X0iiooEyn012aC6MUVEAjGKbQo6pnq+THZpyxV8HRI
W8bvVvrl9ravVe55kZPpzPCTuTbwfgeYj4yyLDbMs5lY3SmfEhVyd835Ekypcepj4OqSHfif8oQC
aTumyOehz7uvA30LXr266IsfssibQ6SDK7tv/bOcjMoxjEEtRWFPj1Wbun2eIFyZc9bOt5e/kkLM
6AngPgpEiVdFOqfpKlPJzeaMi/tfmXRWHpzGSb/WciztFe6c2+auzxH7+faMpS1GxUx7v9mdpg1h
K6nWWdKE+Tkvi/GTrm+23VYyCF5rrGbWO2VEcmElUIEaADeaznA7t+MjY4Ca6fV1WlkvweCEGyX0
tTXxSIYYR4Vw/qqEJfLIbseAS1WJ099TvfqhB/7GU/Wtt/s+VQGSBNx4JhXnay0zSycCR1fjFucu
TuxXv0PiZUeTPUPy2ymVghZLawGSsiXrpQD6prhKHdv6DvFa+e9YkerBYxYjLHdKPJFrj3E9BHvF
bKv40EpwtXiTUkEgrkzq9KtxVIrXeW4GlAGbdnhqaNQKlxnX5BdDLM1ra5T6Z/J6a9inuYZGeV3P
WIGmo/qax4V9jyhx+g0166Hc9YPtFBsx6/rrgtulWAg+jQ6xvgwOkmPEo1po0qln9t+cqSAk5xed
x409vzbzbsuXyXUQ2SVaFrJ/knzouN1GaaEeBwydPCs5mgK3z8WaMWL/LMlKe+RqEghUhxZKfTKe
Qz/yciM8CusRbMfu41bov9AYoStqUDp7f/qGGIhtklgEVMN3peiL0SDOK14+bIRxNEb8FMYJeZwv
Dl8qZyglh2l0Nttgx/1/F08hnEdMjt22cx25mPmECgQVNWbBrmaSrcKsnVDLGHTVRncMQw/eaWAl
9xDd7j9qiQoYnsb9wHAN18T7bTOHUh2aULVOlaj5ONqDrBQvVdD9tMrpY5vHdQdolSSDycWZq2x5
GUlBo0ajiogN9B3PhTzBNlmLv5t82rhg32oFFwHlzRAhn8c3CjJkHIu6e2gF7cQrDjYqVVfCT6Is
1dAz68CkECZPwjUkH61HmTZafefUZG0uOCjcBarF8hdVVkP3zAF+A4b5m7CBwLds/8gtLfpKKt+S
+TJZ03stSAN5B2E3oDURCtuGb11M0S4VEuQtmRbbBqwTNq/WIY2ax250CtktoS55nvLCBLgFm2Ow
84Mx+fv2F10ct39WD3aQTG6GYC6RAWGYZWXFEwTKn+kQ6+FdxNRK42wS6C6uhn/sAFnnXpjJ55YX
kT+mZmhMDOs3xXAQvdiZMQ8guGOcMPIgkuENWD7IfUeLV+xEZX6ppeeoKY8i2Qhmqz+E+4Nqztvw
w6Iy0WpDWTh6PJ0ZUrqTB3Fqii3I9eqe8s9hlGCc8SpnY94t67Vegdgv1l2nC11fZTpGEhsxbHUl
kN6AyQSI5CypCIw6mAbbnrKzbRWUH8yvxaYGyroJqlIQVoCKXJ73wSddBPdpnRM1U74MzEKFOybS
2ux42wsXEewf72AciZwfLOEVilAHniEl86ieYtp7tYxPsGoFaIMHZwsM7Ua4XDwvrozNi75I9Lu+
lCuq+NHdpOvJLg6KzgXOne5HekFemGfFPf1oEbo8tq3fbq9zy/TsORemc5hY0dAshrOqvdS1chRF
+lOxonOf9U9OYXyB5eh02+LqzrKh88YCQ1neQQ7av7VdQVY4SMNjK0afIrRtHmIRFExKdVuuv8jc
3/YWwgoO+HxHAOt+v8DOHsbQQjPjrDRqfUzl0Ag8WtABj2xN8+JI0T1k5Zv97UWuHThMgxUBKQwt
xyKEq2qsJV2MumeUaPUxgVznGEsKYjOTs9U2XTU1MwoyFAPkddmGDsGMa1x89qmZ/PSY1kVzjJOi
39O2NjfO97xXy4tpTqX/nyn1/V7aXU1WUtjpXZbCfV9Dpk91gBrIERIm646bt/Eax6LgxvXDMEk+
eLd3dc11Lu0vLvtU6JGwyxkqNtTxfS1lzDdWyLH4JlPSkw9M9ra9tcMBgtSiS2ODW1heEYz/RLGV
TgAXsrY56QmSlinNm10Sm/ou6sz0U2hO4w6pFG0j/Kx/1H8tLyICFJ+d1hVJdJYg5c4Rx+vQZhfl
1rN2/YP+a2b+GRenv8qA8Qo70U9ZPD5QkUNfvIRQNyo+8eYAt+8c1U57Mm1p2oh4W+ubv/SFYebn
UzNvoLQChTbuG33U3UJj/icsYv9w+yOum7KI02TXM87mvSmfx049zHybUvGp5FFGD5/Rwq1izapr
kuzOTCO8BpencETbXomJBydhiXPdvsrKfWoPeyXY4pJc9ckLQ8szGJiD30fCOvXSAD1M+7dSS2DE
4T43wmCvI0cnuvr1P2whs9HMPLA+UBLvt1BUUq0XXQCYJoUQVfOPbWZkbkIh+//LzlLmVpK0qVfN
Kjon2mvq/yVbX0Jli7x2zR3A/qAXrIM6hVfy/VqoFea9LkvhuegYnWppyDRuvNX6XDNis1WUA+eq
5LJ9ZpaZKilDLZ/bOt5DZnZwnM9NoWx49porXFhZNs54CtgySOn27NTHcvipFl8an5pr99POPjUQ
xd/+OFcjg/P7h3b7zBQGQPWKI06REqjoNUvcISaQe4VRBHtfEoob9YpyJFnWdhpV5J2kMzlVa/XM
UF/JX2//iLXbHOapGZEkAw1f1npj4TOrYgC+NPTXSv9b6+R9PGV7WpX7Xtqoh61+RPDJTHkDVr7i
DqIHWjA2MQ3n2A+8XoDw1Iezbhb/wcxb824G52jQN793SHDJEkHYt86gk4u9GHUpcWPZHiPmP9AB
vr1/ytqiLq0twodWp2ZlR0p4jsukLY+6EfT9Tmly7WAGuesMWdXvMvCA6r5vpOHnBMnHqbdKwbMx
1QAs24zgqiejAviyq+V2fLXzod+C5q98ZaY1ZwK1N/aeZfZU9rw4DTOoznH9YM4CWcOXlOds3r60
EHXd3pGVwE05jKBtEBIYv13GA6QO67DKzBPkhHdQn4d24qYd4vPVVuRe2XrAHkDpGAQnTVtGnoIG
V4zYIUNxg+JZ+vBJt9rPpIcb53RODRZJ2qWZZRDVcykcqVR1p47G4mkeHYHh0P8gmHxOq7Eyjyub
RNMrBs5ygv5XH1rzHFJd2HW+EnkMQMX7SK+2As/6vv1rapEL1VGaJEYPrUMTJtPOyaYDdPKxJ0vJ
b7ddYdUQw1sMYM+Ew1d3eDoVdWNG8mkKHeehiIwo9/qxlX+AnCs23G7FFijymeuHK4IpxvnvFwmQ
OhWhrdRmfBcNefKQJJN1VMy+P/rI2G7kkiun6Z2p+QRcmKp63mIm7evzaIEPq2xJMJxWKocJrOEh
luTfnVbakgBeu5oc5v14QcNQwbj3e5ui7emHJrpxamhTN/IXv7lTlAaZr0dDZVYy3lIRWFkjYBXL
oULLsMEVdVIGmVwShL5P7UTeW1hKM/WQUqzRn6VC30her1jl3pz/wlEWQTS0Cj8yB90+T3TgfuZO
CqHlEJvZK+Dw/gHiZeOFz2hObqI21ivJbkcLmdblVyOIiO6KY8nPvV5LP4sidE4x0F00ZBqn8MbW
n0697xtfnbFMvtx279XAMBNQMOJJLWg5KCaF9qCnogOsaGT+Z7MZxL2hjN//gxGHMjlVRqLqMsjl
EVTHo9ENAESquyjrD8a4NdW/4lszqpvBEt70gJNmX7jw59CvIwjVjOqcxspes0PXiNVjK8tHdlWL
2oMzBRs7t3ZHXFqcf9GFxQK5TaB4VXkONSn1nFT/Umdd6k1OH+6Zud9Stl42ft+C66W9xZ2Uh83I
3AJD9+pg0vwv+zD6lg66+QelN/1FNiP7Z1LEduCGaVL/PWVKKRjUZFrA1RtYXg992W0xD2xswVKJ
0BxBk8QhkgSTyBLJ08p4cqBTddCYGaoa1ixkztR4f9uZ3tK55V3GzUxbUqeLd8VV2SRqWrZ160OY
ld03erFXo3gfj/mhrNVP6Op8qhAolTP70RT1WW6mQySMe4u77/bvWPe4f3/G4rznccdvyNESHC1f
B4ejHJnn2pvICjYWJKidWbtjv8WWvL7j/xpdFDtGpatLofTRuTAi1EF1d5QbL8yei/y326tbNcSs
BB8LtSSqVe+9WyJYR4HUxnd+kgP3yIu6RkUOLrjfqqG0vvWNBo3tbZNroYja7f9MLjZUt3pDdKHR
nxOr2SvFeJbQo7htYuWCpYnNqBv5iT3j0N+vCimCKLcqzmymCS/VPlnpvZ9ujZ9tGFm+wCbqigEC
7fbJtwjezuCG7ZGAt7Fbqx/o36W8YeUuwo/wzQJuUsi5Aax9h1Zy71jFc1Jbnjz0P2/v2tqH0cEA
mG8ixHARvt+1BLkYP+mn9qRI9gOUYidr3OKB3jCxRMqmUVaMmqBe2U+Z89OiAvsnCqDJRuhYSwgu
FqItnDpBMKov4iY/mzXqokm0G5InWZcoM0/u1B9v79qWsYU7D0y5aVEjoNQ1NLFrxl47TVr4BSYm
fAEuhfqUWlm3RUi/5haXS1wECBSZ5BgkmHUq4XY4GGH1l6OBUnM6Vd3pcr71UFrz9Utz83e98MKp
t2pmRoR9gqB+V5jFOZm0swjzjz+H6Wr+zwO1+WdcmDHQfTJiPYIdCJmhPwd9TiMCIcxd2RXmFhx+
LbBfGpu3+MJYDSFCpGeKdrKy6Sy6l1pz3Dx4LAzblYLnYYvNd9310ZOEP1sxrgY6u3qcTCYYkrNe
Zr9Sx3R5QH277YqrJniZzSyQUB4t3xW5IeRiVMb4DGz2kJjys5zYv902sep3zIrSSGSGm4mb95s2
GLqU62oT33X04r5rZZd8CZTwN5X72Cv10NyIfquH68Lc4huV1Oa7uomTsyGV+smEl2ufG1JwUhEd
8RKzbffBME4bPdmtNc4/6sIxbDmUatFH9mmwn2zrXppe/eiPKfj79k6uf6x/d3KRVwJwHo3Qh8Am
7M2jwZDnkG653PrugbhiWmCeFlrEQZOElaQf7c9acmo0U0XtQkDCZZUZ49OY5tF5jLrmeHtd8y2x
TNvotiExRZkOlt6Fh4SOJSA+rFtafLzE4spVxd8TGAan0qBR+lsqYVMKtprPqyu9MLrwkw4630GC
jvJEZWIfWsCKm5cknBJ39KddaCgvH1sj42ZEc4S0SEtZ6LJs16MCAtjJiM5RbT8EUwjkNv4WONVT
Vtb7UREwvYTiPqiZfLtteN68y839x/A8lUEJm/HdxRVdxZARK7Fsneyq8qbKP9vFUy+26PaWu/lm
hfFZipKUJK+Yxnpf1XsdrjFa+ar4lsaPke48Vn07SS7T1OmXCiq1LRaV1ZUZEBPMmeF1Ka4KnaSx
rIo8R592sTQc2hn/HW81TJdne17ajD9EiQuB0CukVQcy1hyDGhVhuflddA1Kkk73ORz1z6ocf5z+
l6r5DOl6K5oDE3wfSPwhNEZAJcZZriy39s1H5nX+Qhjo42y5sx3IynguzQdvcc7bphUgCSNkcPNo
VzuC8rEVw3TnSGm0RTy+vDVJ29+UaWZQKqwWS8Bj34PHshTJOsexnR1mIP8DLMf+vhaB/hyIJvMC
2fTpdWvx6bbvr1pmKhCwF1WzK2J1v6y5PtGmPUnkWJ4zRn/FvXUQuv53LozvcZp+17Vx6zm+ZhQS
SBOBxRk7syxpNPko5UNqDuekk34EpoRoQHGHdsJOY2yfQX17llcVH0yD5j2mrspwPkWtay5wpWWK
z9ST9Jw29q7O92mjHhnp2Lhbr08cVijPUaqzaI5eTTyCjNWopMTnarQfGj87mDN1X9Pub3+2NTO4
Jzg9QF00jhaHQK/LUmtAlJ1aJ3ius+BlnsRJp3Dj0l77UPgFqHSoGEm555h2eWkH0dhXQ5vcRWMa
uQl6sa4WDMEuHzukFK2QVpUzxZ7USfLh9gKvemPz50LSANIxJn6Ma6i2msVFb0jhXeM3otpFQhFP
jSSnnw0r7T5H1RB4EOP3yCoK5i0OfaQoKYpo0WR9/Isy4jYz+5FmXtOkouJgjGVNg2wY28gLJ6c7
WaGTfu6ycUtW/DqO8q4gyQTeCSaE1vr77Y7VsKvgm7FPCQKtfprfTyiNttVRZzTh9vau+M+MrDb4
sqBgwQa+t5ToGVgdWmQneerz+xwhum/Uo0raZHH3X2zN0/GQHjJTcnUkGG5w9EmNbdB4bbeDkDg9
mKOoKN2G/cfA6dRI2TxqE4bNi4fUbHEs1FZJ6nCo7LOg/wfvhhx9LZXRkD6+ezOkGKg9mZh5xT6k
hPo4GQTpMyWs3Wjm+0KGVD/XNvKSZdLHaqjFwiEIrh8qhWUsoeDfFF1eolKm59/HGkH5UbtHk2+X
6QPQNTneI3u6q1t74064zlSwyw7OVG+0DJe7KLRKH+MWIWqT2t9EMNaHzit7VFWLX0mwdZ+vWXtb
31yPBEi5+Ga5bmQIQmgZMoMaGudPtf5ZGZ4mG5hovjUmvhLPuEgpYM3lGMg0F/EsjZBDTXO1OivJ
76GcHhiUfSziH9HwianVo20EG1Fs7QvikVA2ARSVgYe/P2ZypwzlaAFELf30QKhzYwXKkak+9dqj
4jxKlfQN7bUN71y+gWa3oYxPuAZlSea32FAdOkG1iqT0DEFhsVM6+RdYli1hrhUjEIQCredBPM9O
LwIIt3tDV4Y3vgzljwdgIwFZDFjndphaC4gWiiwzPAEGSn0OYxf3T9uaTi0n0EBVqap+Qu7edqGV
yx+HQmr3FoOlG1u34ot4BYp6NJTZxas8zIpFN5UVDeVGVj01re8q4T8PtnmSRPmjmKwN/1iOY70F
LBxEVeYG6awY9H6BgZKYXRd00R2XvfY6Bmbsu10QmWS1eidG11RGu2d4wZb3VRtIitsMVfyUlEXx
FUXQ5uft7V77qORG5IKMS1hcD+9/jYjjQdVGMHJxIrLffJunHhTS8gYaf8UK6SyaZvCvQsW1xDQn
fh30bRpH57KL99BOema3dc7XsgcghryUNbSKrqHohu/HehLk8V2fpaHbKqP87E9K5MIQON1DcHzf
tox2y1VoH7IoGED021vP2ZUrlm4tTLOIiEAAu5w5CAoRtgqh9AQnX+VGU/Agj873cLA2xtWttf0E
TUmLnqcK6eQiyERTPSg9swTnqLBGjRs9DZ290Ted2LFBHYNSwtwnKqjDRBIvaBO2o4d2Mqc2839G
lIDORl2nr6mutpnbls3I2PSko81l55Xs7ESdCdVVA79odoNVOns1cdLG1dpSZ1K61vzuUfEtMbhV
XlgZ8hhiLPZVOsmGFxg+adpgtf7DMCr573Y4Fq+FkavfxCjRTjaz0ey8KR9aWo5aR89tZOqUmn+n
h7/GPMm+G8go5t4UtYxKWD7DGkcly7MdPKzmH0oUgChpSl38Xku9/0OuMg5oEcGR59lRbjN5blks
f5wZSnbCUMLHOnN8/oVcV79UPXJsz7Lb+MEs+hEelNi479V0LP8sGQz7ZpeSZCAtYwyfI2hZP/vy
UA57O2gaeRcoeQLLmZDyxnNk+D8+jZaTg3rTFChclD60vbZUp85DF0dsVWXeHp7vyxUwopqMT800
7DwYF6FXNKXUO0ahnWrwwShjUDtGmjXTfpjVqxqUbi8GJGorhDSbvTwaB92YqBH9omR1nLpvivIy
Gn9Cxz1PXH8hzfGsaIMY4vr0URuDFJLxLspV7O7CI6EFjmMtMpxTJtA+5S3/pJv1DjUVuIMA6hTd
WTPGxyrVeFv3+9sx7OrYkbbA7KXDRApf7RU1ZeJDMdBoaX5utPLZr/pjlVdf0azbiNxXmQRmGMsz
Z/TR3E5dLLFBzslUY6o5uvysyk+NqbkNY8V1AZ75qJZfby/q6h6crSm8lmc6LSL04pMrGY/aIM/1
Uzy0bljAvGf6bhh+SboNMpTVZcFPxg0IsP+KcpkOuOYrnR/ctWahw6Jgot4TeRkUiQ0TTG+zTrY+
UHMUMW30fojGv26vdC2YwQjEh5sxUFBdvb+CxkqZJt+maBtJ5n2TSL+k0n69beLKQ5gioJaKEBKn
B1uLzcyz2pwcwadrApQ8sumh6bX9ZGwRe6yuhAuOdxYUodco6c5xyr4yIE2OS1DgivFZL4aP1jTw
C16KDKNRLp3fV+93KxUWbGoNHW0N9vTc2VeFeYBeceNIrTkFApeaShOJdSxvMlNLMpqbY3TOs7bt
9l07y1+PVgvPYeeIMNg5bQIMKU4VRGWAA7cfzQJZ5Tz8ynML/79itrUnG4lgpnXumCGbDlOT2/Bu
NxRLy8SqvoVF99sHHWS2N7/uLJmMDJvvdzWX1FYt8gZJ1iy7b0PxKfYVL07L838ww0wigNiZ1XUZ
QoyARtLYt9JJbkKvttEZcmCq/SgwYOY8oKpAMkQRhQCyOFD2ZOrQc8ottI3cgnEltAP+b3/5+FrA
KDH5x2uYB9bCSpO0UetooX8yRG97dZX/oF7/V2qVW+R+a5EQMJfGZDil5qvHTaTEpl86gBDaIXOn
NL+D3/Ao2T68vxtet/D6K66IRYTX5CwcR4QSaIsp8q5XeDRa0ffBMPadCJ+mIXzKHTKWD+3jldH5
R108eKh6qn0hYN5QwrjfqVpou4NFGzzSCPq3Tc1efJFGXJlaeLnkICrSGFYI1h2qJsOMvwLc/dJH
yR3EJpUrwy4cFOZrlW+JuywC4z+GKTs5qBHOcwMLX+nB+aHoDOc5nDQ6NfUwOUJvsCVlsXxa/WOG
ZyNOSQHl6u2dBNKY5CO0M2YypK4ZFV7Tl3eFXsN7Vx20FMHzvrlr4ENXRbsbNPLO2xu8ts7Lyf3F
t8wmoVdS0TL512pHvUy9LJWfb5tYXGVva0Q2TUXMYiZNXUJyzFKWY+bzxR3d3PYUFPZXPba0H0w3
GxuvjPXF/M/SEpej5fOxj0YU3SeIQ1zkliXZDcBgdBuXzXyslm55saQlNCfq5H5I5Vw6mdDtKONf
aUp/zC6YrR1cOgS39291VWQbcxWP/tiyvh3nsdVDzNKdkzz7jD4h5ELqB/sO/3wj8CrMRVNbuOrt
+FLVtnKvwRahN+begFmBKdRAPaVO5W/s3fJp8H9tkZMC2gXuuAz2lcIzNtHV5Gy1Vfk8K7VncN3D
NeXCQyVIHWWjSE7GmPjOA487Hl9BEwVzdiIN2jFGpnieIv8OfNnxdMYSf3ZtBO9eaaU1ioohbb7d
4Kt+tPfNEcLzQMDyeix5Nf28/V1WnYA7H4J5MmzKS+/DYNh0YdNnunxuSKy80Ibioxgd4SlmXHtd
kOtemgBCu2101RkujC4CYqEgbRXIfXmWi/zPqlF/cXFPGw63uL7++UBzKZx2ylsf+P3C/GiS67KK
mHkW1a8iM+8HQrA3dH/kqfTr9nLW7i9eif8zpb43VccBguClWp/VwRZQXKkUOKHlPnRjr6e8UmQF
6sZaYb400DZ2cjX2msTc/+eHC9tjlvujyGxx5zT9Lyc2vtmF034SUP14aI/SZhit0gspeXuGCmwB
J+Mhb0obx2F1B2b0OjVfE4WNOXpeXKbIPNbgXLL2bLT+707aPdtKTzcVbri6rXZa2f8R2Va6EfVX
vzBsFjNeaJ7bX1RfYyeKrAoM411h6u3DNJd3hQj7vRamzcFJtx4zq2u8cNpFliLTSoWgaZrOvjAz
y+t07rohbtonP06UvW9F9kPcV+NdHuhbMozz9l1FapI+qsCMrFwVZ4sgr2EGLZxTrYUdnaPOVXrE
U0dV3ejqbBmat/ziO1ZK0qSVo2XnRkoOhhPuK7n4xgDx77cPzJaZxVZCoB4yyYgU3MxKUwEOHeLK
G6st9NWqg1xs2yK2MTvvh4M5BXdhbwdffSVM9m1EdhfFrfZNBva44ZBby1qENUeptDxLaBUjBclI
WrFzBuWkVFsg1DUzMx0G/wUlNJz//Ucau0obGokxBdOENqYdEGqNv1a+c7j9kdQ5dCy97tLOwhkk
2QkGo2HmYggzIbuRncvPAzCavyp7QDjMB1zwYKdI3DxQAjPPWZyqf9C9ZbC9KjUBs5M2ablba7R1
3SbpUmCQpgimQ9fa5ecK1ihX6nzX0WGA9SLLGDm0/CmFoW9stm6ctT2byxxkif+HtC9rjhP33v5E
qmJfboFe7XiN7SQ3VDJJhEBCSAIEfPr36fyrfuOQru6avBeTm0l8LKHtnPMsv0ruqzkrJcrtAmX4
Q90D4uF7sxtmSqENKxLrJ3+xDhLoGUADGuAjgB1+/0AL8WgDncjm2HqxyeKwk+hjj8vWqHT+ePkj
nVvi70OtlnjZEBGPDoiFwndgDHFD64eAfRn1FXTC2elDTQKVfqBjwFT6fURGuHSpwVI6oDSdjdq9
bcLmFgZKV2pikX/ukMWcga4NPWIkLaupQ6kgVaYT1bEJXUjYe8E0514nxh3Un9ScxZ0aX0MLhdgM
EieaAbfuDzdc2ukupqT/WncBKWySsE07hLSFokRYPzXlZHKb1E2Vt10ICTOASbKudgDDjIzZQONz
flC9OpGBneFzkMT9IxJ5tYeSJWo8Dk0enK6VUESDKdUxtmVzU/tJu/FaEea154q9NMJ56Wou7wHu
hACrShZHZR6c2yDAPdgyc0TsvklZus90VmlGiHY2QvtLjvz6WwfNpI2O6vhD0PWwr0PTaDv5Dn6i
6yUZ1G/SfdLG7KsMzHyko4Jl4DAtm8QrPfjCOZY8BABKHnreiaJsw94rHG7S1zgy/evQmM7Jl66M
IX/JyvbWku45qYXKYaeTgFrAkoOsWQwWecxhcxbyJrdwMc5R3daQfhU1CKVJQp6jdHFqNANw9Xi+
7fZAKnWf4y5JoTPOrYUhmt/fjixOD129RLu+b6KMjiDtZTS08jOIGwmOhUqOeQzKGQQT+qh6AWwi
3cwOBEwAxH0g1PM2hkF3dkqY80r0lBZolIiPru7pMYigByyoGXcw4kGe0pvwmUFxNJuIWnawAKWZ
y1r3LTDaGXLPGd4SsJ7yYBjjA7WlBSmgm/bQAPFzqNOUudsNzncSS3z2bm6+URvYZz5KPxuSlt7j
mAwyUqXolnTLwoo6CbAesG43EKorn0DX844Vh6ZoR8sw7xxhc5F4fj455VyUVYpLxsAfL8PsBzva
xuXHkPvORiVBDW6meEFDUWdQQhihfkCbIqyWUBUQzIlrWJ9xdgxhLXg7NqBoNV5CXhxHBzeTE8HI
12vSDo0Hd9BbPDTTXaugtAvPT7gGkPIWONnqKYIW4cYn7dtSCbR/dPUNNFfzucbmOHSOS5/6Buoc
8OBDQo4ODg7nChzKqFpAOXQJy8hsdF5LEuazWL5TykmNvmg5ZqH1ux2Q0ksBN4ToE0T8mMwq9HSg
S2GS7dhG8ybAjXGIQ4su6kk8GmpbJ38PlGUT2AXKePhMLOR8saWnmwTyY/c8bT/OqrMfIsGDN3QT
2n/62aPezkdagmK/AocInLkPIk7wzwDpeWn7qIN+Cw0y7joiH52h3Sfz0EDqewbVKYfPqRnyaHDN
R3Rvx1y2YIG7trk1TevtvWqpHuXoljsKytZD6fXhaw8Rmp0MZVl0AdJ5aHY+RTZCdlJbOCfPk/eK
0sdyRINPbIelb0CCJMNhgfFkFpNpLIzq9MZLWvlaAvVZ+OncvwZ+O/BsrEanSFiqP4W283WByq2N
N1NnwqbA9nZgghJYCRX9gesHxdweIvoOxZ917NjPsddg9qaEq5cWv+cd6Lb4WrjBIvTmoedCgqS+
iXjKwxyrwM84zFbwPZaoYD4PH9wunLfYHhRjG9JtI+qE5PiFqc1HmExBBKcW0x7mzWJfTb4/ZKDH
B58x7XoHVl44Qza3rj6YeOqebTJCNaFL1E0yerDPc/h0y1hgSrzcYuMVhktxD12u6aapai8fSBxm
JNLeA75zuYdbnftIF8kgjCHIPbzX3c08DcHXhUOiDKoIcdbHmmRlImkGokF/50seHBoSQQmyDSA7
DDE5pzAR7W9r3+MfvIGQOzZScyhL4b1FychvuLJ9fpJz+E4qYNWwHsgOiBe7S5LEeRWlhZS05K6X
Eaf+x2uwxBcFAey+DtgAPnbkFkGNswJWmHqHxksLi4HJy2oyGPAD59kU/QRMBMXPR1Pb+Qjfu/5r
5Ki5GLhQWzBk0k06lPgX1PfEh6pN27SABaYH8XlS5RBtmsrdiGkGvYXoXDoLv40IQ2nOUYnZ1G0Y
HmcU0fKwAYkfj4vkI3gw5gjp93IHLeT681BaUvRJj9NyitIdBDIbmgObMt66vBzf2jEub1U0t48B
bOIOYV0vG4myPcoIXXNTdaw/II90PxJZpQXUwsWc9y3sZTKdSnSjNUBwWFHVIj/6Sw/RZlWGu7HR
/lMY8LBI0mV8Bilayc2Y+vpNQXfgtW9r/5+phvxnIgEsgAlw0xQtzofP+N1CeM+UndqXNBk+N5DG
6fEIjNz7RQ3gISqPB1Bzi6h754RgeBcybKGjxeGntwxG7ELBWJ8L3YzfmQ28TZ3OlGRB0h9TzuAd
BBRM/DEEbvGVkkntDRc0nyO4KSs0um+RRtmdqYTeNZ1MPoTwHzyUQa3vHA4BdZpw6DinuL73FVTE
v7ot73NkPjSzXdnvsJ0MZLUcscFbCK/RLkVugvr4VgsUa0VX06yxUbxkCkhlyHeSuoDaGv9O+pTd
Epd+hcSt2Ahk33cmKPkR1+O8hQPwkJNwEDi6+uCkYbeMWaRG9aL8qbkr5TAe4456j33CvbtUKEAp
Ek2B3Gvw95ayenRZCGZjutiC9k3wOI/+J4+0420oRiIyTTvKcicwcAttoQ0Wk8bd4fwQhwW3j8Am
c+g2gQrwtqwmiHQvxuQ4dU0elLrEFd+7+zAy6skfguUuNANOJgXY5dEPmFtlFE+NGz1EX/ATFzhK
0/GDH8lwm5rZf0UfFTLKAAN6H7SM6j3rF+/JDs1wjOzcZZOWMoPu+/jchao82m509v4w60cI4Qe7
Ie7mrR44iOVASv5TiS6+DTu7HIRbJQcPR9aLxCLYopan70fqtkeITmBkkMrG2Rss+cLQJ2u5EfG2
R9qxC/XS5SHg/zlvq2Qr4GmqQAud44NOoUcb0LYprMDRTGT6U/fKK9raVHsOKdrbcOwEhEsHnR7V
PIKDXzv2tqosjttIohLnMA/vscUruj7AGYqeATzgsDWfe0n4ZxKKr1E/thvOOvIMPATY3P78GcYQ
JRjOyrV7VcEYewp11jTDUxzQ7dg7C6xyU16HuIk7g3ohfNpyeAAEOFLSKfLzyLH404PYFT2EaWmW
jKmUNxmIHXBrD8Opy9HJAy7SLGRHSTjejh6kM9q+J5ua0PRBh9E3AIkpVi1vDPTqWo2bgkmWQ/ei
Rt4QA0IB3wm8VwHRdjsDILXTQ/LAenQ7QB+eAL1i0k1XpWSnoZi2hRmj2Ht4hAPbwvlWqXDiGUSm
RR4Os1Nlqqr4WzUF/0TANuXYuU0eLiLNknnmBYer9lMUwk52UG27Txc4/JDJGXOkBOUGF1pfMPTD
ccHFw4bVUweJ+pAXOF8kSsdT/TUOAzg/okn/wTDlwhwY2j2tr73Mn8KXYVZVgRmWD4kem6NB0aYA
zkUVvbTmkzPHdgs3gOEWaA+/EGP0nalEFPXMxmPZe49i8Gpo7Q2QrxHl1BU66Kq5SFQ936G4JbdC
iO+kS8m3dOHNNgz6eq/d1h503Ko47zW06XPDrgp4X8u+Vok4hdJqAl/mYI9lfB8m7c2SpryI2FV9
67PZJMBxkBsDQ+6Pfj0O8Nh1uZcegCwSFXQcF3snesAuqqSCkDdQo5ez17PZ3glDjIvnl6ri72ll
CtNoVktlDkw/cKDbbckeRujtZnh/dsGVDv65wQEbHaLTjB7+Hx182rXgPOG4O+ARsK+IeBEnKzjd
Tq9tVG0uD+zcFwPmDnBDbB8oiKwab01oqgSGOtAqhtBZgB8vl7DQbbi9HObskNCMgvQwmud/6P/4
HorczuQuhz6V2ErTrk3kje/0O+KFVz7VuZL9qYN4qgEAabfu3yCvnJRJUNsCZhn0FZbExmyZVX9h
vgrdFQAQnAB1BuCHVxUA4B9mazrIs3XIrLU3P51wfEg8/mLqsMqhjwpxPShPrGp11bxAB9/x4UHk
qMeJ4xQtGc/pMtzpRb5d/kznVsO7WGs/GEE4ao3o5Rwq29yzZnpKpKkz+GZd6VGe204neMrJkRPa
nX8UxElgOBNtcxTxEn+eZOB/VwOUSb1UWJShnOhUPy63CS+viV6dHSH4i5DMBr0Ke+z3jczxEGFd
GQHo01cA+aQ36eIdrfA+XZ7I5FTSX5ckgY9BcQgEKjCMVl/NzgTqpGPtHgDCsFCj6dqgZ5mEzcgE
lxtlwhxNxvptEkM/5Tryuy+4Eb0thcw9sI2gZ9zR0XHwKG1cvP4iMnsNTGnr6MWA9TJkdECjHGlR
Kx5q0vbfqpknQR4SPj97lEq8NRkLc6SseIuOQRWnuWtPwmJlFJEPk2fMh2DyYO9WDqCwBfHkfI0g
X/VzEaR5BY56eTZw3Ot2NmlLundKx8lLlo76uMAMy99HMIGoiqVBYpjFlgVdHmgaNEUjnJFntYq8
clNaNr8in6xFBmSVB/s648PTNfGX4K00KEvtCUE5Ak5e1O7ZXA9DNkZe7+IGpu49q7wU9jejz2G0
U+vkS025gGZaELOntKqAulQwrdBZ2rXkh6PqZsmhWzp+ooHiI6hI7ajyoHfHu2n2gypLeqcxKAp5
zTfNHLaLOB9uAqEXF2YeKdP7pa2Tz5PFL4MyMETOMy8SdbotexN9j0tcnRkE3cv/qKf0q/OHDjOk
gsAqhIjtaZu8a2KwRvnGR4YLwOCHUPJiqJ5peyuXdjePPy4vyLPrPgF0E3GAdVuf85axQRpLp4Pv
Gm6z1FiCV76rtoum/fPlWOcOe4hawOYYJWW02FbtLtUZj7cK95caXkiTa+Id+3oqErT2Lgc6d9QD
MXKi20Dj+A8B/G5B1tgnssF7i9lHnlb0zZ+Xa82StVDQr8/0PsxpvO8+k5kkoP9olgHG2+1CrJkS
3L0h+dnFN7GHOv2zYF9K1WVz1Bc1m3eXB3m6RtYnyfvoq2vGa+eWeFKFh6gFzHmrjEn6va99YNjh
UmMhjIu8CkWMOWbdFYDHGrT7fyOHEr8PiiSeWmujiZDyFB5HUhxlRYnKlNTR3UISgydyO/J5b4Vy
vD0qg0gVhLbOt5k13X09Tfjsl2dh9alPYk2gIJyoRycaHNbW798AYMd6bGYHjCBnZDdJOtFb4ISv
sZxWK/ePKOsvTWESKQeP7AWL2yKxQCabYNL3MCG2N3LS1zTOrsVbfVs7wvPC8Yf20DH6gfAAmm1A
uNBZqmIckyuX7mohnQaH1ATI6hMvACi5VTCUv3rMW+IcWta+nQDDMoKplWXItp98c6Vxerrf3q3a
P4KtjrYhDJph7ihEnUNBJZy5QuQq3EQKpQEdePVechjyQrJgmH4yqG71GXonyffLi+bM9GLEcYqb
HkP/A/e9tIngJ0Dz3qkee/GJux+jBX2S8craPD+x/4ZZjRXDDEwH1b8jUIEjxJVrlP5t5H0Ubjk+
iVbwIk7Qubg8ttMP/XOC/w26emCAHpEMgOCIYwpaQe7OMDFzvcHdx76cc12yGjZr8JpzjF/vL0c+
sxXxqIFaQeCA0YzX2+9bMUjVCEUVtNiGxN/N8XzHRXeFDrS6rf5v9YD9FOOjAeO7pq/IRY++gQjJ
ofQ/ExjNpcsXgCCvzOC1IKvPNtRSgPkBzKFHLZw6akoPkxfbjRdV+soKuRZq9bEc11uCBeXMQyV5
X2Upib+TgHpoG4pWXjm0z8aCKzQIch5o5+sO6KKRL5QJSCcTBz/G/ac0aH2kdXF5EZxdfmgUBemJ
HAY+3u+LwCo6NlR35qAb0+ayI/6Wx02wSUud7gSQZduWh/EW3gr+8+XI3ulH/7Hy34U+rc9313HS
G4qKGYomNemUzXsm3SOfmEWfykWBu1I82oBBzu4rd5ywKwJ4V/5gtq2ee7fyi94swa6O2ui+i11Z
5aCdgdMmplrdDKXTyaL0bbPRFmyecBnGofBDUaHx0YrhGEbdGG0vj+fs94J89Yl4DZGaNfS1US3e
24LygzuOuTYtDCPVQTnx32ypd2G81awBxRZNDvRdfSBbmYEx0dBsYGv4Nyv9BFwAJQB06LUIQbjw
2k5DWO5hgXzHQmjd8wTscZDorxRJzi7Ad4FWq0CGQsK+ZwpAy0yROWwU9XIZPPn1w8xvge+6/JHO
XWfwpkL3DN8JWi2rDawX6M6UBsbDbUJuK/QaIk9uhnYEyFa9VH772YzuNlXplaP2Stg1whb+exPD
3oVWS+RuYVm9kzG6vZP6OKIEWTnmaJbl1RXm5fJoz83tu9Gu8bZO1Vo0SCKyN56hP9vQ7Z5dU1uy
6+vQkAL+h5XNvZoTv3CIt4RXsF3Xwq+Wqo4h2qr6fjrgcEZj+qc3BNni3VN0zlX3qZJfL4/23AaE
ZAbqK/HJkm/NjV48XVWucNI9sldIyOVlKouG11c2xvlB/RtlvV65qpU2NUoeSYTWfl0xB2Z0SUls
BuRt8Kqpgfg20vFaZtaoxVw5Zs49Ut6P8jQL705NFLNpJ2MYwlRxtE1p/yUpm7d2/h6QYS5QUf9y
eVLPPb1cFzYiKbz64j/YafCwbbScNT8yaemH1lAJK1QZZJUph7xjaNhcjnd2eB7UT5AFnkTZVo/b
sQfcpGzwch+TkD8N1QIjWz0PN6oxwE+l6bhl8eJcQwFhztY3EeRIQEzD8gH5ZHUqTNRXkK8fFPBt
kCNhSw24YwAOcVgxAmOr7soSOjenABqh1ggGP/pwq4cX9xfAAWALBi2qqtqZALbCZS2hMtYEMh/L
5JqE09kli7lEfQ5AI9wdvy8Z6A41RhKItlcw7Q1RtI3ARFoGm3O4wYBWnDEd7y5/xnNDhIrT/0Ke
fqV3q5QYf5qYFuxQ1XJr3bJoGwKp4eQNb50rF+LZFfMu1OrjecCpYw+yBK2s6hb2U8T5itJoBgj8
RvefLw/rSqxoVXV0Y6JVGI54YNo3TUo05+t8MhzqOXEWV9fMN85OIiQ60BrCQ91bv559h+sqhJPq
HinfCw+6RzmlNkO1+sYty2t0ibNX1Ltgqy8mgHDjJUH32BIPdmQjEjwg2twXt2bVVqL2tW/wBsxE
6INcPgGJfHlmT8fmeguiI4NEBBINMF1cHWsRRyVxSELYRlJR2BPoqpr3l0OcvR/ehThN97s1CU2q
qcUjMd7H83zHmuYBp9ljpOLD5TBnR4L7B6VAAAkgIL4KowV8PgQOE2Njlkt3+jEN9koJ4OzHehdj
dQnB+UV6oH/Pe83qCiBXUz2EXC0bn4JZywPKN10JfAT0XczdMFzlopydyXfhVx9LAYhTxgIik4Px
Mz3+1Jxly3ztpj0/kbDdhBgcoK1rcU7k4jDE1nN7GMP+ptUuYHTqL3IsGOD9L8RqSUyti9wicthx
imu2Kx2r38oaLCHHJyhYX14XZ3fzu1irU7iUI4zHGiguIhs3+47SOFuWhu4Ca72TF8y1HXX+I/07
ttWGhiRxJHqgOQ5JKHKGXTvxY3OtHH32QDx5iYLnCp2KNTc0HNRcx7HhR+lP7R2hJ697Nsc3iYVf
EHDOAImiXvTfJxKGJ/CNgqsN/ltdn0PqcgVwExAbcs4s5Cr6juem/0i9Kw/KcwvwfaDV+3UJObpz
ZekdksHdDVbduH535Uxyz8ZA7QWPASgq4LhYnRZ13IUNFC4ORDcVLhHtCf3DOm2YfATOGtxXrkvo
OaTC9GpLpsH34LgJsNwG+Wb/7Kd9kOa09DuSURFCO9REAzT+/2LC3/2Oq9NGLW05aNEy9NeUmzvC
94qaaKTpGiB90kA86i/i4SGGJyCY05BY+n1OWIwOR8fH9ECsxlVrSrGBzSqk6vvBy6lIu93leOd2
igc5GZg8OCexxFU81Aa6WWoYaQHJtVEAqhrqf7OdePv/C7OaRod0rQMb5vAk3/4z9UqASgTpjx5z
l6fLkU5be32ZotGMng2emR6aN79PIB6TNXamXA4AVIk8ifhNEgyFcP0HO3U0g4QznFPa/HLQc7Po
nzTTYAEFYfx1L7j1KiuBgwctwzbNs/E88aAdb371uqvH9rlN8z7UaibrFjowTlQ5h44DV83TI6pV
V3ROro3m9P/fPRbacQ5bJxD+PgCkAhD+CYKkzTBtLs/ZuTsB2tbgbbin3tcf+mhdciKQynEP7DGK
WUCRgZ0ywT0KsnpFI5drfYqzE4dFjoIOUAh/dPQi2VQmXXwoe0X1TtAWqBR5Ze2dHVIIHU4w/ELg
XlanM4yCRo4+eLgfSLLrNdn4FpycGqy1hOq/OKDfJ1KrAxqGKm4w8kocrJNuyiXJ+9pc4aGcu+De
h1ifDZ6Hth0dQYSbU+wcxh7J0u5t1x7ShBcQXr2yItxzdjmnbfu/7HC9uIHOpnJMyKEu51HtRlua
Hw0oMjSXU++keaRHgCsClkTLIziKehtVUJNEryhOPjLSimYnZxOIvJ6a5QZ0oCCE5wYsEDNfjuGQ
s1irrQ/q20ObeABDQ4mpAVqtqqY7W/VwupElMvtJRtHH2feGh6Du4kdPOmBw9p5L8KhEZv5SQza4
hJorcR9nQU+oRGeqScH7ob2JGxWOWd2m6OC6DeC9o5nIT4kT9k0Fbh1kEJ9Oh6yDE/p3AAFaL0dm
ASU0t69sC//zsaYb3Dj+10HyLt64ZqJfk0XLD+kS9uB4MDhpg72iokyVHISqyrVTlAm0Nx8qiXwz
gx82eUMXbXmiisLonMadFxWgavkTsPnBZDYk9rXMAqDfSR4ID4C+2tNTkwMWGs4ZHwe4F8dSps+q
hxIQHL8F4rSDI9B3hxCWuMVgF71xTiTzY9pNPSxNlhQmggCae/Em7TiMaydgzUvgsgfMPdda0k3F
E+PspWc6ABRdaT76Ju4folp/W6LpEZVWHqP92oRfyBS7LNOAOxynUsWgFJSdy4/aNe2Ql0m96Gzw
GISPIPMYYc7SjiExbGvvs1ul/gNYo/bWo6CCwOIlmVWxANIJvGWfmgSvJVk1B99q5z7FoEeg7JGU
Z1D/SG5V2HcPenSFm4vGwPVaV6n7M4Yi8w7IYRh81WIJvv/3MxAUJ9QKIBsH+MTqsiI9HqpAaOtD
35pCOAOMR9pCOhNYDdcIhu65w+l9rPWbOIhtRaDEt5+TrmZAAI/gv9Q6ZMOWPsHlVLMQ7BqQuDO/
ojmUyehLVfpNczNbiCIUsMlwbebHI7xLvJbqbwD+Ry+XpyM4HVrry/tkFRADYgck31pCL+wiPvig
/aKPkIR2Y8DoMBkMM9BaDQ3w1ChNGaCBOpp430s5RzZPGxToc6dtgjfYnWJrjXg4VRtvgeBBHrFx
KrPECHE/BUBWx53ucsnhf6GtNKpIORlIBkS6BVimQhcv8wCLiA5Nm8ZpNkU1HTIx+IDcz/NY3xiJ
ZgzE0KoaAK8BxeQsqeK+ywawjdINCdwWMnHB4CaZsQHPLZQM3AzyFkxnoR7LRx845woEO5k8RKwH
Hamqm6sClufeP7ARhZk06pYxWpu/X96QmZrTJknrAxyQhyzmhuakDXFqJ7AkHt1n4iRH0CV2V77c
mQ8HaU6ojwK2CF2e1c2nRD/OXZ2S/cQhpEdkMavhSq3r9OpYr433IVYXXreMcpoA/zks890AFTgj
u4x5c/b/N5DVnYfTOmKJimBnQ6ukaDu0n9M0Li4HuTaU1Tey/sRxFEPsp4NffAbx84LZCRzm6ePf
xIGiHp5XwOCujxc/GkDo6ablRpG2bJcshrCQ+kKq0dMv3LL+5+Vw504YIGOBLo6g+4kj7felh1Zk
OKXAk+9nFh7bgKEuw/YtITfS+E+XQ62VGH5119HEAgkQ6vwRismrWLodm2lJ2yMhqahyhX7PQ/Rr
8ZnW/wcp+LxkabXgGB8mR38hKSyxc2OhHIFyjTeSa8nsuU+KUwsmvhHy8j+efpHlolIARR5EAMtb
EqbfOw+e50s8XGkSnJtktAZO2i4O+uN/DLyOaVS2pTkAihZ70O6PTQvHL2imeOgIL405ti7tnb8o
7EE+NkGdA5K//jotBVeVBWGFzosl47606W289FcaEadFv97f70OsNgWsJ/GqQ667H4YpQQIwih3A
lNeM6a9FWa1RLM/Ys1NaHprB9QpSW3Vv8Xi4Ml3nDuH3Yzl9xHcZVDW2nPkJ8aAlX39xafLDgs2/
zPKf2mH70bo3KYDwl3fEOiSwQQBYhxE2e+igfrC63n10VetYlWTfhg6579JYbK1x3Y3be/ShEgE6
IKyVBxQevO3lyOsVeYoMwSsfSRyseFEO+32wISht/uyY5hDPPZCvWz6+NlWQedd82tafbh1ntUCW
STWOWwHYDZ4fHi7+hnKVXx4KzAJXq3AdZLU+TD8vPLIDKPFziqIX8xUtSEfmLyBpNDzrSVg9UAJ/
q6KjA9pyGtKBhe6seOI8BUOy9+VjKP2Ig87LHZkLPMUPUIqfH9Uchrfgqtuvhp0aTw5pHdCRlJM8
cMHxOsfJetuD+/iagCTeFQzQ68dROGBEKtJAx54N/ZNqxLhfonk+gAHEwewL5pOCbIXipi25fIKm
YHosSc23o9P5DihLDNQ3SMm6r8JQ+M0YsgA/7FnxE3Te9gbUYB+C0HHQxbmYnB6+C/gJUAJonRtn
HmWTz048wz5uqusMbtr9tqrrSBXhGKtxw6lvIWg1uF2C3ArFkUIoCOXB2DtRbdYnYkrzUjc0zVQz
1DcSNAC2EWMHIVsKyY1PeMvBrZBMU/gJUv1kB0AQ3low0pV4tVUWdEOwmFjm9526ZeUCLd5TFVBk
PpQYnk9yqX0mjXaeE11KleumcRjeVLP61oNb9AqASAromtf+SKGH/MNqA2FfyjSKhm7fuhuQHBNS
OIGvwWt2B7Dl3ZLMd4vo/Htc/vMHrZOxzSPel2UWERW2ew1Widizk7FO7i+LAI11xAs+i6Awjf6Q
6HtgCvxEk3xqSgb+F3wmkt0iJb13abu4O5jmYWY4qlBdhgJR99Pa3n4dlRM8TnVQ3aQwvH3sKS8/
1sGC/rYNgUQaxjLIExFMEE2YcdMB7+06PxJIk+hNC7z3dyBJy88DKlPgCi/OrXZceYhBoHS3QbfI
+QYUOfuiqcVKAx0hOrqUwlIMoIfqWIkIUkFqAj9wO9BmDjfOgjktyBQ4IKghFQ02RLvAr0UcANoM
L39QU5exbf/jkXnaeBDvSIFfAK/hD8qLzwYeLCjNHGvlkiFTIfwBlOy+iUqGeVh3cCGuRLWXdvD+
ubzp12WOX5ETXG0+mtJ/SrOOnqmdpErKQ8180MUt0zmcsPq7lixpPtDRw1aGysHloOv3wq+gOKgT
cKRgR/CHWGvs6LSXLRjJwCTPdM662BYivebocHZs/4b5BY5+dxFBhAx0HEdzWB5EZkulw752xAWw
zSNx0ThCIbty3P/YWVqN7dfb7V1QSFMtZBEnP9IObGAKgvprQ/srt85aMAcolJO10P9m8Bfi/V0U
RqCBjfJqeVh8S6HI41KTm3kIXya/7G1WTmSqs96G1CsWMDLBd7OphKbrCChcpqibfMPULx9t4tGf
QULLD3XZkvuBdcC/lmp0oNCh2mbeoreAklQWVp3zWmrabCQcfa6ZUJ5bDtAYClGziL0Az9rf79Ap
nSPoByhYXQ7jqQ7UtVAQqeI8ZZ4q/vvKQ2XkhPjAM+EPmXonwDU60BTdZm4rXthwMV/bUTd+Vjoj
ZEj+e7T3X2k1sNDl1YD39nQYUERzZreAehtItdeKyefXOVxSUHt3gfNf5Z9V7yTQ0prUgYJIap2v
fbqzDlQEKrETcNe+PKazwSInhl15DBX8NU6HdQN0HhxC9noJlwKXYL2RddC/4gzritin5b70VXol
4zm3QkKAA3wI3kLoaF0awT1YJuhwk0MJz4i96lNnU7sgVEfxQK6skHMPLazEX7k8wIJrkL0Duf0e
3Ct5QJ54q5YO/b9ld3kKz4/m3xCr16odh7TGnYtzCXpUDwPkQPIpIHYXpEB0Xg51djTQ7ULJDBiu
P2ibVW9j0D98dujZuPXa4JGp6EpOtuaY/DqLgBcNkJdBhgomJb9vX6lB5B+MqY/QYKjhITg5i0Kh
B1cwMNm2Qm1vrkBUxmk80wNJII/Sl5OQG1UL/h+bN6djEQI8QE4jE/2zKx0FkwILAcJ54SD9B9V6
ywNheDkQVGeuXNnnPiImFc2UU94BIanfRz2J1FUWxfiDHxhzM/MQSDnTQupAzN2nyx/xzLMcIkxo
60E3M44AX/09VAv8LYMEYHMA1yyz/ZbR6Ql6KVlYkysr80we9Vuk03J6d63EGmziuuHl3o/EYwvP
qqBkLI9TumQeJKZibr/Yq34wZ9bob0FPM/0uqD8mkzvSmB0dKPrfQ3akfC1b+f9IO5PdupWkWz8R
AfbNlORu1cuSZXtCuDvs+y7Jp/8/njs4NjehDdWtSQHlgnJnMjIiMmLFWtdqFBt+669VlkP+Y5UI
ShOQhLN1zKLXcvhhqY4HU4nfDJM/Wi//fx9s+S1/rCVbQZQzAAk7H5PmMbX9aRJQdaEpGjsfd8dU
UhfZUgP5CF6gfy8FhIVCSTGE5xoCAS9lToUyblDtCKIyFbz5O3jnjw5DcMv+WlP9e80smiuztXrz
KNvz/UQTs4lgnJPjD3bg/t8ypMPI1AHQXE/69p2c6WVQ2sdBDd5E70QLRQ78FNYnpZvvxrK/Akjf
vGY0ZVXUT/XLmeZea2qSEBjx4Tx4ocL2dQ7DV77crWEFV+7ZhvOAoFgnhvLRmNtfucwq6wAOMk97
ygNrV8jqORcQfFnXSq2b1/m/ZZwVahGNqgYl26g8zfFrmP8wO4tW4stgQWNXerwpr9ji5kX+Y7mV
LTbKOGZ1XAjolCDUk1PY1mazvAba2LzIkLjBFq9QblyDI+2qjqvRAB2mpcZB4RUMydmYtYdZzG7S
fn//Jm9uCSUndLcW6cd1ab9EdjhNHApL1BqOauJ86RLn1/tLbOXySPwYNszIC8/muqgZtiRpQnKy
c6+MZe43cV5BQ5Wk1S9akPmbnDlz4wlbr16HqWeyWdLTguZdCn/dXa9Hve5BAmeLWyurelqN9VSq
fpbAPPeY6lNI19WqWzAMSpALFyUQIycFVSQTrEGhG8gcG/KP93e0aXbWv/U4iDBtbWXdidRCU0u3
4iTxKoH5JKKModjCs/rvSuCADvtg8fRfR0EqSl5PEkI9/G9/1AgDMqecOTBIvrrbEcSGL9dFfiWV
2ryz/4Lhl1wKSoC/V0nHUC6kAFBurEk3fTMMbpsXd12sXgkey6/9sxS87EZZqooa2QWSpqt1JEj7
M8ZY4X+0w5qSjV4/9VJu+LrUNb4jC/l2VLtmZ03RcGoKJT29//E2rxcthWX4jCrSum0CNV9pRTLq
wjDuFDvhaAjqFZ32ZZJ78Ri0+ny0lCw/vr/o5tn+sehiUX8ETH0YRThIMXoWpTBuFfLFJw1mjuZo
an0VXXmhb5rnH4utzEWDlsEqG1jvY6afvKFwZCRxeg2+r0TufAvN0UMNyRfZjqlfWXozxPy3tL1y
yCX9nCJPquhUWvsYwkuhnA0FsEzmv3+e19ZZe+IoYrQ0Eck5Ju9JgcTn3/pMrj6jc9oDbbjGSr75
+f648Kt8xwYC0UI9aJ8ygKe7DPmGXV/l5pMRl6b3/s6uLbWylL7OWz3tAsjwp986J6hAW2hk5v9g
j3/ewVWyCMlGN1d2l55CWbALmtr5rJ7yWL22na0P9edCq5MLQ2Ru68ayTzbaGZnr1FCYQvwWUARs
csf6XJRJYl8xji37/3PN1RHWsaXQo5Tso1S0lQsF/6tW6LtBsx81uUI4bPpKDfXw/mfTN50ajOJM
m4L1uJhp7bUp0VsxnRZOMq3Wof/MrkSB7aP8b4nVN9NDyv+QmLQnGGseo77ztNw6KSkDrlG5+192
A0HVv1K7kNH/7a56GA7hEM3MUxCrA3TVndx8NaSp3r+/zJatK8wS0FZ2CATrSMBM7giYUoiTYst3
9GF+Wvr4aGfDz/eX2fL4fy6zOrg265QAiczg1FHNP4aO/Du29M/gYc4L9Y2ndeq1UbZNC/xjYyur
1wrLDCD6k05xl8U06Yzi1IBauxn7eoYdNpz/CUlyvFC3rs1WbxoJGg02ckaAAtZP6WoUXdqmqE4Z
wdQdkEwa/DRRpbeyKXbGJOuv7x/tptn/sdzy73/ENd4oI0ivuj4pFYLhuXODeuWVV8v2Wf63o8WI
/lhCTse+hTSHKSgsvvbb6KVpzP0MQUQEl+YVw9/MTRQqSeiq8HRZD+voYT5Qws0dsNm1G4vEkxPl
HESvs+64YfOUwCsCLPmKy9+2z/8WXdlnrSfhXGV2fwyC7lUXFe3VrLYkED1FFlSuEeoAm0BOXeP0
3/54/627stLeUZOKbid6htmwL5XiSQ6nK0/c7Rv+3xIrV0yj3Ey0zAFkak6w+Vpqs6uWYrRWq4b/
vileLGVQ/2P82SGpA/G+tvzeDCFOhsP2tDwGDP01g9pYXMPlXtgHi0DuBU8JlwsY2+rI6hDMwgyA
7JgVxr1jKH6DEMoY1F9kuy39OIx+ZsV0V1TXJH4vrjWIL7DNNP6Xlo62ZrSwSqNSUgceoYFZcq1I
YOQU7pDrniSuVDs3dkgVlZkkpItlS1mvlBvtYJWmE54ZGDUh6DJ6Gi1A49XSjYM8fzJFbsOyHdpt
vxdT31WnupJM9UoeufExKfVQd2TDPIXXc6ty3MWiHGfplNvSYc7iZ6s3MFF7/2GboTzhMDtqWgoE
LMvP+MO35PmkGJLTW8fehvV4mP1IrZ6VtDh+eBkLTiAQe8siF2D4upMDeMyj8FR3Q2Xv4ATuDdcW
QEX2U1OmH9RMAP3Oq0Z1oIL8l/Z/XUAolFyosjQirTshrNo0rXUau8KCH72QDx/dGfeN6LxIx8iM
d63uQwErmpFGhXySo/4h7STXGLTTWOq795e5iAEYGLo0nB8vFvuCTBNIdhvCM50zb/9PaLxJzKEP
MiALqMKtHCHZa9MEF9eNPeFHgA7TWQBGsnpeRGnbl0qIChFANEjom/FHkoxns6/vGjv8qKkDpwPj
tkyXgOy8eI/GCHpD3IFaXl8b8SEM5ulrYWvpTQhy6YodLl/jr5c3S1EjRs8LLjIKgauvZUhWO0aV
Bnt1EB7EvEcywVUJaRCueZVxxfVvLgYtF400A/WBdZ8pRKIhYKIffIzy29TPIGn2C/14UO9QcDi8
bx8XkWzZmAY2kQqWRTF1dY/NFqahBo69s1kl4w5YurXLsuzDzYNlFQwQi6BaezEHBA83YgVRO2Hs
2kuUWTtrkJ8TZ7yf4ZJzYWMGtm9csfzll68/mQkf3sIbsIjJrzLxNkPXJVDq4hwNoryv0xjFajnI
GnjzteCKN7xw/ewPVjziy79SOOvxQ1DWcpjqMBQEuqULKOTH1pcnMbnF2NhPdRhEt+Qm4a40Muln
gzRUeKW+enHNTTBAjAtqlMTZ8dpxNWow1E1eiyMslM69YyfaToUz8S3ts8hf5IQPpl1ERzA94ttH
DQijWRwmiy+Oc2VAnZnlZpQQCNDPdOekcjPtw2ANNkfTFUeJ+DIC8Wufktj93ErcB1CqP2db/RZL
+WNtdf4YL33z8gqg+vJKsBx6sHTuuBYXLqxNAskJ8xiYhpEe1KT+JMvXyPcubZMlaMqjTIILU9bO
vw+tPi16uJQzM/dj+WxV1V5LPr//ZbYWodGpowYLt56xvgCpNaE1wUjDiXLP46yKBz0yPHPKrrjG
S49PeCZmclY8ZxjT+TsTKDKrVfoUrWq1C3w5fhpn04vmGVLNj77iMQOWQX2b4IJnXPU653aARxYw
2Cms5U/6XB1RnHNpix70+Vp/acsEHGx5mRUw0MZeuXuqIHqtDVN9QqjjrUjDH5qYwitvl8vmOJbM
f2DfwGkQmVf7Gadam01HmW/GpaivJ34nQj9pHuWMiQz9a99/Vq2bxHh73yo2trYUJ1gUgl5Kyav7
akUmogwqcxCGEjDERC4sX9vZhuEtg7OKzqwF9Hzr08vCCHSo0SzvidY124cgRkqEgPnxjcCdSR0a
7PWyn7/tzumSuhRRrp408B4MtcnBfnS0awKOW3uBhJQiC59i4fD6e5UBTeJcH+351MezV+ky8kIp
3eHwSsjfuEQMehPviVYQrl3Ydhdo8yDV6mloKMpSD/umOQPDRvbX2b7WzNzYEt+EqVz6cQSNdXqh
mIoo1AFRhrRqrdKbpDwK/SHJlx4QvPS/PvyZFg6dpSlHde0CoVBBeBlYkJiekJqqvwrbYQywrfQr
6I6N89MXoSb42zFpvMTfn4lRxbHqKi5sGMY+5L83FujcAJhtqX+QZdqktkH/ZXnnoX8C6H/t7wIr
7OEbck6GlcHnPNbj9NgkMghJvUIT6v3Tu5jnWFajprKYII7vIrwGiBsVTaXolCszhkecqN05DJjt
uGH2TkPv0S2KwLprGZP0NKsQfkR+4GbcwSvuajnBv9OppfltKgqz48zgr9HsYgIUJ7quP1VR80Ou
ytdKDpDPLbNnYygT1y7z5/e3vuGodBJSUDQEYsgQVucMsEvrM7RqTrFZ7oy5uq0H68oSG1kTrxRY
RAkshMl14UN1+gjWlCo+l3nldK7G+92z7ah46aH49Cup+1LmXXLXdmZwJWvauINEF2ByUFUsFLwr
ew2mfHT0dGEy0PXXxph3TgtETteupDJbG8Rt2UyjO3BKrfPSyAbyRAyYEYNXumPXad0xl3L70Og0
eW3Ufw5RbGtel8bKFXPZXHlJoCBRoKS6LgeGQL36CXWWk545GOYzhP1+r+R+DTjfQNUpk9QrV2XL
BbASgxrUPjZyqprGTCw689TO5Y5hJ3PHiwfANrrLuyqOv75vnRsf0MBRE7z5hpdwMgExLEQqAPXk
KvhSp92zE1gozKgkwf/DQox1IUJA8nuBbzTzRg8TuRKMUJi8KWS3kaYdKl/+/7IM5UaAZBuYNUOb
i6nrcnilul9dcZIN00X18MpeNq60QW3KYFJKJiVddy2ENPeOHCFJGaAJn1AlNpipZjD6y8f3AsiP
dxxkjpdNfzN1Bpv5j+RUOpLmOWEduanUybt0aq91pzfMHKYGmRkOAPr4xVUO52iZlA4lnDZBrcTx
eRiambbIVOvHsLTab4Pd8hrCxwhm5KWgO76/0X+fdSunTL1Fg9zQoD52Ae8Foj5kvS2ak4aMbBMF
ntkHd700PsboQalw/PTMhtf6m9IOftiqpLOT35TKrhr6XZArENMXft62V2xp82cBfuQ1TF6mQfj2
dzQuIBBXOl78Z3A605OdmFN5cuDAslynmALjMdNyo35W62GM0ZhbJn4Rc9Jg8St/200zMLzXaVXu
jlBmPQL3674OpjDu6rpM6zu76PLi5/vnuPEVmc8lnvNaYPJgHdL1Oa8Lp5/EyWG+5bYe5cGfHS30
Q80SviO1OZ2uurgdWuWKpW4EVYq1sE3hIReWlMXL/FFFbSMnyC2jRdEUwc4BSUJ4tZHcOiTJlxkA
zvu73Lh9C0KUSKAvGNh1KhvLk1TgzQx0J5pDXon9nF6ruazp9JfkaBEyoaRJikkjbfXltbQP6ZfB
whK0sQcGVW76nekgQ9pXd0JrkKYyFc9U+jurCb6Yk34fGt2VmLd1pmBUoMazecZfTNtqJaJJUxCI
U9QY/qyaDyKfX4Vs3oI6O/cBzHzvH+sFXdOyZ5jGKfjzBobkZBXLSzkUhiUK6VRGk3piyj48JnP4
C9hWhEraRJXVGdQdU0rf0qGBc2IOo4cqq2y3lK3ZhwCh9mZpHJ7e/1kbAYoRekom9HSAJK1NS4xl
FyUCAqOygSoge8okeKP6a7SVG4eNbI2Keg2ulnNYGXA2GXI4N2l8niRTRs7WMf18liq/r7MUqbIw
9JkJyK/4l41I/9eiy7//cWuYzMibhlf7Uc+0XT+2P1JcWKKm3xTgbR8+RZZabgx8Zog2r75tqsSy
lWmlfpqqQO/RLUN2kQua9wyNd0K/4g42vhkJ02K2lJgvK0+dMc6lUtGwjazIqyL1CKu0nzra/v1N
bTiCpT1F2QF9LUpQq6ClSCIAe4rAQqCh39rGd6quXqnVbO2EhywZJ5M78FSuknf0ILvUiUiP6M4d
mL0r4EW3XUhqr3Vit2yBCgDkQviey5kTe4gI8k6M+FT5Mge9awedF8+IBZbX6g1bpo6SFtVONrSo
Q/1tdUNSzTyVF+DUJJQTtO9I0VpOe5Cz/BXBIwpexVUN7601qQmQ9i01eoodf69ZNZPoatmwjmn5
CNzIEvkBWRn62pknS9ec98Y3I1Rj5Iut82BfbZA+qRMqUmAezWT+hZdqz0g2p4fKjodP7xvgxkcD
68OIFbyzi+dYe40k150hiDIkh4zmvkEY1nVE/qwj5Gtomf3y/mqLra2SJGZQkIIgxHOQ66eIUiaz
MlehzNgdY61oY2jaMT+06b5OB09FpbWZP36PCQgsRW2X5+v62TUYDDJzyMYpFtIIL3LfFneSLqKX
Po769Er82fpsy4gcmlfEiotkS2qqEFcE9WGlzg8OArNZqhwns7/iNDZMERdP+4IuLMRk6xdrGwhj
MIMxORt6ojyW0my6TIRWvhL3DN6OkrwbdPFRGQdCK00VgvjCoEI0W3kqLWBIqNbL5OToz321lxVp
L0PG/r59bLjDvxZZ/v2PcDKLPoIKA4lnJ/mO6pbPKO2VFbY+0ZKNQEO+pOrrs0P8ekwKZGVPCqyl
VhMyYz4gVh5dwftsLcNjlCc3pgDYYnWBa0fNJosJ75MhwvoGVivH1cPKeVkGNQ8fPzMKvItqDzan
rmuIYxHCCIQ4O+BEZDGpyQ9FfcVJbO6Gmgz2RlZ+AdxIZyNktLRPT46EnGw+HYwq/6dhEON/uD80
r1CapB1jauv+hYMOWibyzjmGHTxKoQo45Mxj2H//wLZ249AP13n5UhFZ4wLrPOjLmATyCIb6GBjN
oxNJXvi/dOMWGCU1EHJv3hQrE2gsxGNF1FPRspruIFdxe2ytRPx4fzMbVUma4Ut7n5YMgXe9DCB0
LZvL0TmWQY2kUeuVifwjtId9gBpeW78mUnZn5PLvdpK8PNb+eX/5ywsLkbK8NAKJIFSVV8mFyFIn
l9U8OoedWba+ORSWuC80OSw+fKFYSAMACXclZdN1h6YcwPuUWg3IpWEO04mempj3oJ1dAQ5d2say
DPVAIFJQSqwfTXNYVI4YQ+1UViqKX92+bb9W4XzlXWRehEFW4d23EJouo5Ar0whLU87aEnKlVEo7
z4YXNtCFh6h3SbnY+P7+J9raEmkSLEQLovfiHSg6etGp02dnpTGp8aSBwsllU6skbgX08eNdGmam
KP0z9WPykF7nSZFIWsHzOTwVQis9DcnBY5Cp4lBphXPlY20dI212KvL0boGWrVIya06yPC3VFLXT
dq8xP9U0HvIhNPCuuNithZg2JrmlyXAJ5NK7kJivpOmpaJGgftZMyTWTb5F+jaLsMrDD00yfkxcB
3MkXvehE1GOc6EZ4HlvRn5W5jw9aKVPYnOVd0aCGPQeS9751bDyZMQ5cIbwSCO9eKL61XR9UM4Md
p3DOH+xGeBC1eOFkjK6okOIz+p0UZl8gG7yZx/iIqMYZweNdERb7TFev3Iut/ZPYUMEDMscXXUz5
j/Av1TEP3LYJTk0g5QelZAi5ZszFtZVa8ppMrpFc76Sn909g637QMMdWOXLc2Cqx6fNwsJOJ4eux
zLx0GHe2KfaWuLa3LRsiCjB8DXkIPB4rTznLItIlvbJR9fymN99H/a1uKmhSPszaQUEXhA3wDx4p
l+1LtC4rAZwhPjs2UAC3LSa78cJsCp7iFmXgKxF7o3MOzsWCVwm6weUVsXJlrRACOWxDOw20+2wv
qNruTRV1AytJOjs38aDJ9eB2UMUYt4iMh4EftEbb7nIngz37/S+5FYwWJAc6wRAQXOT6pYkWuxFC
Bisp2hmNqpNcqlfC7cYSjFwx3w1QcBHFXn3FDKU7tcnT9KzXVklBG8mHz5Io1c/v7+TCWOjSEM55
QUCHyZTZ6lTTXnRWl8I0g9qISanWSsfY04yyeqp6Tf6eD+Z8pet9cQsWIm/Q9ghjUTq6QNUhWGBr
sIb3p8ghd7DNYXpx4l45jcNV5rGNpZZemwafzUKrvC6HTTW9S0rH6skqbC+xowMS8Pup7nbvn+H2
MvSDKHzQJF5Xvoeln1lKWEMwWJarDmEML4XoTk4ZXWUFXnzEX+9aS7VpPFgA7qE1uMDDlGohW3m+
+JBhOvSpeiNHKeNp436yg31ZUkA32pukn16rFG6kNHAOpEjnKFWuZEkX1XN+BxOqaN3SQ+WVvbIb
OysHR5nq6RgnU7MHgBwAyLQiRtgoaLzERZecJRmdyNnR5/37x71hsvT8eZJSZUIhZO1GkTfKZkNY
0am1ILFtam80O4CtD4VaX/E5Wx92qYyAc1s04i88qT6odtKZ4tS1iELU/U4o074yyo9vyFneOlTl
yGS4GX8Ho8qCjEMpB2nRt8jp6NjWeRhb9U6e4rM9GMbr++fHw2P5i39bESuRFdIX4L+o3P+94gyv
a1xWlnmyJFjuLbkNj5WUdR1MyA5RUJ5FDTLJKYvu0NfRPYao3lR9j75hSf/gptJnaGbrYKJx7jhe
p4TyPk2GX4kWfoLe4FAvMCMqE4k3RVPi92oae303vFk11MVD+1xCDeZXM7BkuSnkpwaurghFhdSJ
vxiNLCFhnFe7JIEQDOlr366b703d/polNTsGCSTiIk9gUm7tsHK7OZdhPG5lbR9VItkPFKH3SKzJ
rQsLvUOSsbCQQ7A/xao36HaMSsQS4+OyTPeREVevQkzFt1lBRtqj7gA3TxpkntbW0gGNT8i/hnao
DgF8j/4M067X4NEetaqVn4Oh3YkhfXNqU0FFib8f0uj2A6NCxtoWLWPYUAsXccIPLLVGLX3Voh9A
Rgbt8CzjlTK1fJu6CDLe1GgM3bemcbg3ilw9B7Ik72e0MzxlkKKTgEz9IQP253czTzzhiMoN2jn5
qoAU+WwR8f1cGoreNZT2W0kb61Y49e9BRiEB+b7dEHdfoiFJDnLExFiixsP3MJSCyJUTI78fejAd
ypSi1m4E8Q/gdpprVJYGVQXN0/OsTfnBSvPsoKVK/Vj2SP6oxqyPhzlKhr1ip+qprYbmu9q2giwy
SHedFsdw/2jZZ0NFxRFZi+OMWFEIpeZT2Fe/R4rRvp3WD8oo6XDC90aykxJb7NQxSHZMps6jK496
C7QwlYKzaKtoV802EypzN/O4VaLk6FhQyjsWZFRTIQwIFvNvUzDSeE14wN3KXKlP2TxUp8TB1tRG
1r9UpTJ6Zq7HntP3mgvsOzs1jWrdjXpnuCBtit2QjeFeC9XyS1ciaJ6Tjn+GXg/yf2novDCSuuNU
JOUphqxhhqFbHh7CJFU9PF37WRlRhw3g3ngR9fQ0zWF96IO69gNKJc/0URgMbMWbXJf1P4bej69O
kGqeJRBmiC0tcgHUoqleqYOXsY3X0m7VX2FgKsOCt4l/YEfmYVZlSBSGlhDKrRJmthMt53xQEtDj
XoTs6cIHODhnuTf6F6OKeibGJce8N8La+cX8lvRcJ311ymynHn3R05tyI+SDfo0VbRTI3uXEG1W+
oAIFga/YYWzujMzp/rHktP6MPjP8JTyLp1c1rSJXikfV1csqPeRICbzZiHgehBFPD3XN20hrpebb
mJVPY+XwDZXRubGkQDy2tFYTN21q83vaDiN3o67iW+CqErImaflPTWT51AWF2McZ9IlNqX3tRBPc
zpjXXdGXo5dnFQ+HRGtfhjmwfdOhHLVkMb6iSbNnD+NDJ0mDm/GZ78ln1Ns07lIYFELzRm5NRAKi
2fbDIKuOCZprP2NjiGsvcWb1JZ5S4Y+dndyBaGih+baqr0Dl+7M9q7o3jQ4k+wl890oSNg95Pb/N
tHkbT6smE1E61Md2xmD3TMH1EOzGjcq1HDv5p7CCBJgInEO9wfw8f7A6GXbV/R6snPnexhLZ1zhJ
xb0luswzzEpEniZDN+iNVNMPYRqbsl+GdvxgtvylpmySwxBMhZ/ktrLjmdekADfGeo8sS3HXSkkI
YqSuwBGGYe/Zma0ftNpMb1UlL8AEdI3qG3KiHWIgzz4AobE5Q3TpuHnG5fcGJqti15aStnDpZ1rD
Lgdv/duWesPwAjJz3KlSAvZN207sqrKvz1NicsJtU8IiEerTs1oq0R6UaObORaNpLkWQKWGOeVzk
PbWoPWAJXCUtHF4yJ9MBdCezbPltaAc3o2mgSwAdlju14id+Ovilp5IeubFdgictqdz+I/q6ewii
qDjTBRq8WdOqc6u1MtcBbgk7CtJPfecov5RODHsmqufnaNLVzxrMx5obWQjFed2s5D9KpdPv5i5t
qGANeRy6lW0Pnt2raAg73fCMXkDpK0qv300FHBuwwaDzYBVz3B56IIk++jSMey2sjI6fc1secUPJ
Q9N0EK+ZOZyn0GlI9pmOgfSAxnJlumFSoF8VjchSUoPUb6GdNI5KZBI8Ekj8XDuGwsMD7CiOpogT
1W375rvQRyP2gmIaH+iz30WBGp2A+n6x0i4/isFUfol2LnaSpI73QwyYggieocIUF/IXtLirc21Y
kIHmyrfWLsZDYdcy4deCnCoxR99oEmcfNcitTnFzUu3i15TlvRsV/J0wp5Fc2+IpSc2B+KUYrlUF
E9p6hn2skN/1K52PovNp3DTXb+xSPjQa9cEsST8DBPlGhe5XVyH0KaaIgeJQKd1ZMb9X4XAfMvbr
FVIN7WKmn7K2+Eov7Z9mkrJDE8jBWa/SyZOiMNhxfZivSDPOz5J75YeVoqzrTHNz39YBjiispuZp
VBrkMKxMUd1JHv1uKJpDlQ7RTZr2yK/1arHL5CE9ZVasn8fJ+hHV0heGSXckgM2TzevyUMXT17mI
hN93KOPkSV3twhz/LPRAyXZmpo83nVqobhcAfnQalMH6JJp/9mbauQOV2b0IHfKpygqaXZhWu0bX
231dGZoPB3B3rBta40Mb6V7TD+GO53XoSkEpdgtZiZvC2ORGfKyiTWUPWYvJR8KYfZZw96VW84ia
zpMo247KXYxkq2S9SCKfjkFlZbu4jU+aMWuhJwxmlRL7rMN74hAb59+DaZQvmtSPt2Nkpl6gTNJN
2w0LtaKAA7kPYL0yE7/SythvIav18j6e/BBmk6XG+ozvgfKo7z/R76lc6jbf8nZQD1Nv6p7ZZd2u
L0EYxEaHv5xs3dUn80ehN6FnGAH/uw5ePyvle23uUUON25fR7j8Ng1EfjKC8i4wyPohuJPKRDH3S
JWs+mmYjclr7XewbUVt+SezumYA7edaYKXuLAoqrlLxVW8igbk0VpqRJ6kO3lEyEopK+9Sldv4V6
ebZ0KT02JrpjPaHkJhoihZna5plnFXPz0yQ9Rx3Qm6Ctw11CR2ifyGbxJTWMb0lca8dOn7pdylOM
Ut+ijZlJ8V0/m+15tKLwkMXdDjr3R4eCA2pdM8qdef5m51iBVGU/03SJ910Tg+7pvndRYLiEKbQP
Yoh7u8Y2D2onmE8NjK9pLFX7AfVtb9InnAwtDy8vZtzuYDrH3hryk1qPFVeFYaLY0FpYeOHxpMx/
2yfDvZ1W5YG0IdobM5oZ2J0fxn1/a2RML4AxEZ7ZyM2tUieTC/PU98ls++9Ny0s4k5p5D+3n5LbS
ZLHxyLyhlCPBkBCpZ0E9xVOjGFkRgCu3EPPHt73ixPeSI5tL6xYSpCaIdmAKHrVirLh1xAeqQjZy
BJP4J2/M8rWupcdJnfWXMStkV/SGujNobnuymjzWyLq4cYTEuKKNX8qG0xGZSjI1Wta+irOJH2NA
P2pr8adJ6wCtaZKE3Eap+U5fIrwRg3+LhvqnZMtPYVF86TRAVAxYMn87vs5c5IPco8ybjhq8pUqj
uqhS1WRF7CGs8vKzEqWjN0ya/jY7+Mc+IN12uqyE8dlxborU4qaLPvOTQHvMg0h1YyO0IJSuVMJa
/SiUPoJDMZc/NSaDCQD4px1wStvPYis9GnnvPMz4u53UtXAFj6qhPKaVbrK/9BEy3999LHRfM8uF
OKjJ91Ig255cxs962Fi3Boy4Xj1M+j6tK/UTkYt/lCp5jz/6bfGBvJQO5o0JBOc2HNr2TSXXc2PS
tofEllN37MNPeRAiu6qegjLsdoaafkdQJbzXG/2pjqT83MFf8lL1AY/nkmQg6NJ9ghLDjumnwhUd
zASB2r4B3v8sldEbo/XmPpuV34Gu5EdQ8FA5wYW8a8B37p0WlRol1TUMFx8Uh71+jFQzhQW6yV0H
YDVDgOFtRVJ1I4L+2Rplnu4w0+50xojJdaTnLhwVfzas8UYKbRnys7T4lDnMefJyUl+GdNZ9fGjo
Zubc3liZqN1qhr2PNGr4EpblDh7CcM+g3F1Uj8rLVE03ejxL0Ljqn9R+QCYvNibIVvnJn9oawma7
NXvfbBqGbfr7vO7/UXL9lf/TM6J6pxiX7jtdrRGKw2r8JyvBUiZDOR+zpnwWjnxYKgZeanfSPTxQ
807S9G9Q0URuICm1a1dW4he62Xvm7JReN6jCnaT5KYMx1+3bofWKuXptqJIuuUZC/BTyM7im227G
pKrciDxJgXtFhznTj6vUcCGMdTwpFLFLteK1i9RFfil/AMn+RU8hEy/FTZLqsQ9b+8RFRARIdEa+
GyNoryim/HYkK/OtudoVWfpU10mz79rEvh/VyXLlrDpNkmO5jUgQ5IbU/Zsm5To/dEwQYi+mJ3PE
lahxSA6BXoY7ILCdeQrKbjsIrI9outf3kShh36mKmQpGZpoHJx1/QUOM7zDTz4oRfc1DZJW63qDG
bsbHvjJeZ0UavTaaHkRTvrVZUn+n9xv5XdE3bqaG+qfOtqSjZNvT2Q4smeeA7eylvLAetCgIPWfO
hhtlylui9eT8aJSsP7bBaHkVDgrUUTm8kpwHy+zOORyy4FM/ReYSEAMvjuZin/dIpA7V+E39P9LO
a7dupIvST0SAOdwynKRgJVuWbwjLUjOHYiqSTz8fu4EZ+1jwgf+56EYDbpkiWazae+0VBhQdDq7o
Pi5hV4kOyYEmLsq6voOoqv8Ypr7cKa72GBeOGRVTbfk11MJwWJqD0lEb76xuSO4blPGHuoYbNLm3
nbn8k0z1J7XENHNYk+dysuT7rLXjsVS0WvMrhsM+i5GjvccXfs34fkR5V01ZfbAT1YzScVMnLHnc
XEmv7MMp5qXFtRfOEw5AymzslCLBfMupOp/osx/uMKdR0XlZqBXEYBZxVYB0kC81ZDJjC/NobGJt
iw5qWLianflttT7mHZsxJj2LDzww7TrTfpKz+62qKbhw/PhhTemjJfSbdrX2kqifwa9F/dimpTy1
cbuzPJGhJkj7h8Ee+yec177bRZJFdmU5lLLDE09L95U2bvb5jBWlpdfrXmRutStrXNQ7VW38eBRu
OCjwRst5XW/UTCl8TM42PjAWqmgm/anvrjvp/PcfrjV+6TvjXtrqt2ymee+nF0KRHvSej3XJPZNK
vn2INbQ5Y+xYn0halaXfmXV8RctDjAakd7aktM99leVYhqUi+sA15kT6YyHtGwmR9EvZmhVbW9p/
kUR07xzFMm+dRbuay0GhIrKDRcWeycTuAWy1LWg5qurz4hrLDu/0yne0ztw7TUyzNYFg0dU9Jy1d
mNNDGaOnPznNKr4KW+yVrj8Va3Hft2Px2amHp5aOKSrm6TkXtH7SLfVgrerDSrrdfpDevQWuFqZW
/qzNnhaprXtayhnsk+5uGl+2JzPns3OM3dkJsGfQQqu17jvXzbF6dN5WPq5QpC3/U+deoxW0/LZD
pQGyYwajOy6BLuYuNDR6fLXuV5qnFHXvrM+7IVF5J4sDOFSQKkbdPpK0rTlHpSEAouOMeER1Q1iJ
TU3liJwqJtPFnZFjAT2t9WO/6rCAu86Kaq39OuiYqCDrSjmUpRJQ4T9hweP5eeMNT8Si5YGwy89i
KQdfei01qTq1mI0bFFRKnWYhqUFUD3qSv/Slk+yVbL1NW6/dDav3Nk+96qfu/ENNZ/smSdxrvbGx
dcUQBEeteStR08yfdbc5rHX9mjR1hTVhjHNGa7WRO9mfBlQg26Dgbo4JuuNjwZALKCrQ4Dj4aVJR
/9T6neGWHQWoV/m93pDSphqkGbiTE+Sd8rzJQP2qWAUwkYMwYAFjs4B4cQBZZgxPjHEZfUW3rwq1
5e/sm2tClrwrXemT7Tx2wkSj9Rpzguliy/qUqaCzIpmPuUqvsJQLpu6JYx3ZlQ9CN5qwxWbON/v8
uvQUWpCSlssEUtpNefE4JPpxZc8KpJK+geJ02MG6WHIyiilJWnPjEODg2aqhSdeD98n1HH44iRff
GFCpFkXzORvXl2Ycn8n9S4NqwWyY83p+UBSmt2s7WTgqu0tKWFr74MkU8XSRRGxbys615FvZTcUb
SQZgfqDLyBZoWHCn/WbkLbagsfooFYXfTWUkLOTw7mHOHNRlntyOevUmXbLJhDo1vltmu2LJ77ti
zfZaJ5+xmH0tLTY7Sbn8QFhdEQIb6RG+mU5AhgOS+PSkDKOLNt+WEe609rulZe+MYR8bveO84oye
d4yk302zBUOkXTvldvXkVasWaPZsB3KY4OinbnHqXUgGltSqnSGq6siH9m534sVTuvKQiCXbyzIr
7+tSvGmxru20ZP200B3x18j1Uz1yp53ZvSmiwBIJFOi2mOLvtSnG266yn+dYC2OF3BPLTgZqYrFE
neyWwNDSF5GtYRy7Q5jX7bAb5JZHl3fvpH4dEyrlaDCTnl2UHB29IUNlEeWhkg56iqmql+tON+7H
eCUucrYWnIfjvsnuNA05SFMVdrg20w8Q5SFkpJKGijc9qLIurilZNeg9/W0SD6+SBJjDhkKrDazu
LskrXzMTGhV1TK+6uB3IGE8+TxlmvN7gFb4KAH07LvGkBIMtvsgut69XTb9b8FH4pIy9cQWS/2jb
priP29IJDK9LD3VLXiXophe0K4xa5hZthMWmF4ELPBiNC91wLH/oo+3uVgMTPDYKVwZzWjzxMzMt
McoCYlVoDzhwNHO6J9MdhJJW1h9krofupB68KbWPFqwUHiDdElN4sh0X874pEnSUjCLobvtbQh/L
qDcTmsnVHLZmbmWxC5fDxaGiklDqp8klp6J1jWNejd1hzO1bo7WYSc/OV+rzNxCsuyVHCdB3LRti
Zpgk4MIkTwje8/uynenQmvXdbSzaxm4tD2amD9fTahKRw5TowcmLjHy6JtmtSm4Gpi2VV8+WZIBa
64qfhPc6970HkpKhPRUVwZ4zOWS3Sz2ZyFf06hYH2cQnKaU+Lo7ahmIe9bCyLKn6JuhwZGHO2HKB
JN4ZY9d+A+f+h6KWYkJLH+O5FKdxNkY1Kqk5HrM4Mw6g8Xd27N5MLUXRlJXvY+6aIYMU1BWecPxR
NVrQyFj6Sj9/W7ZCUmb1eCWNNCNLR34RODB91dmZw7L1SIpp7YdlJvdF0Y3uipHmFgXYTzuslu5K
tfrekHKY+uDg7rVW210khD5lPodkShmcq2R8lRplWu4mgZsQwdM1w4mY8Nslsci5KD0z342jNF+A
SkvXx/XYCxZLiEPcobMvm7qI6pQdBNjk1mmrfSO66aBn1hyt60qedWtSMshe7p1Bf84HHay+vtHa
VT9p4PAUxWUVEN5OGSDF4KeiOxQOqOS8mcNo2WNGuOdSqmAzTqUeE72tH9TM/McF1gsVGPTf1NKx
QDKdG94D+buakp6YFIjbFfH8bkAtzitrOL9FWgCrqU7Qq60ZimT6auWeuivdnElQVqzBALZ7tEUR
B6vWfEHXmb6qdUcV0gCV9JoswqWI3RejmsydtNPxx5IbXrQ483xVN4A1fd424QRh6oFCMN6v5li+
DJNyN9X97NN5VQcjxck+1bYYWtrcZ9z0+X5aT4BA67F5UIVJNy+aQykaBVR/doNkBPE1aEUDkCeT
c3zmkGag63cWNQdO/CZ7/TAHpiOqm3wwYl+06/BDj2Fqk2MHRTte0j1S+Mpnk5s+oyQvwU3tZM+m
+53p2hINQ6aH1F2oobX21UlTcjqd8UFK8xPlGNw2UbU7XGrnVxfzKOQ2+XhvOcOzYwwvdWmLY2o5
Hb92/pCpnmCIAVMkmqZURGoj1B1naRXgmwxwSoPga+oi/N4Usy9XvSI5VrwNlpoygmqbw5glxV61
2uRNFCSqxHa6+K60P9PvvA/ZOkZDC/EzMU1g6tZBejGIq1K3NsCvAVrSplTlPqe43HHC/NAkqSCl
dMWO7N96tyj6d7OfFpQNKXMyS++OBT8RdCZ2YqIvqV5p2/0Jau4hKT2ALkU6J2JoLX9lL8o9K4sw
cPTCIeeMtursqsnad+HFr3M1yZBj6ZZhoRLonjwpo4uCqwE+0pLYDBsHNETN6zlyxviqdevEz1v3
zVXL+Ymfy66BkrXDgHY1LDVvOYAWJxHI5biHYV/tE9ETlyW1ltAvrX50a7qmApX5LlHqz3UGu20e
/zGUDMSmr9wHIyHRHcJadSTVN/dte3wQKyV6nmFl0i4mbbOx0K92ORue5xj3RbfZTNhAhsyiT13h
aowjVjaqWC2CdVntkCEACb5afm2acVgLddibAGQcqbkXOdvZV+J9njUa+LbqdHuTiDFutSipsOQt
saEgvAm/QdGq+PWrzjdGiiAlg+dGlaKMuyIRAtHJmB3rwu7vCyVbIpml1P663odJYiYUfB6weO52
FAd1FiPEtB8HpSfka0jsPdFf8pQgK7qTs0r0TG1bV5aRGavPgfumxPKra3bS52vqIq1uP618vaNM
9ya/VtgL8ZRY7dtYCGw2dLX6Bi6uwsRlRiadRPmkE0a2UzqmW7F3O1n97VAs9h5i3hgyYG44HfRU
XFlb/QYS0lwbvRZHslbkbZwwxJ4b8dSp7T1mlZMft+hqWnViwSsnlUneLhlA3bWevwb0YrrBXFi/
wgopO+Bd7oaiA8Dp1e6tz5dlD5px0LRS+hKPNT4N67VSi9FXFyf267V6KafJ8O25uDdGJ1q1FGnG
Mj6pud3tLJPaz2R+Fazr9NWc+rfF6SQGgu1rWixfIZnd2CsnHUCSfioLwuZc0vCWnAzpIokZ8TLu
Q3CsRl7GCW8L9Zkx9BKZMY1SOt2brXxfXWMN+pUwgdWc39KaWbw1ElzmpougMe5Dt8+UELLdocrx
90sMkQdwJjQSyxCB+0zV3Ce9l0Xqc8plX/RmwtsKmuNLAbUCZVKzxsdxWPGsie0kaBcVb/pyx+TK
3g1DT+i0t3zhJ5UnVcfkDnva27hQP7PUlDB3ALkMwuMOwnE/Gdkw76rCOWKpL7cZlAxKwxq+rky5
95nCjuHISYnwsb5r1/LJ1ItFO2KC0O7EoDHvo4L39bJ7daaZWDY9dmE4OkqExmqMTMhsISkOb5qR
TgGNRL5LsnwAvdO9UFMy+9jZtvQthV4wK0n+E4CwfpUz5xlFdt8NzqOoNt7IpB8KW6bRvDJG65yx
Albo3gbY75ndvtJ01Dv+mEs4nLce7VzQW7UkR615tmj8T94oAMEcBUbTOIcqEt3ILdgiPGMM8oFE
4Xxo+ghFyn1p0mzRQv0Y17Jh1EiNjUU6PvPPthpPO9UGMzDNQkSZAVPdgh0WDYupEUU3JjtHrNe1
FCm+CFoXxjonQOyMyXPTtvexpaXIx9m4dWPLoW7aeieUtd3pzK2uCe7+0oLg3DOZJ9TcA6JxV+3O
y7p7AfbPRMVsjjIRtApxpx2suMJGfFxutG4mBDITr4tA99Q5zGEsrdRDnfyxsMJs6AjFeYrgqIGb
eO56I4o+AauRgAd6AWhexTgq9LIqfbXnBM8zwuezJv6KWCL2S1jwUev0yVVmej9E6xCxubi7lFAw
dOhxGki8v4Ht0KzZxAj0s10xDSQ2eLGYJF5gF50z1GD2uipaFKYspgFr6oxb5CUd+o3Shbqktf1T
40EN8eeslo9u6RDT5HR1GepZDUugEY3uw6VcP3t5633Zhsgva1vXWTClpicvcDbPGWuILOFXGVuR
BTsdVsSvnKfFcWb2FIvEcy2/rcp870x2NLfWc8Fh1iXtD2W8ZMa1cTR/plmhDMbyQLUp2BAN/PYo
4Gno8H1hqlFNzSdVQ8aijK3gvMaTINcMEP7VGL7kBDWEfFzF259fxTmF9PxNbE/kJ5Kz09Qj66ZM
jtiP7g2bun/1LvCozx/q+SXOWKrjsugJNDXvsMyC9mHekQ++t9PVALSQzwPhBHTr6QVa3oX70tVf
74viiUA6pi0HEun+URK9x3qMuuPPD++c+3d2Z+fE2EpJCDtXFfTGSQ1AkX+O47r3Nd28QKQ8ZzNu
14EKC6N5c5SwtbNlOZCrSLC8TkhKxiCAgMr7PCnzgLCUr9hQ/Q8rAs3JZhuhOip7+69PDkin5Lxu
0uMyVePRmLMGVLde/pLPuN3Sz1c5W3dLIkd9WTPnkCYJ45H1uqzy3VLl915jPfz5LX20FJBwWYjs
EMH9R3T8aYmvkxo7Rm4oRyf2NDa1SbduvMHBOPPP1zlfDWwem9OHxY7uQii2zt6SyVymE7PKwHa9
6ufuKlFpI8308PdXwdsM4T786N/NhJ0Rtuxc9OJYpjAHtTZ9rzxIATIevv75Qvb5c9vu5+crbavy
p+dWdPhzEWw3H22PBxcgrTJfIAxrxvdCckpHveCrjholzpvHMVm9kapqcJq9uvTwnRyHSXNJJsb0
mLSpVtMrlfZbAmI7faU1ya9Hx5YuLBT8nDryC2YKdrsBqtxnWqsf4CeBDemqmGXY5EQfncS/8WUZ
k2M7nb66GUFc+HUOw8GuxPJqt44jqD6c9GpiKXH2M9OPslifmjBV27UKNHMebb+DirhEbVL0GE03
YvneMzjpfH5OkKrUr07p99IsHMiOwnkonETISJjFRI8NbaS9Nexa+8dOTO9KGyv7yZjz4l2Hu9Ac
DFh/8mh3mjjibNBxUE+rp95ZIp9136tYgiF1tqUdnAJ3iv06t30B0QmBV2gNnuie/vz6PliNNipq
0kFwVwOUOfuMl7iiQDHH5Ui0znSiJtGf19kajrGxlH+rNN6OTezd0WxvmhV8JX5dKXadVoUggw0F
WdqcIBZAoxVmf4uPi3XhhN5+7bPjcrsfnXk/BzQ82l8vxXSXEdioOsfRpRZvPAsUZUXGBEnGXJ80
as5PDqqLSxr/35/mpulCW0jSF9zbc6XFIBYgxHJ1jlmixqFBgtLdKr15X9aDEv3ti9vyxFQuglDg
d/dH+G50AVAGIJCWIcEGh9ml3yEy7fnvrwN9iJ3KVbfsw7NjeQYPp9CKIQ4XqfIQY4kbIoZQngfg
zgs7o75tfedvDecXDbtEBPfsKr++tZbiGIo53MZm6Bhy5OM6Ei5WFE4Yq3P/mEtKID/tiBgLq06u
GaDwPD4XEp2QZ0lJESome4KGWg6u3xfgBgQZSrhnU2JIRgpaOWth2wzeV3wfAALipKeEUnJ6Y7cu
vidjDOT3148PMQcGfFvmEofK2W6/TgaEssXKT8hap2tG6iQn6L0TmU6tXSigPlh8OvMUtBQUiZsq
5tenN5aFgW3ASFaVIx1/VhlDAIGBpOtGFv75rs5rNapRDi7MsbaKgxrgbFFoub6QmJ3kBEmBF2RC
dCeraxFqgg7Sj/ddAafEyY9mv16yy/nw0mjEaAtwT/vNz0wvHaVNLNaIW5jVdWxX8S1blwyhkaoh
WwzYsWwkWSOQeP980+flFTe9GTdifsR5av1m6kpr7vZyrCdokrjzWPI0kgnmW0jxIfLv/3ytD94l
SYHYs2BhiDzn3OFCgSfUePFMYKBkVjkvp9a2drl2Kez50mXOzu7GqGyC2roM5XATbHZ+0yQOWbte
eHKXLnP2XTOEGtwpNkCmY7MNPWe2V9+CB48iRFxy6/i3ZP9pE+Ekw1wFMQ+yHgwT0P//+hkUtLII
JLCOURLVqcNWiNIOQIYA8xbIfowb20EoO1PW7g91qfATHUqtS1CuutM3+PWyDEYC7/trq3E74wb6
u4oUwaqeyiwbnrtiRuIwaxg27ZAODf315gx+KXbZ/HUj3O4B6yVS5/hH/V3G0wlYQ1QT61GUXVgO
9oNu9xeahbPv6N9L8ISwX3CAnH6zDoPjsGg5H/kxZ/Zb7U2zkTf23Cztvqk1CyIUpPgsqoyGaYGj
ZZcMLLdX/qe3dLZZpZsr0tDY7dHeji2Ry/t2WXeyHP7B7uWrFi+Pf/6gzvrn31aF/uuqGErVypm3
tMd5riNoX+r4Q4G36DQPtrD8IT2JizvV2X7x3yVRteHLhm2Hfl6D4JpRw+1rilOdl5T5wipuAJTu
t+y3QPSM0P/+DpEhYwaKByO5HdsL/6kO1/Iu8/rNFKfJTCYCW4LIhCyqKuX9Iqkq54ajMYZs8JSt
dn/hmPvoXjfLGs3a1hKnw68Xlyb8iK7p8UCpn6r2avBwLUQfOV/yqf/oNf58nbOdZC1HrHPzGj4x
vqQFGSWDRsyBZSbfEtjmL9g91Cc42Lbtq/W8OS5bq3JJo/nB0nUpiIxtc0GPeV6loLDgdpkjH1z1
ZInT2gyBhZCphmfT/53N63/7AJ8noCLe9Vzw18faD8SaaDZMr4zkxN2o0tVAnrUOY6Jecgr+8K6w
xHA3kAn7l7MP0plRkHt5IY6eNwZVTjRzL05zAi+r+BpPb39eq2cHwn/3RfCGzoPilDtXQyqoR3q3
TOH959ZenyywawXqi1k+//k6HywXjgJIxDgTuDjnnC2XymFziZOZQcyyBEnff66HeF+Z635aX4T9
mbeIMK18//NFP9pZsbLHw5Bx2O8lXxbXsdpvq3NEkFZVyNcYbtj5D1NwmMARr8WFL/+Dj2/LMcZl
jd6KXu6sGitd4SRzQjSSmh2t9NWdv8Zw8tTpwn199NK2E5Ulb2IEct7cqOQ9EjwBymsay361JBOa
/hlN9IW7+fAy+ERrHOOb6cDZOyuh/cL6xGdEEklejzHIevY5aYtLityPnhrAFd5vm888K//Xb6tA
9guRes2PEmh7dVa/bH+k3XWp5xeqnw8vxLbs4puPyeF5B4Vj6KSyNrNTr0CHcCROH0gHCAWCVEjI
ZHUps/ajBwiyRKAIDTfxENuf/3QQdHqJdKmdsPxWtB28F7/SH+t5ulA/fHwVzE6JUsBc+LzbgPU/
FhOEkeOyNFmH+lY13wXdQBek2bSoF57hR7sTJn1suJsnLC39r/dUATcPYtQoVK2vcZ368/RPZrjQ
WWbfXl///vv9+VpnB6mqohIxrAzCOxPVYwJ9/b6OlfUEVARFpIMA3ieeQBUkLtmVfVT2/Xzlsw+5
dhMXVwp4HrbVnwbirbGxuGA/8+Fr+38P0j6rjsWwInQshX0cPPuxqa3lmGlobubioknLx1diwVOL
bIv/7JUBPSvz0oNAar310qTFO+5EiLXiC2/ro6+LsJX/e5mzt2X3JJ7HldsRRA6Vx4u0VYtG98ae
zP9hX8LglyAHfatyzkscgQCy6SsyV8xVwx2/msq5iIRtpRCV2GCy459X4Yf39dPltrXy01fsYX/l
JHYMMKe+VWN5nSn7opt9ZbnUan646H660Nl2ARK+WUQb43HT7u9FriDG6ZO/NCb498T/+eltt/vT
7QALJkumlvGh6Mb5qDv5GBCrCrvBgWmXOv2P/7+nd7b4hlLESAe1/FRhAvSpGfSXvlf0oFQ7cYf2
pbuwNj468vE82fZbbApY77/eHQ2TUFCHoQ6wRHEjE2XwdQXySSmV/lHvLDrGeNICa7AuFd4ffmU/
XflsmUyWI2xnxqFfMW3YdB3ecFpgFJf230uXOVskczavdowr8SmunfYhyS3xWhqtHfTj3P+d9eu/
K4WqyTaYrhomzcSvzzKxsTJjpU/Ei1hX0kIM3fZ7Y76EEH90Rz9f5qwh1DqwQjFphL8hsfm0ArgE
Em3wsbjsjf+f9elZt8t3hHPaBgFSGp6tD/LHNZnNo3vss3R5wPojzvxyGLu70rUXsKuStdIljbaH
Rt3Iq9mq09E3ckR6Vt+RQTA5aE8WJXSSar42rBE1TWwpd4jY3lNmFCFzsgR2e7ZaRzSnUGM4jX2n
sopwlfrnAdQ9LE3KbMWLky/5Ynn+uiTGi1vlD3U3M73v+2oKtV7YUavjolqoyvIp1vF6Gvk1/UlD
SFHU+ugXlL27okD6PKoIeyV0oQDFigga20DTsy4qAoDKHiA8WanfY9COWkxCr8CSJ4JgNIZTZtmH
1EBbjT1THE4dFNY2s3HJ0gsR6no9RHaCJrY3GxVeG/WEsXDapguS6gKJGWAbNJ1pJHlwcIq7JpkR
E+OYCtcGOc9qWcquT2zlMLpQhGRWIAh3ljZSq+kBdcm4L+SAqXRmyHscc+fI6N0qgpc135gS4Zkq
kzSskRPdLauhhXNfOJ+ptaz9BLCKplAd78vZ+E7/4uyadWlDdy46bjTVvWMxWWqo5QVKLC/Ro1l3
vqzdrETpArsNxXaMswcenqL3si8W0EuYw4d9n0vlWzt2yB3VvIn0OTO+N6md/UB6QkQM3ud7OCVz
0AnTK/3ctstvFH7DaYJo41tN3720wkT37DZpH+SwC8O+Np1X1AD9tzaW8GOgfoXSSJQjPBbzBMZe
+1qqmPxdVkWTkJdB3jrVPekfiy9w0rydZdy90GaLCKOZZs+/5oNm5/XR6Ypy10IQeTRWYV0zFxyu
YGJDnE2ytd8vbquwDgi+h4qmRXQrd2WZPg0OgqQFsHPym6Kqn4qBgRaqoa+z2/4Q2vBm9TYGKYnU
9wqelJFAqgdJM03bnVK6CKRUW0QzuMVDYmZPRome1IF+6ndsFCg4NHsI1bhKviE+hrzrjc9wpLKo
XlCmuvJFaat8b2G+gWNh5UV/fcpgdbw5jFIH45l5Vq+RgDCral03x9mQgcjikAXymvUtd6P+XVbl
tisyywIMZr4PHnzerRDuTDq3CwsbaJKckI4KRBeI3mZHJvv/4a42Z04cCjnNzhsww8nXvLG16pgW
1h6VbhB78TG3rAgXlf/lAf50qbPiDbOkEQom2W/kFAUIFLRN8RIfhuLvjML+e3rUiHgO4W7LtOzX
M2WeR6fM3K4+puab3v6zCYASOKl/fm4fnCgA9v/3Iv+6zv1U4qCOMbTFJgJlWCGvePoVSuEbzFAe
/nyZ7Xc9O0t+uczZ+SjKRHrMGfVj5Q272qye9cG8yirjvdXmo0DMoyn19zxLLjQOH9Wj2Bxj2GHi
A/pbQlaaYslpj7I6NvFyQpdx65pNOKSWj1fohdZyK87O75A9lakZCAq+gGd3WMbIEgcndg5KUj9D
gESX8KUqxqO75jtVay7c2IdXw3YK0MuFNnMeKjOVTIo9rKCOHJf3SmzcJNP4CbboTu+6O1OvL0zp
Pr4cXxafMqZn5x9yZqamRcREecI2YYGRTzZ9G+vDp1WXdoDwcwo0FOr/w3eGSxeA2xZogx3or+tf
HxqG/IOrYytnWD4MjeoRY0zvgPuWc4cZTnXhDX6wWDYKEiUxwabab+MrYxgGy54q5ejF3XTqc0N9
1tVOuWrrzAqk5pYvf/4mPuhhKK9gL2z0HRCJs+97qKWbzIQ9H1N7wT9ycOpJBN5sjeXuzxcC4P1g
cWKDBpy/4Yk0gr8+SrvMLCXZBrrd4tSvnmo69+DESzDLTvPzrsbyQOmd3TI1L5h3ZJEYZHzFmHK+
sRLoiih4cHvK8aYaBr2JphnPcxfdy27SJi+sOQD+8cy+QKDhYRUVl88GOug9zPoqWmw0mL5aGc+Z
VRo7qSvvedObYcVHRB0yEQHTuZm2nzrlUejdHI1w2X272vSCiUjuIcaIGxIKsicSnUk5zvmtVdG2
kT7mE0qyDj68gx6xVOMm6JCpRE4pNx+cug1anRwSdagQ9wqauLzFZarK+xeMJLBbHDaPtMUbsygb
EztyU/TitYMuoV6ZP6fTEu/bNOMINobPebJmiPvUZNckEuMCRwQUdFApSYLFfoWUjGurRrPZaBhO
uTi4BIs3tbtZ47DFEqn5VkDmQYG0pj/0TubIU2q8jKp0OK1mBVdwWvNboKGMIU+uBUulGYj9k1ed
AsMXw7IvPHi6mVahv29yfdfHPbqudlDrsEf8HXVdeY2mXY1gDyVRrFtU5lnZ4QfcFTUubwTzWstA
GavivhTHS37rDQnJFKm+DVBr/UoKt/FTdcwGZO5e+5SaRDx3dWtHeYWviWUUT6Veyn2Dd0pQGdX7
uKAlJSs0PggVSYLpuSgUwB+uWGrlZ6uz6y6Y57wNbCrKgOH2uk+8OELmhXdEXy6+VpKJQ0xKGlJp
IWaf+M1kKQsMR+DVOHXm7mbmmVCb7OY5XrDXYDMej82CZ9jS1J8pbl4MPabtN2YM8dzsO6L476pS
Gr6S5vEuyzXlS28ihEy7xtnb0OQCo0ZmNUgEUbbRtncxWEVYpWv/qNXSPrpZLiFdiMqKxLQiuMsX
7b3IEA6vS/Xi2d3wWDZO+c+EbwkKouVbXBv9HbZ+eaCvXgnlGhL9WGnWJ0x31sOqN98NMVl8HoRb
aqVa7OA/qNx9l+wZAKm+MOA+Z44rv7dW/sVVMvOm99T52MBr8VUle8W9F8ltRj1MhggZZfg79mtW
k2hjeSgpvfFKX0GYJwIWjvzyVVi3tC5OpvIV1d6P0UDNv6DktHtXQU1eYHhDbHfGThs2S6ZhQJF/
MaQhbyanKO4EO8c+XpGIoCEj7lMbXuLCzL/0WaW+YV0H4gFeyhfkTute5m4WrGT/kHzcer7RNN2j
PQ05b1N59mbT2ndt+YIllfOpl6W9F25ph3VlfbGxTTwaToF028PfzTNLEspke4MoLg/zPBc7lJM3
WU1ZnJqNG/SLne6SSYz7ZUKSkqHMjvCz2vx8YZSLUj025GGHiZYevWqGGz+yozQpARfDIpTPSWbM
u7pDYInRqhYMed77fUZH5NvW+NpImg5hLA+WDgkeIQimSKPxCbPzORKVYn9vGPZCA1xrO4SZru8G
UV73rfXerLl2Wvo4OzRmXX/OSWQ/ZCObJA583xITkqShFzd9p97ZubqGakK3ngm0GWtZfh3Vdfhs
rwr6zB6R5g1OTb3vednVssYxXkvrq5hbdk7EOC+O1JQrLybnckANWvipJ82wsyxQodmdX/CcmCKk
dXf6ULNOyXPwlwrVQdy6X+KmXE+Is+IwTRs6p2GTFxP5GLRTPd3ZiuxvbARj4YK87EIx/lFRCcEW
n3CGZeCoZ8iBhNbiFA0fp1vmU1Cg3aIMmp1PIFyXPNf/5SKd110/X+sMS5ptEUsnNqajmkxoZVTU
6oSrM7zCGYaB8v8h7bx63Ea6bv2LCDCHW1FSi+pkd9vusW8IR8Zizr/+PPS834yaTYjwnJvBADa8
VcWKu9Z+1gM2VABIykMaJG7MXA2Dv2aP8us77NrxVkX2P+d+LPDe8/np4hRdxI2UqKQzoElRtmAZ
zYm6lnA3l3xDE/ySK8aDFlAwEY3alhfQShZvFp4p8qy5sd88Ykci86tRsQ3PxgADXk/hu3nk84hH
RiryrEYEhyEdG2gXQ7q/3uql9O33DQVdMN72KtS7N94bjSoF3aiUwhO1U8onyS8pq5wmVCdtByfJ
tJN9FuEdlUXTeEgnrb2zI1uODwPiW5IxiZ/9oig9fNErOYn2fUHlBmUhfn7K61yPmEz1dO5Zv8e9
k9dm6CWlDGiq1Y1bXZl5Udeb83bUkhRBGK7CJ+dIZixeGaqOx7VkoNKplk2PMrobsDlQXF+uR3l7
6iPKrH+0NeDP5nKo2A5wPUUOdNCbinqbkTk7p9XYbRz5FmdZ1JXyXOMBAZ3Hfvi2ixlYgDsj6YWp
ljFAOcWk09FbVwmOgTJ619uz6LXfkUiPkPacfY7fCEZ0nQU0pITdy/MfyNxcXiePebaRSFh02psg
iyt3Wvca+PwxOytVJ6DJmRq5vcaG5rExBhaz6XcgXupgOpMRt62li7ecmFOpSTmmiCnbjjXe2Gyp
CFC6Yxc4PIgnxj2izK207lrzLqMumgeKqAgqocReMefBJYd0nfLp+mdabRjD7vdTEBecxQqVpG01
DQF2G1aj7AyqOSuKnxGOWtMXPXlUrGSjI1ebdBFv0SRRjFQytiZev1X6DC30JnWsjTG+WHT//laY
KfBOhb3Mm11GjhKtauXC8qw63sugZdxIqaHUwnLZp0P+4Fcwuih8vE2k9E+FzPP8svFo5ihm4iyy
HCcaRYjtFCex50fdvk3bQ6d+mY9U1z/a2iy+jLLoxCqa1eAUt4FTnyvvQAV9Sa0C8J/Y+Fprk5jd
A1UdXKDZT/z1/pWoVPTnUYthKZTIvkjug57SRE39sxv27y92GWYeNBfbZK13TaUjW/TsyvjKxnJT
NgWwDm1PnmPjCLI2/mZ9iUxZDE8bywSJ0bda10tYiPdJAVeYtK3/JVbsfiMxsvqFLsLMf37RIriI
ZZVLWEKZSeocqDwWd0Wn8UIoIWXTq7ja2D3W483iD2CC0AMWF3kqRsxSzqhbseyv3fCTIg/XCZ9T
+9f1gbfee4iycUSYFb3L1WJI4jQphH+qqOoGUXeO8Hi4HkJZW5FQ5is2ByZMWJY5pYzcAyf2ODlb
oeHH+1707ceu8fW/EIS333Vpiigxkiur/tjLmakcobrJL4Nc5+HOMqOkdivOwdbBHO3oCwTb8XOL
L0YAz5CyXrZtQGI7DGYALF3/3b+VKBcHzr8HsaVyq5gdMChjeP3JZYrupNBkrmgAoHAz55mIyt/m
nioGV27vLPuzShFKV3yWE+xAYgADMACyr6p2N44DDIESrzXuld1ODSnWyQJ4Ht/tlLRDEeyiaSPv
ujpeLn7sYsZRe6jqHDgCr5bexdZjrr9EoKnrbONjzuPhbZ8wUmZPX4PT4Os+4WY+ht00+Dy5CMXN
8GS7hwUgH3CJLd02pvzbF4OzkQNdXbRmnYaCUx6KvMWHsHOwMFWG3Bx/QFef8p0y5TdVsrGQrPYg
VmmImzlKvTF1MvGWMCrfxE0mfknrz2pQUAT/JIUP14fVemMorkNBrZNEXjSmDoYQua8wPF8tkh+g
FCf0LX7XkaGwffz5rkdbnd/UUf9ftMWw0AbqHqYxnDw1g/PIszUl/xtr/VaDFkPCzBW5MQXFt21a
khxr7mU9vLMVc+PhffXz4HxMoQpf6I0ivKL8No1rFfShUQhxVDH+uWklO/8Lj6l0hGOkB2JjBVhd
uC5Czj/pYs1vMK826yGLz804ToD5i7x7X+rF2J2o7CFFaWuBfQgolyzcphDtxozeir5Ymk04iHmv
IbGZkeCB9S7ww9vMAt2kfxpDae/3/en6WHljPPT7rIME8LerMk9Fiy8JrKrlEKdxuTXJv34XNqYS
hkuO8Rbs167vnpvukYXb/f8Mu+hmUQRSUWgZ9mZt3GLAAI0W94PiJiv0yIP712GzAQmSl2kACpEc
7kPIqP9hVpKInnWdeBO/kUAobSObUZwit4T30UQfuNIiefjTEsO5gy+jLGajbKczAD0MvCr4puQJ
ZO9013afrvfn2nxEFYWfqAns4c2JNVbSOi47rLHNXP6ZBSCAbPXzJIbP18Os7QSXYebhezE5egdu
cS/nvkcWHp8ARXwfGvWbHxowLmMYq2qXlv9hMbsMuTgTmU5tmVnEQNEk3e0m9dHox43752rn6Txj
k+CZd/1FCL1pSb4x7b1Qy5Rj1xrjfZdbWAv4/fj1P3Tgv6GcRRYi8odQHbLe8VpH6p6lKa/doAEk
ndnyPixT6wwIxdpY0Vabh88350nD5My3mOFwtc3UMXGmq8vJldTOwxbiSKXcxkqyMjbIEc3Vn7aF
9c7yFSpSNX/IyGpy/Ie5DaWJbdTaK1X43siGszJah+tdubI3EI/kBN2J3Hd5WO5aEtQFWGWvDCCt
GKySz4oQECJhY+4KLe83luaNeMsEUk2tbhkj0OFCCgaPGkaN/1Wc7rFMiuzDf2gb1wDKZhSW5uXh
pwIXyJzIw3Ndxj8hIEJx8iVsE42BsxDYtI1PN0/bxQGPUo5/wy2WKDPNcogkyLMh5O0o7RqaChuW
X1gqHA3lL7t4ud66+Z97G46HUWglMmmyxSZX92aQUvkTe7UdPuVF/wi/amPVWG0ROiKqyH+XhS7G
fGWNSSNleYaLVlkDk24OiqG/T4AoZLZxlvLia6ekW3Lc1RECO5Xz6gy9WMoER7kWsjPppBg14XbK
uxSDprx29qBTN7bP1R5EYjwLHygpX07plkqIiDPt6MFg+1IOQXgw9aw6Xv9M87K3/ExzxbhF3pQS
jmXaIADePhoQBs+jMrPB/KzdkzFpDn6T+T/ttA73OOaGZ1ULxptYU6L318OvfUKEiXPOljmuLOe3
3GqloRd17xllsUsAD7XggWafH189Zbp8EwHJvx5x7ftBAaD+QiaTZizvxSM1+ZCm8OlrrG+AhXa1
9oAY7RBL2cbStbZUKlTEMf5t/O6Wl2M16uu8h+RwjuT8NjQSqwHqadnwSsnUdZE9fhsxzPKut25t
zCgaK5LmKPOgWUyJNEzrxknZekxJADR0atztGi3/85QJACJECAi00T4sbzqW1BuQPabJIxvZ3HaZ
lNxCZgUm1U0ASXNcTjY+2mpfXgScm31xJEHkyQEBdiQuXZ+S5qMthW7bPzs8EbXDtPHdVrtwFtoz
QhCuLLc4MuGt0xDvVPb+nRXbxyTbGhobIZaKrTGMB1ioA8ihoHg/dtXdJJqNHps/9Jt5/W8rlIXy
pprkDKYRVRBwR77LfvM9KzK0tH316fqAW53AF3HU119GxcBkGg1cGtRcym41EduzvVaoPIVFz5Nd
LmbCJegwfKvswN/Kuq9OZmrdWDnI4lB8/Tp6DXxvHODNnhKeJe/sKZD3hpGoXqy01lHht9xcb+3a
h5sL3pCjzliw5eKhhaKnGCeMPTXG3SiORnHWuYhvfLvVNZlV39IsMglsAK9bVSaiVgLDggVnlNld
64zjPkX649ZJ/smKtPIsVB/bnZBn6alSstP1Nq5dFg0Fb1P2Ayq5tOW+Y4eFPprM6bMGGedsGUXU
7yD3ae9GI+E6rrWAlwM/Ppl+lOB8lip4iaXJn2eGXv2I+ctfzHg4pKKmIsqAMYZtFle3kO026Dei
rI4fdFtUCcH3AOvwOspUNn4wigIJShOlL20SlQ/5ELfPY2f3Z0PlAHi9b1fXsYt4i/EKoM9UYwuA
26ghHvHBrqMW+ZVqWr2zgh65jvrntx62OEB2hkH5Mnef1w3M8ZXpGg5np7jPPphd5emwW4ENbPTj
arsuwizaNVBb2rVBxPoc19DWVXwZ+7LxSss8AEO5SUbt4/WOXJ0iFwEXU2QoZy3cMJJFiIqPbROD
Vg+VjxoKmZ2ude9A+z0kk31rjf5G4LUV4LJDF+PS11Xd1ysrOFudXHxtzRz/GzBOGxvs/PPfrN68
fcz3OY3jw9z8i9EfSVCrypa8aKcgzizvGqnda/mWH/Xq6P83yvKeashZYY+t7Hhd0eRiN1E1nZxt
k8qLQ6Ya+JMOZlRtlb+uduBF0MXGNKpRRT5v9E92WYLh7PIMhqpThFtQn40udBYbkzZZepaLmtzT
GOU8Z8Nhx4DHOqhSP27M6vVQGHsjByDFvDzEqjVraefEvlfK5nCeylB9qJAKnSR9LDbOd6sTjePk
/0It76dOLSWa3gvF8xX8k9AG2mcVU9VHqLrODyEDQhjFYG+k0FbHCQZ/SBFQgL/h+zmTgFQ0NFzl
xuRr2k4n0E+HAlliY9obueDVeU0GQzYo70VyuBgdnTRhh9mQxpAtCPDoajvxTSmLH4kZPDQaEBUz
GL5UobbRQm0eDW8m3MVBYhEXZHYyAp6mVppn5wjrosl+In8vObuqBZjrImRzAjdJ5PSTYknwZos6
6D/6it2Yn8zSAYhay0HwnQJNbEbAjTni5Mj50LAW1rjv4acNrTajUueHsHIjw8bXaMzdJM0uwHnR
Rs4OWDx/EW9KVK9ObSRQWaO0uyMt0CgwhY3moY5V4bxPLC01yC9qoHlh4EVbAL+1A91cgoEMCRn1
m/ttCaJ48qvWOXXx5DXSiMtU+2xUNWVeaXzLHnrANvJP+WWkT3mB/TfoYrJSxaNIOWbKXh6GH3j2
BRuffpCl/nh911hbey7DLHbDSotbBb5y4g2m/oFc5nMo1RsnxLW14DLEYiccs9To+tQSXlalSbKv
tWl8Eq0SmLt2GrP/0m8U3P9z/l30mxC9MCRWbc/OJhcrxB25Erco68P1flsbE5dhFv3W6innvc6n
ZtFP6rvUUqcPRsiWhENTf/QTHkFHC0NcBMDj/nrkxdLzdwENPCJuY+r8MjmvhxcboUrlURZi83EO
yCadRCDlxw6B9dlX8movy/2WimKx/vwthwN4Qs5xxost1x+sbnvuD711smMfl5x3ffwwy9j08KdW
q7ug+tzVf8jC+h0SrAuMOx7SUQDOI+qiiXmm5Qo+u6PXmt25VdUXvY9PRsyr9PWuXGsaVvdkh6nH
sN+8AfG8kqVFgQ2QQG3mDuYYHucyx13oF8WusIDWVHHW71uOvkclp1zjevi1L0mNhDUDCn+jhF83
M4X5NfYdR5pC4h3xuQ8FV/hjkWcbcRYT8Hd3EgJND6oRTV5enmaoDaC6POVxpN7JQ+y2WGvnKMCu
N2etNy/DzM29+GoODw2tmEz4eth1UvoE5xyNMbBzS0PYnA9Fi6HLUDyauRAHORPBxsF+rTupceF8
iOZH4wL+Ov5oNYYWK7GJSP2HXTwEGO809XfL/nS9mWu9ybuZg9rMUK03qiLc+mKpM6qE+uswAjmW
9V6pNfqpYzHfWGR+pyQu9uDfXw5nAdJJXMZmAd/rJhHdkmM0x1jFV+bJaszmV9/LzwGA5r1IeTHJ
u8C4K4sgcktN2I+B1dtkJ6Nm4wyy2CX4Ha9EpMvfkfiy3HYWFdq46LTyvhvAxd80pllvpZLXOhfc
JK8ayiwoXV60w8bM4i4pU8/ALrBGvY4DqpuWX65/wsWR8Xe3UtJMUeVMe3nzajg0fiGHuhyci2g2
fIPcYvlepsB855hT+/Bnusa5CXSzHjf2wrdj9LVOdt5WLuZI0uTIe+wcOJf9WHCn8GfDil8W0MTr
LVyLo5KKx9KUBQb40es4pkntiDChOnV6nt6HWIvuo3hM3TrDRMQM4ug/xAPDbigaU8ImFfQ6XgKn
NgtDbCMl5Wc9fhgra283p4BCn+vtejs+UHfAP1UVRHDwa5fbLntQyTJNuzKfqu0mbx7DNIvOYxhG
G59qK9Q8Jy4+Fbr3vLCrdPIU36QAcTz2snkwrfZ4vUVrX+qyRfPPuAiDi1QQF8D1vTpJP6hBucOF
UaJySH1SjGwLgboaTOVJl9URIfUyWRfmVaJk6UhJvkCa1XwQ8q3a9JTa/7zeqMXp6Pd6wcZKvk7W
gbMtd5wS98cKlynd6/SftYpxILX/IX4VWfzDL0NXUV6ux1tbny7jze2+6MRwXgZxVLVPSkz5vJbh
Dlz+WT7nTZPmNeUiRFbpcQ8FVPFCSw5v88rBZDLpor50fT+QlB3XnjF3NRyLzdP1xq0OxIvOXKwZ
MNN8sAN96E1AIr6ZpRL8VCXtVwzdeGN2LfOc/2ukxWVaBpP4piJWnWrVwf2ihSsW6fZt0XYzLnEo
SnFoW6f/XtYdPpJxaivIxjOs2cBJVHH7GAEc38j3rP8WdgL0mlB7oe697vDcKlW1R9x7mhJKzXwz
kesTZZRZfyxtq//OfTKk9ISN2thHuDt+x32iU8gZ+n+YNvm7Uy5+yKL/YxmEIrq/HFX0S4BxpBEM
wBq2FJhvT0+sbBdRFit2UKhYbLZAvBLFLnbabD1dRIGNVckEIqStiDub0GSZJB8sStA2Pv3qjOX0
NIs/OcQtN15TQpbUTJlDwVFbxGjOjfKzPvtCHoYuE3dUD1CEp3VD/YJ3UGluLIJrQxw8LAoKirx4
pVs0nlto7Mw+4Cfca45VVcOb159lRC/XZ9JKWdVczcTFCXwD+snlS3UkhVUjG83EidtnlDu5NR7k
JI0eqqmon1BypB+SqHLOJaTqRzuRy8dSKaJPY9LFT6MzKt9HhsLGWrm6dl30/GLtshxO45ZSWCeB
C0Vg1bMt7cZcmqfK62MkY+sixGIqNQmE6ERtFa+WPxu+p5cfp+FJHka3sT5d7+H1xsCjRqE+Q3Pn
D32xSvpjRkKMzdjTa/276gywQTYvwKsxOBVz1EAtTonYIoaUTV2dy7w48UKO0y3+Do9jyT66MSXW
V6CLQIsvw3SNuwzPXK/1/VmSHU0HJcaqEb0ZIBPDt16kPLJdo9SjYzZIytfByLfkwOuNBWiCBNmh
JmTx6WpOor4t184JYMsXxRbPfapvTD5lbseb4cGh4P9iLBY4akh5u8MCi0N3WSN2UPoCnnvlJNOT
5Ci5/IA8BjdbjHHDR0uqcNpWhd68l7Wp19/1SSZNTxOaifKohdnwKe3Ih6KlHKv+aFBwLr+/PsRW
1wrOL7JGeZaiLvcFKey7Tikt1Rv07En149u2pTIBVtH1MGudMgM2eESdUwPLUeZY9VjLmZ3Ce/1U
j5+z6mkq3lnBz+tRVhqj8G6qUWYGvv1NFGtSqtgaVduzyhTMU8J9VY3ih6oZi407z1p7INf+85EX
S2zdmLqT9JJ5UuXPmXGXxcqeT7ermmIj9b+62CBNmzMbM4VtcUQXYZ/bHYUK5yke0lsQ3fIJg8V0
h9vWgBIisp5rhMYbQVduyixxF1HneXSx8OBPlgWiUq2TWQG/SqPhBvPmPUTrUzXmNy2FzUaRPTuh
jlMpBYpTtZEuX/mQr+LPf34RH02SlVdN7nhD6SRenPloP9SpyW+x15Q/XB806z2MJwMYkd/n+Nex
UqyFZudB2H32i+w8i9mTMPgcmuZJwuDieqzV9ceGMktpiM7T+2LYtFox16jFo0fZUfeBahAk0U2i
FlsSk/X++yfO8hUn0ODZRs2UnFN9dLKdJLHw4WRdp5+73I7NjeGy3oP/RltcVyeVYJ1lxF6bkclU
WPh+yTGV+oa8c8wtqs1a0y4PHerrzzWWAOf6vArPctNOZ9FXww0q9/pG+M30H9qF/xOHXi7+1Hku
5p5u4wlsa33slRjJuMBZ/lIy9b2ojX1S2l/rwB9O14fH2rHxMuBi2o29cPDciCYPdfSuH78U0sc0
fqx4/EEeR6H6H1pO/D6LX8ZbTLPKwhK+Kk3JM2Tw+Ikoi3urbDRX7SPLE2MiXKkYs4PQ1WF/vaVr
6ydrGtcJnQpkBGWvvyIO7pkq5MY6OQDGsjA+SdO9ozxKYusSthVosRuLoArJe2iRpziPQ15SEPzZ
4kGYpMjGYFkPBPYbnxzqdJcLdaypTdWHFi5bncxjTJEooMa7yNRnzEqPbrnv827jFr0VczFerBH2
BCoBx1NFN2jgLvpDgtvXrwoj2orTw9frH211WyAf/E8bF+MlH5wUMVZlnOQUKgn5lLC2XYvXO3Dj
Vf59GIxHq69wSPHhKW4N1tWJfxF87oyLPaGX2qgTAGY8PQMUX2u9fDMa1IV2Ouil6w1dLNNz+d6r
18JFO+PG76tEI28KMmNv5v2hi+oNcNtiqv8vBJJUDkSIRZapt6FI9RYSWOXF+Uy9+2IH3/vKYL08
NtKP2Mo2WrRYov8OB1KAAwTcgjdcerWSkgo0pHmiEvXQmF9b7aVEEGuo6T5sN+6Fq72H+TzqLpur
4ZJZVVVVoQNyi8F0tx+dtvCMpvuzffR/zfknhLUogPBHx1RLgUgmMQoQL1HpZ4BbsCzNN24tq5/p
37ZYi60tKtqpQKrpnAYdsxqYIVH1PIaOELe4pgXaDKwgjWBlGXq5DHF8ebg+EucDwcVl4k1DF7td
JM0MlgQriFBCz7kjBSz2pRJGeyAxwVGoWXoTBX26E5mgVn+crA/X4y8m3d/x1dmFS+VyCETk9aSb
4lgYRqZa0MLl9B7olH8DWDR8CAZrq9h3takkxEymnvaWu17ngKyaEDq5DMW4d5qbKoSogPFeZ4Ks
oeCX5XRM7sFCbhw2V7/xnFydXQ2YIIttvjEiKiUq4Xu1L6a7uFdzCunL/JBGFAln0+yKjCmZO3VJ
1f2XaanPrksyScI3m8aAmnpweslB1qaX33mIw75XwtrP9fE+cNMit++0RPyhEcHfH/Ui6mLb6HTf
KqqaYr0ucz6pVf5imwCRMmiL/2HwXMRZDB4nKUJqt5vRm5xqgoBWfpNx/gmSrcVtsQ2+ac9iZ0jF
YBaqkWneILhO6/F49Ie859pSYFK4BbRZnRGzl6bFizqpr8XJpdGRzoDm7byist2ydQ65ku9tSd//
h76jXgKJ3qzQXT45xdPIs5qRmicjUPVD43CydlrknGXW2YfroZbb+t/992+s35mbi5011I2hkpyG
azOGcze26oPPLcJkp47g7lLL8NncW+NJs3ppZ/tYacc8KJG0DbY05au7FEY/KNwoWkJK8Hq1kbDI
EGauJWdJL6nkFPHo5pSVAAWzKteoNUyVnH5LN7C2XXEMhchkkqx9g1CNG4XSkzEdMA139tYoPmCE
7m308LwfLZZx9M5Ux7LM8My9fClKC4BFUigJzx8Ocq8cJLtidn/S9bue8lhTw8g0CnZ9vNW2lcH6
Ku7i9KuZpRzafpd6Zct70cjh/iQ1vQWNGmP5623cCrW42k5qYyjlWEher9agMEfctbhZZI9F0jlb
uzLygLcdipHivyNlMeVBXTt8gFiCGpwM73nFsW7tvhpvpCx70SVqPItAr1xRGtFNmBUqx9G63LdJ
/JUk6Pgo6ip6wpqWEU9ViRtJRoO1gtHz7i+M9lw7xY/UafOnsRuUh0aSSO1CL35qDPRVlQTBjjVM
uKDFHZ0t2SwOnVxHrhrw1s2PSt18SKubSdIyQHVjsnOsPnbBO4eA20b9qNeVyalL/wXz3HERvVk4
z/fmUc+kn34fTuckVqW9ko3jKVGbjmftvHopow7+hY/97K4z4+Cu0zu47q1qHuUy08maVvV7ZSqC
A3qQ7xnUR6KKFlU783onqiba621WvlMcCWlMocv7CO4oDyADCO5Q2DI6RGFCHi/tH8DezJ2amtE+
UZTJNU32Qlzb/mocpNdtKk9u17WfyFwymKZE9uSkzM82Xok3STOQEoqiGdmvWiOuiaHqYweM8nyc
KIuOs66GjllGNzpJkLug8Dn7WkNNakIpPuYZVvQKrMCzqpud51MoeSgipzskQ0RJdTSU3wNV+VrV
enRy1BiMxyDZh3EM0r3dp9EMeAyPYRfKOGFm2Z4Ub+EqnZ7c50xKL6SVn4cymU74ffa7PpMnZVd0
EjIaEX4ytFo+c6spD0LCymbKmn0oKc6hDDPniXe7hL9W6eNNUXbvbeine9+uTBB6aX8u0XZ+HjGn
uQ8LUz3lvPDcWVEZvJhUHLuG5ST7vgfFWVaSzHlm6l2boqb3bZnnf8U5mGpoTpKFbaA6HGoqXXZj
H5fYwWg2DhmFOGtQH96Xjlm8G7tJ2zlqqdxHvEnzLczph69EBmbihv4uCML6M7pu03XA9sliss7N
MI673IIGn4adsYsN+3uaIgJNtZSkaCr/has6HnW1aB9xj22BNTqPuS3q+ykuvjV+mdXuODbTWWn0
iXUreCSPG+2snsROOSmfFOptzuhMnTuRt9/kMtKOvihra5dMZe826OgeIrMLMI5v/pI7aEEVF5Od
MIvSHdD33Aa+8q2JMpPvXeduboTjR5v/evrgfOj9vjnyShp95e0sQ5s+dA+FWXcuvH0dzexYniB3
x19DxaG2j0LrfelHsksuLdF2IuoF4popcY3U6cnchA0FLn3jMqhxTS5y+Waihu3LhPb1Tg8sdT8F
+bfaUj7gdREeOw5iJc3Mm52YeKxlSDS7jCF7PwyVdg5LJAVTxxYI8lUcFL2jFp8Xv+GhCXR5Zzn1
E9X6HZ9+aG5MuQE6IlTtECBHd2sIfEDrp5eiju3dYImfopIwFAg7U35kzQzu6jgQxU4fwvGdb4/G
z7qpwP0Pffd9kutPZYr7Z9uPv2orl362bcH7sZSLva2a4V7leWWfFE0AFhVfPCTG1rGJwmYXUmZ3
kymp8eC3/QD1sU955ZUSVi9FgvUCHylMXNny/fci0ORTO0ZS69aqb2fQ9IVwszYxsaie5JfJkgXJ
DUGij0z7vsZk8z4ppvZdMLU+bEUzu0WNBD6sLbu9lCnZefTV/DFOarHXNUptDDMsb1DWTUdMqTUM
EnMVl4Ygsm4pBSiFm0xSDkm1+DmxVjU7PEBKxDZa5OacW90uN7GRbkUtuVUHyF+P09DtJ7ncA0ru
XTCVrNVcdJ8CZQA0K5rohsIUjB58pz0mqiWOGlxsNF48f9e88rnRJJnvjCkZH8HlpiDHW2Ovc3J8
n+d+96FtfeVcaqimJFOXjmkSCyqbwflWOk/2eS1Ph1LLuqdCiet9aE3Jsa7t4dz77cQ3m4L34dD1
wHaj8H3cYiDbo7A+txy7T0Gi5vtqHlg471g3QyP6U2bEHAicMANFFfL9RgkAYqTXnlY0nIQkg3ck
B4SyQiWta0nwAUVg1o9T3TVfS9+szmadmC4gcf1O6BBLZQwT9yOmFW7SlYoL0xBkqS91rp1P5d5v
VAsmUay8mMAO3xn48rgtF/oXSj8LVyrN2vVH3EIrKi9Pcq8rt36Z999bR46PDukEj1es8tnGr/AR
WxbGg8hCZ9eIaHgoeZ3eS4rcH3Bb6N41bKaYoyYy23MqsMfRR5ZOMHbKRFWGNpZfErt6COspgZ2g
STe+ooInrXzWlbbOMMew7acOD1tXLorghnKL4RQ2Cp+yBcycxSxhnWEXt0VKFVdQZPbBHOjmUdS9
6xjBrzxrq4Ot18HeKpX8Ly3RA/hRXbxL6qHdB7gPPJVNoNxnmqQeqojtJARrfKc1tn/MjMrwtEg2
Pw5kTrwOe+ydDrPrlLJnHiTD+hVTQXOf+QxQOWl4vsT47zAN+bND6mCfO/BoB1xG9zVQ5ifN1Kob
oyqVB7PBHaiYdP+u4uaHUSvEvTKXVK+whekFXAsOg6k9dH0tnjptFsTEgf3ZSQKOMkbkH1KAqW6q
JM7BjqP2xJtptC+BDh6UMegg2vTqTohUulOHXLo1UoWIk1QejDH+EYdFx0miLna2qMqf44SaqEpG
1qZIiY9tF4uXFPECGG5E5mmv+gdYF+ZeL2PFTfVK/2WHbX0kZc43dSTzp6Gb1U2bZ/mhDuvxoHSj
c2N30GYmSQnvh04CTpEN6bsySz86VDXszdRqz2Elytso6tUDZ31QwpkkmW4PexqFRFPunDIr9+PU
Z3dU+QenzmnlwzQOP+is/Ch8Qz+Uw1Q+DXJJ0UTtaC91W0gUeEdS81SJptuJUAnhE/fdIZAMBXeN
IrwpaoR7jtLkrlLnILSlSXtPMKw/Irb6TO3HHZcd+UtD9uFgqyI7TXpc7rHsG3aWFg7JjmzucEMB
X3Bo0TwC+eCw4YeZf1TUNj8nVvBcS1n1nNsNq1KSzZXmJsxq4PAJ2ZkE6VY6ylCUw4+F0ki4auja
JwrJ7ZtaUr8GvvgSNGGC/4qoD1rcT7dt11dc+YwJ40oMtpNAfJQi1uOGx+N3oQBfBpbDuKUeOtw3
piX2kaFnbmRp1b7kjeIeRvb4PVKrL1YcyiymuvpBU1s26MovgHdELKiplJ0QPv4o0MzemFGaPVgm
Eycf9NALwFg/2GozPjpSGB7ZIKRDG4NZsPXYAhmdIo8NKyBUoWzf6pJVf75+p1g95c9OidycSM4s
r03AJNCdNOggEYm5wXDf6u9q+6Pab+Ri126AmsqrNLYF5GCWCaCypBgExcrkaf1wnPrpQ5qK5+st
Wbkd8crgUN0EWod7yyJr0JlWjSljihLXtvB+7F0pfD9a9vF6lLX+4gqLHAeZIBzjxR0sMASPibkj
vHH6ouGOo1m3jV/t4Nr/f8VZJgwCLYyh0U+px6sfFaZOLO0p6dG1HY4T7Xu5VrONgbCSGJgficBI
8JlmnfbrxEDBYiHqpAuou2YBnF83uCSwO2rZz3LLNm6lE1/FWtyZ27QYKAlRJAqDzYNccXDywy+W
yg3OUb/9h340Lb4VFbKUQy2yy7WkmUMs6VRh+sle1GwtChcnad9En/5DIEtXrVngA6pq0X9544yy
XAJ2Kq1iN4QCSTZPVJFz05vVRuJqpfu4migKw48b+htNsZbGSuDEte7ZJvxCAD5eOA2hW3TRKdhk
bazOXIf0Kc/3+lvvFk6v0N0hEQB4Z0DE9n0YiMP1rlvLDmsOWxzmsIgi3mTABYiZtk+7kyFHTXLT
11IU76ea37NzYsjvuwieVXFUoZDNtHtcQzZ+wNrSAQsG41hKf9/auKS9iQFTESXnqeltrqxSGTyr
2ey2YeRxYf95GocNG6GxRVkwCppFMlwXsUhsqWXtV6pxNxQa880RX21t2tJIrg2UOQooER08zJJO
5Eg+fh6Yk3uRbX0otfxpdi/E55uz66ZScZ5Ii/zb/ND8T6x5HF1kOGOEF76T1rlXoBHaRcnouGZK
BWgstdLh/5F2XjtyI1m3fiIC9OaWaZllpJJX3xBSS03vPZ/+fJTm786KIpIonZ7BAAPNaGcEI3Zs
s/Zacz3XD4OlLskGCLjIlM2HTgpit+o0beOpWf2YjuVYMMSAUxd7Y1AvJZMiZZEHzGsH8ei5HrTH
MnA2hnfWDq3+nxmxP9YOVaGkIch0vzPehHNyl7Xp19pqASmFZyMvniTL2bj3aysDD7VoUnNyXhDD
JHD6SAWlIMh0GfQax8MoFw9gNbzb13HlJQC/uWCqgTLDDCt4slhqJryLFXphbg3vsrBRT/msNQdF
Ijwd4cA5Wb4i/UGbhgOKBj1TqwBqBT9tjyPMVkEBx/KswhjLOLRGS6405HsnHWt3LOYtaiZl7cRe
mxQaf3D9UXXKotoLpPtarryg7pjcYQy7vrN9bc/wJ+KiCz7D2lGo2Njktat5bVxwAlNkVnbUSLYX
WGW776b2B9OXwb5ywpkan65teLg1L245nBx5+aSaSEYQaoMxjWGCBFwTHBwp+ExgudHjW1/RvyZE
JgKKEfXsTBT2mb2kxafct8sLOMXybrTyj7eP6BJlic7majmOeFqawrTz3AIHFd0zCTWNza6ALUZq
u12dfpKVdCdprxyv+dXCAcNJfMAMFmzJwheLiqHq1Yyeu25Md6qiyLtASdJ9W4TGxtlYu+fXlgRX
mo2+3ELbGnsjMfnYn0JHcrVki0Rr7UgwT4YhOsFLa+q5w9aYaM7UxGdciAZw6g8HGAePtz/T6kKu
TCxH5upNsFCvbHIHBMakwBHsao1PpU7vAv+UjmG/RZ+4dgCvFyT4rcFGCMgmc/RkeaKzHZ2SKOzd
NB7uh2r+entlaz7y2pYQwQLDBzWuw3FAOG0wOjpFe/jNwyPAOf9BS1P7HMjj+PpzYf4iSSJKIY16
AW2s6SojgGR5tt+ZX5hmScFFTBbJP3Cpb7cXuPLpTMUk6sNjwNErUv/pjLvXYYywFFPjuwh5r4iu
oBb9c9vKyjYuKE2ZyhI4NUN0S70+mFlpwduu+rUHfNQFEeROdndfyZ+VequntXLiiYK4uUDkdQ6+
4DVGI4voaQXxBWLswT6qylwX9wmB5pYOzcpJhFwTFhEY1mgsi0C1QI1TLTaQ9TaKp9AxXdu4hzF+
H1HkuL1/W4YET6GYkEzJTWee87TZZ9PF6Z2dNr/p+p+37aydhusFLX9+dZELe5zbQKWZp1fUQPUo
S98XRd7uohyFm9umlBXfDiuiAp+TQj7AyORzW7JehlrbpFBwp/50rKu2e6zLvjxPqZO9LXRFod+i
1spTRhKr7KKoSk9NHSfyzjLT5KlKcHc7O8rVQ5qW1se8K6TGTQ2tf9KmtEdUUK0fphBZgNs/e22H
aG4vg57A71/kMEMDfm02tNlDKfaU9sqx0Nudnf4BeRmAePaGtSHKKD5COkcom5qC+VGHeXTYpkfH
2cNY4m8Bc9dOFn/98pwb9OzFAScLKXAlnsLsYsLTBEmElUHtCF1NORtESmPUHG/v35o9FEIBAfMv
UlrReUtJrrQJ+jVmMMV3EyJuO7ti+t/u6p+jtjVbIE6QLI85Gdh/5gT/rcvTFGVtFl7gaFLGU0JF
9FuWxtmbsjcRBFNbu1AeU8PpfzTyhKKxMVdvu9mI72K5yPlzGkrFzi87O4b5mmMWjlH+tz0Aad+4
Dqse8uo2LPt2dfNsSe5gcKab0bD5Ac2iQP6QTjnCVp5B2+n1H+H66gkfQc2iIs/A/5+ruLmjlnpx
ZnQ+w3k/Bn/wWD+75cIHSCX6rslkWmcDZIYzf27H70oPlVS/kaat3Utq/tBtG1RXX8xeaZ3a90Mw
6WfEZ86tJt/LTndy7HoDJrz2ma7NCJ/JQDpSKSWl9hQq6xOoVu0zHLZ7KbuQyO1vf6W1ZwzO2IUZ
FPf4QrBU9zstzivinGCy9+bQ3SnTFtG2srZtALCgKAdgqipiqGFGxMBQs7QeYpRHZAXBFcxHM7lL
MtpGyXREMfwQ2ohZ5Dw4zkHL5H3VXuTsiwOn8+3lrnkGYOyyybAM1RIxHQ3sPuthirbPljK65vxU
d/peMT7YtNZuG1rbVx3orgwwCr428eEJ9TSEmx0iyjIyPvvMZBdpvYHbXd1W3Da1SCDCDFI9v82x
DqqNSZHIa5PxPOWmKw3tqYFb/PZKVs3APAnXzkJvIM7g1Spa7LDMT56G9sLQZhTN2v2cqBsHcdUM
TQPTIsZxEC16vhrEWH3TSWw2zDbvism5l8boGBevpKD45ash5v/XjPrcjB0bUVcpSFhocf1JSYd9
O2UyzFryaYBKYeMQrJR1KEEsGHgEemnKL2u+8rfKVFCeQ2jVC2ZQDhUKxJ2OhGBU+v+MEynfGJ+s
Xt1SmFrbSYrGy3wofQViiOdWy0qTDKmJOhq+81MfVm/bXjsMU/7l9eeCOWLOBM0L/i0sbq7QVeuN
BsHcmBm3Ef3R3OaF3So7rq7myozgDEu/C+aUg3Ee4tot6g6Z72pHQ2PjU22ZEV6ryc7UxrIrXLuJ
Imfw0aQdmdcf/2DLiBYYDARnT+3k+ZcZFTVBszfuPBlELxhp3wr3em8OT42yyYGy9ojAfeLoZF5g
UsWcS0XB2afjb5+d3viglvabpAx2qO8eG2k+0g3Y8BJr/g5cNKBoUiEeL2H/BlOZtALSIMSMi6Np
SGci5Y2Mde024RcUC5pPCg3ieFev5UYVZANj8jzDb1sqvro7ZJXvIybelA9T3x2H3jZdgBHpltz2
2vFAiobNhOVliWSffzkjSKVBCtFYoje0z63wUKjde23UTrcPyNpHuzIj1oEdm+EnxI9TD6Gu+9RP
DlrVnOIc8oshfSfl3caOLr9aqHxxRGig0k2F0UnsPzJIR5SWqv15LAsXpU6wXvFeSlAXzqOT70cu
ypY7Y9jSLRRHy38HzP/ZFfuRIAFs21eJbEw/C79Odhw+1L5d7tKpIb+FZ+QhG3U4yEwUm3XQJW+A
hSnfb2/1yhcljsMxw5yy0OkLB7ZymkLrBqj/csU6MU+/69T0aFf14baZlXtBP1yDYQz4K4225Wdc
PQEwqmqtBMWv5zPdN1GOaJVv7RC0W3BeMbCBoU6HHnNp4BFlvSjnGD29csBGmadL74vpbWpagJfe
+U60sZ5f5YbrM7MYguEAWVpeNW67sG+dwZs2h7xpVlwnzoNqtelHfpIV79qgLv5BGSpkKFGXy71F
ge5rYqBuuCtzx380cghU3LI0i9i1rbTbKBmLH/TXD+NoQbCPYin6tc93Wu0yIqIsCTxpVD6XhbnL
GM4am2YjOH9R6V/smAAfqZrhyF8ks4bUjs5cOtMZdmjFZe5DOftx1h0lu2vvLB0KbCYJg4/SAANb
PA7KqUwWic4p1rbIHsWz9euX0OTQFoqu5ZQ9X7FvjKVTAmW7pGjxotUeV/r7NjT7rfHytbOFHsmC
UFhCWrHtLfthqvgzeIuyq9SdZAFqDZDhbNP6L22wN1zg2meEigFBI4AkaMoIntZJ/DgEWTh6PZ9P
Gpv3ee/v5TLYmHURXd+yd5ZMXE+oCcOBeIyVtoWVKQmjSzkY/h1RfLnvJ619TLLOemc3rfU41VL5
F5Bv6ejn9Va4Ib5lv8wjNkjgRDuczqLw6YBg5tU0dl6QS8MpCxQARKVRnIPKUc50zBD4lhA/7YJN
0di1j0ln9V/Ly6G6ckiSbU693krwArf1rhqTD1JfH1Gtf0Sk6A8+Jd+QrJLMAZUq4UaisGSTWlo8
mrPkyoP2w4z8U1EV59sudtUl0VlciNfoD1DMfr6kykzJbQPoxWWlDIrD3ASd4taO1n6VLTOU3TFg
LmDnmH6oH2KzH8xD6ds9Km+D6bxXojHIdkZh1D3Ih3n8fPvHLe5QcJdE/tSJCRzYBzEMs307a6dc
Mr1+7Of3fV/2l8Bouk9+b/snNi3cmX3S7G8bXXEMBCpIqPxuuYr1Nt9s8iKlIuKlevau1s29Zr6W
1pYDfG1CEyY67aSB7N+PE0+a5jQ+WmYWJCAFfT2ivxsV3169IENFZ4FONY8b+pDPv3Ca63A+kR5e
pFSODC8JyglIVjDJr4VTsCzmfWBhYmIMpyDmTlM/QL8YOPY57/MDqfduBhK5xSqxdiaujQg5aKKr
YdxW3eTF03xmYPWMkOY7RkPuZk072xON8du7t+JsDHYOAZiFyfIF0WvZZHQ45TJCFsky/ppth/L2
YIwXe4o+9IXRHJMKMnRtzG3vtuGVc7iQyFDzIWJ+SahmFKnB3MzUefaohO/6JjMZ7LHyd7etrLwY
6NUvIoZLiMUAxvPD4c+aohA+JpcsYJoF1q7qBEOn8jDLk73xaqyZAnT5KxGgiiSaMltLTyraJB49
BCCmXwrj3jKdjVR0bdeWejLYZLJ4Ep3n61lAj4EZcTxqJr9GXzmH8tY89uo6iBkwANXoC89c9fNg
M+OSXnpdH05dbnbv0nj6aJiWtAGgWXlunvkJ4Q3opWjI8yyWkbse/sFlHPq0uQtlhHTa6nT7HKzs
2zNTwrVSmpAAM2F8VessxiFCcLjJsSwdVdowtLqmBXpK8rRUEoU1pYNFnuQ4YFqc1k3DztXKLyAD
PSn5dHtFK46C7B2IKwSAoClFt9eac0WPiE5Z0aXBSWdsfR9Upjq6c1w730nO+n08yltqMyvuwmRO
lhYdAFv8lHD+lMhJJFWzM48I6mD1I8A1w99b7cQkzpjD+k4UP9r9FoHy2q7Sil54mjV6dWJEZg8w
0RVlLZ1V5L3vKysb901k/8XLjJyyZWzJ5a5cAbrF/5lbduEqDmqmqDXiQAdEPMfnjJHDLh7PdrM1
66ysnUpq67z9jrE0poXdbKhPpJWFPBzM/hXZbRZHwLoQzXkI4GxsjpEaSJ/HrqsAKsW6j4c00/pR
jooo3ml1ZAanzBwpFnVgHVvm7Gsj3HBqK6HwIl2HKhm9MlgvhV84O+AHUWhxzpqWfSvC6swHBsxv
mG+jUt5p/vBODbo3qANu2F37Atd2hS8wM/YpD6UReJlsn3jWj1banhw9P92+ROvLQxQQd014KCIk
i2aq00BtZK8Elx/u2smGIisfakU6TW2YRvvAbxmIMLW536laSzW4MQdqH7d/xcpil0QDYkBKfxrK
Gc+PW66mdp8HSnTRktr+NFNgceW4jd5KqbEFGNgwJRaRZiWj2uxnkkcL0TrJk2btU0Za75n42nrg
11zFEuD/394uh//qEiHTUMBHnBaXOTJbaadKk/LeSkPnCQrJtt6bkjOMXixPWej2va19vL2ny8EU
YmvyfW7V4qpeIm3DInTKKiyjiylPwcUIpnJfjn5y8sdS3SVO8TEGB7gRS61d5wUvyZAH8fwLvK2T
oItuWQwG9PM8fWQ2J9pNVjBvFBnWfCFqWwpCDmgOcGqf72vrlHbb+AmqA9J9H3ySC+tQh77rb2I+
Vs4KRU3cD2gDMgYxD4XQUdLKrk09whEm1uJd3Jr7NtmqVKydEzJtaqdw42JOeDFtCV0UIBbTuazS
94lSPJWK8jMLpy+oDDwWaus5/Rbvw5pJ6hXQEjCNor2gjnR6GpuKFnZeVEfzG3mo/b+gpQNJb1nh
ne0kzl+pmSNm6fjyHxwR4Do2pShqZFTknn+8pokNP5UYtK67mgFpC33fvHG2Cu6r66OfSpeHV/rl
QczSrorLUj9T6b/o4aemOJQMLE/+MTG+VNYWHejaQbH5fqC3NOVlWcZU60SVoVS5NIPcPCITFe8G
nSnrKc2MD7ev9coVw1VS19LRwUUAUzj8zKoSIjhosNmBrjO4bSonC+1O77aVlQVdO2SRKajLcP3a
DMLUaoKdrkNIR/svyOaN12fLjBCUMqPWpnaZ+l6RBPmbAVaJp8FP1X2poyp0e0Vr+4ZiDnk5aRzz
DMK+9dGc1mZsB95MC0uew3NXzvvbJtZKLUt/lnTOxALF5udn26nLSrdTlK2GCZzseSxU/0fQGSmM
RmgETu7MoHB7PwJoC8+BkjPyAx6AWmw8SkPlZvy/PytBZUAj4Ifq1l6vvAcW8D+SJkDJJPHCxUs7
OFGrPowvHZMF1UlLzfhJiknTZiWy553CRGR3cBI4Oje2ZdlZ4SGiwkMtj8ozLX8xLeS57xtmSzMK
pOND5IcHzUnuwb6c9XL4kKBcayKQnlna8fbXWHklaBYx7PuLC+lFHjInelnZdW95SVVmJ2bJ5qem
gn3WVgd9zxx6vPEqrZ3lRbiWqRaaDWzy849Pg63xFa0LvM7o3Tb/Utkwk2+1ldcWRXUSVAM+QHuh
TlH3sM3ENViehLHtSl7UKB5p++3I5jZCshdtKIo9lkPnh+kH0IEvtEymIBp0fwCWmk9q8a2Te4c5
VKS2XIjxWs80fessq0HzJjIY8qxyeBOsrt3Me9auLfRnCtgbviT8cs931Um6iXumKF7myCjStXe5
rny9fVBWTVAfAeSHPIUiNgqYaWe+ty9Lrw/sU1DKl0lSNvL8lbvHABnFbF4+xq/EVDUJ0ijWZz6b
I9Oz61Lqvd9rskWn/1bW/9xezso5BLG4NC3pb4PtFO45LJ9aEHYznOE8eGZWnBJDeSSB3rheK7tG
1w7WKAV5okUx8/mHmSelykKYWQhOhu+0Cj8GzhZKaOWwPzOx/PlV/CxPvUImDb91T8zwKahbpulx
7pD4JzWzgYc8hYTocHv31pe1tOiREGc4U3gmKilTS2YLK48yuekqTVm5kTxsvEVrn4gunEmLbEnn
xYBPrUNdokXeeaZRndLOepCN6gHkxufba1HXjh2njuYCTgmfJASWgzVVcts7lDYHMx68uto7bRDs
NG2u7pyo2adqonzyFcNM7ybQ4HH4TzGXlzxp9PbcyZYt7UpZsj4nYwUDQuErifqoj4Uf3skWJDYn
OdF9FV6tLD1CeM6kp1UvZCLt3FT6MYVRVv1c+1niSpA2pC4szGp3vr3ClY1k0JnY2daJnS1TOITo
O9qJZaMMXZSf/BjsgVqC4Gg3bu+qFUAfOCDkhwAPPT+H05h0TKMHAPRNrTyMetOdJr7hxU778vCq
BS0ctuDYQbIveHZul2AqVdN47MrQORtOfOcXwRHxwMSN53iD9V845r/tAHvBtaKl9mKCG1W/Lmnk
ZPaModkzSbRXrWrDhLBrv0zgUymrQ/RNx1n4NjajIV3ndNElV5jeO3CFE0hT7Dh5mMcpyTaeq7UF
XVsTfAVDPHOd0PGllYyWWN70Z9Men17/cYhfaH7wH4v64vNz0PVNZ5X9RAipN2+0IjkpSfTQVeNG
q164tf/buP/MLEu9cnvAdcZOabi15fjZTP42nJERKxvNuZ0J39PtJa1uG687zWv0uV+MTwy5o0OP
AaTGKFN0x433eVJvPBQiAPz3elBkIOUDWvhiLjxU62FRlHY8W+vnGqoX8EIuoE8IcJSEGUccrGGi
39nVPgwxPSwekTWMsPbZU/1hKcUqpzlLa/UCPUYnu9Bv2NQ8lTC+03lTt1K51R2Bbp8vvIDDxP5C
VDexH0+Sf667nvg81bl+sbXVxRCetl97Ag0iTEXIsL8EDSx09I7EDN85D+8gSNtJNYxf42NUbzwB
a5fQBFwDKovUh7rx87M0hbrvdzWv9JgWLiH/oTLfxcGWwte6Ff52hQif7Ee4GL0WAjHLVPsca/Ej
j95Fk+v3Ifpbtw+rkNT/3rSl+P0/M8LFaByngaym7rzFoeyKIHmawEQH0HmTqp4tvfjUSVskFGuX
kd3716bgxSrJz8chzQPPaPwT7SKP4uEHo08fUI18Izn54fYSV3fyd+TGbMaL8KMt1QpM1EDIgwqz
VueITIbvqlzegOqvHT8GPwB20QOnZyx8MGZrtDY39IAiaKqeQbnZl7Zv0oVwMNgNUrLVNFm1B4Le
WSppvNjCMWQYgPXUiBD0MDVOzUdFi/Z58VaXyg1ns3ZEFqj+/wyJ2DngVbNfDkYO6htew/mvabJc
33dccPtnQLrnXtnKk9YOyLVF4cW2p1aZtYgaYUdytEuDojjFaaq7ShFTbDIb7ZiM9ha78MZ+KkLd
pIUmEHI2c/bGMTAOzKeXbqhp8YXhsbcJtKcb8eqqT7zaVeG4dEHX2VZphxfVKWeooWdwIjs7LIv/
380Ubng4ZA2TZWPoUZrcG8EddHjUagBPF55kfrp91dRlk67qEr/fJaiKlwH8ZfxCuNpt0JTz2BMy
1HYY7k2QslI8126sy49d5u+AC9yBeLgwi7+L9O7J6P0vjlRBeNk82rGGdgi0ZXB0TY66l6vhDtqd
A3gWN/EprvTat9u/du2Lk/Fz0hgHUXHozx25jqpnL8lh4iVx9640fSSt611XWXutyTbu0HIZxX0h
G4bFRQYs+QL8peeyFpiFLHlt04ZIolhfIAdXazcajfwYoXz4MTK06cEsleSUj/Er6yi/vbyJ9UXg
l2rKcuGuwp8sHSO9aNrKM+fwizz71DnK+ENZ/ol2mwJ70b+GFl9yZWjOAkePlnBu7PAVPfqN5Qmt
oI27s+Yfrq0Irq+a6eLVANW8Mu7dSin3c9uQEf0MoVyZy4+3T8nq87HQS8HwAr5JTCz7hgnDyplz
D9iUva+71oYir+oOo1FuZSrr6/rPlOCC4k6dokpp9HMcmNmPcIBjaB8prY3MOpD7FrKV0CQQ57Zs
CbSsXgWCVbj/TTDY4mhFojHrPvQyzJpOKu+MuX8DQcjkRm37VxNqW1jE1S0FNIsMMwV+0L3PT8nQ
B7VBEwHdHi342wnheA1S/aJpVXD4g29Hj1lZBKcp7QsHxQ7hHq/8MffCsYBC91A5P7J+2EiT1lZD
EZjkwtRYi1iICtukV+Dmien7SB9p+OynJL9TI3+jFrp2OK7MiPi3yUxU1L2S0fNzetaay3DAMTK9
2A/3zZxu3LBf0YrosK6tCb6x7RJHworl9bEUQwRoG8Vj5DjDd7UdIki+59H079Q6bZ6KrtAYgcjz
otgXdTWfI61FZjeUSxIQGAeZd+sy0ykPcWANkKGDmna+1BqURdDQxUn/0Gv6MHysrEg19tpQSYsm
kB5H/JXO4LuQfWvDvQWPerDPAsQ+Gexs1N2sjaa+g1FAZSZybJVxb4RpHR1Rwi0ftbSSvw11KL/l
bZVSV6llJYJLkg6WG5GNwkyJbGi+i2v4MGQHKpMdWGopd2GojRO3DIzuFNdSaJz8QXdKrwgjqdpZ
cdaOrl6W2SfwbeVPe2jNjwz8FdpOitVgyxmsXUkLPCXyzLyllLaeXxJI9QJLQkHsTOGaKWlqHOWp
x4//Vdbp27w3IHB8/WW5Nij47hwZwRxA+6K4kzRvndSOTsUUtvezsZkii4XwXw/S9fESPF1ZzC1c
kk56QVoBIEw7ZscZBsL3Weo43/TUkR4tKxs8FUqmva120yGc4vjTH6xX4d1XUSxc6uHPN7jgQgdt
VUWXdNA/Dm2hvpMh3MsZB7E4a7dtrUV7yBhRlyQ1tSnwPrfVVZI9VR0lUMc3/46cERXbyP4jR3Rl
RNhUaUgMOY1ByOLEldhtQNzdDebUPjaymW7kjWtOj/oGXb+lvA+i7/mCarluTQZoYk+bgh+q3h+R
CPzHkscPt/dtzektg7MUXHExL4qRSqRoflhT1dWL6o3d+Q+2PsGLr8CsTdA86sPH2/bWvhOzXhxN
Jk2QUha+0xxWo1lLaexBcTa+U5wkfEzgDd7yrmyO6FwBkHDwwFs7PEzPN4/BjLJMLQQgEwN37sdP
MNR6jOZtQYBEMopf1+zakHAiFIrRvYSalefkqv65NY1TotBXhzoXxRqUPAvYiqNQi+7CJBp+MqEc
zG7Tq+N9nzejeWCcM67cWdXKezPRpDtkkeHxmfIkMS+Mk6KS1VZxXOxMp/5y+zuIbd8Xv1xIj2Ts
ZVFGgUsJ5+lc+LHzRqOEdUn8rDn3MoTWhtP5Z3VO0p0PnMX108i8H2CzhbHYzKGtb/KNB3j1bAD5
X0DaFvg14cj34ZiCU6B10qXSTpmaC5T+724vey3VZs6Hcg8gTA2n//xgpFVkjb2uRl4qt++dPAe7
an9tJXMPMHc3Jd8CY6tovfbKgPlBOpLID+5mYZ8lJYNrXGMav+k0NxkfoIE7DKZXbBIxbhladvcq
M0CIy5/qNsw8A9ekVu2RWEw1H4za3Cj1ru0hEy5EfXD/LJOGzw0NiNT6kFhaZz9JH5Ih8zJtVl21
DA9Dq52SQvsr89WtiHZ1dUxFMaVGt+xFv3POFrYDVghBrAVPZ/KA0sJlnD/CVvgHHhF+7QXmo/Js
iWWfqZJgidIm1GV0FAOMpyLgu6F+UMn3ebVFC7Pmfmmt6rA1UGd+MbI4oEWQ5UVrn1srCP9RsyF4
yANUbSI97qE+pnUcTsorQQa/rj7FQRTY6YLiiYUPWEATMhp9l12gymxOs9J2+4Yn6DT67Xif91K2
xdmz+vEAlwCgAr/1AikZSVltMCsTe84MbX9w8mHKt7UfELzevt1rbyap///ZEWGSlUTyP6g5XeRI
ORpteYKE6xH99A0za8EVIH7A/ED5iG7EDYwi36+MCkcVN0mXuUNTfRniPDgkUVbtpJYopAVfsHcy
23SbMR2Rv0Bb+fZaV24hvV6K/TBFoI8perKkq4wW6rToUhRheYDjqf0EK10Mbbdd7Htlio5S5H8Z
Gr/ZuP4rHxPD1EOpt4JkFOvmKDf46FXL8YWpm8jriX92SpCWXkwCfQh9Y6vvvGZvmRCXOaygUsUU
s2gB1WZqbZ/tHqahYRFhiVOlvitGVXobdUazgWHesCcKtyZ+0CtNpDOtmHV33ZS8cZrYndt9b/+B
jipTSUvHntOEkJXwGJlNC/07NN5neVoePMnKaNZazYE41zq8/rQoCziOBJpKtuiz0fwOJ78eC09n
Cj1DbmknqfNdpYXHfM7fN2FyL8fVz9s2VzcSSAM+VHEgwxOCMK1q27qeKLbAA1PoM2JS2t4u89Mc
bfESLYGBEO6plN2WTt3CNSK2v8ZuGGZYE1pUSNRvMGe+pTl8X8A1G0jKfWDUp0lKAEy/ktRn8aNM
sHEk6UjwX0Q3ME5pWTsBqnU5qKN7vWkDlDYqZkh0vdgT5FhvsoDBitu7uvJiLMNXPMBMYILvFYKk
oMqULI7zyVtmDCVbP/eh+hgFyh1Ogsw6jf7gK6r04dg/XooXeYgEh0CTTGXhRaNGP9z53KLMgSbP
PZC/3e2lLedd/IyAbFUcuMUolljnafMx1+UOEWMKqLO+U7soDLxA6xDkSZs07p5umxPHvn99P0id
FyfK2PeLmKIyODUyMiLn2nAQRZDVrPqqwzvO9E/XaR/GwkZNQx0M9GuYntG+qe04Vm6Ytvb3Jm/K
jYRPuC7gahjEhpRnWfhC3rB8+Kv4jYqdnXQBlV3ILlwpr9xueuvUn6By3DhB6polsqLF1FpZvtYy
TmlU9eei899ZSuLqSb9PwvzI8ASIF/RV5v5gW9EdkJjdHH0lkJSKH4McnSqkH/L47wEUWI2shhpJ
hyBHV8EfSVTaj3ywu2n+HDTpUQ63cjohO1j2hwiJy8ZsN2Vi8ZKn7WD6TivhLcH0leP8QZb6b687
Eb9tkJTy2JCHvADpO/ZMO9qqHNhcEM8NUx2BEejV7ueiRyGnQo9FVRA7Rde3uSAyVR/Qfoo/1/UY
b1wF4Zb//iH0EhbWcYgmxMMgaQV1IlBQ51GTdnqmHOPqe5jxNQbqksnGiy7cu9/GFo1DMH4yAzWC
o54HZMmCoh+83Krvm7C4QKS0r6Z2f3t31z7gQuPAZ1wyIfF653PbWXraxhc11eClrg35qVO2gIRC
WPRrLQh0sxgZkvAXs1mtGedQPnbWOTTf4bLdIup2ZfV9qN8wIH+IkQy6vai1D4WqIFCQ9WRIqgok
TerZ6xK409F18f0Ld2+gDpqE5kh/ppK+0EsZTrftrtxhh9URvlO54R/hm5XTHJh+AaeCQZTCXHhy
7GsrOSdTXu2KctwCTq6Zg3qfUW0CXq6GYG5Kq7GP0BU7q/WnIPuplF/mFDn06rXMZMslhzsZFBl9
C8A3ghOswqCY60qHXiue3Er6aQzvErvbuFxriyH7Yc4IR0vwtdyHK0/bmpnEnMOcXFStU96i/lru
GgmFtrid/O/IpXaH299q7X7BYcD8LwNGS5zy3J5kRaUu9bPqOeF0P9P+iTr5HPWvJaBe9o5/mEqk
5bowtD834yOFE4WGFHl+g5SsNOzKZD4Anb+9mF9t+qtXmhumyDAFUNIlAYDCVsge1SRreguRHA9h
4minl2gRhsVejuO/8zL7EGjo7oS0IcqyQzi1ug8k6ylwtq75y0/IjzAJnklE8JHieewp2wNQ0GLP
jv3EBXdl0M9wguDQpMPr8oHf6yVwXqbtkWEWW7uwueW6PZiRRyvFHay3aQVxa/ApnLda2C+PCWvi
QaZQRL/hBXZditrILPOh8uqm/YJCwcdqKL5E4RY3+ks3vEDmiHdIxilMiVds0kbI/9qBghTyjMiq
9/pe9/Wt/pa99oUoxhOTAxbjMIrHZEqcSaqD7NKkQQAFtVxICMH5vf4pzmvAt3It9yPzyHPF2GQ/
6Ty3Ro0yj1zPRu6ihzgA6gnSt4phjA+xlBRMfwdGu8tHPXlj0PK+SGGe2C6lyjkAk9dQODWaWZrc
pFXhy4mUXP5iM93y3ieH/T7atZYeJSnr3+i11SO7x/BT5EINp+6Twc+P2TAg+BZ2fartEBArx72e
TKniQpY3/m3YjfwlzaTWcAdHlhDHDinc7kLSz69SbwQ/KoNQfDdDU02uKJf6jyg20AdolFItXQc/
LT0mkpnZe2XyzQiEHog92HY6PUY3vJ5h2avhPXfTbk6fjA56Y7elmdy6shxSNqy1IQ6P8RhG0x66
tFlB2WoY3kiNEo+oZNkL8K/29c6tm8RKd+AukOs2bJ+EAKENez4i6q3C9aNm6v00hJQ69a6EwrWB
JPhSDXGRup3eEuwVPR6Y36WP7a6XIbU6N9IYK54yONJ3ZKaicW+lugH7U1NZP41S6aKd1mlq9+pX
lVQDkk3m8XlWGXN47sqqTBu03Mrg7DDVn32hovU2HwBrv0sp7FAGfLrt01Zu3sIaRjEHNnb7xZUw
49DIIxv15UKb80Pa9f4dMiHK3s9RTrttauVaaDw73HFoBiCdEFYmV6ETKUEAW2ljo+UWPSqVjWok
BHtx//31pha0NErQi7Ky6KiRQrTNURpNjwYTyhFxADFaIc37DA62HfnycLxtb2UXZcUG5wMEnBlG
sXzPrFYUZRxUL8gmN5XqvU4h05RfWQn+5Y9h4GD4Y4klX0AOkn7IG7lEyHlqZABMI60xi36SrhbD
qdjMSfWXAaUCp9TC58RIAayYwqs6O9o4TmMAFYlRhIGrGn78jv+18hgHagkAOJmk+1Yqta+qFttP
NSJmZ/xJl/IIhnrv2r2JcKTc6uqMxGDPSMEw9S2NcGYg/y6bXqtcxRrkAVFjrYQcVSsfjD6W832v
htXXVmeyA/XCBBFZbcjGu7arDQ3RP4qp91ZaxoNLlRL3inJ830P2HyEOW0Jl9u3/kXZeS3IjSbN+
IphBi1ugFKolRZMc3sCaClprPP35QP62W4XGKRhn79amZycqE5mRITzcq1gSLNvMkjkr07s7KDdx
KhEjMV/8oigY3wOg+aE1C+NeD6zsTG4zCUfo4YwOYUHDjNA4bsAL+DXKyfbkG+RD0VBNW6P8K/dh
5lwDFjNznjEUcX3TrSocxbGG4V+oFM9NGzYWIpbmIAV+sOuFaItZZuX1m+ev5xkCcGJvAlmUc8Q+
L/TRlWHW9bL4EEf+8fY9WDMBkTSDWSQFGqx610sy03iykCCVXUE1dmKcIfu8paWyrEDPl0C9tCFf
2yhnOceKQTcXiIQCARfixoUW/ORwDjy1Y3lP2zB56K20eUwbVfpKEhFvjSvPn2YRCMKmPychOE4w
Wot1NtpIsQaFZrcohvBIvxXshqVC1lV4+lnNuxYCSiAAGyjglfs4o6jAFWkmac8yyp1Qfqw0eiZA
014a65hPSE8HcC7kDpPg9dYUzcq3nAEM8B3NNBPi8niGIbKRqWIGbiEO9+STTjqlG8dl5QZcmZgX
fJGNBMNYllEmIwyX1TY88bZR/4ql7ybhwO1zubZzsGPinQku3/JXQ7clGJ0ZdG7GQFCbBLk9KDAQ
VK3xVY3rJ8oeaEQM9RbV4MoxAbqFRZBb9OiW8bMgtyY+u+nciDFMo39O68KJjdG2lHOZNvvba1x5
gygR0SBkOoRgffm89kE8THVW0Zts430mhO8rwbScbpYPvm1o5WBwJkizyD7wJsvwtq5yMex8WTv5
vXivDcajKmxpMq1sHBtGoE5/kBRn2WipO+RzYbFBf6pAwF7vHWDZUJocjfpTFScbh2NtPQTqeBVm
7tBamX/MxSn0Q9X35cxCCk61nvQ6fyqYBb+9ZWvfhsCHN5s6wlx+vDYx6U3etKU2ulab+k7pS/6+
tzSwy6mVbnydNVOwFs/PNcnUm6J1qIqhbqaAo62wQ4ydKT/GWcqdIdYvt9e06Dz88cMM2M2ydryN
y5gnVBMKgDzSpzEfFFfsR/C4JCBILxzaOO1HRJyTyrL5uh0qI8gTRwySwdS1u/0z1pJyuGIVoiKm
jme+gOu9zcKkRyO61t1QGXpvX0+Zoe4z1S+OOQJ7ju97o3r2Ukvq9lVsDic9FkdQdekwoIgdN0xq
tXFnbdGWSyvfgVvP1yYCpcm9DEHrtsooSyGcaOm1fxL67JNnGq/joA0nzyopMmfIf1VtVpDcKS91
L3T3VZL0h4HWC1hBVFhSOf0pTPLfUpDP7+flD5uvw8VxF8ZeJJzLzZM4vIrkj1n1Koxfbn+UrcXP
f7+w4ScSxVsE5F04oR5GeUBCt9yXgbLx7Vfej6ulzH+/MFPFYT0Osh+exX7ynuIkRrnbmlQFRZA0
3lWSkf51o4KyNIOlvCRk9m9gfQw0F4KvjIzz1+LPIIWaz9P2WgZSXPbLjRxmbQ8pNeHLceiUtRY+
g3qBnkyjrrq61Uz+QQX6Gpyloh9CJ8h0I9kYml3xgpTpqKPNXvDtjHNDq0sTO7N3DaE6TlZ8SLq/
HEv57TFmHDj87czlysv+XaC2SiAEXXD2PU37R1GC6amRrXLDna/t24WVZRMbJJdfiRVqvQXMPw4a
1NUdAqbavSInw4ZbXzt/hqxS6yH+ASay+ERWKPcyCipoP42ReGfpufFoNsZrp0RUDwolcG/fqjWP
a9CPnOk8oalauhSv9Es6dEFybjRE6VAo0A6Kz2Ru1Vl39WQARlZhN34xK6m+1zRh+kvE+5/vZ0D1
r5DAs+7FrdYUrZSVwDTdgTmaTwwQyGDIIum+99TPt1e6ehgvLC0uNpwssd8meusKafaY5SkdjGwj
mN4ysfh2hjSjx3vAaaFQ72S0/igO/otVQEpJk4JQZhaPvnZPg9nGsSqEuWtawYOvmXuBMPP2Rq0d
CV75uW/MxOgbQFoU12iVFnF6TkV95u5qxuM0Zc9N046vSqi8GoUoHgY43OxWn8KNLVw7/vMs7Exu
NBd1FutT/UGupcmM3SCV2waBziRHpzrIJvNoTX4GNbAeF3+/YLpoZMsyGdBM1Ha9pxIc94ncdJJL
dQGRJ53OuZua0bQPA6OG/K5VnTA1u2Npibyl4WYOtrJmpkpMIAzkRFRPF/Z9r2+CQQf/pMX5+z6J
XmPfuwt0611lQg90++OueDKoYGfIA5VeDtLivhX461Ae0tzNrNI6gEntbWrGFOgoyh9vm1q5DUzI
A4tTZ2aGN+Q7DTVShBrq8QQ4rjuiJ/cFOvzgcNvIfKUWWTOOnzoZPHd46GXWTG1MTycRxF8oaCGk
SUNI06RmxuEIVN4IHS3l/+r0Zjpt9YdWrsmVZfn61AxJqiSFmoXnrquzPTPC8rFKSvVOmcd28zJi
Sl1sFMUOwiR2gF3EG6d2GaT+wcuA3WQgideV5V//ADVSUugOZDAdddvaavVLbccDYqYfh0wCZyF9
zzztUdHzl05TPxje+J0+8cbuL07Tn58AfQTND17fN6wYDCMmfRyCWzM4RzIzJxNtg0kINg7tItX+
Y2ZOcZBUgMFk+ZETr5i/PXggKEZQL0Bke1+MQY08VaA53VDXTzCIT/agR8NWe068Pl9/QC0zK5Au
kjwyJn29yQzvarQmxOSspIbEbBlyg4HSh4Y91V17iiZ+h03OQo+FgVgt31WepfSOrA3JX5JW/vkl
KjTpDKvO+L3FL4lINtu2YAhNVLOd1txZoEYaWh2379M6iufCzOysLuLfuNM7TzWm9ByiMD6HoAWt
jwBhIfqxjtpn36gWlTZlMsSG87E07Kr0kcqDe+P97V+ydrboWvOOQI4A+GDxErSVnimhylB1pJrQ
UsSuJyJYmv5lWeDPthI5MrRBtgdD0/V6q7Kj7jaGxFuoiL73GrlumcnslGeY0sbJrvQyep9DUrdV
Plp4xz92WZlCc5ntXuKiScssKRZm1luaPiPIwSHaEgxb+MY/JpjuJ5gE/w+5x/XS/Nxq625o9BMT
6NAQPhvyUyFmdhjuLe/n7Y+1eMLemJpv8MWpEXSKEFPT6K5QZ89qDF4DYuGO82Iqh0GXyg3ft2aO
4AfCYHRGkBhZ5OdBGykMq9B09bQvOujLJPfcKIWWdwtFtvaVEIdC24MCNJWpxRa29FojKxIYPU/M
1JFjNduP1Pw2lrP2oSBo4r9PA1l6k8TkegCGyuxU1zcfTak6iKlCrfe5wtlE5evtL7Vha5nKtAHg
mdQM4nOmjhAZpWGz9znjTtfnhtPFxWArTbWFkVu7yxcL1Bbfq5y8Wc4jkd129HZtJO5QPHQMc0ty
YfVJvLSzeJNjUS1lXytTl7EyNXsGDiwHdp6DcberpkTCKEnE9lfb1u+7WC/VvRTGTbOfYqH7nEER
WN+r8NRsUbuunSHcNa1QuvfUNhdnaPDDIoiGKDlbStgFNJ5iIbY7/v16f/vTbhlaXEKA8plU6gWq
CVbH9HAGC2Hyb0wQOc6iiivojdzKK3TgZNk1tOkMOIse/RbZ9tpZmXUUmaUgDeC5u3Ylfm+YYVwj
x64PwA6md3qU273+8/ZWLTs+vx0WIi+z+5glWJeVEFTaAiLkPD57yRAfmx61nmhivsCk0+P4cau5
YSxwRiFcgEMEduFpDON3Gz9iDuwvgtc3P2LxwaIe2mc50oJzmWjJ5zZvpi+Z10k9SixZfNenTROf
st6HnFc3xq9W1FlfwfQHL00bWj9TWfvZ+HHyL+4qnZl5IgGswFyHvd5/uKgVrxtguwEjbMOKaEdU
Ean23l77yleG9FOb0VXML4KDu7bSSkpdKYU8uLGnHQpBe1cH1iFjcPavzXCSrDmzA8FIn/vaTMCf
4lwaYMqtgmcIYFwhSL9oZfnhtpm1APXCzHJSBrY8y9ej2nJJh4a9mnjlaxtIHpPe+kueJNW9nkjx
Q50Xqvu/GV441iaR1TaemDyOWuVOF6uvLU5MDPtd1nYfglL+J8qafxHzX6514WPHEDBtgdzUWeqi
6rEcACuXpu6fAgZCN0ytvVU8vLAgQb3/tmXj+XWO+BBkT2VD93WELVbvnrN6+qFl+gvFrL+Dpv25
jjgFxg9470FEXB8WSfKJl1QYAZq6rlTbs0T/JVWZBYgEX3suqJNtYdTW4hhEY/9jceEAgsZDQEAu
RMash900mLQaYqN2tEGR7vNR2nB6a9ZoHILwm4s7MPJdr89M9cxv4jY51Y1XvZZ9K/+jeWUk35Ne
CbSqWo855dvnc+VJurzm1pxeXcSFpFWBqiRT6Fp9a9la1yFk326UjFZdCRRWdJSJCBl3vbYBn3Pn
w9lZuoIJ+F7Xpi9Cbn5MhmkD172yFvly+xYH36gY2TVMCuZDlHUf6WBL6H7Ug7ZFY7i2Hsb65go9
4OA3TdcaKKMKfK10I/99JlV22io7NAU3vszK3aKh+18r82G5+DJDRbwXmRO4HwX1IQUyrqYCmmIN
8YskQPTtTUHl3D4MWyYXHwq3GOUFfK0niA0Z/BDlr2piPnTwNCI/djC9dMM5rm4ktS5rFvl9234w
9bKtfSEqXTEJHbPtd9JQHostvp2VY0HtGhAPRTX84rI4YZqZmBlJCVusKah215WfgyrbeF9WbQAP
nnlZZBzbYufITyHqtEbz5GVG+Sj71XhIUuRAb3+fLSsLb9QmDCKX5VC7fj4YxwrBbChiwEf9CysX
8YVyffDyYgp6mBhQvSCwaC3d8XN1/7+ZmBd6cbanjjp8qUA1V7V+uJcLDjfZ3ZZ+wtrxwpv+x+8s
tksY1VxqB8JtyROzQ+f3P+AIkU91V21JpK5ZgqOVLhdiDWSjiygmA8U/QlNlnPIUgMkY7yLTtLW2
23AJ62ZQggDvAYZsWYcWTaNvRTnv3M6A9KNImESC+V+sp413ds0PyEh3zXJrc+NpsZyoa/F9Uza5
QV3afajbVvJxgBLIUMWdsdU2XitogTf6j7Vlwit7uYEbmCFxZnsf5e8y5ckyf5jJK+OUO5rtEHDL
qBse+yzdOOmr+3lhefHeanoBhYBVB+dRLMyD6gvigylk0a4UhC3SvLV8RiEhA4c3U0a+mXyfOg0S
IyIWN6tgAXEkq5xCJ5HDGhSkkRFYoGYWuRPTNb90I4C2blSNtGSkgLbOlhtZXTdAPVRnNObhlxlc
XOidrhaV6gq5Iee5LfUJunaDNlkW01a69SuYAlHa9S0M2Ls2UNp8L2dN872uNZSfsjbvRjtTvGwE
ep0k+S6IuvQ7OWkd76MJbJ7TmRlMS4NVQAaOxqEEgXql57soKqsfnWUVFtVwpQpe4KcvH2HPVDOG
/yFEt7MARlKImoxMt/0uF30gmr0a7upy+CUGWXiAu9H0YLlTW571NFOb9KmNPas4aqJf6HbQhXL0
Xqljxdzpptf4B2Sn9S9D1hkfuhLZ3juvKacJcgMTWcTbTm2+FYtkESFmLs1Mykc9dOE3k3RUG78l
lUmNydv5QyLaspkforAtnSgNHoQxfQp60Q1MbyMMX/ueChqdFreVUHXZH8vHgsgqRKGD5DRx2lTw
dy0CEqGtx43w6fYqVzIpcFPgJzUmb1RO87XrpvLVRJU1+Oc6j4r3saQ0sm2khXacuhFB3dYS+Dqm
eFbytHP/hWmogRRq7NSdlyj5gsklerZ9Qj/lPpo+ZJq0h1ncjsRj5Jd2lo4bvYXVbZ0HVNCHovm3
TDfawMrFMs6AkcNm58xEKrsxDQ2Hsd0tlMTqrl6YWjxVcaQ0Yg3GHB9o+r+UoTU/CtaovpRtHw52
ZiltfZKyXn+R8M1bOcDaOonL+Zgoooj0da8/aYtesG8Wo3CSivSkFMGdVsavbSgf//7zzSzwSHyD
Unsz8JtqCSX+gSl1FdYxe1KhAIc16NSjilF044Gq53tv2lK9n3/78lJSvFAMpj2pGS2fzKA3I7PI
6R50KEDbUe1pd1JQeC+3l7a2g0SxdL+Y4GBuahH++XmqxmI3MlltZvdKVTq1NjwG4tYwxepiLsws
TkkwaGFQB6Hi6gVq91YtyfTCh/3/tpbFBY9GoxtptvcngXqNZcdjK3+YFL39mEn5r9umNtYjL5LP
aoD+Iel7xVWa8Z7qxE4opA3XKK/drItPs8ypQQYJY5eKUEMmPIh2nsoCSZTUKe3ByEf5nxGmPcsd
RCS8nECvpOwAySOpsJSnw3MlV75igzIX4Ogcuyz6oKhJmTlmZuQBhLd65XZE4fGxLweo/DqSnOkp
qTXjrEHh4Tkw1xatkzHxYDmS1DFuruRC/E42BvOHEiiqYEe47C18yFr4hkgKI/rUsynhLb5gkbaT
FUVmewrzuGZgrPpOrCEc+hDt6MY7xm3+4fZ3XBx/OvvzUZipkZjjJwNaxFFWRGV9GCCsLPzUnuJq
j/SwPW21sBZf8reV3zeMggUQ5CUSKg+VSkyEdnAV49Wcvg7Kq6T/E6U10xoH39gaydqytnCKcWFO
VohWJYra6GQkT4kG+ApQK0StqhQwf7kBxVvbw8vVzX+/SInQei/avGBqTR+CxyjxYSKD/lKfNlII
/dofvtnE+e8XZoQ+SKDarDtXItgVmvadFeivqAi91HTrNmwtOdf+zxhaOsREDBUsW6g05jrFb6v4
7KeSnNn0duiMwy2QMwSUDxk960SSvo1ZKn4P5MaqbWb3UrsQ1eCHrmT9j04RmAkMSzKrjVBidbeR
cyb8hVz4jWigoPjMFYZe5wqeddc0jCp3+UMX9qfbF2NxE39vwKzmTlmAKjo8F9e7LWqDlnSTVtAG
7XdV81mC4N8bz+IQO2ayVUqfr/XFUzcbA43I8NsMwQDtsbiFfuk1U9vDlNJP8WgPZRLeMd3p7eWI
W9lKANHbCiB6gNO1Gz/dynBWthTCHQosyFjCeLAEYsCLKihTzlzHpPl2138yGqj/UIe9vaMr55fB
RThxibRnkbTFjsq+5ylmb7aunNePjX9HOXY/Qzn8ZAtTv8zYfu/nLLsInc8a6kv0gHwxQGidYl1o
0t0AiVgIjZc4fsrCjlyDxCz6Cg12+HFqMi7qyPxxZ3dMqYn724te2VqCXqJQRCJAgP6ePb64tAwZ
eoMWBKKLOo89eGBbAbVArrhxWlcOEC1uoGAWVRPmFuafcWFmmAYaWvlEGiE1zVNUWKWTKUL6ueoC
484PM2ixlSFw+H2kf6K8RXy1iAb+7DfzGMCV4PhC8fLaPKS/YjHE8GLTFfxeoX5jQ5W9cXxWvLpB
Zf0/NhZeXS+YTtAUspe4Dad95XvZryEJlNep79rMJrdJGVBuzOB7ZMXGj9tfce3o/hYcVEVI1N4g
+4LQSxlDVwUXQSz5OHq++hHCO3OXibm4q2NzS4lj5dQYwNUpNTASq3F4rvdzgKGwESbomqKkyI9i
n/WI+Vn1PsfrbrjT1aVdmJKvTSVyGef9QOG4H19Co7DbAICmMe2G5m+HDWcnR7kYH0ODe4ZaXVuS
hpZRxzaXTqIfBvIOSmVN3YlZqWxx+K2cxqvLMC/54jIwC4/QQAduUUUAeJ+URX6ojWiLk3nlgbha
znxeL6yg5ArRY2/0btv4ybt8CqRjpg79R39QRHcKYssmF94CRq59LTquKkeCbVzJieAQaNvSd5k7
b6juZvJBTcTBDXUpgzpM2eJGWDmICEnR+mFwUmTSYPY7F4s0fCHLSzX3XbqhH+RqsjtlcP1pqxm5
YWZZR5TiDn2soFJPidqefZwX038HEKLH29d4y8ziWjXBCGOkGsZuqvb73vAf/CF7jGL174oPsze8
3DRtcaXyGtBokab4fDUxTkXW/hSAPcOga25Jf64vSKdwTSxEEXv++8XnCbt0mroJ3KYcQxcUx/mz
EHmwPGb9Fkx07YHhMf1dVYbIcYkK06cyQiainNwm7c19VA3ao651kmUn0xR+H02tSvdGHecQkqlV
+TDJ4J5vf7y1Ww0ad2YexTWKyz6N0hRd3k/0xjUDbLxTNLXSOtMUDVsUfSt3jM7gfw0tLnbR9vEE
4XruphPcwaCMPRVuzPo+HDcU3NbCFKQk6ReDTpetN6FsaVRpOil54ip1cKDuycR9UZ71QEAI2/jq
j9Zj2Spo6qT3mViPzt/vJ5wVIIshdyDVXJwdNau1IlKmGLa88SCgnQnyb2uBa+cTryFDooVoK6Wc
6/PZCZI0aUZknWSkFt5nnFIbOGC4a8VOf58H4+BEUpifob6O9mWvS7tO45+JQ1Yezb78NI0gu4q8
m1x1qOqNh2/tPF3+tsVnbrgoFe2JyE0F+SAKXyE/3bCwunoAxTzgoH3eREUQs3iaH0EHimLQPbl8
ZcdaeZ78rbrulp15pRdeIG/LXCyYsoeNZ3RCYTgVcnayYv10+8Cs3QsuH+ugAIhcx+JjygwxDaNV
QLQtMwyQnjJaCfQAEuXDbTu/S26LbAgmmFmmcaaigprgej3+pPh9baj9qYSVByJHZSp2CXQLri/1
tUO0Nz34XZW8DhK6QhF9PWRQ1PZuaBkltdWcYjIUN4XPULUgO1FvyXuUioNX5suEjcx/PiO3funi
DFkDfOk9OLZTZhTlnli722dVD8WPeJzMHO0iyIT3fl1uJWxr3hho3YxcJRh40+UbrVZUmYqA1Tf9
qo1fYmXcdda3ofzQyMa+zSKn2EqHV30V/S8Ksky20ChfuAtB63Vo3oPMleQffevv1frVNL7Q79yp
0kBt7kmJP1ewjtw+C/OnXm4wGRzMDbCzvuVZ95GfmEkojVOZfOhlw0m+V5OTiPne67YkL9a+JbBE
hJDnMaU3fOvMsI+aEumJ2ynfE+Gh8xtblU7qcFbi/mBK728vbO3OUnMjokLRY27JXJ9xU0jSPi6M
wTWUaRdX3VFJZbsDKXnbzJqTo+fDDjKYNFf5rs30XTPkbU9A2paeDZfPA0KefzljO0c7zFMy0A3N
K7iaRVBlpGoeJRYAMt97TptDkU2nyjCdsft0eymr3+fCziKqYhyqKLXEgFx5iH95Qngn+PqdV+Vf
kii8Q4jmTsri022Tq4f+Mq1eeKJE68Dcp5Z2Auf8lAbRU1wJ57F0Og2lx6Q6QN6f2BQ1Upuo/Hjb
+Jq7vbS98C3RNDb+oEnYlmixJhD/FfIuL8CMmvrGYVxzJ5em5r9fPCCKYoZRPcWxa1KkMDz/BZTy
h0SLD1bVn4zR+Az7/Lsy6jZOzurh/G/R4vfuX5idtEZkELwOXDhoTpFVP9M93N3exHUTxItslEWc
s7hmhi/LYz/lTNx4WnFshKR6BpWvbnyq1cs8a9P/n5X5U14sJCmB25tJA+WkYR6jqPo4SdbzECNt
ens1/5/z+F9Di/NYimEB95s3nqjwvOgxxdg81E9FXLwXwIyHWvddbToYIhE6CEFZ3ra+tcrFgex6
q23CLI7cQTGeGN1/B+4Hl7WV06x9Ml4Yrg6cJWQ2i0+WQAOnCg1v6gQvkRdkj2q7pd6xdrVmACAc
hkA13yQzajFq+hT34dmShKreU0f/MjLp5kAO/GGUxyTaOIWr9gBIEwOTSVPivT4fTTeMHcMT7BwB
AhJ1EJnvJONOMTbi7VU7dI/0+Yl+S7QPtU3YI5xdoquR7roWti8Zqgol36FItXUW19wxGtpAiKnl
AOpd+gxz8GtPpXGUyO3jmJcvcV+cO6Haa5PxvrJCtJNa4fvfn0BmN+a6PxAqbVlmbLTIKlO06d0q
8nLFprZbx9C2ocBnAx6R9retre0mxBtIh4DOQqJ28dUSpc6HjgmGc2jk3g4CIKYgkf2ijhwJ930y
6P/ilCAWCzsBs3LgiBdvNbJiVmMVkKLqZWMnTF9m3bTPQygygq32zprDxxkymDffsDd1g7ZJS7VV
EQ4ZM5o7KIt9ksbkLsvNXdwhIRDlR4WciHml2zu65kHmVJCWCkEWZfHre1AMgSerWdW4aD589kf1
i5Z795Yg/LptZu3Dzdq+AEcZXn7DRuSpeF6jYrpRyXGI8fC9sPKPXVPdF2nz8bap2eEu49NLU7Mz
u/D8EQX1sIIMHTHNzEbJiSFdzfaD99nUOigN/4sTeWlt4RphvBxhCFUh1B8eh+bdUN0Nfu8M8t9S
cswh3aWdeYMvVpXodSr6kYzerRzVjxDcpA50fOUR0G/s3N7ANTdyaWrxomVdmYaeas6qjNM0HSE0
UeWDNqaZ4HQ67Fj7uIRRp56gTdjFWhPLn27bX31SGaCnpg8ClCBo4cfMoKnon06SW1rQIGSqnfUW
U0nvQGvS4VdPeZ/tcz2xhy3w5Opl+K/hZc0z4w0qciHVXUBZ/+gKmj00+xoHEEfwL54F8sQZdgqf
1ZvuewCHbTr5xFheQ2Mmq53JMHedyAn9SzXv35XPS0uL6xAmjY9UwZC6Ro7yXPbR785hChDFam1T
e3f7y83/rTdXD8jCPOHEnMcyTggZyZM7Iy5dowIe1HjjJwQxN2qOq57kwsbiIpjQEOSW1QjAyOaC
dJFae1T1nurcUn51Qu//LdfT74t3YW9xG4qqGJmRsSIU2Omw+6MtFBD/5ltIgrWjZ3EaKCEAMaHh
fH2/rTJOI9lMhRMzcraUjvsorI5d+G+S90szi91rJC9ENJa0Im++ecld6v0qyh+D/tmT3dtHYc0L
XxpabJuWoPfWpBJsDYLm1PpzwQNqAq9uc5cgc+MRWzsT7Bn6g/SWDYpU15vHWY4SBkEJ5qqB1lWZ
pIHJd6pr/T4Vw7aA9rjLN+pMWzYXOxnrQZ92rZy7Y6PuSh9949Lmptm+9/X2Tq6fjP8ubrGTgklv
R4PP+NRC07ozYdx2jKZBVk9ohMNtU2ue/3IfF+kErirPiPPwE6DUQfkeqqL6aFTFg1en9A/Gg+eX
n/43kwtfr4oT6pd+0bgIw/R2o4mfcm84y0b/OVIjGKXze2YN97dtrrmpi2Uu3XzsV1IrjlVy1mk0
uWY/1C8DYjGn21bWAjqeL2g8aMCrwF6vD+UUt2KlTGTrY9jmn6Oxjj6avaY+F9rk7XV5Ep+EvIqc
0Uw0u1TE/P1t86vn87diEyWgt1yWntwncWIVvDDx6NlFWJ/UoHrpYv+l66wNrPbKufmNWSOVAkmG
/uL1UuOxCqOJ8ifTu0X5gVBB27WonKUOr7z3EkHe7vKM1DslEbY6Q7RHVl0NpK4wVSMWT9BwbV3O
IzVGox3Okq4p7sfaMlwTIYND15fpQUsVyI+9ZLJnOYAdoyWhy2iz5kLz+4pv+NzN6I/Bil7VPnkv
hKCuJzUVd7AtHxhxR7yvGR8lc3yM4OLbJ2i00TQMc+qDTXinhdAgxkGl3UtweMFh+KtU0mKvTt47
f/Ki40zL7iRDo6CJagXMJHjF16j3PjFN/ksV4xfqqAAklOBrlUQD9O0Z5mrYXvwGpit8mZuggeB4
+DQ+HtPQQCnGb0ZtnOn1UQpNxthmNjpwzBDObHHo3iPDmu8ymSSl6mGFi+uwckykYJxCqciSpvxx
jMd30ShCBypNn5tMlo++pLtdnn/qYGuw/VyQ3CFXPTBHVf6Q677lFKY52l0pVU6d8SAVonQyA/2j
IbfTc0iCZMceg8xGrXz2eyk6JJz8fStopyFqXxJko6HjLz+FMTMIWsDEoj9CXNSV4Tez87UjI3sI
xTbJE1SrH6cqf48sZLBnbMGV0iY8Ir+HjGIgEG+qxlMraZ3tRdB0qZT67ME0H7vIO3uZ9jkME3PX
RGZ018gphPgaAFIvbz/Dhv/PWEoD2pwoM9X6WDxlo6+7qGRDW61UB6GD/sHPJsOutTg+oNdtHou4
G4+kk60TZ2OyU0WdacupNexATVVApyqkeGJT7htdGp1uDEBoRtpeNPveCbXUc8aw+yj7Q/EoNNKD
KvbegzwgDzBW/TuBVCv1RNPOhexrGOe6nTNYdaBE0DtN16kz/OqbIcb6EdZZGeJgs9tRHBkd2gv5
3jKmzomVKHCYJil2iK/qthxL+QlG73eG0go2lO0z3UQ3nfVsCu1xVFKHGdTKmYlf7KrvxX3XVdku
zkNoF6dS/9kUquREiBYgEWBoTpyE+VEuAGVmVp5+j9OCnomaPSn9qO0KszrGVf4kQ5U8xdnXuEjV
HeSKuk0bONnHdf9tMIWvKsUGW9aDd6mng4NP2g8omUV2okvPemkFsDXBOj316mPm5aNTtE13x2GZ
aaMG4yzD9GoXhlyeDT14qPsCSGrr08SOGNBPvRTSciH4lKpF5qQJmO1S9V41VARsFKrfp54f3EuB
iP4LCmfNoWGGde9lhGtGp/s7cPSwFAemcG8Y/pMh5UgcjP0hQ7S2GGEFk5RPAhQFT9kEYW5mWsKR
3vpoe0VJcTkUpG994lvPoVEigp7kZ12ofjVB4h3D1oQ5uwimXefBRmVAJ3dqTfOXPlQFIgqh4mSp
8Cwlwr1nQRfVoZrpRkY5HQKzTvcwrza7Pm+/+wJq7FoSt/bgRw/A+QXYPMYfeVqouyrztb2a4Utq
awgPU5C9a0PzW26lmVPGaDh4XvCjMIeHyUsUWk8ZwhhWmDvNIH3Qa8CLlSyQ4FfZQRkb5VcrxY+x
pXaO3IO4kzOygaIFS1KNqj1VXWJPVOMcIWmLuygS63eyOiouLAaiowDjpUc8ioiyJ9Me3ldHnopv
BOHmTkykpwiW2qDNxycpa7NnwxefmPQ816D695EYD4+g1T6NqfROUiukjoFsIRiqIvNxnDR0DC2g
5LZSF9UJWJe892pQ3rnaCE5cyb88r0rQ2ijK6r4MYqdkQPXQldHo+JHhHYI0HXdFbDKBValfJKWN
HMaxSgTFOMJsQW4LSP1xXvSfihk/1UOdvoSRzpBW4/3itwyO6lvjLmia/t5vBGUn8T86T9FPWjIV
dhR4kAnNbFCWEaGhkVTBHkAqca3UAPDwQqk/6FOdOlDVm4+iR2tsnPp4R1kz2uua/64DdrJDWf1z
mkX/6HGpjraaicPOGzzOFdDcpCqFM7pgo5MWlWIjz6HverIdW1eiQ6P0VCnNOrlT/d6yWwGPU/Zx
exwq1t4GbbDrRu9pGsaPcVrRXzX9bJcNqBMZYvJSz9TPgVkwq+X3wVNgVOMuVeJ2l7ZN+ygK+rcO
A3YqEjhnbXjkIUmdUY4f+gowhxwhN4TMhHQc1VE+Fu2gPLeUCeZ9lx/QW672ZmRI9sg/PLeG+QDz
/k8Kg59iaYJehOmwJy3ouoPvidX+/3H2Zc2RGl2Uv4gIIIGEV5baVFJVaVe/EOpWd7KTG5nAr59T
nogJW1ZY8c2bbbUbFZXLveeexQ0tKO3ULhsLEDOV2OqbMVA67Y3ci8nrLo1fBRmKJwcbybu4Qfuw
9OtZ/d/MkN3q4Wwi1eTlNaEm0zZu29wfu/i+HNhcLMkKdYBPq6y3PMppu+6aCoY/4EJW+ZT4rzhL
XAxusE15L4aHKorHbSIQlLC07AIq8L1aw/I4dpUP+y3oFfhKcAclWq+nfnLblAzN+jgM0bRkesKV
63caty14WLPBGApw5FvtSAGS+2Q2EaSP23jid1TOM0iD9M6skZuhDWM5Er6AkXolDjseuucxanEw
RhZWayOa2LUO3oiJfkBsYwowfeALbZAfI5CoWNhOvOrBRHtvBsQFrUAMacR0sTH2rg0WLwsGmHiV
zqnyW4EUh6g/JRFzUY3hBCTIf0HCzT50HHZkY9hlLgNAljCS+S6vcjKHLAd9UuWLU/5ufKMy12G3
sIIiH1Nlrz8jZk8h279tkxiaRYTMZEg9PToz7KEhRa7TOnFEDiXsb1iBjGmPRIGbVduTYvqFJupH
eXXBLx3Ds6ThtlAzHK2EUl7qTldrPcwzsYG730pCkTuI4SmChvqytJ2TgvbOM6RkV9lQ9s2pnNw1
hVa9K3oYdKSAGOctk7LKAVOHaQC3ug28kHje47zAaVamQRkdWwCwqVsF7SasmjAnnoXrmbX1ETxZ
vkU8ZrUdl1BesJ2TbFK9PoOKyfOmXiDE9HrUP2P5I9GePdgQ2pclbN7LQf2MYtZuYSrlFLCJm6Dt
XfoiAQUkazkyTDjIEGmAPKEDHackUzNHLocZw0srhmYjpYvzg9c/vY7bDNeTi3MvCCAHZV06lv6c
zhxgfm/UbujGexFInY1J8OpUdkpHNzysLtQGKjBxinDPPwOwsYxyfTtEQZdTnsAW0hUX159Oq+if
Y1WRzAyzxGXpIC/ANO2ZQtRVoKHFQkpKfQuy2VpAIfnOuQowtbD3Liu7rGsXm3Wmsrj7E3apZJM8
Qmv2RmXrPirGT2QYP5Qdj51s+AW5ds2ZRxCjO3IdoQOy/qaVs7OJtTjrxgvzFjvacpwBqrUKTOwa
zgVjvRt9vKLSB0GndInJQt/joCg1y9vgR/BG8uOdmvwtILoW8bNWIp6oi7MV0VcomR1+y5l5LWsC
wa2HMLFyLBFlFiJuqXZKmvrIQip8Igg+KFziahrx1DDoCNohSC6DA0E7L70cDEtR9I7r3pQs+nCD
6S4p7Rt+Z7Z1OJarqqsqm5bRpAq87nzxvUtp7Qf8kZ8StEBpwFzzPPPOpF0Z/FHziE8wh2FeEe9q
MORON62CUtj2/pgxOZcZm63/AMalTU0Awv8oPRjPa3y90rVt2oV6yII5mbOqETe9q28E7R5bB7m0
blCzzDgz3UMwS2BKKV+iZNmOCpkecz2ficC9hwNbZkaVhXb722hqQOiqYBWEYqSSP1tnWbOp8ekL
Z06ZxiCUpMPsoHkrvWA7AQbIYx16FzhLlIUYwYjrSDwVcvLV0Q/WqAjmAekTpZet8Ee8b4ZJH0EF
ByORVkhPjJcfcsUdEhv3qOKSbmctDj3jF1qzm3YSp0o5SMeUEIzpph2yOhnVIazcl7mhZtdj/nJh
S2+fxey1v1obHkJW1n/mPkaBH8fNnCdEtPAtDKpDNJX+RgUE6gEGQfO+Es7d7M4sJUJhHXFZp2Xv
ubC6Cvkj+kJIoxFPc2B+Um9mDxE1sSPeVOM9ycQuhbeOUKhqhN2QWs5pDzN6hEix6m2OtEZNLvxi
1rWTcr9V+yE2fbHKQKKgQSmuEVX+PvFSbRRsDwVStiS/gx5gepJIS9uPsNfbSJeAfjZN84riuSdn
WhPw5Bv9DLN9aI0bSlF8InQ5XRAqC9ta2cVprds1JXCuRi9GyPqiuhEu935oPWi4oumdGnmPTmMu
Jm2f+3r2Mhf5vlCYQGQHj8ve9nuX8yCtHRdd8VzbrLTNhOy0rkpluGrUo/rouTMkl3o1IKz5J4TW
vrbNUuVBN/1QmD6kIcdCrNvWzzjjLCPRUp+9JlAHozV+Z46ChceoI1hlsesGVuM1YxEtE2rX1oPN
CunmXCfhjxL6cpyK4ZMMhyMfGpk6jjcdBnCp0lHxP14k967VMbb5eosoI/ms1+WxNCNLJxncIvOI
pFAKvg9J/8MfzC0dm2NAmkuNl5oqxCkWNVxrfrmmxLxihIL72QoLhuoo5wpfNg3QqVQs+FMNsYWP
vxcNaSjNfJQOTroDvOMN9tfCcRQwKejP2U8aP+3G2HffXTjnIdQYpF5d6GZorhUJLvEW6O1LOcIU
++D4aDjSufOdY7tCyk8WZBiUtqfHoQvsyV+H37oNwUMEExMbHXnr8dXV10UhDhuKdDR1lbak+8Ds
+Bm5Wx9DrT4Axucj7FbQ+qPbHTiQaDUptZVoezK2TGvRoQLNKO5WfJ2CZj1jpy52+p1rFNo4TU+1
ciJcR/GDO6C+x3Z4awhWU+Tr9g1A4/XyGC4ePAAK9BFTgYG9xKaJLkhLrLeO0RdJ0J61HATV1ne2
MZwAHL+96VSLlJHOUUXVUuSQ4/iaGLgIUbKSC7QZLLUT4j4jUnWbdhY/m9o4xWr9sSADzNa83p5k
TyFkmwSiEin+k+qVf2cro7MZCVQpiL+7Hga4WRO2iIxXytk3MObKvLlmmzluTOY4zWWu6N1VZJ45
k2NTuOHgdJcd2Qw6/EFX3MGoIupn7V1LI3XBVXaC4xBKfsxA82huTMGMwO6vHzqXi320oPZSg9nZ
OD5PEavuehKdEYF3I3vf5KDIsBSex2Umkz7e9y27NYF0cOR3ScHYym6QtWHgN+3boiT6h1hgsArX
3PCmCj3vpFA+IffI9rlyJX4zLJAdq8VxQK5ytnYjRdGkkmzw2YeacLqNnQFEUMtX4vb9TemXuadc
rHMUuckqL1aiPfGmEsjCMsHCfIzRMyEbaNuCUJwtDq3S0oUHo++Lfe2jWZ9C7zf34MQKNSuE8u6d
R0qdztZ5HEeIyf2eql9SYFQEIyhSLJUfZ6iY6k2MhZMmiWCbbpaPM6ImU9/FbJX55irlXc4ICBrS
yO3iAskBb8FqgEC0y1zY3iEbLcNTT5wfA2n51l+SbW3gFEnbB4QnPCojD7JHqmEQiPsR4eg7WByX
RaijKsX/7BbST0wWh2z6Xfr1SdT01SUhR1HNyDsKLV3UMrnGX8PRn6zTtCvFYo8cXcSONPokmm5v
l9E7S60wkCD9hrVqhsNML/cIM7zXPmRvc6svE1/U2VjPQ64joTe0osg4xHiePkeRgN1x6+sdV2bd
JRYoTIcR0n3Q9A4W3PoUJuwgOJYaPNWadCidl15U1YbX8MmY4HLqE+dROtFQhCXE+/1qD40j7I6z
+ob1yV3VzSc7xi1QyLoDU3ZdIFvFQbJ42t+UvFzztQOGwSB3zv26Gou6nDuB9nY482lCB4GbZk2d
AB3/6lKdmnn98Frf2zWW3Qcc9as/myhFlPGCuCiyRcAt6DxApNJG+CD41MIBVBp09wmBE702nU4X
jg6dLkxsgZfEL8YF/6Fxy3aLCirOkO5uLrOi/UNAbHAgcwOhEsKmU7AcH3yNRifk8S8WCZ41CZkz
GLHfdnqM8mpgBh0jyhM0m/5RDRa3oePXhQ6qKAvgHrhRfvhsXIOvaCrvYlyYWdBKlVoCGJKCdbKV
sK4nSB4COT++rRb/cTX8taHWu1MxKtdxAKwaYcsVNeg2RULwHU28vhvisbtd5s677brmh98rtZEl
HMgs7XycSlBqrEY7OcKZWYqdeJa2/oPs8NvAiCAFLIE8FlRKPk/4nk+hAPIwVUUygw2deHwf6MoF
igN4ABPKe7VwRHuOhqQ9AN67KOrsdmH8fi3FcziUaxGtus1kQ3aoVO/he9DvGte4KWG83iWRI7Zu
3A53zuh5SHwcIiBJ9tYFfIeMXP/PMnjNFk5jLToirJJqIecE4XdFZOh2xN1znihqyoF6p5hikh00
SLF2fX2DLRq+2Nkgob4T7dYn8o87Rg9xo2Ay7HROXnkKye62OqBYNfh76zwI8c1WiDjNOurfW9L0
eYNWqPJ8aP3K1rxNfTtstUv7tJJAhX0P6yzx28jFLcj32l19XALuk6nVmllZuymk7zK9SuGzsFN2
syDroei4C/DaiJ/UN6exRPNeDvCYGHe4jh6cGirnsBqBV0ZALAYhNwvRj2us6F04ifEAGFSdgaY5
Rd3aKkvgFQC4dL6RczxviWMgFqZNm+IknrJ66Y+jRQ6967cVR5ZrcjMyZJ4GdsQ4z9XDxkVzlhHR
kCKem6dQ0WH7F+6svOQxsejxFy3aj2b0yg3zJ3vL/PlPBOHUTjTzfu3RGCB7A968sBm0Crc4zOYy
GQzLH+oEXhHVgFJ6Nctc6b4rkIBTpU6FWLomMMXUzl0Bv6jwjF3l3oLydJME+FONXs9l23444cIA
Fcf3sq3MBn4+0KkQr94gCazboNG8A4HjaHrxcwI5kEd+i85QnuJAPquoQiEoyZglSV8WhFUnKKMe
DTVezpa5ystObCAgugyqgSeQ4/a5r3HphMPvSXdzCvjG4PQmIuMSPrGIU8FEZKFLCoN4+8PUiT7O
mNACIYknkSITgaD9RVO4calf4ffjfN+OuIcmv/8TcH/aWqVvZ493uypcCgdI7p7NUZwuiLYxU/sT
lfx2nLHJwHjOqoSg2YeABwdY/eQCbsxAbapvOoomm7YO0GAtyU2DAJgtimoUFahcd9adSRHEPbsL
nf51Srp109NrDLnoiliIl5WAYIVQtB/gFjcItFowo7MXIKgUECDQEMmDYw+5Pdx/Q1yqobs2eWeD
6jHq/X1Qubfz2r86tbMeVuVlaIJQs5By/YHJUlDAkWNroenfjK7e4/dkj7WDY4gibKNAvqEBE0O+
dCE6B29ohhvwSXeL40xnCIHmGy+cDDJe/Vux8gblOPVA8u81jN4QCJ72I2lwUNZHh6gLC+qXMfBu
zCRRHvfo35o2RCW+iqQwunn2G81yFuN0nxZ+mYGdpWjrilmFP5YZIqBFkbeoD/Z8xMbhjj2PAmnE
NtbrLzrBZyYFzQlFFivZNpqmMwwGesw/1Ec9XqnWBNGkPYNuBFgl5mlQSPyMcITgO+kNGtnAz+eW
AfSf/eaxglkUukvYP+A4j6MNicdnfd2lCSZhCYV/iMfkeOcFbAuqPjqfmpzrwXv2MLush+Q11qxK
WcjFrq0thLHqLS7rrO+r4RgO9hopPMH3tnPOY5dcVuECnndRaU/EK/OhreF81e7cZn1uh/AgZF2n
mH7JwqlwZiVx3yFoa+pQkXq3SNt9GCmBQRanLAu69b6GHssucCIsR36elBhT6Y8/mkY/+GReMJ9C
pbq2lB19Qc/4/PwQxyNNu17GeDG0OczGL9Ou1h/EhVZZINf6YGeYDsfNdIKj2ZujJd5eLV5VLMsC
nFtRtGF0ob06Kje8wzQI/Sqd6TXRLzo2kfnVuBFgxK6pctyn0YY1Lr+HIwpIJBV/6532tZFGHWLp
P9QJ2M8yap5mLf+IEVTbiMxbjl4ia0g5ZdOAVrQlBH8teUdX+1ChlEHLeCql2syTSQrH6iatRIVL
BLc4cNhnG3r3I7M6U0v93o8JIPeuvfExR4lq5K1EsSoIrBnQvFeZI+ffpQMiIxvc99rKrRMpvp2R
IfLfk+/PhAkQbSGdA+cWJ8JVq/RpHsy0z1CtRtVhJQbdFgTdTbGYEcXQgiC71/9+2GcuwV8PA68R
KNRXEhWJcLWpZqJB0+J9tDXa3jL0vnnG51H+X8+4PgLDbdi9R5/G62M7AzluS7ZHuFhOnTzoVSF8
yPOax//+MJ8n6dcHUR86Trw98O4+awN1jMn9UpnhYGgkdgDDcJrBrRgCEkyamasCKL386RvSyWee
xF8PxSSdXiNZXbT7/xzfw10HRqwLQdC00ei6S389M5yJBaZ4LiSHEYZ7fnecGqEzXODfWVl/9W7B
XUCefRAhV+2zqcoE/RoQCtEdYKFXPTdlYl8HAsqhG3VXyJ0F35Arv1ov4J5cDVxi5Jl+XpzSM5oG
INTvWdtvY5bcOav55oV+sf4jZGiDaRsiK+JfQUToetW8NGO/D8IlrzG+BuAjY/sN5+qLDxK54Ksh
lBf5jMlnrt/as6pXGjYopbDyYmyy3rFpjb7Zy1+sSDwFeTQQgUVIgvy0l7kHBIzTPtk3vvvo9ItM
eRhmSZ0gHK7Jy+g7wvdnJgsWI9agi5UNtXEEVvQ/F6Me4UkWYFa7oxQzYnQxCsy4aW528G3M15Xl
XR3n/73pvliBgENcgiwWvEwsiX8+Eok7vKwWBN0Y/QoMPMMsDAEAH8O32YFfrYurYO/qGQDHp89L
nY8YsvQqiHfY+pBmJQ1w7Nbl29Wycvffn+mrrw0aBNCOIE7Elr7+/G9s5cZbo6XsFnffc3b1YPLq
S0tG1IgMJFTWjiRbQGD45kV++fn+9tDrd/u3h3oM1CHjC3YAffh3Tyl/DzrbZQTw1f/I/buuEt/z
EiRBgeSK0+OfT2pt21oMPdjeIhUdKFmL8bAf/Yrn5/9+jaH71XqEu4kP6Q12mf+ZWTXOCqhk35A9
74BFeciXyRGsiXEz7j722mAMUMBacMmHZWU8HXTP9uBEPNCejQ+kpFQW2CtmW45wgE+Br08w7l18
FEsdMtyr8kX3002oArmbtZ4viRb6GfJ3i2nFFIHZ0t4RtqD9I/jjjEQ/lVj7X4NLQLMqNYyPumEG
rQiuTCgvvT/wK9MMdYfLYEuOsqknMG6GueWrM6gR5KAGYZVedAXCyC9uQ4n5deyhzjR663jl2yqQ
ybZYwz5W6fONgzEFZnSIpEOcWXSjjOLvS+3+BlmoPLBgaE8oM+QG0bUDuhDfpFYSiekuwl5SgkyH
F+k6jyjYHZQjjboNMFJLDR0xCIGPW64GNiAoaB0zaKgqaDq8o/Ymk7sMgFUaBiAglbwrM62VTRFT
PqYhusMiiXr4/+Ma4akA5yfljnsXJJ0GBWJptgpcEFBwBNg3s6XHlq360hPsNGD2Cpxrr1p2iHzk
WX+NaHE8h24D5F7mWkl1Q2Qb3IXUHJG6xbblukRvsT95T5rFLopK13vijDm/g7ZCJhgvp83MgMMr
7sAhRkz+kLugFI5EoZ/0YEfVONHLKOZzh6HWlvkNaAsej7PIY3TjAPIDVyxZUnBqihLzr9xiqpFO
JWsfEo1JjaB1n/UTkLQ0CaIGXyq5mbFoGpCuRpEnE9zvCNWYjjP9Gx6KA5yM6x8l6s7MVpSlgZqP
fFzKi9BInAGZPwCnIYkuXWBeZgN2W1gt0SYANPa0GOiHifNXGzmIzC68KlYnmn5G4CqnlZpfhtCo
e5RACRBMJQA3Rmi72eqxTdwkbu74MXyVLVHbMgSqEOITwneDOXlP2zarjYc8Q4fvqhVpxWZCium8
lvfa5Wu4kXDZxXfoxCfviosDtloxPOcfkYq6Z2jEsMINEfd88fwchu2/lpEOOYADDwoggZK2Bj/u
6PQ0vB5qH8Og7tfBp/Cqlk9JG4N0hQMvNxIzB7icgL5hInuYOzAHvQTkskB43ZZWFWBvuyypr6MX
B9onTP9ai8H0oMEUcIDa+GPbHTAqa25k0z5YDPu2XJT+zpMzhoP4ZTbeWEvghMHyihgXUJUaCgJW
61Hxy4aNzXnt/5knwa8b2ewQRNPkClF+OdKB9K53VAmHbXww3Dw/2shvMiQx8d1Sujylw9qlIDzC
XLmcP6Y1lHfhPHo362Ju21GbO0ykkAJnVbKHHwbmOw2w33lF90n58LNFRXusOrjLmgHqJRvqO5QM
b5gzw4J6bp/gxCALOkdRkSyLOs5okbPqOhhdarDgWxZiDYIPk5aCQHUyqtcIzq4pLp3xIJy+ykIA
0qkdw12yhskmKTl6fcPeDWbjFRbmxkTTax2Kn21kT21EbTZ1EAD5XNGMyIAXmMO9iwgeu4mJT35l
PIyGILhqrvOjyUG3ZFm8jcEVAa+BAfCvyh8GejDsNOlvOIuqXHoga3lrPW96hNweOzpiJBPI6abq
+KlbJCbOMJLbyYVK5IePoJmtHti43XgxrWk2Yw98ve6D24kMv6msAui8MOGr7JCTusHi5dVt6VbP
GqK4C14rso4mAaaQroMQtEsPB1xQxqe+5oC3WB/eyclGWxDO+myF2PVtAUyFWaJGztY4gFViXZ3k
sgvoRiF4tAhnYGaAjcmuXPjtqOp2A9bh+IQjUEDOX8+ndeB2I4fRYioFONsobLUhitzbRY3r09Dz
8gYMqOhXEHN3F7SEQ4U6RT9ZOFypJlqeQ4Dup7ldooujXLGLu+EHqx0MjxA+Gm4Wq5p3xyTjDxPN
UeGypT0EpNf3RF0PdMDzGfIWqzu5woQZDZhG9gqIbTVQtiOOWn10e3icuhRyYrjjreLOo3OQVwtg
GLPQeatWbD642SW/Q0eDWdPVAjNcRFyPtUPTaUYN0o8q3JIB8HTkj0Pe1/1liuqqcMZZfsDNQr77
ZXmyE593ix+8lZY1J9OBFpppFoKopwFGeaG9Xz3gLvFax2DcQWkpZifOiA8wEME43X0ACkRW8Qo2
St0anrjQYBWKVj/XyjtPbbxs+hmAyjyry+ItMnMaN3xZE5iVq2V6JZXX5FXb6+eqo8Ml8a2TWlxK
wJvwd6TwMPypmcZWqql7cLk3Frzz4b22BoPNoRVgf2wYBSDEWmA1Q0/8nAFdPvhNADqf9u6B8nlw
D/ZlLrWTFCKBNR+oLqCBtYm6CaByf5TA44oVHy0dAFluKriH/178tUfts1CYmONwpq6ED4WkBu2G
U4o3hEg38C2ccTdAGovwMVTrKxx1sqliZT67qB9W13UOoWTDJiGYHUZXN97SF/PO4175EkTKf5eN
2NUDEj99uEVnKwOQG2AmnLeldjcT5TWMtjQ27tgi7kzwc8m897kVmEzJ0WRTzOoyHauGnjstHggZ
ZqDusytSh3rI2y17UDkBD46ZU2FPXi3bR1qfpbs8rKqBPylddtKbPUzL9HQCPDzsR0ECnFBxNx2d
YLiL8RlADMJQEqMhfL1sfakIeUiC0v3fW0cYvUBpDoE0FGOfJUJDuDLUccm664ahO5cNYScUReU3
VfRXpTu0ytCCAj2Bg9WndtwhFnksCfq6xbz35TGOjiL8cMhN+P+RlwtlBAXdEzI/2Ah86hFgCBnE
QtUljg321BrElhjzv78x6oG3RZBYEkNd/qlOhwsHbBYjZ92L+XoMlPGr8p1vHBO+6DqgRL66U8Hz
C05Jnz5GzIeWBDpCTUZ/d1xmEvu26b5ptv8liUTHAWAG3bwL35XwXyE5jj+GsrFq2rtorOydasvq
DM9TUO9WxE3S3ID+cS4tGqCbvtJBf6vgH4rpHyas3+WAfNGSUEwF/av7HFJmPjc/QQJOrQf68H6h
6ztxnNzBsCkVQt2AL3RjBzgDkVL+j3Gw1+D0q9c5crHgXAX/8U86IdxreqgEhbd0N1aPgUj4AZP0
pgjo9PO/m64vgA0K+xqYIiM6Cg4qn56EqTOLl6acdohQucdcteDhdzlYX0BesF0N4I9y9SCFE8w/
+0d4Zg/96JhxD7OiM77vM8DDTRI6T9ySHYY5O63DXeB8l/361TdHPA+ZmxQA0b+AobabWA+uYrfH
0ihfRQ05UlpNK+pY7YF/ny5mRo0IZkZwintc/98s4i+AjqsU6YrMevjMn19spRH45cFDYDeVPF3D
Jo1LB+J2gQIo/OYQ+2pThjC/oS72y7+t8ZZRRgjgxuirbpZTqdzcBMtN3yTfIG1fLRUANkDzXJde
H/fP79EpEU/fOx3A31WDhB9t5558I6368hHwAg1xTgII+7xU1BhE09ot4z68zjGCdbOY74RqX74s
2N1FIUUcBMat//wUvpegGZpRqQS0yyeYgDclOODfbeCvFh/A5f/3lOsH/Rs6g/grE5dR1x1mgJN5
I5LHENzGQi5oMK5+8eD6jvJ1dcv113/v5y8uNBhVXS8YBEkBsvm02cxEogDj92Q3gvMb0KVYmHNB
BN+eru4+XsX9fz/uq1WOAwqqdbiY4Hb7dOeAx+z36xSv+6TtkVg9hEdqp19zpcDH9L5zBbh6NOO9
/V1zfT0Y4d0aJsn1hxAq//O9LlKEiV4QUSqQvIimQNdr1qMdPIMPM6LNWZq0tgtIVX0H2u+CUVXX
DW2uqBB5Y9C9aLKsB171YCTX8C5dAwOS2dTKvGZrksde88AW0aXUgvuNHro9maS7VtbeTYVRY2Ya
FvwcRrgfOD0GjOGaQM/ul3/8xb+XhgY9YstBUAEPd9hVJvQw8A/qQwj1xcHG7pgnPUjFpWeDbJoc
lPHIl7i3rleCz1XZj9kqe24D8NkgO/IyMlQwjR7rM1xAfuKMwXwTukDYOoQNOGHj9HOGzu0hIuU7
Qnn8VHMF1seCyhe6Pp6xSZBbtA6whgioi6aZ1xe0xfTRH5ybSqLxaqdq29SJvfWj9RYFtthWrnAy
9GM8mykd9nKtX8gIXrGjABB4oAawhrUAWQwyMVCCo+1azE27tAneNTJdsiiWvzCXg8xaV3kSG/tn
hQKwWAiwDTDecHOHEOnAnQ7FcMjtIWyhL0hRyvANrc2DQg7WdlXzHrbrEya3wwS6ofcAARJ5W6QP
BCPy9C5A4m7GWLf+RsXsHagV7An/5p36pvxNwghhqnxE15gYkc9Dh5aBEjXdShbRDMx58jJyQv+0
TevlSIB/5ZhN39Sq7w4d+P8XrWKwKKZWA7LS63jlGvG3aNSnkPSY+s7hDAgQ/rOQgUH2EHhtganq
mP/FUi3r4RcdkxcMvvm5Ecj8dvny3DOIwFYZvUfzWIInbGE5goZ9PwKUeOV2tXdw1IhASL9qBim9
dVRc4zcAp0k01a1vQNUF/4QX7TA4J8db5QZt+R0ia0nutJB/tIOzHR1MylxXe6eJgRwU9KDxtPWQ
qwls7ZQ1SqUE5kxGzK99NMLsLWxk1qOO3LDOqTZlyfTBd80vJoz7a5iHZQehiHgzJh4OYJ+KHpS4
OgSBP0AIkxM/g9Ad7FtV8R0FSSyN+uEFrIbgrhxHtm3hZ38UnoZKbZrrHZKL411Xma0OandXiTE4
IET8NVT+8qdqojMF6ft3q2m3ESj3dnEfz5iwJp0LcSPIzgP6yI0nQnFvweh4qgYwQi2cXtMpRN65
9cP52UbOmHYajZGs1ue4Vy/jFPhBFrH5WNor6T2K+g11wJ8CIwaQbviAA2I4+o5/O0+9PPvCeg++
KS1ErAY8EOFCthbpJAA40TxaCWxo6jBlhvU/JBHECBD46/WDKcgpooX5YA2u4M02QMp68MIA9wCT
sD2wrq5hy2UFK3M39cuNTDA0zwa4B7136PxhfwBcJwKdFGBku/wWQx8eQR0HWbNi5FbwZAI5HJnA
FRdLMfo1A3+nAs8ZyuME1Isa/4Rhfw7i181iR6zWuCnl0W3sU4OAgrwvu2cnquHoOs8g8iVwEYHa
jd57VXA/62QEgVHHh5YvM3g467mLwAlmU2tyESRv8dKau//D2Xksu60D6/qJWAVGkFNlauXkNGE5
MufMp78ffe6ps8Slksp74j1weUMAgUaj+w9UyiQrEf3pYeSthZO4SRb90PLhW64G1gon4+iTIYAz
BXEuHiszsLedVcJ9VseYx7YtNqqNKsIQEKtVo9mg95r8UYMmfRyqTLkXTtzeUFBK9tixhvrO9FTt
VpXCuZnyPtlKo4Zw5s8MxiguJ38VVQY+sU2Q7UY1/z0qw/CSpSWcCyNuvlSAs3bwwFiULG3xdWpD
rAyMrolhsaTivpZ+tG2VWttYik8nQW+H50bvACL11MipWvsDysVxAlXDt+svaZY2d2MHJx+wXFff
AB87Joka7GHqoJ5l5QnmLFmyalCqQSujDpV1GobK0WmBMIRamfyostJ6BhlLdU8vaJqYU20Em7os
cIGh0Wf8rvQU1JCZ4EO/1iwATXVSM7UUiN+gQ3EL0gy+SJwRePp+oEojUpB4BsUJKFplAiVNYsaw
40KQ91aYaOu6dKjUgELZZr6WPFajp69Gx/O2fU0tKB1EehN2ZXOIJx/240yKTQS9gK5L/SNA13qt
OxQDpTUIblXggEZKVI6AMq1aP9Kp3oKV9wecc/PeADwKcWHV1m32O4OfuoX4TyEeSVvEP3OxNvD/
jFem3fM6whhK3TQdBxQQufZi9BS4cAq0vyaZmhwJI1W71srmsxIY48GBEEdI0TTOWq+IiEITvLGb
CSzhDZgsNVlhPzCjp6GZP6RmylRK1TdenBymsK2F8b0V+069HrMCYix6XZCA8XOjbhE00w66jbLR
CmAMBFvH23Rdlm3GvC9eRqvBmQzPDSrrVr8vQE5tQiuOxAr6yHgYsfjYGZYTHMKposI/Sq14zWtd
eeFisRQutMrfIAVj3NncqcW6gj6+pj0J3cZ3nBwEZgSjUvbdrsvBxXd15XzGwFTs+kKGO89IrF2Y
+/Zb5zXDQ4d0L4BKKLaRB590shwE+AVFr3ImpWZToGS7UhFOsA5opMFWMOVb6RvJYyED+6lOdHoy
M0tUARUELB20GysW73hpDZswjYrHEi7oRujIX2X8hrtYSbtNXgrlEBgTl3WuTXJnOvWXEvD5GoBE
9KRgsLLjLrstRVu5Smqa35zQ06lcy7xYt2oHindI/vStE92PXZG8CrsBuZ2FQbVtTGq88FqS7Vyf
O8qgUF5kH6M0ZkRkZxlbkFLZMe6owozkdY4X/Ik1kcOey4KXWWaLONslxn3Tjirizbr8Eoe1fpeP
kb+howHIkcf7esKBgsCdjj/1XGleK81Wtn0GSVXRKO5kXpMfZFhMN1ntJduxz9QNzSzq0mEdu1gp
UUYlEcImRbkPQrXaF7ZQtt2YYARYD0BotTg5pNjc7mslgv8D4OxpaKQHgHPM1yMefiul96JvcHJA
SjkaVXLpAbUzPW/fABmAPUYeNk6a2GbUfg8jsqW7flDzlZZX3T4SqAj4yEzfJiIDrywr2NRBomeP
QhmiPYikAOsg3kzTKk9jbdda0Yzfk/IbJXv5GE3T+BX6XPpMee6N0/PHNyyT0i+0Vz0AlWuqVTOD
mHH/KmAmPY0NonLa5KDfVcpoq8Yqev6osBFrIkP+EJGMwe3ZxgHV7PuhiCZAMXpuP5QajTBd4hhY
Vyr+jZbp3DkFNdpp0ItX1TPqAzWS/BjCBDiOnmXsA7Lvl6yQWrIXvZrf4V31s8kHG3WDWEs2KMuE
98NsaCVqCPYUYDkyifTgsg9Grx6C3kj2ahrTx4RYOMDCGOXaK3xznWcgachuaMgmfkIECQaXc1Ue
x0DGf/SqUKx1qDf1M/Z4IZoWZleBpoB9F6l68a2NleBl7D1xE42V91MjSXXDMvb71aA7/lprhmGm
GOSYk4PqFCHk7C1EPWc/RU4AYXmoeU9Elk971aDf6RSYNpaTIqpNWkX2Snjhszqkab03B6U5Fmb4
ox0jedtgKO929owE7+rxqR3HYkt+wE0RlfF2HJDNLNo4g8+YwSKltQdHT8CIn1I8VYvgkxZIuEim
nz/U3uj8AGbONSdrP9k13txEodrhTlHT0sINigfpFc3zoI5og3iRt5Z98rPwrNz1TZDZCVTGaJNO
stvRuUhdpW6r+77RKBL7TftFsv/rdYiqwLhJJgOmf1OUt06Ja0Y6epJTJeytERdcxPiirELVbL8b
YZ4/IvKRkRL5iIEXU/gpalCi1tkK3/Pa1p/9lrpzExh0QEZc5UM6Lwc97PrnUEu815AG7F0/NN8k
J9Lfl32iuQocj8o1TcVZZUDXoVJa3o3sBuXey9r40cD86hOi/96sRdCrm6lJWEMJCy4K5GfHz2hs
d8P4FLey/FTx5t4M1IwQDLD7GxXm/DqxkSRoKhsER8cNrYLx2Sq1nrlKWdvsmIl7ITa7Hbp0jrYK
oaTsoXeUX5URfheuo+o+F/50E2R1eW8GTvhVAMM/inicwJHrFTfa/PIM4FibKUgDow0KuiVh+NJH
eY5QCjd/Y0LL0wyOpOIZP/IIoHSM1vk9eeGfrE9Bn1s0GFZBOOWoCnq5sq5aymY5uDZ3ajzlN5X0
Ya3ngXkLspxUrap4HozIovROiIpGbv3qe0c5RG1Ew3iKrQmJL7Oj/0vC2AeT2MbCHI8VLKub3lLf
gj6M9npo3sXR1O7DDGEN4XjKIYFm+lTOqFmHrOXOLrs7J2/S794Y8YbuGpOnMO9DpJ67YodgRvWY
+0azTqaaZidtmHuzkhqVQIxgVyGJ/i2FBagkulmti65S7x198g/WGGvPumLkB/orfBmlsXmv+/Uv
AHLV70BAgTe8dgKh3OJnDu7L5rB9FkH3qffQIMD7VeXAGlH55FSBMgK9z8vbCT/S1wyxzpUVwCHX
p6HnddkH31oKv/dFkYTRTCaifZlV5p0RqCWCJpDMgBZZr3U1fEUS0HvOFHqYVpfJbWP72npsNNs1
/BwataZ2m1r3ENkAjSn3TlWJZ9/0ho1Pm2ktotJYQwGEMT2haUXCVN5k7KdtLi1nXxVcv5A1uRn8
aSTBUWFWpHnn79WaCIf0Z/xNtRxg4RyR7RTxAF3JyCzf+Bytm6Xpj1SgnLWu9NEECk6ekMchmA5U
IHdU7JE4MUW5yR2vWtWJRouc3GXH6+qH2pqsR2gVW64lwRWtFl8MZ4JOC9Mfi+3U8l+RRg/3XTKq
P2EqBG+Uu717b/JmxSBDv63SUXNnw4oNjS1lWgdKb0O5Y0MNOtBzgk5/wCOk3LdBE7hFlHr7IaC8
sdKCvibf7kooilry3ONPfle2Y78xcKu6LUScflVQ8Qy5o3q5x7W3PgbdUKCWQ+9LSfpxFWY5OWk7
oYgBWvXGjNXqPhxN49CaGiLEgTp+qxMU+udLFVmeGhw67jWHmNf9ug3pG5YpHw5nQAe1YrBGkY2d
IjwikNXWoB+RuW5IBePqAJCgXCF/8LNr4fYqnuZ/K3wtJTHs/fFzVclC34xW1rk10lgw/rj6o9wf
EAYpx9fGr4q7khC4bxNguqUWw7YdW/ECI945mqMwv/owKb9JiLf3lkz7feOQoqJf9Ue1WMugUsHm
aeqXXgWc5KhS2WahhadYhBAFIKfkMWoq/aXE8fmoQdL+OfeI7kd6GZvQa/pdmlnRBrJyeG/o8zWd
x1axM3IDhfRA7CIpgDvLMoHkKur6QVBwgWLr/9KcgCTXMqDKNaLsVoU6yButTrDVdnpvnTTGd6xm
xSYnxV0HMcy6SEGMwYzy2o2oF61GEb1GQyg+x/A1brxhwDqzMB5Ceqvs8txYQ0nL90UagLOv4TaO
MoTJ7KnhmjpztzXzytj4TI3GrqkOsM7JqbvOK+QKNTPIbFOf3vl9rKzSwKRTJIPqEdZC/inUkMDT
ROk/Z4jhPTrQfTe+Yb6AuX/AoMy8dQYhIVIQQ3SMQbLJ/hVU3a+0s9XdyJsPoYxEIwHO5dHIed+B
nEx3Dv2KtdWT+NL8xT/dS76kKsFlhaVbMq5LXw0f9NE3dqha6c9OEtyzEO2a4wMraGYtUTPXt7mZ
ftd4F0A/9uV0aGq1+immNMFRsQUfgT8EqiFTGL+2zvTVSkrrpfNgj2CKXCBy0I1D/pSoUXQ/OOBL
WqWMf1NZfirU8TvY8rfWlPmqsePy0fGD8AG3mu9Gi7h520v1trT9Yt+ZmXlnTop8ZnixJYPkfaRZ
1A50XqSe/zlTht94l8oHmdvWSyiUPlr3BcYejU2JLterm9iMNNRgLPmkxPW0s6TaYYg955SQhG/p
DcIItZR4pshLygh+umkHWN0OIgaknYMHOof6RVTA0wK8+aeKR/9msAzvG21qWHn1VOz7jshM8jvc
ogfWbNMSxlUeo2qjVEbAxuuVm0Yv/a1dZjnglLLdO6ZXrBXPUg9OHge7oBt/o8vPlDQ4+YOeTlvY
tjWGzyicGYb5qVa0EshJnG78Uu/dxPczxAoKG2WruRKce/EqVngYdAggPU8j9B5B+AzHQj6C0uLF
ltJkSWRlP/W6BRZlQK2DK3U8sr3qna5ktms1hvpJkeOtMkW3IijiYyEhlsJX5BjExVOUYdPuW/W3
eiJzhdL25jVecN9iO7LSrS5cwzZL90GftLCpRLjmiWLuVGxGdljSxltFzu/ZdvS/4yN7Nw0ZzPxI
c7aODSV3suMcyYzBpnIjLZ5cqAeZ0nssLSXaALKjZNiPD3Yg70QRWZQFan1TpN5zVzrqqp0AtPHr
XNFKyOuTY24oc9nrLqU64tvTH/xFvymxx6uwwJy8oPC7CVpbgoII6rs8ozarNgZFXisS68qBC+35
gNXGWmMn+pwYNUhLQBEBoC+dtJnSLBgeJQ7Ynfpnq8jA1XnmKpw8RBlrjxCHg/Yqd9QvleG3W+x0
a+4LO4VbCKF/oH+4hrybHWyzil1Z5nfUKbV1Hig/qsF40YNh2HRgSm8Tx4QojVDEVk0T+yZSYrEe
IPO7+dzxNA0D8d0gGve8Y0l1ojB7BbN1q9TjV8Amv/12OLSdfM2LId8MvfazSM1wnSVh5+qd9rsp
9GGTdMazQjazHiOu8LCmBuL54bBOzbp/GhJ/fKx78/OAhP6qc+JXk2uWLAFunkdXYaXonbKycshS
XmoO3yph3FCsbwhUFKhk1rdrKvT5T0rv4Vdo3caOmQ0bVePR2CrCJphlAoWi3L3c4DnTyHJgJiJd
KEyB5OiiXRYkmtb2IpzcKO7WuZzhI3cTONapeSsTEkf1/vJ4HzuAmgCIDswYLwMV3PFpg8csNE/n
OSUP0OaSfRzM5LO6V64YpH2cFaPQ8YZdogm8Qxaj6G3lmbgWpUcbk85PuLN7D05j1g+jFiLsVFMy
vqP/RJLiUDXRrvRRz/XM3vewtNMplunYQVqVqZuHzt6hDT4zytArABj4r2tJswyHl79eSSgDLRq2
Ot2hOgePewxMbUJ6oArWupk0V3bIxy92Osq81u9anWlUlkZjh8kRPGN3L/wgPqqenV8BnpxZNDys
MC+AuiJ1oBGno0QqVQcITpEbKxTV0VKB5lSkgE+u2QqcmQ5GGiqoo7+S++pi0QbBY8MLUpO3X5G4
kY+dhaKiUXT503zsQrMBZ08cm/8IsC6n08lxaw4qpBeOwgz8z6IejV8lVPWZR2wNV9S3P+IvTsda
7DfZBLXObIWrWG96Q9up28WUT8MhWtcRlRZK37SMf/z7BGniMzNdoI+9dGcAV25beYWQtE7iJIt0
UwHNHM10dXmYj+1uagw6iCeIOTo+kYt1BK+fR4UH+8fPbijsSRjrmZCHxOR1idjX5cHOfTRYCaBz
NEuDNbbYg3NTp/eF8I+GnWhUAsOZOBUg29eU9pXtfnYoSEB08Oc9v0S/OV3SUsPV5WG0AIVWn9C9
oiJeXVk9df70p+10wCnQO0gD4INRNT/dhnUIxM9pdMVtO5HKPSVMffyhRrYTr7oACjWF5F5d0XDt
tJ3TNcjhlDgmoAQzUraFpjnnjxEs/iu/68xXxZ11ZpvYAqjZEgaCJoFRxrUWuqAvd6Crle53gM+A
F70VxZXDcWahGcrgxPMnXhuL+y21cxgHhUI3tu5vZZXtKf4Ad2+vOUKfG4egD+0b7glbdbF3vNj0
6a/iVuK0kKr1aAOBeqXCMv3nLarR2YRhBX0MUtf8M94F44ZcJtfNGLkYrTHc3mqGG2Rk5MqIjGv4
qjMzssHRagZEI77T8ui1jGJYSuAdKOBtRuMRk+m1ED8uz+dj2AfOC0WN3ENDKH7Ju/OR8UztWImO
SkeLt6Y1stJa29lVCaKyXTv9qyY4R5tR5u8z+2JyIk7XzyjpVEV+rrpFRUMrBVzi3Hjen3SYHsjF
MXkpr3ywMxM8OYGL29NomwAkoEpDRSJR4qEeFm/0mLdS214Z6ePFBolLg8YF5ASzz6UTG0ILNmJv
ZnRs06JrtjSLTHOr22l4TZ/+zH2jSpBtxOPZ12JJ8YshuFIB8cNjZopQHlSZJQ+KjC18pOmL2TdF
5APxcBwjm1aNiXDeqkXX65oj+LmFff8r5tD37iSoZqaVqYht1+/K4jVpR/OhnFTlJZN1/zCMCK1e
3qlnQKvz1iGK/A94bamAHtuhZnpAVVzFrx/QH+A9g44O2I+N2aOP2yGtgPWO28ppp/MkuzL8mZDJ
NTsrsJNUgMxdxJc8J8R5QmB8Mdx749cofPXCr+ifr6Lwmgj5mYPvgDOaUcAcSzKl05WdWmDB5lCP
ririh4AysyHKJ5w0r1yB6vz/WVxOjAM2TSPf0wEaLMbh3WQWgRUeHUWNH5Jm7A7YtCp4aSrxug/t
eGuhWrfzB6W/p4nrbbzJ4PGcNMXu8qc9c3IoqMxcWdhrgHIXE/b8Vi+nwJYHqcHstPw7mWVXhjj3
+ZBzJ18Spq19YOJmtCdqUpzGzTJkf/B0nx1SaDlshXi2+vAKzPLjF9SZCl6T3EVw35ehwLepHNhY
VbjwIMN4NcRD9KQFo2B9vf7advkYDubB6AJiCqCZkB9OP2No4z0gylY5UD/Rfch5qLR5dAYezVT2
3yID0fO1LkcUBEHhIvWgdVF5ZXU/xgISRLpVwHFBAmMee/oTsiZMS8XwAuw5OhRHLRBcKDH6mb9K
s391TTSg1Ru2auLXJSEwLDO3sWo66ONI7hdp+L1VTN5FZmfsixG5Cg8Qx5Wpfdw4ujDJf00ck8hf
lqmSHfcD4o/j6OL/iGn5vdMiJfsl9PZmLK+EmI/HgNNIv0r+dcXl8J+uYqmlBmLldn4E6zRiQ5N8
IQewr9xSZ+YzP8kBGGP1CiNjMYhd9gpNZz/AqCLf0nlGxs9bm82P2Vk36g6XD/Zf/YF3IQYWAwh7
B44J2Pe/GcbplHxCuV5BgT9KmEkPSjSUDyJIv+ZD/Ew3Hj1TLV1vD0HYUAQfkeWHEOxssgZ9iMs/
ZDHr//87HDj/85QB1J7+DqO1qnTK6Q50pZ3QEuoBibWaWCNrXd1gFmjvkXTKrsx+EQX+DqprmKCx
b1RDW75009Iq9KTHGCTvhnbboym74achDUhv/0osXxzAD0MtspwSSqbWoCDjppn8hFGNRVWZ51kS
1L/Ucbgm1nB2NFgTwJE5gh9Q5FmVDljViMjNjGcj+YnRs6urX0RzzXXz7DiGcLgCqVd9IMZ7I/o1
Wlb7x8TOyg1M2udcZONng6fLVqvRLr+8Sa4Np51ukiQ2lHZwpsYtS+Rr9cJqVPDDs4qNU1Op7Wr9
CvH/7AaRNnA7e7YFXL5ZRBJXnSGS4GikbbJTYx0PBRoXuyADN3V5bovY8j8b5P+G+ptcvcvWqLUB
JkOm2TVsmvW285hX6ZVL79wZA6n+v7P5m268G0L4vlanMvRcCcD7Np1GsaFbANxOt5xdHXX+1rOC
qxFm/ijLCGOoJLOqaRCdl4fMyBUNS3lkT4VNLZuqrn/ogKWtUbVE/Zjjjl4ZbfhpUmC35x1Y6b43
1/RPA2jvmfYf1sCACAYfhbz8QxXNq0CoBjSADgCvhX4nrLCgNZ0Hvdz6IV5mOz9wzD81tNNPl7/v
ucWXPEgtXnES+8zF3jXzNAu1WtiHNve+4Fbyq4ya59RSbomoB8PLrpVqzu2n9+MtnvXoSjUIJ4/2
IdNpLTYQxg6OYhhXLqtzB4TqKtc9qRQX/yJsR6HS2RVSWK6KQGe8s5KQ9miMQHeNH4egJ3N5Ec8O
h4cwpRpk2z8kxHLAP14gwe7GSep2abZNvRz5tGu2o2eHcXhFwAvDIHwp2qOAOqwGCsUu+fcrXIzH
fNAf4JJee7Kc+0Ym1ANoMqRmcKFO41mohJ0z0k061p0X3ALAQCEz71rQKpeX7ew4krevoUN04/yf
jiMwkFFroXsHYU6pBXIEBYQNOARt8x/G4SblTp0daZfrBh8R7HACDSs3RvvR7pC+jgDi7y6Pcu7r
wLchnPDKMnnIn85Gn9QisBEY5XL7abTPCULwAO2u7LRFzv43HL8bRBeng0yiStvIKys3GREAiatv
/eAjJP9oJNURlsHLUNyY7dfLEzs75rsQsXgnpEiXa3GK1lHQKOKFyqT9yzGK6baSKK5TAhp3djx9
G2zN33ie3l75eOcuVyxHsah3HAE3bDHjJEKUKx1jhQ6y8uR3xgE30O/DJNdaJ68E4XP7EZ0gtJUc
CIKk7qeLWwFnyFQkH1y1aKI72EsSCVqAcJeX81zEfT/KPOF3193ojZ7XJL1yKAKIo3h2m6j2KAls
p1AWWz2GvyfizrxSTj0/KhVOTgCtimURxI4l2nx10LnUIVeR6SYtwFP5RSq/dfv35QnOOePyZqUG
wYMZs2LwS4v9Ek0qIjeRQQM3f5TpW6z8KqlnVd9a9AjG5t9TIeI7SlLCtkiCP5T+DTocheHhO1Ar
+c8e5R9nAzR5+J7BQjH/PWBR8WT5eAWhaLYMjF3iK76Zj7Mlbf85NDQX3b3t5cU7E0VOhpj36Lvd
MQHI1r0ocw4JH6lOM0wm0MP1zCt91jNbHXgMj5q/q/ah0IBJNlD4CEq6B/zJ1prt1IxXDu65mSBf
Nhdo2AcfOiXE4s5C3mN0ywDSVVf4v4vebpHc7euny2umnYkRVIYpfM3vNGB/ywtLn2qrxUzpiLdG
98foAmijXYFE6cquWvWxKdTyLRRNikRmGN8NyN5+R9vP+BF5qnMH2W5GDhZUXDdNMkVynSSwHNe1
5hSvjddML1xhOnIRut5+DTvNyjDfcOLf5RiW0UZaPmxBvLmhKxaY872KMkiu7btzS/m3zkX5kGfN
ct8NNcrPXG7ToXVi5cbgmfusagN6SlZg/7i8lmeHgl/B3mB/fCiphTrmVANkmmMwjcQlHofHwcxS
VwVd/uvyUMvC7HyZGdhgzJU7ihbge073uq/3Hmk/0hl16z3rELNgVQ11u0813Njsm0TDtcdIP8Uo
i14e+UwwNEx6FraqUXUiJp4OnKj2BNhSji5vm08iAW2v9Af0Q3Gyy9ZZdCVEndudJjFjlk7QIMku
dmelILXSxZ7izuorB2AsrbVqBi37hNmno++HotGqK4Hq3Fd8P+QiijhjU0LOy1Elb5vYvm0K3/iO
V71to8gyIcB7eTnPJAgs51yB4llPA3aRbTey7EAXNckRbz4bvFXp7So4k69JBa+ksEO5K1MrOIgA
liHO1taVC/XcZKFNkBbrgCz5Dadf08p7j+ebiN066Xdd5azKTHOn/vnyJOclW9xqBnoPFoUWavko
hZyOAn9owL+PPRNntVs39QGY9b9BbP6eh/dDLIoxldaHytAJ/DYBIJV9+eKZWO9cnsa5xaJO6NDE
nYvay2kMsVXBQpTykJaPpYdMXo3jJDTZfx8FsMb80DNN64PGQhhmwiuop+F88GmgHxBq9wIP0suD
nPsiNv1Nyrq0VPn0iy+iKEbb1olwNUXZdxOQYGiE/z4EXrKU4nmefAQWNLEK7L0OVXfMldxbqbDP
7yLwhOF/GcfR6XWb8yNyCXvquqHT08hMj1TgYBWnVpV9SaCCX/FwPrNiphC42VPyoLG+LIGXvTUS
ogbn0Bnd13FMn7QpuJJYnNlfsy7MrPk619iXLRnFsSAbotl+9LDFuc+6Ympu7QHqOWAd8Mb/fvTJ
4vjNc1KLh/1iCzhN0bWFjT60qirUMPUJ7K6TNjupJv8hpDIU+q+mcAity3o+wINEjr2puFZUYseC
lP8nJAOeu6Yt/738yxg88IVNnkkX6HRf875yBJBv+5ALaw8lB0j7sKlD+fvy3p7XZhHQTORziJk2
wkcfBGZwo5NWNUW+iyD4KxKUt6ofb0ItujMs6YYi+X55uHN7jwg9Y9646j8k6tg2ZrENk/uQd1EB
+7A1XKU3tP3lUc5tP+pohqZRNidRn//+XfocJclghr0VQQvC4scHdrnPoHB9TYvYuxJJz1zrJt8J
HJVFdks55nSouAdWa/Uw6AWqD1q2DaIcwYq9N1z5TucWjmSFTBr0pcET53ScYrTxPMWFkvsT25R6
MoY93OdrBchro8x3/LuFM52swGnFSd1Kt8gwkcVJB+tKs+Fcwme+m4qxeMvbStz7eYe7YhN4a6fW
nnB+Bq5ML6cqYMAodvWUi/GQwZCAe15f+WBn0hTKMhYh21Qpay2f90aMlrbQk4DmKmX5tPQBM6v6
Fsr+KzYbj0CpJhhCwx0ae1dGPrcr3488b6V3i5uhER9HSRq77NwKpmul/8CCMNmKSfGuRMTza0zx
glvXtNFzWJyAerS9KbXhzUbla4DTkR4ZW9jv+4B+VWkfK2DZpt49AmJ3//3ozQ3P/x14Mcmq6Isq
0ShhGzFSoHUZli7s3HBbIvXzH075+6EWYX9AtBUKZZgec6QE0OOO1QdfAnaD//3n8qTmH70MkqA2
KGLM1cMPrTh08LWurbXc7boeOWzkNhVzXUG7zbMre+RcOH4/0uKYZ3YGaa4IQheKauJ6s4m3M6Ti
sTXiH52hm5iHqcOVm+ba7BaHHrETW+1zvAdpLEMD6TIb/cDclKj0BpHaPBN6wmh3eUX1K4NqiyAA
5d4SOaB6ykNITdxNvBywhw7RuHwYsyQd7ks1LZoNAi14QzRwiK1dhCR/vbGGuUgxlkNg/ShUE3G5
UEK3GqWeeYfRtLon7M3rh6KX9hdD6ztz3eAeNW1zXGbgguccjK9YMijeG+pw07Ah0/K/NAX8302i
FmG+VYu4J8SSd5loc056WyjHSfamt0+TMcOJINAqZ50rsCpejb5qf+a91qnbhs+qXdkNZ2MV/45i
NWYIgGhPIwZeWr2FrxAypHHYYXSntsgCdVncwh8xux6fIDye2o1FxfLNw+/0h1IL70o59GzU+r/f
YC4+lKgUteq0ODqOTpz4G63E8AwRYCv70dB8+A89lDm7ssl8TKqvy2YAOMgQTKEduS3atch5IHP/
Gv8janF+YVGap14jgQmTJSzu7Fncz0YHWLpdBGMeo21Roj0nPQ01jkH1UkxbOnxILu94bU7YPgSR
d6Nqpx9TlyJjbp3iTqoNcMKvS+uIBpD9u0Hz4ycnHVtIXyYzldN4Qa/Eg8vhjT9JkbSjsAcMtVKe
3v6qIq/ewP7P93k/KbfYgRuoD2TAMRDzxomWJDsoOvPR6kyxsVKUKC5P5Pym/L/VWySmjlk6TZ47
pmt5XYBQtA1RcOvZAZ7Jqh2gqFD4uWj3Y5vbNf7bEjp9bRnTeGVfngsglKY0vqFmzj3+0+UsowwW
dzjELkuOsVT9VAAUWesV95zRfro85SXW7e+OobCMUiFJ/0eNRMupcXfSOtPlHQp1Mvuk2xWecW+N
RIvDP6QSQQhHQiBv4gx9Eq+RT5d/wdnZzm04ys0QYpZppiYn7jicBWH6PcQxHszidQordJCvgBjO
3T/U4zSDs4cq5LJ95SfYCyZtPbnShuxQ3mvoNIfVN3BYm3T4c3lO5yIL7Wa8BHi6zZfr6ResHMyo
SwEtLAkciGPZV7u2qavkL/8+zLxbdUvMgy17HqnTB5pZwSSDh7o3y/QZnOmqUYrt5WHOfSFcY+by
HsKF+nI/tmGbmTqctkMevyjdvkNjO3WeoZpdyXrOHT9JXxEUJ8q4H15Qwh4pVypld2hL8+jZOgpc
TfCnRzHR6eM3Q0WROp7sO2uCaXh5hue+F5WJuZEO8IrKwen3KnTkMSSwPNfGMioYjPt87HHyK6Mr
48w5zjJQvh9nEShVD5MAFtg/6s4sVJjwMvgy2InzI8vaKt3aYVtWG6XUsb6utNq7VrU6+yGhXEBv
Iyf9YHBUDFnqBVkHMtp+M/1vkURXW2sxYbxGozg70Fzz5i6CNLV84StIhw0FLkquU+n1QYuwTY/V
3nnD5Lc9trWR/Hvzj5I+rT+gj2C/l3dr501tpJYNd2ubbtGyWCnKW5Q8wbuucK27vFfOPSTfjbUE
DFkTGpd+ib9KELZoVAwHIf5RwfVvTAbZgZYmTWFYP4vkKOLZbeqhjWgBeogoGq3b4V7msFLN8crV
fW7jvxtpmQLZIowgIqJ3nBmZ+suOsRY6yj5MHpwsKqp/v9f+0tuQFiY7+RCupikmFx8K8Lga8u6b
oEymrazCjaOVU7YSUvGHf/9WjMhTeIYszLfp6bkePbUelAk1YwkV/MFHHwkLTKW7Eh/P3Cwno8yn
4d3rF68S2NuNohy0Ztx12m2mAsMfWhV7BXvf2Pr3yxvwzDc7GW7+Oe+G08Iaiju2DG484h7giK3q
o5xm5ldmdWafnwyzeK8NcZp2ZUkhPSvzWzuS6SqMh+JKQFzywOatfjLKYquHrWw6ZPdjNzXCEcl1
a5SeG+MUnh71Mol/5rqn3dAxxt18DJpUe1K76m4M0pc4Us3pjbjd+1cmfiZIQ/jhOTz3IsE6LbLA
aMKSIJYFRmm6l6AjidsqdCQfJ3PeKBsdLZuVWshiHUZpfeW9euYGtBzofXi9oHRM8Dz9tE0lMX6v
ZXxseJkclUEjpc7N4OBnA5r8MXWyVVjyFktFF97ZMJSu3MDnvjmZBBV6KpgS0vXp+EmoiSF3ZELf
0PmUOMamnbIrR/Lc7qUhOhdlLfATy9VNzSYY8FceD7LRRLxSEr2oDn2v+dYe+bQycy8flnMzokxK
21yjjA4V+XRG2HGkgRhiPOTL+g7D8DddXPOBOzuEbkAWo0YP0W4xRFkrdYhGu+aa/f/j7DyW21a2
NfxEqEIOUxAMoJIlWU4TlCNyznj6+8E+9xwKQhFle++RPWh2o8MKfzD3eoUmBxp412ex8p6iem9A
q6M2T491uS8CsgC6KiOUIt0dZWUvNMrsYXNAq+Qfvg+tcYIg+MEosy+2QFpOZqTDu3RBp2NYgeeT
1DzXQvHt+ozWtgElX+i/NLegZiwOmaCGmedrIUI/UnQfh60roUWCtM7++jBrB4q3RkYNHbTfm9C1
MSst10LLOMmICaOshklwhWygabwkpYdCQqBoAyqPpZ+wFYNq9He6F2n/gJybabv//RWLsM/jHFgg
23oXI/mwQ/6xyAZrV1RhpB7KJlX8jU0/b4dFmPlqvMXijobhIVCEFgoNV3SZPyjaXa6RxiFGpOf6
RgixujcvJjcfj4vnyEdHkAQZ3YRMRmuJymV2alL1a5GLeByH2OBd/6Jbc1vsT7FoDLQ5aFOZiBo6
5jg+ob5qHaYc+y1Mn7MDCKktCq20ulsR8hcJI8DfLPMD32wKaFGRf7bUuiU05+jtvJAGsO0lRf8L
uUoT0BkwzOYBEZtQczuW4TbF66Q81NjN4+hjTdXPusnTO0GzytbpyQ839vrqPUTKydHlANO3ef0h
Rmyo27FUJ3cYW+TLoufGbJ+vL/7aOnDTgYVQsHZ+046cgGpbhW+1LpZIsS3GKkbb1c9c3QK9re0p
piDDvZulMpb3XReEiY+dAJLMKCrlAgrqnvc9zse9Wg4bLeO1KRk6Gp3zeFDgFquGiJdQZ10tu/mk
H7UpfgRFaPdCvvGyrs2IrGHW/gAvACbn9cfpYzkYNCNTT2N2H49fJZSwwGCSfikbx3EtegGbiEQ9
+RdqAYvXiIp658dDhqBgrd/G0vBermlNG+ED9W8jsrUIaei/3xQzLM2aRVO4zxdTK0PkCWQRS2sJ
LaizhMLlCUWxGz0RNqa2tsHNGXI588AsBMlfr6FnUR4evFh0o8GqpEPQNrXgDEqXbeCZ1rbE5Tjz
El/caN0kollFvuUWo5+c4IWkJyNTdKcM1S00weqUFAmrFfRT56zy9VCIO8WdTBZ2DhrUsCQzDnat
p6kbx3Zt81EXtiQKz+y+JYqA1sPk6yi5U2J7icuD5dM8w/BbgyH8D1sBhBSlPEpFbzR0pGisjVJG
1Q5wPeLYgyVhIZ4aRdygapmZW83wtbfgMpacV/fiQxW4JHiBHiMoGQmnMSycrpX3aWCdyD3dum7+
Pn81UExhAyLBY4Kzfz1cNarIvykTHay0dECvPCp+/JCZZbiDTrABlVqZGtZQsDtAGSNHsURjqH7W
ocQJ8GMETe1aSttTrBQhPioIqCgKjjLZVKFRf/37rWxHRp0lFSzA6G+UFXCN10fND1V38FAjksl9
nihzZk/XR1k5XwbB8mwTMpuHLyHNdOH7EemO8FwWY3jCJNi8j2JEWjge8t/vfIMFJJMBkQ4ERFl8
siTKse8UlVMyviuMpyTVd4N0V1DTvj4laXXldAqk+P7O/trLvSGnLfJdgenmY6nfI9+HlPWsdB3i
+2cEu6Gb7Ujz3izupU7wb3z4YKUNT1//bKiTgGhiWfFdp3iobQz3vK2K0kocDPnpfz9Pfr0O2Ixk
Ta0AIewRMZrYPSGaGZH4I8XvUeh3YTjuE2NjC6/cOmBhuAlAkZAWLW+dtimw5Q5SEBcy2u04SGJV
vEOzmMx3IyZcm93lSIsLe2zC2pB9s3WjoJCP9LSth3LUPxhqBJMWcBD9J0HGfTYjekJpFSjcxudf
7GhdgQM9KyDQ6aJ0jSHN6+XFBLXUxVEJXIx37qZMPaCc96FGXvX6Llus6JthFi+tnCmkD3mnn2JB
RilclEwb21z9AVhCSWdM1p3r4y2bQ28GnH/QxQWLIWwz1AVZWp4VB98r91oUvfPH+jTU5ZMvNF90
EG+SUJ2zdDiliPBfH391WSmBAg3iD0ix18NPuFuiba9MbgIQXTa8m6JGUlf7S5TAn1leDLP4eioy
wdFUWYFrKL500tELvwuFPDr4XcRMg3CrOr41rcVn1IBJS5kuJRTwfCePKlvvI/LAjdfqdwp9kQX+
mRaZPPK8s8rQMi7zTUGHJAz7LLCOwzMmFrvIf0fEYfvjj2Z4eUlROSrvzMkpyr+Lqd+MvNg26VBh
gROjD4xlx52E5LGgIvobFhsXzOo6ggKiawlA9k08COlR91tPbaH84GXcJ7O1LUbL5D/SVp1cXYTV
f6Z0MdbiisHiuMgy/DTOWab2A7pQhNT7gpJDZWs4rtFxCIPwqafp8W4Q1eYpNJQoxP4HUBSJfiV8
EhIp/OWToL1vtC5HlBvHzgmXhqQ7RAiufi5LsfpZiGbuZk0hPqY90A9bzZKEQiOXV7drUDjtjmPm
efIuwUE6/yGrKI45dQ/Y1VGath12jQSX1o7SMDv3SVH/KPtpwqrbeJFyqfoZDoZQO1xlUnvoQ20W
2Sx0r0G/tNBKO6XDZ+xSzMNwtcjUwbLHSZA/IAPfHMaa3inmTkJzg1oqrsnXz/ki2PmzuAj6EgLr
c0V48XhOfYMnLMB9dyjdTr2VpsjOQCyY9fsAwd/rY82H+c2puBhr+RJaJW0GWfVdr5c1x0wFH5rY
UP9dQ2qeEWUCAnpCHHamvBjFb3wB2RgkeUb1prlFizzSv3jZwxD+uj6bxcv3ZxyKwgT3Ipi/ZbYX
poWaoXBEoxlGtd3i08RFEkSHYZzyZxMdGwdZRKykKu+DOMr1++ujr6wl4hX/HX1J1ozksUjLuind
3BPfNUFzGLDp3HgDVg7eqzEWe0MX2xi4ax64TaPuh1q0sQcD0ZLY0BVszxMOUfx3FdA/awphXuYp
N98W4SdZ6xRPMjvIbyBTpGA4lon8jKXMP11f9O3Z8PNWWTwDZawC+DIzuttm3dkgsL5jJzc7Hct/
Vz3+c7wItv9/oMV1XCJ3leKCPbmhdS+Bz5nSylH0j5GRbZyt9XiBfo4CDUjU32CcPAp/eH8IPZp2
CHQdk6HMvqhSVzxQ6AEMi6r4cOqltNX2WCbIvj2QZoESxf7sKYMXHm68Q0us6O9PCWWdZBS0PiWR
+eK5iF+scRhlM6yhoiolwnpBGiTvlbrplR1RjSnbCI6g9Y13Sant5HrKyHlml9mDWJXhXxJT/vwW
JESJiefUanlUrckoBaPzzVOgKw/+oJz6VvpYpunf7yp6K4jmEu+T7S+nbESROCI4EJ+DvGoOSo7z
Fp4u/SPhcbBxUNaXl7IP3EQFs4Blu6juzLhJMDhxp7Hv0KlHJdUJw7Q5xrIcOIOfZbtCzz6L9VA4
ZdPHO6lvg9P1O2jl7YDuAUwVWC685mXLrK4GcRp90JbqyNkx70ov25l1b1v582RtbfC1ywjaAnBH
jYIholKv9xO6c3VFemycGqoZ35JoUB/zrhB+pXEgdI4hdMpHH8vBzC4gxckbp2t1phRE8SclpaU7
+Xrw2NAaOMly4fo9lW9jME8oObpwbgo7L+qvRbzVCF273mfiCRosKAG+0QZKfR/fpKowT3RK/GNL
cdMxYs10rn/AlSgOsbV5UpJBP2jZPvNawxwlfCzOUSWWt4WizaZlJqWpErTy8/Wx5ptu8fjDOwHo
M5MV39JpIqFTkx75dTdPPFsogh2VHnRED1IbbXys1ZEYimsH/BdCWa8/VtuX0C2xMDipWNY5ZQ/j
s8n6Q05Oamd18HR9Xmtbg36tRHUPfJu5JL15dU3+YpFqR/Etnho7Qbsboq9W5x1KeavUsbYrFPBZ
GlAp4o5lUiZ3upTKUZa7U2JIn3HHsJD3TbLjP8zIhCyINh1X5/JxHA2xTyetRsiiSTGH65p6F2VD
/xCluWpHUfqtaJLWvT7m6n3GS/TfQRcPJeL6yJLUKujZtu0e+yj8JslD/86XcaS0OyTVTHw8CvkQ
IZ1bUa2ZomORicnH6z9jdYGJH0lpQA++eURlqcwqpcA+uhLieN92Bqp1mtVvpIdrowCFnOFSkkL5
fnGVjVFUxAN9T7dUTdzlirx2kliR/iF6IzYFzEov523/tZOhFOSxFp9HpE80p9c6JGFFOVFUvAuM
8CZGKhMzLkEqPgpJEW/h7dZOoYbSxaxHC5VpWYJKvX6cgHz658LChitP0ilzMqk1nuPAC7/4MqT4
jQmv3Wa4ts/4OgNyyrK2OXWaFdc+arudiiVJMzhiqdqGuAURXjvwF8NYC+j64BdoKSEmckKNdi9p
wgFOwwPGTvteCzJbsRL1H+4zilszm45y9BveWWspaY+Je+x2YlHptoKP9ZPfpeSQscDrbBN8GuVG
KLMEB3HuCd6wUOcM0NGiWvj6Eq0nFJGhKzf4fisOAOyDGAr7RJ+c3tKOhVQgiTkdwG3uwWY4bS3e
Ybn87fphfLuDaPqiYk4RHuTFGwTZIPYwr72udNsyecKR51FOkDU1zfJeHbZQHm/3Dq/fvFOVecQ3
KA/kGNIuzprUxXHIngxjhwpXrm3ExKuDaNRLKAkRHS6xhSJgT8PoEZg3tOo4qfiMAlrpv19ftbdx
Ep0LHglaxEBvEPx8/eEML20rGB6Yu9VN4mJPo+8i2oGlkO1wnbkTfOOkC+FGJLgys1eDzjfeRbCP
MwdOEdjWuUEZ7IdUQmITU6VwI5l6e28yNRUvACBifKVlEzIazFKumipz+7Z28XK6EbJxqw2zsukk
oLOo9BBX0yhZRHpGg6aplpTTLDCj+F8aFQ/K7ItlbKqwz8nz63iIyQAXQC6ZbrGyDJ7HrgqI/0b/
rA3UtWxNH4KB6xn6M8IimCdhHJtVw6lLBflTXUz1rZ8ldWvL8CiLQ5brfrTx7K9+Q9BhgDVnJPYy
ScKSq5CLKfVOUlJ/tCpsUC3vIxYn76/vz9WP+Fv0cgYF0RJ9vVVKD1tdsVLwVEoDZV+GVunoEeIK
10eR1r4jQD6uMLpkb4WvfT2wKj+yBjdoQbbvrL5KPxdeoP1Qw4BTkLTxrZk0yTuwvtp7tcJIZZ+O
KUrjWd0WBIt6GN82wpRFp7YO+8lpBbPBU9NSI2kjGlis+1x0Iy9Fnxu9J0K6ZbsRVwHo0kWPetIU
7bEfc4pWf8obeYMguzXMvGAXRxSwuRakZi+ghIgwjVAb7bkRMAeFOR9thMSLT/xnRoBUkMWesQLL
MyREURzxvJintPKLd1OTRXuEwNP99U+8OiEI0ohNzNHNMiEs0WXWdIjz2CG2SIwq36QcuGqdb1xt
i430n8n8b5jFuiVi2sAzSku3kP0TRrhVR7dUKY8DojzXJ7QILN6MNP/7xReCuzyZBlbvp0xgl9hl
oRY4ZDfJczFiTdNqcvidojHCYdeHXVaO/oyLTjObT6LotoybeIXyvo9aHB50ORr3Eb60Jaa2ZdFO
+EgXVvOur0bliycN0VONr6R8wNgaP/awrUSJA9NY+Dxf/01rOwghiTmfml/+5SOmVB4WzBPYQeKe
Q1tFL6WU/d1j/HvWl0PMP+Fitac8xYuQsvop8osdgcYxicwzSqcbZ2Ft+1wOM+/ii2Go+1dGbfXW
qfWE+MEramVH7GYeMrnKf6F99w/6ipS8gbTA0MY2500NSh+KHBl80eVyPKieeDfo2sv1j7O2Ty+H
mCOQiynhYGg0SoFajVCfxf5pxLEbW1fP+oatwUbouwhm/nwkNFjAKyuQZpZvUuN3aGMoFBFFSAvN
dBOjRxkG+My9NGJ1qNSNqtqipP9nOFXk2oI+Q89zcQLBZ9WCUGBfMKH08H4GD95iINi+K2XBCvEi
FeJ3YJm1o2/l+kvQoA6ycRa3fsBiaXtMzUakGLyTGjTSZ4wbzO/SpOHzGOdiuoO1Kyl2LvjlIdao
M9rZGIyHf/i43KmE/ujvv0FFBToVoZyGGuaYIvZurfKLkPURBf6bQjefW8Xa+MLLVumfNZ/7NIjH
QIVc0mZRaVBD34SNnKU16me4+p18RQL7bOWaW/Vmia4f9JhC/iyTB+wgpxoHvN1a3P268ZhjzHi8
vgJrdw9anr9LOlQbl3CSLEZPq05axHu19CFuxi9a1Ly/PsTatr4cQn59gsQslf02k1BKLMv7RPct
2xgTybZ8+n25V0tfzSTA3C0sg420bnVgQmhcAPCleSMmWxgx4k0DQutyLzuFTyu0fR8rdymJsl9k
x8T6dH2ia1fFnO+QRkqklMuClQBY2BDx+XVVEd0Gg2vdNqRIufEsuPMge0U7SXv9H272Ga5P6gqN
i/7D69Ut27pR2CvmSZaPRpU6Pbw3rXKuz2xtlyBWo/FiUqR9A9fCSnWKIjmW3SYjH5bzx0zfwkas
BTj0LGZnCFA8bwIctcqNshtxViuQHoBVjp3zrjFT/9SjMrsFJV+dj6kimEdmCvJ30eujcaHGUdx7
J7mP0GmJH9Fo/oeDxYtOvAZ5GqDiIrXy6Jk0mQpXK8pxs40DVyukjQt8bb+BEsdFAH8d+PiL5Fdt
PZx8FMgacbofqocpV4nZ21jZYTf/OcBL+XR9F6x9olm5H644yhJvyJZGZaZemxkTwWH7SOxul3WI
kZS0VXOS1h6Gy4Hmz3fx5nIVmaRu2Os0ZuP7TmHJ2WxKbiUZxwo7jY+pRaHyMA0wyo8qrLjxjF2q
Ne6qDgn8XSoKgkirQhZ/mkGIBIeZCKmH+7nl3YqZ5aMsPStX5wmW25U8NpuK6FsLNf/7xe8fwmkK
y0Y03SBtam0vpFM77ibugtoRtKkWzq3uDf2uzPrZNF1skMlpYg2P9V4byiOQbTzrrFToYrsdxlC2
41JXPtCJC7ciz9UdBIsVODocqTfFNk9MlJETidwnDUOnnMTerqvA2CPmUGBoHnxFBCHfeAPXzh56
OiQxvLj0KxYXVhh5XdYCXzuTr2qHfnbS9Yc6fPyHvXoxyvw2XHyC2EMGwspVJIr6xtV1/6Ri0wrM
1PmXYQz+ICuAmtjylPsVNKYkEFxsBlUcYOMG52A/fE7kIdyIVVYzl1kS/T9j/W4qXEypC6dGzgO8
GKx4pJddJ+MhEMXESbtE2xsdxkCCgbN1Moyao+T+dLbySvxAFrxld7MW5V/+kOXtaVbIRgRJ4vZT
uhuFYC9k50SobMQK3b9fXljJdEHZLtRqFgdJw1Eg62Qet0kev4BA/CAH2ce0kj5fH2ZtQiTuMnco
ZilvgiDMAYKuDgtk2isSYPyBU9Vyci2Ww1PTwKVwqhBPqo3vuTXoIizCDwxP6L4LzmnfTTdqoUcn
j9bPKU7MyBkH4x+sPCh1gZngzAEiXVLl/aIZI9x1Epd3486M0uei0fZIWNyk6ZRsRPZrcwNihdA4
td+3OvGimap9Tr32FIt4FyvxU2pot2OCn7MBLPD6x1u7bAFWo2zOzMjoF/eJCmt4EPJEdsOhqv2v
5dTp6TdexvhWTpp441pZCykt3Bpp8tD0ILZ8fa20chrGSiFPbiPqOx9veAQrcPnud1VZYAMe2Gr7
8/r01t5C5JjnyoABwmtZr9D8bioDPxRdrL/sUnmEaG7X+a0vY6AHadg6RfFWa2nt68F2IC4i4pvb
yq8nmVVWrWdKlLkQh56Au9MlL27zxjhUmMlfn93aA3Q51PxTLu60ckziQums3u0C+eDJj0nUvuuy
6GYa4/tSnDaentWvdzGxxVZJhnbEiAF5XbBD/amhwQNLP8awOzVltIIibTLxiM/H06AP365PdO3V
A1mMmiLhk/4G0GGkgy8p3NsgVdW7LG8foqLbSHdWhoCPBToGXsws07KcnVeZpQmw3w2M9hAI+b4p
t1K5lZ1B+d4kmQLpRBqwjDhHT8PIpPfdqHqPdgRAex+y54fO3zLLWXbI50QZa6PZoINSCBHu4mFV
g8GPQRp7rjp5rdMFiuEEnaA95nX2KMSyvquxxtyZfiwfRU+KburJyzculrXJ8ugACUBMigRrsZ6z
FE6u9DRg6nocEabUY03d10jkVqTrE3Cnzugrb399n6wNSgWNkhYFGbKGxQr3aSKgmK+Yp2oInDFM
1V1YZfeJnH0Ly3ijw7Q6FhAV/ufifANaK/U6tsrZcFoR1MkRrNr22jiaZQbPgVd8uj6xlWsaMQ76
Zmg/IfO5fH4SIL6tJWT+2bSa5oRZg3iLZ1B6kOBCb1zS60OpJOKzaSvZ5OtLpRGHofIIwt2qy1y/
GiFApnuoise/n9FsNES8QO79JmOttdETpgo9KSmJdmr3YDTws/SPfz8I7Eq6dFQWONyL/aAJnphW
hRqeFXDcwIew1KVfhuKHYWw1HNeWjUFmITDKYW+4xwVQsjYTG8D6SW5LveBISoc63vD3ITNwBW4q
hiI9XkIlAkP11KItsb/r4pe6gahqRD5UoexfxpnlNYh1JFpwixukVkf0Ekx6my2qJYryVRfpOFrv
/+Hz/G+QJTwCbynEeTKxc6eZ3tDFjpSop1Qq3OvDrJ1UneCM0H/2tVoyLGQY4fDlNB+9uHuQcY5o
xTsDcSpZnDbun7VNMNt//FZqo3ixWLUpyoshMYbg3MO+PsWZFztBqicnYvstlu3qpKhYcd1B0aOe
8PqYppNXdOmkq64InNG3jWbSUR+vUk20y7HTJpRPo2CLHr06v4tB50f0IuBojEnHYkqo3bJty10l
qeWuq+KvwbAJZFkbiQovO53cGo2VxfMRCUGjgAvWXZ9p7KWyD+HE1PV9n43iP+xCYLFoI5CFGm8u
PL0qgOTpY+Qm+V3VzsHojzGu/mFnXA4iv145ORXSerAQu80m/eyDSs278Cij8XV9q68v2//mstgV
g58jaeqV3kkpxZsmZygrfczELfWR+TtfABJ+xxdztARh06CmuTxRNTsyhq+Cg3MzSCdJq+SDgbL2
xprN3/jNKGwCxDgpCb9RSigt0Y/FqEIZfJqayh7GTDLsIotTDlUPFcasG//TRKArbrxNq/ETWdHM
KpjVDZaou1LuRD+Vw+SMrH98KJGNsZu++UQZtzkJRRXjOaWMN0XgZYcIEWVpNIINZsraCtP3nuFF
lKff6B2IrTJITV0iLWyUjbwHxRNruzwV4o3Iem2NEVQAv4mkI+T2eUNdnGj64YVuVHruynW4K4fK
KeI7db7rNcmJm40Ye3UwWnN4P80EomW1PfGGOKYpZrmiUpjPmlWU8S6Sw/AUel3zXuq93hXEcqvg
srKUFmAYpJNJqkHjLabYA6GEfm5FFMpGR0CzEhrs7vqxm+/1xU5lCJy9RWDfIBgXx86EvZxE2Tg7
UQeg/eAVicYtVOPoriyE+gWYs/RJDoQitiVdECFUNFm58citFbjYskCEZhUlFDoXcVs1WWJv9kXp
xpMCV0O88aL80RyCZ0MfPuhj4NQleCHFbxQ46eUpwIV949isfF6L/EYkhZrFc5e3Aoy0MiIqR4ne
S3KY90VgS+LoGBmyYbXw2ArpFqF39dNejDg/khe7t0nMoDG7jk+rNUcNaca29//+RqXOCtYYkSVU
M5Z5DBXKPlcCJhWlwUOgjt9aL9yNxvD3UfdcRwZHxjGEdb/YQXEYa03CNXKO0uiTrpT6Y1D2/i4U
/W4DQ7T6lS5Gmtf0Ys18XYkkvWypT6TCYxOWR320XDMdRmr+nmAXEF6vH47FgDM8dHYqA4/KoSe/
XgRFHTL4nZFmyFqUj9j1mcgPYb678+BCaBsXzCIo+jMUgyBXQN+I/17PLe3NRgzboHU7bbSOWplN
ewWxthfBrxDNLbiur09tdbwZ/ocQAydv2bPMSedjcaKgZWFdXGfJY0bnjUJyeDMO7efrYy3KL3/m
djHW4ruNipj1XoiiUpzLpR0awY9iUj6kIiIJ6P89a4E32ZrvRRttsqVkwu9xeedpXuIIq75hKumk
fmPhZzD78km4o72ZO4aJsdmkkbj5Cnz9yI/NQ0tACvrWM09mr8bH2BQeOgAmt56RNI7hbVJ9F5HO
f34Wjwm17VmMdnGra/1g+V3pK24ZdnsrU93Cx4I4Vf7u+P8ZhlorBQVeY9T2Xu+oQJXwPAvxBsPQ
471Z5u/MUT2EnrjxDK/NhgR/dhBECAPTkNfDJFirTWbVj67VqHcGvW5e5R2F2Y3zsQbVhn0yV0LB
cFHKXlwzpl8CFimRUaL0M6m9nShyjpR8LPn+LSDhEQV8P0Thewo01S5y5EXvB2kSHkPDmOIbPRp7
Ih76AM/X9/bK9H/D5CkI6NRMrcXeTmWvtaZRA84WvaRD4ujy5OT6FtBz7SKCqQg+CNg/EuvLRRas
oTQCpQXvRBPUkPxvRqmIdjf27WmQBIUaWVps1cGWoJXfO8gi8ZRBNxIeLO8kScz7Su+96Ez6Mtqm
2EcPdVUUtpbTkCxaP99bneSdMq/hUQ41YLseaVVc1D9FuVJs9K+3HGMWr+afXwSmg6WW5krh4uhI
qEX2DcGXa1pVjgSqKN9MibTFCJ6v9YuYaB4FXgypiEEF5m3HRB36SJ7SidK7+Lk1OjShv9bQcbz0
s1x1O8n4aKh/Jwj1Z0R2EHU/QrE3D01cAhOu4iQ/F52K+mcgh820w3cZptrMWtkSRV1ZRpq+MCpB
/M0amYtlLMdUbNC5UlwvAuNZ5MNwJyvCFkxhfRSDr4Xgz4xte30zKEOBjmzpCbD7Ugcbwruo8P9+
3YhuSLJAx/6uKr0eYpg6znwgD26uRZmN9rV4NnO9s7WyNfZ/fdBRPKMpDuWOMZeBsmD2suKNQXvI
opwkyv8lleJtaJgb7/LKSZ+rcCqYNBRJKDC+nlHelk1TYwd6EjThLvOtJ6k17ugOTXaP8oyYhBsr
uBIHgM+nFiwClGLUxXh0yEUrIUc7Rd5dYBzxULHRnkZqcCNKJL1eOVVocaKAA/MMF+LFHab6euYn
mTbrflrnzBccPysiippFCAVeMo807XZJON6LiXU3KeO7oDQO6oiNSGAoqVNN00NhZB98iGQ7TBR2
hZHfNpL5pap+lV7+zsq9wC4b7xaLk33vjy/+RDqmWejVe3lyaCbJgdDkBKJ/r47BnYkZTaZlRyWV
v2rVD7FW4btmT2MmYNupfe6i7r5HgVcXRxJYycl8+X3QeXfjGNwjevBdzqvnoe0OjZUd6RH8FLP3
cuHvEeE/5zWODn5qe+BPiqn7nLf+rdqPOKql6HXo2IC00B50VTjIaf65VsJDh8RNEoQftKLaWzWM
P7X7jMcweEy0hXLFqWqYz8PPrGlSW1Hr9+hyYbnRep+9GdHmieb3QehfqPOf5TSuDolg3smjfix5
8Pqy2+US+T4KOpI4tHaBFJydFARBaqiGlCSGQxvFj6h3fO6zDmc+6aumlWf0PU5h0Kh21lmPUVg+
NGmyx3343iyt/ZgNp0o3Ha+MX0JLP3pSegZN6CR5v9eRU5wE6708dp9qT9yltbeP69SN6/K9MKrG
URtruwj7G98Q4KmOI0T51rpp+ZvWFO04kL5ofXwMi/hYSmxDSfvcBOglqm12yBTzttTLG0Ot3CpQ
3aYH+hCFnSsanmm3AiVlqxzxAOlOiST+MgNJ3CmBfjT87iR10fMAXCEvf+a5tEMS2rGa+J0yimdW
8ayYyTfOh4QCtXpL0HwuVQxbQ7XeyV2g4WnlH1DW/+oFeD22g/FUNiidBhZiXGJ3nhJ8hvvkJTfT
QxJ7u0RSd7mSwh0T3o1m/y6rstKuY+8HaLDcVqJBtq36i1WiWR82Yw5WUPqVdr26q0h1/SE7CVaU
Ob6i/SgG9WDmhaNVTbQLRAHyHRDGKhtsxFf3fq/v2qxw1AQwlpYhPlXeTmN+lzbWqczq72aofDTY
Q6NnulmWEMoat3FePjcR6Km+gr5rvfjFrM7jG+d8UH8MSbozlX62SGtuvczq7MSSHiW16uxIlp4t
sXjMKh+/L6s3DkM/iLu4ak6T0X5vdDN3goJH3xg61xuSm0D8CX66s6V48m2wz+Fh8NSzNiJeDMTL
Fqf6xmvDhKQNTmYT5/mhDEfituROVaZ9o5KHGNHZqoNzKeAwI7b9j0qXqiNcIuNYBHXrlNEY2SCm
j9gMf0nKRrcriSVNAezvMPA6KNJ01uP+h5V6tixXN4k2fkwgoexNa/iklVhq1aWVnZS+yHZ9lylf
QyFWd5knnVHhcYKpcCMf6RolLh3AIO+9DlMKfkVf6NKOmt+PGsNxFcOnnSwLCAM22XlspW96WgDf
9TMErcZbuSZqUIZ7gbJNWwsvZeFh5FmwLWmsY6bkTqn4NdSCr1WW3MSeShwXi/u0Sio7yeUXOFo/
jLLF9daiAzTt+iw4g7B6CH3jp6x3jpAJRzMSv1ex8r5I/b02DHvyIPwBS0c0YHAYKKb0SZDuM609
QD+q7MDEckJOuQTiLDMO6Gm+jM14l+QRWUh0Itv80oij7ZXBU1Wav6zcZA2TnaJ6Bzi0z0bW35g5
kou91N9WarRTMBtuVVB3DVRlPaH8hsbx44T6MlqgBmx074X4uN/7dfQOI0anUwqH8v/7IVLHnd53
HwfFuNcL8Qf75lhTJfcj46YX5UOr6IckFb70qeVEoXQUgBvVU6S6iWw+aR7m0ZVUO3VSOuUQUZZW
7L7UD6pZfpK98UZKG9cKp8JOYulFlsNHmN33sjJ+1GPDCZvgVtAN36a1cfKkPJ2pKO5oTce09Y9T
B711yr/Bhn+xKEbtTNW/p8lc2LSVAtsa1R+RGH/1Guv3HXrMsnxWhTz6ZeehoDg2mI4ldy33CDv1
0ZPrwpbyHHcF9SxgR2lz4vek2LdDWtR7My5OMna/djeNN3nuP6Rd7uh923DAxa9KzOkVM+XsVdm5
UpSzlvywtO6dYaL0G4VPhh4/TEPC81LQM/GUXZB0913fH6QIFIX+oZV0zK5yq9tNoJviTn9KtCyz
Y59kSVIFhcAW40BUk+xYRrcpFbVnPenTnWxZz8GU97bfe0hElZadWYYLFflDq6THzs+HXdyrPwK5
obicSC+pCH4dCCYC1xOA1PqH1knf6h50EVrXrmHF+HD2qqvUmdPE8lOeeZktiMOzqKJ5D9fxRkCx
j5Omfmg876YbrFst0vxdHWvHLIx+YUx7QBrrybe6fS5mB9PKWvg4rTNp3rvY8pwqQvnQlE7DkPwo
w+mDP+WPnaQ+dEq5M6zggySXB1/jcgJU5tuyUJ3QchZg9ihO298bhXVr+KO2ywTtRIfomKkegt1d
YY9C+JxP0r6Xk0d5MBzSjZMlR0dR4U2oJ1QkhPYsV5JrtJ/KTNmreItZgXUnWxPlPGH4P87Oa0dy
I1nDT0SA3tyS5duN7TE3xFh6m/RPfz6O9ux2s4giRgIELTDSRmUyTWTEb1xp9FUX0+aDDQfHHUIo
ee17w+gLfoRIvgTUlN26QOiYAg3VxliL3Cabes7D4SucmveSavj7uBJfZan62CXD3krTD1VEyxH1
/lkrj4NxZMV0o/ysZOIAJeZHoVIKR8P2ucygEAzxkyFlj2WrP4JvKV2n7NyuxHUphcpdW+DT5VHb
c/lUXm5yb5rdfV1JqVelwU+lmL6YBQxwU/qgcES7eZxZ4GRatxfVU5dYD20U3gkdSXNhnNKK7KI0
W4/Mjy6yf8ghcEhR+hCH5mkMwj3G8Pe1WT9aqfaeR/73JFQ/oaPyXkWbw82EuB9BGUlp/LmU9Isa
/zYmWCCZvK/a4QOdE98TpvJBjvJ07wTTD3Jo8pjwXaoo9sFU8PkIjR/aUEg7dH8uSLQ+G7X+OZOr
Q9glJ9Xod03bVaeipEYQSvGdmQV3dTdx3heyq/f5yewyyF6h8eD7Q01uaDykdX1fFTq8SX+fx6JE
eaYZT5op+mPfGPZBLWNPtuuCbqL9dSisC2USLqOtFwHw2OvMmdIqEgeAr8G+LEsfft1nWTX40SUI
c5++pS5kyCFx+zaME/Wno5UlTeGuudiire8GSII7GZyFB0Zheoh7vnYSgA+diqLfDUoX/lBEqZ4V
0aUk/S0vDb217mXfiJChkrs93ZvkaOXDuI9ATt+TD+T3U07OUaVdmOxyTU0xiklEn0Gfc4ofzlSK
T4lQpEuPjeTHoUoQ5pUzK38w8f9zIWob9wKL0HMjRc6lzlJIqFWjic5rtSTxAtVP7zBXGA5VKuRP
mT/Ij3IOsjVGiN3rpD75WiuFeGhsoXuiGgZy2Nh4UmmJeEMrAhyVrO6Sl1nJ/0rM95jBqSfhT05J
0ihFT+UIYNZjZeafamtoFHdCHR1pcZ/DoUxtJNMcTu90dNLjpKqxN1T6gJp6YyvRLp7kjBxDb+zH
TJ+tV/IYmzSD6kcsRU3vtbTVBI8UVC2Uxh8uRtmF3hRIbXCZdWl3cSegbtdOL5+yQLO8ple/057T
SFYj/xNYjKJwdWkcDlGhltGOf3s8xqKo3pqMTkFWKY5HN0n9xDMnKQSu48d72Z/qnaEK+WwoQXtv
9Hb7GKJbvcvjkeYXpInHhqP3nE26OAZ5YJxEN5Ejd00c7bgz25MABoBeaRQXvzVKhD8aP80PiPsY
EcOu7cNQxo3shnQ3092kOdkb1I90bxw0jo3WzPdJP4V3fqZpbzArVXeR5CteVbWmOw1V/Mao7aDz
BJpJXtijCWhVIb8X/MqTMfGyqMyhuKMxYX2Wokq9V+pw3PXTOA6XtOudj5EC6itAGOWUm0ytPI76
l1RFbUalp4i8rS85NILab606yfdpo7SffMOaJlcz/YL2WKH3HoWIiW5VoUXR0ZSk4MmJ0uqxiqPG
K0Rn7E0sIL+i4xodwjht9tZUYtCQQuc33JEXPqBmqX039Gr+vozb6Y4WdBC7waSZp7YrxaMi5QnM
JUt652tdd1QHJ7xHCkgc6iIOjoaGbrhISv2bLQ3Z79sliJU6Ot0xZIZlHeLjFfAos9QEZV3q9YXZ
HFB739nVG7sOd6qodo4xIq+yUdtdqeBQ1kXbAqU1MHnLg4cOgZxkKWLekyjls0h5RAgYIht1+rVh
UaWntgnUlbL4ogQRh60eFrOb9eSkLu1FXu32zgxyF12arp9X4pYswUqBD24xoAbgvNh2LIssY6NZ
ZRr60tlxSnVvSkUOys8p7km4v5t9acyWWMm+Sf3Ok1s58m5/xrWSMU6IVPk40ecW+esSj+23RlA1
wkcINv4et+r7ogFAbExb8sgr80qdFJAa0o1InCxbPCDvirhoQ4sWmVodK20keVaEskvtqXFLtdF2
pUDfa0AMYksNeq31glCUCoCNYr2tLIs99qg2Dg+P6FLbTS99HErJOUJXI3Oxs8L+UQd198FvU/8S
oJnzCJyBR1gWq6XthqnI7qQeSYVDh2Rh5QIppKjw95+AiqQD1H6GxC+rXqOi9H2UpQiP6bF1ojlS
ABHL24tDr2CjbrhS9poN8WCcs9T0q5mYclNHIjfgngImGIyf++hz0/00x0/cW/9iVDN0e5Z40VVO
itcLC+BDhZaqYaNU72fvnCpR3EHCSDQsIFPdnsC1UbFvZv4wi5i9+zqUafPWLyU01cKO3QmmyvKc
uKRSYZQ/U5KBfe3gZ3A75tq+eRlTfx1z6mnQi8ZOL1pQw0j0o+bk6GH+RN3F3+idrVRF+WYmlk50
PoByLbYoqg6+3lWqc+r0d71+wUuIgsml4c1xe0jrcYD5z/0MDvTFNGay3lYBAK9zkfTol/fjYAvP
Dgv5O3B0JeHBgvGtezvm6jSiH/X/HatFzEieqmTCqfcCmwf4XQWR8X3TOj1PEVVvtnQXVhcKJzut
TmSyrvAlARZEoT4lKAP0zQ8F7X93qOO7dBg8O1K+JIry6/boVuPpf+z46KNfYUnImJKxbqrorCBT
1VaPGuOi2+GN4b2NruvtYKufT6ddNGNGrsHqszJEYHaTcW5lgYu6UhChDKxw2ql9Fn6lxlRlGytm
9esBKwQOyl2J8NXrTRAXjR1acgOtNAgekF39kA36b5DPn26PbN5LixYYJ8l/w1gL+a9giMzc5iV1
Lnv/Kah4fOna/t+E4I6gJIW5yzK5EJGS+EWEKZek+s0+ltHytFKcjW5HWZ+vGe1HL48FuOg6BM7g
ZyQfzkkdnlKe6Ka1G7tu46OsrgMU2Ugt+SpXMN1Br7pUiTvypGI4teFzoMEAb0hCu40uyupokH2D
IsDZy5Hx+ut3iJjIIpAVbH/9i6iqoz+Ee5Lyw7+YNCjZFsAX8FDL/KgO25KXTVKdxzbfRWFykBt7
P07NxrStjga2B/0gdDmvePpppdeVo1OtruN0cCmZOYiSaedJxwry9oBWljMCo0B40KnHimk5ID9G
Iz6PK/Vk6SL4XPtNzJs4GjZW9ErChcqyBiWbrA5RpsXXkexARicetLZSn6vshxHJ3hC/NztechXn
nvb3exT8KkuaNAYk63IxxFhfFE0EHbOgK+kMw1e17b/99by9CqG+Xm9+aCuZpWOk4heV883IKAzS
LsSn/HaYlYVAq1Om38klce0+aOAjgOpH659GuTmmkX7QhvgYBs7GWbCyCgijz/ZO4EXNZdanO5U/
+LEOXJpOEq43z8LIP98eycpJ8DLE0u42p6SBV2vNdVc35pvBL/Qz0i546SSDjqi+EWyAbVdnDtUE
BM0wQ8Ya5vUHskXQA77xgzOc1YM0qg+ZVXhDsCVcujpzKHehlWrNSL/FrUPBrJcblJ/PvdWdQiOi
VRxvfJzVkUDa0fHJmEEni7TEqirbHowGEFYVBTToIjj6jbgEUvZvAgEamAVQOROWUF4sWvQ0mheb
FlS170ljYwzI2c+N0UDJY/WvDzmglyAGQLjqqJ9dfSG5EqndVuapatKT6be/2aXvABh8ub3wrvMe
wqhQb0n8+cdy+hpyBX/MbfwAqvaJC++U+dKdMiQX/v2PQsp+3Q53/bUIN9t3Ir0K02GZhuhD4ydS
ro9Y2Jo+rfRJqoK9lM6mThYACWd/O9y8vl6nI+BVZiw5v5wH83J0oU4prLOZxA6upatq6iO4xrMe
Fw9TOuzbJrpHbe/USurWyXS98F8Hnv/8BeRUG4LBQRjPOtWa6L28DoPdJIqtNbIWBZIAFxMlXs7z
+eO+iBKWUickHgnnWobv41p22Uo7nOpJiW7P43og1iHgQyogy88m6Y0wSuRJTnNzLh4poSn1BlBv
ZWXgxfTfEFeZYxlKQRyqHBU+PWtBKytWMmqg2paG5WIsM5PjFe54/iEvJq3AFXtIKfSeGzNE7UAK
vWikuH97whbb6p8g3BVYUFAvuMqECpwN1BgKDI2DcPKopL5v5OKZYvkP3B4/iGLLPGRxf/wTDyk4
oI74TV2lRKOh5HpgiOKMw8yusnva2f1bCpJ7YW5dHYts5T+hYLQjQEcWvmSKDGMYZ3JoqWetqkEQ
GGNSTTiy6frP3FLFkzyYUbMvolIMF62XpWRjKapr328GppJnrrlgRAq0A6XmhCokSet3cmQ175RQ
8nsvdFLLwnpDtAWtsKB0vhZ+0D9ywg7fm6IJVFBDttS5auqIt4PowMcYkmzedZHWF+cm7SkwUXi/
m7RJf2930pcGn/RTFETtYcoDHYvrOkcqyUySbDzeXi+L1f9nUuFroC/FJQZjYHEfV13um4Pdaed6
ys+x2bhmHX9V2r8Epl+FWeRlQxYMpRLiRBSZo9APkiZ1mcfwEePARrauHwc1Cz5hPdzIG0+Da40e
EkLeujKJGp6mrNLX285scQqXqRecpJBSMOuTEj6KCI18gmrgPNZC0ye8EYwKAUm1Uz86ia6/GeKh
Lz2HVkF5Kis8iMA3FP6D1Ou5sYPEozVQsUTGMz2iNHgUllK5iWKLjbNpbTdDlJs1kJHq5pZ8/dtV
AcW9F1126Zsm9Zo65Dc2RrMzUrKz2f1wL5fOFh91dZ1DKcG7gff6FQG6VSppsCMnOmt5dz+AEZrG
6O+ywD/LQSEtwztytnJc5hiFPRkDiBY6RH70VqumnTDaYy4nG1WxtcX9Msxi1VHmbBMrsaxTiKR6
DC8Ul+varHa3t9D6fP1vMItEcASm1lc6GF/T6feIXID5Uv7FLn05kPknvLg6QPgXddEnzTnXhNUD
oSuz8awktcjdTCnqaoNv/8eM6UX68s/3QTxEpt6MHv7yVIBE0iZTXupnq+vM0qth5t+RTY8DmIMu
rfYY9YzNQxnVzXcoIGO5y4twyOYEFXRZ0CMThcg9+FkbqtROTa1yOEkVopGPMBwc9mCtALKy+nwy
9pFsgBVjwfX9G2FP5ZswDtSNR87qF/oDt51pd1d9KIEtWp9LVXIWkv85S8b3aC1tHDNr9yAYbP7v
DQWBz+VTemgsvAOqyuFyauUDzVRcmq2w/TFK+ZNZd1vKXYv88s8HItEDRKyjV33V6AKJWwgL6dLL
oCjZTon14pSPVtu79D8dJL57+v5RbjyPempxUBT1v2A2qaRkbF8Sajw+Xy9IP9GHwg6o3Jf29OQo
6S9rAkFWgzfSKzrOVfAvNsDLeIsNoEepXOOzEZ2zdjgPCMZF2On4fvl8eyuvHRiUkIB/U367Lrto
UiSwKcOkTIucvTXmT1ZRH8d0y4hwbbFocNxm1vXcSJyP/Rfb2QDyV9lmEZyLofrdZM2d00w/ezyY
DEn9F/kgkkN0GmY7UGror0MFORd/VVfaqZG+ytnjpD0B7vKQttRqfSPU6uQ583uHxg0J9SJUMrRF
kwdteklCLac30CfOdxm7PVdShOzd/lCrM/gi1mI9JBUeKClY5HOs5L8F2wsn6tiNfQ0Q7LRxWa3l
nS9TpMW4FKOIE4HX/VnL8qNjn6zqCPpj5wgfvMRuGIKNsa3N48t4i7HlbZ/jUm5W+JDUwArftanw
SsBKfz+DL6PMv+LFGmzVbi5mN+O5gjsqID3UmelG8g8N8MbtSGun79zgwwIGRvAVv3rEq06HexOe
45jFMAI0Tjt748bairG46X059H2zT6SToRuZlye1ea5z3/pweyRLTtd/0tj/DWWxFBLoPL45u7lV
nXEZh0ezG9zMMFwpe48U7s6WA28YMtpivwe8Ocp4q6O4tuxpu+Elx6GLi8RiadhA3pB+IjsX0n1p
7ls7OlrVTyOs9rcHurrkoY5DRaRLQCr4enHkehJ09PyNc1GF8ts2a8UTgmjaKeuD8kMpaoV7R68u
via2Ct+ri/9F5MUI9VydcpHr5lkxEuMQmZwcvqjCowDKvLED1pJrSCv/HeRiB/DSj8xUUeMLtSHU
LyxhaD40hSp/azd+Xh0zWet7LyuraUPz/yqwzZdDKYqCO7WvKzmjCCMQnoM+tGAgvEk+7J2kb4G0
pntwY/dSHGwUEK82xyLe/LVfbHV/lETEGLOL5OTAEjFZULDiript60y5CkSFYzaBmyttNC6WaWM8
ZHKsxvSutJHE37UHqRxB4vv2VpXragYJZMwy2HT0kThY3mot6XBmRzIKQDWUsB9NWB57+krDsx5P
h9tbYW1Bvgy1WJBtGE5j3sjpRar0HsRdmj9IloOHbUAn4+3tWGvb7mWsxYoc/dCJNGEH50izXXWw
3SCYVThGV+vfddHX3t7qB68Ojgre7M7ERC7nUUpzs2od0ZzL0cJigPPlFOQSwPyxSzeesmtHF/1G
HWQJFwFqH68XoRbok9XUCdR087s+nFUzhOP0rdu0mVubw1lESbYwEQXrsZjDeASaZwVo/06p7ngj
RA08g+NH2Wm8WpO9UvO/FWJrkawt/FlOe1bEB4y4bNralR60Sd5GiBGVTeAWcZidgs4P/8Ut9zLM
4pab1D5Sq0kxeM8OOpz7tt9rU7+l7r+2KF5GWRz+c8o4k5Tzsz0NTziRIpfaXugYb6QF1wsCHQ9U
z1jwrL8rIp9dBmOi8bI94c+5F4H/Dhjruw7LZtXaQk9dHRdz3oGXIq5riJ1foVawOpMCR7KkUzP2
lmv3hfMp8c3iyQ+U8kNto1cWdnGxu72Zr8a3CLpc8FhhUrDW25Oa7fU+cbOmAKI3pF+VtNoSwrz6
ZHMsqqIKMkGz5eFi0ZuSySuxa61TDiex1KFXWZ/9fGuVr07j/6IsK+UhPlljMHUAcp22wzs9Rp9A
yqf8sTcteScVQnlu4yrf357Htah0iaDE4zt2XQOrfYEBSjbiEtuqeyv7jPmE63cXI/ldQKW4Hevq
8GAekRhEgoAOP0EX1VCQzE2tqAjy5dMbU7/04c8KbkXpP4Y4zOTjRrS1rwb6DR81FeFG5IdeH4l6
YVImzqbhbELhsZsClHUMg23YyHM2wiyLbVzIeShlBhVLyj2HsaAbpDtRAQPHFFuhVmKhsMNYEBAF
X7Ss0aNu0OhKbwMnnyLxNGGR8z3k2vqEf0dQHseAIgm2kdE4QSbVBrHP7FhTvEHg8QEzMishv0px
FANGGRuglYNvPaq5Ff/MpQy2w0gxvHNzKkSZm8IyyFl0AyxMu0vHXykwGewTJfgDrs68Imcupu5Z
oRFXuVOjtY9pM4yQ7vIMdmRt12m7M6TEeFByzXr2edGGO6htQ+zZ9QjANoqVCO6Kkz1SykKpOkoi
6wdK1Ya6D1F3ttljMRIGwrD8in6iLxvA82OoyG2T5pbbicmW+Y+ktDj4QwmgsUFo2HGHDhKf19nh
mLoF6kCJ24s6fdACud7Kkq6KRLguvvwY85+/yPvkvPHr1s86RIKCuPDgqoKOMSJDuxuTyP/CAeXA
lsoQ7X3QzLz03SrTjXHjmF9ZEVyM3PszWILttbhNDDvFEm4E/wgK1LMVcW855X1Z1xs57rWOmIVg
7Xy6W9jEWFeNKDFNcitZRntuC/gC50ySx2d9GIbOq0ZDPcu57fwKk7T+TosneZJaK/gUFWN6vH2A
LA3OCP3qZyw3G/Q5gBNt2J+muvI/i0iHddJXkpM8DTNdxI0Hod9RH1M+tbIiPsD4aD61XT9oXqrL
6XMPej91Q1lYb+WyxtM9U+w/9q5pJG8Q6Rc5C0BiEnVaabMSNQ2tJap7mgrBa5LiuFLHh1aSDiDY
97dnY7EA/4RgBc5QeQ2I4/I94JspPH60fk+K7SOeaB1ggTCi96YYDsmEU1FY7GxpyxV6ZWCAs3gW
YEjIKb7Udxr93K5K5JLPXZ74LhQAZC6NrYOOrfOiQD6PjBhzqgekgJNucVF0qG4p8AyyC8/D8ZhV
TXJf6VN6iFKYjLcncbGB/oSarRXJW/gaVxW8lFaoRZMzv0SFNZybWA7dYNCzi19N1sbqXQs1i6fg
TYtiyZUyVquLFMUjlNen6dGENBnooNygKN8e0CIx+jMgLIwBsnPzKVevRCHyIJD0Oj5j9/SEz99H
mFIXBZp2YW8ZYC5yh/+EcmzklGbI0VJaVVIUORwmIzk3zbGX94b+TU2+J3Cz+q2C5CJzmCMBvgZ/
yjWOVsSy/m+EoBJhYjQ0OJ2zBW8Iwg6EonTa+bm1i0sI7LpRHG7P5FpQhKdnugJqCVeuA+0E8shI
zehiiP5nV072UTb67FCZgYZVojJ4RiMK14iLX7fjrkwratP4SACcIEla6uxYw5BL6CjRorbavWYc
J8PyMv9LHqAcmU0by2V5pM5TS+rO0ueMmusmi73WcHpmQWFR+6/gSZHoHzADOxZQrlJJvlPTbodf
MxRwffwqKdAhjeh5hO041uM+x2toqA1PSNbP21OwslVox5IqqlQ6rk1jU4OjM01j7RylzhGLQAq1
NIMlbeMLr4ZBmZJy+sz9WOL6jSqoKoTGjFM14kPqT5PqWqPxtoqUjVNm5dAEacqm5908+wYsrmkl
jEJZbp30YkHO3/VlMp2QsfGfb8/aytZHLg41Su4EUKfLTznZmt/HvWSeEltWLr7SllC29f5zUgjt
pAur3N+Od0XrYe1g3jLr7aDqQx4yr+QXKdCIK7msj9N4spqQKtQwkSV6fS19SUcz81IJMd2pC4tD
Sx76dgoDmTK4JOGxqqtPjVZEXhsm9YM2ZNXGh12bCU5ATeEvNM+WLw1LivA7qVXrLIpsplcXsV57
OSIps1WCXr7tg1r/fnsyVtYS35X7Hu1d5mVZGeGCbka5HPxTVw6XSgTPemifncTe+MarYQxkhyjx
zU5fiyk3mjzBOSgJL9gPm7/LoIhwKNGmNz6A39sDWptD1KBU/p6l2pfgME44pAetmNKcZClfrawM
fkaKiGMXsXj424Mh5Ru7fi0i256AVG0p3y52CYPOJM1Av7iS3vTOvYO0B2bb7raG8Vogm0evBcqc
ju2ylzYGIqWRYidnY3xsp286hJBpfGurG1nzyq6nCg2ElV+O/fUyB9SxegjgQFsnKpo7hMjfj2P0
+a8/EpvFoE1M95Fgi0cIUKJJSaUJDHNUeqPceala74Rd72TlL81c5ouCQ5J9DiKbq3i5wFvfbNFr
Ap6vQDV1itQrYxriUejFir3xqln5Pn9IULMgM9pry4nrczh6aaKGVGpLDy0hT0WrAIMQt4JGfHsC
r78RbToZvBuZErfgsrYTBGpjRzqyddQWh53IG/2bUyfTRun5ekCzihcvd95O8P6WA7JTHK0TE/cW
fkzhFpSqwHmUNCWGo1/1GwTatSHBCaZMO9errhDNk4wAgRJbwVkX4kfgYAUl7L/rsbAWWA0crejF
oSpNafv1wZ9nSWzxlpfPkqKCzHsPad5Dic8tsXbd1Aq7PvIIZs3wYlQPMMddHHlNFk4YOXDkJUks
nUDEBl6L8Md9LeotGd6178TZMx8K0OyuUnS7ixAuSIP5O5n1xU4gxtdlGKK6VI8eamAbB97ayHTq
pmQfFs/r5cgUrRdhUenmyUSkKFANZHM+tsMWw+86n+RzvYgy57kvbukOyIxsBh1ESSTuz6Kk81H1
0hc1lS/BWEX7aQy2Oqlk+ldPOILiqj77ylODW9bsJS3t09RvwksTFcEeDaroKTR6FDL62P/U1lb1
PZQ0ZFcN8V5zfHNfj/F0Z4QdIl+5Nd7rRouKRWLCkjDk/MTkNcesifu7TG5/KH7UHhsFsbUuj+T3
iH6Lo5GJ8mzJkX+JNYCs7lCp+bHsk9FDL6Y6dODJ3T4IxT5nrR78SLceCt239j1pBEIqfeXfoy1U
uRYKnr4LRJ/vHY7ybmhE5NqhA+BIQiGxQcLl10Qx/BD0ueLFjhqc2dvGfS/8uqRUBqBgNFAvGPv0
g471qJuCONiFkf89QMNnJ8xQObZ+bR7jJJnujbK0cCTXdSTaUuXOrprhIJdadkom2UEaV0bsN48B
vya2j1JBGb6ty5o/GPTniMPYpaCBHFnfczKaPT1W5OOmVnqGwxru5Uyy0WappKBxI3vsLo2OyBJE
XY32sqq1p7aUs4Pap5Wb6WOK2VgfqrQHhH8kV/QfAZxkh36wsqcJVZ9vbSnkPaVd/22CmvuBr1RS
yhPGRz5//WssogzZ9T4zsW6woz3dk/os8bry8iEXlypqvjZqHRxxuv0iKive15Ewj5Q14i08xMoW
Bsun0Sii9cGVOO+5F6s9qZUBMZsuPY914kpVe5StZ3N4Q7HicPvmWNm8GMrS3QPHSpq5JJFVcjXo
clVn5yAwj4i6PTmxeFuIdiPMygONxsPsK4ODKNtpOaA+m9/ZyTCewk4LQWTLEm3t0gzeRE6Vq56M
jMqu6XmnmWZofinSvH87+sM+RePdncZK7IJRnd4UoeI/oHKAKpXVjpV0uj0Za3fObHIK/YM0gdfr
61lvzdiebKkJLm1d8spJ5eZAf8bauKzXppybh34qvQqVMsrrKKaax/4E3ukcS74r5amXozPsbIH8
16KQEijQhbnerh5rfj0gKZOQhpam6SpjSE07dFuIVLenbOVYVlSOR6oLOktomcmjd9JGIoy0sxaH
8n6IEvuxw4X+I463/S4d68EFb53tbwe9rhnOAJdZ/QEbCuOq3NUD6osLTo2z1qOeqIBItzpEvQyj
/xyEWBQ3/SWo5MxNrHJjHV9XU7hOqUiRlswJ11XvImj6clScAQO7dkI811L3dWrux0IqqdpzTmdl
pyChk7Ubb+/VwGiEKKhrzHfSIlepR1njApSlUygc2Rs5Rd/itZ39DPxCcxs0Ar1iEjFnvDZteRKu
7Ap6hlBmSZGwf1m2oOxKyetBrpRzhM6ZGUb3tWxv1G/WjjsSPZUb1rBx0FmMTk10KZ+lD89ShELK
rCwZqx7Uc7eyrA2k3upo7NlXDlS5dqU6DYjcp8+F/EsjU9I2Ehcpso3RrG09mLmzMAAr9OpbpaST
fWwaI1wu1bXt9kHS6Fhn08ZptbL1KBiSNPAuo0q/XBJmH1vVJDLnHLV0j+Puax1Yj2gXnssq3JeT
tQEsWBkVLRqEs3muk/4vH2mVRWOuBJN/lthqMc+ZqahPRq5toIaXxhlk5VRBMbqi8EsBiHl8fTw2
htJXTm3bJ0cCuh6af6Q2tcc0qg+CDkRv5r/aMX9XGtmXZHTcwEL88fbxcj2x/AKcQxCt5nGtLt85
IohFjs5ieU6r6XfU59/VBDFURPrqP1K4zdab9Po4Q05GnTHSlO+Aay9WfzUZvYoyYX4exPhZkSKk
OKXsQ6nBCcJj7llgL7IvA72GIVRnz7fHer0dUH6WNWPWL7Zoi81f/UWiUYwKLrypY530OP0dFojm
mGG7NcDrw4sgYIu5V2eb0WUnpBwhMnWZmV0oxDQXqKr6vqFATIXPHPa2XVm7GlFAb6rVeHd7eOuR
edzZNrc6viGvh4cILCKyqRpcpNCvzgPsq50MWMuThubY0aUN1Owh/Etw7ryC0bvD+x0ZHlD+y9K3
b9gSwLdBOtPpU/aTNUj7Ug/FHSq5W15qK5+PGdWQmkCLhNNmsXRaJB1tHFWdE8LHhySnQ25JkvT3
+4HfSwsJtJRmXjE54x57J7NhjcgG2bpu0bNMHIy5nOZZsVFsbduN+31tVJwy5NyUtK/NJGwZvwOR
df4p7Y1d2jXvAItvHDPXN44B6ZvKGdkLRe3lwhi0uBxToAOntCmN2g0KxBq9oVCdH3Ivil9oRfS/
by/FjYhLFj2M9hZzkDy7TFZRTR5EGfQpu1AoPG+QUwqocivl1qv5+tCeh4kIOtAYGqzLnaclqTI0
NWBg+sTeaEk7zOddJRUbH2w1DL1bC9UYSGhL4F7u12LgnRmfY9TvbNTW7crTmq3G+cq5jBDJ/6LM
m/3FWQVB18j9Hp5ChKB40t9niDUbcXaOGVeTb5lIrfQFmLsX4RZnRzkCMDEjVqEFVqPc96nvlJ6G
IspD2mhVTnGyLL+NGV7be9/ptA9RlcnmzkqEhB9MOIaTOyglYqhxPabIwEiDuiVpsnZXAmMg6+Ze
5r24zL7l3pHwGx6Sc5TncUrPt4K3ZCABSxIbHAa7Th6mUCke+rzI3K6Ska5u1A+TFtUb5+zaApj7
z+gqYUl8Va3ztQLX8VoJL0JrMaw2x+EdfrM60jSKtLHW1KtlAMtxlsxCiw3XWsRJXi8DK9ADvxtq
GbTIyLi9vtRL6Qnl5wAvVhWd6/Q+MUX4PQ3H+tQ7fSl2hhZyKvZmUlhensZOedSLvi+zXYFLFoS8
WJmy+64X1bSf8B/5zu3k11RuysTcTYhI8nKKqxE55hlABPCoDBvEwLVBdfPeRoIy5xhDEhnDJums
5PwO7/bZcTW9NH9QCEBvjesEr4Z5Sl6s/KZMMrtB6vwU6t1OkZvT2NuUhIK/fWQQBmQMrAFAuNcC
d06V1SFqZM45q824vw9Z8d2e4k427IbCHyevGooW0yh/KrysmayNM/nqsuaAAlenoP3CM+cq80Ot
K80TnPVQ6q/j57GJpX2h+SCCzAIr6xy2tmSWySVUxVal7+rCoUYD0H42CMednHPk9fxm8awLZc8i
N03ws1OT3w1S9Lc/4dXx/ycE6nwaDOJr3IQaWZIyWEl3MpDvrUN00CZrvBhx72l6EG+sl+uZpEcL
vommFzJQ3NqvxzNkWjfxK/yzMmEj4DWDpf22E0X9XQpLu+ugMTxPeaWaqP+O0hbdfy04DVUeJeS0
17xDI4kL5Efl+JL4iXUvIss418IaMOKaUBx947S2kyBvnQXRfujMLYOftXm2jdn/i/c5gNdFDQfd
Rz3PMkM5a40VuLmChHwxav15imsUvpVaOt7+rout+QfMhdAXZxJjvW6KS0i0Dnkq4WKkRLSDjUuX
Vyh6JBvtkMUb4U8YbGUJMDuaUGl//UVVsBSxNdQQvoZOxiGKepGupMdsrGR0KLJgV0L6BmnL07wp
YWvdHuRiUv+JrlCs4rydQSyLqzDUC10qUau/5GMYPA2RqruNjDWlXavNvhrlcSPe4oif45Gc8X6e
O6jXNl+9kZSOhmHhJTHb6aII/UPuR7aXB+EPrZPNU4116+H2EBdHwJ+Qs18MyAZeflev6UJp5TKH
GowB9tSeKfzWRy4H9XQ7yrKj8E+YGavBkpkf7oudmUitXEGVog5qv7NS60hNxEuSwUNSEGnYxu0S
jUL21zHVNm7olQX052jjAU/fkerH6wUk6mHgUMCbMZO691HeYVTQVq5v9J5KD8yV6/oSqM7J17a+
5craQZaKHPv/SDuz3biNJQw/EQHuyy1n0XAk27IsrzdEnDjcdza3pz8ffYCTGQ4xhHKCXAQIoJ5u
VndXV/0LpGeOo5seCgrlFObJDeFy76zsOGIVYagPlfP9/tKubMSZKAvOiUcK4huLHaLVA0YPdaYA
7tRPE113NM32YbFlmbQaJxfDzKffxVVshHkesUOCc5uhJHzAK8yUDpLSb/E4tqaz2HJSIle6luuy
148Q4OEPUiM7ku1tXEvr0yHcMWQB77Fs3gmesp1vWgm+IPmDElnv6tB/s6gNuxnpA4gvVFRQxVt8
Gb/R9BiDs8FL42l4MIYgPnZwUj7f//5rM6FTPNv1/dYgnhf04sPwTIwpZoCui/2CgkKv27twdLY8
c9eimSIsvvIONSIsUa5HqeAGDU6j827EDaST97GP9wcyQKm+kYstc/vfJ8XFSEsmRVnjCpXjye7J
nK9PquyLd4noTP3Yqt3091T68SmOyuEYDHBTxFRX3+uoD9KdTo4Yb0TJ6qxnZDZZNxLPy9dypcZh
L8w29tTmyU/+Usve1af32rAlHTt/owvI7O8547gITodrZq6fXq8ujjt0MuUYy1rZoINMDlP+rXeF
YbuJwFnnrbcM+oKz5ijSKbQKkSm4Hs0YzDKY6iY6DyiCc3eG8d63wgSHq0rGiMiQDyFPnreVUQFT
z4NSjgJmRQl6+SKHoBK3kY1/Z1mpiWsCiextJDwHfeOT3Swl4xA+vMYgUK0kDOCZ26krrVOp/FnY
+S4R2d5St4J0XqKrDwa25UI4Z9k+5HsB1xmH1pOsYS+SxygQuyqKsCerPgkH02NVeZ+TsNhl/Dja
EWE8HRBG37jbbsLz+lf83koXW3/o6Q2OY5XSD0p2mfrQYFUk1SF6PC/3z5hFajt/PFqXZF+oP8wZ
3+IkQzarMXvFCr3cGQ70VHeznYaRyA99Yzo7M0w/VAA+N8L09kteU4EXRw6vWFvL8Z70gvhTFZk7
M8MyLY824mX+K9df8nIUdtn1ZhiyWlcLPaLakWCW03/XmmdJOuvBZyMZXKP8Q9vsUN4c2FeUYzBD
1yN2ocB1IlN1z44l6WtJhtm7RSvh6nP/o90kk4tx1OtxWn8qtUkFWRCHwylLfmlKjeFLT6H7Rdhb
0tD3PxaQn+vBGhGLNozyyROGODgGD52BV2W1JVW+7KcTiRr4WI2qNmcJhdlFUOSBn1QKZQqvD4pG
94JJirEUb2DdeXKRYtMzlXqiHLoEoMx5wLfIDvDIQZfbLQHXBV87rfLlPa6ITfRuMPxQBSwtCuhU
fivivdI7nf1w/zOsfe6LX+wsAkyeklxX+872QjMv3o2wqtwi2sQzrIUxz3ga3rQTASsudijiLBBG
fBVQZKqX1S4zQz/HDkOAgYqtaOhOvRkJ6TiFmflTtE5QvHax1TYbvJlljer355m5gXQALGSyloC8
ojNqbIphkyL3r4nHIO37L6IAkrhLQbZJu7qS5Y+mXEEFC3FGi/bkzvX02IHnSrEk8oPwFCuBEh46
o2peDd+xBi4js0oeGl+J3pXT1JxSLSmfEj3BBMwhh3cTI8+cc5EmUv2IvWT+DpCMPTwXnV2/R7Kg
aTE4y+qtc+P27KW0DJWaC82gdmQuFhy6cQSLdNI8lIKzD/zEHNu4WvuAkH7xHOqt9ut+GK1tsMsP
vMi/czBsWV+G8mnKh+IYBWP30eQO9zLk4rYShNWQRbkI6iW5KwjV680cmXKkyKkdn9WS+MmT0nqy
m775cn9GW6PMK3xxe6E6mUoNkKKTPEFIKs0WTGURhvVWG2d15VT6RDS9Qb/eHBmDHgbBYNgeiMDP
tpRYf4RDYJ0kNYjenONwOMHCkHnhYjS/jH49j4oanyX71GYqhnIhmNc0D4MDFovl7v7irU6KlyUv
C7SWATteL17gly2+JrNslzK5U/Jxgrw95W9WHJlP24tRFleIY/lJG/h2dJZRN9H3w4ib5bGXAwsY
bDSaWxoZW5NaXCIZp3WMB0qDL6DyFPbTYwnMTE3MjZrS6jCzGgfN2RUDbiw+dZKZ3PGaKNkr+NU3
cflh9NuP9z/RanzPrd/5GQjAYzGbSh0cHfxf4umgCadqOJRmsXG3rM7kYoj5J1xsIUlMjjFbTpwq
mtgDoADcjWj87u9PZG2U2a2MEgrO4UD7r0epaD/Fvj3icYParPQEvjCvjx0C1cE+Ge1/8TzhZL0Y
bhF0am+pUxVgxDAVYtyHTaV8GLsk3xWq0h/rySxPQQrJ+f4cV4/zi0EXH2vqkWqlzwwSx+pRkyxn
PQTdcG3KAy4OVv8iNHiyc00rqEjecO9qWYV1ZZHaxiYkOCr/AY6j9ye0Fn3mrDYDVGZuGy0mZGE0
bhcJ9D70JM9jFn7QpjerVHA60DWAO4Sm3gzAv44LFByE0FvksSr1ddS+8V+uVfuuk/68P5XVb3Nx
1S6uPifIlL4Yc+vUNq/VQC8yqlwRPgxInN0f6Lb2MM/ImV/7xgwhXF4V+D22oaFUpjemzoyDnRzz
0AbCCvcii0fnPBhFQqPXT5+yNEwe8CNBhCaiA/3olCCCd/d/ztq8KQrMyDc6Uzc1U4HDXS7pnTXr
Fbsa7eVEAmPXnrJNGfW1YKEiAMkBrBtp9WKHq10fS62QQPvAi+52bT0ZsaujPbuFYFyZEpSDOYWf
ZU1u7mI/TuugGYTwOtxqauyjwyJDKe4Hsksbh9bKlEBssQFAaZIPL+sNSRsXGo1Zm8Ni+Ahg6rXO
t4T05/hePB2x9WP7znznuYF3Hf+is7KeXtDklZDGIgTNB6zeqV2+H2NolWG91eJZmRL7DdwLqBdS
zyXohZZOG9tjVXlhggBvkaCYYAc/7sfc6hhEP1oBjHRTTe4ddNyiAK8Yf7IfkQ1+pXW48WXWniqX
mfN83VxcWjYaZnmWpgiJKH8HlXPqB/+rSWF+dkWWYsnFymhXDOoG6WX1Ers4RObIvBg1gLsZyUlL
WbEpQQtpSDu5WmIZOJXK8sY5sohycwau/4Z9KzpWDnQArscSo0A3XSTI0Jb+Q4DPatnXD7pS7eJc
28gAlrJ7N2Mt5tXCNeh6X3U8Ix+avYWSwoeka4K9Vo4knqOJX4ll5K9pXMt7K1DFwbakfG/6bXuU
sYbZOLIWq/zfX8PceTvwL9fO9cyLoPVbVbDrpij7q1RG7NydL5Qhvt2P0tVhOBbnc2TmbC4ut6AO
xiaSNOuk2e0uUsRzL4mdZNtvbMz//o405Oe2B2nP8gyJmmSKOiNLz13n2B/sUY/f21GqHKKyRZbJ
dL5D44q9kObqxjKuBhAQLfJGixR/WXfOSttMR10PvFb4n+SI+uGsqVL4e82E7Xh/LRc7/vcno3dg
03CEEXYjV6sV9A9SVK08/DU/l3Xx5+hv2eatfa7LIeafcLH3nBy0ENAU58Q7Ojs4WlacZSSGjpEf
io3ZKKtjcTzy1WTQuktIAyrGqh76aniOh3ywD0kymifNz1P9obNwmQNsGVJq6MIyztxy1LEr1s14
eglx3FB2dl4h0TtJhvFoVFbR7bo6REmHPxL1G6fg4vL477LPeRlJ50yHWFwecm75Y+ernRdOz4bV
uHb6GKbfdEs8qJuWViufmE1CDZddaZJtLhI1O+n8OlCq+Iw2FS5qSqa8akFgn+4H0krQXo2yTNMg
lkQBMv+k0F5QfK3yP9oI22x0P++Ps/KFkZLgaOXWBT+8bEU5pa1rYxKHHm7PIyjM7NmAX6NnxrAx
0PyDL+73+RNdDrTsRKVdHEYlSpiemcUQ7s41jCxbhpMk/IfR91Tr+/2JrX6mfyZmLUKitnJJQfid
fCKVDhZ9Cz/uNq6L9SHIVeaDEzzFIhKK0U7jcNQTL+2KY+8XT0I2//gXs5g/zXxo4ks4f76LzZ7U
EcrNOSKDWpceE7M7qFG2cS6vRhrYbawIyVVv0L++iPGmGRTI7bLqBnGkfsyrujkmCEd9bKpgI66X
2IX/xgFdq7miiaPLEhdfxG1VKDbUCWiO37RocuWiyXaZogs3K/NzGDm7xKEBORXvVCF9u7+cK+fE
jGT93+CL+90uWGj6MtlZqU31/ThU9k7H7JRUYsRai0bdF2w/Nh5cq1HCbEkCZ8bu8t4r5BDEdmMb
XjWiElb3Urhv29jZmNnqPuZ646wGZX1THylxg6oHQws8TZaOkCePsVKynYOX+wu4Ncw82Yt4HGhC
WE2ohV6d+Q/maB/LJn1VpnR/f5jVmKSHa8M7IzKXj4EgV/A7zMfaE/Ay/CBBX+XEMrqlEx7vj7Qa
j2h4ztkJcEGgpNczMkogbp2G57DqN8+lHz5Fo3iM1PaTKTlHE9fFfrSwUjG+51K9UeBfWUybGuqM
aZlxE8uyo2YVRWr4WeQVs1RBm4EAsKBJ7Xw52OJGLZ4J866b6Tb4luKvPLc0rmeZGKqopnCyPFml
peNOau2YLojiHnG2vP3LLDv9RybF/o+qNqW/hFpkW135la139QsWW08G8wpzd5roNfW7uH3FZhl+
8y8V5Sdd3thyqwt7MdvFwdxUhuoHbal6IsSvfSzz5yjvP7eK4t4PnpUwZU4gGUAtUzheXp5m0Oij
WfuYE/T5C9v7p66GvVvbCDNl8Zf/a6yb+9MuBN2vKvYS2m9j8UeAuF8RPCrxlsTn2qTQzIGsx5SI
mkWoCDmOpGgcnZM1xu/CynytdPuM7WZNJ3zcKB6v7T7wBRhuzWoxs3f7dVx2UpgqyqTYJ9in9S9z
wICrjIJ+L9DC3wWKPu0SQ9L3Iu+yo5+G0oOqxFuZyX+5NIvcBEEFOLszLgXy4OKhBWvZjgJ58D0/
m0rjWEupsMhT7W5ys5FT9X0aj+2XAuCRsZsqG1+D2JFBgU+oiFNFHe0m3Mljk/euaqXUOMc0k+19
7NRh7UpB3gq3FfZOolr0OgL8iXdV7I8vBp+UB+U4KSqufvWERGKRxx8NqxPvMl2WfnQ9ikNHVQiV
jNYKx1ljxIrrnZ00uWckmtG6kO0wtZHbOngG6lhXe7gNw08dRMGnTC0QMFWTchz3OY7rmSeQTZ6e
ugF/XDmIx19T78u6W8e+HxzJNX3zwY8a+2s2pvazmEUz5V5K6YTUkWS4nRYjoSyFuBrtOqMc4V2N
bYWM+SB/N6WufFV93jp7p0zz1m2yyP6DDw59qUjFFD4UqTN+VHX4mTvUCgLcO3prNL9FvWnmh7i2
U/M4Cd14KaVK/qXEDqx6HJ/1ve9IagM7FiLdviiGBu2TmA78TurCqqdgXmkvBkZcP83QyH9MU56G
aOKLhJ8o4lpFuTiz/VMptLo4JNEIRBo6oKQhoOIk6L2PpfI0GY75o7Gt+mNtjGJ6V8VVq+/aMRlf
ZSRlPgMFphGupqr4ZJRW36FxoOqBO4nGfLXMEm+9pEyfbVxnCtePQwMRkEaNfw1RL+muVY1xc2jA
ezgIFAjlU0IJLNv5EG4/jXIVRjsWynRe+0jECuYIjazvVEUaf45RgVPu/RNk7VQkuIkyk2YrggPX
ew1vnSlRJMxA1MbeR7pxwAfSk+L6/xtGW7ToFb0rnWScElJWqwVn0tW7YYr9E4aBW7q2q0cVk0EP
ACAdhrzXM9IrPc0l/N88BNrl6vOUKjsJRRR9i5iyPg4YpZlbSQtgMQ7SGhB0tAwZutgbo18aJYoE
RTF12qILreSKwAH/GWiRXtWhnvp8I9ULNOMQDN2RXbiRgG8NsThxkaO2eZw7Eq1vNdoNRj65wvr7
fqSt3fWX05jX8yJLrPOpRjeAwrQvvzraUziErtPpu1w/x0bz9lSR1/ishAhbgRRuEdWRjZMO+7A8
aVCxLSd6CGPpObDzJ8pzG0C11Wnx8Kagi2zITZs4GZNeMwY59XTIWblRCtcZi4NU8njuinMxt2vu
r+PajgV4Nyt/WqZ1o6vR9FlmJlrqe7B7LYwPK8nVO2NwG6c2NzpcayGOeBFappTgeUAsQhzHPCeT
hizD2PoPH+xdilEEwjBSvvGgXR0HHatZAZCLdgmtcRKtaqY0DT1rOMIAckOlReHBcpPA2giMta+F
NNz/RrKvg7CY6CZUmWN7jWr6M5Eww67R79rXLO2rvwbOa+WopvpWH29tf10Ou4jHevQ1KaMocFZ6
WX9Gzyd8lzeKsVFNWYsMIKdwDAh8YMSLDLcapAZNZ5tultK8h2y2K1X9L2cSG/nZ2hpeDrNYQ57n
FU6QDV4KBQyDKkN++mdtfJNDPlznvT3YL8daLJw6FLLWAVg+W2KqftIF+iQUWbw4kZJsRMbaJ4J+
ArWaYjCOh4sn35glEhxQCVUwP92nanKMpp/357IW5ZcjqNexF8VNkFAbjc/gtLJ9H8bikPQOLJc6
Kw+DWskbNZzV7zRjnWfBwFvpNiVSlGSI6sGbHJQ7mg6/+DDPngK7/GuslKdBzcuNo2l1DfE3BtYE
ut9c7uPCGXu5KXrr1ETVDrLWY2rEX+8v4uqkLoZYBJ+F6j867WGIT/gspo6Vqf9M7udqUesm9Vba
svbJKKvDcabieUs4qywceXOohZ6mV+PzxHvhkInCObex1hzG1ko/35/d2g6GdA+OG82SW4qZ3MUI
uSJNeHaqotwnYSvOyO3kp0brh4f7Q60t5BzpcIUglSCmex2N/jQXU4opOUtj4u8LrQwOaRM0hwDo
ohuL6kddDn/eH3L+NssX1eWQiw1Q44GhiibUUS+gezY9FYl1MMxvovmeRxHlto3FXPt4JtoygAyo
4AFZv57hWIhMhrwdeVKFKaGPH4B9MP0/emejobs1zmJaUleFfRm3/kni+HC7tn+BJ4ipq5o9jbn/
6f4arg/2W3ACvifQyOtJTXNy26stZ7wh79PpZ1uLXRB2yAxsGTes9T3p7pA8zQIevBAWt79oes0O
4MNhFG70uBPEhfVXWJN+8IKZIOb1mjV0bi+L5D2tjiHaOazExza2FOtJmXj+PQkpVcKNBVgLIjRQ
USZBuJYny2IB/KGotdqJwpmAalo/qqLKw+dBVaUWaymrFPs2khrrCDw0/5tDyjAP9z/A/Pevgxhh
RyobtFUxvkT97voD4DAhzAw95POoA7AQkq94I/z509CEw8ZFe3ucXg+1uPwwipSwkUNFMlH18zDp
CJeqb87wrob4XYq5SMp9exq7YUhTTy2qw6AjWhqxsM7BUbb0Um7Pm+uRFrsRkozVG4WDM1KGoBVg
BJG+x435OBS/zGordm93CYNBvNZx9yHclm/ArMoQFrHq1JOVeDcNf0rFtLP7yKWvtHHlrU7rYqT5
G14soJY2qlwoXeVZcv1kquEzeo9wN/qHKAgeii3syNZoi+A3shwrGk33PSjr/d5P4pbiixkfY6D3
rqQX4WMv2uDXWyMen1D0eUFZcBLcPDgMYdLxKbXwLKMb/diVdv1hbEzzIbHUeCPib7/b1VDLcOy6
oBYGYn0w7brDkOnHfgz/EpF8rmT79f+a1ZLZo1eRJHBOHz0TXK8/6R96U9opg/Py9mHgS4FsoC2s
sIDX8SECI/D7RtVORYPwsKV872W0IepkYx/fnko8CH+36ngSQtxY7C7RDJhZhSQq2SQ5j1NKr24c
DXOH/tkbcZy/uwaXQy2uOyOXhkbRkgb3bM1/X6jjJyOaHjo1+GiAwt7fX77bI5B5sYHh28MtZgWv
l09KMlDxPUosclkdIns6laHzL9Jk3tL8fZUM70bhmMPcr6yKC6Wk9DmdiqHW/kao3ZQR+m9M64Sw
Tlk8ovYdKD/vT24NSWEjGId3AnnYrURW3WVl6st276k2JdB62Idl9mJIw8cg8vcSBsDRWO50uNst
hcdGL99JtrW3Wul7DT/YpDl6//esBNFsigbFGRI5W35x4asZgPAoo5uAJO0RYpjlWoNxLDZFuVc+
Ks4N6KwYDhh+crPrj2qVoRnilhp7QhvFAV5HfpamcuvNvXKWXI2yiNMUTeTAQXaMFnY0HPM2KF7k
0Grfqyn12XZoPt5fvJWjeXaKmFV9AE3d5CXBmBp4UjTQs4C8C+tRzlLX1JIHRfkG6//+WLcfCgkD
9rmK3SXk52VrYsrCbOzA95yUpNypsX+kzwugb4uksjIlTvuZwkrtB12f+f9f3G1dUvmDWqCdiNKH
/BgnmnNWKmV4cobEcoNpGL/4rbwBIrxN72Z1hn/GXKRXyKT2VWOiGiwnn5Jur2kfJBOd4h+dcqqj
LSjT2jrS1QKnQSJpUzO5nqDvG6Hf2LwQbPSlG6fi/Ads3Gy5YK/N6TJlnH/GxTqafmrrkcy7Z9Be
wiZ8VKsfeuHsjfI93btdnEbH++Gx9t0ux5t3xsV4chXT18IS3RvC9m9fLr8qSfQjE/o7Y6w/iXjc
iPzVVbzIiBdhgg3v5CM5FuHSaDQvbd21DyWeT09GNm6RE1eHusi2FjNLeXcrahNEXl9g8V3/ykIU
H5w36ngii3yVPC7mI3P6JWpcwYpV0AmOgtB8qUtF/z9HWQQ6rLlS0qYcnyi/8epWOaJCv3G/3J6z
1xNZhLdA5X5sxn7yxkB6r5mZV4bTxv18/4Og3H8dasgblZpAyPwkenuPQuxBSP2Oa/TNN9PlTG5u
DBPN0dxXShnnC8nYBWVculGnqgdMUjbgF6t79X8RBhLjekLYaytqroym1yryLCuh5XurbLVj2Jbj
U+049VH2re4d4jjjxqG+umsvRl7cvt1YFk5Va2DT9D+L5jlzkp1GizUKngf/jRR+crjr9Zwj5+KE
SGoVMTI5jTxtQLTJz7xWMz05MP5VdNCCmTNSvAAXF70iaX7cI3jqNZZ5inr7o6K0n0WaPNw/79aD
8J9hFt+sDFi1qiVvCXjtwdjcJcF7YW65c8675ebhryMdaSDsAPR1sZvUAjR2P5vWyKLto30rqdOv
WmgZYhJdap4bMDunQKtMvKACScncAViWupGrru/o//2G5fsInnNU4SJYefS2EEqKcJsZhn91K/4z
0eXLKB7R0dfyFhKEjoSPNJz8MdyPxZYQ/fpX+2cui6+G5YFSG2KSTok6ya7I+lezlx9nLbb70bEC
J5mD/Z+BFhvLCqImdzojPPe2Wu3M1CyPiiPKQxy9Wuleb/IU7+7gQyRJ3aOSmZ/vD7++rf8ZfbHV
0jHGZzW1Yq+vip0xWp6u/fLlr033V0in6/5YW+ExL/nFtk4L06hivAxOYWq4sSO5kj+c/sUQBD86
tDzVabFeD6E5hQpAxFc9IzaVvdlV1vcAuuJGFriMDap7FGwRxED4DELkUpWwM7W0HRsl9hpdHIyM
4mOUnsfJP9yfzNowJvxrtFJ4ht1wKaIYhq1lJsG5yxCTrGKhvvYYTeyKrFU3jsLlvTLPaJbld3jL
2tiCLU6P2Ie9pASF4Rk2jFhbPDR8fQHqpJOSU5T+iMQbjbTnCilm5wgWUHnAVXH5yuI2aXCBUKWT
FPhg61CsaxJXzjdureUr6/cos572LMOEzPNiXo42TuWEJJ8X+udJqlEtCvZm8llurY2B1r7V3NqE
kqKDrrupRk9WkpvDBGHDrJ8iNLvd3upfbR1HnbcHBQsmo/Q3N0eWl1aV12aT+Q31gNzX3Dqy3/sO
ZgND72/UbJYnw7x0aDhAOKP6gPj94lyic2EFlcnjlwZMup8wtN75lRMcIq0zyWp9dCVihGDuz27l
e9H+loGXzvQpaqPX+7cPTbQqBoPZCdWHzZwcR6P7rIeg+oJoY6ybk5cZYsPGYUGpHJzzcikdaxzC
IFVqT0O4cHzkSQ4t5NAnXxAG29vtA7UqV4reeEfOg9IyNpAcQ57o5p4uZFRS0KaUTpkJiRThEafd
wvivbGawFywjSzi/wOdYvThnsRDwDSUXwXkSggUs9RzolPZdUaXkfZ6JaD8MJjbXMO03VnRlE0C5
RO5sft7BCl4MLFAjkq1JweVJ4+GTa3tTHT/6VfRyP0huWj/zGqIbj9bJ73fk8uXfF2nQZ1XvkwVL
1l6epHGPSSzSR0I0x6Ic4sLVqujPqO5xTZrfYtIgWjcLjb+7Idl6Pq+FLDt/tngBuXgj8yfsEGFe
Gx/fRnz2nVkYr95N1nu/3Mojl9cns57bEMAeWVrKYIvVRZ07ptiXDF4yCA23iCGiMSHiYRyO99d3
JX5+SyJRUsdXFN7xdfxkc1UsqjvnpHbZU9KZX9KkoXPoqEegw095px26eos3OP/Ny/R1npyCCe1c
7oA+uDyow16WTDUi1Q9b7p53df9rLD/ryq8wPchmjsDFxnm9Nt4sTAuSV8GUehlCuoPIrjM2lWeY
PxUr2rHkh6ShX58844+xtweaZ/rbtz5Of3B3oVUg7rms50hDLVToDYkn4fL0UJXWH0ORbDEHV/Yg
+49J8QlxYF2+A4K8wOEWw3LPyofTNHQf0En7gun3Rgq0FowUlamRolo8x8l1jHDnVF1op4HXK+Ux
7NOTar6V+DKHBPr0UNKBWuPUsByCVFh1JiXwKqU51U23d1oyBISrJPUYRNJG0K9cd/CdHQiX1Jgh
lC6uO8kRsawC0PWqDjC0KZ1q+XPhnAKnfEyb7u2XODmWZkOxkUkall3iHJfXNmmNzCvM5sBh/Kjo
42mIuzdmw/MKYl+jUGulVQ5M9/ojZYlRjHCLSErsaZ8GzbuuMjfwhWtxQIOAGiWxABdlMYSWWp0F
bAgOT5J+0hXpWBjdRm76O3danA0QimV4khyAs8Ho9TRsCaffgOvqpI6dEexwBotT3KNlK9/Xet04
yCVmES6TeApQeEnHQLhh25aHUTOKD6mNA/Fp0BOxcQutBAzcKJoRJA/Al5a72aY0OyFTEp/rphzb
HTSA+lMZJP64q5Wux5muGP/M9CjON2JnZcVNDJi4CNDhQxpisRrqVGt5l8ZoSzs0nfxc7c7pkE9/
vPkOoB+IrQHaFQrdn8V2EBrQCCdOSo8r+LHWf2jVn5b8w6+/1cNB2ZKSXrlC6aLZc05Ein4jDRnJ
uUxaKwdepmaHpPpcOo+aXe6U2Djcn9XK4ThrT8x9nbmqvtwQzTCGjpz0EZK8ST66YxTaEchU4ASu
Hptb7q4r96jNE1EmL5hP42XDCrVoISazUE4qt7Sxr+s6qI9JBJvCzXwnxcotCfXPSRSar1Ndbb6w
VgMUlBtKVCConOUhIyTh9D571utq/8FKjWk3Rars6kln7zs4xu+HNPO3ZABXohPo7z+Dzp/6Ivc0
mlggYo8Y8eA42lc5z4unkKthYw8sdVrm1yOvLKomcONBRC43gXDoz8EqD89dWgYu+vYnIM2pq7z6
vbzPOv2xFcn32i+dl0Z0yj4cg2TL22clljhRZ/gR8QE/Z7FDpDQJ+gEXu7MCDOYDR7p1ZJDwyUjt
rcxvJZAcuLQ2ZHEYr6gQXS+qsLpYqpvCPuntE5NzsW/dTeGrBMEIt4Iy+fnmXTLf6vDESTNvcdUi
wcJHSA2wQiM1eeblnf5sUHGrdkILpy//YrDZGJEaLAfp8t4dfUue9M6mDmBXzwOZ2g7E1jlK/bcn
LHMT20GRe9a3WW59zQgS2QeddkqHKn5XOEp6lKFRPtyfzdqXmhNKbKNZv5s0trXzfsy1sML6GAaT
/6EOnujt7fP+w6wS025A+9ZCkIDgoAYZrCHzdB0XJgKpmVSV+ilumofSQR7RlL3IiDbu+JVcmSse
4Kc+KyKZyzveSJyxpRWuUPpXwl2K6dRJ8UvLrcLqA8qKqVtPtfJojZk1uIECx+z+mq7cDlfDq9ez
nJBw1Ao/Mk7C+Rq0XywUTKX2Kd8iK94uJtxuZKy4WXVovMvTOlciDDDt3jzBBPqGZPuPzqke5Ljb
iPfbAxIqBqQ9MLsmOlPLSptk1GUsN13klfALeUgN6TEo860E83bN0PLHb5TOBkUU6OHXa2b3tpX6
aSp5Xag1lBrKZicXavMQOlW1T0W0xSpdWzxEUozZp4VOylLqTqPxlZcR5S+buHeCJyh1O9V6uR8I
a4MgwgKXCeefmSNxPSkDqTFNgjlzyhrjHCCONR+En+pE+3R/nLXFo7BKWs6DHkmsxbaS1MofqVhq
p1wPXS4z16ofIzPctdMWIn1tRnwf/p0duflnMaNSwjMxK6NzVOfJV06n8JglPqqRWSu1G63DtbHI
shCIAU1NdWj+/xc3cyE7id9pSXT2hak9qGYnTiHuoQE25vUWMP32GJyN/RAtA5oBOnd5YijaYCiT
hGyklBn4DAdNdEoLvCCDEWpVBCPgMPVmuC+tsdg4Ete+HSkeT565UnLjx0Sbbez1cojOOPn8Ciw5
3AeOaEu3MqTmdWxgbm/Eyhx0148TlDR4/wDW5WF/4xASVIZRpJaZnkNqUs/lWBe+W1GWPWV+K0WH
Lo6rh66qzI+GNtXvmzb2UZqsG+VotUqU7dGP8MtvPDKmP1U1kT6qoZnobgZGuP2eFEZbuLlAYPao
qFkWuKaQxh9FOAhcxnjkHzK9jkzXmfr6sdE658OYd53idnpsP5eZw38qTQsVwBzhmrpygLbxTlAB
++WDYhS7Qsq7R1lGrOOjL1HoHcpWMc55r4vmR6dHhdc1PByxlQhKCwMLdXgXh9pgPehAKz9glKS1
hzoLhpIfYPbZMepVxcuttP+Rm4FauxqozBLvtdL4nhlRU7syBe3EbQBfYMXmyL7PY02HV5srU/hH
nkYmWvTIx7wkXVcf7n+m21wY6UoyRZ5ppkWNbrHRwrxQSUp7RB31RHtojd721F7FJRvCxinxC+l1
TCbreH/QGwAdpAxqCUh3zJkEjY7FllPCrrWRznSQHOP7vZN4a9WHcNCVaZdreYinbR6kL2JARXiX
Ko0p7+ReN8qjryh9+0gVd3qmLObvR62090o7HpVRMrZy6ZUdo1EemNH6cEiovl2fC2Uz9HFhD5Mn
jTXWTC8Onm0JB1/jb3Vu10bi4858PTL3m9NuVMnFYyVMvcRW3LqGfy4Gd9QfrWLj8brytREIn71s
eHfdUgPgMrcFfr02ynJTuB9054fuS+WpCkLbLY1Ywqe42wLer9zrlHRoCf6mxtyo3tSxEkUDeHiv
U5vmWxn7M2V7jMatZ8fK3GaPsNkoiMvphvYg6SILFItkLGnKfdz2GNhQbEiFq3UvJZvpfgjPH395
uoGN0Hgmsn9uanCI/8ZWKScmuFOVvuDktqM3tm8VdPq9T5AKoviGluLNU6qtI5zNRyvwQvF1qPpd
wLS0Xj69eS6oQeKNRbV+9sma09yLC3DI4sRJkm7wULI5TnZ2UFNnr0flw/1hVroTUHqxe4GUQunk
pkMn413SFolANao0H+qiIz0OXTOVOe3wiOAx2kV74X/UqKkn2nOkb9yAK5+MF78122xQxbxpMImy
TkO5CZOzBQbp3IqqMHaoFdS/5Gywt2gTa1saVj7CYoBKV5xE4jETuPeB4Yo74WIAmLpQYPaT3fxp
msNGBrMS+pS2qXvBwcXpbNleKjqrG1K5C7zC9nfGf0j7siU5dWDbLyKCeXiFmqge3N2e/ULYbVtC
CIEQg+Drz8In7tnVFFGEffeTt/2QJZFKpTJXrsW/ueOHSj869vPYO8ntj7iSwDhons0cH1AHvkJd
9xY4X+3cDU9eE7yC2OBYdyBIgVbiZM00RUiixFYKvbaVyDrngX30V664Bqk3Ur8cfT8F4fFrhgLx
2cXA3X07TNNz5OktuqI1N0Xcx8PRBoEQ2mPzbl8cB5PkYUepjFKXR2lkZzJ2tRW3oTp5TO7d3Euy
Qv3EHEI6sO7eEEWUgPx242m5dFaETLA6QDAE60Xvx5q/w8WPsC1RigZLPBW8+wiumAYEDwLjkqId
Nr7ocnv/19L8rsPXRBa8eDwg89SYSwMdsmEZuyIwnrAjoEQpT20UbphaXgVLU4sHK+a/ugH8WQWk
92SqJmOXG1uEilurWeQzFVgKIx9pFmYVTaQH6CIbRWyNKC+OWxJIy1O3XM282otPhOKsIZvOpCm2
LwbeKo6cCbkdbm7QPRPnr+c3Zo9AzRSKe8BtIJC9NQdVYJTTqK1TW4JpZOrjrOf3YOeOe3+LR2t1
ZQ5kKWEGvcClMIfPOsgXdpggdAj7EHXBUdD6boSEAzP6uGX+xv2z+s1Q4EbRMEQatOxn8aZqfQfs
MadpeN9575u2h7jo0Y22kICr7ndhZ3GmFO5riPhBD6WGanxWqpMbbalvrx7b/0z4Cw/voCcuxdhX
qTuWdmKbxIhbqoqd6+KlcDsSr5qaiRdwlaFiv2xG59aQESlUeOqm8SDrme+MPA/1Ft559ePMDDOo
KONBvkzVZQZp4BrVuzRry31e5Xd5R76gPTvPEPwt9OnPicJkDSYX8EKFn7918Wji2syhdJJKhnqu
CVJX5v5Qatrwt7WdQ4cbDw/gQFCMXJwkt6syCqn38uyQAGKyKLKGZKeggUzA66Naa3/7Q63t4KW5
hdt5mTWwPjLROHWtBECI3eDasWPlBwaFx9umrsr/8w6iuoCEA1WT60n+SNOuz9FWSHHz92Iv85ZD
wNgT+RcwdRLorzZDf8IgWBCCy6oQCvhNOnl7E5LFnxoSQLj69g9aO3IzRZ09tyXmjsTbL6rxmjNV
1hinkAQPIZtinjuf//9MzNt/EYZJxUVYTiDNZmGDab1hZ3Zbj+T5C10m+/OuXq5i4TC9CnJoxxbo
aBKreK26SBwdwdp4Iq73wfPVT+rPWoloVRxur23VdS4+58J1dAXdWgj88dTPQc1Nyum1JVOXBESB
qNcwX25bWz0X6JsChYEZpStmpFAWvRRVkKeFU98PhbcPwZUUewFqLbcNrS7rwtDi5tSq5VT0AsDv
xokngI+McQ/ZArZVr1zzPugPRXh5gk34SmYSRUQNEIAfnnQRJoAV4KHb/e04yHzgILaOAw4g+9UL
zci6xlCqhFqm1yYUKris3eprr3nf/GZCKx3RHhigtw7um2qSdqbpuXRUd1Ikaw+hDtznfkL/Phhb
GzIcFCRsIuMb7re6fzPIBD4BusllMxGQHdSbQf+cFiC+GUm2QyNjA/qz6nMoxqO9gOcQGgxvF8el
o8rRgqhIUf8Cqi12nA8hXtO3/W3NCIChqFwjAtlXqBLS6tpTdIpOTpH9ZlH7JMbwfeU6H2+bWdsu
ZEzoL8xa01fEFXWmdVY4Vp1K28nj2uiPvGEb/rZ2dC5t2G/3ixZFZWhgZCDaK4eTNqXO9hTogSrh
bkRB6B1q+Xx7Wau7hwlJcO2G6JssvcDGiGRNCUzaPv+AJ98jLcz70tW/b5tZW9llkF24+cQBqvXz
koHjuYq13x3G4FhbKRnb/W1Da+fp0tBiCzsSjVqEBGN9hRkDBRQHeRRH3RRXKEn0lU6AVN5wwDXP
uDS5SGyy1h9xsrVODW3HdcOOQvQbD8ZlL3J5R80/4eIaDMEJIxrHgX4IKZPBpo+hlXrgK6I9hI+M
YS8mIJSnrYRja2GLCwr0xU2r5Nimfc5OxSiewS6pNjZvNam53L1FjMjVRGRmjeXZbJ0+9aceTISR
TqrBaGRStxj5jr22/mkZzNY7QaJBxpPFuiTTstzd9p2r4sBim5eTPJ4/2KqOlHECIeh9q8d08Pyd
2+sHi8ivXcN3bB4AqzhGIKLp7IzDZ0dE32//iHUHBnUdxE6Ae1g2x1jTESSwfn6e2VW7XcVrFWeD
AG1/WJRR3NDovbDcKu77Ltu4EVYPKQpAQO3MraQltiuvC1Co9KWbogie9uG3TkDfBZqWwfDl9hrX
nqBIzlHTQsEa2riLE8MLMMtREBWcWHuGZHPZvXbWXVWgvNWzf3hIXZpanBzdBMA3drl7Crv6hUqV
+ML7quxuY+tWvxrUu/CUAhb8CnweTqWuQ580qSHeUXkK7CpxsioeJ/CNirgLtyoha2F7FnvAhYSO
OjDvbwMCiF+lQGd6umv9H8H4KXL72FTv/+ErXdhYhFI8MXpp5r176qh430zGQQ2YfKiL8Z1XNARI
7H7j+luNNxcGF26RW6hi9RUjQAqzQxYNKeb6N77T1r4t3CHSVjXhNjCQWtnf+0DeY8DsYWq2lHDW
HDwAaz76wdASQrnx7edp/R5jbTV4dXzznNsnoyR3ontBdSzB027Dw9d2DXVoTKYAKQW1rMWuRQ3k
XFvWjZBjYknlDy9jrjfO69r1EwCBCsfGCAf6ZW+XA97ssSIWeIkB8YitTp4bo46V0aJLa8Z2eFeH
76bW3bgZ1qLRpdHFp/JcXxpDjkBoZsWLaoaYcIxMeTy18i1e6TWvwCMQk9LBPKayfMjWvkRZFHRh
qaeiQ23yj3jxHnTeb8wWrXwpMHWjKIHyBAZWl7lW2CJ7BR/kmHqGfOFFdwgm/rdHCAZm0LCHKxVz
ZEsTEXHsyVd2m4ZefwLx5EvdOKfbYeFqsxYm5u92kYtgUik0Bh8dsdobAYAHW+KuBtPbiRfl5oV8
5XgLW4u3uTbLIA8BfE4BXK09AL7MwY6FX3rlS+6hFhL3zDFB6+SE1P3EGEpCB8H8cXwg6FI9UclC
HkPNrngSuhuGg01ryWMJ5t77rKujKAH5POrhGTSCwY9teuPfk4UBV49WLMY7MGoFzYK3e1WUPc06
iHum/dB1D8TP9Y6DJ3sjAlxFm3mXMPMA/wWyHmR+b63URR5FU0izk2u2gLxaKHQdeB+AAjTAH//W
iWdjqOGFAeYLERMWsaCACJUZTfgkkNPpY4MpvoOQRb3hZFdHBVYgPeWBNBWBDTHn7ZLA46x91xjQ
phEsUDvP7Tv3CAVs/uu2M69t3eUHmp39wpkr0+U1l5lIp5rKhPq9HaMI08amSY98tI5ZpTcalSsr
m2E66HaBAxSoroVFZnd205sdS8Gw/shM70NJsq3O8p/teVPTAkb30sjC74AFRx/ShFC4Nzqjtatq
MJWfBYpcal8pwOv3QoYUCBZR9vJulKw0YrBZRk0C7gbhJHaHgn1cTBU4GkePTAcwNItpr8y+/kS0
Rb1Tbmq0xyE/bj+1eJa/TCAPGr9j8C4a3tmV76h4GDoB9kHAmd0EHhUYSU3rWqbQjiQ/MDJPHoQT
aZDJYyoVlDJ2Z6pYBr350fcbSne3P/PapmM2CBknZkKghrdIl9BfrEeuqvLs5R5wR5IAD6jcZtpS
x16JjeDkgRjKTF4DPsSFnQKSAhaFmm+Kj2PtkOO3iUsV8ANVtFW2XAmNb0wtsjNFpgns/+CFJ1Bi
yIXRQXo+lImEUug7aDI0J7BY/eigtfWZEO/z7e1cXybku6CzioL0spQ/5YDmNkUQnPo2eiRMp7OQ
RsS2BiRWzWAmFjZmzOgyrjllkKGOA6rFrvd3lYIobuDfj6FzuL0aa9U7/rPjLfhSIKGem71R4skF
REjMTZAF4hn4CkW14eAH1IiLETRgpK70iXYsOjU29ATNsYTOBrN0YoKu8dEOWrrBu7e+fLQFoWeL
qdIlzZoju8zRvK1SRwE4FE2ApD+hSvO3aRZOA1Rt8DHRjJ4ndN9GQG1qrrpxxBQKpvPy4D73fuFp
lhjWVlBaCbVvDM1f4SLUlqHhVNCyyFOJGTq0U72925qJU9kvrTJ3tCw2rpCrQWfQTAK5DRkFB4Jf
M5b6rcGh7jOrlIKcs6i049GziqeegfcEc8AleAUKcp+baFpIM6qPjeB2AkHVTfbl1Y+IOuoM3wBk
ZEn/bRUDyG6HlqctsleSF+glf7enLcLLOZ4v4z0envBMNPNmoq7FUkcoAtkgWkmjapxi8OqDVdME
/SWNmjhAFXvDZ9YWBaQPWA09GL3C+7sB2J7EUIP9wdb83rSk+SxY+L6OavNfLM08HeDGWZFzBusY
w6i6S1O3GL5UYQPmZe+eDVvsUtdVKPjKDC0D4AsCTFcs7b07gsFlZMXZzyK/THqojkCctwxfhoE7
Rw1YjIsd7ekLRupnrHfpjneljXngMJLFlgDTWjzCYAiI8gB0Q2V7PkkXJ0VhzqjAvDE7D71vfW7z
vt7Xua/S22Fv9SNeWAnfWinNvGkaCZmUIONf+7E6YcbmpSVy4xhumVkkp7ShflQTyMu0biOS0BcQ
p5TITEptbz1+Vk/BfysKF3G8KaawZlMWnEQbIYz/9GiEAbdvUCLfSLhX1wSYBhzTRydtmU6YVuVC
hxXXvDvKveRB0hRZPLKtiLnqB7PEOC56Fyd7carVQLhTWZBL56Mu31ObgzC3HyTuqH/whAs79ltP
IJjkbzoJgeXMAWF1hxdXPJUTBgUrb+u2WbsEEAX/b0mL24ZAFr429YRp/uG7hcoYHm+WIHijncXm
qNqqO1zYWlw4ZPRRDUHf5JyD/eGjXUoTMzu5Q6OEzNX0OJiy4fff7+TMHYJmMAbWrihyWs/gdUhA
FxaahthPrmvshAnMgRjKLSHVtfzv0tTi+DItqyZqkBw5ucd3mDhIOyjNZnX1TbnFrveqKs6peYxI
9bdNPYTKS8OLAw2SK39qwYGa1qUADLE8qkEfnKI9/sNWotaEQa8AVa1lXjINuS1bBpAelFS9O0Vb
5xQqcLD4hiwPt02tOQpw2f9nauEoAaYHMCLC8jN0j9GJH0vfv8vCIn+xJv0J5Eru7ra9tUNwaW8O
LxfxvapNMtjexNJ+fDQHHrcDiY3gMSz7uGq3aihrsQowL3fmDgEgfzl5hQEcsxsxQ3QKqsYF9M/y
jy7lRex0ldjwjNnlllnIhaklsqzsVW0XCsD/snCzY8ckhjI634+zAoGLVSR6P+Zdt4MeOdv4guuL
BG3PrNEwv+ff7ihaSIXwOCRk7bF49v1q37DmPZRx97c/3OoCATnAPP789lqWdU1/qMARGtqpGQLN
bOJ9jCDie+C156+cAEI1NBy4x3bauglW1we4Hti+0Se/Qtow4g91iULWSY7ROzxmv4yl+S6qmo2U
YHV9F2bmg3LhmFFRE7sdKnJWBcLlHvSKhdq7ZGw+m7mPUy4i7YCL1azYc1Np9v0fdvfC+iLtIaSH
IjUXPB3Lo6N/Td3vIKtT0M9pewQZnNwoZK2e+gtziwDqNGMERBpa0h7mVDMrugdrVRn3Rb4fnPr5
X5YG1gRMSkCHeomzyzxS6szWGI/y5RfdNsAUQaegwE57ebsPw/5rYbobPeN1n8HrZ2YYAGJh/veL
j2kpa+Cz1MbJMbrjEOARAKXAfR+VX2+vbX0f/7OzcBrf1qNJDS2gR+W+FlaVSt9Oi0A+GgihG5nK
auREP+X/rWnhIpKR3BdRQM7mlOMlnEfMfew0NFhFBKaLMjcqyAaOWx2WP+HjKrBdmF24yoSWn2X3
nJ8nbfdfLbdt06FDY7oshNXGuiLG02haqostSjo76YJpnlCJbPYgJHHvCEoloO0efPbbK6x+jJ26
7qCXCer+Izjo6lfGizH6Avp+6cU+C7KzT6TzevszrSWTfwadAhDMobe7yLz62rA6KG3X6eS1d3UW
fm14uzFsvuZxeCMjV0XNBlnQ4uvkYCUwh7Eq0bezP1HV7iejSrtm3N9eyboZPLQsy0arY9mt4Vk/
2FA+5amACK4vY9Dex5yQDVdbc2sg89GBwgsXwIDFfmWB8G1hYOyW9PKEg/RYeMW7KMcQC8Quby9o
GXbRcTIhsTmXJ4FguuoSVCyjeAYCs0LMB7DA7vT04mEatvZcEF2VcRVucVHb84+/dOj/tYinKpIe
kB4s70vem6XT+sRItUK9xx51+yujIOXe+5PZyX01jfoLJE/108S9/n1gNIW7Kya70oexwWMh5q5V
lokJseUPvIugMSYti1j7wa9cK87trHw/ibC3MflqjGHMSG8dWV2L3wWtovd8qJutwLD8WssFLZ4w
EUgIfS9n9OzWuZFog08Q4Onau4jWeUKqsT7c/mR/RjRu7eDCPfKqYZhVmwkwqZgedDY2QaJckLLt
O1KrAYy3mfvNVK2EbHoxcRnnbZ8fwnwEshSSZu7BMJuInTLmolFTa+xq3Bhm64K0w67AlFINLUOL
3XI3ovUyDMwbhcoC4hUo66A+Pv/7xa2AagaGKHDFpz1XR+iW5HHgl19ub86aDUAT/s+7FjYYpuIB
uNY8LXMMTTApJLCZKDT8vRVcbeAgwdA12h2L+y3UoJ4EVsZAods14yI0633n0WkjS1gGmz/7dWFl
cbvhtRrUGBDOTgMYpcDq1/YJkZALtLNmTP5lQWjb4rCj2r2E30SNC+XgMopSqM+zg9aq+FbKQP5l
/+nPggB6mRUuQHeyLBXK3LUDHY64rkNATSPx0EZbE8Br8QwkXwHqnaDsROHurY/lw1Qo9CPz8wQg
3qMjUM+Kq8gIwKSHAunP0czrezvi/GGcJBSVb+/i6ge7ML64q4fcMsOpA+/0FM0k0K/edGw2a9lr
4eZyhdHbFZLM7qZc1uTcloF/nHifn0ynei3LzNkxvBF+3V7T2oECjmTWQwCa9op2jg4D+tbjINKh
HWPF1Rl1u7+dMpzjAoAJpovnNngZFivqGsgvZyOaG0ODJ3BH7U+52Xw2cv1cdc2pF/Vf5gp/3PA/
e8uei+tTw6zk1EJ1msalNuPB/9FvXuKrznAR7RZR2h56sON2E0/7tv+U6+CrgMJ1MQ5bZeqrXsO8
HMRTF5CLmazy6uxaLbjsCGpNKNxW0KBmKq7Nrt3zQdnnQffodjZG/w21r+GhmSo/yXB7bHjJ2mLR
5kASgQFwzG8uFgsFF4hjmz1PPbdKfBDHQlEm4e3WWlecEQNJGJ1E/RN5+DLu0rw1jAbDvZjYLD+3
TEM5VX2+7e8rx+uNiUXQ9QvPhYIdni6+DMsdVBDJ/VTy7AF8psMH2ym3mKZWdg64q5mZBl8Oxf9F
wJIT8vWpCca0ZPQxioxHUk3PQ2i2GznlfIgWScMbO4vYpDirKOaRmhSFfZoMQ/QKTokfwUBp4tvD
mVDnmBHxIRztjVbivIArw6D9RR8KZIJgNHobr/AhdY36sXuKpjseTDFxP4GHYQzOZItvZdU70GbH
LYY3p7nMLK0BUmElxmYBbwgfUTOIoYJ2vO0dK9cLhHbA02XNVNnImt8upuoBn6oNNYBtqoK86Ave
0zHk5OjMFAIisro43LYHadG17buwuPhuhc05ySyNhkxOB3pUdatUolpKm1jR7uy5NKB7oydeHXMr
bKadtDLQwBA1NR/6ulHmUdekf8Q0llMmLJcKNK9tXccTj6DUG3D8ekHN6pWOKI8N2cCNpM+C6YNB
KGQ4u9FEPkn7CMSPTqHpoSpFGCYAE/nQaMoqIiCP44Nyu25F+aEa+1zGPpjL2rixMvUkwYzcxrXf
4k0KRVXpJRRiGUXcdh548IogYmonXQvWfa/5ahitReMp9PPhOIoR3KN1Y/IydsE8DDxrNAKVLeqg
eoEilwiSymmqrzmQYEYshCpF3JRGRRO3CiuSONxr8EjOJnpXMtm9EsuSmLc2usJ7lKBs5YmD1sND
P5RemAhMLUGmO6ohfKpU4KknFM1ZsZN1PXgxl6S17rSQeZhkHadnxkoh4hBk1i2QiL77xMgUhEeL
MZMA6++ixdubvfPqWIPKkqrlJIj70nGeFR052XUYhfrcGCKnsaYN+zD/7THyO89KBK2sjyWJCi+W
tq0/qK5k3yhjk5W4sp7JDCKLfpMeyTX2JsvDGItA/wd5rhmgEO9zERv4SV+FZwQsUUMjfk4g7HjA
DQJdeir9u9712ZnK0P+QY6I533FlhY9aGt1HMCJpLy5zb8qPWviyjSsSTkGSA8lGzqDYbDVIFTg4
8aLM40kwGNZ3UOU4ck8wZ5vvQVpmffEy0Awlgd+Dkk9DoyWeqtK5s22k/gng/EWxq4isz8ira+ug
bGr+qoxOffKbBsgH1DghKl6DhsWPw5JFzz40+Ng5LCCTELtDM9JTjwH2IqnVZOH9osA+6k0OAa6u
cAk/asV0FVcl4eD36ad3rRd03+wyql9ci7O7FqbvJ8dtfhWiUe8ARq9IjGmbHldWUYx3tDEDwMow
NSzjNnLYfcRD/6mLwNeyCwLqsgS0u2CJiaYxTwzfn57I6ImvqAnphwbjMTk81VUfJ4TzINGZ1bT7
TCtTHJRfo5tl8aZkIA+R/nfDdsSdiV68iMHgqly0zUPw5FdO4bz6LPTGRKDI8amrJzEkbVsO066B
Djo0REw5fmkZQCMvGbUbc9coz095JIbmNEAf9FU2nfJjOXTNb2WXotgxWghxV8lqYLHo4duxHlnw
M29l9ZJz0+ZHz2BlkRBQWBWJZWSkSswmAyQBRLyWdULXNLN33BLWT82z6SOXURHGY1CA5Lu2Wfjb
okVJ7x3Inf4Yg5x+GIB753tR4ypIolzaX+syQ7ypA+k+AWLtly8Oi2iQhKK2/H3ThcOY1E0TlHEW
EcjZ3Q6gK9crFCrnhhieNejiL/qyqjBciZq2BjXIqzLlcYi6I0Bk+9tWVpIGWMGt84ePDfSjb6+F
Vlmkn8f5TrZ4Go33wnf22iFJOWxAbNftoOEPMh9ovS1vOBf6Ofj0mG8M6mcPkbUdO9T29qr6fHs9
K5cO3ufAdQM1AyTkMp1jquYTMcIwFeDAPEa5A0+LIuUbG/u29nWAM8A0DyBAYDFcZP49mlFaRGC8
0gYapMrEzRaQkwHV4NvrWdm3N9f2wk7UekABgFP7NJImJt07QJsS2b73gFW5bWg1P0DxwZ4foLP8
5ltHqIbGgs/76Bea1UOlgsfSR54QNLHNvjlh++IU5UZGsvKp8Kr8z+Ki+mRVY1gp0lCwj4unUDNM
TPxT1g2CxgC0a3C65VdqIZfjT149pcQu9rgADl20VdOa86ZlkogDBD436JPMAvVv920YQHwqaDim
UNEqzW+SvB/GJ+m/MPrr7z8QIG0mbhw8Nq8KuFGYY64F9ZMUV7axdwrr0W3Cj6hUPnqFwaGRqtoD
j4KtcbYVR7eQAGPUFSApMLwuHJBnRmQbVYYxSoVMqM/2QGUNuMhuL+6a/gzIZaSnYFUHAyCGhxfu
5wDdgF9R09RAmobKKDGk2ouyzat7NVqF/Wg6/WSe6xHz+4ld1iheZarPslOPDN2OwfvfNUdwP4go
6XPPAoWltJHClLyu7Y0jeQV7wrMVH2F+uWK2w7t6tnYUCWYzTPoUBo+8/hqWXeI9Hl+D2o4bqC4W
fofrdMvoHO4Xfjb78EzODj6jq8ZU5eaCqbmbEpHM8+LeA90J5EAelOvYh2b07zi11Bca2fXJagxc
2g3xov3GV4pWzuybXzGHq4tCqJTBoJTMolNfGGisOhNxoj2UXqakA+FSIs0BKVM3SbYbeVCDmijg
X7qumnahl1fnMDesZBQd/W1A/R2iX4F5zyQmMMswYjsDSJ1fmJpydhL8GkdK84LN5DEsIa5uvvna
LwB9AVnW3RT19glaVMUus2SJvMAPu6T3dPvR6/L2bAR5duh7Zh8mQcbncIrIu6j07V9+NdFT2GIi
FAWofJ41K+7MpidQjmDNLrQHmbQDWKhzsAJ+tau+OmkwBJ44KQC6GYoMdIac5j8clPMffOEgI1R8
gJY0nCVuikq9jjIq7zKoI52iStQ8BhNul7aRmQ8xNBEJqobCuncM0u/YBJw375zPzBrD+0g17Q7w
4zDRYY/UzrMN0CsZTRSLoBvwghGeez/RqTmG1M+aHQU97aHom/GhVM6A/8VgMCYmfKSXoEBoGDRh
YweD0TQ2q978wgrP3o1NLkyQ3VfFrmSGCBMQS7a7vgr0fcaL4B34FcEL1DbQRilcvz6rfgoPQoB8
ZOdOfnFPwYiRKNa0L8jI+X09FFbMmgqtHSR/jx23bCT57dA8FJqwHQghkMxl1jevd9s9LstnN3fF
EXWQbk+ihrzPUP1PNekxgjeNxgftgzirAsn5zHTuTvuR+Dwp20CUMdc9fvhA2uoeWgslLtr8O80K
/1hmmh0dOkRxjUxpH0jfTQqjmfYF4ErpmPlIiTNoVLeDbcTDxNrUYMx5JHZGP8mMkTgf2/YjxjbJ
i8HNX6CuaJEI5wDVHqxBjJAukbQKdi2eLyPGNdCYBZWXPrSQXUOTLtt7juh2ykHc9aOpGZ7MTDXv
7F6PL45p9H5M2jC/77y6fCh8KVHHdf80V7x+7HdVJgYQkGTsS1BqgFt7g3/PqOIpFX74280xtfIA
jHOU2lL6nywDY6YH32cIL7wwRpLImvk6CfpBPAaQhxhigWz0FPl9uctIbdKTH1X8HdhGQyORnce/
e1NnHgCJqx5QiFfTkQUoJcZU4u6KEfapk1BPu4++A9r7j5Uuqgc0IzyIEBpOE27kGmt9IBuDKiGo
jT2wzi2jfeMSqHxHeZRqq+1ARx1G5Gc+qeKLMemy2tmyc4D7VZXxGajxKTs2Dp55ePdOJN8HDcsP
PGxlFDNumj+LckBjoS/Jq7K5PyY5AscneBf/ejv4rSRIAK+EqPeCqPO61qunurbUUOu0bNrx/QRt
ZLkHAJ9+tVrWy6NBbP9dByL9AnBNDHFshd75AlzG/8sLcpEtuR6of8G+6p168kJNtjftEeoWH8sG
uomoBuBswkN35kBB7rgFrV1Z+sVTxF/Wjlw9dRrfqUu5fW8WqE5VMgm8HkJiLz47AAW85R9ri/3v
7QO5+bfXjO5yE4G4D1LfrngYV6jZHMrBL3YtwaQ7HoQk0X4P8TTMyRxAzx7sSTDKI4KIfrn91VfS
nzdLX6Q/npLcUQW6ciC9w0hDqFAYqLN51N6I3K0saG2fMYEINwP25Bq9Z+UudZjRsXM7SnRJCHiy
YozdYfytzuwqdmvi/VRdDV5czFJs7flqgnFhfL76L672XlfCNQvDT4chw6dlBPIPAIShlkJ5fXSy
sAJGq6p3gHyz+15acmdlDt9oHK7mFxjRxki4iWL88pkYsCAo+OQDvOuiwrSrmooippuZKTYeHytp
OyLQf4aWx8lW0AZ1qZmqpo7GfRVGzZ0JCVTjCYB1C9MPU4A3XQvU3UYYWXOo+c2ImVl0PK6QhbYH
ICMHxDVF49q+Gz2MV3UTqkGQiLQ2kuoNU0tkIej1C6clwPdlNbfHD05mU/rAdOn9wOQz2+iQzgdh
GZ9s4D7QggD52hVjXWMP5khdaCb4GuONJ8pkmL3LqshGF7NBh48BlYGLFLKNtu4PRYvxnRhVS+1t
FO1XPWg+PCAOxuNnOb9CTY5yxliG6fxaQoBuzBfTo+ZGOWPNffACQDsYrUVwp87/fnFYCLQhaRc2
LC2s82RmsVHKxI3OLfvFM7oV+mdfXG7tpbFFNHR4Mch6NMKUQRAsCXUb7fOhzJN8dJydScP+OA6B
iGVoZii5CX7irHgApds+xCDwxgF11sIEgMwY1YswxhYue3YcOXRZlE55rnX5XaFRyNEv7h1MgHo1
/pxZzO3uWuHUbVIbOFVx30KR6S4gFIObAy9/lIzbH8F+7KkDn7pCwiMCt4wNh0ROMg5G5MWOFkwD
CqbK973nqidSFZBqkeMYfC9lo3ZN63YAdVo53YOqu/lgDZbf7wtiqVcLhdnnpgvCv/3gc4kMXH+Q
h8Fs7dUAb+fUQdtjiD/1dJF0HY99tAgLq9lrAS3cPNj65lc34GwPoFhQTbqAry7LMabOMwoGuvJc
DFA3gpiVfwSpfL/PauXvddsPvzun8eLW5Lj2GjGiuiHLR2CZx42FX51r/BAARcA2C/6z6xKKzRTU
V0cRoqtYa8wbYOrM6DGR7UVCnMQ4lnuBZBxJfJfHxtBav/7y/p3N4z8oA4Bj94qvzDBUWQKZUKS1
guAeaMuIs8vtcePyu6qyzVYwNA1lFOg9XQltYD1GK/oI6p7BsQleAPg7BG52aOmWdu5V3JgNYc5h
rkeh5b3MpHgLlSUj73Q61izm9NtgWbHv5nGkvpVsiyX4Kv7DGMprNjBy9oo2j5u3TNaRMNPCre9H
tCAiW+1Nc/rbawZmIFgVgMYC5a8rEumyN0MJ8h2Ao0axR/dhX5t5IoONAsjazuHszZWPmZN3CbUY
CgPQe4FxAx45xRF6AiLW7dzNCmjd7ZzCw5uRh/nxtvutOQZwmeAT9dYYZmXmuZ2Jt1o6VPWv3Nav
LB9Q3bH1d1Ib/sZGXqV/2EjfwiQiUJoojC6HDgyQK+SDdsy07PNhrzlEMMCcU+0ChrEigAv1DrzE
7i4HdHNjmVccTrNuNJosoOBBAW7+jG/vMw1FYlRR6zCtoE+aHVA0IM9TRoC61b3p5bi7zXE4WK4K
v6FT51vQ8+msVxfMi2yvI3DvJQNFhNzYkKu7fP5VuMORCIbwr+UzERMfqumYYJhFtXI/ESChQdmP
DNPGCMbaQcFAGoyhPY7q9xyML27zbqL/Q9p57ciNLGn4iQjQm1uWZbWT1FLL3BCyZNJ79/T7UQe7
p5tFFDGzN8IAwigrk5mRkRG/weXBCqOLPLtllJNsPGLF+Ccr+v4fwsvndabAqaBZAnPyqojbqU4V
F33aeoGAy6dcgtE/Tfm4v71r19YNSgdyrjOuGBfRt/MxnSAJzSyPvFRV91UQnXtY57eHWFsybOJA
4DrACa4sMK0k11M4n6M3SxwUNXQxvzjl9ZZuxsowWGTxjEZoDxPf5XtACylgOBOB2eijh756LP4K
tGzVI1ZOOaNgJsiMqEhcHTzidZkOYeyhZxo3R1otcBP/sL6Hf7xoLBVJI8h1zHKX6GhziC25lQvN
S+vk0fSjw2R3D6m/Jeq8EirpgXFbcnggwy4Ps+WkrUxdRTq3Mpxfc0SL8xypelG5WawM4hyHbUq5
M5xwhbk9wZUIBg14ZsTD1CJzWWw8SYktRPAxZ2wUZ29J4R/gecfJSp+VXH2qLemoJ1vKxSv5CdYJ
3D8Ux0n6l4mShJ+OZYQN5s25qT5RCM52JiwxspIwO0rhoJziHhy2RQ55VFNr49WzctJU0kEF0QoM
ukEbvj1pMIyQly4S05vCxDmFdWa4vp1uXeRry0r7SiYDoht85d025sVotU1jAdr9NiXVWRTinv68
a7YvDsVKKS42AsjqgEAmwQnDIbzKPlFkBggt6sgbd4FxTCyGst9lU37I04/plg3k2umjXs3UYNUh
3ae9XUN7MHAbE2Xr1WZ7qAaVp4DsOdiT4Dp1e3uuHQxyacTIadySwy9GKtQpNbPUiTwhRLxHAxom
kTqKJ1Qy4oMclf4FfQPjz+1BV0IYUrEwnnn0Y5G4ZBQlNX+D0VDumUkNxhGxSyA8VrUxyspGZBTA
yWBi6BItTYuCXMQmCOXQSxUyhLgHZ6hvPP2u4ZozgYg0fLZSJ44tT7fMl0r6ALqA2ufTWSvT/oSg
nn8EgSd/x6dKPhu0q/eZFAlPlUttP4n8X3xBHiIgeskCEXtc3NROTlU7gK1wGZCw+IWsY/OnQYu1
cvXQ8b/jhEML2agyoNO3P+LaHqVgQB9UxXLj6gTaIx0RJ1KjizbRDreM4GGY9PKx4EF77hU/fnd7
uJWvqXFR0FskssycnbdHIsiapE7Q60RDdNyPkbyP236jTmKtjUHT2gQLCIwEbubbMZIKSPTQFLKn
Fpk5nETflf4ePeJfWRCH3/I8SV5yOlkPfqRET+GIbLQbWmO4k/RB3mNXpR2E2VSXVrf7c0hb7NlM
evmgmfSLyOj6RyRorF+SQ1NqFIr+CQs+1YWzM/5CNKLeTxH6IbRa1MLFYOmXcALsvwQGO1FnwYxR
MsRrGhBzj1qdj48+j6md2Q2fe9WmHaZn8rij+5IdQTEVsPsL5aWMJ+edqkmqK3B7/anIoLKbCS5d
RnK/VzvZP09SbO1wVQAsxD/jFjZMFEg5mAe1eRt/Skejd9M0t58ba9A/hkhTfmgz2muT2ksHFbWQ
x6qLqqNo4+KjFnSpO47JdGf59S8Be2MnTXF/KboWW4McUJ+nhW14sAdNv1h1lO8lWUvcYNh8oqx8
R04lpQLUR2e34sUV5ERGqRSCFMluwHb56T6r6429srL7kXsARcG9/vf99XarIGomrNQeCm+YYi9I
g31TmcAN3yvmRrFhJVYykIX6DP8mXOHFnhwnQLBJVYlLTpP4qExGf6KXHLxERrolbvV3Xd5U1agx
AzznlKFLSClvsW7W6I8q7EXfM/Dt3bWF5jZg86h5ayYIRROYIqSCQw+OEgHb1qZVVuNVgGewm5UO
aLicClyWGY1rN3QgbXA6R0MetgSr1JWrWANhzbVPzQ2hlXnJXr1NpgEMq15ZeFqkVdDuzdQU945P
P4DuJd32U2IU4nsdV412l3AWDdeI/Fw+ow8WFzvI3M8dDJmc0klef0yCJHg/irpy8eNQ3tujn+9G
yGqJm/n5GLkVZ9bcG0ZlSHcldbpqZ3exbe+jImxR7h0aO96hgJJ/GltJ/yB1WCQe/3Hgo/BL+Vi3
qc4Dfns7Ww3PdjOIS9jMcj63KB9FJzZi68pmRvKHfTzLcJE3LpIAtUgISvFon9Wh+IDuF6La6sGW
grt0ME63Z7OynWf9+1lbCIIIxZi3s1GjqusmSUXxS3TTSUNC8SERanCUk2prO6/NClckbAp4X7B8
i8zbbFOAmdg0ndMqdskX92mACs+72v7nFoA2TOw518aEfU7z386pS63aKCiWgAeas6Vd1ZjuWIb7
JPtwe/FWZmQzBtAt4ECQMxYbv2aPjcWsYllVZ8v6M3W/Jy1zweFuXO0rH4lcgYwWl1j8OJYAp7KY
5DJMm9ZrleouRfgzbuXPI5Iut6ezco5ZL9I/kxudeL3Y2Wbal/UgFYFXhUgbZ/M1dSdNn3QTaU75
Mugbu3zlVkDhmKIpA+IzsoykZaUMXGC9dWav3Fmxc8q1YCNYrwwBIIxjBDx0znAXWy407a6VEYUB
9jZKP5DkaDPX0IZgIySs7AOGIXWjl0sJehkSFD2O4yKOWyRbQAKZPeJEkzsVL5q0dYZWdgIhAV6v
zdv5upCJoltpKWBHz22buqjf7Pwu86xyy7xi/tLLiwd8JZhe1EWuy3yipcrnBIF9jifpUyTT451K
KXBbpcYSu4seNT33bu+9lYmBuOX6gLnItbo8s2lBF2UYee0UQqQ71QyzUzTE1cnqSrFRSlvZ5n8F
G1B5WiOAG50mScKB6j8CWPsI4bzf+TVED7i5dniulF4HpKSH9q7HbGfjcbBSCkA6miYNRW+afMud
Qr9Xk/OkNs5Wp126+FuZnApVvh/Kat8AZqWAGQEJ/MdLOwNYZoQpryKajm/DYW8OYBTbIvVqBY3l
8KnsHxvEB28PsrJjwDMjtWxRU+H1ujhpSYGfa0aH5iykd+pwFkl8lKfHLvyTpFuiziunDc2/v5VD
DFau6LQ5UbdWrLJBjyJ/GTu5ABDl34mh2fWm+eX2tFa2JWPxysHUj9Lr8nulxRTkLR3/sxJM3zp7
eB/KwWdAaRvbYiVOEQoZhFsf5OwyTmF8r06mCLNLp5iF51cJQF18LzeomSubD7/7eQdQ4bWuNoI/
doVQ9QC4fhq+S3zLo0Tq6nG7S9vEc3z5G9IpR7PayMxXlnBWzZo34IxxXj7itGqIUFwY/HPWJYd8
lE91Gz/J1pb1wMoScnXNHFdgwNgUzz/jVRJaIPrql7aEAHycvavwbJdD5evtzfD3pCzCIuY5hF0F
MiG7fJFY2IlkyHBvJq/EvUHs49opfwjN6T6moZJOriNSOChS0djJfkzHUjumddR0R9Wnr3dQAiQ5
36tdhh7bJIYeLWKmAhmFtFccy2HUH2ThJL+oyYvvWC0mfzCvDN6FAwxr1ycNOTRmHWk7v6Buewhl
hQJbUA7vs7HF6HLQYyQLjLG8zyXFxxklKC3NHWxNOmWNnT1Gfu0EgKNTNTwZASpAl1xMaFHIY5Le
gXQxyDVb4zxGpraVVvxNg94u299iHM1fcgq+0eLTKEWIdG4Vx56pDHmyL/Quh5rTxPRo+npEz6yC
LwzCthid1jULW03dwKHZgxWGIe1AG3kACaPo4OutIXbVCHHZNZUpi46Ye0vpY04R+V2mWJ18oi4Q
x4dRGZqE9NKIcxxqJfurDwiuc5Won9Rd5ej9VtX8OvrBRTYI6GxvauZLiooqU2I1Ig2EfdycsdPd
JelTb6YPg46dZbplyXt9ot6ONh+F11s9jeZKFnYKQKnZdAXzrdyq29KD/49mxOLD0VegDzQ7CME9
XiSEpR402IlSuM6adPrdT75x9EuMroM4Mt5PnWJRclAFQsWF9JAJtpIrhG55Dhzl97HZV7sahdad
jkvHQSurbteFYXRvjZX57HdVcp9no3nqVaF8HwxTukPMOd+zo+NzE4FbCybJ2WW6Hz1oFGfOhcB9
XfSadTGM0j8CGvUfpGhoXbUcg32i9f7JioL0ZIMAO/TspfNgFO0lULHRQcknE2fTkAClTmn0Iwyq
fDeD+L/gcj/uhszQ9s6Il1mDYvZOAA46ReVYPNuKlOxLWfJPXTbV8MsNfe+b4MdDVTKOdZjFJ1Jm
zpXVmcU7oH3dvRyMilfkpcqMhQMbPIx2QFwqL5PV5l6vh+BRcWACmravnLootMUhFL1yHnKpOWRy
8qfwEcmWSFQffNXP75qkEnu7wzDS0tpfUsHPNYPOhLyI/ZGPp9VJxr/qNAXJr1Ru4+OgItFdNoVN
yAi0yzhBrPOZEOjlpD5nVUBuY1ediwSy7qZZqh3Q97bv7DAojlFpyodEk0cXJ0d8gRsRnvWxV3ap
AEqXT4myq9vBcS1tSnZN3gq4Ksj0RDXadjQ4fme0a+6KyWnOSuZHez8sJ6+uo7Y94c8UPQnTCp78
PrYPkB2HgyMh27qv80J6ElaZ/2l85Svyq07uysM4PNIFzcHfSxYpe65b8ZGX5YBoeY+sQD4O4xcR
OLUnw3gFfh1b4oTsenE04JzuJTu0v8p2kBwqXaYUMYWpMvel2x+E0mGX2DWSvToazHsFofRvTWXB
iESexXVGoMi+bbQns27qXRtA8aurvN1RqrA33gwrhxg3bd74c6uNmL4IikYcwJEdUuGBJdylenAq
guIu7MvT7TtrZRgoP9r85iaK04l8GytCybGLDmTWWVYlPCz7LNn7sQX1AjfVjTxzeQMjy0ytih41
6Lo52VxEizzIlTxX0sTT8nCfN9olNdqNB/dyNssh5tT+VeTTEz1DR68MPDtJmmNXK+19mfrjQ07n
cOOVsDXUYuEKuLBpq2igemK9u8usCjITuPZ7K9h001smtP+ZlWnw/MHn/IpYlA+jHQA2i2fOt7wL
SxTkckf/5ahZfmxtJ/18e0usf6f/Dqe+XcR+EAgCz9aborStY5vPhKk433J5mb/267vj76ToYilk
m7Q3lzUL+Oyo3WQ0rLuhd2touumLNDR7GZKI1G58q9UZ/Xesv4DAV9uiLfWYqrAZe6OlfOKmORHc
vNuLtvqNaImT+6HldaUa1phTmIcyokSTxtu+Vaja40B7HhOJUn0VbOzztdHmVi3vU3xEr+oWdQZT
uDXDAOym8gRf5Lnq1Bp/MiVw67HYUtZZG42OPw83EJO8ERcHN6tQg4xl2zzbuYaDaOf1if0jMZqX
0lA3GnRrpwrwEFFPxbOcwLTYe7WitGIMWw8e971q1/cIzr4YkrqxxVdmRGV+pr7CR1gp0kMLqWKl
ceh5C/9kmtUvytf9zC8qj4E+bWW4K/uP4bBfJYyjv7RssZdKNSZyLTD5TgpP16Sj4zgbtbmVhXsz
xCLydZIRjH1Sdx6CJvu0lz+KPjzynPx1e5tvDbOIerET1wJqnvDqVnqsK/0uFdWjI/wNjNHa95m1
r3nuUi67soz2I3aZUhvJxWg1cGNFKu4LKfqNSbl6kCsjP9ye1epwxowRpUhLyXFRAZmKuG/TJrTO
mpKhs5Rm4T41x/LSVmXrdtyex9vjzau0iH2awisM3DU0iSuomjNZWl+2TeAl2u+iu6TFzk/ag5Af
9fghFO+7YEt/Zm2CVCgwYzdpM1697KeQ11DC6/FMQ++C4OC3QT5OgPX9Clrf7bmt7XXq0LMWEjkF
h+vtCU78QZ0C2ecNbCsX0c+cxPLr7SHWNuHrIeaf8Cqci0QTzhD0gVcOya6SY944tRuM/5ROzg3F
biBtBIbPA3dZcgwR4xjnFA8ih1mjckLhBbWXSkKdSNUeQiXz1E2n+fmYLncGhb/ZgheHoCunMD5h
Hkk6qnMd79Vd0sObkdofbdY+VnL4cUj7ox9nW59sbT0BXJiMSm52dZsgtGHFDSqFF/JsDYaQiMfn
xkj0j0PUDRv35Nr2mAFqbH/UlJVlvinJkTAqyWw8p7F36dgd+yj6h8Wy+bu9GmLJGdFqS69kpai9
SLPvtVD9gGzLxhArycubIRYBAxZdbEjDBJlST/ZTa76TEBLZodgSn1qsyo5t6m/52659JLg2+JoA
VqRMN//9q01fl5rf+FNpnWfjjanbIRno1vVG3F0dBNkJsHcq0CltcYvYaB2adYeaGURm+QFBLPMu
1IrQNcdMPdw+xGshCfok3cu5LSIvS5p6x0uhMk3hWfZDXqHaOeR7X/ouupfb46xOiSYF1z0VGOqa
b9ctAZ6hJDEYkRTHMhcfvr0yyV+CMPnx/xtnsXRmLvV+WZbppWmG4J42mvRk+rr4qavxFjZ2dekA
xVNg5HF4Fc0NoSVSBcmVXoh+VxnCfAb7f7JhGbhYYNcbbbjVBWS3sx3omF4F9CINdVSEBv2MNtqh
UTK0cDtPUpKN4vNaYCAu/N8wi6AuDSJuurwg8iXOYcCSUSmUjeRy7dTOllKI9VEdMJc9CNA1VeQ7
iezpoAwiN9JqcSDCm79bO3tCuVI+qINInv/FvvjvoEu9w6z1a8OKzMlThkw/IpE9HYsKCSNHau39
7aHmLba8PGiWAl6FgQmJbRGVRpRCKrUL04uqGsmpz2zpmX3y0uepeVHMCcOqztLdIbXN4+2BV7/d
q4HVt2cM8JU0jAYLi5rRl15v7sws2QgXq7vw1RCLtEI0kIcl3PMufiS0h7oCHhfSiPs2BmV0uj2b
teyMzYGGBzIlIKoXy9inZpfI6Ipf4Av4rhyk5VFLRepCF3geMrS9C2QLdvQBpUdJ3+rBrO5R2kmg
+KGWXwk0N7HThZoiI6ae/cJAdkChYBimnVO9IPa18dlW1/TVWIvP5og4T50xyL0mtx8i2zyVkb/j
wtz9i/WkNQYpA73BK5ReaU9R7/ugIGxR6+olFDmsfUGC/6tBHawMXclJKDhas0lzX9WlcjFA/v+b
bM6iY03piYqDtnxZSp1cR52PV6bRJoc6eJLLLyaiYYZ27sV4sMZ0Y9ZrZ8KiMK7NZlkmY749E5Po
IZNg8OHZvdE5lOKrqDi1oya20CxrOwZcrkFbEEgpr6a3A3GHtobTyRoyTkpNv4bi7VAmz3GvDBdD
altXkkp144hsjbkI1qqaNlLcdrrnjDIt6tL0pc4TgV/cB6mYygM20Xp3aAyl2pLkX92zdPFmrLpC
Xr6YbQB3MecP2ngh0Ru8o3ofizTZ123V/5vr4tVQi0lOjtohw9WlF19D0XycUJKwjWI4ttA8D4YC
5wHJ9PrD7cOyerc7PNNsupVzP+zt1xwsnf7gqAeegKBZ5z+tPj83cb/jAnZvj7S6kqQP9ELZOlfP
G2r2lpF1s/zXoPg7e4zCB4wLNOi3kdjfHmr1LMgzhw/Bbt5Uc8R9lbvKSaglM/7mjFvEHSYJZz3c
YhivBW0LUpI5G8GgyTvP9tUQIA5ATLQgUlKrg1YX9F5ry0/+oD1p1njOMvu9ivaJ0faH21O7op3N
r41XcWX5oNFzMMOhhLCE7t93ZrmrquTYTOljozr0zS1wBwYvKvMy+P6l9q1dKFUb+3TtQ776Bcv3
Dn3sAENTw/fKpkJTLVfF7wYNnndSqP1TINNiss4iqHWRPSLeEOUYk5WeLM5dJY6QxdxSbGSDqwHm
VbReXE08pxKrnSCZxXm1Q06pq54Nv4RW8THMN25BZe3IAUqVqWACu+FB8nbrZGBialkJHA9ZgPaY
ltiIdEjw7cYxhsgRTNDikzHelV0UU6dxhsMEkBg7qiLbBY0x7i2EbLi4TPVRAqZED62t/s1d8uoX
LiJRkjlyrXToqqdZUP/yR8c45gqEtY2tPH+9Zf74eiEWZ0iO5c4PiDsXYGSwo/1kBp3X3/FM+9zL
RfGztHv1VGeW/Q48h30fj9qXMp/ajcmubudXk50/16uTPAxAD6ME14C6QMxJLpGjzTvNbY0tM8v1
7w7VRIdOM79E3w4UE7zDuqfsURsy3hGF1Rdf47wcHwHLx/dlC7RzI+Su7mr1/0ZcvgWKNE+A0ibW
OQdZ0QWpW+qfM812A6xXo5fbX3N1diAN4M7hSnxlIpslwlQh2sOgi3390uaSfNQMqTjpaVXfpZJV
eLfHWz9GQDXBh8LyIhd5u5xN3UldbsjIP8WVjjImIBJjr5TI/ZFkRYj7pDAnfvIeGqCaYaNRfLDM
cvyU6sLBQCRUiugoiNMf5SCTS64+/pc9gtgT2k7VZP6bJwt8A/ImylAzk/Htr4XFPnUN1N9LpVbB
XZxYgAJItjdu89XbAQUEnmOODHZxCfwAZ4yqH/3US2AWokDXKERxjFe7ljvlMTLr8WlSwIN2KZqs
eTWAEEXkHF+4mlg3qPXGPbx2tF7/mkUc0WBnwxfALZbr+GQHdw5MgL75c3sjrA4y82lnowkYlItw
2pStSE17snF6tNRT1iLHO4Z4ZvSomry/PdTaeQJ+OpMKZ3CNvNhyPpnNAMHH8toJBUGYUxNoD7vf
01eIDoqtSphwZ5sKgvMElmHy1ah/OWavAhSKGWFdZOBaeln4bpKKowypxpXi7LcpzAkiwrgH2gk2
pYFOLN6VsXVwlMBDgGqjr/nXtOXqp4Bgp33PSwMU59tdjKZgNliFFRIrfeURxb3e3rVKPxQHyRhC
fS+rIbpqmPjEv6pU8Ja0h6mbvEiv0g+lU2a/oaglptvppY07TVtHP8CayOWOarj+KUPy7jGUhxyj
Rxm1uMLhqYYNHnXV9oc5dUd5RuJ2hRuobfkiJSrCncpUDsEeE6NU3dNOjJ7MxjGFqwSh9DkNo/AO
6rByN2mj7uynHgwGstEpbxetTi0MGJ22/tYbPXCe0Emb6Gh2vngpWkf7EY+jz++yW5w1NQAqxT5N
0GY+ZCKgjwGINO/vjFEx2kerbvMvflxV4z4x4zr4lMsVIef2zpsXdrnw9OL/N9gtc67aKsCUjGAZ
dBSAQaocqdtKO1Op3odtel8lANgiyX+f5OqWkera8aJvic7BLKt8ZW5d2TEC0XUuPKNBQ6QJh8Lt
8/HLFGk/b09x9QJBRwEsMk2qK1xm1QwlmSXZALLrI1LfA/ab4KJKvqsVvIRFuIUnWxvwdUieZ/7q
XA0S8ve5yDpv0ox2H1NMdVF2n76OXSedwiR1Pt+e4NqrhPIO/UUZxDzc+bfjtUn8l5OmeaGFkwWB
UEAvimDT3B5mLUhRTAIXSucNgsYiZ65iEaVJNgCnSFDbTCEqZZUbc/nro+9uPlrXFpFnI0owIF35
cxERMgd1c/Iazeuy9qy0kMF0hP2y6M5wnI0cfXWomakDZ48/l/lT2HUN5gWZ72W60gMWq/Tc2I2E
mbPtj8ovG5rvxqlTlp+MVG3m0dBKn1cTI+a3n2wAfOGAiTO8BvHRDLlAM/viRLbGGQgb8XmUWv/Y
95ho78tWgwrZWhigHmps2l/Cit9zdEzWYheh/HMvDSjjbiR4y8P59/fBRQUmMet2LUuHEd3sJC+R
WMp8Ew4pSKS9EiXf5aj6p6/3eSR4jIZBD5n/WpJjyFBjerdVdIHlOnysonD0+hCGFkpU6kaza21S
pC+EALQJ6Fkvz+UE+KfJVOms+/I7SZ9eml4c/bx9vn1OltXreUZsWRJHSp9AwRffNpV9venUJPQc
tQFB+hSq9075VOMQZAcvvrJVMFibFVhwOA9UWmisLWZFryaHKcO7vSzaY6SK50oad2qzRSZZHpL/
zAqCwFzOhZKzCDJx7FRtHpepN3WOO6HBi9CV6yf3af/79vKtDkQqIBtM6lo0Lu3CIDWStIcL+lMy
xb5K7zpAk3Z4vD3O2hHUqIxrvCyQ9l+m+U7ojGk3xhJw/Whf5UglZePGQ3RtCDJHmA6sGy+YxU6w
nSZQRlSSPZBPh8Sqvky2+g8vt/mzGHPXERQVV+myVRKWsVbGyAjRwpfKXSdVreraQo88woMOPSvS
NlgOy1vgPwPqs7YBOL4rnKXeDkOiRjmRy+rACDvnagxc2w7dWja+Ona4v/2V1nYDrDmqXnT1OVGL
JXS6qeysoaddAsmXbDRv8VPpxH0wFerBb9Sthvja4UUgAvKhA/iBxv7bwGybAzyEAfGlEPLUY5EU
/XcktoNvRuHojSt0Pf1QJW2qnPLeSYqNqLs+OOVFHhvg65flRV+hUGO2Gg/5Emwx2O4/sC/EDgkq
3R0r1FT60el3Lf4hu9urvPZRKe+jTDaT4HhVvJ31pHRCQD3uPL3Ac6d/CblyJYTNlbPhbxzvZcI5
7x/oHmgh0cLWr4ycHPJ8tA6wDkd8M4PGMPR3uhVlf4Yk0dxqNIr3E6+SQyhJykvap1ttqbX9hKAX
gMNZxYqg+Xam+SDsvHHK0DPrdscXcI2y3yXdhyLLNnbu/C+9zqzniYJCQZHSogp+hXOI+kCSuzJO
0FV+hJa+7yewN+Sft7/cWoihCYQWosmUSKXfzgfV+aQCwW+jfGF+44hABtjSGlkdAuAQr340Ra8A
3K2ay4Wk5aMnBtxapFQ0+0Cq6o2UyJ4vkKv1wj4RR1cO3hUYoEb2y07tHNkzQ6ofijqotX3RK4Xm
ldg3fRrClppwo6lNBKx+wtmsNKfmuSvK6oPdOw12Ppra2pcqy00NbpLlHCOA99O91pT+U2UO9uT2
itReClA7lksWbUjHXLbemVJ50gPMncrWSj/5Y+Hfy9R9/C+9owyyNzZ9F937dlN1f+RIikHHxI1V
7fJBDb9Kvmn6bpaPQXCOyyhBa69CuPYi9Dy+90cIBzuUtPuvjlSZnxAO0LDbas2g32siGA+o1Gf+
jnQuc1yoS9l3tPubb3qids+zzxuUbjWMT6qQLAyGArnZVan6QYqD6BEwqfkOQpv2AnR7fMdkzPt0
KtuTUTa4AYVdldeHVJTyZ2gskXEQKYJMO/x4isAt67x7wNDWUHddolQPtKHb4dTUGiVwvWxG+z2Z
awmlqm1EemfEWWoc8syQ+7Oud8VPqaY+3NbId7i9Nv8oO88hUvRjbdwLdHvuJWtTiXjl0MKaVnAn
nGdyRU6URDLpo6jwnpJJz8e9rj/DpE66LXThypGd7VZ4cqAChPDF4s1hUq5Sq8HOkXpJqQZo47tc
i46lUZ1uH9rVcQDycFwRL4ct9vbQtl0elnPhDkpErbgTDoFy68Ru2sQbl/XK0XVQL0R7F2gSIWIR
7TrUuizfRK121plvD2ZcpEQIpwzsjRmtfiHeoIR2FCGvbi47Hro+DNDkqQFNnp0M4d0gctRzghLt
Qan87nh7BecVWgQLkC8wCGZEIzjDxTUtGyUwZ6kLvcS2s10YNsc2ce6HZDi0+cww2WoprH0xXino
ROPJQ+qz2Bn5lKtRgumJN3bBJcmbu7wfM9dPyy2E9UoKgC8lopoUWtHdWL7lh5YyEm5WyUU4Ga8v
VUse+lZgTYG/CnaYyMzOPn6o7hTBxie8HplLEV4p6fCMxF9qY2XlqKsB+96TLX/Xtd29hImj7ksP
sDwPcpEfJT3bKPtdVZV1YAyA9Gaq6Sz1uEyQi2hErciSMq+Oisdiik9yg8+FsO/7MfwpF8PJ0No7
C6ZUNmH1axYPttxv3DvXXxYbH4on7FlqgVR7357FFC1PuA2j7JFnCojVzfjU+K34YhfFlm/A9Wlk
KJJmnJZYZ/L2xVDU/Gx51KVzZyPQqIe+7tll0G2c+eujyCgWoZIZ/QWnvh1lFvMRsa+xTTFXaTFx
LaD20RvYp3jv7WsjTb/ePotX05oTZe4jAClIBV0pqyhDLA9aVcYXUBLjh0nqzbuKktD+9ijX34kH
tco+AdA0ywosYiaaqJ3a6h1uN5qEPcbZhq43dFvViOvFYxROOSbCVGAY6O3iaU3cxokWtF41aPux
HHZ61ZkXRwFgE2MOuBHFro/cXCTgWiM4I6ixvAfQpEjKMTVTL+9ITsp3IyVXXzlHOiLi5UNhbeEt
r6Mm/GvSUSjdBs+L5eyCAR8dMeWT1/tYUfbaex/mI1oMCoJYycdIDbYgPdcfjQE5VcxkZqovz7cm
2kZtKLejAOHUB3uSGleLDOUOK4HycHt/rM6N+5QKEirdV8WdsEuGaBwAuefDN7jWbmBqO9v/GfMy
VaJx48OtDka1hc4pZsWwpd5ukzaTGrMEkujpXSLxsbTuaDjx5Ka44X3jGQfT3FS35KeuzhnBclaP
/t9B5930qqxcF+RllaTGniHKUzH1Fy0ZP99exOsNOQ8xo/UQtkDeeXGtNlbeNpGf4bCB8dEgXuzp
ocuygxbpuwmo4NjXG8+XtQ1CuwvjYi4cSvOL6Ds2Vt9X8uCcB8vzsWdFEXvvJ1uQ87XP9VeAFUsz
rtRlgVd1shrwtx1dMknv9vgeFV+nIZpdRWm8OHVHi8dpft9eymtxfj7XfLBVlC4QzVne5D36OVMz
FaPX2BHF3bBvM5pZkwj3ZUOX61hkaRHt9UBEzX4wm/CHip2tja9rWVYuNf2SdCY3PpTS2PyQU605
TCq8flduZPpHqpOq5Q4GRYhOzYhzUWmWxqOt99k3oXXtp9Jv2whlsWhCjhH9g2jXSoVPlwtedkuo
sYJfNQoffNIh0Z0vt6e++lHnGuhsjXdtS4Ah2+ALzMI8v1WB9zv4j9Xw3dvT7WHmnOttDsgCOzPv
CEoaKkGLnGyK7SBu1TiFTTpO79JMGj7IVg6bYIp4/+yzoeoDNyKqDUjO0A6Bzl2Dfv1//YglEkKV
w8gKkxIBob55qerpvZ8FXpRqH2gwfWyq+GAm0nOotn9uD7u2oyliqMjBggDlXnwbC6qhUfC4TNHe
LKCZV6RRdwj9IOWoVe1+kotp39aWcr496PXlyNVB3cSe4a/Xwpt4X3Jjiqr15JEnZRgfYjneJXrh
ZsPGp13ZQRQAwMBhSYXq5rKqGZGzOEkrhd5UD98zoR9J9T/oSreRU1ytInLyvPNId4G2GleVerwi
SVD9bKIFiQdM5lyqtrsrFOUQWbiJ9MrGuVgdDgTLX2AJ6dkiunaNn0pTn2HfCILkoxxbOHo6VW8+
DnZlfsQ3BGUCrWy2FIuv7g1jJsFQv+G1NGeei72iKJ3cq77wvb4pQ7L5vA53WIooW5L5K9NDBtbk
tcnzhWLUcnotxhg+76SLQV/3SKVtei4zbZxNfXHSRowB77ts2PLEvNqUbBAU6UkMYVley7Pytmji
NBKKBznhg1Ij6YunuTlJXl88397+V5uS9wHzsuaLUZ6faG/PXAaTCNeB1DwH5RjP2jI/05DmmC+q
LeD+2kh0IskMOW+zkOjbkbCObqpa63q04nUkL8BL4E1tYZxn5tmwsSmvd8fMvqEdRvuAh/Sy5iE5
IsokdE3O9pCducV2aCRv9FdXpgNsHCYgj3UeJcuNURqtL1tj7aOHqLllHrrIyO9qdYPe8xeu8uY+
QHp1Njtit8+eHssLN0zhvLT6BKU30s+WQO0pTT7jYXcKfOGJLn0J/oez6+qRFAe3vwiJHF6BClTn
mY7zYk3oIRiwjU0wv/4e9j7cbqrUaK600ko7u+uycfjCCVxkYvGvt82NePB8hvAhRSN3uUoWDdPV
BxubMKhcPrHFmmLPI8j6mG3We87GY3P+rTDMEpahU+0tHaXP+2ICEhi9MQeS7j7qeI4V03nrSrw0
E1yKaEEA+oYuyOoQs9krXN2PYC850bOcXeQ+1p2htxhMl4YB9ANvF/oc5yoDTgneoTMspDnt3E3o
K8ZlAON63W3wAP8LID9vCgR+HvigjgVNuDMQF/GLTpQtvoasC3g1RQaOwQ4auia8+eRgAfvkj2MZ
66X4Hft9ND64VVnYx2CmuI751Fn53inroU3VwNVWunn2QZE6L14+QBBBXRO4us8flNQt6TkitQzV
pSNURcrEolOZfH1vnQ2CstUi7bbUr7DW60HKLoCgcwtYte8ovqcop+wUz6vHfx8FD/Ui7IbMGav1
eSqVpj0BwgLSnV5B9oSb0RVAev3GQXMuTcZFbQxBH2ADZ5p4sGt1cmJyffUMOaN9EJMHp4yLxEmL
hCVG8u1wOFzv4rd4d1vfRjp+s3YJoIHx36s+/vP1hM9tkrGukHfAaYcHMSAcq9NIelNA9QyCRVBX
XKTOBtf5A60xIB5xA+RkX3stvCFDrXky+SYI3v0Ydjde15XmofRR1TvU9SS/E1GWfwVz67dee7lI
v/6VZ+uF6hrqpAFsm/A8IlX9/Flcl6neJ7aRKUnGnwPQDnVqhYZuNsZZH2icZNTM8Vihmr3YHK12
ctAbJjxURjy7A3Vuh9xHodIv+++lF7Qb+3lrKPvzlCwVAokA0awjKcEl6UO8+TCF9Q+hqYyNWQXL
z/54fayntfrGbt3C5jMq6lNPPZC96OxAOLz3XPVW2+i1xMZQVcXOpJWgu6afvCdOfPqj6SHf7kCK
/3s9OjKPydzwk8GdcLyOEJo0h8a0CUjp2oFb9uS1j73p5s9KWuw3+szgPTk+k7dUed7PJhqNA3B/
5bem6Rlggp3uaRxWo3P0NIcyrjP3w5+GTejYUHSj3FgB45JZY95WeCJG8s7csYKetpi8nWgC+t6X
fn8iDJCneIIC8pTiCrbzBKsanaapnZurlkzgCzbuhN04Q2n/vmZMPwdhmf+yxsK0YkMa+knArlbG
aKYOL/0Y1D8FrOeAo6ChBe3qoLbiOpynH8VIFlkyUOXF3qekkYnmMyRIg5F2b9yYrUyM+fRL1VZw
7RVOf5jKiP6GK/DUwVK2hqAx8WTz/m+HAir7OLZQpQLyERfw+kYM6wZ8PQ0dIlhE+1ChtOzvnR63
DFiWo/V573weZbVPXSjXwt9CGkc7pEfR3TrwufDozdhAB3ALmxeejfX5+C3XwIfaUADQzDC6aHt0
gzLdtO7msI4Hp+VO4oV6uq5HPEFxHvgAhkyjtUU9+W/FPs91gRiCq4u/gTKxBhBgW/C5guI/7M0q
Y9wzWkLcgeYFQqCi7HSGsh3gue0onduubSlU1QZTD8lI5/E5VI5x6zJT/nKGynyuFunsNKqJ8oDQ
bLSf4HLr+mSuwDyKfZXPUHWtjSoGSUuf/LKzjiwKjKd5HPVjOLT1fRQVsEoNNHy5wSfvpxhZCXbl
1EHBOg45nRyYZRP+g9esuK90YNWxHYqmi8NWkfvAUkGaSxMuBwH4/Mc+N6vHGeVFlZhiYNWuySPr
t9Jzdwdra//NbivTSwZkDSUKMrbRxAOD9V4xWO43dFmpn0TKpzqBqs7iqQL75DLhVHfXsxtSEN1d
5d7VXm/KOLAa+xpPn8CFhkXacpXd2o+ru0xXuSo5ZMIznVccd5KZOEN5O3bjbxnYPwbD2bg815nZ
/54yAEqAI0QdaA2lsbvKciQBWY50YWrL4Kk0ILBoe8WrRB/y9//nSP/fYKvD1kp70maIuJVAggGd
q5MM9UYac9atWk9otYBuzpqcOov4pTV19VNfEwcoWEamyEdDDl6bcc25/k5q4Rax4E7n4Lx7XREr
ZaPG4LuzQoU49LdeqfVCL8uLsBXP7yKzh2rj58M/w87Dc9hAszGoEs+GkqoRt/J3s2U9sX54/3cc
wJNQ8/ZQ01/+/MMlYwlRehW36Kkay/mbhOLhlWHkbgoHii3Y1/leBQ9gMXtYerxLgPx5KFxZfddH
fXNy+2GKR6+rd20YDVkT1OWNx0h5C6xLtxFcrueHx/7joP8lmB/mRxxPo1hUFBkD81c06s4xqia2
FR028rhLA+FQOLD4gy0Y1ME+z66cA2Qkc5RnTguSOp5MaMLC3BpoA+tfzXExJ5RIAQCAhwM6Puuw
vJE+LLMtH5I4bBhRN4aczMkH5W48TJUAfrtXvv9CoMj8j2WFZVxIqoOYBJwDGLGrveJXZTBD7DY6
Wj67gzDPGKOgNyb/eugxCNINxLdg3aIxv1pHlNHRM0QbBk7dxz6YDkz/+xDAqS1iNRhjAVGs5gHR
RQSbbYuiwsgA4XR3oEt/+3oW57thUaOLgN+CBApww6vdoObSsVsUxjIGOLJsjIOFIgJxm42+8IXr
C1eDuwDSgBONkIutVosEFQ+hYJPlHkEMSoEbJrDNqQCdGowcPFEL4hRA9KPPyvbAcbAgyXMRRSkH
FvsWaawRpQCidhvX6jK9VeiAnwWpvAUKcN4+lpPOaV31Rab0FLvOA228fW+Xceft4TcyBV5s2BtV
gSUaWg+JAic2DiRUzkFzTVgFbUhzekJFtIs9SocHDRfTje966Q5z0ZtYJLTR41rHRKrTi7voUnoo
HqX9J4evABU3vsMSW28hl84IBcvd9XGw5Y34cHeFHjhTdKo8bKLWa68JzLZVWjNKrMQxxobsGivP
5Tv3LHpwqn586HPbABGZyaE52g6I3qA1lSZDI66AbKCyu/nx622+fqX+9xcCC4n+AUTV1jUyBTuZ
BgiCHMbcBt+xumW73HWglJHDtdIS7RYy8vxYLeZoSH6hjogCyzrzZTII4I8GGie6lm++y1875r+a
+fDn62ld2kuLAxpwaQBHnlmjhHq20EWn0ZHT2osBWHUPxPDdw9ejnO+lJZf4v/Bm+RUfPu/cTSYI
bMGYAeaUEOfBGZ+1AvFSA0m4tZfOcwmMBQwXMAKLNfL6yaACadOMqDcbm8F/owaS7BDNywf8Y7ID
giVI+sHu4E5rm89fz/L8Kvg88vLLPszSFFU5tzBHyTra3oKCcmug5Zloq/jVNl0QS9c6aGg4t9L8
+/XAF+7GzyOv7mCbcpcyTVnmkOiv10y/SCDval8DfARvd1i4e0N46Bk/mpy+zdFw7CCD//VvON+v
n36Cv7qeW9X2le0bduZZ1X0YiH09FWAWWxvH8Hy/fh5mVaixvcBwvbrPT6Ux8Dk2QwhhJpYMpbH7
ej5ba+rbn79m6VqFP2oKr7dyfLPlMMQSOtgzkzeu+YLrMjH1S14baVM1D54wUjFuPd7rJV0CVpgk
gBuxiAADe/X5F4wAd3W9W6is9fruxiC83RWy8e7I3NfHr2e7NdTq/q2MIar1MELtS+gEMKWdDMbE
11vm6Ot74L8ZwZsTEBfAOc9IK8ZsFiExakhP28lcXOVjtMsjdhLuDBzuP7tzLXnF4loMzwU0BNeB
CVwJGaIrFh5zEyLzRB2jsf82l/7BytVGEHBp+T4MFaw2f+WjTtS6EEszSzfpjKewr5Ja/bM7+jIh
hIoLEhajrV/kXtuYU9WaR6Rp14VP0L0O3dcu/9dEYp2Qrc4YCpGeT1QDPSrUh7Mo1OpEQwpBSuJ7
T1/vu0sb4mPutzpkLgF/L2whiCptMxsYSaxGvgLFdsercm/3aiNyWj/iaOBZCGdQ/AAOaVHt+3yi
zC5vnBbdp2wCEL5sjhEF/L3y48LZCJ7W19RqoPWGsA2fE6nqKYvkDLBTeB/kqti4cZ31e7MMAogK
JgLPG/eMe6goBPQbp3SPTjuNr+MwONdUav9xEvl0quHJAUG9vNgJMb6EVflTeZWxs0b5q5oLuteK
v2jRXk9UR0k4d+WutgAvmUMUVnOUAUAY9+DGhrKScNsfFrV+8JC++9BYpyY59WY4XxmeK39Eploq
xLn3zRMOEBw5pMQZiNcxbCaKPe+FB4OP0boxkZ3uR9kfQk23bLDOVxtYksVHDo8+ADvrWAn2zATy
FSjG5sw4VS3fcfNfFTkRhgGusuhxmgvAfn0XK1nPY0dK72gEYHu7TjyYj3iINjLCs+OALwocL0IX
TAO95lVGWJRyKqqxohkZwH+uBDwYRxBAdmYDe4iwJ2E8cNPcuPsvbCOoQYEku8iTLLfL50ORl3Yz
wZ7eONbwaGnz/mjz+cZQwTU4eNeVgtmRTR9Hu0u/PvoXziKiM8j9/Ne+PwPJLP6jc4m0FRqWAGPs
WADbq0XFIbgy51qHsCgpNm/QC+u7cBbQw8e7imb3aqrTZHSEgRgBtMUddVksYUWpGeKHZ7feAId7
Z2+CgwcOyDm83QvMax2Hdu4kRuC5vGzIe01utVHNL30p4JhJOf6j2JfW6N9LuOjQa2lM+UuLFr26
yq1ImGnpjYMfo7lKNMw5S49Bi4Rb+WEELx/vJnRb7jtUWtluCnt1XVkz6lg+2hNmElqssV/aGboY
Vljpb9wOprdFDL+ICWTFXrRjkedKh3MD/80oYEkIjW8nMZj3fWLEB0k9L7sX3CNTn8JWi4l4cCfv
TnvWOMAnR8JqHtzj6UZp6C6OhYTccwFc0KsstbVQfIzyWzl1jYOCcQvKnyyNAsDBKgSMDfqXDF3y
SBL3uWWM/+nySNTH2oyKAACRgs6Yt+8Nu6832vntgOR+cVRDDRvhwNn+7iega4vAy4yotc0dLVT+
yymnaEu++fI4UBIHxRi3xboto6CbAG1Myz8ywZ+QOKdTteVZfWFPQSYHOxf8ToCS13hTBcFhpuxc
ZoAf9DesUXlSmgNke0pcrF+v2qWhFp04GMWCM42b7/OtADkXaYYNjOJr5kaJxTk7FhOURSQwoBsf
6HwotKARoEHnGOoxZ1TDYqCMTQXJM7Mvr/xofoDq2AFAsuxfZ4QSDcwGoCWKUsPZ5ao6AVS8p9Hj
dUhwgz7da291dlKVk954/c+vGYwEsiGS6qUitMaNNyboLrPZmMc88klSBlN/y2Y9P7WDOexIHvaw
C6JbDMRzABE2HSpxuNtANwZeZPlVH9LP2sAFUBY9P/qte5Q59IuqttnDdPj7COvh2IJADlX+T2na
aWOKDQfPddaNWGQhUaCCACjiwo79PLgnqOXl5VyfoP4z3Y3K7HfOFEko0ejqKeghqwTxjXzneOMW
rvzC84XyVLBo3EM+4Ox4m5DBg640n4+BQw9DKK7avNpBmvLo51CeKb6joIQmrbsRSZ7vWeA60a6A
uq8LRal1yNHAKV4HdV8CJAxctrTSaqCpDyvgr/fshTsFwwCL7JoofIK2/nlZe+m4BZzX2ozPZVOl
vO1LGpeWrresFy5tWaBAUAoCGfec09fUeVuWsOM7cbsaYLzlBex6IB5hMKueh5vI5NGYwUBl3CJ1
nOXZS2S1aI8DA+mDQ7I+LDb3O16q3sqqSbwB6PNEtS3QKH0zoCA1m+yp8F/nvoGNc/sNdcF962x5
dlya+5IYBEhLAf9Zs+Msg+U88hgq2CqIuwbWs8UjHatdC/Or4PnrD3ppLFx1yyHBrjkDtJSOVRVt
axqZqyVMBOwJO8dRLAbgCFB3G23nqSf5xi46PyL/8TQhGg5rYhguL5v5w83QuI1AF0eTIyi+IPl6
MAtJNIU5mAYO/8B94SPnx8PO2Mjem67Y2lznhwXjL3YKCzkJP2D5fR/G535U5oL1wdFU46Eore/S
rXd54z5+vbbnhwXD4A5A+c+8gBRDFt4Q2YbeUZXTQdgi841y//UQF2eyCE6BL2aB6706j2UhXF23
Xp55k5eG/gtV5ECLrdrvpU2yPLqLjdEFMzC0Z2FaD9r4CXpFxTcgEI6eOfwF7hMuIQ2vg5vCjTbB
QpdWD1UZMGfQWzlPA1C+awhYlGXWu+6fPKp/1d1WC//S6uHaXEgsFpoH6/C7LqhAhsNpFg6WeSxZ
b2fEdN6HyBt+fP2dzpOLZQugY7i8R8BXLyv8ccd5LldUTBEskgx6CPt6vgvsobmbVNdEMTfgTLGR
jV98fpeq89IUvYCncytQDgZ0CTJ71G9G797y3EqKStzPnjj6ghyFZ8XoQaemajYeo0v7BSnpwq5C
s/mMkA1z7tEAwMsCnyvf5b04yPBvoVQ8gGC4Tfu78BXRUzQX5NESUq+Bg9ydI66GxSi2DY+16B5l
wRMD2MCvP+GFYZAKIw2GthLiifW7YCoObVUXdNPWLvYkmo51wE8R8zcu5EvD+OHi1Y1eGgqTy59/
3ClhM3gFeHJHzvIKKVL3AChqbPXGhpjOhR0ZfRxn+fMP45RDJ5Tdaijq2SK14YMIwns622o3BVvy
khdO8vKOIr8FbBKpz+qSMhSchZzRRsIDoGSi+roFltRXGxHfxVGw15eIASrg66uQujMM8dBghdSK
ilLqFCKR3bxRWL2wswHXQJELzaMFcL06x9Gk8tGHllpWWmBQi+LQBOExrPJbu+mv3WZK/33PgdmM
KgjULNFzW69cOxG49LLqRAcRLTa/zZDSAZrCMB0YjS166aUt8d/aoQSCos+aWFC4TdlLCkRTHpGE
FexglUXiQm6vdjYuiEvfCrsPF5OzuKytzxKfbGE4PSTUy4BMj6AH+ce5Hc3k69W7OB84faNShqK7
vU4ZeWHztqJAxU8tOUStsVMS+DnnDmaW/3yYFm1xYDQQ9aPVst57rBQz1OZ1mJmV3VxDUNrZ29Qs
kjmAu0Yh6y2A4Pk2xHguxIlxrhalslV2M7fSaODIAu3Q/omPVlz6b6Ba1R7dW2RLDvk8WMNYaPni
+ILVj8l9vigWlUzwqiHnh5psuS/RG9kJW3qp9gYjNhnvEyDF6hvShypplL0lyHv+ETF8BMQ13ugF
a7GaqllAhyVaWjRQf0H8kShl7SWVRwibbmyXS4uKDi0yZNRmzuncI8rFPAJAN+sA5DC7PzZ7QqUa
5EdI4fzz/geMB4cMctbAIKEe93lNi34wwhwCCVnEnAfZlS9lQw9fb/7zBBhDIPNegDYemAqrdXOg
/wQwhSkzvywljCzy2vrTdCL8Qey6T4yiHk4Wuu3NPnSFFBtLeemj4T2G8z2kE5Yy9ef5uQVkwUWJ
q9EB4ovSq6i59x0akz7fiHLOX0s8/Au3Gh0H3MvrAvVgCR76gKMeTWG+lkabzHhXimnLqODiMHiL
F9wXYuB1dq1l6FC0d8vMJvcRpsSUTlgrNiZzIWTDkwKlCcQXeMLwVn5ethnUNNeY4EfQWEh9gYZ3
9EMDPs0uaDjkDidr/oviWPsdm3i+JdwGrK7tx43k7NIxQPHERkCMJAnZ8OcfwQHZ87nFvQydvXhc
8EKUwDe3SvyeHIHB3njiLu1TVCwWRWjAE8P19WIqKPyWHJaogyjm4zRDcLiG8dy3JqJ9KoEGThUK
pLGw+LgR0F262FC2hOANAnIUxlar3U2BX8KRsMk6SDDW6p0CG90EDwzG0Nir/LbaOBSXFhaQQVjZ
o/x+TjLWtWohyAWpP9GW6RixZ4a7uoFikRuS78LZ4O/ZNr7TR1QWkKvgqC6KwEChYWlX04O5GfQb
HHiZtjzqp2QIPAK2TGi92hpcm/sW5s73uq7Q3vQD5cWRFFWYKN9s3/CWglfaGbkPJQ1YrKe0RRp7
QCZtPs+e6p6kQqCVTERUbhp2PJpiEYY5KCocTb+FUm+EG7vkPGBA3RIRKHAHSxi0DhjCIRdwYO+M
I7fZD1EOE7B00dvXN+alMWABBMgvLq3z2lYFJoFnz1FwlCE5NaORzu0/8/QQVEErFUVsRAkAOK2C
e2ceRZfLsTz1nM53REV52pGZ/GL2uOUzdOkKhroS3EuXo3VWY7FdJSfkGPCh9o/gQsegrexltR/U
xqot22i9zdCng18uYKnoAay22WRIsOXQl80Q5eur3p8iO0UNwVI3PAfKKisqzaDIK8L6xfTY6F21
VAwbJ+tcHGJZV9yaMCfE9XwmuBhyHjaoWpLMlpFdwJsL1cE4Ksyi2EOYnPI04hMkZ+p6yBPo61h9
HFm1fc18FT75fVX/ceEvD+J97VsqtiavPPIekUDcM7MgSTQ7Bpw1JgUcuiE1NORz2eV+zMIisFJl
0+6egwuUwPs7eDC1sMtDaHP0ZDV31IlXPaRMZn9u/dQkljPvvt62F94mcDEXqwL0lFCWXe0p0y2m
ti2mOuswWhzAi+PKiAzoVmu0mP4fQy2uBSHeJ9S1Vs964LdYrADtSsgoXKvOueW6Swc8818Pc2Hr
AuOMv/AlkfqsGwfCGEbiWwD/RMEfoSsYINyF+TefzRuXysWVQ+8FVRIoS56pPozUw2M3oQyZe2g1
x2OukAJLDcBuprjlkI0b2VqW59NRwcOOPo+FZA66S+Ea7WGUpmR5C2MR1IDYzvD95jRBeedmovYD
QecSZIPShpyJ2+5y04dtd1/ddCC/bESGZ9MOQDewl/o98MHnTWcAEkeXUBSGDNc+LvJ/WiSF3rJr
OfuI/42C47i0nBForvbKRAUQO62Vn5jUgOpUEoJ8vj0cC4grI7o2rYd/3DTLeNA3jqBKj/B9vTeb
0BnsBslJFpUGi2dNTq2HN6oQVmLOZCNSO3sqMNgC7cA5QEx41iNQBhvE1EHXyprBK5oZSLNeOz1/
PaNL32mB2y1BGDpKa9kCvy9QG5wMIzPCeV5k68wqLsw+vG3BttpUDvpvgT7tTswJKQMUqYHnOj91
UR8NU58baGxAAGdXTzrpot481qUQkNXx3Z0vpLGvqzLTFnuyy/l5FowmBR3tlE5wWw5HyHhGLPMi
kancO2CkVI2qjhunuO9Rbt8NEyvSsHXyxC9pewTUN48hbvFegxia5Kxok8DL3/vRNZ9E3bx6IvAO
suPP3PJ/ezp8x4305PQdVFr626IQ2eQOIQgl7giZ9+LkReO+Lcgu1xB/tGvJ4qZgPw1BhhikSDMR
PE8LqPmgpRK2MeqX97jKqkwNMDAgdDTicnLmmw5l2mRyVIaM/m9b2j/dLv9Za6c+hLx7hBtit29G
kO8gHngAkb/6TRznCfah1o6rXu+QrEKk1BFJS4ff8+wdmS0OOMRVIkIXEf28a2h9X5HhPuzaLPLb
97LFW0V5/y6DLk8oc9IqDJuE2c2pYEUdl2q89xuKdfOfsQUAkCqN1B2aPbrUhyIXR+JIaLyrMDab
MGXQBxp8eaiM4qpyvF0XOIkZgajXhe4ubIpdwZtv5RwmME54huDbKxny67m0vwub/zRJBzFyz7if
oR3Y5XPsRvWhN6IHbZl/sFZ17IwmXNS8/MqppquwNU7SYTcG/FWmsP4lW5HUc3+EKPtN3lRTHGkM
RPV4zWDcUPvyryCvTm09FbTZw4LkTtfhSc3TtTupQ1kGSZu3aclzN7as6r1onQd3BkwZVOikrMdf
FdEPSEzquJi9b+PMaJx3VTaL7h6Un5NTdo9FN6RuVL2JzvtmKQvyg913s5tveBfsVTMdid380JPa
u11LYyrbfVm3e9dgGZXkZnamH442n3OkIVZl/h5Qni9tQJTN/ODX5iEq3R28U9HvC3fmWB5BhU3A
EM5U0z16IfkbDDpIRAPu1uiY+5ypY1jL3/DpO8DkIfFH+JgEZXiIJAScmt9D6EIRMrzJOaooshJ1
rEElmCIOcar6oDr7G4T5rspK7Iqwc1MYOTbpqAeZINm/08y8GnVpxxJM6cSz2iZ1RTMdWgdCFo07
WwkdIVM4i9ZIR5LT2BemTCDP81QNvYTzugeLxDpC+aZ25mywoyEhLe+uKoYoZmm5tPaUED4cAhTt
W+4nPpqRtfFAQ9kfIb1QXw3acvewdsW/UrUHYs7urWMEdcqM4hHqHb9RGQjj2eETBHqnm6l+0Y3R
pMXI7LRnctqTXAYx/FF2wPoj9Sj2UeFWcevIF9n0ST21yDEmERMZPLoG+TPl0J1zLPEUCtDTQfH/
3sBesvbzaytQia7cB+mIegedxj/FBER5MyfwiTtaNjSwWZRMpv1jVPNPi/o7wD2+C2K7cT3bJ+iR
23d2C4aomyN4cisPq7Y4OzK6b+c2jweojtxZDpaAhF5aRfIhsPkeEWNi0+qKWT+QR+xsQX4GwPbi
wgx3o6WxX4AAj3mkvNtuDG/QC4HPp/sIryeWdE7rQDGsuNF+dAfr30dXlvg+wwGeXX2aW/0PCcQj
G8V3OrNHBKFp4TptLK17HO1XEgzgIoYgx6PkDGom8I/XrfdeWrM4GdT4ySz7yIzujXHvBmqBcehN
V3TQf11WDLgOq79BVz82qDztXYfViUMI37mSzXFpyKMI3HgI+7uwpakm4PkO41uXI54WsLWJq756
R54Z51G1K0vvMJgdPEui6h3C0fRUGD52SH0dtSqhPeTs7fy+U5AZrdo5KeYW7Ni6y2MHVhHA+5t3
kF43Es9TfAfV5LvZYG+Uky4R9rS3BpYyYid9D4e9ih8Lr7/ivqSpqeXLCNliw5xvIn94kH0X45M+
hh1EEZqhe4bDWBnbI3NiW+ZHb4JVJuKTDC2yJ8qDlGu9K70Q5ZugaVO5nImm93YRbVhajfxnVReJ
B9nUuBYqtX2VdgYcx7zIvZKTv5sFhZocWKFRdc2RUE80SC3Df5cNXjG7n6KkHakZmwS2YYEwktaz
H/MJT5qub6GqZMSRneOyQRgk2c/G1lEc+vrUFsDiAAAOmzn+KCN/F3oys7mJSkS/nwLzzjOLPi4m
8d3zu2+U+WkAqVp3qFQsTfGej3ghZNekM7ydQPoBmYWCf8CjbxDFqmAgR+4qUV37OjiOCodezVek
Cp4NYqDnw2DDVt4UxLgORjdhpZ1ZlvlKIvGn0dCKFfLZ4n5m5DAtcos8CUxUEUw2xJ6hfgIP3cFS
Mj8aVf7qaDDMl0B9aRYot09JODzBUQV6IriJSypTy8xBPAesP+atpVKXo8LSCu6eWGHvegLEoRqv
+g4UsrLq4oG0vzmeAJCv5nRukJPNUPvKihFFMab804h7vp3kTpfuoynpnjEDR8Eoym+OCsNXM+Ib
weWlUAw1aPDxQW9DQLZKckUeNY0Vov7X4zYBx++lZj4eR2OjLHwur4Mu8YKpB3cd6QFQe8ggPjTl
TIiKGKWE1J8SeSLz9252r62cx4AMxn2RsnaGZsZ3EVkopcJep9mrfHr7OupcprIKA1HkRzKEUBqt
43XypQ2nm+bJBALejWbQ+ycoBZAr1PnTwdZ3oTk3uAnMdyjS/Pp64HPgDSaPfhCMSiBgCfTNavIW
p3wKIAQADSHED2b57ilXJBDbudFkuI2k2nWd2EveP0zaP7XERDrtbqSEZ9VIBMFgn4HdgoLGeZOX
gKMVQtxBZd3YJvAuTz0ZHGdD7yxHxE3ZJnrL3/7CiCDceqBfoXyG5sNqa1nMG8uCkfzkBAJapATi
72Ba/vZxVnYmIuSk6iwDri2tvf96vS/kMD5GRPF8YVSidv55rzGPIiomXoUc1MGGEohlH9p5Ivnu
63EuJIJLNxGwMaS/kOddJYJFK3HfSxVkOmzseKgjN+FGIK7gknbX2uG00Qa+cFSRzyPPXkC25xKo
IjALSJmPuO8mE2GNQ+i+IOjCjbDw3Cg7nSf0C2AKtGy064HBOeNEopIE1nnTuhljwxWqfrjS3nqQ
DkZWx7R1rwrrbeybtLXzXdtvdKIvzBObBdUuSH1DGHR9VdShFsNgySrr+Rz7NnwU4SMpjHzjQOD/
tHyg1Y3wcSR32UgfLiXkmpExc9vJRohrXFVw7kwrIH1/cDZ0L3qe9HygqrZ/jVHnnggykTuoMsxd
bHMkSkAutDDFhdVlonIpHovZ12bMzEbc8wHPVBn59UmPFbsd+qjYaw1pMNh9miOcp0EQjEdoQiW9
bMrDaNZuRgrPi5lLo32gbUhlloCSvjqTf92X0MBoINWQQPaHo9TgqSdZ96i2CWh0F7E7UAPV7Mi6
Ub3r4U5DCuKgawvRjg5vKiPwQ3RUUb0ErT+PYGx0SN4QDyHwdJ46ARGWoPENtitt0dqHKGTuD7fC
o66KKEQEq4iJOEKzPXqYEGbs0KRhposWpYv0x9p7OgCXpRK96GPXa6hEBNX5Q9zBOqDcw0BYO4di
Vl2045KGQdqOrQVngWnq/6JI5T/MoWVoPH18vIUmUVnGgcBCYxnL2U2gb6dbBACVvDJUVwxpY5jF
QedWYCR1V8tbm+Zqjq2A5sdCEuc1EiqEgzHy8AdiQDghcfns3sxU1KCmegjyoTAb+T9BwfNrVMUK
R8E9G+TfTC6N9Cpn3nH2qB0ia67saqfg0NccIG/kfm8D0nxDQ0IfkfrBdkbjiXsnuFryGMeSqQRd
ielK8krx2Bh1/SsyUQzWUC+C/gwcfhM4TFW/FSChEtGqp14Xl9Qbp2/UE5gS8rnsbfUS9jjLiCMa
c2+Ebo1abhGxW1d0ZhkPAb5hXPDSQfEQaWnVl//D2Xssya1jbbtXxAh6M6VJV1lOVSU3YcjSWxAg
yKv/n/xGZ0sKKfr0qKN7b1FkksDCa5esKrR3MASWkdggswbPpMkZQ6lgiHVACwp1rwaFQKZzKFCq
VHE/T99zW0Vv5DuNz47U5geZc/Kj3bE8uZqelDNEQfE9ryanz7xxITsYifXcJT7dmcGhlJH9rQtE
yZNtnPFOFOHy2GpvTYw83FWMS3ODNC9/mFNZHcbAYfrySys4WkxBQ7JGfndSbus+z6N2PstyZ0Cj
9VrEYyCqD4O3u2PmyJW4Ycfo2zDpvMgY46FoHTsOurk6hfMyvNTWrLd0HP2SELG6ftgisxjetfW2
P4BNGyKlhnO7nztsDnGDkvowBcJ7v6yW95X0oPHB6deF0KhlKT+6ub9ixRJV8JajSOpjSmz2/OjN
bm1ywCShJWVSpFQQNZv9FPpLFx52x1YUzIhRtQdcq0xurlixYbV8g0lr1vUhCnpxHkZd6xOGje4Y
9iEOMVjjL/mw6Sa2ymrfYq2k4aYACaIA2PDDczG5fryXYZUMIVPYtAv5XTbRcG/5Rp6agSxeck8L
kwN+WBzM2W5f26Xxj4ZDUfbNSP9UDn73YDujeK4ccz+DLvVv/bi2B1eZ9YcVaPrJ66P+fgUezoYu
9NNJESyyaiEvfIjk0siO0wG0+kdf7MGTpi2a+czAjZ+hJyeRc+9dPh3bUB+8drNoF4RxoBmzO1aD
eHW7cjn65uYP8VRb3XjUyyivfjfYZdoYkXhx7M7jvlSVOpNau2xchQW6A77PDO2a04eC7ye61p3X
/Kijyh/u6LAIPva0VRYc17V42ISl730R1cnY3zwSdrWyA7aqWa+Vs9GFOBac9s16i21ncVLbsqrH
obA+lRScl3FnN9GxsYvuAMe9dPECTjZeanueL+akexnXWBpS7RbNO8pP9AvQZHAfYCUnIttyyisQ
i5tU7uR6sRkJ61DfSkS8YAm6hKKR/OumxunNkLeOuKYcYip3jKSe7M6POeysL5avgmOklvojrFPP
Q5pGP+a3cB+jIoeCsTojB1VWIIzrLYLKQ+j/dOskzYaGZvvONQlmiLqpjv3ZIBaQoJ0wGYUsDxON
SA/mFCwZP5W+72TIaN1rM/VpLUr0WkzHfTH8L5GSfarmxn8gm2575R6m+2UQH9p1/UBeqL6bRzwo
k8xpWnUA6EXstotQ2Vaa5gUI6Gl03RUQpx9uCnnF9zIVXQa3aVyGUYBfRoRXLJP2U6MCe/DcIciK
fLSSolJk3I0eBBOfbeP3TvcWNo0xZdpr2HYHf0w6O6wyPfTi6tBkVsSUg9G5bq3tg1DCPS38r1ep
/Ppuc+qGGDl3zijirHB9DoCHdMnM8Y4COiY5ajzwigzEbDn+pRFQ/WJYl7MInGKCPlLWm6HxSsZj
0ecZSvjxnDOtpp0tqVfQYfcqt1q8mwHd75rFmj8WZe2Z94Y7umta7o0eEpGXxU9qR1GAVhVW5EGO
1odZr93ZKuvo0IXNcNz76ttkSirZttI7BLywe+wVfZhuzhZhw/OXt4YWcNr3QEAXoKgO+ds64c9l
/yUyTwRb9KAdqz2Zc0XDhBMUbyZxQ34s1to4jsItMu2047EYLPeJfi+9pES5fVGuuK9Hzf0ZVt5/
iMiMjDdplx/pfyzfiHTZo8wO8eakrjSAn6X1zJW7xArsHUFrWKRs52samaYFXOGYPDzdpr4RLEdt
r8KN8562I4eqqsMa2tOVjNZZxc1gEYTWDc4XVuavZItgb291xNeUB09zu1Tgi5WfFn4u2L2C5Ybh
9PlyWBEqPOfkj6T9JnfiwsvoR9jLLR1Gf3iiT8f5uW+jkUBbWWM8l+aUzP0qHyPk7VECa76ddrq3
h0BZF5uBlPXIH30ra4zevIzTMtSJGuzhfhgc/6j4mFli3bEB/bCBHoIdZIEEolfLaprLGE7yOvES
MYFUGy9Q1FQ6pyarWu9KQ47JxPL+c9xMvuiqUDoVzVYfglqKjMjsPZ4wx14j7eUy7gNmxtLOxad6
dncW1n083UwhiD6U8RoK5tqOsPqDjKrgEsl9gpKVK8ijSeRa24kRVYxtf+odV5FdF5rJQHRkuspg
eVynTpI8jmNkRth9DWFpnuG9wtT1osJlXyF0o++hCgzy3p8weo5E+4dh4rfjnlSG7XfZSmf5mZjF
kY4ILAohlsO4kWWkDz6S+Guukai0K1zpqdF+NCYoM/XKVFaO9gH2tf05VypfEmCd7jC5ajl44chM
AGX2LOfZ0rDJQnybVrHeMtyKD7w7a6blgBCFREvn1VwtaEkmbvegmU/ucXiFAOd148VjV0EWzNIM
PpvkRbItGkH0fq1Mhpx1EsV5MHyd+bn5vb5FqA60UCTeGroHPKBFZvJ2S+YQS5pxX2xrulV9ezBD
/ZnQvPWyQFhYsc13fs/v6TRnVFWv5Me3964hm5Tgo/UdpY09ZQkVCjTG4TFk/giIux4Ls32Y/ab/
2vmqvZi6of1QVCq2yyB6K+hEeqwpYhv42jurSczVfl5AoQRrdQcxaK/y6sic7XTqNxoTx+AtHKk5
2c1dZrg0mi1zIyUusAtLMkx9/6PoJ5nlel7eidru+QPZZfqyua3Dhf3k17nPmgKszTJfvTQjzk7t
edv90rL2M0LJg9m0/Zdtsub3hKRhJjWa6XnTEQvk3NNTU1FleLHs/svSeOQ4Det+cqr1PYYrKzbr
aEp464rDLIMjyHN0mEb5FSlMmzaV+jF0jNhLsS03ovzLvJIY5te1fFcEjZWu3RTEeNiaA63IOkym
yKi/lSE6iXyo8jf081omlS/NMRHNgA/HCKSiySKf73mL5mtemeORVMScANV1WhhlLRllSBAYjBai
lUvtjW/VSOkcuaDenYO6bOa9DZpMtF75tFmUbfGdB2zCxEoyaYZZb43EzZOx+eSJ1Wc75k/LGkvs
j2NfNAkrYgtTXDUPjugllnPc+Fe2MRuXvZEn6+raY7KFWqUtPqlT19ZuFrVA25swfvitax5IwqkP
puGQdgAvE/nJXFo9Xxy0wDJNzr1Dvt9pDpb9wa/ySqU4zToKpIGK603JTBXmS6/CKs5ZnuNBa/WO
zfBOyWBOeGf1exr08hS/Et+HlD/CwThWTAgPZh6hXHWLPQnUupAfuLEHCqXZhL2qzMI5745L2xMZ
uaO1F7ZUqQI2fZWtPTG3Eil7yd1Vneq8mL5Ugbd9C5lgT5Gc9rPP48MYXeUv/I3lsV9E+LB3DRGW
dun9zLseF4QRfZha79vQ+CpdvXq+llYpExuG+b4dJ3Fy+OM4dlhNxJwTPaF10TCV3bU2aRFlzvDt
e8CxMukno74ukvSeWDiN9WTttvctQPYO4Crsp4lIIw530XzqfViZoimeKhiNY5178+cqCPanlrkx
y/l+BJ+tlWJ2WZO6D4tLwSO5X8S0fWtuK4Vvl87OWSJ4Gg1VvAdoB7pvxxz7tB/xuef6ENE+cBhH
nOBdEbKmk5KWyRaLiTYqUlG7qo6div0YZLw/d4anL/42FWYsEYEeLRTFvCShffXH5dEWgiKWRgzP
fWGs342xuOVq2yrdx+KNlvn5Qozb7S/a/aDWvk9UZH/a0ECnXUnK7AC7wzZVlwcpliruGkZEd8jb
Ozvk8UasV2vP4hZIvadtVVkHqXM/jjzamUrJ2V3TtZjY3dBGsD0ckTHfNU/S9WWyEh4fq6j375hH
vMsk25etRJxR9VbwMtqgWczZ/XPvj+qsrOEu2GmFXJqd+h3CNqC3uiZzQ5cBejS2VFZWB0Sfzxmm
pydNnFlcDso7NxFy9LDZRWbNxNDYuyBZ2HXYW206Y9uuNO+akXe+68ItE4UCh1SrSb0bVWeOs6Dq
AsJICeUIsrqCkJ+WYrxYXruk3TQbZ1/q5mB4GOBXOTzn9qSPbr+HGWsdx2VSTJMITIZ90/6YG9se
bwMFl0NhvHj51iR1WzjgkeQ+GAq2heDkKm5z79lTDIIikg5ar0ZAbezjXUgifEwa97vVIgnRsHkE
HnXrcT4W9yZxgny1/Wu4VjQ8dYGbrMbOXztsrYxiHoqsUH3Gvj/nXx2ggnTWqE8VcEESEQueCuPG
zbiGyV9e1HRruSCWjOIXs+HzI+LVTzdf6HRb12aBg6m+1WEwv4OQ+bFN/njdGYjfrLXzr35TiLil
mu9SaPWppb+NVXZf6h7i04BtXuGN962qedXbt7mfoXPHxrlsqPGvdVmXMUzX7RS7dh9DypSPuJxt
K3ZY0u+kWtWxdKzPIPjN/eBBmllF2aWN6JZrV8Fjx75axMFdFv9aLTNzjJ9XaTnBqtl6WROUmd8N
a7PibnG9a23QiDwwjQBUrR/AcZnGgtEtYlEt4olw1u+7aXZZENbGczfU7/qZUyKUq3ElT3Tk6AWj
C1foEnUSssAH/p7ZrccwMDYLH1w3jPnjWOzTcYpajh6lGF5YmPOHsCzWH/UQAsw0hWMl3YpAAYOa
jQJEW9d84T2sWyDERM2hiPedG2mGwL2LZmIknJ0OjHifmczreWmOhTQF4d07Yc1B9Cx9Ms2Rnn5D
zbZm8EVDTIOaizC185JBOaKLAU9YmOlW26/CLomb84zEd/SYhvlm61gVa5v23nw7F+r95IGGHM3c
uZaq7JJ29b0PphgpsBSktCfsKe3VvwmCvBwRseGRudjbI6WMBK9d1nXPGYDZMpqp/2QQsPV9K+1H
XTLzy1L8QDv1owB4ODMIiXPoSPaq1kKO3brNW9QXa6YibR+rTZBlXNdjAnH6rPKt+zkEzn5F7GmR
rZx/oaJ5yRiuqKcSkfvRmlEeUHK2pNK1v7eFuDeiYnif145DpHT9RSw8rM0t1kR4fR+vu8d5Z6tB
UT0P057xVDluH2/eDFM5h9o91ZU7JvPmjPc2/AnVD8VL1dcXKygqYgU2dRIO+giHNKMqX914tME6
Kc6pzk7JP+7SPSxKez1NdiSYL9T8RVADyvk0Wu+CSlVVij3JOka1cg6jjY5LT4Fkql1M74GDR/dS
/N+6hUTji61kXSPGIStBusb4uFi1HTvNHJ1qFRgHY4jYqBu2r7zL97tOE3kyVYbOyo0DB+TI19Au
7KyU7ruWfNVz15oQu95UbYzddv/q6XW9J9Sfr063HCZ6wLsbBpBqv8sR+eRDSko6IAmpaKlTC5nW
hV8kOEnrdFga+7HwMVBFOh8vndy3T2Pde5kw1jXrK0hnt1Yb1WXbR5t/i960iQyTsbVTUe/DV6sW
4nrDJD9be/81hGRIgqW2yGxAZke2urdlTshmCW5AOSTR7DMD0TKg47llHQxjVx/c0pu+Y19jILG4
83lv14dm8ObDtPrtQZgjoOzaRndlGRrZjmrnsCJVjruWI+Sghp9F0bBQtkXnJ623kMZNEEscDK13
2KrWTqjbkXftFmACClfIQkfUDxSpWM9qsqcHn1/luFeWfbRHL7yzytB6bJCjp84wbYe1bBhATGO6
rxFzLCm74/5cN0DXSI+6QyHEFwWIeC1opX0kNWVvY23N+CDLyrvfR6EzsPf2wV5mnUIe9shUhu3R
WCt9kG5fXvaiK1J7RiomIpRKBKwHiS+YO7XjBClH0fXBGhcnc5Yih4unQi6YynqICUr0T+6Gb3To
HUj1dh3UluxVREo5ntBTP5NcnvsONHGz9ucpaliLdVvekW+xHepyys+W0N93LZxD2O79CV0Shc6e
U965EX7+nO2ZM0O1P9Rih9unPwQ0TBJyXnAYP+eFOT+sOeH2ya0eDfNqRPBdG41pp5BtyC7gHy/V
kklrco5GtTZPlrLBZKwhRCCgONHogc9krdbtab2xGmoK62y15WeoOYvda1tIYvaJOqfp4pG6KgTL
tVxwwy3ysOVIcUbQLNk7HGC8cjjYGyOV0Ws2cV2M18nuGXWnyn+wdP/FzYHcHYM9nRxiag38nlMM
9VRVTB7Pa7TJbwbH7UztIMeBNn6KRX5BcJFfGFCdd0SrR1RY808NDXgmgwgvt8+8qI1oBuW+0VuL
ayX+XgR3US9fLOJzyNqpukTJ6Q3jGQcqb13SXOYC51sksxDt0ktVI8PQlq/ve2dt0npyVqAR1k1V
s0cYpAEjCWJwa7k+FIzxc7xl/hEvEaEmRCHQSc7MlpILsqmZDqdhEMnilVuCKWGNW8pCgKNbymUc
tdxtzW014K0giIilzhLDGw/ETKjO6+PWtN4WpcjTz73+RhXUBPCa+4O02vWdZ29TXHStQFoy4oTt
6vYwFZubBUv/Koz9e+GV812R85dEkMAc21U0M/BGx0shd0Q6Ro9qp9rYWI2+ykqQ3vu5crp0dOr2
WCjS8QxfTMclF+HFFqFOKmcnOR/S9JC35oGPnrVjgANrUKHHfu5aj2FufVqW6QHg3WFA9oJDMAcv
u81MNpQsMALvV0aYSZdWIXE1ndZD6jc7P6oBllXL6G0L8LWTw3/oZ2QT7gaIMcO/1T2xJ6DM++Pi
TC8+avZk2qXNXg7/wC9dHRFSTklQ+T8kEaKETRtvMFIqC8kYi4M239LJ6DpQSUsmUx18sh1EagTR
IqshqClTlc2YjGzoa6ulAlmdujtnlIDAU5gSxEllTmA89/CJ96Ze/Xf8O9WbCQ4cB/3OSLyN7anX
gB9qMp6Hjb/BbkXv3Sl/qz39ZSw4uqohNNKlmhCGSeF8qmtnzQKDjrvNaL1kcvX4kbXFfLfY4ZGd
wUw0QtBDuETj+9xHyWhH+6OFa/ehcdzgvJrukyDnPrWKyuTDYWhXfvjc0xWfLlhU11zlmSJ+CCVi
GX6zx5a6Prv5TmviB7nfNGi9YircbBWDYnoMLGWVOIM2vky6q390pJ4nUErhE7Fz19Ufymz1SKAK
taHBWfzpifq66kBetPkq6ERJzCln/DUpqPRNtB/RKPrXqjIs0lvtNzfq9ZNEkhlEvmBNMBDIl+Ee
3o3MfCnvSc4f13XJWqOGnaKdr5HTGTy/O43xUuOO43z+zVG65mRBe107UGbuVghMtsm0XkfODe+E
PROHFQyf69ww31TbdDRPiOaDXSmQQmd4J29mHNf6WCwer3K+/yhz84fh05bhBNrJ6NyaU3M0qwSR
bHMxyQ6NjYlSqErKNQuH8AmZPcKOuk0DIcd3dr8zgXSmpmIyfC0YjkFW8+/4HhwCLI3y0k3OdIlm
wz3q3CXoS4Zgpl1x79r7C0fAb5xvP+0TlB4vcwjWLppzJ5cBj8cefTXNZTu7ZfheoeaM7XoPWPmX
8J5OdTc2VVee7UXZicq1R9b/LD6ZofPARN4WcdBEQWpW/YbRg8OMPZdbJneVf6rL1Uxbs/xG2Dib
r5J8Os26eherIT9l7i3jpdq9/hQs1mXs7e4Ds3h/UGKCqxgxtKmd+RHv4lWzqCxxXdwySGETSLU2
kFVrqsNDlHnvR7V8kFHRZLrKI1ZypFC3dBb+no39CrNmxrNDBUdTFtcwZ51A3HjCCbmjvEQZ1ZYf
kEo4D86eg6mt1qtVVZyuHeORvdJgKtr9M8Re/WioKs+sDmRUhcb8Zt96h9y5o2m0VtGdt+j2vrI5
UdC56jOd18OxMLnANAxLVvKp+PVkXLxqHEGttXnnN0t42baeUV5RMnLSFkyNnNX9VjYjjnKTSWmn
HQeGxMT7ulilfTZxkp7mpnGOnuEHp2WNnJPfSTs1JKeWxmA3rTlEvWE8M++FU8MOmGSCoEINMo5X
OcbrQmVROAMvBm5VXD3molfMM37myvFIfn6dEW7TnuqtHr24Hi3xTTVNftjNrT+2zmAekddvWSOg
6YVrtkfDMjAMaRtGsnwfeNPn0TLGlwnfbIzx+ZxbwXBpTUYQ3i/CcPsV3taqwBVpIilXjqxBB/sz
7ezSehfNse4E37s7rMlgGPcu+CBL7hTFtSfeORpnG1hy1pNokWyDch+dCrUdPs/yw5SDwi+AUwM4
MbORNg8b+pYDPVHM+RCH7jBBvA9gGOg1MADlQdLac3Cyl8DPrADPauBI92BSsQiybxATvHGukrPs
3saodi8hSeavE61qsW8s9g0jRb/rCRl3Eekaqd+5ARLrpYNqCKrPFVw6CJCCmOX0mtDbsn6z9foT
ZJQziR8U73LhMfvc5JvaEX5CZHq5xHOdO9kyj35mBO7wU84jKDMRYHXkF6dO2P6jKwr/wBGfIia4
tHQtcT6YNfibITf347ZzwA7t8r2owxfmw5+bset3E53szGPIoSe/7tJZbvMRoqZLoONQNvdjARTi
dj+BneuHqHck/y+jTt7mKjY2Azac+gbygDQDvTFnW1GgQ+jUeFBe8HPrAcpbHwkoCNdPq2+DnzWx
Uam9zc+hARfqB0oftO/ViSEqwLB5Wo/eWCE2j6wcL1n+XnXGj8BHA64XX3yBjvLugrLG7eMCQS9O
+amBN0unGqbiZklK6P6BL4sawmhKf0flLKyLpUs/Vvvw2fEikZDA49MNhdR8byihnyJVX9vZQfYy
BE/48klq9KbtaNgOrG/eB48rNPjBGuf8Co333lhC5mVjl4fF7Kc3r1+ag7v1TFlWtMSVuxZJsVuP
6wDPZwgOQP7Ys+bUrn2gVMCMl8Gfk3nc9wedd6Bb3RChmDaHO7SvTTZ4lGrFFpV4MQDatQV3RPJa
4g+JXHmm3hes1TPM+77Vz17hzDEzW35RmBVhvWAvUHcQy66sQ1WQE+6Zfo8FQqqPNzgtbrz2rVyL
T2OunMy3LBNW0G8zmxrWWFjuAwKg/aSWDvdf7sH2SaxxSb76y7dtDNxroNrhioKHDrnOGKNHL9+d
YzfnNAQVpnkWroey3RN+HJQB2oK25HnYQ1PfdyvvT612fojFPu9L1Acp36Q61Gy+SYGb/9Ow7faz
nUNwhO20HhR2mUxvMIS8G9vH/9MXtDMEfFl0+Z1qzWXO/MXcnjAi5vHoajQydiXptGmbBVjWd6T/
niK2/VrSApb0bdk9E49F5WbnLjXYbKfY1u3qo9mB4sWz9PoUdc9wxe2kH/LcCk9R6WwnE3v1S7BX
Wx93m0Issu/+FCMDmlLPaZWfhCXbPS5z4yMEhvreDPVwHhzV4pywmpXaOa9K7a6kLnUKRZvkFaEG
cRBN053cLKPKDBHp4yqRsaS+ANWIe3fbzqhI6y8NUst7WZaA261V10/zpPKjAZv4EyX9rVTU/2q0
YXTg2KBoKjOby6LhLwG3h4GwLOaSuBpCJi2ch4lnkEZSisK8DB1QLquWhnCPpkPl52z7N4lebKN0
RDXpQnZOBblbCnfWNrTFs5in6HGWc//DCmY4vtzvfgqPjQgsdT0KL6wPW4i+vhgHFzwj8p73wpGX
yV22h75qulQ7hfM2WcPyvXOt7W50+waVhe0m2i/DOK+08yADKAK7sxD/oQqbjkNfiKyddPlDtfZ2
Vg5CgynYjXv6KrqT4+7MW8MkDlCd1UtrlMYl2C2dACoMabj0P3WJmAYopjpskIcvlnEDoYx5eBmG
IKgfVle1x9E1OcFr3lh3WZkWi23UT2FpbM8lJC+0n8VbPLg6o1a3SgmRKdNCo/XZimAmlqHdcKmu
plL0/xRI9pZ6Y5mmwbaIrX5sEqkK/znPu/DeM5qV8UYi3v6f5aH0MNA3TAadiyD1F3moMWuxlsZc
nvWoWFROFYbbeTlUwT8k3L+HKwQmTRn8h9Ye3Ne/2unasjc2317KS+uyM2cjcxAoQR99l8VoVykc
0oQXwYNmMeRimLFBrcmY1IHlfvv7Hf9BeBuSdUDdZsT0av6azEF4PgqXmvS5lvzraZMf3Xr6x83+
QXMbma5HGjf7NA7CX7W9uC/DpbLd07wQXci0YmDNsp0xM9bz32/mt1CDwEQojgcC3eH/hYv+Vxw6
6EF7rrL9UwT4Py3fas7+vXdSw/tIv/79Un+6KdAgsr5QExOq98tNtdpaxVgExjkonI+dMXuXwt+t
18hUzUtRkjb298v96c5coPHoFgjDY/zlcg2qwJZvvSbq8qXltV9Gnfrrw9JOmWP9q1T8DyrwyCW+
j0wA4iiQS//3MWrHUBQrmNtZFNvbVLoAd84JG/3J9oqXJVg/q6L8h9ngDwLiW5EOZJMHd/BbT5JV
7U67tBgg0TGloYUBifas2DUA4v/+IP/0u7l0zxMh5OM4dm9/kf+Pfphfk55tSSFTNYr7hVp4o9rx
OHboKYJ3f7/UHx/jrTHaIeX298hZOOQOfnopzg0V5iicCJlGhXnii88ConV9IX6Y7r9C/P/0ID3W
FoK8bd//TUgv+72cI+xMZ7Big2hpw/myhIV717tg2X+/vz+9kxjIOX2i6iJB6JfXxIYqpGvJdM6o
MpiRrTKo7t3ZoTEAFcxWZXm/FKSy4of0jn+/8h8WLaJSeFcsgmFujUP//RFr369D6nUVFQX99DlH
1Xi/oYH4x1Vu39QvUnMk7eQUs6rahPr88qrYEweLdpH63FefneYTXHlm5+Epd6N0AJNtl+Ai7X/5
4f94a15E9M4Nqqc665db67sFZYbE9A8lbob5cVubf+SD/fESAV3thI56v8d0rtptJ+R28hwAyKWt
RQbkSKnrPz60P72I2D9xW5Cb+XuZ88Ax2Z5E393Iyup59KXKrKF0U9DW8R/tZ79fyuL9c8m0xCrj
45X+7zMjozD0w34noqFvU426YlhvaJb7jzv6w6bNdW4hRPiCbIvH99/raHtpTeGxV/oyeA225qKb
Grn6cHb9Jdtvas66Ag+brnrnnPC/vvKWSdk5SQ2E57i/vfKEgc1EBHUUNyGQqKfqRKJC9vdL/Okx
Qp5jdyLgjE/rl8c4oK4OgUiIb/XlcavWaz/m130f/+EV+X0FthC1BT4N2zg5frOVdV1RtvWQByfH
+lHnX92bRxnxnuKI9vf7+f09t0AoLIdCAwKUyfD978+1Cp/Y7dblfpDS4jRPMbue/36J35dALuHw
et98S9iIf3lkLlSsK2jtOU2l/OCGxrFR7gFWElSt+Th6/6pd+tOjCxFpsDrcMnt+HU8FFkfVbBvg
en1qFpwe7ZAilbkRJH+/rz+8Ci5aUdJS+aEYAn6Zg4vGdLdJqvxE8TjRSsPH2fGSwrM+/P0yf7gf
eDHHZYq6WQzDXy4TCtNg7+jWc110iQRp6zlb2n2KpeYf78IfrhSauCWJDcS1Efzq+1KFpUZNEfc5
6AqZbYRixd7AdI04aj40ptH+43p/eIAhCVEEl7EvkrHyy7sXuSNQjOq3s6VVNtAKSwhdson/tTru
lrroOcRQERNl/57KUfe5pA268sluWCGi6Ka9SIoksDdHn/2Sny0HIPiffzOWB7YPIo6wJf6aArqH
eiX3w20uw17CNbfSK+lRVQWC9MgevoYSofP/j4cJ5HcrQAjp/Pz1bcTB3XdtI6NziXfxSJeNTX5D
W2X1yn/7+939aY2PTEZ6nPfMvr/tJS72yhp1e3cpegtNiSMLHuZmP4+m4Sce/XWHpnKM19oJt0O3
A7mFIHb/uN8/vKx8C8TukX3C7/rrmcymipSpZNxIPlhAe6uwONFPYKRoWSZah4byf/9Jo9Bhmrql
tDHO/TJOIQSAr4n4DC1txSD3sv5qBhh8xL+G798nYgs3La02tnUzK/76vS+hYRCuTWtmZJbvS3eO
e9h9vS3HZa2ehDdnRbD+Y9j5/UO0TS7GKsP3yAf5y701vDjTGI3jybo1f6OBa5vwUEMY/P29+f0n
++9lbnf+/zg7jyXHkWSLfhHMoMUWoCZT69rAMqsroWVAf/07KLM3k8mkkdaz6U1VVxBACA93v+d+
uVZ0U0SnXUEIogx7S6AqoOGQNKUcX7hLn3ockI/ILDk8kUUfPU6ljL0akF3dwmOgA9XcD1D5aWC8
oFs99TgGZhnzrX12+Z1/xpfHoZkmQuJsOJu6EjdWjywB8cRWin0K8/q/jt5wjeIEBc8JSu8HTS/M
LDNMuMhsnXqERhGrYfNOQ190nzWD83n+M/0MCVjT7JnzMXDCnHlM2F9YT9lOiCZ/y5u+xFVn6iz1
wgo+NQ6hKHZVMwKOMOf7++vKWFItsribJKCXRouI5quH848yf+nvtxMVWLFK8EFeReX0/D5ErKLQ
ikp0pFNg+0vBlF4mhv5PN+IHDZGz35JeHp/Oj3nisTSFcsSMqUSRfhwAR+ZIe6HVxVs9NgGkwMBt
Lf3l/BgnnovAcKZm8Y1+gikLzHo73aqKbWjRcp2Vi2TcODJglgnIdVnGFx7pxEzX4d4ymm2QpDre
kqwxI9qWGrgcdIs8I8qxPdmi7ki/uH1bFP/eSsQCpa4x3ZkdNPUc3+/kFHWKYgiuRZFPJtpCbfpn
8u303lYp9C0IYcb3fJJgQp1/rSefk0SVxpLmvR7DHqUyVidZJRmBut+4jdFcXAU0ha9jWY1WCjK8
5fnx/t7Bj+YnwAYyAwp9H7zio9hOjBpFbLmNtzQZYQeRGWLIXGNoMApX8hDjtKSTe5vEpqys+qlH
vKLTLSa5dBEPOQ1PTXo9UI4EFFMkebKPY8V+KR26r1ykB5PhwU2QpLfzP9qYf9TPHz0fhjME4cei
QoVmKOEoT/uF4f4q3Bvdq1waTtxuIXuO+4EwxLt5fLz/nbq6a7ovh8PBtd2362vvoO1y9/r9/emh
9O5Sb79/NhbPlxwilHnb/fbzQL2TRuXWztbM7f3onRqq0qPPipItIFTpPu1ziqa0PyB8cqitBeii
GtFoICIHrzDEuuPi4kkUCzaJCaBkGBrhEa1IrpIW2aWI98fZ/ve3kUNWoP4CATj6bdGUhJmStikJ
0ZzsncyVIb43x/o6iqVt6MdrDcLKhWjt5Pv4myghG4SSe/7zL8dUoCfqpHcUlyRqEybPaiySprsw
yMkHIxjj4iA7IPCOBhnrvmjasnZgsPUBHfmxbP2JytRvXCnS04nqxeS/GVPrvykIUtV/exObX+uX
0ed1/eURY4tNvVaI8McQhSuQ7GTL30eCEhWXOII/Y9+jsY6CizkbjF/6GOwmauA3akk7lVSF9Z2v
jJMXd5Sv+3gWZMg5Hrh2oP0pUrBY55fgj33q6DccBVJ6VtLzT4Z4q8Qo8uIsei3pQqlle+vEbMvn
B/txnv0djNiQ4GPO4h/P2UTRJQk/nG0bK57Q289pii9Zn5wcAyQqZSWcdsFjfP+AihqONOaFxbaL
QdnJBq2B2ub8Y5ycoV+GOHpnULRCg94dfUORboXI5pcVGteKI658WP/mKB0MyJAXVsXpx2LHIcc3
J5qPXh2dP/ZQ5eTRa8hNkKkOdVC9nn+sk6vbUmdMC9m2HyeI2qU+it8G2Fuc49Ex3efNZIMOvuRW
9iPimGfBbGqBRww278eRlBrQd9DoarRLUlW85QUtZHgdDItM6avdaOSxC1jlX2dY/g5KFA95nxrB
cUKiqDrodKRZNmICW+37zwgI6M7yn86/w9PP9t9h1O+zLwvGAF1PpW3EcBNJoB21fVH+6mjRb51L
IcbJ72UT1pDxABplHc10SJ1ZCZU43tWt5K8tLJ83eR91O5GY+oUb68nZ92WooxlfWPD8S70KtuCG
10FpXwFZXp5/c6eHIICnokjEdPyBUHIWCd1tMVVu5aYL0k0CEe78EKc+jkpaF88cjeLecWHUaLRE
b6IS2Z78VluBG0jVorQe+ypfjt3z+bFO7atYYpqclvN95LhkYueU/R2UqdtkJn+qKAKb+6y97bXo
wkOdmgXz9d7k0k2z1/HVR4u1UaMTnJuwXb+Ar/HYYddhdclS8dTn+TKMc2QqXtfYosY6auBYR8sg
pbuqby4g+U++MrYfrClIuXP2fV87kdqZlgjIGfqKsFaVPEs0uR8I+CKtNf2JiIH+l3f3ZcT5F305
7AN6G+yuxtXJUoA5NIU6LOMWk0yR0Rd4fj6c/Ew6FsMUylVwWNr3oTAyTG3FpOA60OWqRr8Nnfwh
qN3zoyinjib1yzDzZ/zyRFBcpHKCcbQxi3oh2mqDTdtyxraqMFUazJ0M5yYrpL3e1/t0ivZUJZZV
cN9WxQKKkxuEbyqCu0R9Ov+7Tj49+S7cLVSZqO7o8qxGlZ9ANZA2dFKnC+QlNM7Lsbnw1eR/CWio
pvz/UNbRRLWzYMqtosm3ipYW3ljbhxgUYZ0Ub0Yorc8/1slFAX+LweaFfpyb7SpoPTkdCFuB0Hoo
a7QM+YUvenoIQydjPx9cx9sifZFSMyDE28aOtotJ3ZVZfWFqnpwz3FShiYG0Jgv1fc40ut9CnArt
TcYTQNdDLIqXldy7RuPfo9UJgRL1F97c/MGPb1Y09P5nzKNzckwSUr0G9C/K3QnQhKn1YhVkNyq/
FmNYmhIsjK/UqNaQ5yWX1v3JncYmPpzt3OhOmKfrl1VSguUa85ieP7OPP0Jp+JPTALnJtMxcIn2U
/4fDk31ZndOhcw7paOlXneQgauvDXd4L+T3RLMQCVV6ZyYWpcvJ4o5cDbwmSHXSTfH8qSTRll5ly
tO2nK4OuQMA9CB2SRYNAqOsufMBLgx1tnRkovwSyUrUN23XGcZC36VMmR9d93iylSbuwUZ9aBRoZ
35lUyNXhePfskKsm9jRkWxNmAYnyfNOZ5a9/v5i/jnG0dfo5mBEtLqJdKcEGckGq6YukhkN34RJ0
avJ9HefoM/VhJdsV5Z6tpvp3ju//pml4p2jFruisCyfqT0YhUS9zzqBhigjhh8t0VxkCXY7wt9qY
z12BwFxDKxWLAlLjlSql+d4MQI0VMWDP0Ukn16Eeg1Z3vNTod/ID0uFE55tDGHF8KwsDodMFIWOd
VygQW+Pr3JkuOCyc2sY0e7byJFFPO/HRGTNNBVjSMgp3UOBWTWZEWxM07HIETefmJi3ClhEOe4Am
xuL8xDm1FAhXTM41k0jvGF2KU2MrD/o0bTNEEMEI/hvSrmvC/CtMZxlP6sv58U5NIBqqsJmmrj8X
3L+v87ZOaTZO9GwrnLAAajY7kwx8/V0fd5K+ceqcXtDzQ574fLMnpWJSOp67ueZX8GXDzH1kFp2W
SRumUQFLCDUxtK3u8fwo88w/OhQYxTLn5pK56H70BeOqjsOI77UFQ+uqWemO5mdSDBee5cQoiGH/
+/rmZ/3yLLSUm0InTIDtU7z5XXMwtH6HnOZfN+Sw9r6Oc7TOG1rBbJRY+MuKA6BKz9YdN4/zzfl3
dnLyfXmao30YpVBD5xkgd6fUvFhbTuZVD4uwtT/U6H+JRbhs0qDIf/GWOwoUyDu3dmtV7VZU/lVo
l2ggpPfzj3NqEX8d4iguiIaaZFSNXiuDIOlxVfSpWRbNqpIk5RDm3S8YAjm2SeMl1OmJGT4/1X+e
7WhRNSaofKlow10gKdozrzUZVkErpOhC9e3SOEezL9KAyqQUO7aDBUSjGeHihLrQV+dfozK/p6Ol
xONAkeYixaXwOGzUQ4psjW52Wykc/XWnjfUf7lOQcqphgD1iJGG3TiocpDy1iUJ52dl+4txqWqjU
XghAV0eaJC4Wvi/+rKPPm4NFtVONJrW8S2xM7WqfbLrSw3lzLRg8qdcSHsUIZ2LxZNuRZLpjpGEK
JzIzBlBnt/DbJ6NvL3TDnopGddob7b+ejJSlvm8JdHTIZTj2wa7nWrbkubVrI5Ygx8m5fDeUarKM
BVdSuQ+yChp53i7Of66TOzqmStR+2WT14x099vE8KATeq+kQryBKQGt815FWt8p0IZA6uV1w0SS3
Tj32h1FOAfi/TstS2kjm6BpZjEzqid77pQhRnIoLnWendloDTA5NdMTaxvGtr5+UKdJgsm+lvqOh
2erxicn8Tn9qYB5euvedjHW+jHZ88XOaUtQOHYG0+OPN4xAKbHwpptimwjupgP0tzTBtN60WPflK
/hFaBhSmPO0vLL1TC5xCnEOcSv+9dlzKr/yQJllIUtsYfnvvcdfAjyIcTP3j/Jw5+XK/jHO08Y90
x6UR6NQNXMzyE2G79dp1dvWK9ka50NNxslBhoJ4BOAHGjTjy+/qghhoJm3soKKfgNazepsk6ZBNN
41pz20pPwilXOTBKGGbL8w+pnjoPIC1DsaSF4Kcv0RBM5mj3jbQpcvaHpWbSlgT5X80+GqXE1Q0O
nQDkEBqdca9pSZFsaOq0yz0QOu1R76vx1amhNTvojmyYszgqLWDkpKkLqTBR1kOml4GXYVZ3V9aW
eAjKwQkJ2UanhfdFCWhH4lWFOAtqQax6fdDfel1ow1KJ0ae1tYX49PwTn9oKZvtPed63ie6OIi1l
qP0KLjr3KjvYKwpmYIP5G6DMXZ8aF5pOTu16X4ea3/2XQCgOSiHVbUkbr1wtBgUllNy8hbJ5yPT0
ZrLNgxQ4M0Rl2J5/xFMz9+u4R7NJSyMj69uu2kZS03hOLeBUgpFqzexSI9uFl6ke5YIAdOSp02Op
Cgg/ADc1iKfEkn/7QddtSiOU1+cf7NTSR+TA9YZm2zm18f2FSmFZl8j9MHYLQ8AHUhcjiEbHn7yc
H+fkC/wyztHSR7avW4XV6sAy+41SdVAq6nUBRPn8MCff3pdhjqYiEla1CO3e2EABV3BjScidu7QB
dOVjGA5xuPabLL6Uoz/xDr/eAf5uRV8mJf+w2kM91LcRbeYuotltKpLn8w92YoxZjPKf73Q08eGH
hKpcR+m2sewZ7Bk/CvtiHvLkIDb7JXUG8GvH/RhWSU9Pj4HkZgyLoF3AgIzS9dhBMriwY8yf4TjU
I8zjgcj70nN79JkaMmla26XWJneejOBNA/Ds/+5wB4sulf9PTQgsbB1OWf1EOxJIWx+AKKUGtY3X
gXhG3r4NtFujuzv/fU6NQ1mQMsBcPKHd6vs6qmpKxEaoOxutj6+ianzRC3Upa8OuxWvo/FCn9kDb
MjFyIPmJucvRlSYo9cRUAMVtufg+arR5p337VGXjtexMywmEP3QYT8rE5vywJyYHtsdERUTYMj1C
R8NGna63yPsLUGQgAvDzWSIQeTo/xom3yEqao39S7rZ8nJzG3yDV9QCUgqXF136T3HcTDCu7W9I2
cuFxTmxI34aaH/fLok25fyiWX9K+qLfpIpydA0gzwXSLu+TfB7B8CsOiO4T+AcqF34eCQgLzw2Dt
SolSLeXGLNeRL2S3mrEGlIjUT13GI+n8qzz1uWZvjDm5Qyb3eC132pRgAh5RJ1J9vKBCpPRDkhur
86PM287RQqbwTis0uSsinh/TXh8iG9FNsFMBHj1McRPshRXJ7aKQGwfSOcndESDE9E9Gq+OFTeTU
ZCHoQGCp099IYun7a82dwu+iJkm3UbpzwnxrlbfCei4D9UJG8uSb/DLO/Du+zBSu1X04Qm7bksxF
mRf91sLkQh7w5BAUTCjIIEHgjX4fwsknPbSy0d/Gdh5sYyxd92VDPOie/1p/L2U/PheJVXoTLJJw
x31KcRn2egUGaAdRrl6BcA4XKkz0tQ7paeHUUDMjSbLdsbHqFZyMxEWEM25VlTabAsGSh/HdpTT5
qUCdIB17vbkeRRbtKLQCnaxkDbmSbYGTgitG6G2TNfcFpNa0CTs5wFAo9TehVUteYkIUMjPzkqfR
ifMI+ZlFVxrFFZLPRytUG6mgdnCLdnXdYY0KyK34IwAu6cvcpA7oQl1I9oMzkt87/0VODjz3djis
Idogjz68EhQo7ej62Zg6RGgwthGWTXikOJNXg+wOIJWU2QhSsQy6C0v3x5xDN0C2DyUXx/2sZfg+
58rKMLImS6Odgh/KatLG4jEfY/nfLlJGITP6N9WMlP04PzoYKeQ1ocaszkc5+11WL1Kxzy6KkX7s
BfMwXD1mayGatI5bjeQqluxxCPWt1CXdHy2OKIQEtEaHnln5rCM8CYZL7aunXqCG3THrlZz2j56g
BvJO6psVMuG62gjD3zdQqc5Pj/kbfFuvPBaXWF4cJTLO3qMMXxWp09j7UbgN0ofCAS8OUWK81NH6
c1eYR6F9gYHmEOb4fOrHIVf0dEx3Az1g6OKbAsJtiBWAqj86QOvcRq3HRS+BiQS9GCxGbKSeFLmt
nuE4vemJuNQfcurNclyiAkE1zgZ/9NiZrcbUWKkKtj6W0nCFMd1cDG1lvZ1/vafGYckjjvqrwjp+
8NIyfF3Ti3xbCms9Vg5Mm/Hu/BCnJiYbG7oSmuJNJOXfV1lis6OXgYRJhZ2tWm0jF59y6q8H6eH8
OKdmCu0081ekuepHOrCnKwEvjggvOlVe+AUfqQmXeXIpnD71xjhpmfUGClDSft8fpxgEi496O0j5
aBtH+Xai6fX8k1gnxjDmLBS7sQk+4bjuFgRQ7ruhCndSKOcYwuC/Gi/HplfvCmqDHxTas+se763K
LTpbyVZ4smSRN3QdZU8qJdqmqRMNj1elAELZT3L+ShuQDwW2UNsEtLsR3vRT139WY6//g39ePls7
2YCBVcxxgoVM8+W1bcTgqRK5uaI+5V9B/cmHJXrVzFjYtekjsdLqfsZgda2zgaQXju+12cvBstYL
AUnTr/mXjKKTP0wpiysMaEYFp9opxNlrwAgOjiRcrNJViJAk3C9o8fdqyyyvaTMLX0YYzQiDgjbD
n7S3MM1oBWCHZdzg3CnnGSZGIT3NdINNdXDrk6R8lPxGrFNlFICseQmYj0ik7N2Q9E/iYZwE0Nds
zEp4VlULrBrlzn+aMBO9byCXgV6bNRVu0XZS6ZYSbWCu3o32a4MB85WV1nqzSAMzGz0fuBbsnrxQ
sn8bJNMrQi6ZHlhU2szfozU/GhF/Fg/SJumjJPGEOdibmnzHHleaYUGPYP4Y5nAhz082hfLC+flm
/y0AfInvQtMPSmOIHe6FaXdrZb30hp0xztSq+WTK1TpSSpzDqF8+Jlp/cGRgRrGBxYakgp71BuDG
qwZnlW2vwbBTqlzsZLNJl20TvGJOC1+x7959uf60x+K5j6NFE8hXdmIddF8TruK3d3qMPdgIYALD
tXRpp+W1lOswR3UFQGk46CuEEnxr23/vLe03ZPoXUY90oHCJWBBRLvCOebYlITx/6PYdtDJ0MPIL
bnAp/fxa44ZNAyodPnxrTu9oLwMPYdD92CCsA0CH27BvgfRsHIy+bAIPYebjvqrqzzFoDrEy1hRp
qb+Ar8uBKfkOTkny2o7CVZqpBT7IADZxr1VmNJlnG91ViKzAHoZlXeU3VMa2BoZCSzVIalcdi48s
KspHR9Hv/QiLLQUe5KMN1Qk8aZV+qH2+asF0jqN8iCwakk2yoC6KwPo6yctmW5hV/dyVcvwgDaXx
0ZdFv63Vrse1OZXETdCUfe1qbBh7kurRIQrx/wsiyBOLEIDS5OWxDkq2wYtgbp2T5DduLxivqJb4
g7NGi7dIXeDnF9q8nNm4OkPY0Q/YKje1bC6we40fErWVDrlEZ6krR6N8Z4ZjtcBKEd++VjVvGw0I
dYFB7J0cArwyRVVmoOgFv8OWqtdOYIjUxkW/cWzsG8wpjBcwfLqFFNoygFmn52qtCXNXcLnxOnzg
llhATRCY/AKLn06GU1tipNeNg7XyfQu+OMAw7aBbYbnMYQ3/Kuouem6HVtY8CAOVV0EuXCm4oLlt
pHWe1dKIIvtNtE+N+ZuJEXs5bOHc3k/Mm1zQ5aalWoN1jW3vrNwo7rsC9Y2qxzgJd40klrSC9Lth
SuV/oIq3G/SByUOr4Fg1gTxwm0gGTp0G8L2TtLpJHQO+sjIyXRunjmFUt5MHUlK6oR4K2bppMKkW
GmhFdvFtqhrtdgjb/tbpwmrbml013osRMLeXcye5t3HhXfaizm58SWMfapS8vxFYM2yTIRNPGD4g
9jX8jIDEwttQuuqS1NB2DRkga1FMrf1WjdjwuWZqQv3OY2x7oMRjw5UZyk3a6cClEztER5bJzXQb
B7JaPJKzN/B/5BK4hLcYLptATdeVWTlXlV5oqxwnOjfjf/L4YsyBZooOeZbE5YqEEJ2tplYI/IYs
P6m8hPvqqzyLq7ZWnMxm0dgpYQ9md4m5AY/vpAd9NNtgSeIs2hWyJN5zwEsPlR11aJwym815NLJ6
8GY1esF385NkGapiwvIJENhWqe0udm1D0jsXHW97NeTstrQFFfZ4W1IIfNBgIfdXU13jRN5Jcscx
aVtReLCcuozWctQa6oFvkmsy7wBpacybLWuk1RiThuNKaSTtprLk+gqktoLZHpjk10QJhFcrnDPA
vlLAXuAWLI/vE69rs8MHzoihtTaylsJOz+0DR7TTHvTayH7rSpLBxe6pOWEe8QGkzHh0Mp0SX9Yo
j30vtYGLBi55yDTswBsIVwedPqTYi5KS3H+IcaZpdNGd0wz9Y50WzhJ/BP9hwn5rxQ4AqBuA2M7g
PPOszh5fU4484RpjTa+ePyj/oLBmOzCNZks6UlvnMMUi1AOYHoLrlQA0CjMWWwMiWqgltgOjz0px
dQacCEk5wvG7sRrwfKaB2bttQ3kta1ywSkWV3uqobx5lbreLGUi5q2oNB3ddqdd5D4K5EKX9AJNB
TlBhNbJngr5eBGMhPqlZdVz4xhy76toapk80/eO1LUr/MYwrHERtpRoOkw2L1JUytmG3lkYDjblI
CZYm4HF0U5ftCqx3fjWY/vCp48OxAz9VrBrZ9K9NuJ7w9EyluQLOrDwogVxeWXI/7p2xlzehakvX
ONbJr4ZRVbInY80o8C8o1U3fB8qhjnvzxWDf3Oh2m676FjC0HGBs5eUy7AI58TEtHLR+j2Wj9ETH
YLNtOSIeUClVr2Oeabs0Ug9pQ+fcqgvL0VzYmgh/9ahqeFO6iXsM5nwVoQzAArm7qlSZEruaR7g+
SMYGirN2sC3I/r1d+NcEctUasi8u81KQFWuUWDIZvaz/FGWUKosgtIt9hXHo7JyTJauyklBUYmKG
52EY55hf5ViH3nYJ7Du3SWTj2bbifhEEzqADduQW5KJjSN983Yj3U1MCnhSQ/JnIKJFX3NOVfWVg
EdQmSFzSYQhuBNr/KyVJx91UJzgUGcwoA3smlgn2XlbB0ohrR4Cfd/w3a4jiOzvMxk2Ph8LbJDf+
Kg2iFA8RQvdySIlKq9TX7+TSbF/4OcDT45pIzchFsFdhAK0QVMiPkxE0703cKzcDRkMvMbva3eRn
hBVALcJNC7L2jUMJq4ikS+/HVky/tKqtl2FqAEJTwmwjcNbaVtOc9seBoe1uJEOXHlWjBD9cBn71
rIi8e501udg65CI92CMuCrCPm/oW1pJ+I6LSPviVP94kOTGCHrOes35U8QXwlY0Zqgbs/XpcR2k5
vvD72ghm51jtpqnJcFqhiPmQwVyEQBpkJtxcxUplonfMOO0mnTaRlhtrdaDm6iWztbSSSNk6r6p8
kWYZ8pt2kKcHPwqgHxDg0sfWGr6zd+gkeRF2LbFWNKfY0IcW1i63AfmfcoDh7gVZGP5xIrk55Fo5
HlBzjPAMq1FzNXw8OGfVSv8lBnW86vSo2YzckN2mNysOmLa3QtfmDOQINi0fnS5X62tdDZMtj8fG
qXYjXycr8BrC9f7WSlslxO0S1GZgNHG8TJxa7iTA6PpDZmJ46+Hj0RNBCplfaqR1tsKyywZRXejM
WyPe0glSb4KBAGRb0Lr7jwopuN1D99efW6RfYp8mZNhu/Rx7gU3gGDWJq8yQ/4RYSdBOYMDhvNdj
uzN+m7z64Uq2RWOin2uyxmumvMLCuFS7bp+pXaG6vBCQuuo0+TjiCL2yPIMO4GqDaRA/zdJpBrrP
B5OVJSmJ3nq2Wmk2jrsqaMqCmUnvgl3kEYyDvheLqB7YVHEUtej1HY3SAG9uWm+4aanK0jRqGBoO
Zi/vfTxVT1Mkd58RFx/TxecJem8RNeqN6EQotq1dJBImNhP0d9TDUQ/W3KjI85De+CCGCbNdqLe1
v7S63DBWJkoZWmEm33lM2E/Sx1F0RjMb50EeH5Mq+N232uBcY/gkOPqcGBR2UFVXAD2ywfMD3bcX
Qa4m2PUYTVEteoywrG2Gk3TrY/JmFcYar0wNUxwRGxYnYtI5YsUPssw9pdz6wyxiti6DKXI1itgi
nVGPXZXemn4q6NgNGm6tJWg7E7Vkl0/XihEXGr67k5LuIx09tjuJlFsdtgUjlp/67LeualwvoZP7
1TtutdaqnPCI2fPjNSx/cqw2N1OdTvXOR7zxAVq79ZcqQDtg4mb4D3uh5tyHYYTDkpM5yS9As7m9
kdOci4NJOKAuozqYnp0sZFiLFzi4NIRU7UqEUxhyURmMTeQXJm+nkHdQQABgVuAobnCyyvAwwyil
ygNjGSvBtKjpUF8XhjZsgqA2rzlZFdcqrfC60YabeMaxGhgM0YW9y/LyU+BwpCkYoYa1+TsyWB1d
4txYofxuShrBVIYLh1To3GsMmUthVlBcCNnHMjXtlhFiL7frSaDmQfvaDgOHdnmtjsEHRgiBFwUk
eQqdiKLmcVzecIq5e3po0H4ynuosdDsRN7WKAtqv+2tJSCpWYdaByyF1tc5fRK1ybSpYUelRoS30
vqldOO37vFdQUwrHiwkMPEPFczcdRhD4yY1JWnktJnvnk4R96GwksgN/cQwqHCYi6V3E2YNU275r
RyUSGyuxlqiEb0vFuqFZflOmWHePqCdpKSu3XMc+nNLgUqEk90HVvNdxhQMleyKmFFKyU6t0n5rY
l/pd7/mx/9sHcbxS4CMuMJl8shzlYQKMuVQLf5vLym/So7mLru0x1/1HkVd3doBmfrCsdCGZkea2
mnMNwX8gXq8pCTtYn+aDli1zWrR5esFWTVZxjcpZcvt8/IfOlZuqgQzPSYHVg2rcdDJ+MrShVF6Z
heaqyQGHNWH06eRcBXqOClMXKWBy+cVuSnyki+xXHZTlimZ6H6/ucpvK7MmSuNOEZrq+iv4tKzMs
m7LRvIeP12700npK2YM9CavFK7M1/wlqCLUJ3p8b38fRo2qSt6FTytcy57rsmgOaQ7JEEHa1JgPh
AKTdizH6fYIajyEKwvRDlXLozEZ++kLF7/wljw1nFzihv6gdPLHcLsz6Z05z6PdEW2sLOurLFI/q
oUK1sXZ6XI69qFbFysfE67oCCNzhLCXJezXPgxXXaHWHkAw/KFFqmLxKSbumS7B9D7BE8QKdddF3
RrmwJlydytxOr0Rrc7PAKm1JSIFAuCZsqcLc8iZDZgaQSmsec0eRtsiIDNINubYTg61cty0ghaHE
Q9SjAll/FEmKYZONNwjxS42tDI1I1SO+H2J0yw4rL8DwNnReHfa12Znpb8GFCs+r2YWmGiqQvGm8
zEQtQ3yWyB3gjL1qSKzf+T0R/hCk/h2pEvOBwkV+4/vRY5pH97T63lcTFot+2+YbkTbFbyXCzJlt
N/8Tdmyvit3Wh6moIfznvvSZaUM3s+JjLAo0koBx03lV4USHXs0/2cFeVbCEpIdv27yb1lU7fQJa
JgGAtmOByajuakpz15YZVvbTeKuL9tMopQP46u3QN0wRLsqNHTLt9PhutHLFHZLmua7DFyLUgzX2
f6ZGTdxUAmWKKtWty+ATGHngEhjabmYZV4XGLgjQ63FMZyOlPAT6rLf3hoLBplEOj1Iv8oWWtNel
iRtWgPefnWWyF1WFtjPrPjrIA+54cZzdxgpZEjOaKcg981x5Ji2JCq7/pfhiTwoe5q8VXxVC+oX1
6G0O698lEA5co8UgTJLAu+rF7MFM3UzqG3a4PsMYVcWzqMgeLH9aGcC/1qLqLI+j0/B6CzhBiTXh
srcw+J4CU7oTPVaJXThlS659HuNFC3xImQBtW7lDO91Xki08O6pe8ATkfAvrmOmqZZ5fEY0WUrov
uO4to+mvbQoirELO6q0chj2sd7Vgz9Yxx7Gqp87BaYej8lmj29AduD27kQIUMchw/mkqSzv4pn2r
FK2OO1/3RrQOH79QStn1KxpL3baNcCIh23bvD1rMratOP0gMpQ9lHIXkQ4nKizrU74VhsoOMAQdn
EAP2i2PeQ2uOh9pxXuCqPDuNHvPEqeQ2U/DW2qRBWmqCmPDWJadRd5tQscdGIHY2Tih32FZMwy41
8VHtbL3M3QQ7aBzTg0Fac3TEaMAn3MRzTm2FXMyTQ53kmUT5eKNSzTsYwhgeOKPMK79PR45Su+l1
NwCZ/9DCTlvaVdKtQm1mAM0WYZFTxQuSpDgASPqfCA9GbLdsy8vqGG+9tuDIAaS2E/UE9aadMCT2
rWiJPWELXBUvD2QcYutYmC7qnW0vESgnrmYJxx1KTMaVlC9YG7NnCbFKYxC7dk4sFqRN6ZDX44/e
AJ7ekXL39ABT865Vb1uzuPYl/12tpo+6TMSCdMC0dGp1Qk+hXusaNkqlLeeLcl6Gk+T/EVmfLNW6
bVadTIJqtJ0/k61voWJQy2HNYFzYzC6zqlu2yatR23+0VnyqzoAteVXMgK96aQ3CX0hdOKzsIMCO
YaKgR4pYcrMqEIu0qP9guaNiXFEGqwm74d4kBJWCMVxmOQmS0bCbHeZjdxgjlt7UymI5ON14a3AA
etSBVRcHh2iRGA05y5qdD6h63eA3axk0ngjM1enbwUh8IFtkxyJZBEnyLg1cNKLUINSPyNtoyK08
6tOJ61tJtFEE4LmCfDskinja1R0x7kQ5+5Bq6KWiXF+qgqDJMMxXmAsjGkG7Ze9hiegTZge4P2Xr
mQl/G5fdx1SF8mJ2el+L1lJcHzLFguL7a6/YCKMM5zYLmcRJpe9UWRxyS6QLzKvbxYgVOiaC1k4N
xhdpSF7abnolgzMtxv/j6Dy241S2MPxErEUOU6CzupWPLE1qybJNhioo4tPfr+/kjHxsqRuq9v5j
vZwcAiCSqgxeqsJz9twD4hC55XbxyI3+cQpBOVsRvfnZWKQuTwQ1r8VT5Ki/UyPI95dw/8odvxj9
v0bt/hXlmB9ds3k28iBIYRgxL5lGapESRwr+2Oz7nFmMSBK8TJAlBLgZ/pUch69NSZUS4fRmuoIl
ZyZzgC2wJfkYrFT1wQNOqPokIsNkkqtlYor5D+Kag53B4nQk0sZR6z4Uvr5S7PqYdWpGpxDemjB4
Ndsg33WzJTjw+Z7Yosx9Ie1Hpt/myM1Ho3W9/qvqLTjjlrD56Zp3/n2Rzqa0L0zKQVxV1Ycypl8i
G17XjhodD3wicVok2LSfIqwiJueu1I6nni4JN8AQTYvW72wcH4OxeMuYHWMApirOSK6Mw8aL8A3b
xS4TNPZFfeClVkldC9fyHPPHvKcN/C6euyja26H8cFmPI1cxerrZE1syXE1YGzvHXIozHUu4CzL2
hnW4z0vznB/CjD6TBbchNztwWFjQJZNtQXeoeBsSJ/f/SEu2e2qAaOkssKd30FT7bJaUzmrjq1i3
mz04OqF6dUyrjodQLzltjRTmJEVeFEkxsF2NU3kHpcaPNqJ21gkxqfVT7Z6n0MtoUSC2WgujS5bB
+D3bCEXWqOCgHMc3c5QGXS9udRwIiwGsdOuEPhl9cADdpmVaGFDs8ajuw5kSdC45TUubyVwdAtDv
k5khIbbn2dvdk3fiwJIX5cjx3ArFnWf1/yz+fNo7BW/1Nr1FtW3du51+dflM1RuvRNrO9LmvmfuH
TO85JS28SYpu+eQpep677GuQRNbkHXd4OQRAXMK2k6razmGDp5zt63kIw+yxHvzf6zo0iWOtyyGy
hr+qdBkhuGDS0AgCzlkgA4jR7B74+BPm1V/IPEo2W2qTQ1n8jtZhS2qIlYeIueOCsiOku6oFKvOD
GURlE1RdZ/NwZbmi0tHP3GMTUVpCEK57VCALJ+EEDBN6IVJysk2yrP1xD26f/QPAMv5yr5Iaw4T8
ZLtqVtjm5//YL6mXB5QIaX9t/R3UcX0U8CaU6tBD1dtyReqip+yo68y4jsCpYxz0Ul37rQkuNaUW
LbtaI8Ydb0hOF3XHkU67iMsGDx1a+BG7NvqEz3FxAgiV0HJ3bm9uU4xeirS01pow7Fs+hycFbYZX
yR8DAobyob4u/xnEGHyLjSYIFI3Rxegqda2zMdhvbWb+J+1su9R2ML0tnZt9EpSudvCp/W5S/IYx
KIHxI/NJXpsN9KIIh/ZXuznOQzGSEZ9ElqZ0KCvGp8LP1bPNEPdnrbzqOC+8LVVZgmr1Vs9T5Uf1
hdQXoPKgp55DAtO7zbRdcpv+PkUb586aKParEICjhF3rm/YpciE7j+YMudjXPhib62yU/ceK+4zS
IokzaTNVeHEbSCyyktpXmgFM1H6uqYx4pN3soRfsda6t218OSqsHKgCnOqY1VL0UuVMcSiWaXea2
YVKOoGxxNdTRp3EH4eFfMr7mNTj5jnSOQT8b364rm72ROWhQRB0h2/IZTyvlETIpJgsYau1dMCsn
Qls1b4BVpqCrRFg6mbWejgCbiLu4yk56M9x4KKEapcTBmDsYe9iH3F1Gg1w89rl6RYhFNZUz9EFM
E+f4vEz+/GyKvjpqcv8Oa054t6NX61Yb/vzIsl39W5cixztOeFsAwNX9QyMZ8J3aBIo3rfmKHSN6
ontU/nKJKjxTbUdHlLc2e2Kbh585CoODlff5f0U5NrdiMpaz2ZXOabQr+1C1rnNCsCr/24rfvd+3
STCXwV9Qa/rBp6o8dBp6Mc5b3SZVtqxPTj32b+Ci03O74kMFauN4dZBFfs0268qyMriTBuqf4NDy
13JZuA0MYskKqjbfakNSVOoXxUs/OPmDwd94a9uKg951hf4TTFu+n6ZeJUOQAQE2S7gPnGE4dYuo
LkVrz5esLY0LrdEatMgxsIhFCAyeZNUNn1sxqxMoiZ8aQ9AeTFV5AGLAZY/TBhhgAy/ouCtr51jR
jEFxF5UrfATTXoRF9NS2jfHL77RBRaKb7XyIsJQhLKio+arcm7bz9mpkDFS6C+evVnbWgxa9+ohq
GdJGqnR5aQpJnIExELlhudp9w58pb2VXTd+DH27nefPrX9pgpFnNkVWs0MV1gTN63Ryr2BVSBAd/
acedFYbd1YmKNc2njnVBcKtQrgysjFLEqt6ZrIY/nbKcD2vSQxnjftafsHjTORoq8GNuz+81cPuP
Dv/IVbaWvJKn7v+poB5PxRqKG61OW2qZHlhPKXqK0fs8WulwuwOLuTsbV7Pj511zKa+dDLgy8Kn9
McTgMJmUK3vTWrXWQlJYs+S7CMI5v9CgG1Zp1OCfA5XwlPHGtr8M5zIzuFaZ4bItUeQZrYfZaart
zZ1QXxyE6m0vpr4hFA/T6FpN2tWqcv5NdHJuMYVqOjh5qukYyvwu6Hb16jjA3aWxeek0jDAHpg+H
EaP8zL+rfvFXVBmWSTehZc8y9SxhMPgZIg8ou2DCiCtrpKLMJc5oPI/4QodUt0uodlKjbU8deNry
sI2D0R1Mpyuo3HVD/sEZFO4/1lo7TKrVgmRRo2/yx6O27NOo9HPjHV2GA75Z8fAiNVjCbCeWmurX
AmJJ7VTtUsRtOmsU7nQ/QHgBK+g7JEMCt5xyOtWahpiiS+iDqV1cMtiMQ04f5HZgJ2N5B5QvKcvd
QsT39gAEbuPmp/i53+Iic0NaU4kKumQOMV8pxccgVUobYyLQh4+7olv5/7Y+LF8sAiJUUut1quI5
kEZ/hhXPxE6y1lhHYxGFgflC5Gvsa6v2k4Yi4OlgdZnwEqsY1r+boeiDi8J8ebe2RiEqp9yTlU77
x7zY2vIIZ0e+ZmOwqe+5N2mv8yAUMoqxy5U2symkJ3XoPHatAP6zTcuC9tnzSglSczKHu8mX1kI0
m/Xaq1NU16X8yJdp3Nj38s7K9gGwxbn3Q20+0opRL/vAbKT3ZpQ5IYxLVRXWg2HX7nCurCGiWOx+
7Sau0ato38Cc/Z76XHMeisaGr3c213+glDGjkHebbXQmLjUNKc2b6pdVOJwXsMhg7sXkL84JpKcC
ROqVOcbuJhhK/WIjsYxG63E6B0Vgdkld4xlLqqUV85WyUs/ahegmy/1mde10siGT+eAtZ7oSZr5l
17YszD+rUJGMR2FVzJ4jmGcq5ZattPVZpjyb5kRd472fcXgw+2acfwISTN1jZ/dRQzE2CcVcrZm4
y0/CMX+aCT95gn3hd1rVwqJCWCKWkKAbIFuppZX1vgzt4J3EtJoK26w1/8KhCHmIqHC0dtkWEcid
05FMlSdlV+EuHG1b7xdgZxSohqtWWmlpmzqwtqCCEvhnWUl1lMtjxlneXnLAA5VggWl/cgO48mhq
r3OuIrQGvQ/zHqx5o7U7fDDHDH5qKGmveADnR+VOc2UYJqsrI+r1RrWJJ7sI6/AI2GtR/YA4r0pB
nlvrMnKuf7U0WsEdSwdS3yj9jVrRJSiDNyuiteS5kKXZ3SJm9QnLqzleh6kkfMWgzFIfVCWNKa5M
EalkNgGgjp7b9p80kob2O4M9iiECwKeK7nW8GpdVzlGNqmeglBSuH+gVwyQcYiUyle/CoUFYWuKR
8p8NsUpBZzQhTBdf3bV1kc7b4pZD0BgHWAu+IlFyy8ehYW7lcTTrYnogjLVbD30/KnvvspKsu962
RM3eP1HLBaHgtHFrZQGSAof2a2QUFFW8V8qS7/PSrC++XYVLeuc0PjBR2MttcQzofNnidMJJb2fs
0Wj+glMZZEt7FlFDYa+XjSxjden24b5lzfMP1grCHwcYo5G61FbfnyHWNVqnJjeGdF7CaYFBC1kC
upxFdU9EbF6kii5kH/Q0ghwg1DiXwGVBaFB7HdHo2kRmTTVse8erm7EpfUqmM7U+y9mld5VxtOQI
zFofbWDNwxlrzTX7A9ywgKUhvvb69zWnSpwPLIe3h20ePBl+VeVmNf8gR+eGJIcisy6eMfWfPbFB
dkx5MB9VHS0cczAP0xjPA7WR+2GiGRa8Pq/b/RZtrj7S9dBHSTjL6j+5rW5zjuwWfXzW8nyA+09K
vVXrFC3HtchrKnjyyXOPzF/btF8yBCjHQW/OisqoaYmoX4jfKTOt7TvbYxlP04T0ZefkesgfIfWt
tnun82EGrKPOwgOSIwKpQqRFG0Od8clIn+nZvptoUGO6ixEYFC0r+S0jAMwEhspqgTskA1K0VdGb
MyD637kIcO+/YLSuEI6I5Hc2335wDHk4qVAXaObvVj7/jHCfqnGDgnL5Oi7+Hdjj0kJ30nqzcYFV
caiuW00LLMErKWixaS1tltmIsQGSIRbbXjFn1F5KEEfq6wx371DsW+5tqxb9L80wyznF40+nW1gR
pL+TEVvBscL7Te3hIkixCjqbyJn7Jx/FDBlZleKk7oeEXs9N/KnyKnOTsQ786tWqFLWoDjKj+X22
Nj86oCUay9sYzqBXbCvzYHgJnhq0K3u58gMe2zBsmx3evEUmctbN8mcxaHw7qtKpvu3SHeJtRXgY
2pntn41AjvI0al0F72NkVgpR6kJnniO2anvGPTH1N2Mr2xNdyDMAiKGmH5WFzb+g8LT8hfwL0rAg
aJnC+kKXsj5oRzbBD0HLjXoI+t4drh6CEmc3eSt1RjqrliyN7I1lif8Z8BeOrjNeMqlb79Hw7Vw/
KP4VqsCl6qubDvtCvNCOEzINk9BSxOsWOWJXF0PHtOi0dpkovBycCLSLOofBFnn9xzUcg1+RCves
r9DMlbY+w4ijuSRBJxOPDpWUbbrYDYB1EEwrjFgdZeWLn62R+Jtn5PL+roSAql9aoHOH8olz4Hlu
dm482xSw8CHC6NimbtH7qtWIDGFx25a9Z6SAGUppWx/uycnN2Vh8aujIF5uCve7XMF6CypSXWU10
ji7A2tkO8xiRJQsBltZnNEWq2VXO5hfPIbVJatdN4FnJRLSNFRecPxaL30iZ+d/B4+9Ia7fX0BPw
uiPo4ED0zUz0ChwvpuIstVrToP6galzzsvWl9i/FQHf7Oef4dHblUGdfaOnojG1MYajTGvhDcSkd
AT3R61EOJ1wSprPnoGqRgXXr4p06Uwx/Mm6oZjeGXFqooA39ZtojhcVIAdyMjurMa4iWaWfs6FEW
rXGWbc7vQbo01NK/siB+yM163dM9H5pnt+V1KmNOwcrjpN7A/b15W7Mbt9GsjrUeJuPckC623DbV
luVD6PVV/1orOYevFeTxnGDlhpnd5gaplqM981kFRmXQOV9Pdkx0Bi8K/9ba7ciw74iYUGr9Y/c6
k3xahMqhzFnXZelTwy78DPx/aMBwuoD0FWTyLYh94VlzGjaIXncOG5CC3LCyLAlov3b3xjJldHuL
DOQoLI2q3SM+NLwzUYJZ/7zSNUy7NtzcTzu6aHFblfXBjhl16mO8pliRXJDl6tiqdREPgxmUSFL6
gD74ZdKtcWkdKk8u4SrG6DCb9fyfwESbsXEvcLNziUAwzSJRbyeMg5IdVduTsDEbrdGc2rKsr1Om
K5FOgbCXK1IYJ0ippL0PyEMp9Q7YwG5SOY+jkSxrFzS7OUN0RQssrRk7RU18eQFpXymo9KKCOt3G
Y3TKR4uKTI2OKiCmqPI+tkXbt6WtjTmdQzn+tu1+Is58yCrEaOZKn4/lC1mn1BujRYSa0CKx6Myl
llGPrkwhUSbwNqUGuVsDLKhfbZkrfrCxC5a0XqfMPlher/MkW5RZo2iP6n/wvjNt4lmxfQhy2/l9
B3NRZx4obUJojUsH0W6vM2nSsjOTZtWaiEtCGAV1u6AQAJKIUxFi+Hr9w641dP9Q0Nrtb5vcmPre
7qun/jlwm44fvMKgSBv91lP/JovQng+U4zbVC+qnAJ3AkBUa8q1pin1J0hgrAb86vnSNThfB87II
BK3eK2/nMH1PiINpBu6qHjmjPXbcb+2mhhM1u914rhChAUm2olRnuolsY18Gts+U5dnlpwp0wLoQ
kUofG543/iDBQsWLbKhur+zANLzyIaycbtALzoGDJBdYbNtW7CcHQiktbIyWl7K6rwXm2PbueyfC
bjsV2ln+o/ZaN1/r1pv5nrTxwjnix7LdC1eR9naNnwffssqGZYv70Y3Y8FdhNlkdV3PtqAOfUU0n
+eK6tBC1ne4v4zAI/zma3ftiFJi5e10ny2BcaAAGL54OjKKICwt8lvk6o+puCza9PE+WaVDTvOTW
9tMDiWSMTLYhn0WYowHZynJUY8JCGNAF1BnknMRt7cgcHkI15buBgSb4FFnefNP/aX6ZE7pOv9Ew
4XVuzWS98ehTZ08JjbvPW4dBB4i2tY/YhGvj4EhtQMmUZfsI/aIQjJn3Nl7tGtPT5E4FzkahnD+W
uar7BWtzzRqt1sVhWbx+e2LY4wizSlfBufOuEO1An67xlNuejJ7ZZXSbgv8OSG8ZA81dbiKg2gMA
5tsxzOei+bLNXP5EyhRj0qN9iM5mGRTuq2dEunoIgXrtayatDB2DuVEV/kM4rYiOAFC2Ak6UQXOQ
sxzzf33XcwMeJjrc0JeUJkVoPygCvW8GVXWiDbs5esZoQR9R/pcTs88+Z3PzIu5qThkz8MNad/+0
MxTHqbfzl2BdusO0ji2ZTezT0vDm89pVAuRNoTBXpXUuqnE9CtsTp0Y6+sYLmzl0dwd+UtTUpSY4
EhglGjDMoKFqNpYEQtGOklXPYVn0F4jKDjGDXaonuvHoIWKC/mdEZpNAxOBEz8geasmbS8bOii6T
EeQPS9d5V0mL6T+f7x3uwQRoGdGCHRx75IQ0OnumwThqEJZU8qsSEhDZLZxvdJjmuXQtJBXWtoqj
1HOTYZLwIbHQjGZxO9fy1A1meVN2/9GEc3Omv4MnAeuEe/FMpEex0q6NaLS1uDDbSP0NzVnsqrJG
kpFXvZ5jck5QsrbSuwZF5kfQSGP7uY35vOui0X2wwJgvayhlyv0xXQcm8DzxGK7HeGDcSVAWTSnV
DINE8evCERVu9eEYEHXBaHIMlu24/h7sxn9Vi2HsDXpg6NNDWJtCfc4PGxTCDpW38eX3bnhrZRns
WlvZKSySfau1o/ZT0Qjk/q1BvlPfXXoyQ46gKOtuCzJ9Ra3n7t1w2+INecsYi3WgTznSdVqu5vAc
bgENGV2Vo73qyiopzRXAGHXFbrQz9IR30WZr0x+gGUxToHSZCrjp/cwuwdjmwZ2C+ieOuaZ2IfCu
m0Wywg7vFHfWJ4ElzlHbWf4bKYuxy2zc+xWg6r6CEUXZLrMjvdLlzlStcZQisg85yrDLCI8dNz5d
VtPaUwUSAa9ABdpHn67yY117AkkTSDW9MDUKdza0rLUoSV1wb7VBc5xqpKNCrjdnlUY8WJlI6mb7
zWf7UQ3zW9T3OOOifR91+sTj9Mqql05NcCTGdVe23hkV5F9Z6xeCAI64Dj5qq7h4zXCrOaCmKPxW
tferoPI6NfvgUA7z12jOZ9E7CSfpMdBZwVd/l4BJ9FL+NJ88yv7WrKSNPQPnWjtxqQVvyShMmHkb
cGZz1Ue39J8w2F8jPVeYA5viq2GWjjvorz1ypM+eOvqgH9oHvx6dpFfzEwPBty2ynZ7aFyZgIFts
FjGniIrtfHqfsBNjYwv/G5bsymNnpZRe7q1R/m2VcaAOnXEUiVA32wmKvTe8LhR5eQ9dKJ/zbjk7
pXzBNofuoiC+jm+qytjobKlx+NStleQD6q4xF09eL3njjSKhgfCwSJ+fGzDQKOsPyIXEWsZLIewj
roPz1GNL2JZfy9j8l7PLRrO8wEWeI4j+cMkPxlwQCQP5S8DAA1NUy+jXfG/b/EBkZuqtc08deFfF
xSqoMvQOuoiOprcRGVK+CW/6ZEY75nNDPQ3d5Xk5nqOuuNZA6vvMKt6GcXxH//naDfnNKvJDNQu8
BYEDSJRNIrGN9o0E2jBFDqeSqZ6vrBs+8ovgn4Z6F9v2TsWhG4cTHg5Shl56z3zsB5ouNHKzOBBz
kUwGOUCZN38Xk/x0fRYMEjSxDW2o+nsdVtctkt9tl7+Mvjr1HgVj0kttF9zdCcZvlFEgwJDw9631
ae22J29eObiNA16TxGuCMc5GlmJoKYRlJ4jTf8GgXhgKjrBUqV/We09Cota1/+ASEZ8TaBH4hEy1
fvXV5MvBGMMPZmxEeXPFeaCar8xbdvRQP2JtQDrTPPiNceuQ/dBX3+JrBF6L/XxssA5Wz95mD6lC
lR9bxXqqMAZHbYjiuv+vNhykbuKssERtfnfekFfwTE9P5iCP6wwwpYKXaCuOrbdyxLTVU8Yvx+z0
Xdbbzt1KBJjRxXS3c4mprxnepII8dLIHmMy0tMfUsVd8BfVursOd7DWEhH/wav1RiALRnPhtB25i
jdZB2dYJaW7SG/I490Uihu0iTeQDw5Cn7Sr/6R4nW8h5Vemk3JyH0iRlXCM/36Q+rP78irZ1D4gQ
4xtL5nU+KmEhqKH3kZPfIYet455YA9CVZkiXWRz4Sb/wbvKRDtHJGhE7hMUJ3RL9yespnP1DB8ia
RnN35/fNl6nK+0OFjCMO7HY96wFtqFcWF7nkR9Q5KJftBlZnYNRqD64qiAqbHlt0bPlcPxpLvesQ
CoBP36auCOPMl2d5r7EJq4fOerTFH78dH1VVxOZdkdhVw4Gu0R0xR4j8YOS1QLRRl4lo3LNfqg9Z
e8j8hwdfbE82Tju7lRdCvS4FV5a2X7fpr6/GF+Wz5yAPOkzRj4k91B31cbEtpFBQZ8FCsXE771CE
6liTzZjIzLyLV/fc7Y9AnzcvVI8TPbSDtz7SJ38Zmd0nFT6Rj2PuxOpgqjDvVmijJSQTnY6wzqYA
wTO6U+/od6svdgFl91HbdXsv6q92B+RWyn9rv70O9fhc1cO9TfVhuM83VfCMAx2qS+Aw7DtUa3xg
rwVVu3CxO4aPQ+mO7a1orG9E3WkUbYdZyu9ouyC9AslR8mRu0XGx1FU0UC417NjUtySKQZkuM+in
0z6O/Q/b9inU9X+4ef7/VV4b1Ej5YD/S4fYylGNSbfqzW8x9t8G6BuVLIUJUMSWTqx3aSHhyOzUK
r4vF7L4aOv9cR4NlnxkHV2J16605S2G+9whYFRrxnN7MAhlyPQTN3g9YYgush008mD6WqlIwVgwb
Liahrlr64hQM4U+QqwdtK66ZXJIEiR/xURry2/m/Sl5C3d79hWd80sWZuZ5katcezniwhrO2mlen
0P7Ob1Ta5/IVxeJ5FiNf6Z0RadonCWgTB4t/JchbxEUwfXCVhruyNrmEKvejX73XxcrB/wktSKts
Vod6Q9seLQuOsvWMSPC5X5Ar5nRk6wWC24DKtgFco0XuqXiNDlG5cefbOR3JzZty6t9l2Y8peTLX
TG2fE5p2MMI8T7uq+GFU+GQe2alm7JPFVh8A4zIpWl/9VpknEWZ7N9jj7NhzSMee7KCVe0zWdZN9
lVH4XJbrP+4lO9F9cGmq4akup2/myDc9WYTKd0d3MX/waRfcakMqe3HzUDAjhDpCEh9KB5CHcMjg
musyj5mbKpzVXaNum7cADK/1n8EPnoah+7KUehqd4BAO1XWt20M/6FRXAMm+8W0FKJpViHKjQStX
19ndqucl/mite9za/anb+AEGw/mZwQCew763LqsQEmVx/zqREvNCOoPxMPn4kH3H7tGzzxPMNOaI
2CABMbWRJ9zY16dDFilAUKItvytsrDfR4WHvcaGl7jj5jBPygpz3pZIRYkk3RBtkz2jdwHj2detq
Xorp7AfjBzwfDniX46YJsxfTLV/paX4DXc75WcOfidHRLfBLRlEJtpqze8G+J0qvh8Htb2xT8LW4
C6HMhz0T9N0kMyPpw1EBB3AgHwU+SOFV7Tglk7EpdDqq3oImRjWlENSEkOlJUyjryBSbJZgTysSC
liMTFO5c1P4ltBG7cYzumbfmnYngmHkkSGHEXspQPQUYJ/J+rndKjb+agZezl9cNOvVjDYsyXYbB
OHd1eWb2O6ALd5KmtMpklMWUyqg2ObkDjaF0GW+VK66dzWWUS1isINs+XF4VAP4kIjc8dlTzOgbF
8f9M7Agp6fQNp8044EYpmSnukHnteMcsMI7mVL37VfVTmxL9BmUbaH95v8vocUKFJFrcAu5dvOMM
K44lxnHAkF01Qs4OIb5I39t+2wOjE4h4hiti/hc046XJq++p7v6a2Rw8hUX+Deh4r0Zaful+xMq5
ul+isw456IJXDO/+EJwqAO1DOTfN54DK8Yy7lJ7lDFUnCmtceFCQzLmLJeHD0cLpD5csgmcLvc6T
NRgCkV1gfzT+XJ28weZZIZbziTN+fe1pIEXgQqceSlPbhT7JivNQh+SIOZEgC3BqbIkGeDIPbm5X
BZB6UL3bJdoZ8Lttj2TePBVbQ7qyt4xGXKnIm5MKr8Gr33IS+gqM816BabLmkaRZ+oBTIZ9Uoq0i
fAXbdA/0vSOH0wja6sH6yadtfHXVMp/mRqCEp9Yk39Ffmr+RkbXMyTiMw1temWhUQxJkvke8LaRL
IExOh82HZ0IVJFicowFdJMDbijf4X+5CF8eOQf7+YSt68dhXUfYnKtvVS1fZ1/sCQRk3b4G5d8q9
31u+eTfdFsEOOT3XgGI6EZZvGqgNHet9Vl32JkrHfIiymvrRYLs7gAZF+VQc9QGebXgKbw+zOOKu
dOrHojAxT4CTBjd/2sqUI9k4zJkdMB92c7+fsqo8znfpyFaXGkawqXf+xqNcT6DsDP1zjRfCmA/a
qnLsaQE7us4mUJR18+8J6sXe0fUdnMj7epfTpYBCkFnEr8bhVmlrPsBD4mBxM4EHpPmPU35AABlV
f4DVvbhn59rT0pa1d2W++VsZeX8cUCJmMWq2ewQRE0aXMwxYfrdewNMGxM7u/BQI1z9QPKf3IgjK
xA9a/Yi9D6rbSP2xdq7+EJVXgI71JUIl9cbHhbR4Lsrd6DJeD6X8xv+lk5U6UVjPYHpGKW9dGV8q
AqW74TAwinzPfPzcEdXykpXFcIDxcnYR49Ovgff+PKLeOOXIZ16IoZ5Prk91xVFZRX2VUGm3prPy
pJXj8MvMVvcnmxHMpI7sq+syjB7/Mfq/HjDCFRKjeTdGV6DzoFLmBcFhmDaOch9Dw7EOwvS4M51s
tL5mzerZo1tNizq0/wgL3Yjj+VlizG6wxwj0X3aHOxFAWu+Gw1fXQ7GQNw2bG63mUTe0EcL4qsld
EPbYO0sGV9v02cOZ3MsZuSF2BzqJYzera+5UVd/q8p5dYhGZiVtgiscg0Ej3c2wydjvw7s3RbqIf
Cnc2A18RVifZMCeaKuCp9wLyRyhPjlv0LMB0+ZuieTaua1S8zgzAGRWzOE7t8neb+nRGoxRXefdS
h1EaBpBrjRieF78J07yKJo7rCWP8AhJQc/TGosxuGH/Ga7MgZmvaeoKIbZ9ahzIWyzxRi9on4Dvo
jQLjeTXlYzc3HwCALTL9uohnpbD7NnDxprphvb+Znp9Mtn+sqCJLA8z6rTY0YNvaP/uCKDScSG7s
2du3ksufocgvBfic47CHhhpUvFzBtXo3qFLlNzcz+B9H57HduhEE0S/COchhS4A5iIqUtMGRniRg
kAdhEL7el954YT/bEgnMdFdX3ZYy6rk0Qwz/D+bYfhaJxV5ay7spTVtegAPNK9K2eIfb/F0k8z8V
y0s9GdkhrqdqT+YeRzl5cg5n01559uj/4Qh8FQgeZMlZVpmPFTuIzfLZLPyJIixvLkEBXQKX50tp
D2Wos8xhpSQTYywcnI9t8sIiymDVTnnCOGBM0UqXf6SxRJhC3mS05Yuo8ED1etWShA4aS5S7+WVR
9geDP2qOmTmH6olPjtOGKRHUGrg2p8YcxdpimQPlBsp5vgibx8IbIf/ix/XAFu/ZU8uPo1GYpeys
q6P7w+XicoScV5dbpdTLsrjUF1SQK1rpmGOhZ92rNeuR8N1X2xDnoBoIpwROc4htWk+XBRnkZosX
4kva1bbKxy6eHWAmQ7HCIXEYxrhYW8vy0wGEPy4BLAbCkxsouhH7zNd6b7LM20eHTF+yhUdCNt5v
WpgyXJT4aAcquUpnpiqMDNxus5zimgsh1vsdSdajikdjFXT2Ldd8IprdOF0tr/mLXaX2rJg9BfZE
QM7qX7DaOMiPjs8sKoGDrrlaEwGnR6iSxjmX8jGYAJ7gof2WjpdFCPT048O0x0lRhF7mbuIq0Tbm
LN+qjJQx12PAcNZzEIbG4sC6hA/bkV8GQupBWoTKXVGk28W2HroU21AOcEOfbkNuv6WJpmP0cKdz
QYSZmyhGSFHL8phBvbiUOllI8oeHZc5ecSQSFwAqhRIIQ4BJRHyIDXFxTROPkyf6M/U1cA5+Cn46
vs+W3tzbpXN+6/Q+StGRknTecQW+eGOxUYNYpymhTZPIIonJLd7hw5CIt5iwGuSVV2gM9pYRrXnA
Z4Y/02/uM0t58Jeiiug5U3zw83b2px9XuAwlMgujdkE83/jEaxDVroK2NGKE16abZiavE06T0Mbo
EAUWBwaOQnNbzP7r5C0XEfC+Ewmo/OYbQuVHjExP1TWTdc61KSRFP0ZSsNLMcdNlUxK7Ik0ygF9p
/Rv/s3rXaulnmgZcsOKJ/Yg+cs7wgndxb9bGGdzUpfG6R3TKU+W2T2iJe17Hb99khO3wBKxSf3gf
A7EFtuGjulU4ysbL5DQvldBCT4tvTMR2OSUXIgOegLJ+ic2FdyrOsyvlPvgBL8giO20ZHDnOL4gh
rJpGjWSmlFg3WVJEhN4VanZcEfjKeLkY5WPDyLa47NqQHQTuo7Tb5GjrmR06Vo0lzWT+F1DPL0Va
h/W9n8yZRqwsNQbMq7zhaYaxRejbeGTLMaxxI3fobjhhKpUJTtf66uY+KcwekzXT4EsyJAcoHFc5
kjhKJbkpmfuXJUMQ6YyjiTfUNbQfUy3lPZKD8ssFMePeCE14Ko3Ko1x5W49wn262Q4hBmlGoTefB
XfZRJ/OzzxkVabTioY1hkYCX+92a3oudMQNyOkzcg0Ptj2jA2E/dS2bjYxr9H27HTaEZf01vvPuu
iaJftWwM8kK97q+lrbDPYSjDYPDqGMk5wwZ4HzjiMXpktVC7dcRigkUwmO3YbrvmNp+3wf02sVT5
b9AbdRsTstFzZQo4a/hqYz3grMG1IPRq5yfxzU7xg8b1EoT3Laih21vuqVZmcRrdhu/Tdr6m2n/o
fHmDcTFHOiviQwS6tyKwwji2ftspjgba1FTzqMXd5h4bS0JQPmeqJAZnYgK8xFiVnyWU07JflOEx
Bsmeyrk7JfeguDOf/RKfK6OOhOBJ3aIBpdx4ctoX0nlm9G8wWDP1dccoaz1ARuEjrK/SwAyUOdOD
Tyi+KIN3jtJ4ZY7uj+XkrwwMrbAR2lsp59OwkKIcksZaF0H6TJg4mjWflygfDkksSOFA/iing9nn
h+C+hbqmPx/81660PCR7dWp4ZvmZWPZX+R1mcUyOrlgvcGKJBrzLEkN7Nb3bIr1R1rJj06InwuHU
EBFBPdXrmVzhaGj4ZZuSjsMro8xDkG17+8EYrAunCRHApbaI54h/UnMopJxpihB5XvMA6kPOJb3o
zRx63dhAyCWVaOXxrUrK99Lo3ubZO4ISegLNYm2lPdHm42YQJsIvsIQ51AYwKskwF7tG4XCLvXZt
O8tuqIJPlnEcy8B6GIAr0dI+9znaBL0HVtUZQ4E60m0gplC6XvpOfikcRMcmEC0ZAMYPGiSsyO7B
3Y3kMBN8o7bPFEnyOgyjxdNaPtPwf2jKORees67Yw0UgDp+xhbT5QCOoP+iQ1ddAXFyimhwR3N8J
BAaHMYer5Lol73zKUm266hpl66gzZcq18UhggwBZ/Z4RKTi6BHdpsTqkRuml30wWGN5mOi4oxyWW
XIX+kuLGjZfxqV9YQ86rmD3TF+A0pJnYKL+ducM8tfU9eTQ9344Ws332KOe2mBGSVVfXaNoKjZWV
unCj2rgPB81st0sKfqx16j1hp4ehxpnNuLkJ2ab2D3tuBwSv3CIIqr1hNFccc10EnOIFpocFXiJ7
zZQ2naQeWM/c3M7BzvSXuklfY7I1eEeeyd4e3U5C3ktr737/Utno+BFGm+MOBzU+aOR0zYoxwlru
jQag3GLs7A+uhTmFyF9OP64N62qenhe8pEjZw45tZSEYjkdq0U/mCltnSJ7ivlmbjf3Z4+hJp2Az
V97VsGnnZ1luR5Udiow5Z+6+SQLp7H6kyprV1Z5oxLBZbVHR1qSAt3FXXHszuNmZfO8m7ytbkrU1
xqtpAcIAq2Ixg5ehmx7rulmrctnjkcVC2PRQXOIXP3PevFSBpykhh6QtFDdRBHeJ0+72qedvcQdR
WvX+tC7o/jZWXdIG0orFXXw1lHtmqxFZBNfdNFneMlHxtljyV6lDClZZgH9GiVtIh16VKu0VwNJx
rvInWNcfc17+Inti45r0vT/dheiGr06Xf6Pl3CamIytu0t/R6NF62mqt38Nnc4ABgqk4uQwSXIPY
CVffmEJ/6XMQMXoPTNFe8lVLHsgOum5VMPZGAD1yNXE1Cv+gQF8QBCcaZ469tfJHBIYU/Bk1bsS4
dS3G4KGwiwsjxgtWPGYEtgjRNN9iWX11A04xt+MxgD/61iDhz1yb4zxHbe2dqzS5UFqCRfGDVyTx
r3jE82vX+XPgpM8kd+95Suf+KjeruNd/4lErkQosgo6YuUbgnwSbc5oCwwJKBEOvBKvRWtOX2/cb
HIXIH+Vc7qYhABPVpH8JhXbazLB1JiYwRWJEft2vxrI4NvZEpnskhW+rdgnnYv43SQ/lKZabCan3
rgKdsQ0ttGNQjibq61CQCIH/Vv70UxG8Y6NpDm2OB5wploqEIOeiN8Njp1oQgEQoV2Ior/SjoTWj
OwRd/YYLAo1rrK4aklajef2u7wmxs3vlsciKdwtNd2qCMyw8dZ57802U4CEkSXYW/V0CGEyOnUVD
r56LvJWRmaHpmZ23I7rW0ilkC4Jf9mn743fic+FPdcm/pH+pwaBkp17NKdJLLEQkKS89QrOlY3Yc
vCcOhm1CbZkupOtgxyW2LEKHmTZ+anfdjuYxx4wbYV8/+N0HPdAKE896ZnMnS8NXcfFtxDPyUaxO
/II45dtjCkvQFvrVZbbqlry6xi2jVc2cJfS9hBXjPeAODn/psu3tO1uaS1Etu3q0N94UkFmod3Kk
6gqidJm3mZqPS13uiUsSrzA3iwLP5mjzOm8/PJyqgvO9EsuhyoqryCqQDwMQKn/jkuhqmKe4gvlH
4vNsUG7J5c8z5m1VzsR/+vN4b4/wCcRPy1IenMm6+XOztdUO51mYOFrEYKZmtu+tVc3vvQRB2Jfa
2rDEo1d/YMJA+QU8wO82Dz9pegeeIdv76YeX0n0xb3obkvjTROoSmbciduiDEG2bl8St171kEDul
kVsQFlvaT8VSJr+awmrCE+WZN3OClzA1zXrqnX05aRjhmPD3FPTW8COEsxnHIvLVCefURvDzBEzK
1KYsnvuep6YL1tDRzlnPB2Hb+zYFPgdTih+wdFdFe9CXIZruYb3CIccfGAeMR+BOzy2ou8I8phqj
fxLbNCgc4dgDh2NbTCu8ZNGwAKxN/uIBqgUinwUyr/Tq0J9v5Hy1qNQoX0E6sCckHCwjxGuE3645
a2X/kXvEJOOY6cXEWHYJ6dQ38yyP7GeMwIVvW4RFP/+qB+cy2O4RcKvIGF4yG8aBFtbFQijnzeq7
ldXzGqMFDqIDh5B+gCl7TByAj0sflnm+MXMSo6MKdTauxtYf3gj80ilf91uQfsr4Ax7Suiji8yCm
I/aNdjX6bwI8kSDrNM/tGQwFTWbPpGRj+fkO9XRJxUrOSBdxS8lbRiNTQPRobB771q5ww9cbDyvu
6O5iRhsk8xjNiu3QqFXX9lsnNR6q0dvYzkNlyBXVay0+9fZGHIFH+SeYs/BuSEgBV6LPAGXAKpC/
pRr9gfFATB6jjbW2oJk5Lp9w4BzcSa7wXCNSIb7f58DZX958lNV7q6bbov0FUHIkR3g7wv7Nfepq
it4A00DCGyjDflRRm92E8we7qVTdrjHLMEeZyppl63AvmRflbltmb2P8M5pJ1BXfgt/U/x7KX8/Z
F0UOyKoNFfH+OqnXuRENamuy0m7aBQg8phYt6fhINams5ji74IrUDxOP4z383Qgruo8ZPaa/Fka9
3mxpgrNtEKShV14TR8eIyZiPV5Y4aCj66WDY49pW2csy/sQIKzhAudKKrT4+j/GjRGlo8QIlX4v4
50IWSqW9a3jgyYVgxv9j2zcPC7m9tImkfoHnycfmHarptXE+mX5Gk/+3JANXorO1bVrMmr6vug3u
gWfRDvxNR2nF0spdMZN9xjuZFXRkSC2TPTyPg70tbWNfdn8940sZi43M58gjUO33OET9ZCuCjSXx
iozBxb9/ohletdK7tm2wMrOLgpyBKy/0jHeRfk90oHb3UvVPhoXgbL7Egmll8eln9UaMh4YQ/Ty5
ayi59EwAzbFl0kRIKJcstQdqRLGDiE4xfpQQmCbui5ZKyfcNLNKVvp50zJRu5v10i76dp/Y0AN50
PQ5aYir+wJeXvjjjqzscuz5FOWgiXbWHIPHOwkDB8Ym0B68pBVtrZEcuwCFsluaEsPgmPe/o2cMu
qOK9PkK/kgkZJBY7WZ5MKMTvIRbV81ZO8uoMFnNVbnUGdW9jSU+clZc+B31QglwDjcgw1/2wGGHc
K2uaXDr7Oefg86cny8Kl46t57xr1aUjkD2fxR1Ky4MBv9a1BoXYXfZ5Y5nw22wzYyOjdMnAsOICO
+AxP4wTFwulibvLBeI3b+Qj1FYWzLH6QBYttoQAPuQ67ygGAZdaw60ULpJGDw+Zob5pxExjLNx7l
lx7hYJu00w3rNEU+Mh3fo36Ar4ijBBZmTkisdt0jDOa1b3tYDzGzfzIO49Iz6tc+825emh0GMhBM
venN1XLyDP84e87WnbENJv6We2/Xd1/l3TykbO9SzuqlynATVfEVnzN25pZGszDX4JTWxHs25TBV
q3EQ57SLL0HLjU4t+9pwHveNeWC31252yqMHqjhng5zei9NkFcDZ2hxjU75uodZEOsbWLBKT39LN
aq51xH1pEE/Hp8nLroSiRmZccsjVkitkjgYKymDiNQcHgryJas83OImJmYdQyDOlJcBFQuqtLKyu
0vlbMkuEpaa9DAb6YD0/KIGq4YoXtgVypLefJI5ORjxGheWHxqwf3CI9Llm6X+w5qqYM+pr4KUk0
BQaGT5+Ty7JWMJGm1aAVr2T61laToXKXx3pBJUKYwiLz0tb9l1tgyBtsREf5NbQYu4xuYyMxqskp
V+R1IGNoGp8uZS7E8c19IwJCGsdI4BZHDLr7WqJf9qRBxjn0UzYuadlxrNNInwAipcE3G3iv6dDt
Y7jTxHXcV59BZGK3Ia3BMejh4NgMigt14UKP6p5fSbdOQAkuBXo/Xoddblr7OS6TrZer8H6H5mBo
LWKLvZ7tRyWu0GEvKk2IgQwbTQOswotR9vGDX1SXzBmvk+48yM72VnXl7KYanqyDeho7LzjNcIfK
aPC0syOzw2yLtWZlf1kAoEnq8hGqBkPCimsZu4WVG4eK0AYmtY1eoOvL6QuqGkVIcGqFtvGIINWN
/8AOeYnIqV+adkJxAtBPEvXeQEAGAkBmYAOV8o50usvR8BYLnH3kPSLh4jBEF97P3bJrW+eK2rbr
5+ZdIzBPcjDDpKNzpcbHuUv2pjmFdLTfdTk8TJ6JV0X166KBjiQwTjPrg15PkLfZ4A3Hv5MuL+jZ
1CGDuhQ1mWDgm39pUVRhkFOLx7p+04WpgP35Pywk3Tg9vwQuvFeCtMUKEzS6Apnh1SAVlTD5mG02
+Z8xp47Ag1YN/o9f+hsTUxLn4btZqnlrdNmfb8Z4Vcuw8RAHJwaB2AklIymAYdhOHn073hcWBexU
vdQua5yN6s7vtK0jSs+O3Xv/KkK1NeiyfJlfXdqsyhiq/WxS/wztRG/Sn3PdLFetb9moz/bzgj1/
xRL2G0ZnXE41Jm0NvYf5cd+9dkLDHkDedIXFgnJJN74HIymOlo2ryURPqBvmpR4hbBZhGUfVMiBw
W/2j7avnRB8f2gW1NljwKLK2m+NIm0pk6OTBBbNlLvwXLWLmBBJp4HpxNGn06SXregt7pb3UA2Zz
X3H5TsQmDbd6TCbfempi8Sb8mPodeT40J8J8mp/KnZ7mOK6DMSx413jz3zrp/ybQ0YUtzuaknRNz
WWPt3yUlBnxHXyKyO1FN9IxINFjB4OQPyFmJO20EG7l5IItjMmph1Tb6Q6r7X4BIuU1cvM34fE6u
GhRqX/Zk9s4zNDhStzFijMfR3dqEu0fxb3YZ6lk5KipTXqpkfZ/Cpa18zV4BnXlqNadfG3LpNymW
gsm5w95wY64I06RXZRBtmTKNdYC53EkuqdS7kyNEwKSxMrieY/5iVbQERZZ9kZRc62WMV8roo1zD
ZGOUkBhxUT8RIizDNHUupjWAmhAlPrZ8h44A6m38l2fzwESAXPLSrkdbbXJm5rZwd7Ty+Sovuzdg
ga8JUD1iSSeijIfG0G+9roiMqi1lUxwqDyVJm57IYBuU8HwIli6ofbtyM7bem0n9uuD3EpiSEcD8
U+04ewrbMNfKmMgPFeiEy9VqmWNZ0CWxB1uPZjLP697H9GcOuLx0wzu3FIsrhy/FH2kJbKIwTM/s
R38Uf7VbHqk+vZBlGCT+sRCvdTEaYa1XD/qc0DDj+WnKaVtX3HVl4XRoHLUPoVz6WynFEBVBdtfR
zVvhdTF3u31BKaUzY8PbypaMedkTQA0Kpqvggyfdbt9wLX54rvqkPb/mlf8glj4/GsHYhpoDK780
Wagt/fqzKpzftPWmnV1Qu9RFzRbisXhqx6ZEibMu1qBX8E4kEWffdNZeln7aXq/Rs9JrOkV3kbr7
bOg4R0en/6yUl++YV3dROU0yAjCEPLdstBQTS1J84liqQZ+aZ5e1pzCvkHBF8D3p9U8zgJ/h6t0s
5UR9o2O/mR17DTcEDcTQr34166FhBPfNjN4PQgcdlvvgZWibbnPMQSFwMjOrKNJ+bXNTMXDdNkvx
WExFSOUDLweGnpkrYphifPW6ejgvvho3ppaA1zIrH6cNOaQIFyqmDSwk36TWx2tVVgmbJXJie6xR
WI+x8TMbbNqFxseLJN2tZdyNQ4YlqQ8k30NCqTp7KsQcEnNKpi9Mw0/+4v+RBKI9WfzdSDacRfA0
nYEi6pjBF2kBdK+62L6kuRuH7RA89pUttu1oMfCd2hF4CRtF49y4MtQwLjA1f3F0WBsldWvP/zZf
u1W975rhexxoag0uJv7go9Mm1tohCIPEO5LfMEdywudybinw+1xkkioOmwfaGz6PDbmDwY2IwEh9
AyPcRKkpGPCsyiWdX5uJeM/BHtsAz6s7zAGthoGNpmejXEKDPDnMwuKK+QG+mnQvrMYutjh87CRq
+eT702IYyvwFnoVbDKIGTJq+FRTqiFQ2ZAqruHWOaBtG5r7/zQ7llCzdPGRAxly2X6SWoVp4iGN7
AsiLAY+n4QhNoR8QPoGJoZAMSIVO3vdfZEphNyMhglUVZh+pQScyOWYusQaiLWcyGxmeAsAMW00v
1QORam3NxdfRqzD4ZjpVFQc5x+rBc3z3rMF9YqsIPQphcH1LWGA5eAbn+yRatY4d7GQYzpyV4bcd
WgYOY+Vg43Q95BSQcGTa5gHKCJkFQ/+aVAN4mgMSwZ+P2AbRCOuBXA+ghBUTOZCMagnAB7NowI7X
ydy3dze9n78OXQZwuWkDP4y1gIR0Zcb/mOr2W5azeZESnb63lrn49fREhUaQfZYdsofpBu0mqMCr
diAFNi7poxcaatCyDp95CORzGc++TJMxrFXdnjtrlgS2cZqfczVovHZpcA7wj4Rukqk98K40jG19
/JCB30RTL8oX1pPYO8TD7gK4y1/JMemjrGfe1A0ljDVt/Gn59m5Or2pGf1Wpb0fp6RvfxU8POCV7
ZCuPTyR+bMxnl3zTrq4aubUt2rbMMm4CAZkjWMJZXWlCIoppieGEuarkG3+oMyIHK6g4GSPc27AB
r9hiOcHbV/UCy7wymOovrB3XR6Xt7ui+SDrS3aSk2Xb5kNz1IqcRH3GTFFd4781WisIKOydZtjxe
2o0tqMsl8SwfuCEocTf36E0b41qSYt8TaVTfVrZA9GzsZjhrU6c/iC4fH8euKOg1cv1KbHhOmDY5
9+h6NoISGC3tVnmtFflNvPS7xfrfhh74q2aOZ0ITfT8SQCuAguJosspIzmJ5tgJV+Ux9azwEw2CX
dmi31Jug/xg4D72+1hOAWoLvNuoy8c/0e6K5dYoNKKHnA1lJULGkkvBM/dv04ktnTvp3XDT22k2c
dF8Jy/tmWpK8sju5xUuaTSCaAJ4TSjFdc5+wrXFtcH5L5jD5rK+wBQUL+3YWQOppV56CxcSVHfB8
SB23x6jLeggna+6+OOGGNaba6dRB8AjZ24SaA8oan75LgC5ZSuw/fJL4XfGhvmCEzW+t6XMQ9nlw
d9P4W4i4DOXHBPwYG5CAn5sW4kduMiY0TSN70lITJ1edXnt74ZYtrX0/FJ992uOcr/mG/bTDozUB
4giwchtZ6p77KbkwJ+UIS2lhismMrLI8GI29fGjJnejiLEtUdLo4Nf5EwLUtx8hJ9GuCPZq2kb8t
ur1L3dZnXCB9DGuiHLRHonvIAEOF5dt1HrsesySTssomN0LEz1zLsXqq4/K1GKBH+e4LWvK/MiAw
vBKW266kmpjr9AAcVfKM65mkgXfv20T/EAT1YzGTdKjn7s31BZhJ6lEyWuXODMYvZG7YsX1wqt34
VTMGO6o1FwmrKWgwsTS86nZJNIaY87oBkLmXrIwjK+LjUa+HYTfBz24sRnmzBMFiFFvKkM/Y8P4Y
3MbAh/2UQIp80DxdseqjpvIBk4orWFXDSrfN7MFikMBE5TvQxFMO+J2wVYR3mcE9Na+BuWE15PEv
5tYnqHWfSUPCQSNR1PPvs/oM748Lc3BooSPB2+C0dI7E/FN85gn6m1/swJ1syB5vB2xJbPZ7gI6F
xWN5LX3GmgzHKQhEs6vnuNg6kHpXsvCeJdtUVwnaf42hZdQVdxeRfabw2ASDMdhpaISaOe/MiYdk
ao15ZbBikno99i5DqXchtl1jlTPPOrgGCHzdo+bpZoF/TtrFsVPEUGr7nzM4W2wT1caKATm2+Anx
vusRGx6MDRRk7R9RKb26cn2N3wF+u7XrdAUSqcp0G3nVdiM3bzHg4P06xKkNk7Jy2s8qzu2/AC5f
2OsteAyBfgXHmUgtbipzI83U2P3f33TkH19VUnML6rW/SZK4OnloFowUjG7fWPcslhg/S2AqOgvD
HjJTuthahL3PA7hzO83GaMoChXKbt4EdKQqclxbQ/LbDBLO3zQJTk+Hlv2lQE1ZmyItGmevbQZYJ
7VymLiAgzX1gzs26ddt0EyuINwT2VDTcDZKj37hfgSrT+1flRQyGjM2Q5MV1gneCy6Pt6qPGlPdR
9bTXKUciwEZfPgnQi3jSlXEkgyy53DtsknytaLnRlOvFqz8uf+2sTfhicus7dlOHxAZjh6jIFueV
TZiej7Vi0I9pbFo3yOfDe1HV3WXwZFzsXB2IqKGRP5ezRitoxNYRKEVxc0cM43qFV9tqGF3R/YtN
KYV6uS8ooOKFwA1FUwbrOgWQqYGAQ9HHjynDhCGws/HKBE1tcQc2dynToqKpjavBcuKNlXdQnzoH
T7LC/EqtTpAh7qR9tSYzeBjo3N+CfARbWI4tYN+5ME/4xX2SWmBzufb0DecrF0gzWwfb9f29Uyjx
O3JKv8Tj4H5XIJ5Pvu14+4YB4ikzm3dpxrOIxgAKmBc0VOqyxmCYgzVi/kfCijSrPC4NXI11MyG9
VrM0D0VleaQimP34gkHhUrNQPrKq/r7poG0p9SWbxNj4yEdEJL/AWE7Bb1DTrq1S+eCxEqZmeV8a
WEyp60/0F9+DyxgFXHa9gIfvvPk7Azd61TAeoaRkjh6NngVz36K5g6kC734UTY5Th+OZOQBl+C9L
dT7z2srCEQ1j08VK7Ikg/HI3aL9DMPZ/nQDwhpGl2fZe3h5H+GWMD0x7xvzpintBkjkfo8bBH3O0
nBLcwDs2ldBIOvfzo0z95eTO+fTmxdAh2qD5AaL9hsjJ0CDuyqe+mcRax3J0HIOpZE1Z1YmKFqUQ
T1OTu0GoBPTYGubyp0wduXOtcvhghOU16yEBt74qXFPcz8J62wBdyDeyKofhwPsHtxlmUg5Nnok/
oz1uuDJX8Y7CpnzMSqu6qrqgaeUdM54YDRTvS4lZk9keqBe9tiCkMmbJEhZpad2wZRBlHC3N9sOm
le+OycbKdmrSZ82DFVHzDzetxy4of56pMVVCt+50H4MR1A9sYsGxnTnlJumw4uMxVyypj5vQaw0W
K1Ep4meZ8tCwU/1czMv0imipccWLgu4Kv4FtMFKz40w7k8NpgHYBbWXpMo/PnSZHXfbn1WRFZyai
5IDt6haIIWaabCTpxXGr7KHEnfms9606p2YTr1kIU9HeMTDFzU9IC+7PYmHDKjzvd+Q/vO3dst6y
Oaj8zePUZDdAnOwI0Y83CHEVJQR2hab1nXfHdosPz4aGmrc4SmRaPDZ13G/wkyQreAm/ReFphKo8
bd8FBrbJnuBgJfUFiUNvruyLWPZBYnRnz+XVxhEicT4Xoy1+koG0F7QK8OjkfYsRwlmO+OMw0Zuq
dRoMycbwSJzOCoadHIrkGccN8Zl86uaI8Ea5R/7/7nrOEXh/Y8Sdsx4Eu1W9UW7aZbK+03hsQpsx
wjviJUG7SkTMRORf1fX2eqyXh9pKHgamR2EGpu7BKQt752UaEGmK8VAvST42o1yT9JnIaNXOHizX
QwfU/iy18jGgTy5WwiB9kFfyaAGhWAPToq4D0h3KJIVfSSIP9ScgTlPM+DjROULlLtqj1eQn04rN
Iz0l+NzSiDF22tqDp+DEBUMJHBCwK5Nzkn05q8zIsbl0N0b+hd3yX2cXL7FrcosMOV17kX23wUj8
sNylCYhfMyjOvsc5tuQu+52K4aQFnveQyrHZTPkSXAJgTYeipYYRWemHtp2erIzJqlXGCBQelFPC
42gCGkRqCPczFFqBlMzC6NAwGeyypfYbKL4WFQ4WK0hqSBdEw6cRGzgmOR6QEq+7ibMIljhxjZes
Ht503XkbzfQLZ++lbOA7k4dlNrykiuWB8bvvU7lWTGL59qyHebG9KA7sZ1XO6Y7lLhC+XNvfa4Qk
WKBgHeEauBFVpxlqXH1hD2rZM4a/hRMJVAAhWs/t8q0VOz4mS8OWEZgeZGmvVAdpAsIgUqd/sXmk
QpLg0R66zwTS8zZxc0a3amqzU6oFP3RxMb9lt/xCC1aMgvtnD/JCqA9tzw2smF/ndfvV46gFcozZ
2h7SN2hmDeRHqOpNPZRrR/VXSJQEyygXJiISWC09Y9NUNBqQOOSWQc3vNJc/nMwV2wjlhWVF761r
foL3foYS+Ava4wQM8KMo+jcW5X2qHotYvCQ0x1rPwifvBiOQimBc3rTRuVqSMImkPsTWc5Q68fih
4S6A3UnyOBCv+T3RWQIvjUG3rZZKOCCUp+M8j2z4gGlJuqvCuaCjZ0oT9gAw9ut8tzkO2peuMX5q
dLXVZfDCClR7lQeAAXV5NwX8x9F5LTeOZEH0iyoCtgC80nuJovwLQlJL8K7gCvj6OZx92ojZ7WGT
QJm8mSdrInB1Lz51AkbUMx7B7WGgqHDNi4m/muwChgVCYZhzB9TrpMKNHzTxVtrq0QFXhHfeiXeh
L/XBNSVygWcim8NbfOiLoV93Q5++5Jkv0b05cEeAiBeNjYGut9lO8sZGf4yZvyLfND8ijp5Fm/8M
ZTX8jLFWO9eKKYrIYK3V+scbBGVdSOfYvIOJA1w0/HqQlmd3NFfcw5xvhIGrkDKv0Pu9cWeK+TrG
RfAIh4u6WCmc55AUwrutGl6UZLQu9+z7wsy88h62JHcGkA1Ct4+iHo6AopWK0qMR+7/3a+DKAFu+
Hui9Ok1+WT7VnUZ+KwmwRdWEd6KkJo1iAUPJasOz80+P3i0MQHF5JotT7zwGGSPw2NL1owP3kVGM
xag6HsFH6HPMQ0DpHzNGL4fp41MZWIpcLWuRvmde++HNpkN9HkzxDMQ0ekxyyk1mupwg3SVUFW8z
1UZFBCfpuJqxrywSkXmPbqv7TQ3rZVOBRAPM3uRPlamvqSI4ZzEbIw3VbcqI0bZSDaG3jtrDVBJr
76VvLIh00HlP2BMxPcCDYRHrwT05Tm/m2FiPkdlgsOW9WgySohEjQVInWXqq6WyjE7Ypt9i7yCsp
72DL+CsZ+6eZe5AUpWLC44f4XIyRr7+/VFN3DlqIOLY7faCIQSywyl0TUJVVNjpYl3SJPUDdKZgC
T/YSSczfGCI2VyBvbi1lGxuSj9xFBXkFFDg6yYgSaxoISECPv6UxFReSgdwpvOxSc9/n0Gmgcpn5
CNiBpvFTO6tLFwClyceCnYkchhTxk/bYV0QeAQsPOZ/lrup2CZclHi/ngRLlZNlZoFa4Pqa8vQnn
X5JyKOflS+31DId8dRYliQSczCUAA9Q1h9nvOr0nNAH+U5bicPaiB3mXVJm82pVL2YUp473ru3Dx
/Y7tQ7s31+I0WTtsb7IVZ8sdQZj1VsATArmhHlPSsQbuUXMilU5+46WtuTeCoaoXWjpcI9TMXlr9
AKPHAsPOtnZQ4tcJgLllY08YiOv7UDKck4PRYEJzOBcs1b2AT+XRLvE9HpOuNskf3UN9bvw2R77c
tE1MJFZwYNjSHWlsM938RqQPma3CqOuxjT7ZuB03VqO69XDngBBH+GzorTv0Ap6obOqtaUWgsjqo
z1UPC77C8gw0HswCnviDOyJd4hw9eVmqgeJVsCvZq+BPPfm1+YUhhT8kx2GlVYsV2Hbao1lOO8rh
G06Y5Stlkeo7tBMotMYOPvDWpZhlW0U1gQNKX8cqh5ASRriUbRfaRcO8eZbE+J1U5yuVd+5xLPu/
QhIohd21yQqXmHD7bUpBUJTuMmyjnr/sDb+intAdGVJl5BiaDn+BwVWcRhP8Q4ZNyJX4zzV34vLI
IPclrkSzjkyfe1Hewa2lKmFS1qNTsVtDpqZ3PR9rZKbJX/L2ijVU6Xjlzlp8y/su5uYhg/ZMdssA
VQ4LV95+J0PGolxTJ1Zzd3JLMS67AT+Go2d/k5UE/7JJ96sq4HWF8HZReOY2vY4seFZ01eSYC758
g+qpiKc5xvbogCgQ2jv6lPQcbGUYq9Ia9FbRvs2xHJPmPJAzmM3xjlfEosbolkupTW6dVAoiGcXe
5kWMvT7BzkP8L4LPthk+ojClIcmNPjw9vjcm2EOj5fJRWj5STE2BSu2OeAVpuj8aZEcWWdo/x8UQ
cryI5KtXs383M4G29N7qOdynfxa2z8Bidp0lxTs1DMRtFQgThzQnJkcoLfqW54Hc8h1iS3Prt3Do
OTsVlPdSd7tKJpvAFekSOD6pt+vH2nkSti0OwKPL97YCAWc7DySXvmsDg6VHwrzuHXHgTuZu7MF8
jTLv1ra1+1g0ZoruLqpbE1A03xTeP+WIf7pPLHxXLrlOt9qS4tB7ugC2hqHEunXCai044dxjRMEu
daRNXs/KV5CoGD/aqbe0DGrESADHSzAAwG4sgZIiUbqGxnyYiCedQxqeOMAOUGcCKdZ5m752eP+X
cdqwL9VTdhm7gpyBB3cpjWN+3CClRd0JX4yQ9LMr5O5u9VhRJZOhaKYvlQscKQLMzKAu/CwmC0Df
kL7brUASKkmlgVq9jUrfrJAoQx7f2AbLBy/K3zoL9HccIQgV5cEB5oo0PX5U0wy7AI4ODXt4eh5s
632SxU6ULf4J+vCaDNAKNQokLQ1ga96MTWK2P80ec2QGMHqwqGmi1w+bT4PaTSUWFZnioeADTmiy
btJwHNXbCScjIuwq919Dr7mONtBnbLwxGIeEuiCudReUlVs2ZpchKDZd5R5QrA5jZdI7UVPboLe8
CoAk540MICIMTw0girqm4sUk2zAQ8RYYnHBNcdNkpI1FhBd0MAn05ZV+cZLeYLGtqIwLjlPEB+1d
3H3EiF3D2hlZfLBrQhp9NR+hdT1O/vzcER8W7rSjSuO74Vq/oKfrkX70R9dydjEaUIqhcTa9ZSfz
s0NjdN+BpPfMJ5MFGOi0a/Iyh8Vzbz/N5vBM9hBOiPFjJNVX3JrbNjLWk0PvLRSFpD2LO4yZmh9z
puEpNkik46mjUp7Wrw2OjCXcyYWOsKUT+VFx/VjBlpqMUztivrF9jOQOXuZpYYBQt/WVkf5irPkx
u+EQ2saDW3J0iOVRmTRMdNyNMAmUHhZPcuzm3S1I4xEklpWtrsIvtxbg8AAkBIU4gOUmMpLM6zTP
t3+bXPyYEl7TYK1y9Vvw2/VOy+He2wwztCbPfOwLa2NHaE9OtIStho+yPXCG3LnureQfDVhLc8/i
0lSSqMXVXKY8tTDjV0aMgxMwdCx+h8n5pnHtTfFILyhw2OM8xgaMS1jl2TZwuwMWrS8mTvhyRsoA
fM4/mrES91wC2ATUVpYFpCuoHv0Yw18cU/xkAOdpxniV2AzIPDJ5AeHBCN9x8BbiYsxT/Sitb9kS
DDXnswGlT1dXBe8/FflBhck+MN0HL+tOWV0/DFO9QtdaRLn7Fs18hYGOnqbCujUhS7/yprMxza9U
mi0zYtQrEqJqQZqf5KBH6SMDXsLU31Wq9wlTA7faADHfgYc+teSnLVp12hyJbvwZebjBi//TGv74
/5boxnstVLDuKAdXKLbt8GCTyQBFSr+BPBXwnJlRUa1hkYWPNwYNv/cQf4CcvkDaP4/zrWbq0Gi+
lBlZePJw46BRpSVA03jtcLePKjo8cBKCodvERPr88isdEs6LwbZumZJi7k1kCpuJ5nlEOwX+ws3A
8hfsHZoAZB4908kMdB0EY8SnlGze1TfBMO7r8a5IqrNntmudMlPRLO9cLHHxjMvJ/5Su2CjKQgA3
8jvTX4Teh5qycoSzt0aTsDCRCI9slIVwg++OxWDIy2/idO/SNVj675hwQqD9VGyT4YZF+0ORKnHp
O/PcdxMvVEfpL+LLJSxK/NZ/ZfhOh6NNpfs9/W/2e913+7JWx6SbunUNPn2KMZwDrzw5IzCAlAl3
pY+xidnJ6vynPnnNMbTO9vBNq90RFAjDTL+S67nGvFgaDEPiXd3ktEjGGKqCrUFtwkARb+9ibQB8
/A77H1s11nnGbx+ttJZWAEmi0VvSY1t7zF7pK333w+CV6qy/PpXtegQAMAuLhZ47X5hr9vHscUhw
LES+tWnp+HKa4R+LAZW4wZa6LLJ5/1KJD4pCTBTSVcOkbjDURnHaUNX/7+9hbhRMSpLVefnuNF7z
TSL0K3DtdRsR6w1Ue3Pd9uq2xX4C9FMhGvepfyec/xtbl7lBl+9K8DgIqhTBsNZQQUMNxdWMHVTZ
7FD4BNCyaNgJRTif8lw1PtUGyBTOrWvNMLUtyPSN8Z6865qKFYBAcqVIZOVVthV1a7Ld4rbFJRN3
07Pyckg34jx5zp+mV7eiSGxIQJcNs7s2DX/TU0c3RtPB8Agh9m11LcYGjwjnDX5M1765wZtgvgUY
ad31xlmpp4k3stAOKW6Cjsr1lo2E2DfZZ49/X52KV2C8GNKVt6La4ULG9RTgJSvc5DyzwTFQWHYt
5AXH3M65s29xQDDqb6+FB/lFNvPeVeV30utzI/1maabjSTgEcPzqW2PoWluC3EvZfDVZdup6hk2e
TxtSGJT4A/s9sXeKbZiAJlYMCdbgskU7tlRvOpR6WUnqbJmb40nYZ6751s7lWY/1W52yoxriGuft
2dD6W4TFLiEy6LM2dnSnGlX0UGCqmvLs0cwmNpySUIa99Wbrov3ivXflYxg3j1bV7H1KCZoku6UE
SKoUa3hqfllJtUeyBX0d8xxxHLsEQ39kQvbda69elUNpLVXmvZhp+YEOwVisl86+SZ18ZVf5X9f7
R6/rVoFLDFoQ6GgdeHJ1IrexbAdCGdmuSANqdNKvbGYGLipsCz2JVVVKUFHWcLfcb8h8IrflAzPY
eJxpcAbWmI6sUZY+qftYOgzimbfFfbELuY/5Cry+fTXK/lcQDTNsVJSoaZ9TZrO0Vu6YZ68a28Dy
PR85XcWL3MbiELveIRjY0Tvb2IWudFfJMKyhYP7DT8gRi0xzxA4+u3ciZc1oxhJ/liY1kUTmJZzm
vW+wICB+pdhIQyd95sJsLAOi5DGR+rBBtWM09TpU0Z7V6svVlPFZvMYDodJKFFxmxmpPgmKPrLkF
zP3WJVAyEd7VUgahXPp4J1rX/vUzXFxFeNNGsW6LedNQaOvZEtsa1O15KBkUpP8c3LQUKYYwRWIK
WGBtXpuh6IhRClr28ELSqeFtx7GWy0iC8IRQhFnPzJa8RjCCusMonW8D08DSsXl6a5NdFio1Jy5r
qyc6s4co+qFUagOtnaUF87LVKoqpS9S7vHwBTfLstKhQU3yiIWCLXUGuW538w4qCg8v1Pk3XOd3J
vcuZDlLC/+ZinA3Oe5pmRNQXI28fQR3wX1ILm5w6zFHJUpj1m9ELgFrWai+V/TJyH1u0Tftp9zDp
zOrDDLwPmdY7t54P+FX5UShbWmjHfK6s5lXb9RJGDaAJ756P9QFsGDG6mpWLECOYf1ST4S/6jrm/
nQ0ulQAc1wpPyY0EEHLyAzCFXkttdWL82dqG/UfuoGCUkeebpi3/yIe9dBZ9E1PwloyC9IZi02wr
9BwbWY9qjixtj1reazS9J7tzQHHe0zT+sXKt1Tx2n4TDzzok1tAWfXke42pVUvHWFf7WFd6qaTBy
R86lHPxXaHKfKumvo8fAycjELxc0yhvvXkDZbh0Fgz+eoF95RzjGX9xR7aXGa77s6/yNWQWwuXRm
YAa0EX7+Uuf9dwEnHCFzEWnxgERZXWVgr/K7y7hHjeLwNrJ6jqWxUdJc5gHBbF8cuzrjgahWFM28
y6k4jO140BnnyeSDAt2P1AmX7uTuLILmoZ1t7j2akc8IAhsBTa1XJ/3t2OkrMj5Gqpd1AfIgKL8C
ZhWp43+2LTOYuXL+qsoBkukwbpqf6gnaA4Rrm6CqwjeSYNdUk7MsGv/kY/uwsOKsoOTvqH5j7B19
lybHlr47FV1KETeGnXFaj5wh/IRgloAvk7LwgGFhksGWEN41SuhyoohezDg6BMn06lfA9mNey+iX
E+JDOkUHh6ZimTs/LUwni/o/PJ0oUFVMVhZEbRZxsw03qRnTI1Anu9Q392XsHwpdjRsqCTHNMmf0
841PSXdnW489+4Evsc5ojmc1otc67YufmhYr24r+FZ75p9xs1dWCgLPf988mDbxU29+R3cVz6Zvz
0vWmR91VGzvPf52Z8rCuMw+pcB+CXAxr15sfJg9AXdz27x6dNzsfnOYChNJJjPFX4LQ3b2reUG5+
B88jaVtNr0FkuMuYMIPsbaAS8gI38UnkFlwpcGKLAuP6YiD6iMblbCoDPCXblXswMgfgh/B9XE6W
u8myyF8WncGNa3gwkxF3W3z/Ibn1FH14Q2Q/Mg87OUbCXS56I6WKiORTKDdCvMl9rleen7/z5QE/
bStM9nXAlTZwyfUGP6VOdjR8nPtMvXZYmhpdYMro3E8wQPcSRv6awvyhstNa+UKcjFi/AfxKCL6q
izNM1FRjF4FsfE0j98EhJYl8uy578xgO8Qo+4VEVfGdo5oyuJZamfn6Hk9VxKXc5scMtyLPoZXJR
peFeR5s0xHAVGQogpX/0I8JFfrqDtn+B3bJ3QkQ22YLDYyKjp2xFtvw7KOY/ro+/zRSf25LIVUrV
LUvxcC7L4QXfQbcYeYEXg+e7uz6bWiynSDlYnJwB44c/7BobzxP0N6saPrs8P4jQhtWYYYS++/tc
dx9QHycmcoEM8lAAxY5yx5uCXIR34FNlEnSE4NCEWUrirWpfLapVirL6Al1Hr8ajRJBTbYiwKEna
oCgtDF/rLSOBpUMPYdvnZ4a3p4zcfpant2aw/sJWEpUn/xFmWwsPJMkZOC1YFgaUo7jYpjEFeY08
28awdqRJMQtBq7qan9xkuGYo6ZAHFtmIvy65MMDcCNRF2RDkIzw0hnx7oQdpYfC3piAAhQq3GGpj
w/b15RUJAawW9CkHvyKUu3t5S1cQykzrG7rLwxQzMvdB8WX1JmI+FVuYmyB7hH2xAl7ClTUeCX38
KA8ybF5tIt9f1axndKcsmbRzYkyML9p/dsP9bssq5s3+nvFyfoCG8h7f9Z2WOzvS1kJSou2N27bU
C8tpdok5s4e2uy4I4UOTX+M2W1r9d+hZj4wXOI3wZeC0jrt+X8e4K4isVD7Tuj5cz+Rhkmj+TsMG
8xBdXtTphm62ZkR9qfiEdL6dC3iIzMBXymV5aebhKc+sJ7M29WJ06p/OBnkP7tJumAxb83vsYMdC
CkoNjuwAjPZVUOIMdRERhQ9JYno2U0wKThQxISbubOrsx2p6qg81jGp/1YNnjAxu9fj4AtiC+EXX
xYzHEYQk015ANiL+bSRfBW4QXs/xQtXSkcYtnJn4J/EyL6a4XDt1sgRmsZ6z9sHCzMpu96JGh40T
Wy7GdssTt55OEPw9fJFERgnbUb5B2fHLwPdbRcD0q/zShbhiMn+R1uk6ED1TAzWeZ+nCxuifsKSs
cMJuB1K99BFxm413Qev/9qavd61ffiAYP1jQ6VIz+km85D6ovQs7c0qxuju+J6bx7njpK+DAbFHb
tLchD638tH4sM+uUJfFzG3KISBnanB05HZCRQVWMj7Uv9n0VH0tBQJNqpwZcDl9o+iE9Wstnf9rX
fp7gnTHRGjvMepMO/g3VSMjFZNuLs+HdwPElVZ8fiyF/VRan4DBi+EhW++AC5DPi8Y2FFlBO5Jxs
hy+GEj1uoL54rlB0l1I6vIvUSsbi5LrlqlDF2XTwFKTNLnXvcZxAgShn9l1Y2dscGm+RjYE1EWoG
hkd+o5qs89jwglr0gXNCI4mgmVu4YZI+BrZ6bROyijTo3qykc1YjmR8lwqvDPWVoaCd2PD9Yz1j1
zlNdfnQm7yTm4AfaAV6JkWzjEe0O4+opngUIahHsy3IOiSumR9xVIISmYAtv4oE+tn897x0fgH0O
4g9ngqy9DHX70tXc1dJqHCmlarhyEWHxKUUqGhQZaAobKfjwBhqMtucXVQcvc9XcYtcnC06ZeDNy
9DFaKkZoSFp1slmGKDBLysDHBe1BvCEDKkgOLujkNmaz7mLWocl8JFm2jwrvCa9VxuuuBrYN+q/s
zr/5fXisDePdYpY+SlwlnLeW1E8+27bBeNtuNLeZ4J300f21M1/GNv61OvObAaqL+AByX7qwQcny
Y5zUQPPzqVwnaVTuMh8b3qjDvyxB9otB5rPKILmHgTxatPMltf04wHzMEPhi3/0tae9m+PQ4tR5j
6cHtTwEnmxAzcq7iR0p9XxKaDJOED+J0CDmUcT350r+4CY4jkPUTtsL0bJbFZZTAMooipOeXbgcw
udYkiiVY9X9cn+8wbgrVSFw8epxWmrlejnr+9NgGyIReKN0868TeG2n9Xhn0MwOPeMa5Rnt2dDUr
mpBbC96f6b4J17s5kVhrs4CuGlD8rcCvmvU18K1LdX93moRTMm5r/EwJ4/JAuQlidHg3b2/SybvF
zORX0ZTd5oZfMc7NhzHk8BLkV2einsJuthoB3GX+vCKUjQf0/zBaLj/NgP1dZ769NjLoWAbCuRYd
Q3dYIpGaGMqZ0WPaBc+T370X3cSCXx91Xx2j2flq4NNBc54Xue98SYUzwYRdV9j93gqHTevIHQUT
68kFtyqmh8l3rzb/XBNHDhJ/XVbZEy6gOxOSuMXkr3sOFJ6ZHJJRr1o7/Y0sxCYun7AuYii6McW5
kASsJ1+P/aZ3IA77LhYW8UNm4s1nZaJCUfobVY1PFO3h5BfsbgZFNSgk8oWwwodjhJ9B5nz3WfnP
b9VFsaQxLCV1NztBtMFruqbY7rkEDAU+U7IrGN4pltzofbc+56qnhoc8Zu6Wz4PA3wg7vTHDKy74
a96P8JPtButWR/prEMeIgyWVCCtj6EClDCfao1fkkk5Z6Ky92j64XXULcQ0vmwEd3upPXjzdgq6p
GCOod+ZoE0jc6SLHAq+zlW5rvySxgjRZ0EDCzDvb4JhEPx8HY1k3SLvOsI/7+tuMcF9klvPQ2iRT
khBSgqdKAqSJWJVkTkqC1WOhd9hPuGySueda/wPK9NmdqFQawFwxSlK3lE6aBalTHOkK1vIc6DfW
+o/MSlwUJuKUSlWXuAQpOBXPFSguSFDE7gXQ48Frf/p7lNSSxauV0cphGit7gKbhztBZzVfgl2+y
0CR09JHEFd5d+mWh/C0Lzz/YnkX8mC/LuB86LIsdykMadbz80gSw1WuOH00XEXru3DfnfveITf+f
KL1L12U7q6RwK5cmPgt9VSJ5NVrnOTbKswT6iJ1A/QVTtu1astO+QRWZbCxwA4yaiR3E0LVp8xjZ
zkO1NTrb2aoCUEgwzhy8eWOtZjXUur8Ta/X0knj5t+0WD3U76+WcWnplGD2rtK2PicxOcWotSfc8
uUilyPEtrOQp3FeD+RoU9X0DPEAGOpeO/1UNSOeY4ulIR9kR0Vk1XJXy4rUCqMb6+iraZGeNFUYn
/YLN82Puxp9ujl9VCICKJk4rgRZHj+e+5ZCzIHjpIg1AE+6m/gzl7T2OGrBjzucg41PcJBdwN0Sk
mTSrPjoyePmi+21V4hQ2E7ZzCKhr08FjANr7nEXdFsjbYbSHLYyI82xMe2xd3w3aIT0tFqy58Tfi
esQsxaWz1z21ofr1OeBUd9UqNub3pNF/CnXzzlQOOE0k6QCagbdkDrMV2PmNUuO176hn4OySU5sa
4wt1HzsvveROD36gPuAb2IwmspkzoXtxRbUS4xLRTxSoHO9HG7AdGhfdU4ySV+swHNe5US3E7B1T
s9qNdJGLudiHjfNcO6xZDtJmq2h/E9So5uq50izXQcMYs99GPnxPwSl2D5FhXXTBJ4SAEw3bwLVt
cm8chaniDjtkauCa48grryjGXYyDt4sM8y+qDFrvvK3IrHUs5IHO9QNeiVVqlMdZNj/oAlv4Tnsr
gFiRlQlWXJuPknpMjsYRbV9gdVw2UzWeRxWhVoywHQ5iKLlwqwaD/FDW9UnFabqErT/txgDk0qBP
gNuXlVP8YGRdGbV+paJo2gVSP9B7QGARs0BDQqmopgOXvpX0aqqf7xzQ8tQK0hSiy/vjMJDEjG2D
5sKyf5O8QtyUSMQwjkdnsFmq4LavyrsPdobTy/AEK0xnoSUMeNzxKxflCAHNvlA+ssuLPr7Rs/ni
YZMfZE223TYulgqxIEn6tSI0iGAyn1KiBbQrUSdQ7Yp2ilep3QjOM748BJqyw3QI3rVZ1gTc7s0Q
81WM1ns1lq94gQBMBeMjHvwOW0FyozsSh5yYlrrxNLZQwU0dq4pBJVELxToqfGDB3pp0+SrEKLIi
CLIzRPQYkGmmVpBCF6wWTbgvErCN5XywfHPXjd0tybylCHJOfxyHjOJZQxFy+vSbUzAjOLmxYD2G
XV8TlOE77pL/exZ4xKLIXWTedClB9cPHbWGFcoQa0quXcjbQ1i2U8MFaimFtugip3F0mhEozwgHM
O8mX0NxXm+m2mQHIhf03NVmbMYhOQ5WdNS443pkj/aD/oCJlXITbi+HbZ2TXd/KV57SnCXBuugGh
cjBWPFVcy4k3BLW6kkk4jGo8CkmKVim9l/8PlQZ0HtkBQQUoaYk8PBEQe2+CcFyyCoLMIJri5eq9
oGepHnH6oF29AYt9CyeuViX/WZJFwDnST19jz2SqQ7tzcNFLys9xeWRQ9LqGyCW+iY1pIFDI8Uon
4V7GpH10aWK86P+5JiVrca69ZdD1RJ7iId6ycpxNXvCgLo9lnvBJIM36BfuNXbYkvof2e3abf/cX
w+zhHzhpBvlO5DfOvEwF2+rC0IBxrmN1DzTvQU5vxvyQFoC1XDBrx6CR6Sal7IKzNFXYoyEOiq7Y
fRq4zzgt4FLWNoYxXR0nAT8uqhqQyeMFBQFq00BmU78NKeEWf8S3m7L6YgqtUfNlN9x8KwPqH+I2
fDIi4fFV5yzmDDSefZONmkQ3QAkbTjABnLe8uhtcFK05SMt8hMWUYCDVXV89N1brbKMJO2qqNCye
kGgepOsFJjC4EqQwCd5mO8dm0mB53qExHYwRrEu88RhlWu7qTeWpZUmtMvVKkDeor32yqK+F2dhs
DWVmax8FnOsD+f6IY8nE/087Ibno/IQb97MW0dEOk4NjWK+tka0Gn5pMCmoKK3ycrGEZO+UiE+HO
vz+6So4nlrC9k1cvfupUyxpyAo6uoygASOBgDmrjB+35KcR2WkbOLg/pFALlmi4Cz/83Ya8JiIOt
0jn+IOoHDcf8bjS4i3QiQusM/ckRDUpwTHhbkUHif+9RS+DSr0o3ABcPI5Kfgw9IRFvcvZy6u9aZ
i8oQUadVHm03WlOnx2jcdJiVU+iXDGbPPMP/Gkr3CFz75CY5fhoTUy6g74dw4BYrvDPhn4Mwuy8m
HIsS79aCHm9SK5QP07zHN6/UczuQBKjmaU+K9QlTzxYI4Ljpc3Edmh6jXMfILubuU8d1Q/Kv5OYa
f5SW9U/TALBIrfjXUOHvNLtHGGrrLFcvNDxz/Ghb7k3DuDOqgCqoAVtdDUlmHPwvvEWvboOMPc2r
Anv0IibTX9jUDLXygFEU7yBvid1Nx/AOsUg7uhMkcxYgHRZpX8hOzjh89HUFKhPzEiGxbdNrKiYo
toe7uIlzAcSCg8TaKbx7iaYAjJA+CgcfqDc387LlIAo+rjwjCU2MHX0MGw0B2KlPrrabbEMMuWxD
T22bP+Qq5RGan3Wv8WOW+K7kQCXRF108mKm8hxrOZF+gEYOpJxjMVcnK9345HAXm6AWglo8g7v4K
n2q5jnGjGt44mLH6mC+pW58kQeo+ItnUuPmnaJlN57IFmFds9MBFwG/1qQ3KD4uS44S8CsiVepu5
nPS9GgZu7w8vAUZSTF7jjR/2auUdUnZinpu067YoZ2eqhP+MRr8XRvKXRsUBiuIxirSDSOruHTpV
FypunkQLkaTuYeCF7LBbS8lPw8leWyoXibv7p1a5vy4SBd+pAT7YYCmNkp1T5K+xYeIPRQnxxu4Y
W9ytDR7BWZZH3rGbG3kwmLhxtVa1C8bMW9DwVi18LJ0j67Vvh9+ypu40cVKxlMyNqIU4kiR6qy3n
j7uuxsaEPMQIcWmG3t72IJ+Tjthj3BC/STw69Gc09C7NpBPCcHjvPOtbOOGNp/B9qnhV7KF6p2h6
CfsUf7Dtf5V1ueNFeDdrcjcSeALtkff2x5QKBLp3F3KMjTUcCECjqvvHqGC+EX3Z0vCXrKMU1w4r
dL7UIm53clJvddNz3cOAPHUoaUGGpdaCY8vPUx/RXk7cbbaaP2Xp9fwNVTn8iYBAghVycGRDPfsm
MfDormA7wl61HeZKor9szD1egtiuxdoL4rfJEL8eMVV85DCFDJXvU2GiLOjiwyPPytJ3f/IF0W4b
76wezfyKgWKCkMTqnFjCPsuKE3esxg1/1LweOF0yDuMH86RYuEl8x/JLjLuMxJYhMExkW8daKW7o
LJMiXaXaqpjkqEdlMa3U0jtQGJ+tzZw2BafxiVoSlw4k4DHPOYx+eVDWrPZNi9F5Epm9NZthX+pQ
HQkOP+DJoyqDNREnjv9X5uXP0N1bMDhoDQHbUJSidhQY5WQz/Uk7fDXCgZlhL7qzCOt9W1D2aZWA
7OItIaAr18twP+YcSEDCT9co4XpMht/i7u3ajB6acRfqrN1o3/iINOrrTC93TgXqidjWviVPgXzC
MNGaMOAF9LTwr8p4i8CfTQp1j8YqF2W/sngt53ID3varxeH1EnoJXTgOTpHEAahIWGqUxYNIFK7M
Cm1uqOi0sPQxArOS59aPtPnMNigcIMovCG+vXseLBDE2WFBdc+1dBL7MxNndBefCHh9ya+LeOB5b
272IwdzPtvvsM1VHgo9iuuZYVdXsf6O8U7JFydWSIXjDubzdFAP8Iq+f/pRM3zRHGoxr9ltjpM/O
cK+yj7C6FNAbqCbODoYghfgfR2e21TiyBdEv0lqpWfmKLc/GxoABv2hBUSWl5nn6+t7q19tddRsj
K0/GidjRyPROXzkbsDGfyRcoep9q5b1YUvKZ2W99Pt7sMHijp/gTGerYWnLe11kFzavfZnl5LUep
75HlBCA+jIdNF2YEVOJgY8yFsQaaYvhO3346c/DKkGqthEfqHRN9tAU4cfYc2jy0IsGhqLhVl2xQ
VkSqMJfMiIZe6X01gfvejurDi5iGhq696ZQ/k1duz0UIdAoXDfCACShq3EywTbH5mtzdaeyFDhjg
EeKD3ZpO8xW69UON8b/UnP7UunkusIL0QX900rQ66bX6NaNkawekBnRPe7X6iHvW9KYlU7fWhHzv
NeoQgBtzIpIHxhRhnqJW7jWnPBR6jtDluvecvsJQAQP0Eh4A9o15qT4bj69SZZYPr2pfeuDmAQb1
OtVXnRax/Rp6LPoaez+z4QPR/4CC2aS1loDW9codgXIcUbzs9yXddZzIeMFqc8LBnEskFKBMsj0H
cY/YUUA2ZbfNikbsic3+tKN0nqakIMffsasuJhfRAgmDSYHr/9w4WGZ6EMuDvM9cBHMJ/xHYGegi
tfAhMh0kut79sgAAEZ/U71mqvh1L29VkTHCruieIOXQ+iQMuJD6zQcfu0XjncDS2GVDWll8FLhlg
vKE97yMQsFXdcLx0V2N2rulC5cjU/Bjb+TBEvP9K9xoxhXvRVK/Zo/2MQfEz9fWFCPmbTMZVN2in
eihvTevckzTalNl01XgH5GXwmbbZc9XAoGmsNdFvCX0UvBOEwnRRyhPHvbVyOridS/eYi5kXbpOO
4S6YmC3rodrp0XhpnfEzaawvhWTc5yB/itj4djLjPGbZ2qTUMUyqu8IUEIbGdSCRhYzzwtLzQkie
27A4Mt6/8K07JzhPQzmfvKS7De54rTv7V+F2kHFxjAX3UUkVXyKaF8uyoV4G10HDQsEzi3aaCoIM
MMHs8ZsICrSFjKxKOH2qJt2h+1EX2xI9hZreR3TZjCQ+xtTbDsjqp6HOPuMk/aMb8TkKOxpqMoKs
AH0wiVwDXFpEvZGsCwjthEmfEx3kODeBdlXY+sZzi30aqBdsvXJDFo5Q4awuUS0Zp8W/NnO2nZOd
43g+2Kax9wC6+FYAT4jcYOQLZ4p9kEZnqGvrcSDINEUuLhTIOitPkZmGAN+dQo9zA7OQ9erQf37N
yrE4ZXmi9kuhghDFq2ELefGs/JCpbjuzA9oCTcGgBBP9aSjq37zpvgcNSwFdpa9FUYANixuJo08b
17ZXeb5etC+48sA2C/cmp67eh5Vz4UtChs37WYIjdLDTPzNdRRfeU5fOitz6TPT4TCz1gvOdtHX9
ASrFp4Xu2jj93bDYRRjzazgW5SKyLcgz0Ce6MnioR0GclbiBY7lHznpvn5ucLgb/28EItLOXA7EW
nCSET7lj5pNf4ujRaAncVVWZ+QHA4ic7cU992L6CzIGpoH9py9WiyovHgLKNsLOiA/hQjQ5YpgWP
QmyETBvUnwa2neMGH3PixSh32O096x5EEp8vo8IiHHEEHQkgvc4teKq+41picoUTCvB4NgH3NG5Z
YHd+uIAyWKXsrYbvWEEZ3DPXnGwbxc2FKSjcxaFkyCc+HTnmPWF7xgUFiEKNpt1R5rjpK/uvlQ13
Tqc/USjOVQrRq8xSlPa5eJisxZ5Gu3nGVNUSEYelFoZ8dwboNZXjOL5b6VsYrSmqI5STyLqFSrfR
gtS3REzUi3LcQuBv/VnvQC1oBXc8rcJiy7NqZ4V1I7WONzAO5NYWWHwU7piZUNnCsZZP5kyquaMg
EqNLf2pn4wdNzvcK8Sv5xwcxsre34+LC0vxWqmEPNOFjsOJ947W/g5W8J3F7Cip33+OonfvuO56w
G3lFDsYYJ+gqpPHdL+lsJPy718xm1/OKJhCE5z1TwRHX513Xqs+uYxMEKkURMSCFYeH0eEIoein7
dlv1JolIbwzXVPBlkH/UVQ95lK3KxLyMORysxt4csPyllXNzDLflaEUYlyH7fq0s/mhU+xUCo3HN
bgBbAjjlccDa1gsPtwcVONsqd9dUHZzGhkBZouPDJ7PB69pByTKfOZ5fnYEcC3Ia4mwn/nDxx3AB
rH8tnR7jFyeZRtZ+lTjVP9VwZ4XU5HJ2YSMmYmdjF0a8WS7oSi/OphvDhhxiC3BF/xNW+cWD6zak
6Y3CQeCSkwnCoAbxWxnWXk7NGqbCSouHPXrO66TEr2GZ+46jBL77A7LPzuy0S5ING/oqzwixe52I
qetCiZ764mcIPJIItgHPGkRQOIMQa+rmbOnRWU3pLVr6HmxHOy0O9xC8kjdTqGPMR5OvEVfa3UD2
Q4zyYim2f0V8NrFPVbjxxnDynYIXiRFFD5xxe9vLnt2+HqjB6u9VZr3Sn4PliIUCGhgf1a3j2lzP
ySnIm8WI3S3+qeIdqQrMZlpdmWqvSgvA3BB9myipMaC/UrQCsDY29jNan+WIl4TbUx9Id60oFghC
74UqwGIXZM49TCd+ALoysgASf7bO5rcYkR5XAIEexvCk32vYqQDFkzvB5uAPQ8jwaZE9igX2sNym
ndyiBVtHPGROcDCrK7xJGXdq1bX+KCj4CZJnt2rvTZB/xACYcyGem1gS1SvPQglwX+Z1SAogZshA
TjL8pG7ygb52iTP5Mo4A29CORvKmcCP5vz33btVQaCams7JmDsrlzirlAdCmb7DDh+cx+olpHlRR
ktrNxx0XfnaGpf1NYvYG0h2/bcmNOwa42xdfhskzGHf8wnPkQdeuMLJxyAz4iqhrbdjZ58Ndj9r3
qpo35hR/GrO1EyLfcN3a9SR3Srukd8wZ15ZucS5Db42BooaSW0QNunZK3fMEhrpPR/FENxxTdE8x
qK2x65jC6K3qyzcoEU/xyButYO8Nnp1xFCrvSCUO7rGTatk06W1H2zuD1Yql/ac9llgIcHoHPOUR
oGgZEOYbpmgA80nyaWwpdIpoDoO3Xm5tmzYCUEW2FBz8+TY1IN4HHKuT1fmxO//t0uStsiCwMjm8
D2ryCcv+ZReFA1mwi0zNH+g4DcaH6I/mpf/qjBq/cBxZTFkCU6gTc8duF88RiTujRnxp3IDhtXvM
sXyhOYQ+AwFTSLnVnhaBN9cUlJoay0oSk4JxnWDRBSBhoPFORzcs/jTOzJu50oZNxWLK1OyPcVYz
3E1369QVvQxcB59ZMlyciGgOaExtT6EPlCx4TWQrETJHnfEgbOub0wYgbUMAvpNeEeBtv7CrXcsW
W6aLz+UpKMSPW+O1Cmzrb6lJeuvT4HfMSumrhi2xTv3cNkDNxsJf8mtx3ktge9zpvH0Xz1/TjOGx
L3fN0Gx0cMG1XaOYl0dlpR9Jmd7wPd0FMEFU5rU5pu0u6QUEfd6rggZ7B1RFopS9jvto52jurzcA
etC9ftssHpSxSz5qvDI8njh1E0lgJ9G5ENdijRHrKslT0BO65pQ4OGVP8n88JngN2nxcy2hAGwFA
AngNzeNgzMuMU52mCQMWkNpt4kTHtHU+Ud3R+3mW11qt/41F/xfaZLDSTYhvs2sc8GaxI3Dk33mp
rOh6+9kpGZVSDwB7aI3JU686upIQIDdox5gVLJH64Rz+BHr6x1hyDnZof8ekX3D2m/Pa1ck6WaN7
jg1t1yfuFwtXXlIeA+S0a3Ac9+yayWJ0Zw0sk58MLCvzajlbPwuEgJPRVe9RGn+NFqnEKr26SYNY
0kDUjxHpD8zKWztM3mwSfMVQfmWZjUO0eZ367GiycJjy7j3sokVzOEoV7WIZb+RkbTil/VAU56C5
Ms4wedJkAxV0pbtkc+x0hgynjNcxtg41vF7ToRKBHCzhOEmVFO1BcFqe+IT4SpMBSTrqYF13G4zW
mX9AECvYayB/3RQhoJ+46dHvnG3Y7cZPlgP+SQzuK7VIW0cL7rEU39WM3XdgUTbYCLdehvjT61yf
++Ad58A7i59rPWhPY9l/cK2lcCeZ65WRGsqXy9umcz9co7m2Iy3ImcrJF9V7s3NyEjDaIVyks1Yj
02CxsjWd0tghz3e+VeCJ11MGKZqYOfY1kIZzNO5G5eCzbSg1lVKsgRE97Kzn3lmFtzzmAyy8CS9X
uk2gv2Ouxm9fX4uof9dn49YL+0p1RvcU5DNNFTMuPbBpK0HIn2QCbGZhfgPYox5twpBoRq1xhgz3
rwgMtL8xyc4IqPcqAEoNORbBF8mY6zDWHSeer0FbMZjFamf2+UPOAAOjKYIFFSbDSrijwaxEpRvo
yXMzw77qI2OnFJDZIfqrTc0DbCTmJnvvmC5kefgQvI0eUSd+PCtblyknPX3kkM55b6AtkEwHYN7y
MszTDDvQyDq7JivVBix058CL/DFJvH+wSHGPz3pk0/6N238IdT+0c3BOLUkogry9eiqbSuJWnbRj
g21OEeG22CA2jc7QCFlRvYRZmfzDxMJWnzjL/OEgMmCayeZHqrKAy5WdMa0yktInMog/TmSF5w4a
0FMDCKUkkqjVO31C+SETmhCuSS0/1Sg2zPuiPaWOAG7ULGWlbXpx6tHYCMwnSCONffOSgV/mQl6m
nkzfu6b92Vj4tkmqJvtexNq3BnB4C30QUSpE0Cnt3rzYMeX23MccP1TDL0Qw/ZNk519axYmYiZBO
6CiKb5NFjp6Q+Hzmzo9GZfcarCyOzdqm/2ryEryLGetVIsekhbgYmE92YCTXWtQJB03BA5h02o66
DU7nwHQq1Amn8wfZyutcoNUmWv0zdJF4TgiJzkdLt+Ga87SvkF/qc9ugYaw8KrPqVTW6Er9dqogg
xaV1INlHowON1sbRwmq4djVGex5OCU3B043d1Lv/bIzZvV3duBmSe9GsjtVq8GwCKSSd1mUbJFjK
SUO7975wJV8x7Yp1ArpqZdjOaqnKZaqG25mSy9ak/FE5lMV6wm6AHTDnY6r6p7LCcGTp/APXME2y
CYsJ1eSJkTL79hr7AJGDREfcBxvJeASebTVb3SkPdDi+lvtlevGn6uJDGQVviSYesNZ8bDTrtNO/
WeQwlQ3es5PKP3itrg42Lcx56kQn6fPsOjcvJts7BVtAVScOaLF2K9Qwoav3KauueRO+VwalP6RW
dRg6cwOXgTFfaeF9ohl5VSg98jXLPmqpoBpepGz63IuVYrrTeHUFOlf9gcBtn8F3FEN9geJ6Sbjg
QZYRCdZ/y/Vjkf0kBi2/ID7OaWCzGqJmclOU5RavD05vPHiZ+SJs3qBVChqtH/N+pdEpciZGmpNh
pAJcFuwL7Cowz7DfdvzHmLsEYj9g6n1rSoWlVzIAdfBw1CpPuQCnmMnQFphchPeOrIOeTCcUAB/Q
TLWv2RHFIFSgHGVhTi+ToeubwCgucWodEPgfWjRqp1ZnTWDEFn3ESam/hK5NC2Ywyo+uK28QxnG9
zwuHu+ZH4pFHZWGKgpBDuWMjaKSoi8/Rys+pbU+kggoIs93dHfWrTrbBkJX+nOXTlZ7Hy0BpThZr
R05xIuwmW4/YfQSz+2Abv25qfLZWXvoyoNBNc7m0x82hq42HmYoHZEd8Xm5LIyMupLGOUPdLpt5G
0KCZRvh3jeljrpaNWD6frYEWKxtBcc1Nk5nS2BgjXso6J/HdjID2+LPPrpb9LA0TSuXZRjbmi5Nn
n4GG0Jkm9E846aJJmdG1mXFr5by7GRiILAz61Wr6X7oTCaGb6IR01Ab9lvULC086PcMm4JXq6k+Y
W/ZB2r8J3MtL1jJ1JKb3BC+spp/G4q2sJlBI+KtbLp8OoMymOjSzRZJUnYDhboWa/5X9dFRzt7Pq
as++ZJ9b0Y1+0391R+UiNXup1azTjNZVootT+aeMMx+PCOGRgCtiuM1w1FIIB6l3ruJzKT1/pFGt
ZWJIe+KaIcSAjOqjkr5n7jD+sKTRGmjyHXUszBbsEC11SrAkHURl/LY1kz+mO2pZEr2YGVBpaZkb
N0M/77jzWOsmrLRt0rrcAIf+VeuxgEbhOWKL/VQkvHDnKOJBTBLSsTEEkWZ6w7x4Kui6pJObawOZ
oZVm1zTFLhBSt31kemHTcE/+xwYcj1WZgoAY/E+j4u1sD3RC5jXJ5XQAoFguG5xEAsTsUqIfS0yY
+cNb6yHVDRHT9LYyk5QLiPzE3MUWqdkgu225OxH3tD/6Bd0aiJ5l/WBvc7DOOGqmV30Qd3y8u3Ym
Ve849P7YBHVaP4Kg0E0Rrag20WECUMWC2ZB843qKgFrSocYRbPMLEv3DdWi58AbuBGgZhY2KSP4L
NyRAGVL2auTFKaSAhAaNVBuTNx1DAFKEPJsDfWho+PwYlzaXP1bjXZi4v9FSDL91Epz8hf0rGxAr
EFO+7ALADLb7iGZP2iNzHb9k1VwGPo6cFbuI+q1tdN96xeGdalcd8ImvZPjH7Mk8RQgBwrqlVcqS
vcXR3hGtJctUct42jDDufIgWTOnkvdQdyHHhEgCpSMxk5Raz7QbjmPQRgeu7qcIHqx2qCPvZ3WWs
RFOZXalGKjZFrPutEfqtghQJ3OQzbvhK4sj+pVCAdHA3Vb7lcm0d2/KbBMYmLFuYrTpLO+klm7KY
Hm6Z3KCXbwIPKAgDiF4zvJKSeq0Lt+ed2qzZ3xw1dyLt1BNKnZ1npTdbiuSPpM2fy6m/6Rn8UVKJ
o+KMzcEB99l5aLQDtQzfJXgeSs7eQyof9ZreEQSz2GsvLKEBtYSU5xRM643jYMqtAeSloYPVSnw0
MG2mwPogOpStrNHat1p2iTIH7MbSLuTyw6xVMz4mxDs4K4Hup5nVsOch/OyAy2Y8hGmbwtA4Ij6C
ibCBb6TkDZ7w0H50MYM8cv42mNxHakc3bUTirec7A2JwqCPCoAEcTRBQce7bJfXQpu5+KFhnm1Cj
g2Du7HOuLf09fC5Zppd7oQgD2/CPaGdVhBLK6SGBOqxQTH0ON1DTUlGBFF8h2ZAuGb2bF3QXPYvf
PMwtPCqQGMruFIfqG8KgOjeFRcV2OyXE/vXbyBjdKUmyOkSIiP83ES+bUT6U4LnX7W9bXzhWA4+x
ZWivWp7RyJPS6Qe4b600vt3CUt+xGAPqEzBE4n75yhJeP0If+30wp78h4VJe1GW2bWu+P0EWR5jg
SSm12CNZK/NNmGV5wBh+ZwxvNtVQr3VWXm7u7Bqrf10yU0NjnjisGT3pkvSoRZs7DiUMgzi1m2Kp
B+2J7gJ4YX3Z0Xim45UJQP482wV1rYnj4aP1CIQMhk2WQrbZqmpbpgXXpgN3pM2CpejdchJ4iXWU
r2mv69DAPcF7MJarbEBf47Orn5xGkrzK859JwfAIremRpuUZF2pLFQoNE6l+TdJx2buGNhIm1rrm
N5y5Ltnuret5yIMq4T+ltnks4nIVOMF+Nvil2jL6VCzfoLbMm9TCBhrxTNEuBCmQoBZ98VwB4blY
7GeuuQhv2Crfps56k6MLfKjQ3gamxDrCsNEDymBRBP0ZK/pqmPNTD6lt5eZq2sjQosRJcG4YbN6G
CQWUaw4cgxGmJVsMvZ4epWle0g693BY03+ESpWdiRAuRwWTBsYC7PwFcyEIJExGAhrBqX++W7XM5
ExUfvrNU/6AOZQee8KiAq6iIv1fC0JN4DGaKtRzm6kz3yERaONKwsASe97d0hYnfHj6fMeTWhl16
jyeZhiE7LKstRcYPiXVgJSZQAy2lkisjCkq8ScEmsOnK0qHuECAy9oLjGHn3U5pY3peNsNzpgTIJ
QEpnDROgfddIId+6yHq1MBdaXAGxXY7BpoF1jRMUl1o3TkfP1qxNwEe+Kezu3tDYhe8T23/caYk/
5XLwO4ZS2Ncbeo9/+HsDlnSGOnjT0nIwi3dpuoBGF8eJFk3cROj/mWnOWHnU1GIqw8Jjse6CFcVT
pPcWjplp5kOFJW1Z3b9I4KxN+KlxIHB5ykgXgVIlQNchZU9XMlsbUSXvTme/eBWgBMN8mStcU4RB
EZttpsd+OLeyGnci9n6jlpV6Hk0/fOFuMS5Qgax1i7Pc+MOz2ftajBdfje2nmtNXDQtJocKL2QQn
0cy8gU1to3DD7oY8U+c2w0gVNdjVpgVmEgTkKdl+0NXFVm8F8JC2thJlXA6nWXgR25R53nRe8tk4
9U2Vee93pMfZhVaPhI/oySQ3xOYleW30/D0zwovXJbshsv7hynvPZnkPa/1dtP0uNLhuj1Hvrhtl
fc5LAhJM5TVB2mRHbPma6CM/SQTf0VHea2s4xbxFNx5xQx4DtpFqsFjrwADROvTrPgX7SafPpiZ7
27FJ6yEyDPWUgedK/EJv+VY1YG1m7XtI6x8lBR0pJnpLU7d713X2oR1cxsTaGXDFTI3D1TN/hCT+
ANrFdgGd9Uk2raaZLqg58XPTvMMHuGOrM/h1gd2p4ACXrbiEaXHsiKfllobpNntRffTpDRD6+ONb
GeYPEQb7DnE9GAXWJYpz+kqwEEDWkc3vINWlt4BHh5r92ZUjsBMOOHe4WwnzeVAHxyjPSZ9F/YZV
QIVXYmJAirp3oyNswJf4UcnZby0WGg0D7Ow172hjZ/bKp7ZMXV8A3sXXy9CiubtGh3cKYPOec23e
pij0BDiIgc07p6R5zKa6K4l6bn6E6mr3bOFI6mwcKsvSAMWTI+H/9XYy/phhmT9jpDfXChM/RrEt
PniwcOxq9sTfdjO3s6e2M98bqIJ16sKzoHjSbtqlS7LCgZaZ7QZwTv0qTQToOtK3UWt9mKQFKegj
bugA+mF8DS5hSw1CgkeJm65aWWb4lcugPoCbsTcdXwuIxp+Uq2AXcJNtnJDr0oo39qO7jgJ7vMlV
uMdxeqCFANhDdFPJkgcBt/E0oC9hXzmy9/giQrzDk7J1nJZsEfw2bkv3KLP2A7Vwa0p1MyhX3rQJ
VPqrghk6C6sQD5r9pof8u+2C6Y09DG7wMN1kAnyCKlhw8p1MiW5XTPC+o4lkMZS8g4Zm2d3UxkZW
6j7o6hRMBf4TJe/d2FFclJTTJi56P2+0H0kE9angTiZn88MeanKC5YdedReNAL+cWCi1TuabnMLB
CIq70QhjhfqhJe5ZzdjNnBBGOv1HXGdSSZ8BR2Z4JkBBmZ+RfWqq2Rh29I2P/kCzgp90/K668hwm
I7uHMTy2U/zTmRlFfN4m52uRa/kmCyLOI/FvkN7DlEP1VNvunWEy9PFf2E89Qf+XRDM5NireU3bW
vJYkeiHyIVwxL/X1TzZPBxnTImYli4pyoBV721XtVxO7vg6dzuPZ1LEeFhmC6GR/kTGgrdIbjjMF
LwIDuj5ycc8KEu85RPhokxNKaJ2azG1ucNfo51Wu8qNXyDPpiHHVFxFdX3bw5HjNSS9GsmbWGX85
2Q+q4J8YDU8Uc17NwbsC4hUE1kLSFnB1/HZm/CoS6xOgKoI09Iamzv6OTv3VQLyG0ta9YIecCYZY
z7FZvvVxeey6dBO24mAU2msFWTn2xKmsvH+Z5E94hUEWTP1Aj0SxyXhZiOCty7i7e3QIwxeaPfMQ
BSQaSG+5pJGgHVSvihUaIhIrWs+icqty7pFOM40tyVgD1VwMu8Y1crvfJDbdlWv1O/pT3gyZgQ12
J9Qi0MrKW8rqxFx/ZbJoVmnXW+tWRO026vRXgVa8tqboxelaDy1XP0gCTFnJy3RQBVtM5DTgMQ3J
0+qjK2FmVhorhSBOX3CrbUv08FVgiJ1eed8W+uNTP1hfjY7fRRFj1JdciWZCsDGu6YyO2pKhxAaF
Scw8xLxyfcKPbKn0nGoVnY1hYtjvtUMIJMCyoIcad+4Ca46yCdVVAMqHQT/3GjCGVMoaHmn7XrS2
7adBFf9qDm3y/FtYM4Nd1zs/Nru/bVXQZNmS+dqpsKy3UjM+HCf8NwxJvPQMXwo3Jj8/yzf+jp4j
e+E0RPr7qHjGs/AI9TGkjrkyMcqW1EW2ELlaD0+7dGS+EpWY1o5yYXiG/WWIUrJptS+GzjnNI7AK
wwMaCzABzJZLsU9rJL69WFrcON2oTtuPo7ZUBIozJxik96mddrykdqzjub2m0TNPEOnR2i2eDNRY
eODFPUpSVPBpOLtF0Pn1tPS28lKjGsD7tbLq3ls2GkoiWSIU3XfoIH2UQXnRzG56KUKgkyOJzEPP
rv4jHVL1JwFJhzPIfvcyXMpTySFd9/pzNDa7CmzWyhSju2bHy3SdBl9pQ2/U2C1HXBg6Lxoqz5NT
KQDibUayaZ6OfST3dofDgl/HwdTKvzCfIWpB/VvxuX0FGFzspHimwfLRqKjYZib4S5yggltZdGrc
hGVhxHCqA5qlD7HR/TnP7s7SBWdlBGDwC+nK5CzXzK9y8sBRNO6v3eGUBwDvXc1s5JB2MIu6of3B
MeJuhhkL+Fi658jDz50P4XckFDxaAUm+H5xftwF4DhDS4vygMUcqo9zNHvObqm32CY42nNMkQnYq
Y8xi876ZbWTzEl5Vxr2utYddZqPgRfFj1rpfTcTnNO0+hSp5AavT3LfP5MJOnYf9NrXbVwz9EOwH
53lUyU56kLAX0kwHgNZNYeKRG3zqOJJXRlZfOsLsJT4iBvii9PWlrVl0BUNcX58iOzgktI239LFx
kafQxojeGy3dmpp5scrh6LVQGfukVL6O6XXFHWEtcx2mmEmbclm0VBTl+V7OWOekyp5i135xMfRz
HnnGytPtI3774NVyhy8qLRJAqBkLa4GejL37qeCGq0XMISngSYI3am13xlYzsjeD3M66jlrwJDCI
oIyzHhkzelBno3vgm9UPOlZ3eIX6fe76V6dF1snytmJ4w+PYN0Rlkro6BHp4G/MhejLLdrzPUfup
De0EdYJ8ileRxlSmFFuNd1la8FdGKfSA8oyFGUoYW+AetoTpuMJA1nDVI5cCG7ZK/lH0dMr6yOUH
7N2TLgKs2jFfLVmbHk8aU4WTuc7LlPcuu03wW4dJutgWmaUiepSI7IJOhvTipvN57tis0qALhT00
A5eYN+/R0oUXlgXL+FrxDME76jZhQTNKOFMrwqpxjXtpXzbgRgCOf+pubRMgNt8TW9L+F2U/Ymh/
Is07ssz/sAzrbhFuXJV9DulA8O+ajnN2ySchbNR7WXSbucCchJZtkFYJqGcMUtp5zLhGxjH/OgTr
aQ8ZL03Dt1t28wjrLIQC2mv7LBgZ2yblPo0FAv5ohRulQeXINWLv/EYxzQ2HOSq/BNzLOav/uSL4
CZvFYCVfiiJj012Yu9Ip35CyyWF7FNUAWoqfcs94x3pxHNv8C6UFHga2sMg1zkY7HgclD4CQT6h0
2Son5Q0hmDeb0S5PT/FI0oxHn3TCU9ikP4zym5wWslXAGNtrHmJ/KYgohoDixADmuinq4jxKtjZh
TSEKh+NqXoR7o0g8thSO72TOD88VRchmZn/xa+nP8RxEfzt7bg/TCHIvrfDeNQHJLDv1ZkyzPTBv
kKKffJfgr3JkIkHBuWARju+Fv8ms2XbPefDNNWLfL13gUZm+ZKzasrT+yK3ZRtIgTlW58eswSb5G
mCvT2XofkmlF58jdwEXuB7Fx46txD6r0NATp2e2ZK+fWfCML9dGa1JcoJPsop36I/CGRV1X9NUGA
Adm+FgVp+85u2GzNIYIFmQRa0klhN9pzVXjEtfut1QBjE9hmOnKQ/uQ1j7ErDzV7J8Yep1w7cnYO
8NmwShJxQYnBB0WQKGaCcXSE3MF9soZQe1ZzrfuxAxoW5cXBup6g6PXmsM8smtEpZW+fpWfmm8oF
uBLYLtezjrWc0Sl0dIR/rDF0h2D9/h0jpBsi+y+9HXyUbAHo1TgmBeHVCM4FZ/GW1AyLGxLXMCjz
ZU8TLIwDfcJxbOrtrWqTYFUs/M22oOia3Fq8LlvGnCqPtwM1gZzoUfgMV5s++bRO9mONZKZkrZ80
QofrIs2/3aj8NiDA2JPaiQyTgqtNhwqu7BR17DzhMLUjUGavti+V4+LQc6ofXu0IZcFioZPw5Yo4
2etj8zuV036mvtyXEYFELZ+fO1ZVlEQCwZmK+G89kifNtKtK2EHjPX8boPvxPdAMqmcp8Qhz/FnD
XPmmCD8NixbL0HT+1uxkTm6dZcfAqejStNUjM2DhhPV3pDxcxi4WIVEovs1JfR0XEvGgn+a4vbAE
+tREympymQ5Tg8U36PdtpGtfNkavIIPMCsM1J72F08jUnjvqk3hpNFw2xwA5wZx3UUc41Zm5l0Of
+gARp+GxLM5DSa+MZif/3Na455iPOBbDamvSt1wY8i5rfDVqkNxL4ouYJOZgcBr6cinuawsjAWSU
vPHHaj7bUXkwZ9iVtg7gQPDyBh+Mm9XF2B486JlBXwqnh+dW3xgDj9mQgq2lYrgKnS+V5G9yaLmd
0f1JMeqxH4lTRsVzQDx4FWb5CKR7UQvr7q71tCyxPGps7WQORGjy7iW0vPDoiG6giaVLT7T0XGxX
3GAhEANPELOqGQBzH2tXxjocWssPHfJI+Gz/tyZjwtZjzzXG4pcyxoLXII6P0HZT+ND2vg5D9KLp
P47Oa0lOJAqiX0QEvuC1vZke71+I0Ri8K6oo4Ov39D5uSNqRujF182aexI8PcWOF0e80Jj6TiPeP
eKfNyrbHYoi/dirknSSSQ6LkIdX2SeGz5Dh/V1vB8xSFIEsLK+bIrz9mXX3B9wDx4J5MWX0wYpi1
wMC3wYrD6pAsZIc3tK84lorlX5tg6DeOOS6DDX+FvW6Y2SiagqVJegiS6eA0EfKQ/VZkbFahrp51
E2U3rIgNpCFARnUSPw5x/3+179mv4iPjW7uu4WaRgbuZbMoj5mVPgmzvihk9Vhd/0zAQKze0brhW
i9neUMTHsSCF00DWBsIa9S4tNRWij9fS9fJXP43KPTk/e0/6AWXomgYfvFHuqxZPbILqmmbdLnJa
7mWytJtF9fF5obvqUvfqb0qsD26Al0RrvEGErRcOFHdNAA5QDOoNMzMwGcWEP5beN3oGRxvNcMJD
9DZK9cn4CyXNYudyelsnZv4KxvIPq8BGpy0N771ZBbOVb/HTuQemyqsZ2t7pfL5aEUnZUNXCvMfy
rGNoWLeR1WB8DXhQegrL90hqpnMwl4Y1q6Uc/qesHmMNscldHuBydLT8wua1Q2Quyy3Do02lc8bs
ts3d6NlaQuygKgWhJzy8Q/m84rM9paE8ZCAq0kT8JFn7WUM4Jz1DgUgvNJGg5N01WIcDTpA9It4G
aWg/Mg30pb/pr/mE6x6sytubdiHIo8mMRQ5WrIkKSJbMw9lS1PTlEixSvbzHob1XFk9cfW1hahwo
ou6rFzkbCnCB/NcxtzJmXliYVFVEeVms7Cx4gFz+CkbrRzSUAfPa4G7UfxW9GzsgN+jvZH+VDNkb
jZs6AU8yhsEliln9alhqCx3JOPqmrcpA9gij7Y3b5u9T5FvH1vOdFRDI5xxbba6dP0uMH27VfZc5
qP5kmT9lZB16P/3hvgr3hSajnQ7Tr4B1sa3HrnkMvPqUFtHadEA0h6rlzUuj19LwG+0ZmtfSUGa+
UKm5FP24dqmbwstAMSHl3rR/Od64C+jiwuhB9LpbrqEMYokNdpvNNM1Ul0CBo9uyq5zdXFWA7H2m
rtoFQKQBc2JVki9zatwVpajIW1h7/aLAZBfct7k6R3T0nPII2EE94IrxrIhqsv4xgkW9DtoctLEB
Heb7/pazBIrtbF5Nw5df1wOx75l80QIIe3H9Yu+4oOsHz3hfnQalYYanqbP2cqLSj20/TsjAZnfn
hresMu8STsupbLd2jA22iXGLexkROQ8ppXsjEPJ/FO0nCQhVgApbNUzUB5lVF1WSCpKcmvnipLD3
ncTq1/hiuSngsGJlUz5AaJwr8bygfPgfU8kSEl/wIqM31vd3ZopyFFdrvPB5bqHhPLp9/iZH97qG
TD+d3D6ODvA6J0BjJoG+pn7NrKKJZZO8ls+1RXdbhuPtoBlGhA07MJrZGvrRwJkvdy8FB5LNlFHC
KoJk73O8q9KORXbk9jsOqr9ZztcuYzvZ/J9O1DKnwJ6MXlD1/yonf5ra8nfEebmOhwnWQPGvigr8
NlWm6Ykaf+ZCM5SGyevc4AMiQ/1Q5bReWmP4Sf/tRxBH0yaD+rjDzHSuA/hUhpvSQ/rfuh4rnoIQ
Ss2ycQyjo0nZH1HVcurxbkzRzFqdakVo7jjvVHkayvpftghMSRQ9WNKcxmL5zhfvk+Oc2Pp4U9dQ
Q7nYqQ/ad0X/zxeO2OUUSawDpd9rzcQV+KCtWLjv7RY/s8t5epzwptpWabYR8VPI6C7FHNPrrBl3
q6rxn1o1sXuO3ynzu9gBhynPDp/LvvvQDUmlqEQfMp4pNqNblY9DC9cqnEamrYLVciYeZIFbRNCp
trLKHvvOEmJK0qx4A3Xn9RSH1EAP8SteZBoeE5Xs4SLOx0rhMGqhT3JAe+wn8xzVingwbUX0Ldyj
HZ1tgiJd0d1onrlJER9tQMBpHuJjSNVzSn5GaQB2Mvbvh26GjdTC1nTsCaDP9NrNhHq0Kzbapqsk
WKrb0S3MKhTeQzx7SIsdLCrWDPPWroJnD/+nH8DEUhqCmp/qf2PP7d/m9/Ay8I7TS0/w+qPs/pxG
HudaPZRzfAxL564Hs4IkYNRWRCH/YnszNqQEFu/koZEHY/xRWtSHZghXWvqXjDK8dp6eWC+jzAFU
8oOiJl4l7haL1Qbtv68LQyJrXj7jTpxhXl1otSquz7hlU9rZB7ePf2wMI2Pr6ldecpR7TdBxGG14
sjYRloWFdts23KeFu7fDfl/2CuboXAFh6ea1rcNHGU7RjqXCq4NTbGMiAy60mLaaHj6rw3oAv/qs
8/qlt/1L5GMv5YkFshcnVDV5R7u9jqoosR2n87C+bnRDil8KCJGeSC5UXJP1oNHKwWbQB/Vrl8JA
Ix+5oflzTV+i2fgGi3JrvdHoeCGHCLmbjBpNsgHdBYPEp9+YM/1EwbpYwkNc95dYez8Yzou9tXi7
iqtsM4exwH4bz+jUNGdZxr9Bg3kOqoF+wM57yrui3FJeHgOCZ+ht3JTzRUjDwGqZZAtDsHOST82T
6YbI101XXUk/rqmfeUchNfBgXxc+WZWkG9v71OWCcUog0ax9BMFTvey5DZufLhKgub3Ov6R6AhlL
afC38p3umzHVPTc6KD6UF3H9uXXDu58UTHUqx1FcprEFLFNATdpmUzbAwZi9hnW5kJeUmNM9h4bq
vRcBXn0eVjUuaFes/bTXe1/j8uhAv1C5dd3aMbzAN4poJOwinsLWGpnOXvPUJBAh7cc2injUuHga
o9c+I3/C7YgV0rwr5ROVMLj24+5LAWGRM5jNKOvuZgqI0HC4qosI9gSk6+vZxlXotIrMMvbuB3jw
h8iZ/hLa5wqneRr0hIWPKY4P0JWGxzYmKUIrgi2US1iQNa91sYpx5tvuWKsI7kuCdPnaQ2Rd8dt2
ITDQWNh3mGMAyNrqUbJc45y4YGikd5x6O4Xfi4Zq2fT1qcsxU4IEch8Z9DMKnhxf38ZOrfeOb+tz
z4V5iGASbD3Gd4ISgPIRDZmXM9UbjqP4gLbu4uJv8AvGjhxe611M2CEcdDmsO4F9gKCOyE8a+2W4
BUdrmdXi2+VnAg95X+e+ea/Ie+0H7YJwJMzxuhRXL30fxeKpzkGvODJkVx6U1rlVxcABpw/k97KU
H9kcj59+YAFfmtlSH6Pexqs9GlrSt0Mz4+wKQrFLIRw9tz0UFZwBwLoTV3xaJWkLI/rs4BUI8Ahe
4bm26+ojWsLhhsrUmhcJgSZAF0N4M1qonJuSOoq/jP5Ooi5XzzvNkNfDXkK8PtWMUmxH9rS/a+ip
JdqeleruqaUxEmJMY1ge5MKP92iH7i0P4M95kcaGcjlLvlNSRo9yGDnc5K1fXlA82ZvkgTb3vbR4
ZpA/gAI79iLfiyG7Zjbt/rZ0mzmnNDxAek9LFKPJfSko8kFNncvuFAJ92WpiyLhm6S2KXeQ63l7x
A3pstlcUIsIpwCJ55L+5zKcWZChgXJqlJrJCvFuQZTO7xZPGPhFSW87TPDUzWp10M3kQlR3GG80A
ey96O32ocSrvsY0Xt5qA7KYMon5vzWV8Oy2pv2ti13ljMISBOy0xsbayzfYuFN2P1JTZa8t+4Mkz
mD3tuBm43YgDwtyT0dHVi35v07I/CCVdtqC6P9gQ8/acHJkbyWJe4yZskyCGlPFaebywmwFj0jQW
HGSQ3WG3BqC1O6AVpT24DEuAkBsotywqU06vU6Y3jgSZpVo5EtXCjZpoNXxHZWY/Z+MSrwMv9bd0
5rV3Dc0UO7Sm/CId0Tx44HsQwroYp3md/Y5pL14keOYzr044y21xrug+3mRYVh7qcBwehaWKz7zL
hqOpHfNANjW6t0eF6ASD/XExMejdnrSKldodTVvk2Uqvbl6aVKIxKhd4TjYMhxrS5EMcJPHGoRiB
sEdP2Tcqw9HjdbgxAasvMwvrltTz8N11fscplnBX7njMf7Aoj1AP2rOfz/wPlim/jG4IPiaS9faK
hN8ZoHq/cuBy3Wb5SMTAvvastXGw/HKIDg7OkNGUNiQtFLo23tcD5vMkj51nDBagTkvX03sZDuqn
tEJ4hsFU7hq+l2OKUHcuowwtVYUGvrJVpM9i5qet6iLxP2t7jCAXe/OfN3ugQiUWv6PttzjB8JLE
OIeV9yog+FJhFTDZulfiG/ekehw1sR+fWNY4ljnzEXu59VRb0aPf+8td4ZfOCVD4cjcYYo9iSszO
LYeKVzFqCTBGp3xVo728tnTNYDUZkjO1sdTbkuq5nYsmIgbQ5cS6DIhe67oZhZHAHqGpw/2kGPvj
wGnuw6IM9p4jYcNRs0u436cAYjSjsyrK6wQdo26BKlpQ/JZ63w0BtATCsGBZF1z/9WKD0Mk5tiyB
9gEmd8EmA/t3NKTA1n5fxoeaargLqWQU1mAEC+XESc96KGvuqK4OtrQqx/dOLeoH3m/B21VboOlq
cHtoJaF9nAD83fDqYIRM3QlXlDQ8eChqslmqk9/Pm5HJeabBbhMTyFv3qNwPUuZqPamA2qneD3Yk
nYAPeTb1doB9NpI4BEQekscHO439gyy0fQzxprDR0dUzZOjwORmwB0ZdOj7kuI42BOqe/aQeKRYe
/7qswgxXtESRNYvEdRdm3oFe73brENZk6O+arZ1CdmF3UYLUdZOzw4GZHPUof3TWsUvyR/fowt/Z
lWEYcT0CVqRBy3p1uU7JAOXNPqhtkpzQFYpDjzPqRVc96qcbkD8aSWthSY8IxeTUUb6lXdaeTM0v
sfiab8GwVIekAcGcc5udiV1nz3Rtms/Zn+Z+v8RRczeJUH0TzRRw2tL0xhSxtx4DixQvJoY3TkP1
3vfN3zIwQk1hmmxqF5rpuqUJ7Rgatn7gHwVKWzcT/GEgU9cnq+cqvWqkJ57g/rE5AUmGz89e4O4w
HrNS8HdxF1dUZQfRAdzAKleBWM12En9FKSJr0TJLKCJg9bogSrdOfJRkYdoW1stCAQ7kRp4ZcjRb
qfVEWSOevQeXo86GS6j8EdKf/nVpKnEaXzlfplzGH9/HKoDXYDwqQsBEc7N6Z/Bg/A2B26x1KdqT
VeJQJQsNmLRTVDfHHqfUcWrUkSoRCllgvxavbutboLwnaV3Z48tX6HisA8sBLEhcjf1RaZBTURpd
LRP+vFGRQg5RerCfqJNSO9fFrcXDLdK7sMYDORVzuCNbGZ5LXYgbXUe/aVH9K73Qvu0048vgyuwO
L3mAlM5CXCf2S9Qh6UN2iTY1OZltpACVd77odrEu9anUZf4o4+iOnr8rZGyIj15hNPUiTXWip8FB
qXGbS9oE5iEZYJAZViJbKYx5xG4Bt2BZxtWQQEkEs84sawXFm5sM9r86rtPHbGLXF/Zwqnlu0cLh
+/Ij7UJkvagR5bHzHSdZFezUdiaZ0M0ZPyEM1QnLA832/bHU7FZI7yarPAy6rUp6zH1Ox+ZYx45c
s78fDiworPvJ6VjVjTXcZ3tEmuliYL5k3eYbUi4RJGrMZlwdafhLGrvG7kAJTNVjhxnqQP15gUY9
z5aezmFrJ/gkwLIL4EKjLXr6J61x+gWdTabOsjUh37GWO/7N+jYHorAGrl+AmWzhEW5jvnTy+aal
Qrb3oRdjxrPDar63iqgFnJgVsMYcBM4d/WD6aZINbTEJuByLqesZN57cplTofjYqYpRok+Yhyo26
6WhM2nfsnZZNGKQsowKaX/IgwWDR5OG5I/J66GpOLVZBcIE+q2CrGYtJ+9T5Q5XxfXrVzMqnbGEG
2kt3NKYTR8eeoZbzR8rnMHLtTSojCo3GpXkYR8JNEXrSQ2SAQBnmPeo76hT5IOEBCJwCzSqkIfoQ
24u1ZouPlWkSDq7asRDAuG1n+RqxfK0sKnDeW4+GVhw5fEA+Jw/awsvgQ01GHmyHFuq9VQXxx6Tm
YNctUvwU1aJ2tnY+ik58m4KHjxPCVl1JWw03HA0peuHFcpflhmBXlFFGkNEF58BxOwQIteesDK/Z
dZpOCxMn52AenbvArqZ/MaTI125API4tI8iG9h8qhTAYzPqefO5wxn6l7mKuNWxfbb0V9VTuIz9L
d/04XzFXaZSgOVrREcJU/9r09NrIcc4fTT7iEnOCMKfUbSrOBR0tfAp+o+5w/FM5SPNRu3ad3qXD
hPAYGzNyJykm/lwY4MmpyG7ZuaePCvGbXRABboJmCSVUVf80sCPFBm0hqU2gy/yNlxbTo4mC8CbS
Ut+PivXntrYXLByWQyMdIiSfUWkcG4pR7d9qk9NHa3wLZ5s3T+dR5N7aJgtOjZi0vmM6M0Ew5Gye
wR547l5bs3VLrTmn7drrqCtLTfTiTxLWZejRy4xb7MzhwLvr3N7ZLJxV1k4NtnXi4LFthxJ/HuE4
axuDdKd4e8n2nZZXpG7FH5k87xjj3Dogj2HCa7yE6K5M/AnPemKyz5DRD8/fNW4IhehjSb1qQeNa
2rMBx87l51ASxPuyv03j2nqavYVjW+dyfZH4aG9nQ3qq7jvz40yKpTNxs+OsE3aObcq6ep7S33rK
neogg5SRVqeAM1atwxwf9uF8wZWCydZLr2+AxPosuyRDVEmjcS2Rjt/x7qU/oDTnYJVknqGXfglp
WRsLwjKyxzxtD9Hk7TWeaQ9VsdYf4FLrXyZ4Un+yMFd7uUoWvHr0DT/FbP6/lsSXD5Oll1tlbC6i
FPrwtspSrHvFYp0cW0SHVNOk7hjl3CgVU5aJm7B/z2dKoQ0BRFIcwn8h9mG/N7QO3UUSe3zukAcB
rZ0wWwBXQset4a/aLS93i/U7fd6cslR9iW39HfZz/BinAcdYm4oqFeTmHVUbdhdpMet2bvDbzfHC
fa26mMrvQBi6EpWF+WLIYWe0kwszmTNz6kXWzs7wm5Q8IsmYFl36sVyTHjlH9fUkUnsHbm7iRG+/
ZBzMNqqc5DaoJWWsgvkGVvi0UW7y1QOrP7Y4+x9jx9WXpSyzP8C5V2akbClNTke6GIbiOpymY1u/
u45VnjQmuIsz2OMmZPVz7HQM0zqJl28L2g8IA+iRvW+KexNlxYuAd7v2clfiubyGGEyEGaVA/WYL
sky7KalZQvOWeiokLZCtP4c00qHPc+Zhs+Np77AIpxIYYAacVSNnm4jdEBKw5d6gEsWXyHj4n8HP
POKnNjtWmuZVLWVwsObe2/rWWF/JIPk/vFj+PmoDTsGTqL9IshcfWRkML9qrpiP3K7oxbnOWSGP/
2SUlGpcPv1H7feZej0JwmLyW+uii7E9W1ahbHdCL1sdW9Guz190WFSxjI+vqLmemsRnm/eUiE9a+
bPrEp2isD1dl4YaHMpLLMuJSat0CUHLbZEeifdM/TC79OZxy+zCDQliZXlubiKkSN0YbMf3DjO+q
/G9Kr2CtMkqPSwRitw89vqJ4JCVScCjGJm+f6qpLT3nG5IxtFOygJN/FHs55aDU4b08X0wp8Pws+
RMObyhVAVtJZbGSFcwm9gFiKFQxssWr920FTFkS2MbInIRUCJWvrTYONZVMMSbQmZnBtDWqRrFs6
w+HK+6dgKft943g3jZtATA9VwIOYPR7YV+47wYFi7gw7/YTnUlAEFyS6aTWjRCOeEm6zuF9XsrOH
F9TSlMVk5D+zaKp2Lm3RB04u3rbymviVYZ70pRuxih1/mqaIcPK0ywtD1O/CGg95gtf4zJB9zu35
xTBfbOAyLNvecTKW4/QEeRlZKlqNzH5aEvXVckPUCgNoiUUTr1NBZakaCdRG1N4+FHAUdpNdRegY
ALQ1wSUThTGnFvZYEobMBlrBrR95IAadUZ0Ty/2rs/BeCdYYEdbFlerJT7cTrgtqYKJTGMYHIx37
CNCjxijEYBV5YGvHXr3MNhxrR2DFR7vrTqqaaZ8j6U+Wi1DDmtA2lCevaH9RT9OnourqT3Yc1p1O
CVZMZcoRhxUfprajUDieOqYPNvc1Gowr3TU4KXjCtftKqQRmgbL5A9ub7PsioGOIJcWB1+GDARq5
7jxM7PnsAwX03Oq9LNr8lXNfeJO6MB6KYcS3YYGTWgqiR/TnGYRhK73BIsdB1W/8ddx4t4lcYuwF
HH5dDhW7PrDf+Ft/1ot6S2PNe5YB/KC0a/budQE0hbVFHbZK951feA9ZVkLTiup4F0xZdGKJQ3uT
Vt0+taHZsB/ytgv5rFurVM6KH6KolPDQSgUWiA4EzGaMwTyKGtomZVTPGdE19KmE7xb/RPiQoTPs
ozEwAD5QABZlB6BO+hooUkm8ZmqxYlt5cqpiVgTwmXKeIXOL6YZinZ+GlsEtTpNnVMOQVI0liDTO
Nj89DL2bcYzdYzWBRFklRvDhk9iF+pwW30tJtR24LtS5IoBBQERdfPkd038/08UWjE6ztzijrDEe
etD+HHkvO51v2dqN22W2xwOv4olmDAqsJkMkeVHWTIFv9uqFMj3MWH3PjUVloxwIv3qpAapgomHn
lRDP8jgcMRcOmBM8nhrseOMzkUU2Gj2uukgF5zEYHpcCHlSufUwRcTVxlCf7sBqUH64rPBR3AcMH
O6NEdvv42nomZ7DTVOn8k9cjrHQyjlzK1A8D50iG8TlOz3QcZDe6p/EnaOv2qFVdfk35lDAPYicC
G9h7j0pM4BRGuz6xZaifzMKiogRquRV+ET3bPHHwjBHIC1xf/rOI4RyZrvPjWBC7Kf1peoek2VLE
4OiXsUc0Ao4NasCM5lRndFPwymScb3npvQgKbs6J66g74zNAa5CI8LVs5x6OIzPkQmGAUrbcDlq5
KMfZya3mSyFFvcH/NJ7ywdZ3kguPWKBHrVGRhBf4kKC8QzAODVm0jdsnf43ldq+AUbsbLgOXoQ5A
UrOUE71IqJwx+gRlNb2/s4mg3nG1jxC7u/oo2I5FNrDxjtF6I0xlc/Yq+lNQ2RyPwzwgw5twqtlD
DsKD19vkaQqmczvWYIqdMXlwgrnAQWIKkt8UtFtlOd9HsruxuxjSoi3+Wh+3eSnzi1uU3i4Px/wI
8t6iPc/Od53btedBKXaSHk/iK/rU3wEkGNiEK+sQyMk9S6t/6UQ2bga0+BVfLs1XwfyiqXc7YuXh
r+k256EdItL4Krlt4pEAA+FmzFiCX1opR7kbqIrxTrfVcrLtcdqEgppYsICkfUJiEhIr3lNT4Vht
iCoipIYhz08iyrLRfJqSeOEBBaFedzL7AEv7T1VFRFVb/ZU7ggASohE1EJg6a/4BOxDaxY3PLI/0
RMTEa1grpAl9F5CovpZQD3S59AmFxywI0bYKutOq/I5GwBLXhw+avqFrWKnM2eVzH++a0Pnxo6jg
05QZlR8zskg8f42Z5d6FQfFLfjhhW8ASvOLvsAnL+stiiypEGuHW9dAZB+e1xul9m7Q1Rd2sAM9Y
dnkX5dG/OGH3UNlu9xzkFqNrUBa3WGFYPyzZvxkT6qOhNQ1oF64Y2GBX+YwWVim64a2UEyiqkhxL
qvPvcEjY+lcz/im80JrppBEffDg+Q6r6Tn3g5BUwkH0CWf8JzC0604zzStuWfEpzycovYdvblCU0
sGvPuUV65MDmq7j3m+vPaZdn25E3mPVIa6Opb0dBQZ4CUredcF2sO273UlrvMfGZvcVvw98GNVUO
huTK0lf7UcOujPy+Pwlc56vRzd7c6/fPbOXv62LqNlj+sL4JzgkxdsscWO5agKreqHmq71l4Jts0
o9x5LKtlF3sunKgxCwkLipRbLBW0+7SqL7eVYR7I0UQOsiTxVyRVcTP13iVc3BZz5pg9iHGMdhmc
B7ZPCZ7Oyeg94Y7XzBVqi1T73gWCuibfzy+WB7+9dZyCVjhpswqQeO696C7lA9nPLlTgrOivh8dK
HmI02vMMLQbEonzuvOIptEaWgHV14yIF7xABSCPCUFm3LUXprBA5nYjwTLYP232W2HfOYh2HFFRV
sxDJsrL3YrnCRyPI2CLWLdFWelETx/2lZROjin+t22gXVpqESi8dvLttLM0j0ya4R0dHbIwGTLSj
qVZ8sSWerqq68Qrvp5gTFlddO2xl0QXrasEuoFwgkUJAoKHlQjBw4E5JdKEvBMf6o90v4oMDOkx1
eyKFMWv1FvdL9stqjUYBEYldHU9HyymhTnek2FybJeskA0G2OjEHv+eun3K6aGI9tfjhJy42WsvP
IkZl8wNV7BBYJKALENAnry4RmhQypmdfrbKYUSCOVUw73oKNNsCvuaaEwdoNRhCHxY0OIMKUW9Qg
Wl66KrgVaBlHQGOCsy37Aezdj/RRwRJEaEBZAaYxmf4LvE/4rgcdbGsdUi/YUOFVxvgY/FnRuzEX
wa0tNdkvWPPLnBbolsBeTev/SIc5IYOMuEnGJvyHIwRmvl9NZ1I++HbV4F7mOXwzAzCx0OnCN57C
ZoMPWW4EbfaYrZInJFMyOAN59lUz9TV7c/ahtmMFPBQrfWlaC7m8FFBuApMhICPanHDVoi3IjH08
E6B/qOBP3ISAYBm0r+5bl9pWD9TNDTldgr2J7N+5ViAuTnmiTmQc4nHVgsxeAZgbLxY8o22kzfwT
jq732rhciHEqpnofCho0gAXZt71FAC8pY+upsMjadJbf//Q6njekAcM131RwQ+UNm++FAt/viEqN
45x2HCG8Cg2qJsZF0RlLp95J/EOw1PrWrUmADzN7Rp747lPfq/ToFlX95vqVh68lwjqh6v6uKCR8
+rQQFM4nScSt45LAYvibEbjsmXWgomXShkC6moJovAvzunxqC518TWnAdAy6VK06kqFIEcn0RLFX
fraj6vqKLvo1GeX6Ei0lNsWwvbqfLB3fCuWKH1Qm7xP8odriCcOjm5Jacme8QnlSdGxE1bwLbB7+
lZ15f5WTNCxm4DVJBFAmTDo5OE/XOYl2igxm570vjXehXx4xiTD10TSyn06eYyX6GFMMS3oph2g+
kEHza/YUsQfiSaRJfWm5ETdlNdT38dD1W6Gb70yO3HwWlmfPL1jMR2X8MiEsbPoy3BUdzJWOO2Tn
h1l0tCqGk3xoi9ekKikJsPrZ79cqlf0bJpDr4mSpt63H1VboQZ2ILg48LAn3AwxRvJTYUW+j3Isg
hgua39mZ83IL6EluzECiJOOp+zgojxNLT7bbCX3vUQax3itKJ24zfPpcHBPZQMVbcYX8r2lhiMdN
C/Jyq/r6tSzK8COVzKkN5namCFwGbut8NToqiEC0493Q8z5dmhlHfpY8TFhRCElgk6TJB72RsmxJ
ggvvr4qDdT2qYC2HlDW80c7B402xCsee9203ivdlCmJUHzMRfBPfmYbYicNu1g2ItGIk3hK0Eyi9
UXI37uF5Gf+5VDMuvASSd1H0r52jJ8SiaLmhRqn/iCF4Yo1CwZtD5y8LHJYw/qj3SccRE4FtQthO
ndumbInVmSa6beMlQ9mjxxqmwgFMxVsV9Q/VCLktTcvlqRQwrviUUk72kSj+fBWX74QVfbYmNiFP
7sChO7DWbDZ0O9mHWOXN2qD2Ii4Ub6ZO3du+RJcIlF+f6qXuUEcpoPa3dsAYDbeMtTyeJ7e9EXXc
MNHZygde0eZblJZ4G9dOQZVNUx1FuIS38zDCUWub8LNEesBtNNxYSX7bcBLsp+qOqYPslONgPnYa
m8oCAjz7FFTrTb309qYdJj5gGL/VKnApgCk53ly6wppOszV/R3LJXpMmnPd55kx4yHDjofJTimL8
6chhgG5bcjwbFHRcQkPOKRbOx06N7jc4kfQYJeSzkJlAUdsUZTFS/Okcf643TbwSk/QXWaPaUktG
6wQxmE3j4Hufe3Ji+eg8cdL/jaMh2YDyslZsZ+jUBTXPQsN82+4AnrZMfnTd+S8AR7FvTemyrlVz
j6al7n17hES0VKTQWLryTtB2z5Aehx643CHMYhpo7QpHnrNUNi/xnjATXBr+ltVgied6sMqHmXGE
LQ9ppa8FJBhZyTYI1bYbJV9tw4uNaGhAYG5D6NB9CzoGT85yFTU0nkHUeXCRja7nylq9UwHQIVGF
MqhO1GPU3Ss/u6WZyHPMLQ9nHrCU25BoRgZNt3Upoh+31/Nr4FRfwm2/4wouwdwkARdm3WH/JCDZ
WOM/13DEvcYlYVc7HnxLuHCNC58DGL0hEdZHe68m6JbmVHvHGnfqIOUNbkbn3cvZGURtFL71rgl/
81rDGc7wye8xcUz4faOJo3VZ1Bc8gWQiOYiHcHeuPpSolGRBxSDEnlyV9c5UN9/60iYzpHkMjBqq
YGQ7zilAvH2w7bAmSGsAjRAtvejrMX4xi3jx3cjZGkemm6qj7yKkzBMbulU/UDRPjBJy8wfIv3xD
/U10yvDob1Ja5DnR0/LmzVXyOTFV8Q0OjAkdVZ/oMrq4k1Xu3VS+6XhH+fLV8orhKAvb29ZOOv+6
SW79g1/n3C6tJLrr+9bW7moiu0DFdy3yV7d2OLZisxFNvY29obyk2IbeApMOt1Zbtf/xdR5LrivZ
Ff2Vjh4LIXijUGtAX2SRZVlugigLlwmTQMJ9vRZ6qgj1qKP7xa37ikTi5Nl7r32XFBkWuVpT69HQ
ORavJzs0x50V2PoZ4xPIXXa95s6EWcmuJQ7aR89g/uYPYB4dg5GXoZ2dwqxxN2MYtm/5kLsvZmGa
TyEu9ruaLpVt4GdsKPrQNdc0mTALc87NCM+D8wtER+5CnwVlNVjkiSsBZlkH4wvszpSPoqhWkckF
ZUX/U7hRboUGmMYYHbBT5cygJYa5gcmq99sFIWGBpzHt58KvOWSGBi9tPHwnRQAI0Ca7ERMc6b25
2npQdfBpBe6+MQBNuyDsqFBKUiwFg0UAGFGM5UazD6BjX1jvsPW0TBLzgP2tyD06MZ/wLGdsMmEp
UY5y7mCOxRlfq0MzRC+eOx6tBW3Gu4O22HLkEjWbDzBc2BY5DjddgDZV07wPfXN1Rped3MyYXVQ9
T7hnRYRPMIRHRgJE2U7RqwTUpZFmS/ZPFfkfo363fGambqZRLZ3cllf4EK9KE990Puk7M8zt34KS
F0Dn2eNkIGA6s/6ihIk4gFO/4RytjhVplYLFHs48eY+ujMseZXJlZNVVtXJcQpTWup2yH0SKc9NE
40prxVwELAWjU6eXkJYoDkU8XVupXh3MNkxxVswTYI3PeCJ+oxRK6BRFd31IUVcYMrXiyMp2XucT
823wRKbAE1d1Oe+BydwUZUqfODruekxGZx13mhW28L69NuwfSpz8K9/tOPAEnja/H5xNPTQu9uoq
oi0XSGtKkAYeMyivrnTuw1l0r2BoIrFj1s/32SxzdzWYRkOtder92h0xREd1Yld3nguKD8NyCjTk
QfsdRRZh033EVfg1O3G1JB0pC8oykmEE3RlHfcZ79U6cal5HEgZEIbEtwS3G/dr04YIFWOpyq3mr
kpnmVqqWyAPl3JoWdjqOAEK8oAfdXVaiAtUo3Zugc7iT2iAkFTuLlUltzKYJbPJ5DRdOUYT+AUMa
VKseVCJ9XuZapwLOAE5a+GGA8EYbzlgm/+a+pEyN1HZnGcGRZDTDhMoX15J8kO1M9QcNCnt2Fa9y
NO5pJ33nCMJE2kny957/zSgybzrk3ts+AtWtc+6FYdPC2uUtxRK9xKtWP2CyqjdhOx1lhKKXdMj3
ofNh58kjw2mzjirxwrKLIJ6qLmCb6bpprMdKpff4z3DU1xMhnuhVaBMGGBLW6LFnQFvcYxHwVn6C
09Xo7W0VC2uPuPIyhnwKs+YGmJRMUKPAVWq04sN3M3vDrFSARu4VywD1qbr8TUTGvreova8aDGhG
3J1jL8JtFRGKm7i0mLnzPITg7+yQQa6eHWtFTuF+0IM8xAveEXELPhLEhxYEOJc43tYz9yjDUT9d
BrKAYZe291L/QDHvjqAJqceJloXQuC/0qIiCcsd1oBAdNU3Il1xgAar5JsSCCAk+pSPVKL8ZGQDE
EflnMeXtNNtZiHgTTYdADW4UX7B7KVHVLKP9HKpiPpRmbaxtkhcnKiFcMKfY+q0cPUhVYQJZADl4
lXpm+S7yINswA7L+ckkXiMC7k3MNS7oZUfSKKNjPuvvCYXnDhyZuETTQ5FOaYSwZ5lRP4mHLioEF
uwNK1nNr8nGoZolhfpXWeENUxz8a0hwOE/rvbnaD5gAD3D0QJxHc7COQ2Bxnz8a0VHNM9L/j1Q+z
q0vg8M8MuT13gy13IjCrm1ZxqUpzyM9J2+N9Q4mHOcMGzdUc4W7sJuSE0lulC+9GeMBIDHIt9Ess
LdZj7LNzcc5ujdhQpO3L3I2XaaYIoLMR/2y/YvuXGhsS1M7OykO+O13L/tNyxDUdzPFUhXiBlANg
efI6lJLqLkxREI158HcEgdpt6kw8k/Bt1olhj3sfSRASLvkst/PewrGu9mNcDrAzhidcVlcMyM1B
hm17IxtFBHfukJlc/zsWFOC1cZFQ0Ig/gDs0zSJOWp9blgVb16e2QJDk5OiA89IVafXYkbG45QoU
7PKkU78iF3AQ3GLa2LaM16k1dfvaK95MZjLmYQrlxXgOguChbzMBTaQN0GJY9+SleECf4w0Exlq3
iHIgJjhTw7jbZ3WFKJg/BIF1Xw0eECHeWQSLW7yUmtqUFtIc6BR1xHYMKchdyC286/BRvwYja7jZ
kuYmc9pLUc53YV65u7yZx6fZQ/BM3G6hltGDrk3QJk2vqF5mf7kZZi9as84dDjVwpzUI4HunqF2q
jeQvHxj/pScrLtP615nCC61gWF0wq69Mn0MDOfdKUcVFje397EI4SkJ9lzq+2FtgFLCjX7upxZnc
5Zgz3Og8D6KHOZwM29LIuaXG4pnfE3cFgQtxXJoCgsDtGAX10sRVlfjuvP7TXgCsKeIQRcFufAym
4ruN0J7YkYcHLsDlfT9Q7FbbXX2Ly4RjaB5bwgJNf5N1YbQubTiPfdBH62yB8kwOPU0BpbFw+yml
DYxsMWPohNLMOP/EPdBi1q+iB241ZKcMK13G4eBkgGM9TQXrP3MCtccw2DX3Gq55oCTGZqyqrDQL
zKwM/fRmcjdPgRgWfam+xQSTvMIDuHIXMJOeK+evMFhTbm1g6LwWHBSXQHu/dAW9pFCOdxhKnkeV
P3d1fKAwfSJ1Km5abizuPhYS1IvRuj9hnJfrUqaUgnbZXSP7L6ojL8RjIXPiJMN9JMmrtUROXUCi
s89aWhbFAQsa4lRoLM2BOSTZwCI0Pyd/PNWYcZqE3qWRl4zCkBY4GGJle8lKtlMEoLAImJI1dL5X
4Aomt/4h2LEPhhKutoOCIgzqkZba2jxgh9Vwc7Yxn899+lUa6oNaKabpgbKAxu5pfyGZLob2i5pr
Zrsav49scJMbEZXbRZAgb6SLisyHcopAuFG4VFziyCUESbgJ1CRGkSHBTwJHPijXPu854ZPFRxLP
sndsFySuW8KeuGJ4vtzxNip4xvqoMzbJGJnEEI3spunLczFUdzMdtYgRYl05kIIFbs1W9sMNjS+m
w7LdsxnkKKjAyngdydAEfiL4u89ns/a/55EmTL8dbq2aUpuM7sVxGi4Zy+NbRkZxoq0KvI5yaeYJ
NeS/zv40IGKshlEFT1XMGjArBzAzYWrij2BBgif1C6sP7r6kyVeTrh5jjOUIakR6kE2ZTANoJDrz
eD60InvoFBkEgOmkTXs8mOOQrN3St7cLzoQFU4l3BNgH3h+uZ/P87EvxRgczI5Rl/Mm4vYNCrmBj
LLTURJU0hItqH8mJ3yxaPAbH3lLhurVj5NcpemG/K4/WON1Ch8GtSFdOW6SK/F2MPaVgQVoZm3rs
Hog9yA3jOYGpfLkzDEzDwBwJaPB+Jyf7iK/2ezYtKrqI7B253vBMRVRpqpF2ralgPIUAzcyevbhe
/xdgZwUtJ+y1Ww2/LER5F/pYIQprAW1q9yHzWLD4JpmOSi+9tx3viAqgwQ6JcFoPGXhoo0V7w5z8
ZyYpq53pb3DC8YDfydku7quVqwZuEwLDRtym4jACZtuCoalghtjVbq7xYbmqPKuumHaBSh5SULyc
FZzUGV8GLiNg/62pf3O8hj5kxPntOLc/HDXEFx2XEDWq+KbWYj7kNdMnJAIXRuLKtOm/wP4G46av
1lqYj33tco8Jv4MW4JuTNRBgiSbxzZYlWUopaZauMMEOf1IYaPAE9GxhcmcKPmQHm7utQtIb05Wt
J56+/o1B9NTG7Y5s75fHEsfvcGf2KdebdmYz07fyY6xjdsu8W/h7onlnmFlaVRKA0ugvaUr6GpLH
BvsS1WzQOA+1gYVWLvBcikS+MeJeeB0/ND09t5nf3Y6EYCNnVjsx+x8J6ukah7fY9dbwgqX8I16K
Tuy5t9k9A3CILAYD3w2S3VAnIHr1uWOYPaJiAfkoRyplnB/bRo4UekHKDt4lrLiz6tF+scdxxwTN
1MGJI1O1YxTkwhRb1RpdiHUSH6HZzy2Qu+o9cYZrQ5lPn5sfSe+8+RVrazXxqREN+lJ2/9aAoDFz
tAfFZWpdxsNnO3nPovagUoUfdZN/xka7iWd57HEFWJh869I9NKK7tnn1VdCltfJ1UOKw9BW+UJrZ
7M68rRhugUPEmElpLShq0L7M8X8uvS9BXpx9fjKX2OZldngp1eSJQOlgiqbGhqF+YiHgHYQds97M
eqz9UlEiFi0hFfw1Y1/mxwbygsbXtvYnCy6e18TUtzifkwOOMwrEU5mGtGa6PRdTc7ovTHJFo8hO
aGvXUYpoxbmMIWvoXygSy9YAHb/hsFLXmhOD9uV0hPG72LytkRlTBCyFaWDp8V9KAsHrOU4cin24
T0jL63a66/9wmOCn7EeMQ/gizLl7qshrnueu24tkvtROdxUGWhF9ohfuob8tLXIIP+xRrQZ88qjb
Zm2lOoQKP79avnNP2eShEhbsfenhGqiLec/L6tdXS0akyV/oB+AebgJ7FS3s8bbegTE+tF2ubvwG
s3UaJXBGcFkEQNK50dM5Y8in2hY3JexH8HXxS9WDK6eO+NkiKsEEwtceVkn1R7f7Y+N5jF5unS+L
e01WEWsyJ2LUPQS5vKmXCvWY1FYZUz3gwvRfnJcKhaf+yCpaNnOYDSyW90UaK2pdxk1c0goUCApO
VYHhIRWLG3C8FAkdo3Hvffcq2c0IBpvUatS2y+uzKzT/jBM9V1L+tWKC4F+BTuvNuwSEAq5/OmKt
2H6yRxhdGfv2aaRFKKX0BK/aE4tahDPAGysN+gYYICv8oXmywQD3XqAOpVu+iM7yXyZI82uiwa9F
Yj7bfWHClujLQzrhCIZ5ME/teLZTmvRGOgFXXcpdePDcClYWleI4w3B2EbqnCG6VAgcF4uYWO+nK
s6GLb5HNkCix4Kvee+M032VcLVbEOpdOVgawCrBgE9m3sM6PjiAUKE1c+xXwiybsSUHUzAaUj+pD
masT9b/Tu6mbXak8+lo1ZE4wJh41bDemWVfHtDdvPce7+hFpHlrPPI5Ip6GtbJ5p35xc62F2/acc
pYjrDu+JyUi3bl+cjMy/hejwMY1Edbw6+SugFRlN+JTQas06TkL6gWMlc1jjwC5PlGkzSMhfI7GK
nR5a7zB0MJcNlj5VbD4lNaVD/kThsIqLYOu5DIl+Vl5pYrvvfN+/bYTdbKUKr/h+ERGj8sBsHcPE
nEl6mdiwINJQbse3fPmYB1CuYCDgKpdau7iA8gvKGtFZp9vEnvmIaNe+xu4A56vHO8o57DlwOEps
y7kav7LMvqSU+FA/EFcvbkv80qVfLf33ZDJdE7Rwhtam3MhqLHfKpchm8W3X+sJF/mz28aNZt9Ri
uM7F9piGUMTEjnv0JSpBarVNcZ86ZrVXKZ1lXKjuBjm/aB+dVxNa2AgpXus4+0WJwFVOZp/WPn2c
az2cE8FKIMscE3pvcQEygg13ItCdwTRGar2rC3Cyfi73XhYTnzDqS0qbCm7LhbU+ZycrCnD9tVCA
NGbpFVaHR6ufMWr6MWWqOfCJpHR/MeCd8FhcPDN/Y0fOPb0H3lXhMSyGDw/da9XXxqcQ1FJ2TnUH
EOzd0/oy+tHrguVLAxwE5uzszQzAVd6X29T0Pzx0+o05ROy2EupVff45FX9CadkDT+e17bq3laO/
bWXd+YP+1onFSSrkJxXJS1MURbEIMuoee8xBCQOAa6hXlLoi9RTBHyVPaq3r7pPgHaM3LSFIPNMH
VrRdPpLWy834XA0cSoHUn3U+PPey3tCJoNe+Q1C49tWlJZq1AbaBPzQtgZ8nV5mm99FU0fqDHR7q
KOV9A5GoIvypcz6GpmgxddfPRiruCDcEx5KSD9aHhPDt0r637KE/K4SfnHnuWOKYxnrXN1QMyOe6
0XKtbVlfYn84ZiMmFIXsz2jqHdMhAoXKgplel7RaAW28VWbOyM8vnk+CYkmzf6Tb845ATs2lpr2b
ZHUuRS5xcrI9q+IbzH1wIdv83R3Zxvmdf1PoGu0ePv1oVIDY5aMrZvs2qtJnFN3nLhwe0fCABXUO
E7jhMcUbrd1ytRmdk8RLw5AIcRDO6BfuMH9jGzadevV0BlqscWFYdwB+IEY4zXubUpEUqyt29beK
MO2qy9S5EijLgwLS6Zs0EHfzQ5ky6dZjii1OxA+q9N/QWV/LKTCPo8SxACYMLqpeYJkztTKB82yB
qt0YNtsRJa3xFrH6hVDDPV03XM2hI24MFFAxRAftNZQVwAJa9TCpxiT+MbvuDoSzWPwxYCGo8nmt
XUAeHXLJOuhIZnsBmhb/E8FzjxSLCPDNBKHuAAmQVWROiQ9KkXI35DRvKtcGeW2BcdCD9ZT3kf8y
xjbxbdp/oxTgJbGgbxkH1IITxV2N0RTtifMgBJf1wRqLB4wyGBU9bipJ73nME4A706qK1sKYnnQT
PdtVA1HLzV7tDiAT7oF7zyegHNdfgTfuQJMbW0gAhMoSFEcbN8fkFvQni3uzSd6zBCVhcHlKFefG
epZUnwnevJVrshxgHsaEvqB3u+JrrqxbnPDhNrfws2cxztAsjtt9Z6UUD9cOVr0ovk5zq0kqUMWj
c7Y6XM8Bjmv9oxOiC/ZONujkVh58JnlDENDy4FDFuK/K0T0v+4w9C+vjIOTy7Z1vRpP6nxleXIRq
G7XAz7tZuRtvQrDm9n1uBeL8BIeGh/1pzBIbEdP6DL0elSL07uGiLDAHfq2WYXkvXp6eEAfYz+dh
TNM7DKrCyr7ryEyuXNCzVTPAd+eKNG2WWQkaeX7FYDgfhNtj4Ef/vkyeRZtZE3EIjsOHTVoL6YvY
ghqjXaFaBlw3+dIzDSmVMJw9TwNAESEoiTI3Kq+urKtvYkoM9vRZjWtA7OHO8u1Dm0NAIwXACe1X
VrT3SucHH/prPfsBwbMMzokFih1bKaqACEZkLtaWl8Ge39m/O9uGqBflfIBuNJAVvr5jfyCSRoMk
QvmnqqaXlFXOvgOxsNfh4jGDlmMr1zuYnnvWJmMedtEJrZHs+eTGK8/E8WCErrf2aoRRr0iHHxp2
tm3IPkHHRgGUOLwmrIaYj+p+VbSOuyXaxnG67LUmrUGIzMnI8IY2m84LNQP1mGZEZl8qKF/pt6GA
uvSoVJgm3o9BcckWl6kLOpb7sah3rAeZSbvFXpgwpNuVeqY1p9i2g2vehkl8T02t4AtNMpt/ueou
dWmpb8Ow3nele2/qrns28J1zIVM3Qw/7J2qG71H5MXeNWT/FkXeousJhoMB8E4bpQSH4PwQlVspM
BBXuNTNjCZWQLshm06Y1PKZ2JqDaIUbF3E6mCYyrHPxn3SKsmamk/GMMh4/Zp6URNwySGLVuZOln
d60CajC6OJbHMjOeOfmdlRlY7nbyxJPryf4GUcXdU5JLqaDFlzcALb5v0JuoAFXdhiIW9nuWfrcx
pm8mg1+k7hfiBj+o0R+1GABZDrDJVEOY2Q/JzCjuL5L6WPRgVvAmtlKz4KPLo97Z+xi3DyRYMAGT
JQ6t6U9OgfvUVWb2mKept5kG4zH5d8dqWb0OVjxspOAEbgwjIY5ehbQ9azoyuq4+JH4rH0PdLrci
QDCBfuqs/KHs5cHN3GBjY0+F+jbzO9VWtGE+ETsLj+2+t60fJwax0o/OD2qgv2gT814ID4KE88WI
i9cwasSDqCA7C59hgzeNsR8Kt1q7eDVP8PyA45eeA5GcwqG5ngwUpFKsc3y2TyAX0HbqdhENsRRE
o3HpWYhtqtC9YLlsmAOn51BF/daC97SqWnkkTo8rpmIcqSv/iTDbAnQf8McZr7DUp8MgmA0Cn3dY
lLFir5VNJUbZXYOx3EdxEa6CyH8ErnQlctKc2Cd+amL2sSp3lQnqQ1Je22ecZZ0LwwuCFFbbJUjk
PgahwTWDK+u6yIN90wBpqboj/QbfuC/PZkwzfMnPxZvC/aYs46cB/H7ic/0xE/lRIC4gX2Tg8xQN
AsRzb0K3/VE92XfCsU/aaFJKgQiiRIrEhcSNsyO7QzFXnbMpLOgVqZTuTliBPhOam1e+A5+6H+C4
ZbKy1tJk4VI0wd5yluZfoC9QLh2sVxaiJxb9rjnMuu3Xfu1h+w2KM9y1ZDd1zn0PDWWN9Q+EH5V7
a7dejE40E/22ipVP3VPI6RTjEYkQ17ZdFlc1aCL23JX5NdFRZ6AsNJI0FzyBdegm0RKRR/Zt2mIz
F3D8wiZVPNIB33mjeLZpiGD4Ze3QO8qH/4ZDB6insZVNdV/iZTx5Gg02xjDBS03eQxLP+MbS98ie
QoM5H6GFUm71ITNO9K6o3rJAhJuxYO01B553lEblc8+qnfbQLR1oAdnfFUVg0AfC5Ny3/h/LFgXq
pybOHgcHVozBCsUKLLhSel1n5mude83OqNIJq0yLBpZaK0U55g7nCUmm3hI7PNkX+Df9JojVG4Bi
PjFjuGYL/4c1xnyjEHpvyJ9nWyYzNmrc1LZRgAdS5WN7F5js6aF3XBSa8DlTDQhOC3qgHIqbNrNf
qYehNCyE3lWE8jUbOrVLvHEpUYp+TNP6anvgjonseNEuHly8ESPpjQiUWFeH+2qJURVsT/nZCYCA
5RevebtmgfPWwnl7NiB0r3Bucd33uChjqypvssS5zHE+XHRjNJveVwvSzmnv+WJYH7WnmjsdZVhI
AoLHK6u0iZ6qaYJPl94EI5i8zO03aSieLMPYJ57EZsMGalMsYFZpWr+RN/RQQ2igl+qtaEf4hiGr
y7AfUaM9xKu6eLL8OL9JF423FQ3feVfv0iwXR+WaexgU05aGvkvattXBj6zoyBfjL+w7xtoGlLSX
SOywwXUYgw9n8Np9ZhQ30jdezDJ17oWqGZ0G5gA+zCf8qY+Na/NzaHjvEwkYPTBRj0cRPrA7Nllb
gQarivcA5ifzV+McbVDnsiBqiPXqZAy8c6KBAlj6vlExdbS0TUERc8toN1YZn1/Rg/yIHMz7C0wx
mGlc7aK7iD3drujYBQd5dHJS475NaAP0EtoMwpEgsu24xiavqwdAi93erso3+nKCrTlYZ78uvrTw
CaxLHDmpFT4ky51xDNzvGiQg9GZQa+licoKYzL/ZcoXHWoSwRJ8nk/MxKMujE2FDw2zXHkRWy5Op
wREhvuEXM0yeHEg/t7hwqQJj0dLoBrqF5vVettNvzDi5xa5xwin6qfOSF0Bjn4Kwyg6+jo+WVu8l
d8zzECdkztux3fXu8JMaQAqyNsQTHlFk7phTc2MUoHLYtXwhaT7a0jliIXutUkWMAU9QmGlIeUpg
xKbPY7waHQki0Q3fxUBtCLivGRctfGVj5jOuZIiZkPXbJpvm/M4BWoyzNn2YGSkoPcHCD2IM/Hxi
MPH7Mr1PEuo12qGvSdkreTeRrXsSkaXvncoHQ2WkHjI9QdqVIycMxFGcTGvb96hOd5RnrSfs5bsy
iw2kOm+MHr1+zh+b0H0KKKclyVQY66wYF2snfAwiDwSRLORzsy64JWfPswAFnpNSvGHD1O970+Fm
bw0+V8m4aR7smDJ7dlneDjglS3kzlvsy79/NpYrd76a7Go4hs412+EvSeVgBD7mGURjvDMcZ9iZd
TkjyfvUkrGS+jQmPLE+ve68WR2gQ1vf0xHyblZluOY3SLQi6NzYCxl3sCBpg+MJtGfZ/zRG5l0ve
C+Z5sn4zdS+BKfrzVJGHd2DJnUhZBseObsEjQcDbwkMTJ8lLokDR32n5p5jCHuaza2Nkp4hMBO/7
/rMcWMBVEbcRlp/BqbOQHmissqfGAxUITZYDnM11/Z1GlOs4pneHbs9FN+qvZm/RxZJwNxNeRsbH
Dsj6qvqPPiBMXi2Anzb1bIRx1+mOI266bZb2dNYh2W3dBXOFpr/82WX4ZJagiGmFsvdVx9QVe2Tk
0Jq4WwlWqyxMEPTrZLHON4TZcZ/BjUVRVjWc9aT/9fNlmGFhYpQSDbonssnWTtwR/mVfztS0joVv
nZ2SG6D00vTTShUlzwb2HKSk7FekYQ3OyH/hI72P7OqcdxWdQOl8mk0UEqA35ZszjLsSAvcusCaD
C57xJqZ23yyNpwnWc3/gYIZ2vokbOoEsrmI18OWlAENsLOHQe88C0+8Kc5v43SfB1GFbZFF6KDuD
BKQZ3GhnfGlZa6spvG3bqFoR9yWRlI8PvHu5/nrhfdGA1sowt5ykWd+loGOgcUTOzh+G/jbgohqY
DCAsUuWJsGi9BXwZMDzDB/XHYGI4C66hE+W3ukK4nGzYBLY1v2N4mLccJdMjVH+9plcHF1tREo6Q
JbFf7cpbl2dj50S+sbF833sJ/QYfUETz99hBtxupp8H1FLbNxp47TfeRQOHtoRkXkd0dnaL4HbLi
nmf2zGW7OYQdyA+X5BAX2WhjwM2BRNifHMnfkSeXKjA8a/sGsw7YJMLAeFOgLDs24rUPBg6Ol/0m
FxGSdAuckbZ1N1S6ztu4t7mNuUBMqV2nfxqF96G2/QLvKYCZ2W6I9brGXUcSaJtZ5OLwHJn3Ncc2
Qq+il6+xCHX4VOj2lI7hl+BuHxayvtPlrNldgPGRAN/X0CqOFp7TFQAOTO85GleF2wkY4kwAvm/X
ytbDcRisaz9hKm97+E6+pzlISXHNgfbXskRl9uP0bzajp0iyllpqUBLtPEQyD/eFiwNX2exQpI+T
acLjsul7A2dDBSabgSbcdAO6ogeQ44JWulzn0zIiSqniR2n1H5lB/kR6LO6FE9cAhMhupjyk2xlY
TN9DT+aK8eKm3tlhXbs1Tdp8Qs2ThmeKtWzi8ebpVWnveMlRZhrQ+4yiQX6JmqAByTdXH82Mh6Fu
8EXk+VBuqw66Ut2F3/lEJj6PO+s0LTRsg6w8CRV17BarEW10JrmYmTm8ngjzzRWJOM7+25kC6JNU
08GZ4z86WxBwApyihsQeMQw6PCaW/0trpnpsg+VNo/t4XU/i3RcqPIER6Td114J87qfboCi58wNC
O2E0AI/EobJpQRKg55nNRgOPcRlhJPsti7qqKOQgKDzuOG5jOUwQdveSQKAnDYaHM8ojnCxEfNac
QNGJTWLARSsfXxtuAPk6xEYu1lNUuM+179tvnFr1Ic9iBR+qtg8W1NGtlpqqw1noLTsa4z3vVXwV
uPc+GQkV40Atv+PGnk8yHpg/oyDmNMgCXGlOkG/xKeeoncNsQkswG4MV/MSGtjbs+czyzHmoscXz
BJnB1dNj/4BUWmV7duTVG3HGNvocLDyiWst8XUeYqr2sJoVaMPI3GD4b99FSY3aBzV3JPeCeYU+n
YvlR90AIV62W8VOtK/sjTLvsYxhZHE+Ni/LuNZZ7ikigMuJNhXcZZEs/SDuVLAMmE3d1xAGSB917
kDYtx5zmpcJUTZY+dQtSD5XhOYea3dEOsqG+AUVAd47oiS4UQz6/d9QYbjl1eL4JqVJZ7yh6RSsv
ujTgRu5t+rl3g5OkP5FuW/ZbhgjWiU2uhZzKxO44+hmNERMLq6pzHc7NLedbvC898GCknmCl+I24
gCPVRzKT/srKOE9bpZgzS/XmG255KpLOXuq2MJ4sVW/cHn/8EgC36TnTTmnQRwN+uw0F6nzvmuw0
jjKlyhYK+CHIJJ7JOgq2XcuzSsNYda2q4WyKILl6bvGTRypaESQkbLwEwc0QsyQkwQlvCIS4LNEt
eQxsnhT6aaI2Zbdxvco4t97IViKW04c5I2Ux9qAs1zUFDp2bDwdK7WyiFPwHooFLvXmlxnU991Tt
lunyEPjmkXAflTdKuJcIUswmzt3iBkB6/BTFfvqUUwxBMisWyRHyTnTHXNyABpfeTjLPwH8SXF9R
caBxCYLBv2U5YQIyVXHXBk7Wbmxd1hRJhDlJV2KW7bPd0cXAkt8O76bJac5VTAwAxYkZrQ+zFOrX
ZHxaQSu5ZbKAZpsxPLeplKyT8ACQs2vC7N2hw4nLDIkCME/E3UDNO0w0jLisi6CS3mRVYV3askqh
+Of+rep1vDFYKzPiVWSEEH0GID5df0kMx7vT2kz2KSXFZ/5YtFMdW7tEMJF3s9VhSrDbi4P716Tf
KC8YbZCeRnaA63jWDRKiBUYg07yzKq8aHptqpkarK4J7Mw3E2QOiA6eohifZyqwisxpkZyd3uic0
qK98pLLO9+zoptElGxOvN6wV5LSQV7CuDokniFxRLrJxLSgrXdBVj8bgeN+tbzfrJCTXGy3QLNvX
SNqE2v9UGBG8HPPsG53LXw9WoI5uaX5PQUFbNOvipecNXBK8wJET0metaBtINdQWkqOP2uFq1Xz/
kM6a6xi2xWV5LB7go0JWY9nyxK4Uk7Y/ODduFol3s0JJWHWNHgD6UYuw9byYN2jut1Bk50maH9yF
OOsHu/U2OP+Hp9ylh8tS+lwnWp/yhmJMkbnlRwfXdhdlFcD5dGKPGvInrYuQCRwUDBsOr3s16Xxl
8esY5k0g+88CdDRvDAmxkSYDmrRSbEtbP0P0WUd2Gw1QCwbvViVJT2zQ5RYJbMxyXgezPXZ2dTBA
/1E+ZifciAuwpqNb3XTsGr0Daaz6SlLFOg95wrYEbR+z2gZuXbMlAWSzMxrtc2v41DWW0BfHIX3q
RR8dvKiINlD75tU///Gf//Pf3+N/Jb8wY8SUVOU/So0gm5Vd+69/uv/8B1GF5X+9+fnXP33f9R3f
DDzHda3Q9wLH4f///nzMyoR/2PoPnvTAIxiRHKlgBACTmxYxcCLX7///j4n+748h6+v+L2dn1hyn
lm3rv1Kx36kLCxZNxKn7kH2vXrL8QsjeNn3f8+vvR3qfKiulkO6ucERakCmRwGI1c87xDQ0ov+RI
zuVhOk+YBTrGjSV+aFi5qF+M/OhPFLA/C543m9XVxwe03jmgQ2KHwnYhNE7s9XnFUUv43uzTbV1R
PU8R0oyZ4Va4ljGzg36Ny8f64wPKNwc0VNVQjfMxhaFO7/92IWvSKE7kxTiyZv4h1osns3VWBEaW
Hx/m7f0yVHQuRIjIMwDlujiMFXUN0aY82g2dkWxMNVcPuaX424+Por29fKQhhBCgnxDyS1t7fTYD
jaVHTV8DVTWYbzx2VbRSSCxLQaQefLCHxNZSMEKFsdDvC+qsoc7NbeSj5L2Gtl0WIv7bd5SrayDC
hYRiOraYmtjvF7gJYehlLsE0xgkNioV3oqyZKF3H+PVJc33vZvJkqLbAdZUVxsWxBgUmjjMk1jaN
xHJIIu8ubUpKXDO0wh9f6feOJIXGs6Hrmu6Ii/up0EPKFkHcLh2I6Xae99MuyuqFDNJnT7o2NfnX
jzqtUpdCt4UAJO9M9/y3C0jExfIjRYt3fUlVFVK5DOtmPVioAuACsCVcWwhdz6uy6b4SZDhkQ7oQ
ebzUsIUjs1h8cubvtWScbLiTGu3MvrzGcR7BrPLqeju26l4z1UMo86uPL64m3jtlS1d13WG6TOt5
fcoZl0MawxDsFLSESHpCE6FD6ZQnq6vqW1no+aYrBqp1KYyhriTSWclNSNqC4ZFzNo3dx1/ovXM2
OaRjUT+r0rhefx8/h9QKvhE9aqFXz4je8HnCEDyMFx8fx3x73hrdrLB1yVE42uvjwAs0LSu3gy0Q
wJWfUN0HE9JPnpLo+PGB3mm+VKQaKrxni4rFy+YL2VmpY8q8NoTiymfKeGz/qQGVfao0Ufd3Hx/s
nbOipWi4HkndkoTZX58V0izgin3SbGP3aNXPMn/ugXn43v1/cRhK7YTUDKTAl8+J09l9ALCy2WZo
UXG9nHvEgZTWox7k+uMjiXe6WUErEJbpmJrz5j7Bl3D9PhpjZsBeXy38zEf5IxHcYeRiBZTk2bHe
Uc+cdMU2QotLgqEJRtD8tbbFAZooDdn2tl2kqMyCo3RSis7dZOLKoQbzWS6jEPmS90l/EuGUJcJJ
AykJbnDfVRvxcThkts3cloddpRzjzuzL6FoUxCo/aY/vNBOdZ9wQ3DXNstSL4aTxTFitmNfs+qYu
SMCSZ9KaxlqVYUyR3McX9Z1rqguNAQrLXGkyVLxuJW2fji0KPvBfbnqA6F3fYO8G+LWrYmUWmwHh
HUWmTx8f9N0TZGAyNNLAiPYuDsoiCvVQg91C1pi3bur/qSDdoKbwk/7jncPQJA3VkY5wLGZSr89N
5oHvVSJpN3lQjbMA0mTRSZSixif3650nDYwUNteMSgyCl9O1tstIs3iILhJ8mH7mYWiPYHynRRIl
PgmylRJk6SfHfHtupjAsYoNcQZtC0un934anMGfpj5rZ2mRB6d0iUsjXXFDqqPVWCz5pIwZ/62Io
FPTAzH0tVdVNedk/WqKlHE1hPZnBsO9iKGmDF2mfHOXtGVHIKOxplmY6dPoXR0mh/FNbizGr5vsb
p88Prvtt1MXybze9aUbEP7pgcrqXvSJPlhmmurLNbdc99nWnfSHgTEwvN/+LyScwU4c+kdFU6PLi
UMgHWyXFmHPrZpRjN82md/PNx2czPSgXd0ZXDajPUlM14800mmJ4r8KjTkFLnsXoqEpzmeiNgfE0
AhHiAvG+RX+zZD0hqEmgt/z48PZ7hycPLAQnqOnGxXM8FohKJyA88mM0KhoV8mBkkA81jqMeCPc6
6Klkzpo2rOcfH/mdJkmLlKZkBWFTVXPR/GFduvjL5wCDmHWbLiwzv1p/fIj3To42z9A59Y/OZUsR
hQ0Kxe/arZ5QdE7lKbbEPuycDOPmAqszYlKfXM53ngAd2blpU3pqclEvLqcBtaFJ27LYOpFYZdAd
EaveFMrw/PdPTKg4O/DPcvTLRawZgmj2xRih085PcetWS0O3h3kA32hZF6REnaGqb3pIO5/ctHeu
KEtLJpjCPN+6i/NDCy4QN/fxrkbmTwYqNUH9W00ws9Tyu65N7q+hoWz0KHV/fHzKb6+sqenC1DWU
4wx3l83FYlFvRb5pbcn39DddpBVPjSCMhj46k8PqvziYwdNA02Syd7m2NfzCHK3StDZ5me51HbF6
0VaL3He+/P3jsBCYZkIWQ8/lKDqQf4ypyHDQBYm1npZXiSDiUwWfXLt3VkJTUGCaGPM4MBG/uG05
bIGOxMa4bQFvkIfU/PSaOGV1TztuSVonbbrNk9DTDnbcNAgWuuInwb3oKdFtmzKF1KAWBokoSPCP
L8DbcXf6Yg4LTr4VS+/prv82BmaWCkYDCPq2HvxVK/OHiQERdCbxfPnJzP1t02W45TAciIfhTWdA
fX1Nes3DrEt7TIo/K1AcRJIXlYeAhUw5c8lPnpW3HZzJ9G+6QDr8APtyzA3jSVEtfG8bKcjNqWIh
faZ++/j6vfNUTPMj2wEwo1tv1u1CxoEjRmvcjvG4tUdofE65Tb3PRol3DiPBP7C60lmNcPVe36aO
rtlrgaJsvMo8ogEgaYzNnF59csXeP4xtqRYCY6ldLq6qims2Ba03I4kypUY7a3xvys8iEO+0OUnP
PA0KDkvG88PyW5sDft6hZwuoCUbemJZLC+CyNMgRKJ/Nut47Etwf9GaqSVGjfjF9MBMJR7KAhpZQ
bwwysdSpedAPPjqzBrf2T8aed9qb5HmxDJPwlaBLeX2TNDyryobOe5vYtn4VoV24JT0xbD9ucdNf
eT1fIWo6jTk23aKlXs7xKnwWNGBi3m5UlZeSec1CLe1i6QW2ewet7KtBn/bJId+7jMy+TJq5ylr4
co6SDNQAxqkTbCkL10wqw8wDTIxZZCufXMF32h+TSmpUGblNks8XV9AZoBO6Q6pvCFGsKObeFZWx
DEPtk0XNOzeKcAjRZ0BExPcuZ5WUM6VRF3Fn7JHKh0hb2CjsP75Lbzs7zCXkFGsihGgQ+3jdFhrH
wyEDKPkW1ivT/XhvKRX1nJSFRKjjwFUZi9JL7j4+6NvLx9NkTxN/lSgMF/DioCVeEDZk8G1X+7eC
OSzarG1DAvqTw7xtgq+PI14fRxLWslQvpepMT6Ng4zGC6pieCSCFWkdDmltkiHdUGhcr6RajtrCA
vtz1LXw6sBJUI2C5qWX3SRSYMSJSYKyzhIg60iutLvNVJGUktlmVufZTRq2J/mC7pv4VQgHq615R
Sf4h+szh5XqR09RkUbgecwMk6QM1hWFPlVZEQaZMo9PYZe51jdbDWCoq1TNbwGsEp0KDTwMMpC5r
Tlla9AT+0FXWSHtqKBE5FT0LDLJyZMS5hBKjaXok4SqlVv4yClklq0qpyj8NP6D4RO+E9LcBuqtq
3uo9WcBx1NoVoO/aA0wwKvams+3SmvtOj9x2xiLQ5T9Dy3VMSkOnRg30yf1500PYlmAdKOnGeYYu
Q+lmbcsSwjKp3RjhJzBXfeGqIe4sw9it/vahuLZkPFhHE0+6HDBqh+Kg2sy7bWnWySIyqb8oCLvc
VHgLfDJ9ePPQ0rVqxOI5JfTUb2JxUkftT0VivJNaa3xXE7yHMVyr+/zvXj2Oo6sWjy3hOELXF0Pt
AEerg/qNq+nQHtv6SUntPZY/nxzlTZc6HUWn3psAA935ZXwKxg91ihbzLtFPSidH/inG4maYaAlG
/vVv3qTpWBYNwpoCOCTEXj+uma81rNhFNDEJiy3F0RD2mLIsjDbx13//UPR3E3hfNUAOXly8LBwo
gQcxvavUtL3LUIvMncH3b6266D/phd67goyExEuZSBCdmjrD32YRGFioEKSZq6g5HoExFcdgIGY+
RCieiM+Wle8ezGJCZNHQiVJddOehRy1SNRTDJk2sm6QevoOW+FLb4hbbmr87OHG37ClOROCZvNvl
0ke2KVPJ0fa3Ep0INWHVjQkg4uPb9N6zxNjEA8X1m8Lbr68d9deJ3bnUQOKC0x0xosDusxzlJ9OG
N8MRD5E0uMdTczDe5FuyHLEFytqW0o18mQ8jYlCKWaid+vhkNPWyv0PMTkKLOBHrYoqQLhpdgcdB
bwrEYEnWyWGRl33xYndNFc2cnKoACklKBUVk6lpon0ur/gqZv8rWeBjAVTl/l//zKrtdnbPd37Mc
W08PjPDrzf+7Wd4u/2f6jX9/4uID6x/Z6SX5UV1+6NXv8Ff/OuripX55tbEE11oPN82Pcrj9UcG6
/d/s+/TJ/983//Hj/Ffuh/zHv/74njVpPf01L8jSP/56a0rX0zZ+uxnT3//rzekE/vUHY9lL8i0o
mh9vfunHS1WT/Ff/CbuNeRCBA2ASpFL++Ef3Y3pHV/8pNGZhNA4bAinv/vGPNCtr/19/KJr6T4OZ
LctStB5T5pX2W2XN+T1h/tM2bURtxOymfKl0/vjf07/+NU3+dT/eL0a4SDszTWd5QBTTpANhdsvD
/fpJQBTpVVSodTPmTlPOpTyILBxxB8h/JAnoAM1nadq2vjghfsK9NcNyPjLLG7uiehQIEY5zOHks
/A7sAHXWuw6ywm9X9K+v/Hu9hJi65/9M+M9f0SZ/hzUFQbopYPf6KxbCaYxMjDjWkrDdlZV0VmJE
cUUJ94iRzyKsn4zcghavxvpc8QNzRzHj96wHGNtH5kjtE85zhDmiBaiBcO+ZJpXDVjAsR3MAcdqa
4w5q5ydjzvmhu/zWDtoFlfy5tN58a9/1oSrgpD2zer9AmFI4FKTa2VcGhhmFSdm3xNSLRQ/zWKrG
umKCsQiJm9+oGpoIr7a0myKpHPL9BVMp5MGu6t8pnuxO2lDGe22QdxaWAol0l2raGYux0jCLFGAj
zJziVt83NoYO5sTEIOmToXvqTn4/s2m8oaaQWDHFCpq8vB+okbU+yD14VmarblUlWQ1wDU5JVzXL
yCr9nWy6cOtNGBxVfjK+XgSS7GmwY8owrS8l6wvaxOvGkKObDoMyx3iu0vcku7HzleLBoKZv59uN
vlICtBJBJegMvaVuqegMVeU2RDmGluSziaYQby8FBTxTiIUnSLxZGOaeJShMpeqx8nJwMN340gE1
ONIP4EpeM8+wZFsfEgTK6HMDf6HiuDij2sA8UCd1H5qD/UQi41tAjdQo9D8DdwAnJPJ6pQz4UFgo
KKegwORABmjp48fqIlN/vpI88+TjyTmxQLuc5wmfmJwrKXpQAj9ZgwsEX6utARfBj+yqQxbFYjag
blr4guym36fpBvyTsa01WvDH30W+uY6OKUy+hmWzLCVIOL3/21xmBEOJl60F8Wms4XIGwAu6yEkW
Onm2BgkH18OIDvA0EPBbFEmSGF+EakShshpgBePnZr8clTo7nl94sDYYCimbLrS1fZDuGujKOM2x
UZcxyhlIGEstiBosf7Eimqn5Qx9WAoEWSx2lQIxeoAAG7MvaKtNKDLji8WqsEqr0AhFTp+wq2H2i
eTOUWt7ZBcD3oet2Vt26J6io8lDjoOq3VGSjS81Bcvrdg12G7bZAD7h0jBptLLk+VDaROy5NJwz3
H19Pk0D8RcskhaipJGMpkGI2Jc1pBvTbFcUrqO6lxJ83SsMf0veowYWqGcQmydga2R90T6wp9JQR
LtkxRf3WAlfe61WqgVeZfvQ0yY8F5u97Vtr1/vzT5Tve0E2ep7G7OL9dGfFRVaweRwCtO1A2+NdL
oeHhwDPCduL2+OvUbTU7fyY7v9P8+5Pnz5zfAc3bHxqtmbtZpe/+8wfP+y8+dt7s9ACOjlUbc1jF
J8zY572ZVIdkGjVgXXjryEzGHUTZOxmH5jGzm2fWnjluRPlwgwL+LhVHzdvqCvR5JQkTMEcxdJNQ
v++7YVj3VmWtkYxtHYr6Z+h/xW4EfwBFUVMe85yk+uCOa2sQ+k0aCAzhgragEdQT0YCX4l7rPDBB
ykAlJyZvFTJ+MM0BXs7AiZPvEVa1SJ6WbkYMnBKFxykOuUoq23pw9fCpNkfqiv3hOqgjCfzFe7Zb
z9lroQnHO5P2Vq8sgTbPBpWrwjPTAIisg6HzN35fx7OEqvytB4oRyXQZ30c+dsGt32Z/DtBSixjQ
Tp7Ejx6yDpXaT8uv7kYb3b0T6jsPeJtnjCjiO6hanatXyyZOYT21yQOx5fhImf2g9tSs5Wp7n7Tw
X3TkFg9FVPCn4Opc4xK91AfNO6D/zAFCpMNqBIK4jl0LxyqL4laEnRR9ztVQMR/dLBhWqtEgu1RD
CA4iPZBtL7ZGp5x01xuPtsUTWrc+SgWc2RYChOSKqXa8UKNKrCi3rW7tynvAEKxfa3HfzlOEPF8x
x3gMhpaaXQPZQNu23SI30SLBS6yWLuieOedQnWpba08U/KGLTUf5EprgtKEgPEgXx0ZCJyN6L1t7
FhWx++kDSFzkwqyNem+YmXWDpxeVhN+wh5OPFlU5uxIy3hynX/kIo6lfJUpYrs6bfkVEBLmGvT1v
ih59Z2bj6XbedBGvRkEw3lU+dMPWEzVBJkb9HJvCwGAmwCBPd5wBTcKJE9F1wLuePfz+LmNew34+
fH6BzrJX0V0GVmQdHOEptwPWnRu9hdlR6Kp7K/XMvaV65c5Cj3w878JPEFdUOLSz8+b5t4Jk/JNu
Qt+fdymUKe5B9oW/PsENIaDVKDUAeKrn1YxivrDSlOt4esH5wFlpgmc6g2RwHUGfuyGUHO8a3/3z
/Inz/qDKk9MwFMvz1nn/+W+YBNkAyyVX/9nf+ulTB8NyHpeGNneZ1d2EIglvYr2lslmozabwh/DX
vizH4p3kYbE6f4RRLURx2nTAVIEx45pYUpmMjeeacHI0/7WdNAT5ogrm2VCoOJxTIgwbRAlvFTux
VmmmuYgayuj2vC8DNYKiyBg2583zG2BAF6hTyitRMi/JGq4HRAFtQ4l3PXeiTL8r26C8Qy1TMCre
nfekuDPAmcBK+bwvMipnSwWKBOTG58/7huRnlmjp7XkDB84fJGe2bl5GR9Vrw2sYDrDtYux6kYmA
TonNWz8Uzk6pcp/OVzf3JoTpeTSEz6le2Y+KGYRLWmR9tPEY2TdVPVKtmMg7hWpJmGJq9AN12xTq
/TH66gQJr+W9WaDuKJTmhUJzd5kD9L2pbcT7atBaL77oIgaPFliGROqPVYC9GGvPepnsj1xETV+V
NsYibqyTbZlW4MXS/ubXb+YoRQYcpq7SPA3QtAL6MWw3uY1KrEU9f2RWEBhihJM5iGUcAcdFV7IV
snSuShIhV/n0knl9smwIkYJFox82m1DBp1KKVVvYysbB9/VeAJDBOr2u8ToEOnft57p68goP1/tm
DO7ocLdmXqCVD0LakRe53TwQNCiqdx5g0/U3lM//tgWpbtMikQXl7zJIGKPYumbtoA2OiudyUH/U
XjNea8moAttXh3ViQ+dZ2cmoH+hiGXKEJzZ2pVIomesHZ3oJbEPb1HHyXE7H9NDV4uoRgitoxFzN
9xTmVUjyeSnGVL+ybESzgVXeOONT1MnkOu39bVymw1FPQm3BwyAXXpJrJwFIdAF+xCZcC5Xq/ILx
iHoaGJfWGfy72VfX7vyb88uY2v5NjQ9bHGr5ETrZX/tr3f0ZqMOzhmpongi63zGu+pmOnR+O5bZk
YoN9GA4SdvIAyu3aj6Lu6rw11liIZU2rHM6bTQ0xn4JyAR5b8ijpckmQg+pxDEaPaFHM+9xr14PX
+M+gJPEiRvF58DpVZ0oX3Gm6Yu/PL/q/fyLvka/xOXk471eDnIHy32/C54EQNQQbqD3xXun9eF+C
Lc6AvVQM91FVzblc2wb3G2ziUJWwlGpP559ceBAHeB0Lkri/7z+/qWs+5EmZ3yVxvWaJmknog11n
VXeQThz4MBbYA++xCOyfulVOFreq7h0RcweIerGWZG54l/Y4gI8yjNdJ0aOVD72lbxf5i9I2EXwt
M+jnLGdgY6d9tcdU5cDkI38xHGWVJ/Yzvhtwxi0FAAPeO3eOXbDqoLhnVqApnbgefXAAVxQcwH8H
6LDGk4O2bhEyB5hZdadQ4clLBZuYYp8kenCUobiOhkSyDPCtTYg8fN5aIxx7wnN4QeT24fyTmrrj
rk+thZJvBH5ZNF5gD9KHvwN8lR+tJBqZfpNwyAHChFaaUY3L+WkJDk1IoVe6jNwVECf9mZK3paur
8SPTm2iPFgm60bRfYyozAwQwXkd6KZBNqzkCrQrxLj6vmERrwbWT+49V2DY7B9MNe2aaZgwjUzto
g5ipiSBanuSVdQQIbh09xSmXpUjsmZsTUfcSvhvCYTRiEnhtqj01Xp3AyrLy6yzaa2KIHnQqQne5
Cn7JzTtKxrV1ajMxoM7xsQTxOQ81Jd+dH9SiZeaj8WDhZurrXsoV1ssDy54v9khRjJNZHcwt0zt2
bWGcJuBGhtpuTbpFzM/XReaxf2dT6GUOTnJ1bhl1pFHgOBHyJNhBxFfk0FCKYhc2FJN61Lvtm9i9
Pr+kyX3guI+Rk4/3QNXqG5o7jmJsKbUY7+MBSmidTIyNcQ/sx7o2+9G6zpzsJ3YheOYQutj4sYFX
EZ4G+3D6qQ+AJ4e13i68aX5keflt5lCsX8YqKq5pM8WV92R21TLWELnN8bOxCben9g5jKITETWGg
py/d6/MLaNBoaYLtRqGMX5CJQ8E60Qvrpon0aGFJoH5GC+S6dL5Gnq8diEL+9RL2JeLJQXUx9MXq
HHSvvzDHEtcoKHkNkkRQnucHC1RouPYz+VOTUbLQdL/ByK8wVVC4WbFX/Owqs4d27RlFuwkHYwUK
ALpVokSHBPP6Y2x3zqKxGBs6v0mYmjsZ2EjzBhSGOsuYHKw7qAULJ6fNW8zL54GvtKcmGJxVXlZX
aRaKGbyW9KsmkkdHgdvux83CowplFeW63ArH9+dDGdpHNyfoQwjtJdTs6GuKcH9RYyeyj8wU1H6r
d7tB7UDLNdlX4KbRsnEUd5uOqfHodti4TPv1AJZgjtnQJmor/9lXrxFee2On/Miq+DpsLe1rEDbA
IMa8vk+ptl/aiQE0RjNBDftWs/MxWDrAHDJXvhAvbVHZTDfHcm1UrrOffLt2I4vMjWmD4INpnq16
oCQ3ugyTRSh88aDWh67AV9BuNP++p7ZnGXS9OFVwKTdZ36e7XEmawxBlJLWzuLphbeTME8WJn4B4
hLPY6x490bv3gRHso6qxgRJ7Ny0GhtM4gXvBEJo/ukrcStdPXpKW6gUcFCGnGmYzhwiL7s58jKaS
Dc/0jO8oQFFQQGKajb2/AFQ1/EkB7M8gVvunoHTMOcr7BnVgTeRMkO5U4RdgCqVsNAt53PmlLqEO
RrUo1g0BJQ80MvJsBXDGsnVxg6hKoj04WJUndwiqE9GFbjs64609bZ13/eeFhLS+jDp4LGj2Z33q
9wyivJRuG+/7gsKZsgYBA/Z3VdZG+9zrpGSjIvhWKhhse5qoDnlX5Neq7DTmdFBHqFbfNnXQnc7D
EPK87sSS/lFowIocM6/W514oqFTExQLrqoq5BLMHNotp00sKg8Wf14MTw4GyLwnw9vUXUWbWT7P3
b82mU78CIkJeGdCvKC7wmA4uVJQO/Z0Bgv3XT+d9BlK2u/NPfaAA8DWVamPq2F5roZbASs7HTULy
GU5wXx4M5JkTTtq6RtWbLkZNCR4jfABntcvpykbdB52O+0TezoTZnm8fANAkvsNLsH4qwnhjtzgH
QzK6zmuNx9UmDFjgHwYDQ+ww6Fw1SRL+YAi5LxhtnvqiKZcuEYqDRPd8MO0SNr8YgydDt+6JQ2W7
ugTiHJbqbUyW7aEgSb9mGtttXAbz+0YzvlVh43/PLflsiLq7h8GJJXiSyjXzhfzBEBHwZT5g5MRy
pBjzuzavvK00BwjNcCD2hYlvpGKjVw11+BhJYVZwiqrdpG396vXYT2dECH7tj8vm1/4IjvRvn//3
ft9583c8+qt13SbNKkrpKDp78qCUrQv+g8gsXkCwWnTbfch1+LBDBWj7/G6VwE7LapCwBC/dh5EE
wBqwYIH4mc3e1bqVk9gElqdNmGwmbpyk4mJTQDeHN37PTNbZjEyT57oajoQTHOYNunj8tTU4xX3K
pHp66/xxCiPuslQ0p2b65Qop6jwCQrw9f6IMmnYVof7Eyg5eS+nLWyrE5W3gHWOWnzfMkORtr7TJ
euxxNf3PB5LMOnmc4vH8cbAp6W4I6BrOm8n0J3JhNDO1GJ25ofisfEuEulamjzsT18Zfm+d9eqbu
FUIpJ6qPm7s0s7BJJa4LO2JS9ka+v06AGc8bfcBtpC1OAQHd696presSP/IJNRptQXrZv/ZRaygW
kha+nJiqBE+ipt6cP9ilJ7T85TEf6/II4iVsF0YjMTdznZfzG+eXwOiuW8UODpXpYWgSYCPssdTT
DC+7lRYGZHD2jSUYAHxLp5dIAcyiQe/aCOpGgG5oG9Cr3tfRDbxV7fnqxnVH9ZnQKT4tyjMrxXRD
wSDlEEGiPHuxtlJa133wGCDdLp/AxzRODfxj66vRl6IUYtOrsJPO+7Pk9/048iQr4rDjxedrVeK6
mREWr8caTI5nrPrWbsHqJGziD79GJq8t+sRrQMGN9ga9uzM/vxtyOrvCIEJ5/l3RCrB2vv1F44su
0HsW37IJaRIWL9Im30Bnpu+srndvdLMCDTh9oGmUry4rpjvpj+1W6kWJU4zrzEZjIP7oyxe7bo1T
XOnVY41AWOrUqXmoJ68Mt9q5vvFkAvrll1V/7w8Y0yFbSF7chMmcizFzjfB/o8HDuDes+Nbsq+Mg
Kps6aAwUO9fJV2of+UtEAeNdGmQlPThtTWfkn1I54hBEaQEOwTO3YHDDQ6Vhy5bjo76s0+znefnW
SeMOF8Sc2UR8Q2GW+d1PgheQhu5982iqSXrjd/bc1kP/CghCdZMOSXlyehS2j37SRs9lVno7EaEo
IpYdP2sRDlZqF7ZXTUDoNZ4o4YQanGXrBkzglR4/AKdS0Vcn4rqk8AR/DLv8gnHIk24QUiUMOusp
Uf5peuqLAY0yxhfmvi0bf8GCo9g5eu19oRtcmZGd3sdN7V1TIPTtvBuKUrv2Ezy96x4P6hA/dqpX
fNoxHpKAXBv5DWv5Oy5Y8eA7jLPa0L8QFIsxrcIwzYRU8V1JxxtGe1A+Ru2tu6Av70KXu1k0ebVF
oF7e5U64GVMmaF6PU4BrdRJ+UjguM5KfOA7ii81y6GtIAKV1s/abQUUW8B4wD0nmsR5phlhZ07em
M7ML6j1YewyDZJCu25yUYZ/EOd0HGAAqNGEq1Tr4mOjJLRz9KZxi+JnbyWuvxpGC5W6wKzX7MfEV
Z+HuzndT11GZCRzFF+cg6pTomDdFFO2RABVgDIBQx4Y5U3CcOODijFFlx4gfKxYy9yI3UJENsPqZ
yC7MdvA3TICwE4EQPCO8MamrLFc/RSCY9r6mYIohN8iB1aMWGnJZBX0PziEarnVQ2sDOQVSU3tZE
fAZUEoK/6YDBriBi2dFSQLcYlQ63Xqf56uObi4913J9AU52aDgdjlqHGqdYaeGYxcQsnCjct6YNn
nhd/6XfBdRFgX2+OEsgtdB2U9XIFoD+ZZQFFBppWGRsVT52rDmnJKWjJh9TmPgVCoAWjOLRlQu/Q
AP3OBtNd4zrNhFJUe9Zw+taz+rmByQasaD+ID12tP0Kkdtb0LeG9GNaUtus3gRfu+2aiBY5jAPi7
buJlgJ1Hl6akrKasDwbu1pYechHjbnU8v7iyOpQdlu1hl+e3FGCbK0RDt6msyhsqyNTddNiZzgC+
TQITFwoQUA+yyR+SYlL9FfIYgaW6ki3Sa6pRSwpD2ZzeLLqsPY7htnSJ/QWRXl0B9xxgz3rfmPzR
S+cpPp0hPgqCle40rIpoxeY0G249OVc7R9+NTXclM8nvVuoBq5lmnydFN1dxb1phXSyvRoI6GNwr
3qbre/gdHnTc0guZtMprNR4eceGr9gns13Vm0wsp6TBsMjswlpGLFLBiBCKLxrinV/XWUtsHiWxi
b5C2LDofXhRAiFUFOBCeMzx1sBv7GDnSwrRZckZNRi7OzsUu9zpCcGpx74dJgQEs37ls5G0Z9RrF
xu4B3oF+DyeQxQxP0KyvgvoWph295i3wHPeguipAu641uHNu+w16+cLoUmurDuYm8CH0JqS3zyFs
Sa3d3CrrjHVOssS3MDx0o3/0qJrFIKTmajuuvwBYTpm9f0vXal0XeXNveZnc1SrUqkQ6PMx2O7kV
Fnu7SPyjcEQ7y4dbED7uriJfVKZ2d+wnxDQglEdGCr6zUjoeqJ+TLbzhZLe3fpIVAP1dOD2ej4Bo
sMxHKZXumJl5f1RqLPgSeuUlKEIVE97JkE3B99kdbiJD0kTbvM1OeVPej9kIVa5TLfjbOJpmRZgt
ijL64XeWdZzifESJsEcb8nTV6jK4z3EbJqbwE23MsJaKU6yVlN6DjLJYRxV5KeLS2oHVQ4yfegff
pppMgXPCplNarx57TKsD4DCZ9mdi9Oq2l8pwghU9jxvPuA40az5g5rAvlNjeVziEY6JbQU6MUT52
3M56VJ/A3h+qzknuPfIiGxFhlxfGEiyLpb3kflqtWxxdURwIi+vUE3vBNCOfe5HKyhiizT6t9C/E
2oe9iivZwkiNAndcKZcQRYFHpc0j9BfCiBZPP2s4OgQrvc6JQu3wPHGuEiTrK4vC2LWiaQnp9UgS
jiJykyUxjmhJQaCxvAawghlPUHVPXpSAmtSsq8Qb9aVmpcomsK3+OI6UBJlM7KQXbUMlt0691f2I
ZEnsq5XkC4E77b0R7NAw1A9B5/hr4eTlzscc4+SNVblwdB5bl0q7tcwdd99rOiMA1tWzyWZnbyXG
V7eg5j6IVNbig/dEpVF+AlMzr5tcv6aVkYFUqLxWquYBA3VvFSfA9GJX3I1cafhAAflFzLH95OhF
RrDQ1SJdqz4p6iE2xuUYZxbARqZ4VkfqiDByt8E2FfqV1N1lqbV4GlVpQ8+K1Lmj8sFVYdbnEq9J
sCgwFsuCRUalr7pQS8FRpdHOZ4BdtG5xX+H2rpEw2yjjgBlmicGFSfy+zvxua5XBdYsOowe1uzBK
KVd66Z2CCCcRx82HeVIibYtG/Tb+f0Sd13LbSLtFnwhVjQzcIjCTkkgl6wZl2SPkHBrA058F1191
LkY1ssdjkQTQX9h7r6H6T1EECXVlCwNYtV+NgoFFulS/KCtUb5bMFbsk8uo6r0LgU1Gd5NfEARgY
YX7y43JdQlKFgWZtKaqGyUApTlyN94h3I9lehGXl8WXcQlWduj20a/f178jtOisLYz07cXrUx8pV
tT05ez2nxzLsJrtoSXuZK+Z8X9Z35MyE57MWLmKHpKRKwEOx2/sqtNvLVMruFY7i4sltNOwqRr1H
7Zd8ibknMH7m+pOlIi5jTnyeUmWBM/HxR6Inl7KsotCNrT/9qrW3WBin2Vb3gk1NUINV4KoYjDPZ
BwSjFgK4Wyfe23EmvN/mOG7GxtjDbtf2a+a6jzoxGQr3K2GxdcRoXRUygM+Q70tKpr2W8PEByKGG
jvqvUiG7U3V1Rjd29CaMOD4CnPjtKO14z3vnl7JtMMy+SJhGMIpagC2VabobWBLv4fwMF23VyZUX
hJPRFJHV3lH9RV3R7Wgw/EbaJjqVyXkj7B8JxQqWk80YUY1mv3wqc/rEYJmLmHrkoKrku2ar6f2b
sE8ZO95B5tnz5Hw3C4vJqFmJDlqTP3mh/kak9sOBqL+KXkGkgMYHPQF5Yb1KuKvLj8DaZI9inbmi
dG1CZ0tcEYnDA66suAmK7jldCPdxjCXsRpf6etVzX8tLfVfP1Ndi0MnOpeAb+dNha6NoR5wFt8cw
0GB0ZvNC4uEbm6W97eaHiCoDKc95xtvkUaM3n3ECSny1tacE9s+ldWQd1Bq5ZNl4nru+85iaJqd2
HOHkNdZbBfu30WJkW/AdAovzrMbDLSzPNMs+1FiL39JODiEBUlPgdPnwuioFQrum4TSpmrcWi+3c
jdP937U2KhKmULmQsqxqSqhOjnZPtFy7D/B9jNVNQ6vu36BK9s+JoZI+3zKkyb/pUqBpcGvdkjyV
AULO9JeS5xfQIBAel8RPWiM6Rhv2L63cPcS/gNTI5JmzMr3PaGN2bGXAgjs8HTnSN3Cd+1muvfSG
USfkP83yPcv9yVtjoe7aUvLY5ZGT5P19bPXkAfMLkkQCxL2K/IG4D3IYz8mgKY92SAlum8o5NBOI
1BHaHMoLrivbYfDFrpALwgmTZvNVQGm4DWTMHkTBDKBjX4h+4j4a8fzSi/hu2YQKK3qTBWOj1WGc
VdFvZhIlWSJfsr5RoZAwYpv9W2JE8bXtaCnMeeyudqR9DyA8p0zdJZXwp6Kpzqs0XyPUg4fedD5G
aYViEO6JsWmJY8VA3pA7kquyGI/w5ZwPu1AuYhI9a0mB12Q6ApVltZYwmDbWmKDdXH2ZJGImItnq
vxJeTJbqJPjnpMTHPAif6CDUs8iTYyTI6M87r2nr4Y5LZjdAgwtMSXafp8/uBxqE3w0SgOvigB1g
QB4dSFs1faeYye9kAFDk84YG6C8a1qewSxK22QqxhHbjWoEJboEDFvYaCSVQZIjC5vhghKfCkUrB
1dByHZmiQxPIxvob42t9QW+NqlPMFx4ub46Wkd2VuF/jXKEzr89ENdaneV6tXcTawjMTH9ZUc3IU
LQ2TPNlXxvgfG2PFN53cDVeO/13iFmc0cK5HTgNBnJR9e1fPd2xGn1a4q7MdrX6lz3dO1yyciND0
siFjLNLNYVLw5M6LLAqlNb1Xkh1+NbHPNku5X5WRaeFo979bS36Ubtv+gd4a9FO705L+FTfaf0Vb
uDvDjZ0T9IHIi1i9osRD5zaAc5mIKmS0VZOYp+ovKOYyn5QEdEoQmkcUHz75pC9ZRwDpyuMqgAXP
dImYUiTqvwS0S8/i+eHCb3gUGZ3gRngkLlNTqOnJzpsDjE7Zs05hX7ZZ5wurcnyFd4zq1ic3pPO7
uYn9OLm3qpPeRW901LWK4Qt+Lui3xfMgexBoIttVTB53RN4CGF3EUVGXVyY2+bXQrBRFbv5uLSwc
dTW3AbKg4p3nJPWVir4LFYZ67BR38sd+nd6aIQ4JQVWuUXxPlGYkI1xhEBvn+PyzdR+PGgCM+V6t
mrFXq4TA15xBwbBSp/R6rYQ4I5GQ6Z8oMGEPzUQXycLFrGaaxKKURXIT5h+9+o+k+sZ3u2F9dtPi
x8zjt6xpoFSS/eyNc0oqvcMkD1my9c35lugk6s4l7LqO4jhUGms/rfNIACj/JSwDAQyUkJVYwe8t
E/LfMSN8uq6+5+S0Dzp4zIMFzhpke/0FXSb2MckkdDH0AepUiP24Nc9Va9/6JHJ2NXcREfaLvyVb
sYSP9lmDwbNsKnmsIzuYYm593VQ/jTFkcDVB7xnGs0jfe8WOnxay19XKUa6OVJM9yaCqh/b1qpDn
dkkGAkgkMAY4p+TK1MYRLgH3pJEcVkveauS8NBjtnn0SCMJahgOxrn42s7FaVvi5Xc1ogMRdZtZt
M1xNuMibJzg76WARZGxnkKgrfqj0rvbxR6+qH7VrIXqtoa/I4V2ZWA7lg/oxiakOODWWR9ODUibc
lgjSkumfbsjr5psK6M2twLbGv6hs6yDtkwzFY7G3Ris99qlDyHob3cfBJZA5Gw4NZeLnmhs+qD6M
0eDpLNH6KU/0FEXKR8VVumeH1UGViL+GIpAOUaTSdWO/n13pa7zXa4IPZspYi05T6zLJIW49JX03
UyWBE2YMTqNClam8bVmYrt1Bk84hMI4bXM81o28Ds0s4R3moVus7go7Rd1brdUY9ubOK/lfELJth
a/OldmAucxqBeWobpM9x5pOZGOh9nN4KFUFKrVBOWjTwwEdQJZBjRh29N8Q8+2X6VRMEeWmsCdTl
gN6WbTONi1GIcFF6zSNS96/aAv5GpY19VmPFPZE3WNlIaPH85CccvF2Ww7csmnbn9ioTs3VGMcc6
amJYDrjQfCwW3mIwt9hI7cij9DjTUg5+Oxu7ZLGb+9Akdwcgo8ShFYzk5GbpazHMFx2l8Y5m9+Gu
qna42IXLCd5LLIQ1qczTU7ok2onC11tLcsEhqHK+MMojT6n18kF56qv83I319JAtoaJV1kAzk6hk
3WRhqRRfpD1rnk3yt+k4Q2hDI7RFexisHUvysJDCDaxFe5m6321k/JoI2gp6OZ7oYGNs+domlqyI
F68n1Jc8mpZzI6K/Tlz+aef0J3a/IzXuyZByHlpap9dKaPfONlPfLUjM7BSk7z1byWB24s+ErbDn
cvf4Sx/7DvY6vHtaAuDemoIsFvGxrzHoT0PnSb3RQPIy+FCJYBaizEjWV/pHQ9t70U/LlrmxYlg4
OpPgk7br75a49NV1CTMnpfYurSLG/Uj+J7DjvUn0VGl0r4wV36wRGu3kprtR7/M9McELdc4v2qjW
E5bKSJ+aiODrLbvZ7sJ8yafA1dzpY8kuZj9I8FU6dC9E2wEI2N/UEau/krjuj6o4KaLT2AFzYk4/
eRwlvhHrL5kkidPhH8VSbiUssVPPk+RpjcFTMpiYL9GRLoy5xjSeW1bbBA3XmpfvCQjESVnbs8dK
QNbKi8NpdSsJeoJvh2ptFOzLigk0QpKUWVB1WU/ad41CbCBdtesdw8c50QamNSO4KZ+JOyfftHJo
N2/d8KOS5+GpzjoyJtpH46++h08BMz65cBWCypmSD1pXwQNvDjZtA2SA9ZD2MGtyV5KJ262nsV0v
GpP5qGMCVMeKeXLNLj6rtH++ZQBxtSH0aTUFFm0JdEH0rCqzAr/sG6/uZHOscdLaueWRv/FgjAnX
bIOPNvZrZfGGIDZgLT2eeNyzvuL2p5acmXW4bXycCtQMamy8wyzUAyxQTJTH/q4s6U3fuk9TRig1
ATGahHevcVz6VlSfwGxXq/4BMbtiksawdAwblUhyF2U/Ujq4sIjfgnYtWShMeRaQifwRddcoYq1O
/kVyIjEtDV1HrY59ZsHCXomCBSd67cysuSSULpOE76ZK27dMesN0ijEJhxHuumDREVAMy5HRCweh
Q33HZKe4oAyg8h2tWzWmO6eyX8rCkE/gsw5z7dSEpQ/rQeQYbE3lN1QEr+LePOASocljIADmB/zo
mj6rq6HTSlgXZ00OCE4iWRApJGt6+WPGE+FM42b7psYTnsfBLUOc6mu1zjTQZcQLhHOd3LM1Ra84
Oo9NnfPa1F6w50PPLk0+L03zSDBaTowHCRWZzwBjz1PCCHLUlp+1WikeqonPt/tWnTFMME0HhIXB
MK14viVvbQufL1MBtdMG/Ai58HRPU/wStScqww36TgchOjzBR4M8pxX7xFKPJkrtvdUzjHRmFoqE
rfF0RXiNHzKO0uaprh72LKkhhErSrHt0Gjvye24VgGfDZ5Su58VBZORUEglJyjXgiuw8tC6PDweU
XItTOZoHlHcl/LCx6wgzr+kG0+UZF0ztk4+U+qjVgi5XdkYLOjdNjUM86gfbBianL7PxIUygICb6
tiwbItrsBnJhTpDJbOXh7CbDAQXzMyivadeX8xwYfN1NJUG73QRMZxRbl0LQqT+tGA2QK8MJY1Y4
rexYK3hvScdfm7rAoYUaZFF/0DKbdPb+OrSpeQLCABtKG84WzQOhmM9AfofTqsANNEEbckY2Gz3t
E365C9w5Yd/jlE+08fV7XCSHEilIElFQzIkzHUcEfammfqfVU2m16RFKIyHhV+RTlW8mPcFRqXIo
EXYGSc7UcS2WN6W9aBwnl3lfsexLFsiFqPVT38DqEjBveYpjSbkgkCilbnllCJGQG+cmnjFIr4zN
n06aL26F9HPMfxvGwv2xzse4J91c7x8CdmNnIukdElq/hkQlhRLRW8cfNdFeErKC/LYRP11Wxfup
NU/bS2KRFsYkAHM8/K3j4sKI81q27mXK3RNjd2Rfa/laat035MiEisq5UN61XlFGgbRGDmHo4lKa
P8nUcpGAB2rJonDrDkHsmvvTgrtMqva5lA7oI2QQQR+lryipTxB1szzNEA2N31hLfvh096TzDawO
eBhLnrLY9CNK6hQKznb1lWiz8ckTqZcS2G+DQ0TX+6sxu2wP3v22r0syvo3I/jbGljDj6ESl52QH
kloACWbv3POfMKA2CoF8qob/zCI6FoM77CUeF8jlwGYdBPmN5u5J42ecFhvmiey30JiVhZo1ovr6
92v/voyqssOmAbzJSX7p7RREnGSnxkGEtb5kiK9AbNkjlGLCofO2NE/K6BonJZedl0fdGNpuyspP
JmgwXK8boSaNzoz5RdERf3LFZARbgvBYJr9V9otrjLj4puhEZR2dugTwURrjcyZdIduNLNc95tfb
Pgjn/UBiGTkF/6lzyUguYSnBabtkDAonv3PPA/ndzEzB1po6E20m5QMABg9CJafDWOuntJn1U2Zo
HVu4iSopa8OOJTUj/AYxuynllVCTjJxo/Ha6osbBKnByGJgVXrTtC/LHnA1rtfloajfQRiqJOS2H
Z5blPqKfb2B9/S2umY9oiZLiDqIHzcTwMjVngBvTXahKQwT0Yoea3rcPN+bPUuv9W4jtjRKngzIK
ZsaZ8QGb97HxsmgnMvea0+hYBWOCfBkf/77ELVJE8q1/dT0L4HVsp4eDbhOdHwYVdbHwHKDG2JFp
qTyVdnLR5FiwBVg61FkQs4cMsD181Y/VSZsTOwsXgSax4vqivdYs6vksjW+na+LjWND2aJ14+vfF
Mbaj3HTHgHnPh+sk6PCteTpVjvEpZtJXkZY+Y6HLAyUyst1SRLgMbBAm19lqnVunJ+AoAXvuRCHo
ssr4kaPWPiH7bp4hsCIEzO/KtLBDNFjoSA3IVvMSzWw8YSbTliDkQeFoAdsymP0aNRPJFdrQtJi/
KxVt9GTfcOhy/4h12bVu/WQjcqPpzD86bR1vg1mI3YgU2BNOt1eBRj6sbEj93Iqd3Wj0n/bqQPEs
/ibsDw+lUT+WNE1veTStVyGCSbBBnrTxSbpMafm/on2eYrSlYsr27XTizfF5XevRZWB1hv/QMegr
Zh808y3qjG71pzyOTzERnZHRXwiFep8VzTisKrVw7Njx3mBo9hT/wUQnz8VClr2bU8WPCncMMTme
4RRv6fzTzNCtkL/coFB1t3kMlHo+TqSav1Z5/dagkrsSINJhG7vDNL9keZ7BC0sP2mQ0p07PysIr
euUXwTAfyLQaeMudAR4pNU6UjOUxIvt+6Uv1lLPWAXY88+A2m5Hh4MfqNmjVcughU9r8LKAlPQNh
4G0h2GpnW9X6rPwq1MwJokJb7ybDvaBXcvAKUbnV10zW+jJ2nguF7Q57VzQ9m6orR8Lo62iXTrIz
lZNQ2E+AoSFcHBP9SauOFUpZ9nQ3OcTGLZmJwx6cHjgalwfcd+5W1HMvBFoIz8LmDIQD2OBsm5+m
TglNoCGPl5yDlT5S3Y0LdNyGXJXf2bYpTK1nFbdRCJ+p3qHitvxKFePeLLhSVTu29vmwGFTptnIu
UxbiHJ8F2er9nzhT/qyFg3A0bqCg1esdUfeHwBP11zFtT37HzIa/7GZ+k0gX2WgQ+pJqX73bgzda
NPvhVC1Py0JJb0xOkmNma4jglHinD8Z6BbCghy6Uskccudijlokbc2zfjGH2lCxiJpnG/2HTbO7j
whull/oxI2PhYFsGft2+sy96o/9hcwDce8nvbt00LA6LEUk8qlIE7icOjIQhYi3feyn+yEEtf4zx
po+5+7exm97jNEfIKlXGb7UJ4qyyqgs0R+sshYkEo54cVvo8WucxLf8ayCtHRg052pbB/SzYgX1U
pMT7cwJOOFlvVEtMoeaW+TpcqYPJWpm/wWFv35fD1WL4GGblZLzbSfylVL35H5+mv+qRSTKSJrxK
aR9DPhX7jmL5bKaqnykU8wl26kCoZXUStl6BT5z+9+X/v6UnqkJIRMi6UvGNzyfezXDWAoA6CMWL
WX0FGuFN2aTcyWtSX6Ox/K5HHAn/vlPhsPsSQivz/ei1Rhr1yrxt3WlQCsN/30YjPgNqeov9Fr9b
FWQ/4uS5Aum+oqGOUdwr1t5CYSI4157+/wvXrEpHS4GqsHn69+uzvv7vv6jjob2NyquTuru2nXGj
Nd9usx27ScavSC7mylyqI1ucX4pBAMSyunpYaHF9gfZWXart35oOC61emJFXrLUMiO0Ciz4LnYd7
prtnPSWheDFnFKvbt8MYR5jbEn6bBaF7Ri7FuTNXh3+/222/m27Wk2nCcWOYGbzmasxSPyNQwFuY
q672tq2Nxz+ApNyTs7hflJDJGR+gj1IDMftsGgeyVNetkd3pbvcwULBMrCQB54ofMjrPrlj/FNzf
XukO4dTK7sKqbOsQ2ewXwVpCR8tN/Gb1LOnfIeLRHKs9MgxEJM1umrMnd5EPxZjS69yTjJQv7yQS
IXKOa6SITn1RknHybSVDX6jn37qi3IyqFidk6DhVSaNm/Dwby4nnO/D4zAbgtg0gogQSZLENuor0
TVXE1rjw1CYEwkdOc978EvCIPh3Qrj2jzLp6QYAAcyTXoXPASClnGwNK/AbpkGUURMJhvfYZ/+NM
VzNWupyp67CcHBXp+Jww/Y0q92K6Z7amuG719rWTKaF7JUu4omr/1htNSiwA/7KBWsckZjRX7tAt
jgNHqMmW229Y42FHSP+S6jSHzaQ+iWhgb24Jht01XWkzXFRb+Fk+cQtOzA9cI2D6Sv/T9Vcp9TIQ
PFZgOfud1U6/XMK9gLjDwnT1JexzhQvLqMG0N/kLq+onpBk7R22Py2weJ7v+pcX4MfUWmQoLqtwv
DNy3sRuwaqt9vW5SX9O0eY9sUwC10ZmBYg1qSJ86co/cS7wBcmxQ3/HykQrroEyLi1UmAdf8uykH
pGuNcd+e4zCpN6L3NS3S5dCoMdMulgBIMYDetOLezZy1ItqwqwjKjiiQQvTkFovnOQ4xQnAed4hG
56EKl8m5uhIZm8OBPhAGHBqdZUIfw0HN4FI20TmDfBaMK008t/Pq8doBEKnmmyTvEucZcLiOwHlW
WghJBuPPqi075GZbTguSNIuAa191uRlEBLlldPKLHLtDDTIdamL0mFkrRiqtnmKg48uX4kTCUOSV
FaxgdqoFz5mDZm0XU168axGlgkXztQiSJap5p4jxOWPXrU/iNJjLrarrG12/ZuZ00lkRhyu1WZo/
Yar+vdCvpmr610ijJ12pmT1kIyMbmM+eXnHcC+Nzbi7Mt+1w6AxJyR0htecz6bj1wi71bRa3Xt6w
CE9re5+oU+lRddP0J5oMo5RUtK10wYvEhmnEgch+WdTKd29E4RgBHRWLdkTNQofM6kSpihAVkvTG
9qDqA+b/zgB6rzLlMS4Tot4gRYZYrpAJl5USSGrJngn8cVIrOus+7kN1OyoIYcDjMPdn09Ijn6a1
RMYLBJzLLywmRnnOVqsgxNhjzAusvis8q8vDgnIyx4XZ5rq1o9dbFRrFqlE/U6G/yBgHa4OjxJvz
5ag2SN7GItcCxh+atF/yrt7ExVm2oVR/Khti/dBfrHR56AajID1X3jJZfLFzSo8jsup/tbORw1Bd
0orpWvJf3TC5nLPpI59S6rc14sPMnma9lqdpSnC5YKTwkJa/lNiDdzmJiKdy+9IjH4FYk9aeO1vJ
2Yndt17C99PSjo5Dw2BQZbsBDkuZZTYPnPylshUMmvZfDUPiXLExaepp3VM1sL9ZZRZINiKl0DCk
6+hDlLz3l7ZFkVXSTKhqt7NcLGkOQHqv1GIZGta07xbtc3GQgxiCQSvV6RBaa8MAJJd/RjWdThhp
f2o240bRjuclXT/aaPhm4RoQYzfvUaZlAbc56MpuQpmjfStKu7MmoNBqnnsrgc1eHDkFM+zib0UW
3dkZ1ouqRlXAqcOeq3uGcbHhoGG7mXZ2kGUCWPmNTmQMHLFOfrm8DBh2RM3Yh4nhELK6EHmn3bDa
HWLecayIfRgrxX9iWoZ9VqNEmOJPZsyvnUvcDG8FDHc500JPjuvl2xofLxx4Xr052vxIoYA6EqCC
HzwaJJZwicHOt1XBps30PNKpD6XoPkphZj61FMUiU7cmO6J5RSJSqCHYtVeU+cGEw8zPHLZ6EI19
7jLDt6P0qsyo/up0gkKONILryCckl+IkRuwi0BrPxQCjdqkDkaysM3CcDUx1uhxKuyJaAtd4TyBO
iZEtIVOaeik21nlke5Y2+bGihas7FSEU0Xf8lmwfzD9NijZJrGyXp+VuIBAlPKHz4YrVPh0ay6z5
jvbnPBYI8Xo7gtBsk8UcczqKlqFtjzBePoqZan7lFuDpzDMCRMlXjSiAnXuNoY0fvhtY8kbI8Eq3
53bks9Q3elqBOMxKeYu1zBsK6vtyHNYQXp7fZdoQGim45GWMGUxx7FEHtp7mKB/RIJFzVBTEuazu
K0ppoM4D9Lu+tujdyUnQkuYn5Uc+sdhnBFE+Ri3yjdI+xCyJd7W6nIQ7Nty8K06TXKZHO6mOxkSx
haJCAOBuD2mBWDTiJMVdGsQtAWKZufb7VqleCPAb9+7Go+UTrtT/uhEB1UZ6j1j89kmvnFLXvOCE
Rl8zm+V5JfyB3URzdJIOj6GlM1I4qhYlHMfleqgSPpY1aJPkas28zrTJFm5nSNm29iXR82EbLXqe
ZvFenZEBWuW9otg9EIkQ8LDkc7WiIUDrh9rDGyUIo1LKgyMdgF+r7HfFH07xexzn9F/oXoLKpo+K
3Ycu+uLWF/IT9Gdxsrtmq5AugyNPurXROc3qrcune77Ap0zt/m3ceJ6qyX67NTlcqsLr9bE+cZ6G
5axdRNGn134yfdn2LwnMY0+MlbNbTZwkytYEWIkMJinKoFzXr4q3lFqch82koi93ClQpFVRDs0r3
WGiBoNv9B7POnh48KkmliZlt0ERREdTIxbxyXBkb0tX2xmOxuYUgOn5F0bDTLKPh/LjNyDuDAi0n
XsB9VPXpvnhSCW1DMU5/rTrT3zhP8Q1A8hPOEoil2wR7z2WTyb1DHkZI2/UsItSAsX6qY73dR8p0
kOscnRhGMv7TsHAVW8AqQNz+odv7RVIlEu+ohEMSZrVyrCyD3aPROWwAZoMRerfr0qI4jGr1aFL9
tz6YlDOGlh1yMiEYA3eo5nZa50wHA68buuoQZjLU+a2Stq292QPybmTM7Sp/WoGtRpcNvVqD21R/
zwz8VRhAduyI5ZH8N9fvTZIJe10yJXb7HdrYP5JpCPWQzXx2yZ/Rm+nc1My8Y96aXTRh2ALRfsyM
xF+b/nelFw9hpeOOF+vX2vxCAf5Xm5T2wGG9G0mP39ObMa9Jf5d1f83wO3qGPUFirUxs7GV5Xxy9
RPtbM0FoFib7uKxD6XyycPxV97/nEWQbBs/XpgFdDBEVJj3P+hXEZxcDjo674dmW1hoU+Tfb7Z2i
OWjtE+OX3WOl3CDv+zifKs+Ii/s/InVZ6Sr8Y5R+y8RtZyqY9enaUN490jSryYuNwpY4FC+LQaJu
ltBNaY80rJL7rl3fyzn7EfORUv6TFhsVAAT2BpAxk2E+8mbteS1TThaoO2EDUq6dJlmakbOGMIFj
zKRQO2VMMTEXHaFW0oVBiPcy7Y39PIm1Zvxbn1GAJ3PPRqenHMbnfNT6nUkbeFLTrUuIEdG4X6Xa
IJxw3VfbYvyruizMs/auTtrnykvzqCepEnj5CrJ+a0ng/UVt52vM0XYWtlWxGEzpitXZa9gb4JCG
jRRXY8rek0JJfCgdqxMxWzI2xx8YaW9IOy4C4dfD8FJ0ZX8g/FDZJqIIGKZVR8CEIDT/AA47b/EV
nCyZAE7Y2lwAgtLdEIdxiaznMskFI3pSA8AaK8pz1VrWibDb0kfwS7kYLxb6faqqKuXEy9acKhna
cFl3AG5LlbHohGOsUZ8nwV+tblpfrH2nwjAQkbbs2cWdOVxzNhvd5SbGtbVwzeoGm1435RRk5l7z
CGi9RD5rM2uRxXYoYPEOBsYqnkxF/U+TCAVq3XRBkZm7OSM+UYnzp9W1cipJOO5KT0yOGpGhOM5+
3Zh2wNpM98Gpp97E55Styt9Udzf5GpATg8E0JN9o2NsJOZ1Or1+q/EXFi3ioFf15SZVzVUCd1s2/
FLSUxYyfQ5HM54GMRix8gvWnG+MDWdUfZVHrXVRXeWDpatBKyUWkrIGzSaRS1fgqlPijm2u01DkU
TV23DgOd6Y5c4j+aaG/roCDeGNtst+Z6zVosLnbOsj6h1SJ+QhnLq+nOiIkKjVRWDfW9nPKVtHXh
i279yZ3YDl1DP9rWZ9MLxlmuwxTDLl2fZ+rk5xi5HW10IMGjrmxWHJCKfdYlE3gIpEX4zC+yt4tx
PmYEvKgiJW1hXDsgFVSMka5/ma40nlyShhxG9uzPKKpVkT0MS5chw4U7K9cz53+zr0TL8gOFMmEh
Xf5a9P21VjQqKlchEtXkWdFm1W1tOo/gjUuGxPI7btC1rUPvj3KMTzM5I45dsBUb+2ZvCdgEOYkQ
Bn8hwSYxXvhAsZI2iCzXt6n0fW0uUGmY1isKHpDBRRQqVXOO9E45GBUzkgIXl1lJQheqHq0Ec14U
LqWzAzLe8vizvlkhPjmTpLHLDBulmEMRljih7BvDtyTnE8yOCpXPJipi4y14Btm5Y75Fyp0foAtW
UrNY+TTBMPwXq4Q9KK0b7aeqfZmW6SOZxNWNI/jKw1nFCLErjYljwGLXo8LiZFxs8Xhpqq+0nIar
LMcWBxb4csIdKE+rWT/yKQ3NgBxOcdddVbRpaG8jJhvbf5UApDeQ8sVxsTxyxb33SvazIoufFNpo
A3ef34zKDmL0grDScgLVwX2U14w5y1I/GcT8eC0AAb9hK+wZZIDVLc7T9YCGmMV7QWnUTQynE9qt
/sM0WVS49oXoNyDIKrI6EPLBLHcqs05N14RfuYRQJemq0HRgEBvT67IsMtimAllJOILdFN/90JZ7
KODvS9uVh4RLd0s/DYuqeGj0/SyWm6vjzIxRySoMGeJ3yN/ymBHG9Jpj9iZSm2YnE2zTa8U1wGNP
h5KZC+F9y7Mhqi0ejTLDgijo61p/csougrJFP9F1GsrBJT6pQ5EyQ0aEnOhUury/+cLQjqMSjTsL
Jy03jhkjKXOzeHaGch420+e/71ZXma9lal6Qcdd3ewEUAExGBhka5ZbJ+K4wz2gq/2TOY6AKfB7d
IbmzCcmOHGc0xMtCpwTm+EgmXvKiNQJJgVG/A90QnlBn/S57JchttXwyeiRIFsyyPS1e9KLOmKgV
nSpokN9qo9Ln9qOxq6z1preDfHGhuV7qpLpp0UAHn7ovHYbCx1CicBFWZOyXpGy9DKQbOSU8bRw3
ZcUzuE+RJobXVB3GVybeuPZJOVJXcaYAm26O/n/UncmS5EqWXH+lP4AoYjZg2T7Ax3D3mIcNJGMC
YIZ5Br6eB1nVIl3kiiLccFEuGe/VC4kMhwN29aoeTTBNyVnHsVF7gE0I5feTsAl7YKtTjdi4LNY2
zRjMNMuAY+JQU0dNe/n7okNvCFjB9ex97nLRe7eMcjDkP2YtXIUgAiKVHuJs00bWk3Lme9KfWoCm
a/CWaO7z8JVGWXY3U7LCD1hvYx+eFoI7vjiJI5EwdQWu5xJL0E11rP/4gzHdcmqm8vAsbIVNKql4
N0c/eplt5pEa5M7575dFT6Srz7DeMZ5mO8q+ASq2WHN0EBmrisQRV5ntXnQqfi+2/9wV2j6nQw0y
YS9WbDr9iz7Yd+A0JnKuHXa4SX902jk+YHnmnMukZvtD9KJx3Gcg5X7qKNx1XaNd07TQXgY3+kQF
za55V6HHJKl9KHRIcTEarzTJpCZgFcg1YUBgEjUfQj+sDrHVY9ADpto78cVkN79TGaRNV/bWZfQu
oki8u79ftLqyoLJJwFyRngTSs7O7rsa5lo/ekffXntiKTX7uXTs5iSucxgfOfmpdyjDFC9sfo5Hj
IOJKvhzSmnvRZVd3mBAhDdncN2aKBYQjP/uuNpCu729m3q8RCFdS3XlEgdA9XXsrSIt5NccHZ5zv
XM6514wq7r2dkLT4+ydsf+ReHPoIaF5Ks6NnQa8gqLLDybtcXHV8TZaXckLzxL4AFMfB3dgLJR//
vkBER4+t3gfSWEffq6KHvy/0s6+00L+rB37lOQCXYKqr6UZ4NyiLTu7x9PPwJ+hc8QQea5FvWAS5
84O1XADxDOBDtNzpeMg3NypxiG16YdClnPH9Tqwbq82f/NHuH6irXlsjEi1B/aFp6pthZ/YTXdV7
vRDanoA5+lzjZ49tz1zDg599SH0wbGsbus2PWWTQUMVeJRGAwgxpOSqtdUQY9s6qjOmc1eSVyx4X
51CjTNuWeaQSvd+MfBizfOwC6ROk7AAcsFyI0JpDWEbS+KB1mk376JwisgR8PLclKcB9brevGudt
jJnWtVUg9UDOVNoEG4dKZv4n8eKHdc9KZOoJlSd8FKr0Mw+t/tBP6YaQyRbuzLBRDo6/2DDXxTc7
OPx2zrVy+2Gv12on6VJ4HtXObMAIZn7ynifCWM+0Hu7qLILjxn076hpASdlnG6ryLivnFzGCNlUE
zhDmfEJRdXhYpkRzMdKkmX2zYoxrXY//GLY+mkLiGXsnOhB6SE56fxx4qO6hu+P9dfujG+qcJ/DS
0vp5b2XFM44wY0V2SGyogUQU78dNDz2X71DK45SY9bqNWnDD2dIn76HcmidTOq82mdo3MdxbvrYn
C3QLGY1uYWL+OHxM2YBWxwSvamCX7nedcWiY6L9us5ZDm2+0x9CZYEUhqAoOxkdTIDETi2+2ufrR
Suob4gLpp0tiyEUdO16tgc+HY54//n3hhFsHYZq/iFz30NvGbEOmZ2VP+OD+vsjlv69ZwyD5Tqde
lQXRMxAI7SlurO/GsJtNQXy2lJ6Pr5apZ9ksioYAgrsEoqOkPrNINPWaGoa6KVal603rgkLxbRqZ
X0PoMbPrpFGqkPsBhNwjohjoORP7pEn3G4dP1C0wEe26x8jaWySBa9HYp26enqq0CwO/yHDDnYAP
DVB/p+k+p7fekwNN46PxJmEzEzjvNknnfhfW+FEXpA7a/BP4+7gezCs2RQ7CpC2JxOuISq25LhVD
TxieBPhNEQ6/uROjUdVOUE2H2Sgn9i3ZBRf57zggatRZ3JNyNRlbtRl5bmHjFrhVdj0LzmSyXD7J
ruRcTLiHHvtxN86VTv6zA3oiRvwelnlAmXwhAC9JumAyEdmOs+KmaPtvDzbGWnM99nlGMDdI8nbR
aCyWF89W9MlEy6Xc4fpiKD+GA+NtjDbblvmmzeZV6LsiaJuIwIGwiqO+0O0KRqR2sas1TsqeYFDV
ThoGs2Km93dF7UxbY2iMFSdye6NKMWGCBP4QO+sms/p1mo1PNYkKHsHmF+UD8uwLJtpYa/xt0eYf
UQUkYWwdKApJkzFs5bi+DbKo5GVxfFUShtmypLeLdTpG8pG+7S8ouUcwSHsjtzdxBcW71v1z4Yfc
fUkubXT/HpvcA7NCbTGC4otkc5pwiXp8OpBjLP46/YU1wy0yJ2Nl6ulThgTTNV6CSj3pazfKfrlS
bmVZ3MyZx4dOV1xH9QXWu5e0HhapwUGQDYh/yW3WsJTwh/okJ/vHIX63eDi+SCY+ulEcr6Q32Yc4
rRl/KgcNTsTX0BHxGvAAycJGDZA0xxnCIoY/bDs+OtzwwIDMmxJi0OJTtq76EMWt/pGdn27l4pP6
+xIOg72GYZKu3crHfLjzstQ8ammrYw4tHgk5uUeb4Mc2NJsbJTf8mgDQukyuuzGz9l6FhIAH9pL1
DVc7ovtKDnWzn9/F6Oc7ZQxk0NhMG+VX6cjxSNiEJYCunxnaMAI5QxB5Y3ghVzeu2qk7QYYUAZlQ
vHqdwEf3aIdts61G50sK51dETJJr2AsndF15rV3dDDJzjFmWNbyp42tupOcGiSDII6u7Q2x4KbBA
7UB2x9u5juZnZdsOmXQkT86877qojH0sWVlz2+0dojRhz4Y4bZ97D7tjEomOg05315s27rHI9lbY
bKu42zdzNKyBZ6CHao1ERuP7+FxUppvbJ8tmVYASjwdjWShFxQZPrn1wJEek1KR5VwecZtV4OAt7
jx3fW+Mi4qJqiJgWexn3UEULdlgK+Pd2gb8pquHOsUM1KjdzOzZA7YagbEYcvFjsovvZZ/tHqvko
iubLAum1yvOuX+ZwnvNWvuuWRJeWt86qLhtv25lY4U2DPbuTmNHGzxl127ifDtib9q1lPyYhQpfu
ucwE4sU3cdWbIVRN+kvQWv0HHSCl8jmEpp3RP0ERHQPQrvuhMD8L1/gUIMUGiq+xmaabrmYisCuE
3VqGbzIjdzTpRKXSrtjGo3HVendYlSK6h0f8x5pmQqRORRTaZVjWx5eMQPhpzPojojreOjYIqde9
RT1dAIPhtm+OKPe+8pq9GoQXpIVFMpOzAQvwbK+patt6GBl7DvLHstI3bd++YmRqnwry/vdh6mwQ
mbWDhjUM+YvnuFtkyZ7nX7dKdUFKVDeORR47gUceGty70E+eM0w7DmWPCft5jMHY9QeR2sA+Y47h
iXjwu3Jed0CKcVDjFTCeuy76IzHn34/OGG5Kpe3chIhkOFJbXMyvmC6TjZOza9FDMyGZlV7oJ9Ef
sbZuumiyNjJpj8KpNFZr+OdEYf4Se1iDDctWUCz6TcqSerTl56DcYcO0/oIkqA4tW5d1r6UPZDA4
RMfefmigGdgkphgFNWuT5aW+jtLsT0yADwoZlhOjiIgPMfAYVfwdlkkHeQA3SD8mLHdrvEGTmz4D
OmT3MnSYzKLughwU4UCG2uq70L778oa4Y+0jOX5nWczIUuttoDdgCSwAZdRYhmsi9DnTNsv8yNUe
64QMyuxf/Nn9cWf/Y6oaJv3OWhWWObCen83VQNRKvsx4fNppuA0MSfSyAqovSet5jv5qQj3ZWTAw
LPZ2aLCEhxtDcW6g9ouI6reZyQ8ShObZ4Tu2kvmK1pSHSm8rlGAGyaJxdmGBWEgGE/9+luHzxgHu
cEQywitPwkPTqPdRAyaDRRyPhOO9x/X0kiblnVMYt9JMKU8uuMOWs7tlSr/TiX6vYrP9snFDb+fq
Zo1Ft7XsjMFQOuE+HyeWF9PKLGd760G0Ye2fPJo6y6lUeeaKEJul2dGa7VcWmAufs8ndo0f0l1uS
9Hl/Lm5s+FtNCMK9nGOnkasBvlnQ9Ame/wSPMiTZJaxkoigb74rEHDTZ5tPOScuTq1rpMbWzIHtJ
wnTrwfXcLUmqgXsgIplVhTvbMzn4WpvZ8mLm21CubS51feL7eL3nsPKMCFcxRy9RCzeyo0BqHTwL
70ztdhukIZErLrbPFKfW3HpfIRCdTaHl17nAfjHj9iRStTVtpILRDRuCYhbAZu6JLOLs6hrH7tUk
1rYlg/3kjtaIpFvnGyPd8m6SNaqccttZQm0Fgp3o2W7LTqpThrBQzsYNLEy3FyXPdHxsFTFd8418
uXnX4nJY++WX74P3kguJitRjFRqPJt7X/rufy28HWnKvbGJ/pfhToLSElV6vqOrA9eA8JpFlnbVi
vkx2z0/DYgzgNlDNSye+rSrLd2HtfjuJfR+P972zSLKqBFrRmbxn1YObxH9S5VbY3R/1JCeHkvdf
4DKmD1WyWc3wfubJWXOVSwURNyF8Bk6r+YeqN4FflVgLKCJQZJ1nn7xfisK9dAE6g7WNE22dRHSi
xHCp1qoK67WgTcC0tHONT0+azEgyNlF7VgM5yThh6VrENtMmMoNfLTtKxSnPgDW6CsmP21PQyFFt
sGkFYd3CnKG5fttzFyawiK6Q5+7IkdFvuVabE1kY1o3gUbFdbdKy+PZgx9zMhEQrUMEFMUPmmbwB
K834jhCqeoig2LIxzMTc7udWvNuRn14sjO3kiqdrqHprm5vzH+lH8xrG4fv4x2tAxOoL/ScG/uNB
pCT7RgQ4bdM3qOkV3sRvo1V7L1xo2pPhBlFS7vzhaDDTBHHaXcyGRgTOYT7eO8I97O9pzDg6njo2
IVPE7HDnKOTedes3Yx6ATmrlXdkqkvzQJxpRPHKsg3kDBdUVi71/FD/9BKBoCiOwHZ/ViC2hKcxb
n/XVdqqHqzUaOvZSQpz6jPQtZm1dtWO7MQdPbQzFRp/acCA9/ZTtu4iJfoJVv7JCj/RlqfG0iviq
7bjJgb4VGcQK3VHWdowqDmyL6BNbb1B2D7WbniDCnLsG/6g7pRgrq2gN9P+WQBF696CeKZE9U/Pz
C5TE49YqDSxYHM+7GNNw8VPbEmqJ8WjJgbsMcrVGYjvV5yxI/YIHA/WUgWGLiyRhCXNFK7bGzJ3S
gFLWAy7KRmPtsPiLs944xiHrFR0nyCwtbQUPiENLl32XNBZzq7J7do+EBNp4DHnk2j4uY4KLY9Ne
kSD8dZoU+95sqrNsywvbjd8O6CTeA5wQMLpfWG0rAGRdIDo2UNy0gYovfyLyW+7Qpx/1bOxWUzn8
jFCjNt5AElereIibHqzP8aWxNZPfq3fOVEyWqxqsjaKMtAm5fqOIkqqiuFUR6TlIenddl7JykPkf
OQzvVc1HpzSxOfshpwUS8OWWI3eQVvF9O/fuc82Hzx7NXQn/K2qTPy1+WdbCQK+Q+7hnbSs0xV3T
q2Y/eSGLxZItcGmfCDaUfGYGHNAAVg8lpXc0ir4nukFXJWpp0HP+zYdp0wCfv8GRwZKvik2uWSCy
/Gf97KdhtokcqGha0hXXzvSXQ4J7xAw07OOY5W+ZKSw5GLUymW/yEXHMcZCFK9e/EPYp9l1Lo5JH
CozsEiHzLDv0LLvSZuAv49zjQE53IQpDCLnLEeFDSRyKT3Kx02dzD53eXpW8nSznsPKFBAfZvzju
igH+PklY0md5IDLMKMTg9JUyjYRzHaftbC5sqAY545me/xLm5hcw6SRlc2a3wdG5ZG9aoh5nWf+Q
IQiS3vyyouG4QCWahsC8GuTd2I4NINlR3lQdMjOW6qom5ti8pRsI4/tTNPlHyADYo+mSP4zWoHZc
R9PKapKgdPt5FfsEPkGwPLmqfoCOKFn/bCZsw7uCYdG3zVdBZxJS/Iins9U4vFlhuZonUhpulFQ7
yyUJT7vyeYKGZHGTP9uiAuyg5q8hia+eC7Mi9sSTppX4V3RjSeh88nj5tPryMtXTVpYkS3uPvRTQ
+KM7y4tbCAuOcrmTaXmC22u9N/YvEj7OodKluJICTIDXuoWKbBMICtVVlHry6tdadlLsh3qSqbTW
T/mxdqCnVl19pPArAq0Fmx87cxdUdvIy8UZ5WfuntYoqmKQm2Hb5N3LKHbqhe1I2eQTSP/2u18uH
KeM/ldi+aWRw2PX48xlrvMW9nfD3b5uz7I+iyVvHrgfOwjoPRYYSHAIKcVhQrUNRPsJbds6xqo6m
CQk2YRvpxNjwk1JHOUF+SNtq70c5cyGPpjTkw8MVhLMstSVHE1utyhA6R9aHr1XKmzwCeU30YzLP
ZG+FehongzGRgPW6mfilzDYPl5z0XKplxcYPjQ+WuPcJn9YnN4QsV2TarYvrSzlo4prPFP70JTfr
WfdItTaxWKHNi1tocFQJnSCdq3AlNIovmtz8hhPA5euI/CWlhWetZ9ZPqwoHHUYRq1v05bDjaMX9
wKqYu7o+AxztFMU5n3T8QsQLKAfhYk2ncVeO6cHz2Nd1iE4kSFk4EYr/mCbiudUIqzaty0sLh2gD
6vuY17q9S4hPpUPUbiELbDs8oxtjSYprVn3y0nsT3/za6DlBNPZMkUVEmm+MkoyNoWY8ugmQRvCD
Rsp5TienMGjNa+rjoksaX8fPkr8NrDRVjYG6YhDQPMdf6dCs1BC+VwUzYJfh1cPbs/Vyq9gR9xgx
2fGBcj2jfMWC/dlLPAOD5xIMaGkBKRLrSc9cbBahdnIb1350EF03FsXnj+GSrO4svMx1p8tD3xPn
pHtWP2DD+bEaYGl05vA5w1u2c73B3nlN8uxwugVAZDf7sPPSszGGS0OJV+Dflj9pLMZjZY4/SnI1
hiJL7ty41QnQzNuwA/FimGEdZHVhBw54ZhYg4MB9u5QPYBn5VBk0TxjgQG19jSukO+gIDLBueoad
zFgc6XXD2QJPqj1P+Udl2b90OVqnzHVGMFnqmU1Htx+0st7bDKCsEvrjKPEWYpHMfZ0NpDMkK/gA
jpIf3iz+KOsnH/6QwXnOEzm+I62g2vF2w/6mXibXYcZHKYGJ9ATMmLsRfGMqJ4xLJ/MVRFs+ZBkL
04yej12rmeXB7PTnti++JGPcY1Lnr1mnuShr3PvqOgQqxC2GM9TZTK3iGgmOb+PcaeeWDRrPYM5r
ruslz7L6xtnToy8U+jYZM3drpkDb+ScFeGr8GUoedNumWiA37vWqTO+ahDxgXU/Jg4eXu2pw0EXJ
wfe5UwkYedTcwKMBvvWqtYtt0+HGgMfpMVIGIuivqhBoR1dW+9kuX0NYpqu2azLUITgcuh9X17CA
vuEx0VxD6CHbxT/NbpgtaJvLfWNiN0gdDLSwY8dNheXh5Hk7NXJh5YYbX2BLd4ehzCP8keBIuIp7
tKgg/DSt+SVOoLI7DrHg1PdDtMe6XltJmexoqgwElNkWNRCFF9qSGSUz8PuIY8LVF5icmXsJ+ity
n6ghEeGyFBHSHsnlqXbFU6mkR6UZ75fH430vp694rOwjrAftyB73q8i9kjVfFge+Vd+5EHdOPhwp
QgPGBfO2dR/H5QO0RW2TL427CIQa66i+2ne++VFxxjpNIPf46HwMVPfsrN7r7jHxGMd5zr9JD+5J
FXvsH/oHwx86roJPy/W+hLTngJhxhMnTOtRCUXsQLqeqxj1pNWtyy4kRgSfLuIGTmhC0bioifKkb
tr7p4M00DmHJ5erG6RNPT3WujJOTjptxdAmD1yIgXIDtNNdD5OsT3xEVBho8ehv7/aPRddMRrhiL
/z7ptmYx9Vt4MRwBvbgLZjG9e8BNT5qTbUud9Dnq21m0Mr4obNllV0wn2m/ZnkjzOHUEXkOcyOt2
GD0Uaov1aR291TpG8R6a70WEotnDG5pxEJdvMmWX17QjXAeJU5hOAzJEprOZvTOHtn7dJ+6zTJKM
pAxn/IVp3mqefazzrzitMroyeDGEMo/+TJAVuJFMGBsotxjZIzEqNzZDuGaQcYsLXCR1L65tMzFF
Z7AtuZNmj3FndYfIvc6S85RySv/SFxPVc8J4z0DkByA3vR0YimjrLbdm0zzoKIfvfNHqTYbjtbBP
4h22rXssfWzyxewf/HbadX14G0K4CMCysZCl+F8bFmlQzrAHuQ53lSh6xoIcBgNpBtGY3inTbZxp
EhGB41B+1uajKuzF4MQUPkZPTehQqAZU/0yPxLoDGXJ1XUbGBFxeKQr9bW5QKSdTbZLYvlM1weCM
0+elKbNXlAmKOFSJ+7f8ZZY9tpCecL5YBqglnS2ITeWDqIJChPbZiWMHC+WymRX1adRrjyiL565K
i/OxbIpnP4uWkyZrDurXD9ZwdaRtwz4JYruqdjqln3aM0CZMA3SV5cFgQrNVI7UqNoPM3MitR6MK
8lP2ZHcWqdI85S1JZXvQ+A1UC581WqCvypZUUk1XOsOiAHDpFjkWxAC03XXm2AdouMA7Jn49bIYo
Ue+zvQ+6CvxgeDLSSq4R73KACBJanOYe3NAIMgtbI7Lqp+Faj4lm17u6I6dNvpMMDTrLFBoHdxQc
AbPyQSuYdH09p1QiGaKzSYNH1fLsLsg9btCD6g7BXYvnXVvaHJsy4kANpIEYjzxnhGrbW+EPQZG9
1tVzMGINK/kRNgPT06rnJIRnrijFG5HGM6auxf6AoJhHxT4KBT9FOiw5ZqrOzlqJzR8MoosxJ39J
Ej3ZDapY1B9mB4/U3joq/Be9AmykL76A8TCCoTkYUQBdOTkasbumG1rsKboLHMi44CAZDF2mSFPF
5zzV36bJadY4z3+H0b9IyjSObhI+wfvhrxV5V6kX79I3lyYfIgoKR/t29N5SSqEw066NGHxToYZd
B2BattgWDeinOF2jrSt1GApeCXmekCCYYYgZhcU6Rzr8bWpTMMjiCD7H8WtjRSbTv+r2jjvdzR2f
cpofIYZ09S4a08dGZgaDYSQ2I1kgBR/knufWsggag4kIA0kdd4tVsTvaevhrGtQbdc6ZzFoYRJJf
N8DcQLTxRzQlLyUrxNhvq6vqmLKKsDYPhhGLYLAHl3BoR78qIjb+eYiIelsnLFvQ0mJalFirr8IO
hMZU8oF2vPZPhEUCjYjuOAry7mpo8QI0lU92935xCm6EdpiUl+xcTdepJSlI+bMvWRXiSWEOWeV1
+zPmmKAwDG/MmQPnMKjHbIESq+WlqeBCwIzg9Fsa1W6BUAJbqQ6NEx+RFI0z/n4wuCVnQqwR5zoS
4qIxtnEZ4XCPj6ToILsYVyMy1YElQ0nuxuXwgPB5hSpA1VCaamuzZ/HQks5HeGvEUTeqcm8mIasi
7jbqq9S5ZTJgbFXG+9mNrCsIpd0r4yFhcYJyz7N/dKf+3GoclvOs5Q7PL4joEV5FGHK41+KhP+gZ
TFqVJwR/VUIeI0y6Y1rr3bF2pdhxFjjw/wpp6BsHWpfmcKf78gSPZdrMnHxZWbWk2fseBzSicWyV
P1oB2A469XQEkQ+5fHlBn1db7Otstkf7T6Tpx1Af3ryBX4ozseyJeIq1sjxaRYGpPUmeRmdC1A05
FwPJIcmzMHKGyEPchDPkgcf3yh+zgxbIFMHTdSbrkDujfh/piC2TGb147bitGts4Oq7KdjZJGZ57
Kg1GHTuhwOlGH7R1iHrT22MV3DDJLKgI5EI9ImTVNUsl6TTnmF6J2xstHXHWGPr4xaeuP/7zj11k
Yd/KJeIgH7qgBLtCLPE+81Hyawsal4zxyurKH4/11HEUHmE0sYRrj0AH6w0k/xkxMfSOTqUb2/8R
TeTtCWjDCm3UxetmDf/7oA69lo1vmFLRtxv3qcDne2HZ0646DPRvbRWiD1Mmtf/7ZV/NDFTFRbNa
0gtabu213LzU/TTvIy91QSgkGjDz/3qRjlaDpHHzLZyz//4v/v5fTBTGzURYYx7AxrOhPrlG11+n
BawPZ493nGjb/u+/9Bnh/1l++6/C8H/rwf4q/l/XlP9bs/ndY/D0/0GPuUM3/f/8r57w/6PGfP1D
+/mf9D/+87dOvv7k//HwA4IkTb7+e6n58h1+/izN5ab4h+1atuH5Lj5aw1yag//ZaW7Y/6ATWvd9
0/Fs0/SWnt9/dZobxj90XVBmbBmWbvNKi/e/Ks3Nf5im7hi6rju+o9OZLf5vGs2F7ln/1n0rLIPs
ED8CGCKX3aBr/W+d5sOIAdUCaJe75l7OOQffPrkpnL8IX2IAwco5GM8ec+nwgl1ovu/i7ERspX8x
DeXdCZHJFQYoGmtDa941mvkiCDsMTN8HYqdQMqLxFQPDd60UEjY7ydmZiCvwBIQmtrRppvjxotY6
uBojrDvMn4VfjRdO5CtRzCRIrfm76flGngVmJ+5ArKEXjru/X1JLxz3JYN/190s9JlSZqgFlz6UD
zmAdXxVLHfFUP5v1ywiJ5hINpXr9GHVYSa2jrvRoTAfU7Hld6fKbvx8uBuEextJPb3jAXjRGxHXj
Y6tstXLnqRnQhT/S9OJmeKga4WzTskfuQXxaZQRlIiWPliCg2fQka7pmBD9TsPD01yNi445gzbQx
QkZ5itStiT67vy+aOzdBw0FgBe0Btls5XIEhRMdSF/qOJzFH3sUr3RthcQjT7GoaprFyyC1lcpxf
cnEsEaewaqoHaMYk5jnLGyDQQiwgWENALM62/RDC8yDFLr1zLa1iTbK9w5mlAjV42EoYazhx0E0a
hfphSvphG+OQhEuqrVOILlt7sYlZtnQBpY/WFuUbEPpoFJgFAMUVkfJWZRaa6zYdeh5I88HxOaYx
m2botKwSW2KOnHYFceCsGLDHoKXSO22fsC9sMwaAQ1/YH23POsFO/OGgt+17Zak/rNZxOCT2ZyEE
rL20vuhKORwuew7ov+Qx601vqse6LmmcdkpjMwmrCWbLxagztg/gZ7tT4XRbrfCjNRdrtR41Z6OB
st0oD5d9txw8SiuP1xw5cQSZ06GgpuLOwkGLk7rcThMxKyjNPATwJTU9U0wioIgby5uBVsFSABg1
z0VrS6HRJeSmvNKpZAkb/3rHJiSS83ry+R7CeHRswOck/p2V5frl1s97lC+MHgz9xAOH2GYzfw8l
+QQ04DLSaXVrTf8H3+mJPCvITfMljyiVSabwy+ubNyLYfJRMRGSU3ATN7EEOGdcWcRzfwcgdIw+/
pckoz4QzD1OXmyuphL5hnQTBcmDjIX0bAd98iaV2kH1TbGKRQTOCwuPsOugc+9HDc+rmQ4Lgz+E2
1/rrnKobHd7HImMFW4OgsQvyu8LumSFc7cXN/OmgRv+AzheCBYWpFGIkrlHzgbzfZAp0FU//N33J
ayADdAeb5apWkr/GXJmB6xBPmSwDBqdhdyu06y8yfRyg4qpctzQRW2nt3nfZUregZR9m71wzs3xq
iuwDB1p5apoELHG29Hdysl4Nc1Vsq8IwNvg8rnzTqhPnUfc4+i1UuTBNf9GkoK+xSVEOVsOYqYru
E7L4mdMtefqQNkIKrrKDAKp/6r0XO8/w2PvYx2q/TgMrLnawEXN+hXfxbpSe3LYDI3I5AfFDeH2G
ILezKg46qvfTgCFfnoYe/ZLCL0iAbpef2Pu4sRxX0ubyVPVwJo0FPRGz5Y4l7qfiM8u5m34DzhmW
533jf9qhZQK3JfNpNuLDyLJ03yQz4qvfPfrT3HFUMFgbDvO6NmCREpPfDYTw2H0iNFTqJrnfnxN+
blSBPHClcdYpL18KzHOLJRrk+ndujqOxnTVv3rQGFZB90r+ZkUAAGIM41NAEY1mQV2HrrhUZSVIQ
1Bjud37WYiVIEUVTFwqyCMsS00rQUmuzlrDlAe3O5ADMX+4ZEOJ8lNtIsiVnCswnmgQhHXLGZj3f
NtVurkbFP06pJbw1s8LHarxEAHD3tk4CAyPKqx7V+HiiYSUGMQXoThsASYSOFOKZNmAH1JeKlRZb
AW2W58Lwyl1VbOqhY5s6eU9hg7/QMOuLaQh+CMw9K6sMP1A5DAg5UxogreLcafoHX3NEIPz6Qhzr
dbR1yqykhN6YgcOIXHK7bm3Atz+2FpifpeBn1cziJe7thwLcMrH34bG1vZ8UIYjsO5FgmSY3vaWM
u6JLghu2u/aG6BnFztiVXvLbusXHXHQNQV5A9a3tf5Dn7gKsirs8nd/8Of0WKVOIhPZDYfYmP/Tk
z1YxS0BSWuzmzbyFnRWToUzcaV355Q1kbHpHCYjDXqT1xlcMbSOfyvgCW+haFdUT2W5UHvlCQzHs
MiQxhUcoRYkLZb7OJ9AbnGT0VWV2lLOa+1qD0yUajgCpbZ2GeMI9UBtM86LfQp09qDrBmjy7FD9X
+pHubRad0wtolEc12jfNBo+oA+WcDKxTCc8XHrvNdcDSIscQs5VH459f04XqN5a5jmbtnOCFgYtU
HcLCNHZePz/DDNC30QBC3lsaQEZxh5QZrjG+9kgv1MD4RnImO419i2zsPNDAoyTwKhW797Jk4kpw
WWxSZw2oaPGzT5suPeWLeWFp1cvLdqkEo+QT3BkxfUEmfM7VtfPVE/5stXF68xaWfIZn5lsgFLMK
PLYLZ2DK6QrZ1k8yO0gXIdKfaCRtOkgtGBXDgz9/j4BWtn6PNcrVGxO0E5EorAf6EXsJN1YqNnlE
411h2IGj+Tti/rAboFiN6TZcria8DJvsY8IdugnJkHqVvBKWhqEwWdW2wui0bmlLXqVFetbQgWmN
yIt91Rv7+X9xdB7LrRtbFP0iVCGHKXMUKVKB0gQlXUmN3AAa+eu94In9yvV8LZFA9wl7r23amyo2
3N3Ytv5W15u3uG4+ekcF26LGIZRKf6Girt0V3cOAO7MPQqzoIifYLU6b7hgA7JgQWHJ0kjSrtQ4v
wJya2w9o72xxGF9TzOXXyAg5Bn9T1AZr4AcZqJ5+PovwxwbTMyGFIBza5jIUlbqVDs5+q/WqbdNP
/BQES8lemptatidGeC2WOq1eIbBhTZ+9tBOadqjwX5bncVKP6tlGayBKUCXSq4vTLDyAebM03dzZ
66btYv/q9z2cjRkiTcY1L4MYEVsl3PkF2/1A7xg5TsacTYgMIsmaVaP4CnKv3luZ9yNsOayy/gCB
dTg0UXyyg1FsWRCChcBdE7jkIKCPegoCHVFtA8nIkYJOVJE7xKPHdln49o9PoXERUwMRwv5N5oMg
TBRS/uSrxUN1GuroN3c3mT+6Z2rInVf5+dJOymJpm4otTF+S5yAhDTqiJUbM7A4RdsFF4spLQdu8
C0tgrZp/AfXO/MCPny0MXWcKeEw5/j67dkZtrlswC0tPtMfc8t60CItqpqjseNZAekCULYT6El9R
k/Q7r4vB2TsQg/BWLgqnMQ5WFuM2c3vUFY5qnyIsT5uOgh/rNYYyiAQb9jIklT8o0AgvF22DupsE
u9Y+6mp8syfKcnBFS04shFy9Zqy9gb0XoV/GRi/1u6bsmtyRsieqwcZOPslml/y0E3V+lCPOjHKg
8GmNDF5EnbnNlLnPWNlDGYrEnJMLw2Np1u7Zsc3mSQfWnjYctbGDIQQvu9HjC8/9higRkbzWXi04
SrtNYp38CEojwVrJNkamUJJsfu21pyo+xyFM/Sjt9V2soAqVbr8kJjNkJkLE+Bji9bSfwzKJOeuo
J3SdpJoBHJXT8dwEDEs0NpQrVt8HfYqiTTKWaxEE1UvD3CCLxntesGwe4UyfhQ/EtHT2rcvzaykZ
ERx7A2rCCRGRrJPYkFDzXwTHIIUS3VmmtvE8ZV+FaZuIhaMfkxuRLRG/IPoxIif2kWN8l3E38RKQ
ZJBmgBcDOJCcwMPa85kkl1DTihGQm0vIFp9khnRHLiIg5Uyv4VqlvbEppsjjTUiHRYvXdVWOKN41
OGQn3DARg+P4UdXxRJI56JnWsNCmBxHyXLthUGegKmXVtHWNRFvYYZfu6g3so2Fr+dmdha676gi2
ZxCFFm1CBNjbeXrLo/pl6MVWC4Yd5/ewsaOxhJQ4qoNZgmxN/gwlBujDPSpMPeXjZPw954DB+aE9
2aokw68Dm1uDAgH3LdhmdB8aQ1tchHJGkyoMUYW+64P4Z0LeOAJq2iATRm7DmH5ZtYQthJ5J1t1x
HIpo7wr3wNx9PGilcWz4kbaAruWmVd1LA9V2F4TFMtZhr+nYAZWOoSBCrMgXdytxLa4Y7FzMUXtA
h67WptuOW+d/BpUhb6of+6WTjM6uHIxDCOktRUPzaWnDt0y6f4Js4OXgp8xusUWXzNi3lgiwz5Vo
6vvKfrIy6zugbcr8A+mJHDOE5ZXD0U7im859uya0JqoENGbEG7umYqrrdPFvZOpbjyn51hUwjUar
+ExKPhdTNTrb5DZcWp7frTiOqGoAA8I1b/+8wiUDMcumbRX03Y6J3Ux18bSNq7sXlSZEIKXw303d
f+VUWDTVQNZCTuBEG84qDELdSeLNqMDK8snNmcBpk4sZtYPdFHiY7BgWF+YM/+CiZVXIKoAuWI3D
tJige6Ejv+IgtheN379ZMXJ6ECDkM9Is+cXFkvrzuMNyRz+JUBpVByCMMk5eyb28957+5dn5sGvs
UTwHiroczeEKdBNcJb6vqGw2RQo1okVJj98ArVgK/9zxE3+tKgqrLv1LE6abou8eYWDmpwi7HaAD
eCTsiCBo+zSsPqclCkZmu1p4bDUE6pMX/daxqxBOMZXWGyoTbipWOtjV+hl7lyhK66EyF75Kvr1A
64HJWoI0CmcHQY/dsqSU88RAAHOnBUuf0Oqxggfs+ulVTPbVsG2KNH2R6NzAdcBHiqCfJ8UMv5OC
XmOwxmJBJCQPThuTal9EEaD/6KfWiP/LofLC8lcbIIZnwUMOPlYi6kB/rff8rI4Tb8F3XYHVMuq0
t+FU3apjLbF61KqHvGyTpy2ZCyO0AV3kXnQYN6ATWuS2PoZ/ZuinSMfnkwmbe8ZAYTRNy8GWzZax
MrqwdLo1iWrWtf3uS+2fXmg/Zn8STMCXSWEF29GoDsnovo2zrMN1BxYBDOWoXwwOmUgATxPp2orT
zwnnx6an3Wam+6oBD8RFUsoVHgJCxegA5R41r1jGtXH38/aKoUismWYQSOfyjy316aQeUhdYFDWo
GI49Xrl4rmmTdNqFFV2FUvp3P6T6AfsIEmI/PyUQd0IhojmMD43nU2y8Tnp26Qv5nZZz6I85XVLB
LpYAC7Di2D5h5eYLiPjNzsVuKQw0DAZLDkta6U54zfBUeDxUukM1V1cmtifa+bzJnW1Xr3DoobW2
/N8+CpNdSyp0V7Xg1NO8OaDq3efdF68vxuEi6E8duP8uyb+rqXw3asuDETN8d2IHGoB8GsSlCFMe
/qS94oPHY+XG1qoqtE+0LxnPQhOA8QArpktrFTUEDbCoJbrNBqDkxNABqk8DPi1HQLct8w43uh2D
RIWkk7SKhWeGasnVwEIwrG6FmrZZMFnUhJjxpW8ucx/rjRwZQalo3ToPvNAL0XgCdT0Tb7N3H6Qt
hpvOV79uGNaHxO1fJ6O7jm78I7loV90U+OvMz8U6wJWdM6BZ6Yl6tAXJHaQpghHu5KFt8MmYncFc
heqYd60lQOXDR61IAdlYq/kqqtt8Wk1sk9ZsSDH6cTpVcWAvw7WFm+KViRM3PgSSkWQ1Ng0AQRT7
+6D+6DQDoNT8NdYcTa2T0+XnhlgTJcRsvlPfpGQgXE3Jgc99jSvSIujD1/z1VH5GljUdMy04GqqO
dxZBklHJnVTOoQO+6UbocPtukRlhzrdlHU0+6MEbHqOp6eu0xW7X9RkIsfGtQTa4JC4KQltu77IG
rXvE8Rp+JTqduFHHwcqPkwr2oN0vy5PXDWpdIgMC3TXsilDyx+uvRZSjGuy8c9NUK6OxC5Zoz463
AwPdrOG9wPgnW5TNiL1zuSL2qufO8bOdiNoeB9cz+FtQ2QPZHm7WvsVt8g/Ax18xxjNpN6Jf5K+I
ZtCgBerZGOtDhsRvbSeEO5DyHfXAYojahNE39SgZkOtMqdlvpIZCOq9wPd6aGLdpYRYGy6pjbnPO
eAbmiCRt1mWhIYKsiURjPPqLICju44QtEm/cQIYIHZcJYih7iS3tF02ORyOLS8qb46Z6NW5Hh75I
Tsm3o2XwxnDUCuZi46Q/2iz8MvPu2JbqTsQPNXzJf4kPBk3Nhyxth3MfxttQQmyt2uzN74c/zP41
crNZeTEnteGTYlGIg4I4FFCLaFxX4LZgFvcdg1OLvMtWJ4A84kQckUlVCoqaV4NxoKD1qwxXmEEP
7XkzTyjfkU2B85s8bb4ivDXB0D7FBABtdLJDdgxOZuyOc05SJKtFr8OdMLibXQbQXQrNL/I6LnRe
SMO9GanDuDoJkCpP+WvOeNL0FBBCXgSoTkze58cZFEPPgnIw2fLjWk21/EHjRYEnGUqBbZSCjMZw
4uODNbZpGw2v0PhjhRNKn8Tv98a/tEqgCrjsa8tivGdjDYWMNfaisb463alXGcZtaGz1nxVArSwd
wUNkbI0cag3Ishmp2D0a/s+hq98LNTCHGgxi0ajd60E/G6KplzJQBz/d9ZwKKK8p+iTrfCTY5EUo
vbHWVu0EN0YwqyBHXhmgNlx20OyoRZQk6yCJxcBdAUoWv8YLJNu/EuKwIiSbtaUVoi+H8tFqXb+P
AH9i4KaMqTc8Qc62ehfCrNG5MO2MOJy1sCXjPG7NXUg7tZDmc4+PiaBItqOiWBue5q2qqkmhBWFy
wJG/jh32lOEU+kdSKFa5BlOGXvgBt9bZZcHwA1Mt4ZcuM6c6mm3C8ZVyjhG4uXDREpGJA09ZJwYp
7856mH5ErrI3yAV+ocbR/PYZ5Gw/W49Nee4ml6ieHodPxsloaGgQQFaSS67cm+4m9Saeo5RsP9kz
lfBWvBIrz7bnC5mYqsjiifCuOW0o6v/0j/sA3FrErVAmGslx44dOwh5eiyWx5Xwg/kDZL9TJS7xh
YRRyxoDgou+Gd3Q5CbsB3VlrirKKq2GJU9VC6M0kidini1/TMboR9n0S78uga7jYZiG/RzpByDmp
0uwPWC6JJGWnbZG5sqi10OVp3COajueyUMSYuDYxROjjJIalGwy6ZqsbLKtpmrVbZ3rbPKvJYAwm
nngnxVk2vcdarF8N/xUEMf1r1d6JGict1+u3/ETYGEe21LLXQJW22U14BjVCygs9xD5xdbpK9+bE
0y8mOikLm5MrydZ0GXg47b00zFNtuMmO8c7SG8dr0kYneyBNHQMHEtaagV6M5hJHul+ZE6otO6Th
+MCTkO0dy8owx/YrhoZ9wn5mwiaYrp2S3pAA+ZXbDYjmw+bQtfDcPQ1Gb1QfMdZ8ORMikHlZV6Ci
5QtAQFRIaps6K1Ms7hkFaH9P0KGsBm3C65k6BHrFwZPbUA2IsKRFikwSbV9Q2i+tjMEtQtPogPTQ
WgDcfCfOhpVTCOczTgNsh0Dq16hxMzNh2jjFcO6A7I0o25zQ8lZdSjYBBrxbYDO3tskumvFca5nR
+drluogs7VJVoIM8lh+x7YvXNHR33egbH6M4A/ohDID4J7irjLP4I05C+cSHg0dQw812GfnCqH2r
9BHhkDhLCxRazXBuKWL/igXtmSWCXGoZRgyb9xvzlfYcOjxAqJuvU1sdQ3ZIu5KUsgWRzvjuWn43
jpONsuNLcCf1541xkGXwPIe29hZ5NW/qFD0pAfG+LeOdB/KudfRi73oAVuKMNGV2IUOxRYu5zhLA
Wm3LUQp0kUspQRqE0QZnbnMMKavrDiMWjTE2vuCrRIXONMx/gC59WCRzoswDzOBn33LIro5VgzHR
On1jdMSDpk2NE3gJDAPNSN3dbS/9lSx9V24bvUbCSl+ZY4AHifiwevcTs0a5dOEEwk31k6WMABuR
In3kJIDxxSvID2ntrNBifujYTJpIMm+ycFuWnOBDi68uhR6UNOp7yk3zqleADkk9oJlpuInx+0TQ
PUtf0N0XJXqu+NetXe05OFlDYp+x8B8QbS0mg2TzdA5NEvKfmT6PYb5nycwOrILendrE30ZG8ESE
2j/sLde4ra5T5cE3r5FtspnAJZgUCCkxEWb9KTT9J/Dh3JGMKvjLsjJL6KI1+8eAkSdQUOfNILvW
Aeam47NHuvPPtEyHjQT+VgHHJMi1yxFJesCRjbfGJlXaz+wXpY79VPPjBhQbCbFYlP54x6Q3QmtL
PaZVkXoZc2hyLtF4Iqlh/MlXGoadReKRJqzTlPYER1fqYNX2b+UcdXB4C9Py2f9VjNhijZUAmAYc
PfMwnoVgFP/hZXwMoECwuSK8zzlCj+Ot9atPwl+IYJygYod4NsrGebNT6+R0bbYySY+lLTSx/Azm
MmryV0OyVokJNbMYtTesX/rU6/mtOA5cHR/FmPOf7iFe90bsPTExtVifblLDfVjsZRcUvBsNnTdC
KUKcU0380UV90l+x9+CuViGLeZLzAm7iLTHBIVKT9ImTEyhdmxLgyALYIXqlqDSs/8wSo6Tdj6H3
ptfuLwNOa1nARFu1BBDZiGqyIFxM4EUPURx9jCHa+Fpn+j05AeloVASkRe5xgp0lrCsgR6dRRH9x
zjid3jddDZab4hZ4qav6PGI9xuIS3XA1sPUy76JE1u/qj7K79/b0O/R+sIn7T9DlP3aEalxStnsW
HcREqgYBV5a5yWPvLySVkmZO7kl+++K3jTcGip3l/KVHwZgf8SQuSnp8uIhttTLRB3gjb6CqfW9j
41hZ8HK+lkPO6klns06VA31B748NPJhJ4s7EW31lkw5mtHmi0CWZtAJSaBMSjbECOJJbU+yHfGMe
u5KpY5+iye55A3T23FUeoZy4AuLAbM6JSxwQ4jKJ90tg553owNjNEuN1iirThHSh33H1sYkgRZQJ
+N5P3V9qx0tXaP8gm5+Mqf3Nw5FclYEnoukfLCUvBUNycLdXVmorAyYQZUt1qRzqnK5gnIOz7z5x
A2EqVZr2Ymq0WBC++oQkGql7yDphHcwOwph8Sw7ei6bzNSKtD9AlvwjcSYzi/cNcWvP3dV/DkOHT
em0aoEReZ9CmOAPwbIpoKrkF7qIL859vPcoZrptPDRUTMSXqkeNbCu3UOA+efi6xN25yVX8mbX5N
cfF1blRuHWU+vLLE81+9lV3wigbhnhqQ8BIyBTJaijiJP3H9ko5Y6hvmEB8+3QSDJJLPO9NaV158
a4Zp2qb6K5rlTdV1x2zKWtBIoL0qZKhg0jZGy1eYsXKVY8D5Ebw4OgEBpk/SjiQyiiU6i+JUDze2
CcqHx3xhvTK/q5e+5791bvhiONl3JGgKfQZWU6y2kX2iTG9oqeKNZaPqUvyIqeDRsK27kOaTMlRM
koRGhv1LxBuHBmG6ZwbzITGF3ylYtvnEymVZAMpIX0yu5vB/8I2FnS2kN5hX0g4p9X6fHRwrvSXZ
wHiWJsAg2oRbbri2HW24oKyIN6GNHNxIf2I1wpxRIIXHdm0D8ETH2P9QLG8N19eX2v3/Et5Jqr2h
vDN8GYzg0NLn554o2q0cyvdOlMa+aKiwLIhc7dTA6TMwXM6VSJ6FB1If3os8AxGPBxuMAbpA92rD
WylJ947QK2GHnK/Ddc7WDxofGHoMt8JkQILFAZsN0o0nhD/HOhAYWyEVG/O2klnojEDu8pkaz7aT
kKKd5rvnKY+/YZ2zgVU8YM01ihAayXR8sdVrAK1PcdMdIANVxnRPMoqA2p/+7qJ26kVbxX89ZjdI
vYyxgTGYVEZ6682CoV80IG85q27IVtaa4Q6/JfQI7Jf8r7Y/FSKlrMP/HE3Om04pSvRSj7mIGECh
pTfP0Z4rBg21x+tWVY5BXcX6WWfaUznydYSJz/5ow0LM2g+h98x06koaHT2j6I542Z6CNp52OaF5
yzR7L5FZLfG9EiZtwxJNAv0P+CCEHETUbCpjGzg8FjE/Yf/Tq6UPtDXLUJDaFUcwuPufnlWcZ5JU
3//kpvtru/K1G2t3VSUvuH8Pk0vRZmbJXfodoVnsnargjbLvTthcsiyL8HOe2zAG/fE6zonoSuYi
xn5RXYxpvEaCb78Ecp505cMZmZuLR17Mjxbv6CqFFJ1J0q2jjujmKsBkUu0st9zmjcm/JjelXryx
oWCw0BqQUvT7NFK6N311jjnJaJMor9n6UwUUqjjHKTeEV9UHq23vXasgscjzkEh3RRtzDeEt9X1e
bv//msgpeWO1PI8Crll6AqfA1mfRSE5jQO5o2oZiZedgXSGSfHg5yldjiQiAwRBkKzmdhKMQT/xV
DpiEOAhcHFHVe4jFKgyDZ9nybIyIELw6R54evBnYQGubBLW8YibMpfCOhQf7bwU5ozv5jsW5W8Xf
OTfmWk+0ryYb6SKYcvWgRhApeJW17QuO5MRyHoyGf0cjXJcxjSh0qiDz/8VwyEBWQEwz5Cfx3Zdo
/oa4PnQ9f+nAU2CA6byKCsfFDMfy+zi/RS7kuhmqozliZ6TBuQ1JS/LMnZPPaXduebF4V1ephAac
88ikBPjMobleDBsuAJJhk5Tt5Fg8GvDuHyDkj36tDtBSfuyxpGuR+zzALTlrjWXGeMCKwF6EHBda
8Rhd+0hANMOp8TF0AIK6wXhnVk0mLoytNo3VRgrvt/T5Ifof4EosAohIWmT1pwBINTQ8RLAQH4NL
yeNOBXuX5GKjd5+1OJwlXLCaLi81qP8KHJaGYBwdIhSTUe68mhOq5oWojE3sJleQZSerKcvlWB8t
twGF5PHnDBok3pHYceA68LHqY4A0mr1ScPZHXM6d3FNe/5NRC/+GfYQ5VCv5gmX2Uz6YuRzMuqOk
yvlCRfRq+zZJLNjarWJsFwWC5UXQoNQTjFM0qQ6mhkdsmEG/2H7+P9ZyGMxVVzMh2eUoRjD6na3u
SHjZTW6cQP0LQB0irBkjBCWctd4cm6j7XyQAiXXUBU+KEMsFOXiPqSkY2pr1uSlYRbjGXWLEwYt0
mrhPCye9qUg/GayGISAKBITqFsbarxfARO2Q6C/amrcslLNPATQlMW65d6lLoNpUaN/40CKQAwvc
Osix5U7z9FPH1RI1/t6yg3knxMekcdC50iChGZ4UbP8MhRBsRH0RU7ygDL0y7j5TX2QFzBOXnppl
RoYEz5jWsqD80QRVup61O5e5wmhoz4Nebe1iOAU5w8AQL3UXEotbGVdwOdSUnr522uwXAe5bx/4B
zU/vA4GEnsYf40x3tJ5Q7OaGc7xaZfaDyFBxl2UYpSxUVYX4ic3o1sCDYonTHiuN1jo05U7v/XPi
tY+xDP65AwHNaGWhAVwkUTVVyeWgh/Q46A0ddOIODSoqUxyXG/wA7POdm6z1dwQeH4pcgEWxjyyQ
JZo9EPzJorA6Czl+OMp485RzBn3AFlZK+NjtLuzJ1nAqmKnqiENjy3nkLvWkveRhv0aL/ht4EAlJ
Tll0c/70P1WlagkM4xFqGRUBuqWO6bLnyi/ksydL20UaSVaKAAz22t9mpN0GR156/PFRrKPbaB+g
Q1JABPoSWd69VwSs9K29hcDzMuT61dfk3kZbh5JR6xfChj4wKmYb9QEWz2usslufDvyD4ZhZOOEt
Od5Z6kOuY2G/YMh91MdlZFPCQNm/B3nxFMieVUqMzKwMgoQ04280+EAIKc6QXPFJdPj+s5HZuEQL
UHGja+1wjsgHWw1280nIO9+H8cfzw/II/XGlhcm66sadJUiVdmbMfG0Gi1E3X8WAQxzdIXpEjHl+
cHCkMk7CtraelXXHPp/OXSuYxAZYs2w9sfexGa9CasajFDHBxqQ3Mg38o89XJ5PlMsjOq9XB3tF8
cZlITGTJTASN2YzNrklAX/NMzpsfLL6JBxumbkekatuYlI0Lm0BNhe1B0/N/tWr/wp63Lmz0f1lC
n+0xyEnmsWfWjgUzzwmyNOOjZFK31qhnZejcL+OlxSmhxXst1salZXXD2s4BpXkNBnqdereuh0vX
8AgHxmO+FgpUNlDxzTsvzIdyLPpZx3xnYbJUHkpFBjU+Y4Ce3cXkrbJquohef9aT3t/S+UzLjAiZ
RTSmuA4x7vWD+Y4IAktQVxPTmgwfSWuEb553Rktondn2LErPvRRpOxvmg+7itmpneDK6iaJv6RXJ
ztQfGZYkVJZ1uOYW3pKgm5IjXFLblYcxZK05QYw99x6tPwryNU4Um1vvJQDUsHGoRUFLRbO48p4o
Jg26S3SFy0aQcVOwrZpJEoFu22sxMsQohPelQzaxjS1rxZhYCv98kWy1D6UTbStQWeiG7XUKzgm8
7PCWRqazGUFtjZn/pJ5qA4NLPz+AkrM/t/RhLql9DFHNxmI4sxKhG62JC01ZEXj4/DCJd3TuC027
RFZnrYJWmNxwg7OYasmh40zl9kJs1UfI3hxB4Xcm2F5pVn/NWCYR3fiaGBxdCEYfSpCxxJYA3Yfp
LlkbqJVQLBDKWkNrALWI+f+/RuRfhuk5TMTdn8lEoFABtKaASJc60hL039knm8hbL+GH1ZRnS4N8
mkXCBamSU+ob+hLYDAyfqCUhxeq2lHmL0e0Y9aXEQSReQSKbfsLqHDAuBk4V3pk2EV6EEnDRFu7O
SAbg6XH6w9+3kiSLhcZ8CagBFv68WKZsTwCjROfexS5DVSJMhFdWCG5F+X6xjtjheYh9lqN81kEV
M/bQYAoY3qYMjHYNM+cyZGyakAveUNzsA5l+phjfFiwhD4nW8nSo6ZG1E37ClDMlhacNBHFRME6G
X+P3q9pz/plgG4A8kGuOTmehhQbevoaYOB9GrQRTlYHP94hXoTpF64F69IdMpUNFiSZMrIKGX78W
0gbfGPlLowINiLBtHJqQw9eAVjjpe9lqz8YA3NMwi13dPHmcrmtz5CW7mS0eYkKpDagAq46tVpgF
31HpygOQlC8M9QM7eMlIGlYselaHo1Z9mC6Y96EmJAdhOYZ6+L5yh16Ux2sEPWf58ZqgC2MVyHcv
Y7LHD/8PfWLIXcs7PaKHE6P+YTH3p7DTnKU0SHfE73+C58I5gXoucka2J46JmNNGEGeYzi+DnILw
dbkPcvY6tWy0TeM0pzHB95Uo73eaqHsqG/aKUFc3clmOse1aglJdRmENXzUpvsF8tys6qC8HYykc
GPcFxQxsdR0t0sjKBXjlDwKAeGzaBeFL/ENcposGaWclhMLW0SP174IzbeM3XD6b70GxNHTTqDix
pQP1duQXxoUX0fTFGZu3CgkiPQLwlLCaHuCnGBiiRAzjg9MU/aawIsrgmliWtCcsK8uQmQOXB5Le
4ptk8mHrgKeImSTzZrx4EZKPOiRTJ5haZ2uN9M+isFGD4wdjn3opK5qqFjEFBh97QTzvxYxjugkK
SFTXf72lQc/3EvZS88YmNZ7XlhmBkmLALpQkjikz0WiMhE47yEKiiOy2otsaHEsinepdZxZqlVfl
oRlHbR1eScNBOZQwcdDm9o/9FrMcKI8xShHbec1dTe5I/JObyroHyONndtrPNJU6ubmogzQ8iksU
qe3eNUrAtiVMWecZ5SJskbwgmcQvn1jY8vnGFlLFHEugz5WUqA8XFRLzhJxwoTB+duvJZ2gMF4Fq
8rXXfKgsXR8dtOEUurBXOyxsOBSHknrCrkuqnXpLHl2wyN10X5BevWhL/yaDRbRxuuwNioy7y6ik
cj+6VSP/kZHfEXKgOiBLtjlEeJ5eFSqKmqEtDtOPMROvIDuQvk808Ebaj8R26cRnpvHfCL1/lsPw
2ZbcNcZpLLuHZ/hIvQz/I8io8ybJliENPmTtfdZJeRml9ptljAkZvwCIIH8sZDhn41aXonWPlU1W
CvfPOtHDrUyYnJVGxNEV/k6i+qkLBgZxgW7bbFxmNFZ7FGvA3IKyAbkW4Yn/YgmlpQN91GN5Xzio
/i1AQsu6yV4xBrgrO/GWdUehOs60ggqygdl2ziaOrHsXM7wrbenzDbk0n2HLLaS9myg0WhLoW2+a
O65XNCja0m1YkFWt+2TL4EHK2LEbhb/wJ/AMloH6O2UoZmml5FyT6qSP9qOmR/O4pMaRymqMDEbn
2IKwrG+6zifoNgXYanEjSU339o3dI6xrmJiphJ+5R78/8YIuArQSRwMP/JSzMsrwCgNmG50NDnXS
Gt30ajZUf2D5fiX2ZJ57FoXU4VdPTf1mggOPwbRbOwaBgzY0qopfAiMCEq2p2dgexhbhOlgGypJr
lDddReUhTySpXYtuGI7WQBQAGAcG2sWvQ2ABYg7SMJ2qRjyaut668NAUdV5irvUeqktfzvGWz13b
vXDlMC+PsOZbNTnWeBfKgl7cmYNPBXqWMS8QDk1YOB24pNikGbT17m8v74GuHokS6Y7gpp9ojtVM
zRnPOs81FYGW5KAItKOol1wDPVOCtMCHP1c2XKIaqL2Ef28Rgb6VKNpZ3X2G/cOd5cYdezThFa++
j3PJku+2xrrez9ARuOPRDZ1fMg8csn3EuDaDhwdXDKB6uoxgAQRMK5nK2YshFzSy+trrMAe7srWX
Ql1YFRxt/4iNBKVQFqyyMS9XXUbjzEqDyfSvr7fxRiZMW+wBALlbnkwH4XLH42fPtDJY1h+F719t
A/5+Y3Ot1GwFlCS8uIqKmRHJHHJS1QGYygZyJ2kigplCTppcYfbn1FXOmj6epJxfEcc/qVl/li5U
nehPzfWbpWWffoIwWWu/K07g0ewRs3cMYYvxCkHIpXYpcXogj5zosBZ+XL9lE4qxkHOhBSQVxEg8
TLBwW1+L4CQiYs7arRehKtNK7dcefWcdm9WqMnHAsUMPQaC3kjFuavNEtP0zfTCi6LewQ+zL5NKc
8YFVPCE6Sp8TGtlFbhSvw0B9o3PEy4rONqDPcAjU8HO2QW1twSmMGUzEcnrAgdiNAXJ9Ow1/q5nZ
mk8aZC+XzCnbvESpb98GXFvkwXdMPQY7+wwQzsWOwl8AzQV236I2Oe1pfhnXaS7RXxYjqJYwLabr
D8kiZ034x6frPywSupk3W4iyYnQPESaFxZjxIeUYh0SotrbBtADBEnZFgKniHHNCLyIV3uI6W3tG
8anRavp+8hM6dbEBY1cw6HAY8r4rWFmLyW43Y8taa+7x89LFeELC0yLkDAL+w07JTKCHeQASip+w
gncwe1DUMNxRvfLpS/XJi5Ru/dhcVaN9GZT4q5vku570k8zFYxrHvSuHNy/2HnYdg4EdQW4ChCBt
V48Pojo1qVXfLc/bTRqVJFL5ddDQnWe2d85FwCC2mvmJyL1T89bFfbYShG6BiIMJ2aITBFYXLXir
QFE5b34yv6NhgRwbI3w5RqTUZcw/wN4iLOq0JXkLYqGaJkP8lGx7qwDBlar3oo23HZSAtsIwSD5L
X+G6TAvWbmSSL2oFDoC2uSBcLYAdHh4bbKrYpsCSBBWLBRemLuSaapifBJfDYZgUnKnpkURomBQl
VZnDoqvHDvtIaJ99QjnAcF/wNqFccqF35PGhM7n/uLQ+bAsSSav0vWdrEr6ze2MM+w3EcmfyfUT/
vwp2+FHWLMTq7AchzK0liTManrJKjzlvec2x2zNR1MJsB/TTWBjwSEVa/JOUqicqZL4BwnjkiK+I
QWUZA8AcaybMetNuedTvBtzQRegb9WJiO8pw2/+Po/NYstTYougXEQGJn17vXfmaEF0OD4lJ3Ndr
oYEUT6HX6q57IfOYvdf2R3PtyZc4KuHhwV5mSwlLA1ZPtKpHFvIhNs4S2tCyseQWAlW3oK60l3nB
mKlOrtP8lToQMHSuEzTzIzMZMoymbJm70jmaVeODIOn2AFPlPSuMf2ZpdUy2bUTm1laktN4l9rlL
jnjL98J4SzBDz9rIJz9ALsqhzFbaPKlDpficdOSmm9I9N7QLUZ/32zYa767mHUy7gIs8KUrsOsZO
yMNC5ktwynKFOxBcio5PJseItPIka27bZ55i9e0bOnYqRuysG+CWeilhnLfVIaMFI5ETUB4fJsrc
xiJvhPGlSWSpBeGYDdIJsQf/PuPUkf7sOMjZm7JA4ad2uPHGQq56N2QKYNEWa0G8TkVLt8zan4Rs
hqdVay6j3vgdAPMtJ+YnDK+bHQhqnhSbHanmOw0qNOu3iKW20WIQs5YgFQZP15OGBsBLc+YfUXrh
cN+yTbj74HjxbuXm2k1YSqYW6M+SmwYvE21AWVRsS7P4K7KMYxaYUKMi0ld5A7IhvUdFEK3ZZK/I
CdtHektAgxb9Ojlim9DlajK14IwH7UdIdNiRXkOsDS8G8aFP5Aj+mbGZL2v0yaukwzI9QEfRWr9f
j5xhi0qjv9AtlpiNWADywWGEXW2y7MuIOmmo7P5iJzNkSJJzxS4bXAa5QnDMxZL010aVw76wuaiZ
+N6LFICDkzqU1jHA0Xwy12XvDSuH731J7xZv2hJUhz89qq43N36qAmTArLKL2tzELSZWaVzcprSu
dnhM3FiHtOO/JVOtc5A7yGkk6cpiqg/txPoVuJevfjjN2uLJbFAV9T4sNmaeIbxB5seypF42EpgR
6P4NMCQTiK6exXNceFt2VMQKMEU0x37f2eMe3vmSqDw6Grh7SDLnzRAXzhLz5LOVe2gXfKCVokQJ
JKa9GmDgMldfVs34kjWMLzDLhFeMOGrxCX/kn+xHtY0F97chPkOb8axpcKLatkkXEPH6ms2wThyH
kSTeeMdYNXLaF4RyslDg/5fNHylf5lnziFbLYzTXoPrAjPtvmXDR7gURiydinRgtQivU6z/CHrRL
Riwg7D3waq7+5JcEs8aaS0Rm+lWVbnXz832jInubkZA+Fj0JC6Q0rQy5bs1quA/N9Bqas1cvxknB
R6LDmqGbNMAItkN2YlDPttO5jyO+akSRdaJ95tF8Crmxs7ai+Ms1WwTUMY4SqNbtqmpXSuCkdNFU
bUuuRNMLzsTA0MmkI3kGdSxwNPVfoIR0qOtM/Yne9VhfHeLcP9X6v6AY2yPKdrhxtRZsiGXmiIkc
5sikGtDDTRxIsJMGjlUCukIdSQodn5HziaEF2WoWKqvUKrb8HISd2RU22Ar5ZtWKlTSNZjsmhFm0
hhIbGhuLkErjmJjxtB3ZMcSa8zBrijtSpJZBJ++qF4c2E1+sNH30VqnAfGGthj73FzIRT3zYKSsQ
WFRKGnefEIDj6DpnFRubOoTj33c3EQKKUsr84O181QNT7sE2zcMXalWHnrOZeB/TyIeaP3gkQEl9
56rxVlm5teyUbcPo3hdEqpDFnotXhIMXL/VYpUdWcjb+0OutZeUOW1VV6Fw7IrHGBrh/8iaHlhlB
iAd3cLMXvyc8IsPoNIniOvgWimhYusy8Mxg6bYnJ22Vaw9K373QKJ29CwA/WB8w+8+rcZTWg42db
811R0toDmhzSqhioHIkaI7jPe62Z5G27kns7YfvVokuoLbYMHjAAowRpiy0Ti7YLwqrvKOktVFx+
4W+mvHd2Zd8+GgwZfIslzgwR6Wvd2JZGjsKp5N1C3YTsKq6DazQln26HTtQxggfDddyKOodOk1Hg
4Wc2Vpq7a8kcOGq5/hom3qYhzQ7L7HKctHcp9I/WRKJT15v/f5ntnAmjHR6m5KmFAtaVTIxT9Bit
qG4Wk+ddXX+oTmhAhaOLBbVU2ISH2ELJfdo05wyHd6Ocdp+r8aVJ6/k5NrylJyhmuiL/Y2LJw8Hk
3MewjgKKIivTnzhk9l11aMGJ3czpl2yzo1sDu+mNYg6D0/MVATiLOqdx1qF91OkwbIQ4hFPxlSHz
WErFn9VoBh3JCNnShDkhb1ArAnRAsBoUTWNhcwvlO6HnyDbGmHUpVMs2GJ1HWI8v8plu1H5hecrb
QBhsQhBM7vX+SSHAPv3/v+JuoEHN9P3//6R7udktyIf0T/b8N254bnDqtHCM0B6iqvnAIdy2sfVK
FQRrwM5gJoAhTLNMfHAZA2MN5SMh3KLqikuM4HHuZNU9ieo3XnaF9DfODwLr3HuHTq/20ndtcNPj
2AZo9tzKWprp6OGFsR/IjzZpNz0R7eDtat9zH6Lo74rG7MN1UCSSajbsEIOJnRIuh2mmnVHI3xKj
qZ7h/xoHdP8Byiv2x9BxB9zj0Lzl+NN11rMchHGPETfdYqP8Vzu06nEMzs71WKv7LTSyiIm5LYd0
1yQBZTFiiQaB9QlJf+Kk4wWUV7AevWJrsvW9JnnN+5IQjBgw+FQQHg8tEL2mbpKV6xvrlpqZDKwU
UCmGv9JiD1VmJGsVGIJx5BunamxOWIbe8ZD6C7aa+tWJgoaJ7yMdQ3nqwh615fgj0YjjN+OlTb2D
Qrt58rDqcjWTyTgUrbcZ0okJadQz6MWRwTzTHAbaESrOEO74npjYhoZ00h4tbBUP0OcCkd/Jyyei
L/2qXrGi2jBrCI+Gql6EX9G/tNa70gYuWrrLJXql+ApyNjhI0l43o1+rU0dhRWPDeiOs4y9/1lW6
JtpggJg8dzEE/MH1n1jyxwun8bKVw1RtbLIJOhmvhssdnqEIpVnG7qOAoa403yN+1H+nhsm2dcq6
XM8q0lSsIrlUoloEDYkWQTUyMB/p2EAZnqxA93hY7IfZOM06qgJQfeDh0Iolm4JZHgt8dqRtSBtg
GRu3ALfeAAIdWz1chOCD94GuQVgZuDq5a1bMFTsdy79ROSuSKZ4NvgU4WN4DJSwNoRg3uCROcVGd
SWg4KnLk7EC7tHXu8EsZKE117gMyITIo9CGrBh2u18Te1yEjvYESc1v5yPVAomQ1+ZF5lKPTVBsr
HtiE1MnNywWoFYsK2sT+LJhBLUjFRGXKQKpA/0rLAG3ZSz5LpFosCNIbjVjIxowDHIjRbE7LMFVO
+kpE3F6w49tdCb0krM5aKZhLJ/LGnt1Y1un4kVL7rzj1a1ytxlpIz9yztOzx/JNLkejxd51xiKN3
eO3Wzggk028w4YDkiZawWAUsYPfuDSkDJttYKWdKYb85t0Z3xKqMiwT2xnuHgbz1uDiN5hGhv9wl
hfavHMuH0IcIpEn5N5AnVWKupfoW20gOA6og/olAcmyzGIfr8CxTUGcMH4wlW9t9HnYbPWEXHlox
STSZdmfoTZLtbmisbw1//fxBPeCq4XzvqwuTJGvhtg7784YbLSpYQAj5UG0OIj00951ebNLAb6kr
mq3rK3R6gmoaaUZvl3/z8+aonjA3jAKWFxdbq4T2GIs+hXtXbUifPIiqeG76LN8FdbEms+UY+Nq5
UPa0+xd5/OyTnm4GIIOLDrM6oUM4IUPvtZxXm1j2ypWbalhwe1yxCnkFzJfCo/fsWp+oARgJbcbO
v/X197Rm+1h+klaEbaZzRiJqTFCuE9SBPvMXRlm+DDnpxuBRgmXo7zBnJUu7st4603vqcBLgATqb
ivZaVOMf8plyiV7EMm0wVF1ZL/Xe/S4JpQCmCdc9cL4tEH8rtEN4ZEvvVXvkvvejW16/5RY6wwq/
FJahQW0OXktO9U1pfSUeNmpH6aRzle2PGhzetiiFdWivhEPCVtlUvHURXm4O7pXbKZLHGmerZHjJ
2lLsDJH8c91kVVi6/4QCvAyvDla/nWRMuLIr94MwnaAQ31oKIxVJ+LI3zXsOrk6fP48EdzPe/SJd
14G7GeJkr4Dj4sOszAP6ikPgj9nOghhN72Oe+cbwD5JvvRwa0LoejOM4dzdabl503oBtnY2biCin
2KKLHplcIj2dfjxohSjVaPfDs5roQIU9/iVt2+3Qf3+PzXto8DTM7z5aXwYBjnwlA+kfI5YnNInH
oGrhKifGbRSvHAn/fCZbSwWJtK6Sn3SK3ogBWLVWeMZKqVBj4ebBrDb/y6EO3jsfqDapVBstIaMk
rae97uZ8CwG744a0Mb6lUcO3VxDi5k/jVrIIWCUcvHjpWrCUqLQEQ/c4sF9DkhIY0ouddHPsgkyf
7N67pB13sd8Nn5YB8Xe0RzyNbr4Oi/gQSaQHORih6jfVm6tWYfdnpDUjUjMfZwz4/aq99Qg+mhD3
pDbh0zdQ+jMSuCvVPSJQtvTg7s6dShzIroeHDidvA9F30drWdyyBo7qZf8ZpAH4Yxv7sZgm7bg0Z
bDnb+JVZIxL78czupTIj7NouI4PUPySudqhbJRadYf8biM9A3l0tbBns588sxX63dqrzNBeklMu3
yewxp7j12uzsowNFgYQVOr4IzkkAphyUS7NMeyAMgy3RgrYPHG3XktEm2438pxJ2yQuSnfCl/PSa
R/vaUzcRXvfSzIRIN5O4bvyvqpLX1jXWEUXhkBB1nhQW0tTwn+WRnTI2+Lt07bc1wzvt4lcRdi9d
cAysmwyrm9kSj8OygK0WLwU1XQJBpM5n+G286rqTPntfG/SwvtGeREruO6LtN78hQUzy5xX4LwFp
26/15CSAdbx/eR9T5aSfAaZjs8s/6xoGWkzxOCgKbVDWqAgLAtXBq2qAb/1o3wYVu9RYJ6PVxQXf
f6G6yB+65MLQxEeGO+IqA5R8xjT91DTl8+GLozh3j7oFG549BHWObHAoTNWiRiAeFLGP1dBN9mH5
MULNHR14YURVXsBO75Mxvbd8sHylh9qQ1lY16j3R5hXO9Bj9XF/1ikRe4D83NSaXbCSsyZ2YUEbG
JZDOMlJ+dHJHtSeQ+R6SN5wwXWQNQx8+BN8BAGKcGzXPevUYXMvcW6OYYK78Saxd6GWHcGc1490s
BVPkpH+PlDVu4ynduj2xlCnInqbqbg2UbiHSr8SFO5I7AJIixBNT+GelHss0H9lxwJjh4H1bI9D0
UbvkmL9l7O88+GdLUTZ/YzR90ob7qfPpxBW2qokXHybP6L3iiX72ZiZ87b4YFNJhJEhXI0okzoM9
hyMANFUejCS5Jql67iVrIULM1NZP3p0h/K2n7MEC8VApQsFiXSNsQiJEt7TqzDSAhm2IMMsBVV8Q
0vnRmP6vQFtiQ+ql1LDfGL2c2NtNK0v4l2GISaioDlaEAyjuMcBV2UWRGEGzjKwtrtWlmu0iXtlv
88m9GmQVaTAwPP3RW+mPapjyxtlJr87817DvtH05swtKQjqGl8ohHKTjleFsZi4R7EOzfuMvm1e5
ATcQq0eJHncRyUiQJRDsWoOhjW2BFhSa4y0d25kThgwAIWGBLcj4avNKX/GwzD0osS9ujEaCraIq
RY4FWpGAW7M2T5+nIv8cFA8tSiko58aTG2ubkkGPiRB42YjuYYfkkyfsS/TB+xeNMEWSfCAIJIIa
MW+ebddfF6OGI8Yq/qYaC1DvSsbfiNUXkBSR5pkjI/XA+1WEbtIHokRFBLh0rfStDF76oH8ja+dB
juILzq1LnjWfKkaRiSiKiid/cbMuOGip/Z4zZGF5IiR+SjhpAhNBzAAhHtrNZGQveU5GpNPA3AjO
TP/RBCSs0ixgat7wPiFW3VV5/BfOBzvProxYrYuq+ggbFrkp0ZXrmjEvbv3twCqMmTG+kVr71Cos
gAV4+kWsy3c+LSplvrkY1Zsq8EFLc9jFcfBBbsnYT96z8HNzNY++0CZQeVZdTMEb1pB363akDNSB
v3gYqweNLCl07FrVfmjQ1dYKEJktKmag4aosape4Bwn1ZDwYwlEbBzvlmDLTLwAuHRDE/E4O2Qlk
1Oe8Ipo1b7pK1By0A8VAuFwc7KJ6yA/1uCdFAjtmPqzIQ3qy3YqdXER/k6EYwyxkMrBD92II7K29
xRbaNIoFy/f45CSnvoFwZ6QMvE2B35nagtWFcatRsfPnkX+u4bMw8s124U7iSuL6LQRVjqsBOQz7
Dq4Bo/qNNhLPaGdH2TrwGJkkU7zG+svzlKFMKrCb1Yr8VenLzYDqVEbT6wRnRfOealslG9/1vwcM
N7miphshfxWa9grg4Miq61YFG71kN+Qj7164QXcQRu+Q2kt2RRS148FE9ZET0CEkn85Qe9E2bb1P
aKH2gvX4jhSnLx8EJu189tRoIaR01zuZkfHuF2q49Hh9bKeTm3ICYTMisR8FOk69g4tJR5DkNAmG
MzNMuCAyrMYrb3asNfaw1rmB/QKljA4NvOUh9ewz3xqb1ai/ThWuuq5jUWQV2bfPhBHwEeUkOrxE
xE9ZPgecYVPzavvZt8pLJJgl8EwhtMB6X0TTLh7wOOL9furxl4BmGR8QEgiPETUT6CQ+JUqInemR
Bh+bc8a0ueCMtmbZFEeWm5P1TT4vy1+qfX8I12lZHp2kL48+02XEdLAmjN8Hs/Hnoi9/xgLyPATF
MwF47CxBHNqT2ayJEyM1G0JmGDMThTr/T9fTB2cxUKTgHiKwSAUnTGS8sYo/9AkkZjPEzDu6r1Y4
7NL52NIiJuR8Sb7NEqDBaWWP1btnznkTjQNarRVASor41/OtT93Sd4Yineulmea8EihriT8+9Gg8
2BNZTX2NJc4WV0Xwycrp6WQyA117QDiklcqtmlFyv7bbPzHrs/Z60m2MaVAHYAwu3rduwWjx7DnR
rzlNh7xiFIChbwPqnmlxrL9NzdHl0F26fX2dCLVcGUV8YaH+xzdAAdYnNRbLS6YlQGmdD40xGC/P
mnnDuMlMZPYiVhekzJRJfrTORf3sKi0k1miAIudD8kFWD9fnkBg42GI7Pfm2PFmcBehUdXqn7lan
8YMc7Jgu51l37X0zzGkXiAGEzywRkfoO5NJvGA7PkyEhbzibyBlhRtPiMJcFTODusL6EyxqL7jZ0
xj8X0QVkm/4jkAYqJp27sx95eSp/xXv6HiYcXAPhdA5y+SRENal1czcWHZWn8pWr6IdULb6YlfBa
dFTSbv/Va9Fruwany1nUJ+zH8+e+Nn+U9B+MHg6mxk9XtsAVWR78INszBQCVsZtWELMqVsIk8FX1
kaRD9ubeK5/Xz5Q2+4HTno3GCZQu8W70wnTXY4OgD+AQQFQ6wcYVN0vpBzdXP1Bvn/Woe01q4tRq
CwR6UvLtg3OLup1K+eP6dXphC1E2l6TWN4UV8RDM/jednadeeG8j4WR81/doqogy8rtnP6oxUxtg
zQMHd660nAurpKfG8EAmkh+odP8N6aLBHD+HQpuuqwzYWZAcozY924BeCBiadqODic1NzZkrsRMt
bAM1Fck+7X5Nt+43RjUcBhFhGuKIBZDwXFJ6cVNG7mmuatsRtsYwFgiA5gmeY28LLyFaBCHH2ky+
yHXjSgXnucMNcAmM8ITY/h2y1i1J2L/60iKTlJ3pPCdAs7Fo1XB1EYLbuv9tWtEZTyPHQpT9ZQYS
4OB7qG4QXx+4i1BxtpQ7sk/fEsHTmvR/ZQ13iaX6To3t32Tkp9JhcG2zPTJwtCzcAn+4rQesURIe
+AS7VGbx3zHMEUWzVTCrNSSUE+Stis5xCnD2ZHr6O/bNtiKFVcnxX8Qyk50Faj7fgbvPt+aV5SEC
nkyo4ymv/7fGTB/RVGewFMZ7KIsj1AtKjtx+xqowmjU7oAytmtVipGNp5GjVjy3uAnXyyXG9z7G2
HmPKaQbnC7sA2zw/hGJd77RSfpcU1VDdCDQpvlRGm2XFb1MkjjyiS7OHlc8wNlb6yG83SxTwLpoo
K/UBG7LF0aD/RvqHXpCpDqXxyaAip2GJSMmKmGQSLmrST48Bv1VdHewRh7pe3EMb8dJQ7SKGnyQj
E5ZQ8LwU4XALe+fNiv+N9GCYBvcFt0eVp6eKFWzEn9Vk87uxZXvpOdtI8m6APIdU7wA4yEwF8BJ4
iE1gnJw4+dB2l7P3thkfjuDPAwBPNTjdW6FxYBOoObLCQ8HWp+gb//8ClOJN81qxnvSOzonGShOS
wzUHkEBO2ZgBb+gNVuM1uUxLL3rx/Uzs8uwhzIxhNREa3lIDeE3bjwi6zQHh4QoG3NqwoEVxTJdQ
uBn6Fu2uk1CfOMz2Fa0o0AWyQauCFNcM+gAfy0MF/jMHmrMduLrQTBGW3Mtfx27/CI1BMoZSQhNm
gdEcfgqoXzRwkUZEQP+RgkZkKrbPOjp0JLOzEwPJOpV3OTxx3CFcLKzvUWPq2OOnr/nU+8iXK3La
gBbB4XDjiqSZJHseGpya/gz0YFrGiq//tLQpWgOc+sVLx9BSTAfqgkCO5E9ZR2Z8UNV8TJOVSK9J
B4QCHLgrkV0EgDPUqFOLu2n95GjQOYNBf0Z5AeDIVFiltYwvWvYgtGCROJH7LbQZ0TtZb5qNFDAI
XXPdaaTGxWIcjwUZhYGvW9BkyxLxEDegFiZfporTo2jrh1F6TNJaYKFjbusHZTX1umhjxJcpxNgc
7N8KChCttbhP+rjr3NQASsWfnM+yNeW7VbFLkZYGDLwigE9NuFXL6MW1XHxc82aG9HYd50TpaFjp
xWfi+gHXKgniCcALKkMYohJTFSZSMwSZwqqchseD9enjfyRsr9WtVVsEZ6MO31Rnnf0eCXAzxKdA
Fah26bvqznxpyW5bMW+95r0NmgZuuRZ+dGPOBKB4ySP0XrYNfxFZcrtiw/Si64z/BxvSmisA0OMf
7iKFnsrbM5CKl0hZYZE7GtariIvE+/Usbye4gHo/sraA9dKtMzzpSXSsO9YnLNcm4txTJmRBM52q
gBpH6tDz+v4FMfINMc3rBNhymbbamx9RWlMlYgK069PIt1Kg3/aFswvCeG246tVlKNW02r6efOOi
j8U+Y0zkRMg2DPiBJ1JncBI25lOaIKwktORFGdVdgnDpatJqOt5R09OIDsZo3pNmgcGavUOaihPZ
t+daP6sVHO4rt2wOtLUv+DILnidh8IZL7h5/0n5jezjJWAKOn95zLXngv6xQ4QF7FP0e4/qmgt8h
rWjVmfWn7saf5pCdKSkWrn90alhCHTizvCYzFvNwZlq3ukA+Qe7fSRpQS+3A//LqK4NAZrM2Ep04
qZptUoPMQcdtXJC3PGC77GODDoiNZ1PaH3iQkA5gBYAA/lKjWMBHHv+VzLu4W+ZSDzVuZXyPHhdZ
wgPjzUv/LjWxyH7FgX6cZL5ngPWwwJpkIvLXWa89g+r5KbRxNbTQBfqa17NqvuTUDERjcaME5XNT
jyhADO3Zm1evFSJdDzxY5zcXYoo5iwTHfCsaaqmkexFkyzlVywzZspAvj7deF78JQ61DG7y1TVlt
YRxwSMT5Ds6tsx6caJeGRBt5MnjFy/9bg/MTU8RiYj2CodhpQnvOygOyZIAsqT7zUYeFsHwiWmeI
tC2/qtzlHtHa+6iJ/TSyD42ifZga5xlwq+VXV1XvgkxKqLLc2exWHHjswDZMNgCFDQ4d6asxxNfE
mPULOEg65Zw7PXoEQXLGhEKcEP9AqznCYdG4mcoWLH2LgckHc9T5/jqP7T1sDntBQtiuHvp0N5CE
1jkfsuvKbeBF+6ysrmiuIKm42hGcKKBsbBCQjL3V/FtbaFJlw63XdOGFavBKhsWxbf1/TZvfSssa
CBSvPyMnh7lRIpg2VtSsFw2jmSvLo9ZpCC6j4Qlv+U1k0TUzD6WBm6/Qk9+en86Na0R2LQ5F6T7h
aT5r9ZdVz+5IjeRegI9XM3ZfquDMxmVOZJ8wuAT/MsTnRCCZPCvjwdeQs1Udk82YiBdDub+OmuQS
8SGwBGJoUZ4K4V0FG1nDC9vNKKeLPTgMeNAxt5HWbhWDO6a3pbPJY+217gCCdSkjCK5kM3HfWWSR
sODLrz6uPkedWVuRgY1uzOQP/NxL64GRi0IcXiIBPY65OIwxWKJDp0QmSKfUfXi8RGEwRG8jRlcy
3ngNMzoqPCiUtn6sBrlnWFRt+K33uo061u4rTpruSnhpvWN42TKrye1Nnw17DZkxiUwz2z+8OL3d
rXI/ejFNOnxHhxda0MjljYk5OoW41rFjt1NzOST2xdVhDiUFNWUMb/1/b3oMj7R30pcmkL8JnmH0
1/0bVSp0IDd+sx39dTSGV2Qa72lYrMgmAF9h1s5G5ch8RaIfmyo7FEOwakePkdrM+kJLQnvVohVN
zRgeiUIsYCdYopOvhBHWHDV1jQVbzQFoViRZVci+WqRyuju8gyvfBQAxedqvNyJag0PqjPGfJyk1
GH8shRNWR66FY0kOEHk//wh0pyhC0OUl7daPJ6xVJvoTAx+y71CudtzsMSynZzzu68r2qP2Y7qZ1
dAyFuwdmk5OYuSSo8haWZOUJ6AC6TD4Dq9jnFfcXtufeHviBjDQk4VpfD+RvCAZ3iyIWVy9QuDIK
TbFJDL9BpN8BYyJU+cpIcdA8xnh1GQ+LMf7KKvmDfYgPZOx//LQ/Tm251WaDiLKjnz7Pd4BCvKUL
6D3781LN3nu5Z2/JLFF0xcRf4G1fBDwvJpIfbkkCIohiYkk42O+S8fTa7gG898MhJTRoA4fC3Tas
OtOQRX7Tq51buA/MW+nccaAqHpx1LDOW5xN5D7AIxg2NkWSV16HoXntRk6854PqYMUkj50RN2e+6
vLcOeQxkyi/iXWZ5typOkWcquonGXnT1/90Behc/0WoWUA4iammDxuuvbWp/T/OGdWjfK2CwEF+Z
t5klE5CCMFETciYHMUBaNgW70gZy70HlgaVwbiH6cSFj70nhcsPVAyv2htrNP80epaY3vO1JMK/G
x0Wsg7SNq4t0LIjT+oJKKS90bwvq8kw9Arp3OPaJ+Vvb/Q1ozKtQ/nMHcTgSOMkjctchtOYrDOQE
J9cDRgwXNcoM7AH8u8H4Mi0EAS44qZA1/G/R/A6S6lNDBKYyFNcRllZoRns90wVBDvG6j/FeAv4d
lh05fDZjiMBpZuBjMB3auagb1PTPZ0SzEpV7QAf9rLlYML0WaXqX7PDn+FTVBw+U+XF09GSHqJtg
YTSPnRcAfLbdW4Bl7imqOWXMVP7Wwug2kwJH3GN+IvrsKByMlwYbyPkDDMlAnYYPlVYrqbC4+/1s
IvfUSZ+9zp7HvEBbK4I1iVJxYMTE8j5n1Vn+i1vjL24M7P2pmzIy4y3nsSL/bIHw4uan8jbzixaJ
V5Fj6DpM1ZT1BzbqZJW9xD7rgMt61UuDxG2HOZQLhcmj9w/msQCrDrlDa71PkWHK8hfNxPech3Wp
vC9kse6qlIK6OQYzZXreXmYjm5wiuaE+2AkTvogDKwjVabYhhgfKAJxFoszpg/RjR4YiBS49y1Sd
gyk5d1X/Xo/TqXaNqzFIcGCNJKnCLW6EcrHZwEfQyRRpSUayK4se5pcoQnA+wUKpjJzYOvbSygoI
tCDwZdamBDvaZwTlC9MlXEZZ6XgFbaht23Fiat+LNWJZZ5e3JAoKbxuyTvLt/Co4YUqPG1ofUJ0i
8t2NdK95U5LTaidbO/VeA3ZLJIJ8uBz3bOLQOpETvGhrVOeeWb0YorzJnuAkyODnzOijU0lSBr84
JKuyuppTsq/4gOJWA5obE7xkwFv2bT782gHDAmDoLclR2PH8VPOwnIy+OQnCKWnX/TF99dPsnng0
XSyUzWVFLBQMxMeom8151IqHlTyoG1eGk0XcV6Sw2Bh1NJzaJLgWxQp0bV5q11ognDOKDhov6eqO
xcU0Nsnn1BIXXJbDriztDENixPjKCJ/4qSeW3Op58PW9SVnG+pxdZw7TMhUeQa8UgEgziTJyiIIK
J5rYAZLSxtR6tNMkkpgiewFbNDPPwqdeJflLz2yYQvsUjJl/QJalnkJdaOuOMPs1V5WzliayQS1P
nqBKKHCJXKJ5yFqM7RkYo4lsdvDrrPU3rMjxrBla+KqK2TjdgLmII8bspEEhNUhmDEyP0DOYBDVF
mxI+YENFYPvLL93YKn9H4IbeJAVjwpT/OtXyZpVBtalqjZBxu4k+6dTgYtx4TeA3MDiokI+uOp8+
0nd148DbyryQXG+CcNJtAAPo4dhD/sAgtyf+dD37C3ZtARVwfmkav9U3rmG3tzg50dSA/2RLk5nV
O5EyyIgq5shp5VI61munsE+jKYmDlPzUsne2CYp/l2hlA+dbFfWvleU8tV5zb80ILFOivSWXRMFD
E3MDE6X5Z5Dy0vdgy7EzYEhNaGJCgVLIg6XkeYroXUIwjMbBN06IBYpxW23bB6yVSy5pfxqqw91c
yRd+fBzCpScZf6BTFFTkJWx8u1ArTX83BjQAdAvNtlcDdrLZd8RU8WTlgFGQ+VMVcftqOnGcASCk
gQktchIcul68EiVWLPr0hxGjD4Wsy2Q0DI84trIjKjZkyjbjIKv1r/NfXcm+l7YDTrTVUEVBNZQN
zfpQDNBrQvMK0/UWYzA+FMyfFvO+B1FsTHiT/cwMa9gE00m5QXttXP0b+Si2TCYYB4NaljkidupE
t5gRgzlJ+wQufcyG1+NIRm4itwXhr2glqL91qlXTZbfVeh2hihhWXAM0aAwJu9eB6g9wudgeZHt9
aq5xMfuQSVBHGFGQIjPFHNH6PamGl3zycroYsHfFVyTSZBsgBtimXc6H0IDRid3gVLE7D2dZ6+zD
UdJ81/RkW/xFHselxYpfIv+1cK3gOLhnupdtczv/4swgBe4/9s5kt3IkzdKvUqh1s0AjjUZyURtd
8o66gyTX4L4hJLnEeZ759PUxupGIjGxkoPe9CAcCEXLdgTT+wznfwepKzvSxkvrXpGuwTOj0pibm
I8WL22A4XRFNB4Y6d1Xu3GjQYRYB9UfHR/nbuzU1kUXciFmkd41FI+6QQn0XIoqvmW0EQXmtBXMi
7mGYHvMTEqOYizc9hRlJTzPHY+WMtzaGMGYUbI4VM8aBPXOdMHakRLzldmWheQR5SLTjY51j0Fug
tmpEpfGQDOqNcYaXVWwTndl8E5U39H0fSEKptxL1rlvZ6+j8mPvcYnaFAUOSjK5x0893S2Wjvs+V
g1wK04CZxizYAZ2H4kOTMJkcq9URKaPpKmJ7Pi465PXa/qD1fQ6HngRv4PWsth1a/7eBAXXi/EoK
pgZZmF9nEW3nEA2/3ll89wiWvZ69OAYiBBykkMpyeovbB6GoyiVygrDe0RDh10zlr7EHdGZNoPTD
18WC1EGhiPVVsXuE0nzQHfUOuMI4ACntIwhtNdwjQzJmAWR7mvX4berL1zCpzEODiClHZphr43SR
3Fg8iaJ969ScpuOb1lC/RY65G+sg2UTEKzDIwAzDqW+Co7liQwiZILxP9cVOg49psX51fetPLD3v
RMj/pdx1hZH057ia9nlEvnpMp2HL0fKJPv2KoiO+aK6HGKCw7bYvRki5bFJDodt7tqv2mNXcPlGd
7edQUTQVurarHnQr0nZ5qj578Ui8KDFBZc9+KQOgvOS/TNhgiTmv+JHPeCtFCs8b70RLLOK2dAnP
SltemTYlqw1qPLfoYcFs8G/MGnLILGoj0Ngj5QbPipXLYwiDBzqoPnFEoYbmnJtQ497ppWV6CeAV
F0OREXXI9qFk9XNxrSvrahjsUCPrGtY9a3F3fGKpCnEngf8Lb+/IUU72iDMCOe+QJvVO+B0rZBCM
PO7CseMyynCrhjUlW5vWd/WKinKikn2UM9ymtP0cAkwysn+TioZgTBiVumfsvqtffLo5vF2DqGyZ
GySGaOOTitwtHLwP9InDMQqRu4j5g7TzI2ecvhyS1W2uHPZTVJxuG5x1yz6bAaloRWBs+RlOxOyT
Zg8BPJQiM5pY1dqeA5upKmJIkfzSO0WvQiDvQ5CjY0yqTmyDQfsoY2MFqBRsTm3AiT1Hc2px1/Ye
WOfFwuPqlscK4DElAfCMmUHh7Dcaa4y0fIyMQ4BRU4vf2kj9bJ1PaFYJ7Ycdqe9RTfd0w3i1zei5
dX/9UbxmK3UKBao+aZ8cNltDGdemK/atgAOpJ+ljFg9P9YLWMxkN+C15ceDtbgZ6dwKT7t0wR9G5
1smWpX3lQ3Sw8um5WDSQM0zhik59c2dGO7MSj7b2jQUZhnEifucw3VE2PWqY9fHoWKg9DbVVxsg8
BnwXFlZKYs3dag0KT7kuY1BtqQzqTkxSLtpGEBe4tdoXhr45a91nQoQWzXwNSxg7CITxxVbGY8kg
F1b9D03sTD1r1iISB2aU18fFHM5kFjCWlFyC8QKpwZquffhIpS59eqsF1Xi4mYuSIiXDSh8jqeyW
0IchF+LXfjCYmADzLLrd1CqCi7X+ZRHFbxsuyTV3ltgji5dIj75EZiOZCqV2Fm2NpXI8S29O1sww
ftGqX5mtXiApPTcjSnzoFDCwd2niviQk+NwQn+R32K3U1cyy9KGu6g99wYyLh6262OwDh5ETVUaJ
8LBCPodpmf50k89g/pTS1C/02/fJYJBev9BpzJ35K6oaDs+g6DbFkl0zG74MZzL0U5eJGJupldzm
YsNpn1BhDg8kkYPUSGV/VoV096MumMR0WIgjLQOzTqwNk/DygJYai06JXX4xo3kFcj1KYccsyyEy
abOjTjy9T8l0bFK93i6p1lySSj40KRo/20FW1kelb0B42MCdtdbHAe07/q1vM8LVm1LW37dyPNaa
1r3rZm9TpDQGN+gs/UKfTMI+7dAfciKPehIfvTKy2CWykdhpuPr8tMnPWcZD3WK16GByRIRIyt48
eIEx999lOVxTwwWvGdpnu2oAlIMvFTjf5lfXaXuSgeLx2KtM+pluOkdRWaQaBdiCxvSzMTRYmkmv
Mzjnp9vyZo8/qSA+akSZezGsz61yYxUDpFyUTmhuWIEyFBnqaeRkW1pS6hkkqMX60tlsWoGkJ0Hc
HpoGclKCvBWJLjCcOLl/jCW33EpeFGnKLjw3sCGlrTeyGWsNPrY4NxWAgGyv2PY9EvX0EJcDPwUX
Z3R3ZqeRpxrluFYwZXYD/9ZzlKoEvuDISs0jpmJ0ERnmYJcdxvmjjd9QGQM6g2uDkulusnRc3S5O
h0qaPvO2A5ADKNc3IzCIiyyAO1kivMY8L+/mSdsXMnmuc+0jw//B2h7vetwBdW/woG9hfe0nBUyn
0NhPz6I7lK2BV6eH9NwIubPMAvvhzJcZB8lWhMEVH1Vy4NdKPPGuW5HwQqjBHMDG7bOtQeiljzuO
zrKFVEG20tNk4rpnBdbbeLmjVbZRACeGh1aa5mNr4vIFyFdCAbDy6iNekD2Fi6T/qZ5HkkRkwKSr
cXyLyMhQO9FXHFB6v6c51BE3f2TPlo7cRHaUj15ci808p7/nwT4jZ7U9M3jqYSt4od3c54Cz7ox+
dvy8ig822QmkOgBVte3sUNQQzXkuG9t+Aoyvxygq9OJiBJqNlhe3ZORACUR5WCU8pIAPR7ssz15T
SyOMbBOlFd0V8SYbY8LnMkNvQa+A7LzyCIX7VqtvSlg/52kG27lQ+WUGIBhpv4I9/2jj3EHzE/8k
DiEtOUCJDvJIfzHvMzcUlF/ae0CIrzZDShrl8Ft1jKc0J/EyabQPMF0eHGJ3e8CjN04CSHEpeAba
JY8Yg0+h69vUKJBeGcOPcoKPEbX6Ft0L3OFsIvtVX15tgEulyUJaLBZ0q96En5Lod+MoMdAJztxp
PP0RVf3/s7zLHpDb/Agmoiz+nMQtTPHHJ0QOefhV/kuY96Vsuug/TmXz9f4vP/W/A7xJ4P4vZUtH
cTCy4Gat/Y8Ab0P+l3CUYyp2Vcq2bOcfAd7SJMBbcRAqfsxmBS3/EeBt2v8FGtexdZ3Abcswpfx/
CfC2iA+vymwOy+Lw+7//03YMh9dmExFOlrilO4bOf/98f4yLsP3v/xT/qwN62bZtxZhNGcFBAlEb
cnd8RGaJtHragzwwLhP23BN9bX5pdaLCSj1FGAQsbrB7++Loh2kpKOXIZDm3aOenPMJl72hbV0tb
wupQBhRV/uwITg8D4hzCvzX3SlYIL/qHtoKQJ+P5zZ7T3Ddq+YvY4T2PLAAAafCC6w8Y+TjfYzPg
bWFb1ohvkon+vISYDxNAPRTs5EC0KG/CuQC8Glu3sGHkVfe4NxQ7xlLlNzgsCXX6CqLsze20HgWJ
Fn0GE7j9ZBLTMXaa/O5PV8L/ib3/jwI6NFadjk/L+Es0+vrZusIRwuJLcmzLIoX9z59tMpRqnMK8
viHhByZX42+eR9QSTDZ3IAhhRAkLKHN7z+JkhbS25q5BUOC5FRhKOVK/Rc7ZRrHLPmh4lHPPQ0ML
dyOLimtV/q6TfDnVgf2LrNnZ+/evXXBV/vW6cA1XWlK3YMUyBfrn104K5NwJt61uJE4iUupL/WgJ
hXYxFtdkBboDNGRGawb4SYys2HUqhxSA/mSwbFyxCM3xbr90eWTt/+aVEWv/L69sfUGmoeuubbt/
CZzHXxkkhFViAigC0p8lElVdCWouDWN5jO4XjTpJSXHWbdjJ/eBOWOFn9GqutI2/+Yq52f76Yhxd
F0w3ha5YfEpu4T9/xYotf1TNWXNzhm7adTEqyGjo5F7O9g8DPKluDRParLnazTgoGc3faartfcb3
qEKS9qyatDj0Kl2nSPX4UNfv49hYrHbsejvGT7otmoMtIlJTStxgVZrDjyuy17zlUS3HaQtGjDUr
B78qQlZ7k/Y1TPo3KzeMd9JAwrFMu5onFVCMjRGknWclCk2eoy+eWS6vNQ82ooZIYZBT+PLvvyhr
fe//dLS4sHFdvihLoGmRf3x2fzpacEVhfbar+CGdCePE1jCXz5EkL4WWa2vVHe9Z7z+XID83fY42
pMPmNFfvRHvZVbBz6xkk1rBgeWjPgPfODGe2LfyPka0Ci4McqkTWqi+pQFuktnGp2/DFJUAd5d65
WOYtKmZw6JAAiT/ejl30MwrEqY61H6NmXBC5HlGInReIe1OSYGhWlxzy02a2kYF0AFlJPvOJr4L4
lvT7sMWL1aHHDvJtL/OHBe0PhnpCmnaxKw45Q5sc4cu//wDFX88PrMTMUQ0+O2E6lm2ud8KfPsBW
kt1IvqbzQEEinXWAFoXMWNgHMgNHvTEVCcLnkETclHqusWx2DBpScmYQSEKd7d+8nPXG+vP3aQqe
Fa7Aze4Y0hHuX46zcoGzkpIoe+sYwAviSQDtNcEeu/S7yUwcKCIlV4n4+2jE3aseBY8sJ8Cntzj4
Gk1YOz2GLzfk08ZqqLpAXPzd2WCuL+GvL9FRyJo4upSj7L+cDSNYgDDuxuzG/hixgWSdjRkOWiKC
wCEX851saxJqR9dBY+hEpBpAEJqM17ALsYo7obUPYPScG/zmdVWG2NzgoQUtd3Wsuy89mQtqTt7A
3HZbO2AAl08xyD6dnnYyyk1Qa79kSwiAwdtD+YkVgWAfABZ67AcDw3GRTdk112BkWxp21r/5fv56
v3EgYpZUyJ9dnbLBXC+nP10usskEWNo0vgXa7GtxKknlplTPRzIr57LxSVZik5WgNF7Mb7G2TTl8
1PsRRuDIphvMQI5Vi4MJhs3oWytwNALS/jev8l+uIkN3DX5YSoxxQuhrQfKnVxm6aQCxLYhvXRDc
GgZ0qC6j+1Fl+KTbAvR4XiCkZ+pkLFmzrvZ/DsMwYksOfuPDY8nMFHHbOujZ3Na2/QiV3N/cd2tF
9s9XkSEcRzfXBzczE9v5S0006S4vgjyEW97wC4tJuAdZL9ZbUP6OtPBr1odlBcHspLEij3CXxHeS
t3QcW1LzhsJ6TiSvMaxm4RfaeIs0S5wr1GfIEdDSoOwJUFzHg/x2EzTdNZq90wSP5N9/0CbWiv/L
++DwcAXHsJBUIv/8UQP5m42WJdXNYsR+N1iBA0E+uhhoAy7MrOHx4OohiH66yZACUMsoJ6Icsbd1
LHTG6l2hw6rISYEf6xJfvcJK7vDwCSz0lIh5iNqCkDdr1bE1Ub5asnlAX6Nfw0Dsq065G7iYtFKI
nU6yT19DUTMQC1RzcAxuIOlWNGVGEfow387jUro7q0pX3mX8mS3dL8bNLW6H/JnMXncTI2cqInUk
0XM5WBq2MC4LSNwdjwOR1mwcUrGL1yjGqVTLYZbayU3miJWiDtdpVQ4gnr2kS7ztFr2+V72wNrbe
2Pfhs25H4c7GUrEJ6JQnAKZtAgpkJaepjhKrcduf5FWKbdK24A7SCk8OgBsPkGGJGsotTrJC7U2z
3XkF/JBYD+/jxhp+VIK7v5zmassKARZ3muxRt1pv0XFyJK7bLmQInBa+AxL/bPXiF4sXdUKKDIvI
qIONNlI9ETGgg8KBTmE/JJTPmzac0J6yHsY3+pL3BS6+ZhmuYKuipDLOIX4Ab6lQEjnVML04xQCN
T5xIaQ3vl2tbw9kHtBDtFjhwHo2Gu7G1Pj+7uTttbb5VvNXId/GR/eKYITYJJltJh887kherkvVu
SONzFroO5jcIDCppr7Vxw0Gn7ZNZVC+D9YFvpiCOZAFOZbv5zUWgp8YGdp+iRqpREGpd3DxVPZEL
DH5m0AJwd7nrdRZKB3sqQUTL3vASoLB7wiCnXdvID0TAB5Jmp7Pl5q/MTbsDPX97dXhm6wkek9pw
voljtoEuq5NNht4xXVr7jiASxjF2FR7ToppIBVn1lyGZmCoM3uegx7wVZlczqG0/Lk3L1834wngI
tUrXZ2C7iZMpS/cL553wZlP/MBiQnIoRoadjBZc8BgkW1ebeKK0nXEIkANHqPaAT+sgjEAzgeO4F
IldYx4E+WJt5wqffsY7ypN2ax66WV3PgeKmW7olP4LnSEnUCvnBxDXsAGrDaAofsae4+JzfS961u
oBo1VhQBt98ATuWHiR2evx1F/VfXqk/e2Y6cNyjsJlb/Pv8AKAJq+ZQX88kOx8bjkrr29hgzC5wI
AkIzmizpFWMuKffWRtWOB68IWLer486pfhgTT0+b7QEmDeckmhbIo0UpNUkmH3BJ+IYxf9HFYp3H
j6dp7X4a1/nbchmm7hAVtX3SMpTkrB97tktaRyYojZ7GXVzWuBK3fVb3O7NwAOKs6iM+KuCijJ3C
mr00BrleMqBNtBzygZPsMFWGBUIBkjYr2QwI/txPy9TnY26yuhMq3S1inJEmpomn47+A9giUcCDd
KrWQbpHH4JhxBXw4veJbeuCWzLY4DJC559oNWdiCNqV5LvXqmMBph3Q8nevE5NjKx29rBGM68a5k
MnxxPnLqS/wLMSJC/r7JI1g69d3rOuVLgijcZnVW7Qw8fV496G/lxAuMk+KpZVrUGXG+mw192Mbv
Vk0uwZjZ2U4je17ZGe8D2YiGxNt/SNEpQBhENZ/G7DCdYnHIkVcmFlOt8clJeCPRZqvjZUZlgbgn
MsWPwgkN39BMEP3lQzwTxB6yeEMgUnta35JvLZ7arn/Xc/s7Jrhq0cGeuEh/KhB/ePck8VhutpXA
+npnumZuihSMEv9O6Pn7YOg/SuQ7W8ikbxGcVa+oA1gcecJ23ww2zYQTEzPHIU0pWi3HJc4jbN9K
1laGETLyH+YfNI2ONybrpFT6Qxwufls6F6cj53eN6xl48I4pMiaSNsgnjrsq3+U1SWhEY505MzEq
x2zPnQqrnjaoJ6pW+5SgoRcyGT0cg0QB5dO3q1nuYbHHgwSv7UVywGSiM3EjlxUxbbsvo+iVSb+5
EXZzRHuElm9F43XmkY3xCosufYV8AWEzkbAkjXhi1UljjfDGUQz+aCpkhKwBZv1Cmw4Ogh6RiS1p
lCOaL72KxR25QQzMDXfXG+5rFM5Qd2osjwXQ5EkDMzYZghElRYEzWE8m1C9jsiAFp7zuCRdx0wSl
x/IsgExdbHt7wB7cEYurEfuWT+4txytSpgNutiEw4J3j/JqAR1ieQ6I7yljzm1zF89DhUnGSgQej
9qtY/cEm+LzNlOEzy6CFA49iD4XsPRMZNDEryz3Dlq+ID/j+K65VDKkbSNnaHRwNPjrhiW4wfd0O
ej8J3KNBWtvWCejCez1dHfGUFgkxCGbzMOdkDiY1ORPV7GnYVzcE7D2HS/qs9TYsgWS+ziTjeQNZ
xPAaXpTEo0rs7N3Y5ZMPe+GRuMiz3rLGNwCVgBTvgCBnULFW71A8W0CWXJSGPVlEoka2xoFxRgLD
q7CGnxNiSfioDFXEPL9ZJc/HuZBXZ1GPIyONxClIhejRCdRCOyonln7SVnub3SqcJwyE84c7HNOu
04kHNXB8GdpHSOCtPzbU70X80cczu4YInmRSI0Vs7ecibRiXfPOBG8dKAZfpBwejtQn2bHH3im+Y
nM56YMdnCHLFu2M2Of0xGoxs67padNLobXG7xwC0a/mw6EUCGP+74GjbTLpc+dtM3EkUc7wieQDh
SkToWq6TyntbtMY9knjpawYKZNdst7AP0ZeGw+TZSdzc98lNcb7aobNjxMQeAqLexlrtaSNo07Hp
QQSPiM0xywzogIbg3OY45Go+bS2r5f1QTYAQVL4LWH3cGVX4ZoRqfBsbnoTt6Hw03ShoTfvjMiIl
BYGqVSjPcf2zIoLipefdkynCetuXFqCunPCN2mDFTQCZ+aCpDoN2FV5FXmkXQokMLsY02VaQTq9R
l73k42K+JBSF7I2O4JGwqvDwv8CChO4lnOWIJrLZFY32qTAveEoftDenXsPKEhd3H9bPW52w6yVW
BplAYe1NTttE4/YlNRdlgLM8YqaxD3ohHkmuvQfJoL9gf9UESG6soOx6gRUQYI+1bEnPNBM0HpbA
XrsUj7FT8/FqLNk7PWLWgwo8zlqf14CbbJ2clrAdPdWTRlmQLUiICutuJ31pJsK4Qlf7hgqN0iBn
+x/RZ4jl0JQ1g1OJjXIIexgdYfs9cqg8jrilJjKBuLwhIM4uuAr7vss68QnK8FzVlA5BoP2gVUog
HBeEvEi9eLVcLgTsK/IBeWGGN5cgxLpcri5Gk4QydO7sGrW0jdnvW8Xt6AfxUm7RYkVeme6Ruy8o
2R2A++Gwcwi8PC3aSNGRj9u5CMlw6HhPRjkajJbQhYiBYNSsecqqZb66KfyhxV2c41giL0PIDYW9
GXJ/TRlpAmiuI4X6cUg4EZvYpHYQLJs6JznDn0Zemg4z2qQCmdUIPSrrvYlzaFcRIeRVWq1t5zHe
qVWlTV2xnMw0s/ZSy95VseqxFfZxJ6sp340vo5eZvzTB07Lk+Z3qRL21UYX1+lnHdHPnGgH5AGgu
we7rza0AQ6Oj2T7nXe0eYkgSdxm1PPjibvGhbc/3/VgQY9ahHgX4+DjgA4Vhnn0XKkbPp4XhoyyX
eSW3AOk3ansXLhVSLCku2YBEKKX86qsSQ01vAaTL8IyMWLE4DuiKVWhc3WBeUf4V9l0rB81lUmq6
kw3/KuYl2lNFCGR+tNKcjLeI+dAf/ZQ+RG81Nt9dPcIadoAo424R2ou2FD9kpF1Ms9dvwIjCcoTN
Q9UWzoj7ec4h0PDrvt6jCbVBpk4Hw+HTomtLj2EpdsXQR48OrtAkLM5GpvS9zh2+zWwOuEI1Jagy
41lShngxuAtqSlgkIpwEqh1hnUJW23fsNhFsjFrsta3QtwlTWqAdCj49UA6e/hhrmINdTdxxmlqD
31c0N969u9GY9Bc7+DRsoz1FS3TqK9xc5TCNO8Ak6P7wau+zgXA/C7GdEQlzKx0oLfP8zhOW2jEL
kLjcjJrxcAH3LKziY07eGzgve97GYsJa5dTdPh6tp6ZmwUwiAxVmhRREtCh168U88Ijhh9vuoIXd
VQEuDWjXtlS276NkLR10y65u8kuZV+9r4Trn0CYcEnbQkgVYRhJmALYJYUHw+MOJC5QOhLNlbk1I
/NyJ6he64lhQ0X3YvKB1h/gbAS9mzQ4fOsltA8yM+94Fab1gFg1jq8M2Hh8Gwu5MhJCIGzgoY2AM
iVtz23bDtjRJT9O6YqS/K9TRqIx2Qwzdap9lAbLeKsAi/bbS1T07yA4V+B5dWnwIB6sB2kYCA9KA
dhuRw8A7J/2XbmD5FHmdv6Y1AARm2giYovBGTa+/GISk+qT5Qe9PA4xagTgSpsOShvjtqO7kYeoR
kzCZcg99DWDYGl+r8DfooMonCym7B5X/2o4JuSuT89gVVoFuuwN1aNVnbSrLB8433HoYQlPI9tFA
pFk/7m2TQozdFLKWKcPpHWUnosRhrJjFloiUP1rDzG5+ABEGLEQN5hO1icjPke88KQef0cUM5SxC
QUViyepLBv2mKLp6I2KnxYb1NNiB8kNtuS/MekWfB+l9O8wn0hmKxylLZw+ckNqrsWIQ4NavEyQh
qex0j05B2w04fNkEmNpT3q0OqUExLAxqxgFJ1F9yXPcLzNhrHaGPQ1GFGHqiRVXMaTYEd7RHNclL
Y8sSY0WIrn9wHR+Hiz/ObrBVq3HXovW8ykDt3Y6886HX2yc01ZRnmX3WZrxaFbbYjTJjg6wQVF1N
7zz2Sfo1JqXl2waujMXFr8b9dRuJ+9pNM7yokI4JA+L0OJgV6eApp/6YkNkcRj0tSo1TPfu1LHa7
qyoyk3NcPX4bMxqKYrq1kCR1st9rdIdhDQK06kgp0wrzZsTlTw3S0yp6i32nJW7X7qa3k+js9oQw
4AG22rULqwQ9D2EUfW0e0m422X8ApQHIExBLnF4ZNd9PbRMBYXnIJsJ0Egn2x5rFpQun8oJKWr9r
hTFt6blhNQauGPF9T7fMCOpzunC3aly2cTeLgykrHkbd8hCpnlZV1ieaj+Ri2SNoQ1JYgYdU0Q6M
/cOEtNkPERVBkLXoiQJ92qpa71+sEYR2SW1JJoizmSo7vv/jD+xsPTNJnFhW5KanP/6gzwv8oSi+
WmciQ0FTzSlO88e2KwWmEcjlY2U+1wmEEtLuFazOe3MZrQceltreZD+06SCAebUbN/s6Dj5sJxmv
dkokCt8NKNqkA7Fd4WmhvL10OQ/VALENUqpxeFjHDcAn5cGowd6WMXOayrqQqmB61VKqfQEpSBEF
47sDQTwKkudpzgQRxWRYMYCN5y2JUu1DXt9HnBs7DZfMXRaNI7pdtdUi9g/1xFDfxlq4G+fgjf1b
7GPvzrcx+qCDrtdXNVuskqeJyBmnxosnJvOkB7ShkV7Q8XbEPtNuSVOdwjHFCN2P3X7AjLdGjHDf
OOoZJuRrWLjpfQVZlubiA0BYcvnjD6SKig3xkwVkrZJfYdPdr8lND9JZEr/Vqh8dxFWY17V+yCKG
hFPePmTYkrJkNi+d/tp1jryUJs9qtk1rVifjl5BAYKSgRbCfuhIkD+LxaiScjUfuKejJkQmz34S0
tWd9JJYBIHdGo8hUtdjx3Jx/BwjN4Kbw5mSjAynriJGgLNsoOnvfDcP4YNr5Vyy4tgfkpc8GPnO/
iAE1D1P5pBF/7BEgSluwwEnMAXf3F6Fsl5N6du/nCd1ja180TEweGtjWc0b5VEka9wRboYeEtz7r
zvqQeZb0TrMduW9NBNQoOHJfRU/wls9Kxw5lR/a8qfL+gYR2dRyrW1OhfWyWGNmRHM4FP/QEXM+r
oUOCtwaeBPVn2g2z/jLxj4F+HDcmK45SmnCybfFF4lty36yni6X33kx4tG8E4X1j0CH8sRid0ZQz
MwYQRBBb65M4Gx4YdjClPKM8wgoTddZ+4ZRzWK34QZCdQJNbmzSQlpc1WbiNqO1bjtgjWtfJ05eC
513EKrrEpBmGyci5xvZ8GIhAlFBwN7AzgBM25IC5ARGpORhQaiBMx+w9NkylXlzLxTOBxPCuHIc3
hVHrXhbmVjMC8TaUpNLPfX2quwHtLU10bo6shhiae5ObEiqhBCDfNtx2GFu9QOXPLimXx6xCC90s
PTwTncJbSUBpVW2BYgINsJ+JRZ7ktlps6xxaxjktEY1qARcdkPO8gmSTmr6bWkSr2dW+roANDmSV
iL7R/ToNj9gsw03WNz68B4ImAuwwjV38sAU5JnJFMmgIVsmFGTAqAEcRlRqgzSRHMllXqgGhhaap
e1W1NBujbj+hcTQbyRAe+6v4GYGL95tkPBWNZeyl5OEI9gMErTFjc56McNub9sV0dOwZtn2zmoZt
aMRXODbue1P0pCQr5EmjSG9KkeFH0+KZyuIr1PTrIpgkw8FLNsDTfjTD+K4b83lxw1XC1yBAGz4m
Ao/oHJkM2oiRIa+t1kSaIFNeplJ4alDTWQeRWTYRwCFQh+Pa1InY3Cxm6tt91Rw6Yr0qaROdFTka
0MbqMynEmzForymRBk6YEJHdDvXOleEzUy7Xdzg/oR8nPL8bJh+pr7Q+hqESAmyb4ueedcMGHjw+
TpN9mNGol9CiEy+YOCaSpUjNyqok+FGK8hp0HJqBONszjNa2jMxHJ6omwovcI2w56zh0yUlza/Ni
MtA3gninVVZ87/LgYAKUvMuqxUdPzCxvrkdE2YFcDup9FfbjnWo0Ho8Dk6nctZ8cYS5bt5BIxPPm
yx1LAu4mHVEcubBMUurPELGJ75r9xQUAdpwq3LeupisPOUHtzzJ90STBxQW6PY2HCpYLgnAwFTMy
20xOgD1SlCkTLXBAITSIvujxpFok1BZOAMusl/kFsstk5oY/9RCBIDa19w1aTaezT/TELQlM9VcP
pvs09rh1h5m/0wmgL7ZS97SBUzatTL8SrKXKnq18Xf9yzeqS5BoWn6U8dKp4XKwQoQT1plx6ua0F
zpSqNehs3eAry9V7ittcamO5j7gRoyK7ZPgkyW5DFzhrfM158C2Brd2Fjk2fTYY5mBtj8EyTBj2E
qqFNy+ghJzcWT4+SetP1g+UlNSyKoYUE3dkJcsn+KadCAWHqumB28huZOHoXoYvPywPXZuu7ETmv
UwtMQ5fi95xPX5nKTk7rFgcUjKWF8BCNDDaM5cmM9F+OpEgtw9sUYPWKjeHIzJit9CzR/w/jISU3
xzM5hP0lF98Je7RYkSVAczjQ01B3VivuxcbaoK2KWN34CeOD6eYA6bGQI8OKCRFuCBGYHvmygg9E
2240B59MGWZP/MLwjiCmZltJZ6epsOcKKyWGMgkQhDOymhTC+GAZ7yb4TmLSCRLUtJ1LNRjWsLpH
29TvuA3jM8McyPRyOwtjZsxifxZmSOSMyMnBYa15aMyFRTuJxvSItX2Qab5FhHKZl5GOXNRPNct4
+OzT3skIFYU6iturVPcGoYobYZ7zQBBPJcwr6yxIR8SZukiaUdljzMKH3RG0mnQV/lp1kHnL6t5v
i7Xnim1BOEz0VI9UEBmjb5Kmt27dMk0b/bAzTRKg9VNRrQZIjM3I+WsZpnuQAR6yXgbs7lUJNGN3
WKYARkF83pYT0bJO8dMSD0j2oq2zJsjiXWTBEMfxpdNY9EQzfEIjGh0s4qsiiqSarTlJd9dFPQzP
uYi9bDSBIQ/LOdfCpxr8mNaL6A0z5Fn7Y+5sbOqCfJGU22XBdbapHRe+H/tMLASgBQ1zN+vLuNHD
lvXCZNwVSRqcQBVDM456Ygnq5tKZ8w8IXQNREzz9Ioal6n8oO7PluJEs2/5KW72j2gEHHIBZVT8w
BsTI4DzoBUZxwDzP+PpeYObtW1LfW9X9kDQpJZERAcD9+Dl7rz0V6xGnjMbSwb9ADWA6dF+a66SG
ymBQGvNQzPdhlpLFWMXxag45wtMIfhjmHHfFXAO9xrwTMMFRCUu37hqeRAh8hZT+Skn8ykx8xysK
Vma5pLnPQ497pL60mnZkVmW6E5SMMtwPduKuR6iJ2ywoloCDCWAzALSuR/sbyuS1ZSB2KjSmBwxy
74uuta783q12GpLadJIGs6WmONHxeCRPyfQSK8DYP2DdUgKsdA6bC1PLRqrhJuNzX8U1k0gnX7cm
yrB4JB6pl8e6Q9UrqwG3anib3AaNf02B3Hi9o90WfnBdJpAAs2InGAH1zWnQIQCnrQa7fcYQLPx2
Yw2p5y79R8D3eHJ11CGkvrxOZltuy8bfOZF7LhJrXofzRD0L5dmHBXMFFJaPtoMEUQ7zi/TJvdH0
AfNhRsTjzMm9WgEUb1ayz7wy3zSBwkbTl7sWb2vEp0ytZK77RN3p8oH7HElykzHbSNojmRKAOjoX
JfOSfUzs6IYOZHJVSQuREPGzjPiQQrVg1wp+Gpj9V7e2DjC8yBEHSdlpW6lwHtvECnPYxTIP3BIb
+XU3WjiX+ubNkScHnV3CoFPLA2J159aTUXeodPNtgl5dZ7TH8J4yyY6eXNfhe2X0AvqeCpyZ7JJE
f0FrgzYOyDUGok0my9vIRjDYX4sEBkKXTcxQZ/2iZuYAEITZ+3XFMk8QpyyAamlw3O1k+nAD+tOj
6tGAkHKnBSY5RKQ6TRNck7BjOzEJo0/xLAI2PQQtkYQAeegaiS9qaYIzQn9YT0lzKZVgHZd87rln
5fABjLLFjQOBsZwZDmWpg3pH5JjsGGkONQyekR/jW04ObWt+CHQoMemwiZKWCGp7yT5wdjoIJnD8
B1sr/DXNBDgTc7+nd4oNBWU3Ho0eM1LDBNAOXhM/3uWUOGaPYTVJmDOOdKEA9rNkmlN+dAkEGjVU
XpM9PKtYGBsG3P2qqgKEVBX9mDxrTyNHw7VsrABjJvc3yxqqjEwc8fUHu0KwPXBQ+JqEuZnL6dFI
HNRYPYLeoF7X+BygXA9XpgTgFZPJMZb3vcN53aiZy7j++CSrXO3ZGm+dLgD6o3dfvRaTTd0+x05v
QC1iKcnt2OdxNrYFeMaty6H6SotJoqbD/lIILrfRei2j1FVCmuhIAAHmiqJZ1eyM6TRT5RcxwUoR
lEmTBkhjIzGth5Ra50KRG7xX2rhp1k1q7BEHzLsknE4VreCuRuEeh9W6dcd46UMTjdGgrdIoJCuX
+k5j7TMpe4ucSWY0D/Ouccnakbl16MjbuqqKhUA6WOzqeeoZEdXKlLU/0mBWO3S2q5wqWvhuTH8C
vrFu0b8MI7KktVgMnm2mz2U0RWu9Lu+cuEGyUnFE4FgcZwFUikpFdJMlJNxp2tl0UghxmXakGSik
h11Nrhlwe88wrBPehf5QpW53MJQoN7VO2xCPHfvQYOPm7gp4DVFR5UerkmKLSGAE/0fXtspcdWFF
M+4INrz2VXLSCMGA0+G8hBUfTSW18NpivkK4sX+y/fgWIDug9IBpFdgcvsxsCFV3RCdheFXRAQYz
J+1q7tUJVLGJDS1secwsYxv1hzqLsUa14oF0YdhgA5HL8dIJbxe5Rr9IbzDkfHVB1O1EQ3I2kWCM
PFKsZDpwRyv5sFo4DzkENsKNpcf0vD8H5BnHlgYv1A/JEaKPX6hFfANoAXsgzVYHJbHGGETaPcf8
GE4RvcuoawB1lPIuwWCMbyM6hcooPU4UzILtFGeKBoa1iQleFHYA0Fx7AEw46uAvVOEi1RwvGhZR
0r2sVcUA+KofJbYq8Iziemp4YB2AsNAoF4XpV8m3ggSx4mHCXj1v6K44QC6pGsZHPUGiQCw01XZc
cHpMf5h4VNfRQ9PWP8c4M1YIEm6a2XnJyda8YtV6dBJeQGR8pPBHLVJIruZQ0g900ld9fPTpLBwB
WD6yEF7T2SAunS5gW7bmPUZIeNbk4vSwd+Ex5NuZVKSCq9U3xkMQKJgdHAkCHt8kmQ4o4/aNrm0z
WC1uPj0B3E73lXqnT9rhjppR4BqgZ3Dw0rloWBAZqgOov4mkpTzhZLd24eDUwhCrp+a+cRnY+trs
xXTDKAFg86F5vLXZZi009D4hH2FEyCKpUK0TvUs3ei1sY2Ohw6lanMFJIG5c3b41m5MTcvLv/RZs
mK+ds35+NurkjgEDwkSATbLjTfh9/DILeeptzHVTFpxnemVVc18koE1LhOQ4IRnxVc9yqPUNtEo+
2mFAS+pob2M0vkxU5rnNSozy6sr/SKs6xh9U7WeDCUMdv/XTkrSqJw/CXiSyGrnn2NJsmsWZnNdD
wEUI64nDDmcHDEys9/HtPJ5kajv8+O51pjAz6iG+RD1S/fFRpLsi9X+2mn7jIsZueHN6xrgw74k1
88Nnd2q5upyUS46nfUO7aKTXXnl2GgxE6kWI+t00YSXriNp8GjrUTfANNDJ0upaGWQbSbZzQofrc
7yskQWsLz95KiQK8R35iDpQ2fb32Oy32jMY/ZAHdiFR/KEyeIGTPaDYK4LLW6EgqTXIPndG+H0cW
EKx7xAD27oq4gndpZMgPiI0JkmnVBtqn38Nxy/ytCb4uramrB54LCosuPslOPitd09DTVKdAoDZJ
2VGuqLCI70EERxYko1BrdcMA11/HYYhns6dyCzsaCW5k3tCNOkWGCTqYRDjL4nrgU5FeqRXtdnQr
oJADK2SL+GGl4pjJW3c2GkGdV6VIcQhDuNKjEBpPcRQWpYCVBgTfMlNFiVTfpMFEpEGQ/+grxR5C
Dbsa+H5rXtoTgbhA7K3yth9QIvSufEf4AkzYdd5ECuCusfoTKBmJlSEBo0maXuAOz4msTzlcBUQE
RbnWWgqFAv6yC1hlnod6BYEW0ECaAuKcpPRC33kYyxHFCLnaV5bdfzFpyI50GmrwsvgMEf8HJhqL
1MWCWBHAxJo2FjuzTy+1kw40Q7Gg5C0tM3eK0bqx4hdR82gI/RER2zkzKpAvGVPNmXynpmLqarXv
TZFj5S6NV7kbAq33Cv/Oqd3NCEIHx9+5CaHqBMEmlMVnm9GWHhoaDRHhWpzimc0K4niWCjnTDqPZ
xpgS20M1EPzd4i6VupeUvb6qrPcmKS9Iil5wvGwzBG9sVeDZHJdE3CxyXiorg4yUEFvuEJwR3k4p
xwCiHb8r/UuStm+2GaTbkZGfAbHkStnMee3Jz9GjJZ/uC8iJe11Mn01qnlpSnFFubo3QMr24RaHG
kklu4rvUjTckUp5daRscl3eOoe5UKj4byTwkrYW20pP2K1/coVpUXadw53sfYnPXWexQAeGYQ3w7
wDaCtJ2/d7yiTUaiNDFGqY7O34rSpx4NHEZLbKNaQleIu8ZK/C+8PcQ0lnJY0Jqv+qlseNtxLz5U
aNyXmX3tTu4SkjC/Osx9wZuZO9pzACjGHj0gUUUiYmPuk+xrMHk+4nh4xaKCNKgcflDEXHeROMVj
vYscjPiSoDzkJTm9Mp1TQGR9wFi7lGV0g2TjZ60wuXS8BcNBdlWOH4xZ4O+TZHBlDun12PEzeseD
of6QTyEruQlNz48MUKTasWqWE4jyfFH0mxpNGCB46Cf1MQiDl9IkMICyb+XXE0GxPTwVE193SafE
MTIah3D+e96in0T3fW18qA7ibJYWDGKG/FlDu0VzZp36nB8i6R+K3GXEb7HxmZUF+tX+GUBLEjr9
ZccKu305OkSbaGgkCsz3O/zeVNTAWLYIYum6Zah6BqbquqVOIi0v+Ux5l0j3zhqQrSc5YhnSfle0
t5AWcpirSasoQv1JkZODoLH3GLpbESYykn3mVaC7aNnvpcZhfJYdgIR2ircRQXi0D9n1BRx8w2Fy
Ehfmg8IVfPAdiNdqYI5CpYgLfUKWltDh73Dwk9yAjp5zqUYW0zoRpbtOIipQOGgMlpPkKzW5McOl
kkhbaBk9Bi5zzNNN1PMwETdY6oR0i2XEkYOWMCP0MkHTzWucU2OCKBqpKGJ4Z3xtAL5cVX5eeu51
/ew2udwbkWLzbO56e6S4td8ry/VxXdtvTfhmEi9uTtVZcojYmA5++zlNPhuz3kxzvgmy5gHfCgN9
1Rxk1N6YjfqAVrfYh4khje3FOm1ZHZC0dp2S4Ioy/VW0swFMzUBbdKxV+5RisECIN8DENqGY5E5/
tmbtx2y7O3vimR8WLrEGNtqwqq0xgWYf/I7Z5RQs8+4DenRkce2hyAaQ+UBRtlZi7yJSXjf2dwQF
ZnRj5ujVjO4Why9occbOeM3ia7ctT5Of+BtblJeppZlsgoVDW7u4p8WONkBwqI2FTrDgOk11MAPn
xR5S8nBN8DAWcW0JKieiicIHRduZdQtJnOs+9HAFkDANqCXwt7XtJ439W7jk6pCjWAQXQMsnZdxJ
VTYeUjs+lDq3rhnKH05CVqlksTf8mjnbFJ8TTLdpBxszKLR7hpwc+ki0IpmLQCK3IN9Zg4Vkslqs
Aom3eeqjAwCgnteafUDRRMEtLe7nhgWI4SjRLtQcNABWcTRG6zqbWHd1AqcS3hDK1XtHq94jmuHx
chaEj8LLMn46FbgRBOKQhNFSbAJn34EReIy0DLdT264ks30QAZFX9MHH4Lv1U64ZZxZSps5qF6JN
1kZ20D6Kk0dU0ukadjqNbgKctuDFt5U19bvWNRPO5PBXBuBV1Tg/coo9V+RAIeuJU8YGEZmLPu0l
P2PeY4xwzbC02essq5+srplXQm+P/gJgMYefBbx1zKa55+DGLKmZUIQwF6I5LAyokFUXtXSFALag
Lm4d4zGKw7cg1X7OZXJdzCDhwFOvNFEZa1r6qCwEPnPLuZ+rm7J2MYdrjAmBMd1TGjHpl4rIeHMX
UyAwi6bLKfMMlDsOL7zrwNmQD+p6NHhJZ13nqW1u/Amu6/TAYQzmKPgg2XPII2EvBEvFgmr7QXkl
RbgLR3AHNdlMom3ehMYzjDULUxQy1QlBbVppL2YaFetqKO9rWW+Lof6Z2ugWVUBzEiJ+MuINL1qe
YkGfJOe9r+0s+BkV9hUtoXOjhkVrVxFnLM4G4mmmDmhz55zkBhS+3MT0S8GXwnN3p2OlQUDj5Htb
LajolLtp4NJx7xwiATNlthgD4TYFdN9uZMWJtRXB05TEh1AvDhOri0Q8y6cqfqI6BGjhTABPND4u
Iz3WI20HXZu4UstPsar41W39daXrq94uPrvOxwhmdjeIUxH40nth1MeWRRyhEZVX81JTiQkkD6NF
ixt61QI5I4/N2RgDJzQ3chfuJhnkSXhnjRZbVWJfZeawvAVgg5FpfBR6fbBVXyONIM6rretzLspu
i5bxcawQRAntTevUY+wOP2Sa3+vVTzuuvuol/YYG2n6ucO91OpfI7qGd+OJsBqxVTjFutQQYrHRD
It+q9IkumrP8GDVUzqoU+Y6VK1mEDA2KTz3gKeR5iXsaO2gJoGVzZ7dSYR4hNGXF5JuEBnuxB5VV
yJMTu+ts0IOVqf2Q2Ndw8XFq0HQaDtLwX1pBua8CQCqZDhGVTuw5ydK9HmvXhskMUEUfw2sVF7Tp
e7wODTEE2FNWqomeEem8BNNA6Wd7LB9YGduNX4MCkd0aqgwtWf4QaCVika1yucuSnPTAWYgPjd0N
RPgqCxg1ou1ADkvpugpjgoYHyUstGHDFSOyEYkU2NYDZctC9vj7qRivX3XI69hv14MYZ7E+3v3Gy
hpO/bZ2quWdELAwv6If3EMfEttYhiuAXz0mzQYKGcrYga2dv58pr7bY+5gaVfxAxYmBq/jUCOhOi
MY8WobNl6rt7ZYwL+FPc1Xo7XQZ6KgN20n0XTNeNhZlsRgOG7m7xXeCqJcFWooCvvua5yHYFJ5+c
rti+stHoiUE81oV2DVOPdTXsf2B62KZD8ezznT1i6AqoTTL3QoPREhquKxX8oPFE7gHrAXPicbeE
hCyHg5MB8noSie8ZueDknXanEhF4rJDDWq0BN1EHhxZ8mjYcZsftfuQpUvpJLrwee9iB3ERDEOk2
gs0vq8KQnvRvxLNwXi/qGz7G6NqoCStEPkV8nNmRVcleMjPQOfj5QGg6cGyvImgTCSaPjoqZbSpO
g8WAUndwon2Whrs+PA9jGNByAsNIDxaByuRetbpCkKUD9KuwRkhqHfwdlo15fq1pJ/Ierdt5mraC
Su0AehmBn3E0EvkC5YBktsp4ZWL4pin6aIVPO9ou3eqINouSimFuhPdtirAk84qmtTFomMYNQi/z
5eyijd8viymc9DLT8hkr0jVVVnWthUR+FssmSY9txB50UHxYruAYRRAPWSiSgFUWLUjE81ZyXt8M
ijOMSC2PoX587AGAn6ZqeklRMG8Ze7JQu0s++Xe4aTl2OzK/3y3R9MdhIpAJ6DDJKNEbg51DmpTn
PAi2bteVW6da2AWLdVyohcPL3TPqfMdcTIwrquSgUW1H+XAXIJChvrcWLGHVXGm2w0mfQIOgy0FU
x/6njdRs28vA5RgOHaEHG+Qtp8w0xKVO05Keu2Fvo2behTFyCsSJTwP/tWx629ZmYxApNW4n1d4P
nGHvBLwn3+AuTQPpuZ3pctWW023ciJucQQTWUv/J4Ni2GUyefpo4SPiXWJ8Kt04RT9jREf4aWeSN
nzk7lTeFHCf03tz1De/LZaiBva17h/ACN5+EqY09cfx22OQmgkIPkYYYSFE5RwEff2G3ipDYaD5O
WYGMqKrGNXB3Y5tU4Wvk1samcNETWnNGuaY124F9Z9swFNI0FKJaUdxAEffmKaRxbc/RLkiaF0ky
Ihhc/wNJQb6ZA+VTMXfuMr3/6LCHrVSJlC/VZ9cTA2RD04BBn0eCVTSk115Y7MyTKfZTtDTNF6kJ
AY+obhNUacr1jU0/DDTa0Z7CvuWk0KZItjIyL1WnTfvc6G5rKZJT78Ts3IHbrZvF1k/QBoJSxvsX
RrfYMpDFRaDo8E9YFDFE7Xb6GHoLDWJTUQVzcvnu7qBACZwx9ZDMgpm1gh4HtF4ClbLWYQaucmTL
tpJpL5vsSXRF7cVd8+EiJHAgCxyyhlYB2wgwXVOF94rVaaPB5k0jaNzK4gCPnY7nL4iOhamQNUCM
rAdceA39kU6bDaqIoT9oBT5VuOk5ET/+zMfUw55QJDoUNgD9hiBLSqrgR1OTi0AL/UddvGkMMAMw
pcMYwaZ1tP0MpevcFDYyWOWeaxcpq0ZymGiJL0pNN9jMUfNQBpI8rykY3gz4ik6xWBqn7p0zCrs6
eiRAF/DUua1XKYnretM2BxJj+SkpEF6OwaOX0HFtglQwtpTRwU3EuEIqhcy8080drmnEeaCUD1ZD
ICWvBu4le6/VY+hxijK4Vc/IyxeH4xTcREM8b5M2mpj5I2RUVXhndz5qjyGCRBv2zbkx4Ic0C2C2
i9haUdPc2yLWvaCxmbfbU4UjVDdv/EtWDf4mEn79BFzscaoZuojEvdX0FDKWtLpNamSkpavoxpif
53qcDzmTAm7FeT4hIkJqHgSnrE37zWQhqrUcyRnGjnemlc0H4llQPfRgt2PTCo76QLuV3vK13Ybt
2Yp5PVkyPHU1LTtNBNB+worDbk2w1RLLksH53Bfkx9DitzLE39oeSBvhUVSNQRkYB7repPQNsbVz
Rp3jFZCsEcXrTBoV4UcUsPXka8cZjsa643nYYHx7M1yiiv2QiKvQrQ8xMT0n+DHFiz9hLsqds8bM
PaHeiTF5XuPYWYlZ1Pc6Id4MtT2uGuITgqyk65i7ATf0qgoGdxOPcl0rv1iNGSFhwHXndUYX5oxt
84ohu3jj0i0H0fhqxiixBdQ27CRkXVx4lJDJgNC3ZaSJWZm49m5gQmNqhI6H2Z1ZbiqVvllOXZxm
/64z8PUboNo2UzlNeyNHHsi/x8PjDtscFszVmMb289BoBJ6S21PBpnkodftO9EjecB0u6ZUqu4iC
TLlpcUJNMR+Bj7MWa3B6dtF8BEzwDpZhGRz8oC9NRnjqwR5uBIASdH4ZmFEvi/3iFD9D7Dqi7Bj3
RR7i5gvnBFdbM19huSh7RDksJteajodSKIWiH8lp3DnrtKp4mkmysYBGb6OaHpiQtKwTkMoHgaBM
5AhREtd49yWqi755ssJSegM4jLlqmfVOTy2YkLWV2miMhIR+W3qhVscntCXyyjU7trq62PXtcwjc
MqbuoqoZSY5kG+L0+TGaeXGxrGchK2vHFLLa0rrbjGbxVMD6eVvycQxZRXuzy57cokFFoex5g1/n
erEeQdizbmy+v0CxuOl6/9WZA9y+uUNWYR0eCN8Jye3oXGJ1xDGgk+O1deVf4bHeh06N+Fsjk6h0
rIKxVe4cHPBeXqDhXtEHu9/ni+4YA8MV4YuWZyLbXtW+nx3tjMlM49JoIX8gXfUDm2cfaiayi+mH
i6NcTsl8iejTbke6x1mbnAbfDlBmqDVFb7ePnfZzKIoMLlecemgvNhiekKXlse2RfUp3cSdi+abl
JUD05aMyDC7viKqUUT1Ux8DOzkQX2ftlRq8JCrVI4lZPYqbYjkq6vTnkT1YSuvcILwEELiqJwp4e
w2zeRKpE/+tH4U711isC7Z4bxXG3eVaMeCGKmgxahJKs5KjTAkK0TF/SxGDLOvfLl+9fIYMLOJJl
xSZZrrroPqpcWwEio00uw5uOsS2QhU5RzEzBcY13t7nTe/19Dqkn2TsYTBgq3FIVZqugdY9Z5VjE
XxlfAALcYyfmBx8a+6GHqY3qpLEuTtiBnMBVoKNsG2WyI9LDZ+3x6QaS0+GE/sskzpYKM2T7000d
TtrZHC+hMIYHIOmE1/c8PCJsOTVpEBnRMu9Hl8H6OL+UdposRhvLY1CSIvAUqJebiFjuulgIzkQt
xmWxwfIcLPnn8O6L0DkNBNUQRYV30KT7AOY0jfWG45i+NQLCX43eIIa8ArHcFdUN4Z4kFmGpbmC7
2kPxU+PZ3PoD5wgrq+slMnM9LJ2+gsJ0h/ARMa2tJ6dkfM40JzxgB7zVyN0oaAke56w/9j2WdXt0
WQYYVa3YRb9cyl7yEvw/CEGiL9Ntn077SFE4zTCSVkAAa+/be9DPw8bYGVLTz7PfJN5o3pAZiWhH
B8xv9WV2SGTynLlBhPSftUi0JTJYyRQ/YhNd67YP7MrQvCaQYHfSAhawaaZrHM4dKoxe5Y+NaWOi
sKd7ux5t/FgpKrCuYkptVKuiktQM5qjvicAiwGsxknRMMSfq2q3VkMJIaudxutNkQbhlOFGtl5zm
w6nBIgjZHKcoEc+GQFLfRTuh2HUQ05EmjJUtOgHlv4QS46HgIq5smwZzjUlqFRpLVP1qtPvbIuiP
PmnTWUv6TxrcoK/kpxcpx5mpX+m5ias4GHdSiycuIeSVvuKU5VeC1lBjnaOCFt0mdFuaIXW/Gvol
FiOc7jCQnWaSia5oqT2Q7ZlRz8HEjvVLaYSvWlB8pob+gUqQSVgOBzA1KGt9WI8q0fiBQ4WDeAbZ
YJnXrrTuJ78nriu3L1mQ0wkR45dwerHnrHHJZmIN5Ti8uomrMUC2bhp5a2q7gvMmPCY4r4lKX3yz
OMaQFlZITu6TKnkhGbY2YWJObWntNHEK+IAvkf4azcQFqeGzatB4g77ZakG4B2W4QDA4sQt3oV59
V/WKlEoxyyXi0HlH40rAkL0oYB6VdJ9p8Y4eWyWNDDhSeTLM+NRipENNjvJSlWujJat1ln7GALPR
aTjS0E6U1T3WYVh4czgpj57BdZrAle57WV/ImbsbDEbSloPmTrMF8yv2Za1O1Z2cdBxFDW0JN3jI
ASyQ0aaw/4jsrgKqrmg2rLRyGtca9NVv7Mn/ClDofRbXb9ln87flX70X5VRHQdj+x99++d35fvvw
T//CbnO3+f0v/PINm//4/uM/sYC//GaJSmun2+5zQQo2XfrHD//zb/5P//DfPr+/y8NUfv79L+//
P0ChYYKF+vfvN/fn9//z3y0fwd//8phH7efHvwGaDz6K7B8Zhd//8E9G4V9tUG/AbnAoSGWAA/w/
jELN+auSgkcSj4EhlWQK8l+QQiX+SvyZDYrN1JVgEsMLaVDmhX//i+n+1dUNW8EVtJWh4KP9byCF
+q/MIGBBlqFM23J0XpsDQOM3II/oZaRUGQ4o34svK5T07cb21kT0DZbXt1r7xBwOxtv5+8so4nJX
1lZ2nRvtgAsrHA4Y2a0nhGQ/pU8i+D98oDd/4KV+4fx9g/z+L3ZqeX3KcSQfG6xGgzik30Bd4Jid
NPfRNoVl3+5V35MtIcU1alnJYgyr2ZeN733/9vtLAX82ZVd+qQY4HniXtZtad7RVVUbWuqwILDbq
XD4aphJkfZblejQYNccimX9kbnJb0u7ItL4+cd2yh3pCzhqmCI7b3r4E1vgeDI3YF6qxyE8UYh9i
XFjLNhNETWo0Iypr8IjajH42nG5QtjYFsAfzZ2Hhb0R6M/QGDUe8gFcZ/FAUlDm5YiYyg2ZusyfD
1TCSo0FlU9KVZ4O1AzqqOJfVJcfYMktowXEGcRJO5lYYYtyKiGJzev1HEqvoJ6AG9LtQQ442FqqV
G1hPuhlE94hh6ISa/ZEiisM9TLoniDQ4zcMlbrQVHEcrghmKb3TJ4GYPwxRZnAql0P98bzW+Htta
0F5x2v2QlTniQniZoig4mF2NCaNT7q3bEzCDnQ5NcKSB0jcYDNUdEDn9S5htB6Wy9DczcJnQljTc
HP0msIkTWlRGhE7K7AETSfIw4Zfyg1U4JYz30Fute6yD+xnhxDYYgjtUWwMXIbhjH5p2eohvTrXq
IXX6+bYy2TByPUhPBjxcZgA5hny33fRuEHKyE+NNm2njzahB3xdVccnwChDYGukPkqX1kBrEo37/
NlGg/OFVuBcD//Gjiiv/gkvgj991QkOdI7KDPQWHeCozamUI9Ktg7DSP1Ghbt7iyURkeQczuZ+LN
lTPPj3Ez1x5Mk4oO0NGlwAOYFDSX7y/53A8rLLznscEQh3jElIeyLcodzJ3xrDqypad0oPNGtcZk
FBy2ZdEJtHX7wRyH5rYwp/EmwXR/ZbGFIMdykMmkzWVC7IfOgVQqdGyfLW5+2tope7Cd0OlyGF5/
6AjZ/VY4LzGTrw0bz7qZcEEA+CMK0UwulNgTWo2JavTE5ZlpzskdOpUcZxstHCbZuc0vaLlqvSgw
N3Q4+hn1a8fWlw8dSJBdbdOG2w4V7B4znt4nfqHFw/wKyHJtwii5ypqWvrPJUhKZZLM2JcT+IBrJ
jIlt0WzHJLJvyx4nWFLdQiq3b1UWp2co12cEf+2NQejO2WRmxJarUvzRBpMNYqS/r11KY0tFj7PI
/JNYLmbO/4hdetguKCCnLG3Ui8x/WlOcuuULhyXtihAQcy31TDv64TR76BgnZmw2CdVdnb7F8E6o
fqoHMcbH2GFaHTLLeRxbTv2OFsdvBaVvgGXi579YDH9F8C1roe0uW4aEniZt43egLF33iQk68phW
93uUCUNxCqjvGB3ZS9Wf2FF88RFAklNxp9VSe6qcEkllUXn6bTfP7qUyXecSmC7y1Cw3PJhXISq1
OX2f7OCeOD/r0SGZzTPtZO+PDrKwYhjPNgLAf/5GzP+26ShX1yXvB3grc+/vRf8fQHUD9C0NTTfo
ZoKvaayiA0+GatOLLYMadQgnYaFoDwEmJb5/m+fortpwyHeY8XgvUUMpKYj5SnoBLLANQZE11UMz
W9Yx9h1rS/OYnnNA9ur3rzA+TB5BL6MP1ZZ7GpcG/ASV3pnNFN0y330CUJGva+xdz/SA0Y7UN2Hj
lk/TIuGNCRlC9AJtY64QsfeknuwiN/symjm75Ijj2D433yZ6G+njUSx2eo6tw79ARMr/dvH5zCRk
VsPSDYuJ0G8bYY/BVxEynHIMqAImjSF5ZNIUzwmn1eU0oNYF4jJ8FPwqoJDeIpf0t3o6bXx7sJ5k
YibXNpQV9ovhy9GH17wdoWzZmX89laQOuyUS/pTOwn0KOcxsGDwpyVwmmvp2q0HsZpqLw27u4g9O
phiGZGgiJEIiNtDrYISW1dA7wIHKGOfc5Mvk9M/vmt+Yv9z+fALwS03l2IarQOL+5Re84RCUdoD6
ltHWUo8z31rF9L1DNg+K6gIpxJzLZDt2iwNsZGYOOhVLgUO+CUogDJ5R/CLTsrn0oW2e26JWV+GQ
dGhZkmvLr+Oj/V9fEi3CTjb5T//8HahfMZK8A1sIiQrKMXnQ4B/+9g5ix+xbhq30ndIeymKNvGsM
0S6OcNBpb/+QgxhIVZP5XZP3xV1cYr0oxvam7uPirjCNnBjsqNlJM9+oNs9OTiOUZ9l0VL9hGWxl
Cih9z1zdxeA8hSjVvxe1ISF8Ktb9n5qT6UQcEUmTmtMxttz4fqz8N2tJJSJO4y4cZXMiE81rHJlB
Y2qY0RmquWNO9EDreKWifGcAh3yFo42HoGvqC/NQyiOzvBsNIRgVzdUKyR3vrsFeFCTCum8x/K5A
0ZWo95eHqZ3V+/cY4PuLnbrYIpq63WAx13bfT/GEce81GvMXRO+Dl2dZeKROhWIPXfc0J+O/erj0
X1Hdf1wYR4L+NsBDgP/+7eGKxjAJTVVmeP99Z+PMjvnIXGpP/tU7wixG6rqqH+GBvNvD+GMQYbRN
sRmvy2XE7ef9SmOMUJRMtBO76+/pIsqdZasGCXz7ByWe8xNHjP9HRQygnNv814rYcS3b5OTg6LZp
6L+91jmi0zUIiAwzGkjyhuPDKLWJ/AYd4bgvpFcREH+qrVi/kbGltoNdLbFk4j8pO7Mdt5Vs234R
ATYRbF7V90opO6dfCHvbZt8z2H39HZQL95Ttg20cFIpI2cZGSiIjVqw155g0g1FrXwAOULjbXfwa
lIR/ChwVhBL4T4k1Buc6s8iRaVtjbXh0EPo2jfdx67m7uivAjZFSuWI0ad0fPxmxwPjkrVql4cbK
TPM15DizypLA2DjxiDfOHz/nKMprU4+eG1Uy06jdzynVq1Mb9e1xYb33ECOjWAibLDoLDDe3Xhv/
gRJqfqqpQ3U9/shDjusG/ayVVZbaXhZ2/GmIvpD6wHC3wrOPsYmnPMy9N1UobWkZrQCwCr9xogZd
uniG3/rSoOyO8NvrTvq1i93sycl1oAxklSG0fcOecVTcHu9p32BbdEf3jLbfJpwIohNF6NLMCG2N
UTGGfVskpKqSfuH6zo6UprlEd1tmp37Yr1PRt4jjlNac/WSDPcmn74v3ArtHdnXdZFuXpthrEdkn
BJuPG4+Qqttk9dHKjphDdA64IqGr8SBdl7YD0jfGuuko0QavMctAmTS/jlGtlrFDmHZeKJMGVmBh
dI+yJyQQSO8pkDkvBSmyIcLGA9fFthLPNMleJKvQGNj/bS15ClXmHJzcdTZBnZcXvTH4CfucVXnE
hmJ86qAJkOzCmpmkV11L6rfW8fajHWl3y5niZS/YPvB8i43WQsfDEOUuEVqyhoGIepmFBRtTk9rK
UwxsfUc8ubDpd32u2hUmwb9AesXMXP31weCUaEkdNyjlkfv7UVZVtDithqZ0WzZIhiWqnZGYrqnu
6j2O+H6Bk64+EdnkAgF3ISiY2kq4TbdziMdaYmZ25iI2+YSB4INlgqferz/sKBHvcQRsTQUY/30w
AXYjFnxpKKbNA7iP4bOZt7Ta0RCuu0w8yy6pt31pQ3FoCgAptvqqDJ4ekHYZYM3wZprBRBOKnECP
RGe/tK+yc8NdXgbR4d83nP9ly9Qdl86CLvg86BfMjPX/KrQA5saJ4XBEkZ2NP7MdipOPYH20U+P0
uFCkrSZVae+dW37TXaZVLTC5I0IK5/ZzGXc98qZj5mqBvfbUYC1qz7dWmS3bMxPJc9iX/r63GVp1
GpDWf//9rT/WOpoflkepy57puXy1v/7+g25XFuC9EjUs8gzayB95XxEF3bMNTL61jVqm5QVTzFts
JDjHUpryI+5OVRExORp5fNIVo2lLlzsnMt19H7vGMZGptdfpsNw0eJnINvr8H05F2yosyrm6qk5p
ihYBwepuGMD2RMnQAZluQItNrlxBwdAx03JEw4DDdEVTewd61KIwEoKMSg32aGi7fyt+7D+2KDIr
DMHKbwrBrMr97aPoOk/2NkFzSw5HmtUeq3jqXqosLNcc+btNjzfywszpw01a2v4ZiCXdtdQWwfvT
ECGIfLQ98g416eOlayI7jSxtWHmBYSxcOgb7sira+4DD2WQAshxmwpXtA4+mvVqcHy/9Es+4MN8g
j4hTX5A4lU9odH2fwmYROviJhtk1Vtg1miw6sP+/cRTo4Rdo3jwvjr9xKgGJys7EPUg0pu2ytV4F
XYCsZuTDwP+DJLPvyrBn+CqT4i1uJfyD9rgcVBCeiLJBMtX64uLCiZ7PuW2tfbPIst89dpRqzILN
0HvMcDv/O5NOaJ4G8Lq9Zlv+8XFBJjNtOhoBKPzUsHHz3t4Q91i8k2xr+uFzlgXiB0IFHpTG+FaW
9q0gWSDO4/RjEEOFsX40TgQ7FovBzZO96lCwdV2UHzMdZmJuedl9RlVVbu/dJ/jFCCjupUv6D2Zz
ZzXQ8bnHMbFAnYa5NjDC6NhVjr2ktRCumk5oEe4NFZwg1WYkdITiLR05VqfwmG6IjlCcZ5jmgHQy
u3Ssp7gJupfRaboXhXUwGrPmin8MsH5MiJANSs9p9W5b+6KGyBvT1IhCuu8M4xnf8NIYpnVS6gYj
2ZEI3NreGFZfnTx73DuOFtyG9gc+UX0tyQUkaDWk0//zd3Symq/Y7cqnwsW2PDI/+0AYn62C3oyP
ema4qPD6bwkKhjOHTP/0c7uw6ZEwmX5c4pIEvpB5hGZ57d4dsg4iy+jQnnEBEua+g5gg95465X8i
CPZNlzEygSC8IkgKPmSiXcA2nLS2vNZVW7xEpLcf+4RAs7Jp/tGk7D9BT7rpQWo/q7z5bIQOCbJh
Ru754+Z6vO4a98pegpL28f5cgh7WxnwTGqW4ZyWGX7sunBsI2FXiT/4xmi+Pn9jLIZdg8lg0nuZs
XBdLlJc4S2NUPbC1pnifTbkLqw7Gs+wKqLVD1S3LmsivoHX1HTO/8kPD4tsGfrNANlm/k4Vn6XDQ
48k5mJV/gy+oXzWiJ+G10o9lTrsYHnuu4j7ej4lhMvzRxLIYmvQnl16FUc9sam5ijJJo26aYMNEE
HIIQKCe7KCm0rV6U+wooXMaZcFN4BZyqx38U5jiEeoHUIA4YZKVlrR3cNkAbgV17qZlV+RSaoGym
KHobneqO9iVEgqP3b3hmUp4lQmwPBj3KY+3nzi1KeJzyEWHD46VdufatSxSj4ShDVAe0ZGUUsUbg
V2LABbc8Mm2NeKNz4lz7MhnOCJdZnrVX48PvJgcAQF5Fi/gvMPc/ywYbCZohqaVpp0sI+r/uMUEQ
dvw/hFvQGcNdY/UUmnIvk8f5paZUxBqq7yEXeFc/4ohs0t1cG9YM8aJvtU4IbLnXFTgxAeRBmJnz
TVI2L4yZWzdkFTYhIE7zINhHO8JwsCo/ON7vo0YHENTL3aNNFeFE2LVaWy3TyP6cyijcNwkTVjTO
ACEn4CXpwZ5r5niIMJXGRrqWjLbPjTc65xHr3d8+lD+7DbptcPYwqBsc54/CoZklbRBZ0GqWEzIh
NAvHab5EkycOI3PQeQ0b/LDbG17Ro7FFcdp4oblHaxESHjIcoG6JZzBNxJ+l0Q3X8EHmuvX6+Hs+
w12ftehnLHcLijKhGPFujmygE1fBGYZhtsAgpSEhE42TYpx1au2iVklLWFnjM2qvdd0/w9laVy0m
8jiIM3xn9pOM9ezNMkDhxZYFsUuWR3swsiNIZVK+dDfZ/6VA+V925TldSgo6PFQpv48nDJ1RuzV/
TiHz869jaCLlU9CTadwSrKl3DQp0zh4ezLlsNEr2XkUzt0+HJ2iqaw+L3cIzsuIIwATxvU1PopeW
u4cHBzSiplfRGT+Qrts74AAw6uLGg8FnBDhWkWSm6LAvAtP1UgkeVSKwwx14ut7KmldsGNYrkmKX
EmGdZiWyyZCjaYoQnu2rH/Y6eNt//zAM+WdfT/c8Y67AmU4xrv/tUUKyJXgP84mv1ic0SfhrHxew
mf/56X/+TM4sqa60pNiFHqebVg4wgzEG1LmobwjAxabuEN9mAMohMPCo2WZWXEw+Faim+RPJUpCd
rW+2XdX3x4vOJcVJ+P7MOuXv7NGuD1Yd4tsmzHdfWQF7KI3VYwC3auc3qXHFGojt3yzdK6oozGfh
cGEYP8vJiDtAAQLMWbofHWGZu8cmy2CbOOIpShGqauF9SFjSDkmM0LR01FvKlBYt60Jvwoaudmq/
NlbifFKOjVjcjMabpeGW7ltPX4NbizaPiBBBcHYfmNahGw0wlD3nKVJTdhBu61M7XCsU2Mec7WKr
eeLLo3II/Fy7RftHUWFVYFANzFfgOt3mLnrCnat4PNpk2Gd1lPzUFDyEBQG1G54Rc7hVg66fIISr
TcH6tm4slb0YZnDpB2ermRE5muS0Sr6bulxKvcD/n2I4C6HoXWJNS+0VZp4tUZfoyecmvRsKVAYM
NhCqJfo2C9ky80kwvmFc8Zr1dbQPdDSmj/Z7N0zRvpZAwh7rHp7bZmt72HwaFKya0KGFcDcsfSBw
nyp7/GwxldqZKuVjibFEHzIjrs+PS9+3/mbIGN1j5WqGxRhCbyh8FiMDxcVxSsU/VtFPGcbyGO0E
+iP6wgEW/bS2QGiENndRtqdyQzEtR7yjoK2GUyarFYc4HbQtK2tk4S0IprRbkaaS7Ly04eFxLHfm
7VVIxrTmbmbYAfpBXTNcrn95oKxf01Lmjqc9z3mlFIRxGdbvxzeQGbZyYO0vH12xsjR3SMu0lay8
8FmWKRfvVg/uWmhOkaw7pl7IyKviQsmLtGdomutjZRTz4Y/5iraqBZzMrir1VYUf/8KueJyU8Qp3
x713lf2WdN74uSx0gtUHmDApHb2yjNN7ofsbQo3XyJUpOQws/KlhQDEoJpTtnRz/0uQy54Xil6M8
yD4GBPMSYknJWezXPdnXUA41PVKSnx3DJsedTItlbisGQLny/MUrx/5aTOqoF+iHch1kOnjUY5LZ
xfsY5/kxmIrP6IwHZC66eVeBxENOvDy8inL72DvDyHPOyjZ//PsqKP9oQzi64LDNaJ5hjXR+b1P7
JKKWOf0omNO0xXt6sI+jVzChV3u8FK5XbHvFHKch8u0kHO+bbES7Qbs0Hh+XNrRwtubOqyU96qMy
Qv2UVMaWMqK5ThWpv53Ew1Ngvn/qu8ilKERF7eTaOSYkdjtNyY/HK1fDEKHlI4kwc6CH2TfexbFS
49YHxp5YGI3hNv6msL/KuBdXuygUgwUbHQ1ucXDvuJASA+VRPfc5y4J+SZrmBhM9Xva2eI2kDeb5
oWTSzPW/f47mHyXI/DmCsDGpQebUqd82E7NhczA1QsR+3nTpJAKqWTCFkwzPqjAzAEbAfLoaj+fQ
D+U9dnweEL1kFcubl0L5GkAUtz87sI6aTGj7x0kklkfx6L4juqZuccSdpCFn/585T0CTKi8IFc2L
0dr939+RNARjczq3/O/3d5RrRQhrfwZQPfaivoV7jndVTSGTfaawyyRPu5jg82SfJpO2TqZ+/MxX
vUyzGwES0boGtIMYYNIO1qDLD1kgAUQUu5IObsTHghrKDemBz/+ZL7CZCn96bybx8Ze38scD6hi6
LcTcnbEIovu914bBAiKjSZfAbOMPMdCFSLvOPWIoGC46gdZLoi2CfwrImx348iqxeXBRAh610jFR
1vKB98PRVJF8I5a3Xjlj4VzphKkVmQ3DAgfICVtHzrsz4r+tLWLulPyyuJCNRZVimYJBmvxjjEp3
vEfjqGGLy1yEujD7To8a1H7jVkrfuzE/qgE8FmCMLWEQX7TZEpB3ub3q/WbA+O7Vt96JnzmiQ2GI
3VuqpekTR86C3CyZHyMvsjcdKqZ7mYuAzBg89H5u5HgLjAGNsrCxaMbNDRX8oUys/GzHO6vKIK+Q
G7RlVGWsuraL9tTFuEnn3dkCcPA0CHMzV7djQxryWOHPIw/KrCv7jCFAngcAdDsva/2TFk/N2QED
NhYseHIY7aNPKDnMFhKlOWHHVjCc8qTDLhQTxNTPyT95lZ16UNmXLEdzqQJ/0+E/fGnni5cA5Yti
ND7113H+xRsbK2hQI15zC0ptaI3m5nEggFFDdJ5rpnDFIipTPbyDL0u34LDGNR/rFAMjGOaLTEMd
IQ+F89Q7+HNYmq7xfMlNEkzCQZxdsrDY2qmBx8zSNrmGuL3HXnFlhLutv3WBrZ2cIo+WCF44ayLK
8wstOTNVNtdlnxcvWV8Ak1NoUVzOCXGPuXBqq5Pmdx76e8CRj0uZZtpOG7MTMoBi1VaCnImyb7aO
iJAR+rq+GqexvE6jla5Mv/T2AAF3ohLpNYqDt9bL1Ykzu+zZo/Mk/jQmhbmKJPDsMEmJCy7iVRWE
+Yc+jOnOZMxO+LjKP6paEG6AWDolh10THllgtfv9MZSAtb3o6o4+m1EDjlcg1128FnMYlCxi73ma
Z2Oub9pvag7/0cuxuPSbh7KlzZESpmBrMYMa5u5x1gwrgTtBxLc0UeGRNX81EIOyLhka7gw7le+Y
ad8wYkWLoSKs4DEu5LiDGQEaQQjaMkhBrkrrEojYPkYYI0PPIlk7yg/6PI3zTCIzKvvyKIb+UxEB
D+2ufeCKu/RAkbUlGtUIjkyKwP/UNqk6xjY4lTkiRYvdmh6Pqnb5AH+hTrvxczG3+gJ3Ai2ZREhX
64BcINl+TbqmuBYZ7BNUQPnKpUm5e9wgKie9Af8xkvd8Ewk9fNaCqL9ZkgmW19+gupXJuhXF1yH3
KRetMX4hrSdYdLYG0gR0r7KKOUOsuUs+jXXTgLVcR7hnVlLvavpHILjZ/X48XiHJpKeDz4O+c2oc
JZ2c4+Q1RM+GgTgwWNee09BDIuCNnwo4q/++8Mq5Y//r4jUfNSkGHXrApID+1tHPwYPltqGnS1Rk
4F01SPTdZEenom+/B2HEoCeRJrIQfgKIXK7qCr5NbzMpQkbufbR1uuFoaj1pUYpdiMyG7QSVAjIW
NZWSfBSFbhAarPZzw+QUjF1w7hijM/ygrJxrRrNyZ2ZiXK6EMZqcI6ZyIbUxXHp2GR+Qr35YCqcH
8GbOc61nX6ZsbFcgY4M9xetzF7TyU5gxKNJls3c8t3gTxlIB/vosaiPZSvvp5+5YYs7b4OvhKSQq
7Pj4CfQJg6Qw+MuHav5ZslFfSIkohU3ZcH4/xTNloLLU8YMYE2fo1aP9p0NKPvpYDBfKFl8rR/dO
4axSIwrlHSqKs2s0Hx27i83sIFO2P51NXCcDqORPzkIxPBzHrnh6jFLyiiiMCMvQ9d9vh4fk59fb
wQH891BIspXpD9XIfw14Sg29nkVKLqXDnHGv9OJCvDSsEXFRs8pONeW6DJejGTtnc9YJcYgCJPCo
pAle6HaNJz9goFt7Pw/jGbwf5Hs91TZUhZyxIfn8+y9s/Ck4fVRzBtpWW3fxn/x2A9etpRHHTBFU
dI549UwqA7pm5u3xkxnQC86i6dJWtf4OvUOH1oqQX0vK5tI4cFnqOImODXO+SzVfRqtlPNs65vIe
67J7YxaU3VFmQoNOLnFFIUIepYcSvxqfKj2l3WqWh0CH3zEPOnNcuUfVkmcam0n+JMk32jz+bGoB
xJAc6wL96NxFFLbjsm+TF36F+tRUaCLwL9MJLdFIEcr2vbWrS1iWuONhZrvBMN0jvzxoImzfR68m
msBz80Opuu4SRGl3oWVEtytjgZtfPf68cywi2Jwa+V8a00MwEpeQNh5Kp8OppVe1sY84aDG5jKr3
rq6X0CHw/mB+p2JgqIV8vtqg+UbqCUV5yXPjPfkmydw/C9souFsz6TaQfryBSUdoY5b2p2awr0NA
s5lOVA46SCs/Ur/rMbHET3RD5XMzMbCAHxFtH5oM84JpAO88kbPrLjBxOv9cF/iw+4OrMyv6+QRJ
Gx3Bo18TZB7CPJvTzgZCCQEnXWwv47mwdfL0k9L1eRgbc6gEnsYuEZCpKElTSxhl3PWoINAgHv8y
FbV+f9xttDRYOA0dGY4j2IN+PV3mjNEGQG6cLlN11bq++qD/i09uivyLY76VRKwcaqNxdqiPWQwD
+YTpV2x82542KUeGVyfw38a4cbHNd0RnMCK+6LVpHwVBpaLZ/KzE0yC5z69SeP9hl5cfU1VvhNT4
+BKNlEIJatyyE29NdzX6S/+WVu1v+wTv0TLnEzSabrIx3Hmy+l8LAxoHwNARgW1DURIfApk8DCR7
niTXKUm67CtPZ774KcrAPU38RXaYsCE8FZMO27dQ4czoDbNtKuthETtA4Bd634VM73EDK7+y3umB
MEXT76XvqG1uuM5dMFzQ8njzaFBk1UCDosEgFaai3nqzOfOhKQ7TKtrWRecf/Un42CNlvxOt8Q5Q
Cr6o0fun2ij1F2yOuw6HJ0+YObMM+x71nTzaMDhHJBg/T3ND5jGnh6+0U8SLPhmxCjcWDTkYJzxF
JpYUAPgmzaM0qT4kJn/C7XCVA0/+whQsZ1TFP6usOLnYrfM1Hfrogh6+vsgm/obF7zoCpbhDUijX
CA7l4ZHu1CoKO5HeXG16zkSc7PsqzF9omrhbCATRaqJAHTjaP0uF+sIKrXZnuDzIKqquoUc/Umvs
7OYLwFYpniprAQy42rBZ4z6vINVEoYw/lRD84VG4X0jYMjcBschLKL+QpL/P9PwsrfPP7li9+uL1
oc+gqKTvFfKWZ5FrpJyQBi+w3t6mhSrn5zpT1b32+KLdlFntGA7hXw7s7u8H9vmWw/DicLjCX0SF
+estFxSjqyDRpMveS6klCly//rBvBoWGhKYlIHZsx3YFBoAR9498GA66lbVHryLE2pwSieunba6g
c/IDmhp34zRJ8yLBFfYWsX2GUb4XtQe9tk6Mmzb3C9OQ3NyKunTVOc4Xe8jcI+HU+RbeJxOCpDdW
YSOdFz8sJJ70Ch4ZPawdGL9sVxn10R/orf6cTpY9arzcGw+KhR5CVvYSImp8NogDJUdOvg0GlXVt
Gj/Siu5mmhba20R3GxYOEZQEbWhvYhjO8BBZOjH7Hcs4Du89hJyFi5n+S6YDkEBs8FpL2K2TG89q
SjXW+8KtrDObG5ZGCUgckZV/i7XEv6mahrduGJe6wXkWYTB4LWJuEK8eqvNjKebSHBgscDHIg2zJ
fXtJYy18Gp70yZfHmqIfEkJZc4DhZeyL8S/Djz+6dHzhHAVsE2mGYVt/dLpg7RHdIshxjrW6PVdm
1GDv1uN1MrTipjDbtzb5URZ5h48zZIOBdG+BnMdFWxT+Vrd6HRmVyvaBxW9oJ+bnDKrWNhBTfZq0
/EtWVs4T1TCpmb6f/8VaQr/i9/aq7QpbzJJST9Jh8v4o+0jIazQF75wJ9efIwVxWhWN8a+aLC197
3+sD6R9mFt8syOu3eoySE2qJ6+NfPP6IhA2mL8w9F7Dp0TFaxLnmQ6y27nzg56xg7YHO/vN4hc3w
NCJm3HrKL2nS1dalEnCO90E7Wk9W/amfv36eUe02eoV7kFdZX8spZ7tFjvpQp/6mU0V/SLob29xG
6G79EtHkdPJ6H+BRjDTVHR242G/aw8oeUdDEyTDtrIF8JbfVnDfkBd/i3qmB4ZMiAi85jT38ioMj
N02a2G+xiGh7oKvl3zQ7086trSywGKfqqe4Z9ZXWhFeXXx3ZmvWUNRUzB0Yl+7yaWsT2bcWdx8D0
0SIJ0JcJM6ZvSyjmAnH7/ESDaSvxjwCHcioOJJ17wxu3ihKHKpuz2ZG/RILhA3bgW/L38J/2+Gas
d3ATL7kZ/4hUBFLF8//Jm+Qpp0H/s1scjHAlm8S/WzoITE+SfJYCeX2M2327BnGdq2No1PCHehdV
5BS2a82zva2QTbWIvW78WsZqWTAt/kRpJbHtkZWb1MGLWWvBQnBYWWeJJPmnCZM1yyywaOV0THm9
Dwmc8Kkf26vWq2Rdt/VJM7B54ETJuBWPaaLbx2mcjGewrd/1TtxmRDUGpeie2Ha6jTwB14aW/C4c
nXKPYTHZQ5vC34Rb3lNRs54ArL33zjyeguGO6oSsS6ONs2scssTqw1z+NjBAg2IoD2ReF2cthudK
UJp6NcsGJEXqEvRghzca6MO+bzKFjE9PXm0vDk5m5tYLNb90KWpNQ+4JtI4Zwg9+f2ht4z8XS1f6
viyoCOaKoUGHT0+4KH++BLNCq8uMC0p301oRL7vCLVFfUS0ZW6dLB/KTUA91Zc/5MrrpEUcsAjfq
S+BBxnTHqPn5U657NT30pFs//taZ/0lt5/mmnbfVSrfPxNeITzGRdatOt5JLMFrGTvNG1DQtQSKN
nolbpNn20jfD5L0myGzBsVW+TYb35GpInnNOVFsBUuvs4wYvkubNidXJs1T51Xbm+PjIU9dOxfYJ
eXC2arOh+IpTZIER2NkH6RxkLsPpyMgMNRMn3Le8ZPke6m++jsfdToKXQAuTeyPYl/q+PoKxnsBy
e9EFG9ed2n1r16m78X2LBOACgz/alVPb1c4LLu/4xS7d8G4ksr4TfEMgaY2O7/HSB5JwN2JoVlTn
1U6lKJGD6Q410nh+XAh9ecNEVJ4frzzMURtDs+Uqqqpn5U/pQQ8yGIc6sETw+v0lDjXagvOFsIVu
OZWmOnhkvewg30+gFkT10hF2EjHzy0t8uaveKtXp54/K5EzuUFk6HID2RaXtY8s9jqw3r3otMe5C
tORBIOOZSc0q0Ur9KOaeCXwt/VgOOWhZV5NciaJHXEd6zzKc/E1RNtoltHR9U1T4njEBuefHhQbz
EFfpjjPsFw94ZqWgj+E5eNLzKvjwMw35L8otH5CUhpZulZW9cZkQPF7UNEwXyGAAQMD2k+XQzXWb
qOziVJsqnDX0TsOZgN5tOT4T0Z692D3H01KJ8likHnkyIf2jOmUOQkhXu+VAP75aed2wwCiGkUxI
Xyc1yTVYjm5jlc6PanK+iIrcKU8lMQBayowJv+5S8Eia5NIdEi18HTmaWob2ZEwax6dgj6Ih/pAY
+GLsWJmfXFXvqMOQYGnWidUpSNJWEU5vQqrAeRUdzZYSEJpRkBEaEAO8AAsBoZDmj8WRfhHxzXmu
f68TCEfNG9sZXCplHeLA7tf5ABmzMOtdl+rPZaT+IVh5R+xZs8O6DI+vwH3fuGTIanPIYWN9mQKw
3rUDXgS7uElGwtqb9tmYfyFapecAGuBLswQqtiVqwHM+ZwHgm/wiCTNhaA75HtMdxtLJF9tc1hZB
LdO4LEiVSxXrdEXzf+hwjMcth5aSgDaUxO9eDGhaNeFVFANUYUa+WhIcO8rFRdpTk2Ht5AcN6WL6
agUORCDUqzn/rWM0ak8I87j9q+JbOww6dA8BWzOxmvWo6Ma20Pk8UXlYybAheDA3tt7ZmvQU8uHM
24FiviiIE1mVMyPAuuORZItsyDQ1mBmvSYIDO1pYUIdY4xedpxNprItX3eP86+ly2vTobFZms04M
hlNBUSE5JFYWt+BxEN2XrEJTbjvy3R4rE5mVuMVh+51n8KvsdkpcicK+dda4QXRIXiRW0oWu1cai
9yGo2imyWGQWnsjT1RiIZD0kqO5LjVQby/UPYTudVFAR+JpjFhxH5y3SGMrn9KZrNsRVI7uzyshK
QygBo/kYp1g6OkuWmxaqiEHsY1kz1W9KDe1YL+fQJinnLn5r+89ONLn7bmJ/HL/bzXBM6m7jSzci
laX+YQT0Y5lQnPwk9sFNaWwgAtS3j3YI8gZUCwt8XGu99W0WrHShbnzwbG0GgdAJTVvd749YOxde
5TDNNwe19AzaEA7f6KpC2x2BYF6KFra41dMMTLr4c9sE6woMKL4FYpS0EK2WHx/H/BXS7XhIbbM9
KkLUQCdOvDcbdqpRt0tF92wZ+N5nr4VEbAPXS/V77sYRVAv7S6vciiF/CAPB2VtzczPa2TYkX2ZZ
M1bObbHuAH+OGPiuATZBl4+4HdAIs/y45IvkdYvGqQmpIHTt+xCXL0WQf8kH8JAq+VF71rSb/CfO
F4Q7YaxJA7M4oBjZo4r4ZAXkjJE4A8WVHUw0+EgLDpKtbZGJfo+nyltAxuKfg74euw5nD50n8oD3
SqpxixVuG1eo5ca2DjYBk9QNhCSCkAo0qzVJGqeUPAagOZ9cIGarxGHFJIWqf04GaL6Z0naBb674
Su2VP+U5KjCaM5m7sbr22vnJj96D2trVLe21IdrbI5bUhtJhhl3ojJ2qpyI1d1RA3GVqBLoBwG/J
r7y2R+vsOiFRyfp06Osc1XQDF7G2rCeXDtc8FGK/XdtDrq9bh9gFjFzL2HQOVRZcTQ4GILiAwwxd
v82Ybm0yoGNkVPjVckyq/cAZCiiufhBV+XmKMQ7Z5towK5Z78xmazw+phNqlU/mp1OdKD8cTNS+E
HASRLJqw7wfQ3ontDWuv8V/NbILq6OqryEL3kfaAelPgLCUtn7GNkSOSseNnmxC7KkKGLS6nBYgt
amtVXAImW7iwifYjZnrh6D9ibYMmhqwoPs1iEvbOUoQID7iw4P6+u7GVLCsISqIog51ZmfXaTz41
AtlmMrFe+81R5Ea/LZxSriFMkLbnNfausxDc1fWlKRt7qVn+uGSgVM/8vQPcoee0dlpcQrgYhxi/
QpHgjaiCqluJEPZfU1Y/fKfytooj0jIf3W9D1XdnoyKdJA43Y2w8Bz65TdjRfiRBfCIEahsRAKLn
9bBXpbtSvb8LhPvWNwX7UIgHOgnhh/sTJNyWIbTjT/aK9BZ7Df7kSyEtutRRXy3FgI+Ng+8KnGVG
u1P4rEU6KGKPos1s3iIDI6bstNXQjzF4zSTYpkM6C4CKm4KgDqB7G2SEdBpO9H0ismIx/AStg1rO
tf7qheUP4ibBIjY9A0B8AHGyST3zLVdwdVo/x7ZUUFNoKKmT3mdNIbmIVBhFd1XBjuy9A7XbsI0L
ALFjesaKdAPr+JS44oka4sVpZ49NL18la6BqLZKGmuDQ5wglVR/gB/O+GFOaLT3rk0FahqEFu871
38uG99hHzishZTMCEIAx2AgeyW5aGNL+R4Jv2hE7+i2qSEOqwBmZ6Ejbqkn3rucfcls+hwE+VNIG
aJMFQIMClsEoO/CV3u3CekZRqxMmGp8i7N/gwswCe5BRE0nBgjY27U057TbufzRRebCFGs+s9/Ju
tyi8MjCHvYnlxa6k2heQkgcnmulUWxKA8EqX26wL84XTxGeQmcceJ5bRbinVTDueVRkZbNOUEAsD
WnCWGZ9DWAYLf4DrpnfLtgtq3msWL7MetpwAvrWMKgTKevSd+lKu0cVdTQrhduLXBk/qOFSn9A+q
J8ZP5mqkvV1nNTebHL+aaGFVooadLUImLFplsB531ibkKMhfj1W6oQ0z7liwttUUvld4+ZZwLT38
HHJTkCdM8yG0dlgtFk2eOVu2ayoudh6TsdiqXFW2+VY36QeUIVKfBtqX/4+wM1tuG9m27RdlBPrm
lX2vXrL9grAsGz2QQKL/+jsA1j3ep87DfigEQcoqkQSyWWvOMRMNxkOivuceCw67beQGRj3fljmT
pullEqLhqwnmfEGSyEBCrhmYBzn4wzpMRhhm0v/uWh1S6nbaut5IbSDXERXoAS1MvBKS2PKARqFs
82BrjICA4hJLWlmGf7omfdZI8pmMad3RM94yRpv0HXFOa1kx7kBj3ViNmpfQCi9sPYkUpd8Tk1qM
CYY6XM/Gw2FIawsbp37A9GWSPlnpiNeGGIxhgQpw+VyilnHWHDp1Rt35ZyrDH9yy0VbZtb2KSYPU
gUmsrGQWJ5ruHtGcu7MOQezg9TQY8VMiedaFedbj36Z9VrFbrR2vBnjJkhUqormndE6vAr0EdcDo
1JvVB9I3ui4E/tKr7go0MIRmBGRhkhDlbLTyV0T/cOWyDVu53UtMy2iFnfxsaN3vugO8axCfAS6d
InJCfJ5jra3K/uZPLGtcbfiYAmjKwnDjoyRZLatz7cXGfNh55OvgEIdoTZxVbJIzHFVGyMq5M4Fh
KhJC2aOHvWyB5wl94yYoyPgnpk8But1q/bRSsQ5UrCXmbyLRZ5cghQ6p2u16VyncIvJYqNwm1Kr8
FWDoCMmPI/JtFnMl05ybqB8mmIjsaln3RCQqtEKn7TKJPWQSnQC510YW4QNDMPBo58eMbzDxFW5H
DX1BRdbDS6PVGj6JDljvfFrOh6BiCCuOZaxFT7ntGK+DQwqa1zv/pdno/p++ie9CBXeR5HqWjvz9
X30TUdMJDrCQc0fPHpVOetBbDVYVTV+cFgFI1tXpMyQ71GnRVqomuZDRNR6wvvDuEOHWYLlOiyhL
uM5G+PrNoEi3YwwsXzLV4HAQQEKCwTeRldrqVJu8cWOWMi+nFZl991ZE71+CLNXPsRheZSn8WzTh
Zyl9HWLl4uNoHbIwit7VuTdWpawmYC7GJjO98MUeSA1oNAn2fNYKULV+Kqca81+mJUcAuQ5wbXhS
bQ7TD2X/KhuINr5BJNG2w4zhGGvrO3l3XFDYV+S+biOC2JsEVB5ZCQdpi+8IEYZb28rvUWVDa7b6
b67syiua438ObjFeY2jW/0Vhpv+7ounSCKI7jQnS8QwAQf8qwY9hU1ON0AgMxJ0nAxMVvu/yXsnt
6Rvb2wPNwGJt1jdhiIxkHlvNVnm0olNFOkcnMpZgzgFxzH+xr+lQjv6XbAFjNVpF7lfDd+E9/Ntg
naIN8DNWumy9yLNqEa4VVMo+bJdUmk4bCZUDm+Zxh7Qni2bjXb+WKOjMncYeNsWc/V+a/ks74j9b
5/xJHs5IdmEobGEL/etqpoPluBEODAq8aEdoNFm3DobqtghwErpT/6r16pdGyFWa1Y8DvY+rqcUE
DmX9f3WuGtq/jY6uhZre8nH2WbrjWsa/2nVdEEThOBD+kgraklo93Dq+h74td00zo0nqqTvVYXgL
O02d6W1b51DPnJ2fRdaTl0F90RjMMngfmxyW6jZufXWtCkQKc/fFyB11NCz9h930qJjICtqSqace
7q0ZotwUooe0CDVgMejjVdCZb+7EWmk5zYT+7rl9PourwXujS3nQptmCEJDg2ZlkZtwlx0hAbAe+
BCmdOI07st1EUaLQgcGx8lLyUEsPG5qWRVyaeie2ikiP5WfZR0DDjwpvq/qOuDaBkdbK/XVIF+vT
bzuYNFga9lPm57vSFsU2sdsZGZCPW1lZ8HtJHqS7PUOYEP571zFt/QdtPuRtaiKexIhlV092Lp6M
JMey1AR8rvdGdWh4L6QCLwpdLGQJdU/4ryQZ3W1WsZGC9MAmcx49aN+aiq9uP1HHxW1mT2aD1k7X
Xz2nfbZQr9zGsdRfWfqg8BzzM/Z3bwNHJNhEmqft7IC+YB7Qrwx6G9aw1pSrgK0Ae1LwPRM4TNIe
avslxhHRZLX1kGurog3rN73Ecsdmyr8kaaKD2a4DdkwNHUVbXMlZiB5qqri7+6A8eWa06zPhPkaQ
nD0nNs91RDxcxyqlcJvfWZ1Yx8DQvUdwZfEJsAPXHJPtOvVH8ECqoQhlmb26TiG0pyYsLsqTxcWE
AH9/FF2IZb1MJoyl1TSjL330UZfAkdN1KKFxxGZM36K1j9w+mKJCvXgm3IIj+t3y2U+hEfUJwJem
SPqDGw3EcvrND8IK5YPVjWLTRrZ1Aj5jnyogrLjgzKMFdNOZhivKLRviOkj1hpYOm7rYgMxC810E
st55fuEdzdHDkqasbC9Gwoq82AbQa3jYHzXPeKubKaRgX+V7cBPp3BLuk/YZo/z0TGe3pnOBdThG
k32/6eZHwhqfRmCIh+UpXTToqNz+ffCJVJMlceN+B7Ko1MprU1fl1W8wQlkKN14W0w+xCcwAfRGg
lBA4F9ZxNGHDHu3msZoPfe6d7rCvIIip2fdpfx28vHnKMvs9rl6gV4csPSvqoj6ROhiHzPE2jS5p
9DldMaIvz9gGdahYHEZhmZvSIX1BMGRgZOPQzujHvB8flzPNZvUXzDqLCJjUTH6hDRTclkfMHM6x
DLQXTzkIwQP/NaXfuBnsNjpMtvPdWAxK9cuoWP93bu5uNS0XFy2tzHNfkMuMDzG4ClNZa8Mt9U+8
G2O66cZ+XZZm+pjj+X9WZiFYIVvTg6daoqszrCHBlW6DIn+79OWKIBToUXlGyDwwiCNl+301+zAM
zwGpkI+U4EinqDdW1dBBTZIQTqxuEGsx2cOjbXQaIDXmO1w04UPQ/XDDaTzFNjJbCgqs+JZznAIl
WTrt1+J/z32J+sdM7WtdEkKVWZ19Y37FE5yxA3Tc2tkqS3vEMjSeFopbJ3Z30YRdQdfskLw8jzb7
vDp7Kkzr7f4ausUf4aJmzYdp49QGQe8stallxfautygUzv+uHqz8aRgfZ8T31WWXuYsdm5LmfJqO
RXRFD5dt6hTef5przTWj+mkpV3/tamKfquL3aOcMTHOboxm+6iAeI/Y2atcqJX6RbPSnGTv/QaJ2
v2GKqnbBAMGKsEmUwPEwXkxp/da9lpI3t7wIDgheqNv0Y/1UusRCCY8rd3z++6zwjOgqGYqrT8oH
1sopcAonSj8W0gerQMzDJrAiuZc4Vg5mOfhQg0F18s1/A0e0IkXd/kFPPQJf8pLaebyBJTg8a+MQ
b2OdgNRAG5MtwRqSyazDCaGacmsUOcmEVr8OMnIdV1NLYAKA0D7YOYEPjHi+7wLC/VYm2Tb75Q4s
O3zWFFphqC7So4ZdwYnmzCWvXCSMlQfXJigLVswImaye6E5iDimVE8J1hYIxlHvd5oMcRvIk8AqR
g+XPVDAO7v888i3TYpTpwL2FhXFNMj/c02ol0ox9PbrrpkbxChbbuIzyJQiM8DCI5DHn/iYLj0Nq
YEsxPLlL6ob6MzP5q/QFkDkk9PD5aMFgoneIBzXpD/zBl7UeOs97HIXzhzCY7hKEZU/+aA0c3TQ0
uKqcLi+ooHn14OgcMpd69aqLgOl6MAPqGQyM/pNEr5wljr3Q0tgeRnuBuDgbkW1PMmrfyNtVa6mb
6uE+/0HO0g7/+aYqwgdWXQHokawT/UqMIu90eWi072yottmUmMSK2eF7XPpfXheax/uKvYEyBWVV
vIWt1D/nB1pqZg9BYJeEVGBrCJ32ranb6aGx5Z64AMoC6BVJ1mnB6lMFXYveYWVGPAW0lRwYkSbL
TwxIaDA1jdpbktTyofxTW19Rj6SriTv9kNTcPN3ksx9nhb/F/AvN2Z9eXSuyqCElMt1ZVTZdcXDO
eHEj3Kq2wuCqAbhdBnzyv4fNkCgKZ256iNsg+zACugPpaHvn3Go9NE/jW2BUm1ZUxcnhLkcw+vfh
6FMRqzT32934sHggeoI5TiGKBkZqpdoDGhJGM6X5EaVMj4ArYdf7EdkFWR9omhZVuBLm+GDJn1WS
6+/0a6bj2DCjD2cVCvVo67jnwY4k28y22JfoJflGg61Z04bQwxWCe/rW2W0uNM74aYvSvD6vjxb/
fwqyadehtN5mztg2Kw0Z5KqKMC0IWUcvGH3n9AfTvzjLUpyFvH7OcUYSFRGckfStPEkAYDbb4qN+
MBgTK1aTGLbuFv+/Zv/G/R54HyN0azR1JNxVGkP5cpo5DZWK1MJMMGU6wc1Au8haoX2CoMrdJJld
nEI9/b0YGREnj+flUWm4w1mLs/e0M/SLTgzMs+WDkJgBn2o002eHM+UPD+MI/ch1OryPqg2Ocgb+
Lqdx7Q5Pvj51B4mLSs+y/Fula3/iAQfH/fKgbsXu3M4Gm8YfDVLdu+HSfaFN4gbnKgUeTrZxpMck
f9eSghiB59cgFgnyyHL80WSCCdcH4hv13m7xipeZgi2YR+n9tLd60gkN0t7dKZQvY9l9+kPtfegg
aYi8EaflAKBfnMa4+2jryLyClEke/SD8XUXm+C1kAuUqbo29LeX4zY2xaWqxgaCAn8LD/1ka1ygp
42ulp9u71bHDqvCDXQPlFnJwn9g2W0cfStxOQy37Fo7NWzRROsZthIbACauHpCIIATYWHac8fUfI
s7aM1n9qsB0fJqOb9rKM4tcAgg2DgXOpm9y6hbofIaqPnqosk8d6rLeI5fSrdBr9muHMuS6nScF3
0WfVT8SMxUMRtwVUU8lqec7PXk6XF4QiLQ5b43b0usPYOwFZa2P+a2rXSs+Nz2kYftcYFhdQFBLZ
d4+t03OSD9WNBZq5okGaQJOcRYyAiqptpRwTzy/Ud+kQ0dGMjgb+RZn85cRnV2lvInyA9yNuJTmC
O1Zx9CXrObTUjVZqIrSPG/W+f2JVoLaaNeoE+qblDXWZtQ9cg1W+Krtj2JeIbknIvJatbPZEifdX
1lUNaQGDu0v14dfEXUbqgZjWaWPUP0mWfdC5o966mKi/gRSErZmxM4Cd+RpJkW9yULUYTmZkSu7k
m7bQOJ0XZ8urNoD1g1PnYteiw94CdiMVxR9Ba9qB/i5i56ugqX7Tg9p4p1W2sfJ6eKlL0ntqDEGr
mQhw9uYdDpo78J4qPS1ny/PukJoVfAh+xP770EO/EW6Wn2q0n6HjaydnbLwNQn9CMDI3PC8Hd35U
JtiL1svDWCPS/H///uV3VL76LfoeGs9sNlhsBzIVwWYoLZImZssu8UF7oMD/qEdHypuKwK+H3E29
Rx30y9K4bya6AqIJt17s1k/BfLBz0mXZeq3yvKyekyihCK+iz6C0iRok437EGrzTZshBmMt/Dssp
S8d+3ZQG0fRuYN5IQnxisymOMLRI6GykOENLCre2XnV7ZmfzDQ9QyA623LrCz68sy8pbYjn9GsRF
vi0m0nijpLW3VL7CbWiZ44/UdY7cO+ObncsDlkBigpiEKffnEh9R4Hx5DcIdt2k+bOATBGBUh8Ei
OIftrv1ia/lbqlX+mdr2E43F6LI46LkL9nTpuPZ1fbzVSTjdirIeb1be0LWo/Mf5vyJzHp3UHE5l
GIj3VlfvVuyLBw9j+LUO858B4ina286XZSV/6jSN3lJUA7umcvSTSTA9xP43t3u0rFh+FFCQblEX
v/LRbjWUrL+lYrswe+Enz3hw7FTbBRIbiGtX7RqruALC1Puvdpv12zxLUUzMSkGToMHDqA8a6LOB
Mjo74qiSbJhCaq6pzMG5zY3N3pDfLLDF+2Y2yGVKgblJI49cADTzZGayMO5patCQwz6XDwOhIgRl
4henZTLY+a+GsNMEUMRbI+xfMqo/oixlU4QbkI1kH1KByquXEEbYMxMCet6q1/b4MOIfwPQWl/Ty
NCYlHNJkiYjA7t7MNPzWDwRyUVq23u7ueJ0605H2lnX0yvi5ANjx4Iv94q5A9r7Rs0A9umjDTtQc
wfeFMBqokQaEnPrlO3LkjrnWYk8VF9F3bguyhia3ZDxv/JVT0tWo+yHFpy2JlkQV9DMa+4PXV9q7
1lAqMFh+rEMp/4Rkwj+ULZ/A8gjsUribMLc9sNnmOamxC0+hlUESYWSFL/pTCR/kbeZ+0ZhB8+ZX
BjXqtDkkpbjqZhk9EIuAPsbt2AiMat35LQtMrF2ntOWXeXlIAJNbhQd7FrwnDRSemhGZYC1CZgw8
/a2tJ/u0Rplgz9bkRt+0nZVcmizL9lYpf3KtgrjVo45SQ7ZLhuY0Mxrf0zxF6zpM3ZnhOXo3XCrd
sQlua3lVNtpnX9rFJaSf483LdZpxAP8HXdIXoLeXEqay8yOSyVN+NVWFWN8uekMxPtPii19G3Eqb
xCnzI8r32QxfYOTYR6bs9h7ZYRvEFcGW5JtkP3rkuRa44N8GqnU6W75P6HHYN4qRdBttvA7IMXdo
/aZjWfbOKZQs2krP2BUjcnljsuRVuoO1HZgKXwI/8lZUjr8laSRv3nw9ZPP1IObrAW8CrskYlzOs
AWJ/2AnOFGQjdcVjg5NzjInrnYQaIG/zbxw/P/xd3S1LvMKQ525BM6sUgV+VDHha+pD0DqNNY0wc
8JrirrOejUCgqC7TV9fToSmQMrYH5M3qNCtKUhRquzxUQ/OzVn796vttdrAY0/bs8g8R3bGH1s9Z
D+mF/B3xlSUw/AVZfkYehHtLqmI3lBFdEJFkX7m98chrSGIr/6nQXW183ydGAiTGLQUptbb9NP/4
Z8LWvCvSR/HgjAWb+4ooOD9OnZeCSIWX0NdfiXAyr20oumtZWmLleReQwMOHKOr84jjgd6qg1t4x
620avX1fSNoqyMmDLOgtmrn+MkbNc6ts79VNukucu9l7oHRGAKU/R1X7ZM+4hSwfmnVA7keFsfe1
c9u153fluWN/i3q2RiVbNgI6VEGGZ2ihVhZ2Yl91JyJvL9WwAs9sNU34hFX0+56eDoEWBXUuOImN
HY9YcQu5W07NhZjYEabyWTpyuPpGGkLnNx3UkmUJzLL0uFYnfwsruLoOVdNuGFtZEc+6fr6Tfi/q
FthhQSXMhkO/W+xsXZr+cmEb2glUtWQ0uTNBEK6wemEvpRe8gNTyzPzKva6jeDZpF6kTkjPF9evQ
3hKJzg730I0irjqGg1adOImWZ6f2FqbSeaMgkADAcyVWbyu6QsiW7xPDr8gYNxzZxttUhrRrR2V/
6D6oXqvyug0RbqjGk+lSdbm2aY1U32QW2dYFqgeb7mEHsn4yzA+sAnivC1fsEqemNd7xbvUeuWxi
xF/InxA3ptcQ7erzcuAu0HDWWuUuaMfu2b+hXwvwhxAWM08JnSOLJ1VrYO4tsYktZvJx8NIRkAu/
va/Ur3oE1qJqpzkYujvgACBwHBLMTy3GStmZgHfnhOllzbIc6CGmLCRbZ7uc4rg+DQo6S2v2eJ8X
4/NghI95Zuxa/PovOhlAizFDaXTVFw9RqSX1jRZDVpj9dapRW45V5G8Wg3bs5PapWRDudt+lVwgf
1UqwQj9Wvp08h32Rne5/FvoVi1u8hHLi1fGacJX6IrksN14twSUstFJ2bCmlzfnOzsc8vSgYpVqP
Oot0zpKlKQnSbpte7w8tkabXTAdpHfQMt1VM+zyMc+PuF2KobQnxlp51fNKp60Wk29bUU4xabJvZ
Ko/Ps71CZj62M31/OfiJLrY2f/z673MNGJhrRiJ0rVFCpbhOE6AD87ax44FcoXysdzbz6oYBvWFh
k1TnfDDqDZXyT9mY0WWJOugsJU90HUh+mFt7hd72mMmjal96SG/m3ZKZmCgm4qQiuS4qLrXvsyWY
WyyDWUMAsqI/9EEIEzIDuK+THrxaShjtOh3JhFj8UZPhofeMwnKznDb6RDoX1ZaVEwX1zmz7DnN1
q7+mtaxPKEUY18eueJJ9QnJ7Yoywb8Puk131dkoN5xvmKbVr5jZYEdlMhvPmtudC/I+DMrrHXKfL
PyntF7HnwW8t+dXHw7Nihjq15FNLBuVzrLOCAdq2mvC8MZNjjdpNw8j8PJTkBWlwuVTc3hHfHvL1
l0bhAMsQrEIaQNaTCg1xh4N+h2LqcoCC+KSpmTqdjW+p4k++lzed1Iofl0Vma38jAy17bOy6eehp
BTP7hWdvXuu7Tp9ACZ/P/3ko4TamkCOvoVde1TRqt7bU59A15Z/iVqN1gBUTw1oIGA4fDtVF0OYP
RaX2elk7J6XY9S1b3GrU0Hn1Ir3Q7HohqtTnxr7gOlYPADZoA02d9Yf2A8q4oo0uQ1vFl7QOPr2i
ZkfaqnFbu7q1Sg+kHxi/K997cYU2vTWW3Jda+3v5+hTLo2cPrSTp1XR4uK6ffMkoS7jekKDrksI5
u75qPnW4r2RIJ9kHnDODC8VNTz2pEJvEpfUydx1SYg0esbieO2WwOUAHt8ZjAK7cazo0hR4O7Jx9
lfLK81L7JYmBRozg3Wbo7i+qoONup2H0fcI8ts4r0zoHcA1fGp/9pROqJ00G0SXvwg+d9/HOcp2m
Lv605Uyb1sNQ5u9ZoLWQr2CzedmvyPOTryADYzqm4iM2CYu2EA2gdCUoFrKw46j4dQGM9pX1GbvD
CCEYnVNaSvs8VbDUPL0JbkXgdVtrtLvnIpNEdQZT955oVDSboqCbkZnZFpVedXZdECXzOnCZz2r7
rWr0/k3XtF8i9+dVQ8xmtrtinyWpY/yilz4wtFfGC4puKvFVX+yVVezrBoq7lTX0wVx/jrJA+rUm
0wul8Pzk8nKo296lpPSxsiYCmf8CSJdHhATuXK8FEFbZIvtC0pkLKU69wYTNjmI+YgKj5jI/6xDM
vZtU+54aQXUlsgvj1cCk4tQKsct8urwwakY1rJRTVVdV2f6p9LLt8urfH0l7mrn1IN566GSPI1C8
oygQiRK0Jx6X5zxzaK98jXtQP4TAaOAYEo1MQVdO7aWfxfbLo7z5TvenIXTCp1FQel57URn2QDFK
5DmIRJBuockMaca/ZdBvjyqiDC8H8UV/BfVeLF3YBQSbF7YTnYVv5Je/B0yQNZJ292spOIY5+bjC
gapb9eexNI1z7zrm2h6dNv0wIrN96Fk2bBoPnusymtjEFF4gZf6ptKE9dipW6yzkIomi5GsxzBUq
MY9ERYYbMF9g8vC/7pd5qG1tkgIzA51te8UalW0ds41eqJEdCwC9lwWEF40NgcEmmfVLZIqPSEh9
NNHgHTrj1JAOubYZ1L8Pwnosh2LiTXwwppxCF/X/yH7lJSZ380B6bLcetPZnWNrNIS0D4+i23bG3
DXdds3M4qRSWWuTTotDGJlubqqm/e2EGJUNzNpMjweiLST55LTCY2T2AYxRfVQ9p1R2Sa6/79U+0
L9wLlR5eE+beR1vwmWe9GRxN4oC2i/hlYvezMh06GP/UftnDb1uTPh/aLZfK0TChhqrUOfGxAbZB
D2eYSMJEmv2DPiKd912IecvcuRTAjd7DbWOWv0Qn/LN0vHMLSm9FBdUmvHb8zFQ10jHhTBIIhFnE
qh70+GcQ18MjGZz+GtfeSZvLpvUYyC0mL9qGLU0BHVLWpyh5i1Vf/qa6/aeF1fHG2JjsKhujI+X/
9iqsbRUSgGugRr/TzyeHIi9qAFY/8zw6NhH94OiXHB8Gvz66C/9XaSUpHUDFzKy/9XMlY0mf6BFk
taZyv4d20W463B+XWrD50EdrWNtl/DYMfbu/N7vbrCOd1zy1ee28NyPUCoQ8PglPxhkAhn1EUUoP
nOrYmZGN6noOkFQZsIzn/1tQMkGPOQXsdE69WJ5L7F/MkwNsijy6KXQp637s4PiV0cwsqrY1v3YX
Jrb9Olebj0h/IJXMp/EYpATKsuYz1W5sED3ggpUIb2fdIhVP67k3YNfMr3puFp5NxRqF3rv+UgJi
8Rs//uZjoDsmA+o2WhDGKcY8u7EJhkgdN33z+z7fW1UujzQnnSeSfKZVEWBDd0LrACRLX2dd723j
2hPp1vS6h74T9rZvzQ8xe6z9+bA86jwzQfRspCRN++9IN6Yn5TrpY2WbIbboIPwuSFLdFpl9CSgc
XQs9ALkJRPy7j2N53YPDPzedH79p0MyxZeqnReZw91xrrjEemNZMlm7J+NhF4pFuj3g36vH7kKfB
Wx0ktCPCdmU4uOx8h5snk8U/G73Yx834d0G91BxFEQ97/DBvyhvngB8l+mPhDE/ghbxai1e0e3si
P0IWFHP7fXnUOdWP1qNxtZTrJlcPb452HhxxW4g4dFZWyRRNK5YFNrmJwxFvR71p59iuCNhD5OrF
U6Nr+rGZe8/Uh0GsTsVbSwTrBpnAj74iDqsO9Gm/YDUSt4EUqE8QYIoC8/+g4Xy0EjK4oYKXcxzC
Y6vXEzcB42UoqhIRZThVl7jQzl4VoKm0IQ8e6sRnXJZ1eiG67lzKxjg4BBefFBvxCkcTditey5Es
XWSlbjKoTYIni2BiRCBnN0XUcvIUIOrGa6N9JlAyMnG+enoAhnkBHMaeOa3de6/MBZtRunm4FV73
LYl0RkTvU4zZM14jaLemfSQiCiepAr+dG+FvE2zIDnnEsLKJ/b1pVYMcIUllgso3tI5mRSTYiMiv
E3l08ov0pAMkH1e10I1jqkX/7E5db+r390vljpCGvh1TW2C7M2aD2pmTGW6aRLpri94QbVKDO7Sl
cY5fZbfIAEPsq8/zmQlT+/H+vlrqF09OqD2pAYq1HcESXfZJFOGH/bKv7Z2QcCtDizbR3JU3qetd
ArN2NxZYpnUQsD6hIR9fMH0DW5v7JoF8FeVYfBBQrBA5xDnTgzS30RSKY9Amr1nPZW2rfhc2unle
mupeSBmGCPnpKGX6WmT1jxEE0oOeJZRApFY+CtqFbB2VOmBMyM+OdBC11+aTKIzom3IEW3t2C1NG
U3H2ESwyrKD247VsyJKPo+pTGpRPLXaCr/SPXjI9Ko8+a6q9mQeooiiO7hfmppYRR7dAEJqDnBv6
JGFqD/wdG5x37bc+7p/vL0/wxjLhYQOTrliZk6uOwMPuUX+NK96R6wf7CMGzBRXGUYbzhcEKpc4x
9INsX+kzp2m2CUK7rYjaUNNWuI3/3g+Q6QnV8hoDwbyuHkvtYs0CHrNcBlLQdnfSKbIE/74fd3rS
pys+ic2E03aTpFp40Iv0PYticaPcY69FOQVbYaFH7sk7RdM+9w+Q8ncGMiwPsdONOsa7lqn8UXri
0Sv68URRB7FIL6vvBpjc1XKIytbd3vnfGDFHymJ30QOaLGIdWPusolkfOla2fly4zb1PhyigN0lC
Q0D9ovZK/WqJPTNAeVOOcbQpAB4XcBa939oOy70IWgunmXZaug+2BkSK9moawgNY2hpd3g1Yn71x
nyLM2MZNVW1qzCDYP1AEmXG07cOAuAEa6vdSTIWE6BjV7q1B/PONgNkMqk+3ud9EcN+SxIrwH0rz
IyqpyErhAbS3jfEFPvHeqicyCTIcREsrQsNQEJchwKae4qXI7Y9e5MlXlKFE6YiDcyV9woXDHCA3
3TVc86i+ibbCta3Oypb2JqxYRdjKaS7LIdK0HwYtEZbkmPgZXNPmSDIz5r4AKXfZX13ATQyAOWF8
i3xSS5wR9WzN0KezQalmbJE9yh3dt4y7LbcefF+DPlQ7T8utFSiLmbHoH1SwcW2ocoTNzzuz+YL8
7bVJ/xUWhILZuughwXkTNgqAV/drLNRIX81NLALMnua6nUsSoZFnByJwycVhuF41CJHPkynNQ1wD
1emHCVUve7IjZFL1JCLUK8upLjHQLfEPURjpl7iB4gFJaaXq3nlHG3CkGE8VuBo3C6FBsQ/ZCtqD
T9SvDDzXfDay5j2lebvno1G1/+DqOU30RZWYOd1zW/n+f5zyBYg7eKfPiVwOYta6fUYwT9k5yXmq
qz/LFVoivaKr0VMaKxI45nXYQ6P3IEuUT1Xt0dPvzSY4JqO2zWatzgJYoObVHvL4mQmAfDzGYTrW
JoU+osSPngHv3R8i/5GYtl8UZfZ9iK7F9SP3nMj203AC6BvzqqkPmb+yjPg00vIIZO+y8Jnm6k5U
5ldj42FJLPP/C9fS1Lq0MQ3NojZoNWeACfmrYUTHlYmXKomhZ1h5TsZgrSck4WavJIN3F2Jd7OPg
FN0uD/T2oxvyLS3H9DVSRfYCWAH0FeqHiDLfXTqVpG14vt8Z+az7bnu4C6ZHNEI0z9T/LFBL6g1V
Jsyj2ZOhqc8S1loHLRfKIaFWn730QRN9inDWf3fmbFryOuLGbYzRk/Hu1izOCt8nTdI1B3CsLHf/
HhY5w3Ja9NabmGOa9LDC9zwjXoiCCV9bkuf2cdUx41vEhUcG06ybgCBYeAoTweVKkRa0gBWwoPnb
2mPEIK6DkKCsMG5jjam6R4PYUGE4JG0Z7zqDTJR5SPKj3F4XcRJtIyJl8EHUEuwxWAd0n7LaEDI0
sTWYm8qMFWeZBuVeQUH8nlavdVCWu7IcMpot8YvuluK3CeJAsdNe6YWFsAKhFbX8uUglAjMRdCAT
RAQWTgvRhR42VJO7ZpYhRHCKPakzbUj8+SHk2UNcNMXeyCzx1nX+U9JYOtqJomSDH/n4YJaMb7ew
9mwjHojUQPbdWfBOiVOYtnbUlSRGR9ZrFXyXqtN+w3/8GvjSbwLpMCtXVa0LwF9vyyPiaGuqGQiu
j7ZR9cRp00JpHcag2hqfstzpXtyGIcLO0kcuVYEgkiZtODjfaukbh4VqFRn5EyKH8XjXkVWoLLjj
wzPgDhsCoTH+mFIkptogyNCoWvfWOoVNFXBtwA9kPoi0I4QNsUnL5HtErJVcB171zXNr7+Jicqqd
EX+uQ8I6PE5ttxSdLHdyD71Gnp0TckNasDt3CNjlI/x49NbsG1zc9OtI6tn/Y+y8lhxH0iz9Km11
jx5oMTbVZkutg6HFDSwyMhJaAw44nn4/gLVTXTVmu3vDIhmsSAYF4H7+c74DpwyXVkDXRSDidj17
thSIhJv5WmA46aZneLoMqvFD2N1wrtw02vphAlMhDhmJivrRL/GbyQZkEWqIc6AhRN/K1KAXL2dQ
AXBTuy+yWLtPdCAiHOwMv9W3DSHXZcPZYh95FNTOB6BocD672obkyHz/IfPMszMWXyrFUHcxtREY
fhO+Ljmm78R0/F3bmY/tGCvHNBQZCW9+oZp6xRv5ia/CZNwN73wZJk74EBGT2jKgP+q4Cnc0LFTs
8KKrnlqCOtj050ymFLb5CVLO2g1sYzEB0qmlsC6GaZJkX4lwd+Rukjff77DcDHVxKKn9XTSWFTD9
QRhorfGzU/0Izx0AvGQYIDZXobnQE0I6N9SOS6lDHtdX+EdnYQr9OVWSeNUYirNneJ4BG8/M5QBo
go60rmQUjgFkNRqetbO7Wj6iQG+SBFeVDvbm1Ftpe41KgmUq5QtrnCnGsxLRHZyFb4R9aJPty8u8
t+cAzyaqf1Ty735yE2Xa9NScDJ22c5CUDWULVvExSJvkKU1VvphThOZ26LM7/XmWxKs0ptHCx1Ex
S+I05i5J7W81ter2XdS6L3Yi1zjE5YcdYLHE3Kbslc74Uki4MQFWzasduPVKpzvryCIqfDJ5ISgv
u6qBnrxmafRSZvHwPrZ1DKUhHh9NN23WQkYbX3QHR1gmrYHGh4UzBRG6DS8cMcNL52stG1i72OZq
AcOVMB8u7kw8hQkGB7A2b0OH6UvlZLdSvfHCeeKhGiqkBLLM91ng4g52HLHtDCt6TCEHsHM460D2
l9ID1x7kyvtsq7/pBLIsVSKHAmtwl2UbVw4XBMVsgwOc7trOJU4QN1QPjEO1HLzWudogjZephF5T
ZYQsM9z/Z0Opzfu0Hn/O70Xx3/f3jOqIxEVMAAIKmGfiOn7EYxT3kPq0/mTY/qfZQmRMfde4qDq5
IlUjf5xZmBhzW6Dw8elYserE1wpFXiDv4lcB3GwwK4zw6L7FVC0v44yUlGmTUBhADK/NUH9VQo0R
TlTb4QmihjvIN4u6FyGKfifaNt6Wuk7HJ76zS4cSFJfZpRqidt2bcIzldLIwMqRSfNn0EkS6vh+E
/hmmoMX1iq8nzsD8DRrxSA/kq2a1JsBdivp6q81fAm8kwIt8RXInLx407MuLJNWHgyhAlRll3pxi
P7uP/aa+yqaqTk6XNSsFI+5KqVJ3nXiDdTDYeC+HyIcCjXi+rR3TWZdeg7/Btl+1yq1PiCXNadDL
dMN0nt5i73tOrhhTfCUDsrbg4+MfCa76hPy2tDyl68Iy5LWKjRc8sOW9mtJpo+vel2VQfeUH+A5n
HeRPWUToyqZUldNoleiTg7FNtUpDj0QwUgQ4QuLK0xwjxanuBOWrR4oxRuiiTcR4ZtcKJdA12a3B
61lmRTbuZkk+iDHdxvAoA7YD0bRaTIva3Et/6JduYQ+bYhQcRivwxnpod0vdLUjtROlVCZ3wHSCR
2SfUNyjNH1eSfK1qSfASK213F5ICJBPYsfvD9EaR8kJDQLqPZfvuuZO85WHZDPzYPd1W5bhdfVp0
nWIRVaYBMMrqNzZjjM0QFuljwyrVM4JLOfW4U8RWnupxZKU63dRojNuNTLdXzh7MUZVDa53qAAdf
xxBJiXC3HTmmPjHHZ/iZmcW3oTxITvbLWx7ndiwyI45zseGrJ5Fm2aoEA/1k+MWTkzBqwFry4bgh
i7oElaaqME2IpHycXxoscGsMeXuOnc29QJM7GWb6wvTOeB6NKaotOj5wSjT5aNpuy8EKzzPFwU8N
787aUWx3Q4so+V5Q96eIAnbTC/PrHJlgS+LvkpE4cGJEeIvjXGA4yq1HpbX2aSOGOzqvKBGxHYf5
s4pJugGq0hJeuBa5iccGdVhlnr+XWSSvLOudVSssj6hSC3OG893WcVwm/TZ5/rrv5P1tdOaTy10F
RT2c2xTxC9dDvWXtYW9Yd8v1HLIAF/PHza4du+fxOpf8aCnOuXhk/hBOvQVxkCdTspysUIYPggwb
ugZ98yfXNjM4lESwgjJgH8kPltns68XaVC3dKGIxOim9mK2MRUTQ7hgbBOJpk75BphvkwEtvkg5Z
qHrP3+3T5ebrDm6clAFYEzhw6s34w3DDsyWk8ZOT7pli5pXpFMZpzkr6FX109ehejJrMYZ5LoAkw
9yR1YhuqIN0HRWX7VlocHbtgn9121QHOI9ewLf7B4mD2YXyvkr/BYK+KdZ6ZGJ8YPr3crsXYl+bD
u6bXyaIMCsyTaW0/JCz4b8zm+Xmk1Bys0LhGqtlwvWi9dWS2Vu/boHoqCnXd41WlqMUeVxztop/l
KEgZV6I/OFRrI3p6HDBE8aZDb11nLYPdWaVmBbm6vT6da1KEMp15tDjANsTZ5DBo/qbWquZlxAi6
d+uhYRlu6cuoB4oW69XatgL/u670h1J1noJSVk+ml/6kKiX5JBL1sx8qoARa/67Y2YGzm/kaSxoM
GTUykx/CeBk68QryQnovjBARW3qEdNpB3eaFbUF/ooRoAoT7yZDeCdyApG3hU2icszaU//7qp0ZP
L6zNndd4sHvi7KoPI0Z+dtg31UwN8o4Pe2RCrfDFa8BuHHvkwy3w6nbX0nDTRWiP6QvbaV65PK/v
OnCKOz2eGCvg3BQW3o+V59eHgHLxRTVZ+Ob7AvHtFPR0NJbzolapuWHS9xIQOSORVxmvnk6DvKor
8UmbC1+qJMMGGsEuibDtraxpKAS1VO5uxxaqWePzjNl32X9vSe8fg8IdMDQw4ez7d78LWNjJkfqB
JTuUEfRBifcl0wVKrZboj4ODep+kvUOvFCJ8BCAMOjsZA3WC3LOzwbg4vZagxu5cvCpHUTbhWi16
/UPEzqLr0mLLbhin/UTQd2z4MYNviJ0xnyaIkxlFYDzIrFCXhi+SfVA/kqM3nv0AXlHCjHpFBMnZ
1kHMrj6Sycl0+Vu13OnuzbpnhmSW5zHNlZVf9qSXNDeVh9tVn2HxGrkOminwwjqqf+JGA19U5dsW
2CqZc2a10zFT1WVHbOTidKV6qRjlb3sKPE63F7B3MPU7McbLAp/wLRlkVc2ptg1zXU4XM469h1+j
GjsPJWb/NwN+oqv5+uZzHEN5yZQE27wH6//PWVLLxIOCGyY5U+Qp6wYaJlmkYvZncNc1D5kRs3Mq
3W6RUtV9vD0z0K8Lf7IgzbmbJhzB5YaqWLmzeJ2qkHvooNr1YeosAnDbJ9NMg13CLPN2bd4IkXZp
WBGXzX3ohtpRZ3EJ/RvM73xs83IsWmEoJ9myPMzFBL4KnioIoGjFWobbohJIuTa0rjH0A2DUY7Zg
x2T98DHyeZxNn0XZv4HTg6+eB856lvnm447w9WZVDc6P0SIqIqzOejCKNF26ScG5zjQuUayqS9Vm
glQYhBY0bEINKQwQr2P5YGQGYDxtQlP4UgmWuWf8VGGLHbIgaVdx1kTb1Kgb9MOkOaUURbLPBoYa
6Zq/5Jcrl4ZoMGtrdvmIC0elsLPv6UpON8W3TNoj56R8vuevP1Ig1M2PmR+M/MXYl+7eQrN5Qcbc
vgZhiqLJVHyNjbPh8EDk3SiU4US2BWsWItQ7Hyliv0DY7jw3du7QxEpmGo7yTsMTi7E/A/DzNWcK
xcfO2i3uXIV2ohiZ8c6aYLU49ZuTATX3GTdgSIWcCM9kpfxjmxcfPvvl43wRR7rPeKHdUoFn7kVY
Et6qfHNPEgYtsmXlXmNZeE4cEFKtzbFeCb30PN8EefTmD/A017XN8o2ixfzdjH38Wdgnpar4+3Sy
jZDQ7BYyBuxm9r1xKnXMHnFt9tu0A4XjTY7/JhMvaZd5D3Uf1atMbdydI7rXeCyHQ6K5MXKJqj5A
6qMzCdFcH9Z2TZMfCmx64AOZwGyraSyw8F8g1K67lp6FWU12HKq5OzLjfB6BIkLFNjInM/gAl0s6
EhnG68LM0KP9D2kIWqDwLBvLCnFjK+ryl0dC7kMqPZFt2ilvMdPO1gKGvQhquNWcFfCm6h3f1S8/
5bn0af+g1jCYw56QBzFMGO3Ex6ooex6mG4rg7vkBQW/Ft2t/PlQtu+HOaPJhRdyqeiVMvJox316r
2+u0HlKYQWmNfNevAg0dl6RAD4GFrje6DtDAbbgfWS44Qv+P251Zrh+bTNefu+RO6bxu5Ritca0d
CbMgHL8KqXK8KBX16iRFc1AgMm2AO0H0YzC8G9Q+XXTNVENWd3TIa8jSXXlO1XCcOhWDddGxyAVG
Gr+qlVMtKB6S56jK4tcwoj/TYBTk6m2FN7Y4VF6QvJYUsAE8AyAzP8qv8h+d7+bbsofUZHrU2mnT
CWS+aP3gqeSTcwwS8cddpdE+tCEj/dQb2WWGZnBPEiM5zY9PHFIPt2xYG/JxpNOqe6QPEghNS/+I
PmLuT/qLbVsCow48+cxlKsm6J1mZ030sCD/6OgVlUg8AB4n2Mh9HtksQfRhx4jvsq7pfCpvUESQk
8Vg0eHh0q+GrMtSb2foxX7RTQbprkBiMs0Ru8u7zNnHsQxEuZNm6PyFRmSjJ31WMz4uXqn+q8OAu
elWPdsqAv8SbLpTeoGHaCpBjSE4lOUuGUmp3UWY4ex1N8pAGeDn6TjgfydjsDNAoL7U+DAi6Qltn
pLEPagX3H+va5JFzYgffn20fKRdFNWp7bznfJLpHBUcmdTBKXr0p4nQ8DimiIO7jgiGG3bwrZTfy
NsQr1sD3hRv3Vy/OmXJHKDEgqGiT5UhU6zmhTBq25uVlY+rhOg6pyzFbvT/N18L5ps2pQRfZPeq5
9aDRI2IG6bb1HppKNdjEcCGMcjza1cFl2LOsjIK9jTE1EJKYvk/Iu27rMOixfhXauxRXfbTdj9ga
mbzY9y1Ao7PDdJ8ADcGfRV8n4Wa+UwnrcCsVTL1JWdGEi+m8quNxoXppvtGNdFj0bVMcMlMSSU49
dvvmOSqFtsK/z1THNCaw0JQU6wdGRc1CxwT2niiusyvoPV5GpZ3QV9SZ41oQ5a9MDpltltkPBYWy
m7CujEPj+/Js6zVpwdgYX6CLfeqmonw3Ju+Rg/ALOf1LRwWVRU60mMT9q1cAnOgz727o7IHs5jTM
DjzYH4Ozb4nrLrSJWT44mtyXEwohbi2mrUxSZF2yW2bMf1FoCkLjhc+vO3QHGn3cHKQDZBOpSC5t
0aaHqHEgq/fpOkGoeDTMJt8GJbhwdms/tCghj9AhsLWZNA5jaTbXmzJU6vZCjCOoCEg6xN8oZWun
m0qP8dZJC2PbBjT06rqojqSbefVAy+6IkNL90Cjqpik0ipkjtGrfNvMrKNYI7g00JzMR9WeUW3ur
J+/XMcHaFnmZb2UfDHu8WfZVlU20FJpd/YzBMtY5zjIv9U6wn+AaDlGxJ7vnbtVcWketfZgC8p+1
VP3ViGfgOKiYqaQ+7hsHa5aaMJ6jCy7qSsIWztA+6kFwZ+TG8M5ZStYuvuZp04yxsD6QJSRL7wbe
XWXo/OHTtdYxvzIBvn60T1MQ8AUu/THsQvce0IP1jEQVFCSWSJLVaHK+vkz7DEmhE/km0OzonGi6
3OtwOeCRSrnVOlEs5lE0/ijj1GOkuYHpKY3a9ENQ3A309UThw1xoyZyM1bcvVooVVYQORPA0X6gY
ZklePs43HJJwZHg0cxNU03Qxgx/nFELbBIkuF+YcaEb6ZqSAi3T972lbnf1ax6aa6hDj3a4j47Uu
tWKnMNfmTMxNAxF+mVieeowr/wTr38FZi3WWcyNsoGofKBJZxvwxn5Th/6qnSpX5QiqyuxkMOzFF
CokrL+wpEztHYaWs/GPOIUCdqj/Aur4klWfeDWKsdsJpaWsOHH85T++VxLGOTowjZX7JdJuGE7MJ
V5450K0wBlNKvTrV8m6u/CTJY5yLoTrOt9gYAWidcUy3da1j1CZlcvxfkr5ZAn1JsZmD67bAlEtp
33um6B/zVDKcvKOpQvgCaitBydIwt13eocZOZ+WUWKGdZo815LJmVMv3CAzzxs+8SydN7yRFHO+k
6zb7XFOqVaULRtWoSFVVBq/CpkQoMsEU0knoPlAjuZ4TT5ERbDrRlucmja7KODi7WFFBVflNuzJn
bFOo2ZwE7OLX7SaMl2ngTiVEXngXQI/YWzsDW2bYWdvbkqbQxOMsdMNJdJeUooib0E15Jn/IGKGy
o+r0Bn3MTIK2QM3vS3Iy7Iv5I5EJ6ys28BiH10mBCoZ+O1110X9P/nTBZN3dGmnzIjyfyYUTkxz2
zADKGkXOjdaz78yTu1Zv2GukdXBEZiOPZYzKCjrDMnWpHRymbUaWUpJWyMxATULTdqEt39VWXO1k
q3Tbxikg4Sb5NWrNfFE60twRHHq23WkwrbQhHQawdTWMyDVhtDxiPCu7tDQXRgtRAnfANKHuRn8F
yaismXpljft6M4PJKEzXYTXYi6AP9vMMQGtxFZLcwkCkjYW2zpUUO2FvnqctgFKo5VfkKg+B3fqf
mv/CRuaMrSf+aentJ/ng+Dl1omDLYCla3U5p3ghEXDQssxo2ql98qa4hKc0Xfu+hHftiKSqnfk5l
D6dBre1vk8SkQ55uZL65yjkXkuFqZX2cLwS0+ds16hwfkRjHbcE+wTq7wKhPXmEhnHvR1JoyJUDK
Xrx0fEB283bXSkpzk4TgXXlZfpE50K5m0cVkv1znKG3jNdYD62TqIAfMUa/wG/V/APcpTqAykyXo
7WXB5YCcr9H5PV9g9PG3hAX7RTb4f9w3/0A6KaFZjBnLLuw/OPLgX3eq/JjkQ3CZN7uFg4NVswjZ
9tFqnh0NemLdRymB48kcXqX9SxNqJj5qD1nRs43jfE3trCcJh6Ve017hHpMicpbkarVXPQ2/WxCS
3+xelyRKVrk1DqQXiSbFFo5GnPs9QNcp6uxHVrKc/02jAxnZpGCA+NfXnWB8kueRg7cAavFN2ukk
zSRhmn0UUyqWvQDxmrzRj1U2wLYIM0AjY3YkX2QVi/kqRzImX+oBnq1xFrBi0GKa02wPq9xcsi8y
h3U20fY8J7FBKIZyYuY6hLuaYT2wlTFhwvVQnaeLRg+PDVn+IwPGkHqlts03xIDQBztD4Z1K2wQf
GG0mzqYHKnlxwq49wKFGV6/ERU53hRPAPOCouWpHg8rFGpCIUp+qSMhTM12ILp0urGZR0dS1HixZ
c7ZjwJCb1qepKcWiUDnbBhH8RpW6nGPRjJx0FL5Uc69spGL4ZVt31TNTHBnBMeudBJ0o6fylWuPN
SpAzHmHmLKLpKEIgLDhhk/gMKCrZzLf+vF/RBjoPNGeBRYc0XOlO2y1pANItExe/L0MHBd38a6DC
Nilr50twJYy5h0S5xaksg3R4bfUse1Cc4H42BtW+aLaUw7cbvAkZ9SX1m4r1CNn4awBUsnRRyS9q
PgK14dtuCLPQF1j8yvXgBdhwpnetjaW3oIKEUsMis+6gTDM0nUaiOi7JZSPoa56peUqcWAzRluB9
acPJe3aUFU16oWNIHBvaa4FHaFHaJSFf8l9wxisA0Br2gqBjw2GPqDEV87pj77EN9LR8NWRGcZ5b
rGONwSaf/z2y7QSc1hj/o48+Fx7HOj8qcZl1HPAgviiX3BFnxgj+y8Del3pMf8CyH21mj7gr64cg
RWSZDYZ2n+9zsPGlN7zBYPRXkGl/Bq5SHZIJuAN0HUlP5sCrXHoJPU3JzrainEoGFI+VE35Wmube
bmkqhgyXaDoiGT9Mwmg4Y+16mW/NFwKLnDXSqDvfcjINYHAOBNuK4Gql6XBfDtUvDek6jim4QAah
JQyhUQVnnwvHO4cKhrCKFf8H6+FlOdVDZErPBbUy2BEUbVH5eNGXfajQmJqjW5qJz+CXggxTG+nw
daxuo0M708ctq7KUz7VlHivnvTcIw6ziiZvfWr2NLsmgQMTMHzhgMdnLchxdqnU/jq66N03vlWhp
SjyOFgCWnv25dbM3fOvugfxVtplKzRfDIIKtTe0mnvesvo7tUF87of6/mu6c/4E2NF2dcnnTMU2V
/sO/F1pFg6YjZPBh0StJS1VY7hs4Zeca3+Y1dZ6jaaYyMgU46iJdxnnyFsEdP7rStc955huLTPN2
/VSwMh/0S3DfO8J6BhWd3NcpKZj6+lL4oiUijWI6XyvMgfkKPthbImugJvKW0MJENILqw97bDU5G
iIqAotkr8VZXxPWmo6d+vypNc4Gru/whiozJtByY9+ZFh4aPESmeLuRUzOe4iXMAkPVvfmLfRsWx
Ygp2ieQwynLjmHM39qcO5gNybckKccqltQFjLFQ345q1gKsaB19/bF5hdidrNhLmDV+UDL69gBef
r0s8YA30iHfdrkrYw758wh2xavvMWDdhqW5bSDFz5d9/fA3/GXwXkLxlUOTNv/6L219FKWumme3f
bv5r+11cPrPv5r+m/+u/H/XX/+df58fN0//1Abv1w/rvD/jLL+Sf/eNprT7bz7/cWOOabuU9kWP5
8N10aTv/4/wB0yP/f3/4j+/5tzzJ8vv3376KDhwkv43Ybf7bHz/a//z9N6rY/uPff/sfP5pegN9/
+19p8F1Hn397/Pdn0/7+m6b903M8C1eSyn9oVeI39d/TTxT3n7ZjuJizXdu2PU/XvN/+QQS+DX//
zXD+qbqWo6uqreuW5Vr8qCnwF/EL3X96eJ50LnTspoS2f/s/T+wv79uf7+M/8i67Fjixmt9/sy19
4of+ycx09OlpWS7/lMk30XLtiRD7b61yIFhw1JXhwQiCn4Y17vIuf8ic3lwoGQ1XQ1qll9ZrF5Xe
DSeNKBUE1rrd+LFWbDrY7wvPZUgySnw2IzochQb+KUge56LA2XMVMAABAJgeG4fFrNqlFO8YxUUD
/73HnZNfFKcCh9ux9AF1RQagIXHn+N2KtUmPR69ax64VH3n9foaysreMbbyz6gf1LqyLjxgECzIy
xBrm91mfpEsiQulFQwVBYcDl65g17WFJmFBaispupT9o5c42Qiv7YwZ9MlXTcqqZ2SNaaYcgJnHc
ea9pXB9gnTeH2JI09Tb43mVOkC6sI2WjCb0FQp4FF7UH8pH3e4hd7ChaalfCjOpT6vmc1Xz0qrrn
YIjTvRjA4jJF7kZRLeoMjCBpheEyX7idN6D+IafZhqsxl9XPmStgkVTIOquusCiGHKmbQAT+FQZU
5YlgKC4z+my+FuhVs2HdbSwwCuCIHHmR4lbXVGwwvBRhXtv8mAifUFt/gaCOZQuV+1I7jK1EdDZS
SqHml97vQE1rUzdLmjQTiAzd02oF2cMy/eNivllCqqC4JTmpWeKcjPA5Y094rnQTvijulXjFFr+B
t8ydyXSBVYkh7MRgLMbsMkhZbpEtWJo1jXkQWrKPpuPmzAabrxGMdc4lUxBijpRhqCzWZtqZzCEx
zdfmC9XPx4XL0hgQQbBuyU9hFShLH7RA+jNWbNY7alfvq3WiBffzH+gkvPJ86CiDQJ89x9PFfG3g
s4GQGRzn5ztOH5yxMhDOIMMgQeEZXQK5a9a32wF/365WLMJkaY5LzkvfFObvSxENxFiUztx4Fssr
6RvVqiVVcmi7yN/CkaMnQ2sZvaWhBvG5qAFuRdqiVNroM8Y2IjKXxM5QrzwjQ6vLEwSbgA4VNdbC
g2pzZhN96z12bQRjgmjg2aZc8xC5hAxp0e4PJdWBlS8BCuVm9tomxjeBBPGtmD/jYCqKNBw2mjE9
J72T/wgHsPuVHzExrgd/axfAzfuB4KcKtndt55V5JpVDt07qpwxb436vOZk4B2PqrE3bCx4Hn2I0
bMPDe47lWHQXtjwsEEdsv+n0d4SKf40zL/nASBQDtffKDQXUziqIKMhMOy05S9AYh1F2AgUBuo7o
0EOGqqOfJKjue0U/B3YWLCoiX18e+VlveMRAxgi389sHJN74qXKag2miCiSQG5lUKObWSGi6xHiw
gxZgn+s+s6ekfrSnFJc4ROAHSzKFxQ8cmCjRTU6rQE6wIHgNQUjf6zbl6YOjlvfSL6ptY06h5Ok+
V2vck1qRm06U5FfJ6G8BWt05+SNpZ1w8zk5mZbHRyxx8heU9ismYmowfLo470ufykT2a/+Qx50Mp
o0fH0JUrANllw6x9XcnJDUcH2cpo+i/mX3IvsQxdSg5i66Qo8mdDyRhwt9J/bCyMUSHlVB5Qg19s
HJ9ENVZvQeRlAOziH6nBGwW1cli60g4X1hvN0mz2AA2kkU2nVObJtZZGv8IY95zks+A67VeUMdeC
V3ytPUomcwTpHW7LI8C+8a3t8mA9La1O+R4cIkWerARXncQrKwe6qOM2fRHxVOpI9RsOJJvJR1vQ
fxde45FEPQIpPCFK7vPYDxAtgvYkseoa6CZXY3DupKVau5RhxTrVamri+7DbK+UTvQHvXp7R6Bi2
V9HF4b1riTP68BKvZE/v6j05UqoGwyTZl0NKq1v8PDo/IkW1IB5W1inDjt5p9o0QoMbqsPLGa07k
f+/C6mfQwgFxReuG8VZEmrppZfFRDBqfdL40bVY+jqPJtgNQcRmUMRKQkC8o8qtS8J54BuZojusU
co54sus0IIFD1w6f0N4+uzhTnjGm8G4Sy6gI+KxovW32aarYPGGABZRmp4sAlJGUBhVYwg62bpS5
q1aPd05KXIECDbCoekSkFh75ROmnBiQItHUIdvhNS+ufWV+NS4J7FRkqFrtZlj/Of0xnFSGveXzN
E98Fj9YOWHDli9F7BcVpsburGYWhcxbPyVBqb6pTQi+tRLgVpaG9iUR9YOxw7S2FyHVWA2gJSnKS
Ol/DiEqkEyvFM2c/eJsYkJeGYO6UNb7yajMjLiM2RaZIOd3KRpxivA7LTneDZ9cC7JtMxRZ57R1H
25GvKvAOF/t3JTxt01OeuM9jW131Td2g/0f9NqiLkfoxNKJRt/U7avmYY3K8tNX+4ib4/wDHDHvI
OuFCGdxva/KnW8HUiMJGd2tS4IWhRSmeWmXcCeSjN0aqC90yFIYubD5TK2nfTI+TsQ+c85Kr+E57
txSrSKdjwlOVNy8bve2IM2Rti+cZyucV/RcZ4PJKUA5Lbuz2TB/HcxEF4p4c9JNdM4URXFvrzQ8T
a8db2WXfRh12RyGHsxvo5gOItLuYQ9cb5iudUrP8aSBNuzGmpz8Y2XMua3HPN2YXdjXzojx6lk7b
vRk9o4/SKsB1qFBQ+5QkchdZn34z9te87csHjTKTykt+SdBHdCaGH1RU/1QjbORhmaYrVe++Zdb1
9+a40xvlA95xtgMYD6ohJS6aCHFMRxIR07P2h6bFweJsPBcjDHXW+lvth581ZZGM18QmcSOP/FZ9
pSKlfhuVSUfLAK61dNYvevzxr25KdUZZ1cGZEva3YnCtO7/4qaIbXlnmfYSSB2rUCK8Dr1n6HlMA
I3aLNwKa4bpQUmPjN8amnL49oZeZq7Jwz0mmIqvk/HGOBG9Y9e1LYQOK9KpXyJn19LpXmy7Kip1j
BR3BaVkuAIuxEhw4nzJLTfcUrkj+hbdRRx1GrKBFooiit0qpqKWR2QtpVvBuWeEupcvnJG68Zzwr
CTmWF6H49tqmOBjH+yRg9s6SbkrzQATF55sDkHT+zaHw6RwhHB9qmr4tGF8/63xoCcgOb6maePuh
HPc2o6qFaVfma9azBjKi4dgOlnXIFV1MR7FcFelrhEI/2gwqCpRQzoAhb0uMAULjeaqNau+iwsxO
Rchm0pHuacD+8VCzaMbGx+pj8OWvsbe6k99M31KXxIIxMpCpwow6yjR+wsL+6AaGuPeUTN8iGg3L
LG/pKWQ3ihQHZYczL9lXtV/1Bb1vWoCG5jd87IEMeMeMypeiRaI03G1rhtaL0h/zsY3PjdFrOGkr
0pMaAy0Te41a07ieqREcjDDbVLKtng0GxoFjbB1Wqo+KHTXXHu2L0aO7t+D4rVSbA0BC4nSjwfV+
A7XMUjHkHMlJ0Ts6A0sBU9DtEApeFbsbD6aX+cuhRbLFzqUdLEYhFFJm1UH1Yxu1hOUS58atlfj+
46Bo3ZISCTDTavsRq2b8JiiD2rppkW0wF24YoURPqlKiyDV8B0PDbl9p5+kT3Tx6kmXdmGXR2ZPE
cDoOPa8VZzG4L46K8jpBv+RLyPHZHOLxLoZ78+yBJ8BF+oL70rj2LBqPhuXKpTG9W1rEbDEZddgY
Gb3uGjOwgy4aZ2G6EbJmVhziVOI3i3OOywL0QcRBp9JYVlpmbh34gIxLW/fEK994Xk62Hl4n093t
vVH0bxM/0t2wyRK9emn0J/qZ1VeOkms9ar29h/PqdgrxpmmGTFndYPuvNyrUwY2uyqe8BMPCkK5a
CDOJLgz8FBcbiFwj+PWnpiJn33LSvKShgx4ltPTipRwIxoKwndrQ+kGFXEwRaOWsmJXEeGgp1VW0
eh0JBqiexaLGi2IQE45uLELOmH7vviZArM8yV78VprRLfbivQsbWoz1cWhjYTVgkd1ZV/aBzloO9
mXRn2XUOq4IyWWiqlayFb1MHN+IS6SQ17bFuA0QKOm8tdaHvZUPVdhC7q4ADC2pl8hzG2im2RHjs
TeDZmm3sLGq3VtHY9VtpmPH/5urMliNVgi37RZgFM7zmPGdqluoFq+kAwTxGwNffheq2dVu/YEpV
nTpSJkSEu++99g6ZWr7ucpRK1ALDqvihBxuJEZmf69oqMbsK/mZ3bXy7fk4mum2ioas2wvFs7N9B
15cfZdE8xS7oKwIVB9Q88Y+k67tVRhbWvsaauao0SYw2+VkHMXvvFcOiow7NYtNlfNBqWPkUxNuw
QrQ1IRXVuvuBLo9RFJxHBpL6M53lWv2NYYS+fF8SX//wysi4FLQ019IOBDOp0t4K20EGaE7Gi4iq
4GLO5k/LiAyABT2DAyf+hbkp3Sddm6yr2IQsngLDpal6Do103grg2CgECEPi82L+3SYnWfs3MThE
oWm9pfKITk3HX+poUpbUeaukZydEWmVX3dlKamBMJIbVVZH+ZPv6IU1YjOlUWoTojvfZW9QgXZ38
JBbtpEJB5qJd5/tMiD0ZFmqr6qH54dYzh1PR3rIg+2GVhqBET61Nn/XmGkfrZzYCT0XpOrkIJLIX
nWlQtw4uvLoDGTXmzt4bsJTaWfNWIJySmvG665DLgNPbcOL23FQNQz0UWklZFaRUQwAXfAT94g4N
K1q3PaAPmdRnGD4HmV292S+3icJIEYv5uDCc+sTo1i74QemC4zTAy9a0xi1Kkcf3ZYQajrHVCdZp
i6LpG+endBDuxgg5N/AXUJWl4aEczLNn0eCOhwBNEJ0sFR8jsiACIYqd0RL40PKsyzd+3UhOziVo
Xf+pNsxD6Yo/2g3lzuAQE2HTgNJNsEI3zCw8TaafnIBBW09K+xHwUg87aZMEuEw6VE1Fo62ndkSf
VXi0Crx/E2x8PcGqV4Cl3CH4UEVfX0oQ74S8++OmIlzrgnh/A/sgWHVwhFDlIzWNy+RYMyHUhnGD
NVc9QOG8914ZHmh68UAunyfx8luBA/o9qLD71W01rZNGGet2IgbJAFQjimaCxkczvDFzDAHlqB/h
WH/tSCgan6y0IWLGiOPjRELTdmTK5MhwHaW2WCcJwV391Bjn/3upnXFDRa72wivmlTFFd36LcFvw
UBwsjBqMEIpVPI/t3vHV9GqP+Dpad49OJNwRbr7KxklebSX+oE0HyTZuh1LUZ1APJLc9hwLP/Eju
4lylck99Bw5xxOR/apC7/bt0y1dZ3MZrq+hQrlXdcOzrQ+1fozJ9GWu3QHqyEOO47fpXnzL0ZCEf
zFdMCCrQJmV9EsivgJd+D3xWoMZwGalhY0DYJXYKdVKfLgVmDqnK1VuVxsu0l9lqqmFJyEvUlsNa
LkqzjlFX1QRfeFIkAT0UBfWnjf1yNReR2kq/xqA9gjXWM7hMEbJmTjJ9CUT/14/g4tOrAjblO+i+
4qV7hs8Kz1N7TFMjg362JLynNaabGUdXki1yeOxEjDRNYg4mdy+sYKLX1TFbtTfzaNqvHAu2rEHi
dwFbdcX+oZ6I6Pnr6YwxKeBme4SpaIImeXbz4WlgThE1YLDLCWG+RFEaY1Z4NaZW7GxDTac6YG3K
eW4YO5K64ls/yhyXJJ6L84AnlgAD9gmCoMMzp+kUtLUqNlj4RupfEW59okTxRtog3BIsN25zdgJJ
piPIHjpr7TWPTOBxflSA7rXazzzPLpYAwdmnaf+ETuqroNv6ZgwjMbgBMVIONLPWSoAFOWTnxIsq
jA/BMdw39KTGfUr+jk1/jYZ2+E199DMMO/3qjSLYtQSGkSGtjlnZtJsMsSuygCxZmcDbVnNc5rep
n28YTAkPHQgkq/O5YN5YIgic4BvRgGhosZj+zu4dfwX9Ux1CYCeUpMyBlTR30KmfFcfiQYpwrZv0
tCiy96zw5GOahrmVkfqo6zHEGoMXBMUJ+FDEr27TngoRH5GI8tz3SXwamWP2TjjviXN5D2BVvkhl
+wgtMKP6XbjTpUTQSCWpKhkdUGYfknm0b1XWtRsXDimybe/31OXWo3KxIYcksfLso6eCuMfpIPhr
2NgaYxoNb1l20Hl5Bh2N2bIEaoR5vXru4SuEbKJXiTJPTaRCBMiHtjnT0Gs3udu+peY3S5qRrvcM
PAG/BqN5vyt+jRI32tQFPiL2yT4nSX4ZlfUnTvzxOQ/Ee5xaPmkxPk6dJIyJf6PHGRnDCzksHz7w
+cjXO4r3flEl0IuN3YPTusQ6FiQZ5CHaeHzdlNFuRVM2zKR/FLX7mHKjeGRR9hZXudyMEehOF+mw
pihzYfjclctuY6pxY+liN1kqunNs/csxFJOXi4q7bPqzxpxLnnQV7rPUz9YUY+4lsSE44xPf2q5/
SI2pvIf9jPBt1kcn9/ZmahW30nJfq9bL2VPLr1xjV0/qFh6z4a6lq3GjBEBJ+q64ocggYh0h345s
+bWBdnGrWtYeohOendbOz0yTj8irYKWCEV5BHHxnM/VvaaterKy6ouOot8PUT2tiRS692V+tLv9w
IBRyLybPEeoNdGLOJ6s3lLtZ7Mq2IoyxN9U6jod39uAIXql/kl1tP2qpNpxoyjNDvoCenA5XQFPW
TqdbqKfhC21aBm/cDuzYv309Yoh0emNdRmNxjeo/pc8co62AxjYE9W0FqefrsonHveh/M09P1vSJ
UaxbtHWMDOujaz/4Dp12USAAe6RNhdsxhdc+LKbamvxC0esRq3y1iX8yDKfNT1+qcHLUolbzkkrk
33bGrmqmBogBDiR2KQ+ufTE43R+6lmRbcJF0BJ0fS4znqIN0NyAvokOt8bVhNDogB/zrccyIlbw5
Y7zLbf9vmjXxrkiDYcGBgMCMZbzVpDmAcWeN94e4xiuinb0Oo+lmdBaqlzE4OZ017vwo+Qi96oWE
4OlylKbL+ZOFhKSUwQK1cwyVnRz4Dgcct5weSX53VTAhkQ9I9jCnbT4hZIxzdJ+1/av3o/7eQbPb
tIMNkbeZb26dJy+NZdvgxqutredyN2R9s4ZyoO7gChUYbb5y6traQCC9hy3xuRL2yZXPEBdhJ4kU
i8PwNJNKeNJxbmLlCqD336y48QGNGWg/dXcYg6JamRrWASPT4d8Fl1wOhSlj84uQwUaFrPbu0Dwy
J/pMg03eWr/RvPW7RqBVsro2vmCFI9G3adKNxRt5bit3NUbNvI0t9Z/I4uBuyZZMyUblO/os6Tl0
3XesvME+GyrrMMWv/KcEhoBUC934SISVzbaoMELxlrrbYAb80zKS8EqCY9uxhBdDMk3rkwMT0os5
RXn6UqCyKu3KOhZtvCgKq0POOA1zgJfB3Rn1aUB2RNTN//mKTsK0Lwz3GoVGcNNjE0KAL2GY6eby
/a28WiAmNclGXTvs6LU9jXlzNEcKcA8vrMXc7lb3A9OoJkxZRBEPl8vLIOHANM95vY18h5fL5fsP
EomOzM4DvfOhGWVDfaubmByRglNRm0nB+ZdgBMgI8j1SaXCW0zt9AtINkiR7h8G7qpCjbdokxJnY
mfxxcyKga11Tgb/OXWbtZ1+kaIrS4mF65b115v5AXwA9yHIXyjh9J8pZHRyj6jfJ8tJC577vFZSE
ebQI9TGk9Rrhgz4WJAcbS4RW5lvvSPzFfmFfwoiyg0dfe6e81iAK3GAdJX+7PHoeBvtXp534w7bK
zzJnSO7jQezzRO/yBgH74DvDOdPhVhomPX83Rs7P6bRpSiqK/tx1xrubLTxSEzq9Y9O91CQ/EaSj
duCfm2sb1c4hFZwuiTY4SjcuzrY5bszR8S4KEYLv1P5KeT2RQdN/ipPPutPTG+UY5hBp/kL8kB57
D/Y7fusNR7evGJYw5XPiw1eY+pVVu3+V74aEdpf/IcPhkDP3BtxSGH0aRQkmFKc4YPDZoo/aMB+K
9pByYMwlwyYK/K+0SW9JT/cxcUqKUb/61b1biwwSKVh+hKtJjxu4876phbeyK2z+XeFh2XMFTKMp
WPnzzIkXE5OQOj6qhbTivFv8wnftZ7+Rsgw+NmZO1syzcOvePRlVqJIDQmvij7iUey1FcRKD9zZA
lLl/X4h/piCsHmzDx2KeJuwstnWHAT7vwF5PK7Vv3UY8UgiyK4078mCFRXELjcWkI8Z7HtoV2Zzj
vpOd3pPGjhE+ntStqmomLwYqkjwosBOPwzH2mxfbT6w7fTDz3yWhN76zWqvlENVsasOlCDSXvzIW
jVqHhIZ40vqSfUVksJqzO1ONcqcioPOj4YkzJHMiA7mJgkvKw3WOGtZJcqSYkQTWwU/skxNZt56D
D5igFm4BzYnOD+6A+8rH96VJIoIFR0dsHIxSZ4qei6j7ZN9hWV7FdgvvP88+4mYwjt+vvi+1tsR9
BlQ90rYGdY76iKSFc5yEd5bzbF2JDo5UN9OQ5P/YZ8icm9rUd1AG+h6M0rui6l9R/pFjkVEdRYNo
H8FyQcdr3FRKh92pGjiNzhLJzLAfYay7Jvvr6qqi29dO+ci1vqUYX/f0lVwi7ehUYDB3qZwmizzX
aieMyX3YDecQpFj1Fsad+6h1NjNx9K1t6SXtDT+rIE1tW03ZtK5H/3OqrP7cZv3/e/n+XgZkdRWn
pnWyMJtW9pQ/ZbDtn/MsekSC0/iggiemvEToohQFhY81iUlIQEHqlZ9DiyFo8sseakWh3vzAgkxX
Vp/lvCnsPDuhyyH7xDdp3wcxOdPSjE4mJ83PoHNW8SCNt1QMDSrn+lccElSnPS0/Y9uBfh1WkLl6
g5e+/nA86Tw418oXOj/L9O3sI5R99qa0IT7Lxr9BFuanEZSkpLMcIMPk5ez+cDkdn5o+JB14MJMb
ObvdarCnGJhkW+ARmZs9Hf34E8v/7wKO1Z3IV0FtPJJH0AzbtEuij0HnNib6kQBYZisfTQi9u+py
/+iGjnqgSLxA4iQHZhhP/rhYCUoUJ9cAM9JV0IfexG1urUXoMY+b8ODYdDgq+JenjPkPg6nly3wJ
xIqKGXxNlqAoN839hDv9kHTKfzOs8l4XRr4zLW8hCSoL/YgzPpC1WtCmIn9T62T81S6Xhp4Bhp8C
+L5hY+aemkeN8YLt3dO/CplcjTAe39O6mvaqx3IOYSNH58npy5RqOMWeM5wK/BHrpCL3Ah60dQu0
9UHmonhjWtaf554s3zR5G4t+fotoMNyVdJ6+X4luTDB0Q3MNoXSd6nJKjqaTc1geI6bpLrIFhfV2
JpZj2/ahwVmwS/bW5GVXf8QfLYewP/f4VzbCmYioq+GaMMx0nBNAaecUsUGuCmhpxyDX9+8quPOH
TyAd/GhpxCpXecRsdPI0Tm75sDu/XBO6tPUBxb63ZLOSwyX0nSND82Snxc+EcKMR7Ocro08I96N5
qrN4XBMdiC4N1RqrtI9O1GJbtJkYojx+zYNEX6TjvtQt5uy+6v7DGZGs2EAgojoY5gvPu2JUpPMy
vmfTvjRaiTCfUn2c6t9VBDOUQbuBoaZ7adsTrcSazSN/ZSwJz3jGTIcgm6rUQJqGlUbrAgTzrPiA
WBo7Ge/J6SLzzpLyqYwRk/PPr2mLqwNFQrCKstbcRMJ7a8cQxisut+2U9X+IfLZpbpfBObHsp7y2
buQRZRe/ZVf2XILKw9Y4eouIwvOAfxTang8RcawToxvIsE9O0vesgu0LSENroxmob8exzYGOqG6d
pk5DBpkymZAXK8RXwYEyuMZ2zZwfAUN89ZbLhPLxKIYCSVA9nEk3/jX3Iz5+j0VJO847g3bgAUw8
DWH+Qu03k5GZAEHN+5Mp819NZZmnlhz3R6nKjzi0j7M3Opc+mHlg0TVlvoPdyIh/L5FCTdjA0S5A
OZRGtjHDbKbmQZ1ROPOtd4xmFXq1xSAvpZ5YxDpDDcy3yJW+YDNZuxGdg1YvI/9c/RjxB67HqEDc
oodVULn+GiouHKNwi85b/owW3r6s7Rckf1+YgeeTVfvv8YdP+lHA5repQsfd9IZPV1oyXZjKGtht
fEJnxcIOn9BjF7GF3jkkER5jq/9TWvH8GD/9eJMpQ/Gfjr+dSaldxfO5LZABgzYYV0VXnvyWhlxh
J906dpHmikK9CI/BbkgAjEuFv0qYZanEfoXlrYl0pL7ro67YxEL5G+YTbMyI5Da+M2Un6oVtmLLe
uTZ+2YZzvpmVB+G58EEpL7dJkX32rZMeGmN2t3k0xds0B4+BtVNsw6ylxg3lEiAwWtx43s0nwHad
DV36bPliS/uSNSoO4l025RDd+gK80xSux0HZK+H5N18k9rZp8v+yrY9qcyVifiva67SH8nQDNQUA
Qq1AoJnM6ngwE/TEZQDJICdZJ0VQS5t0+pKgueCLMl9oOP7lI40qN0EsoqtPzm0BCTHF2jOfUvRN
z1Vs5eveTBgLtb97YPFHdEOMkCT8kJnI5ICuzjnlbRtMxNLjc1MMw45hEI1/tiCs3FevFDSKoDcg
x18Les8wNs0nuCr+KlDecOzq/uGCA9hKOUGA091SL/ggXco3tEJY0iKP7l4ZPXn26+QzuwR8zTi4
aSqcUgx0mNsZt4hUCoPoHxzjrGM1Eo2e8Ba42jsdR3TQJ7GWrM/rhvlrKPyIXlgrjsiaLkZW9nfP
rg85W6KFke3JJHbi5rrFM9OxLbZzUcePJmkwBlJlkdVAsxlNvX2yy+YrZ6y/C+rWPTfwhwzXRAQA
BRAeJcCH+I1EAnUw0+i/WpXiSDc5pLsVFEcvyXE0jOVqKCE4Ni2CE6wJDlPXtdmi5B7HCKofGpqd
mXS/amP6zKthPgB42Fg4EJlADzDhQvuc1XZEL4riG0hBtcGeDiCfT52+ab4d4hdP2YCDTdAtjk0E
Qd1V07saR+Kig5xnZrGpNznOkCYuGAtQSBXwwyYt1iGCup2wVLlqO27ackR0gxdzgAa4821wg55Z
w0XujK3TlByIi/Rms0mcrDkl0j4Uu1x1WBSnr7Tqi3vumptOIqgQ9Llq+dN0nOTC+J8U0Q61YeTF
42ZKu/Zken/TyYVaADLMQhe0bzrQTL1E0wR0AGuEgGvBsrdxDS/cBallr6PCfyPJs8OHBdUFjhSC
C2yJst+DNGF8RbfBph0zNsYXqVtoRcfyd8EzRKbp/Oz2hILxG3tF/cryfi00Fr/CuvdJWj23rART
/Yjj0l8X3AU7bdvJytEZCeaC27ca1K1p4R+nWWLuyjF7GaA71JbJcDAHHez8VzdWeCoGHzkhakIz
j4lCAmG3rmaaNF5X7FG14PUTot3kNnTNhBnVHkVqU+pzMKPZ66urFywEQhMbZ2p1710mWBkbX+4S
2DhOo/bUIvHKLYdhCYExd2MMG7WziFcx3J9LMMMCEZ1Qi2rREe7E7m5Bij6Psbq5QZ2uW/ZC0ixu
Ays+zb12FVtLA9B3/7RCXBLcX/kEmb9IiXeKSP/zQvrskM1WQqoJI3PAzz9AiABIgcFvYwDs2ix2
wD6dim0ROPTUJ+B9yrRXbQYRIdKUTSVIXNlL/sV8brejNeEwn+FNkvnCfSX3kUXLhjdWZFmzrYdk
I0ubSBRr4V7nIBS8bOUGSh8qGwss2wAwk7NHPGfTE3oDTqvYS6hSqusPoYnzmA6j86NiBFIZAta4
A7HStsmBzSz2A5sdlp/Rf+99phFkZGBfMSg3EqbcHFlNaKJn3y5vLVpGdAxyDWcqOEFRPUQlxo2x
+CNDH9JVeQqn4VCjlcQFKVFDds/GPELj8+TXlBbPXdacPEWsVG5zzolhzqwK7purG4rfBB5tMnIg
ba+5JHHOFCbfl426oKRlllvlcOPyyxS82zGwBs+Vf+fdco3HYaQ/ZMIXi/1sl0PUlJYh4HED/rVJ
dBkKTXwgDFSvcsFQIR0Ql7gpbkmkjsrnDQ4cCi03lz+8yFo6au3zPNuoY2CruqZZXmhIqgofj2OI
bCsEI+SZ/masU+SkFcN9AcTeJLYHGxH5QREia/wcK9EQpDxbWc1Ri6A55AfHmqkFG3g3XHXJzd7Z
4yobUANTCSIgRjpMO2Tn5iRaqyA3zn6Rc3qNrhbgHjN1F9x5l69wZNF3nhK6d0XyLjDEM6IPdqbN
zFcv7ovJqjyapY4J7aI0nrrlooe6RH+cp6cwNX8UCL4QZi8BsU7d7ApW2ntoJsNhNsEMl+C6yiNJ
ptbFqFpjrzpj3Md0duAWaxemTD1v+LGKve+29WsbBvoISIueQ+nUr2bdzQ+TkZbd2qu4byg9hek+
vr9yQm8HfXK6fr9SJLfdpcsyHjiH0ppvCGa9S0I23YiKFaGOp11zJ1WZPhzl8w6zTyXLqyJ9hzuZ
nFRAXiEW83SXiORvbidApBMRrzpSJi7WUH1lljsd8gk5aJ6EzmqWgwtNCHRj5VjOU2zT0ZxHQs61
hsEw0fAMZFQzEgS4sIzUIDfBzUWB8FoH1mkkyo533KxPVtR6B7cjDS13d7GR/XOtCYVPnPnbeuas
UPh0K0YfxlsVJHJTaYBzCeFB4J8t695qIk6iLoOMUhCc1ksG85Adg22kKIfaWhurKHDaLRJY4AOq
QV4Y3OuscB+Mxpy1AuCwd4Yi37aU3Chys5Dbgza8p85kZA1ntGsbZ9Ri0yKKXfc6z+9YHd+VK4l/
CdrnwChLYo2eiqAM95TpjH05nd+npqav3TdYa6JEPc04+HaZFYd7t52nL02mndduKjnJTxWZn33j
X4gOU5eWNp5Kt8iDq9fSbPKNlClHINaPTUVczYYRJhE+c7XBJolaxiray6DxSebFJjF1efXVxYky
ah2ilbEU2jtFy3TVtAR4d8tFdRNEiRR9WmP0zN47lisfDMXtm/2N3fWvCKIY9I9n3A0rwQs6j1tS
lbtDqgQHxTFT79CXyIdJGB2hDSpxGddDuAeP0/2jcJsLinuyuw81ZNluiCOGAkb14snpJC1fXskK
iHe0Ip/yzAsvKdO/luH7BknDfBjqyIZbUL1NSOHXecONIyezOdiSrn4ZXFwkb8zEOwJWeeuCEzJV
e+92ZJViL5zPMkX/GwfctoBIfjQ2C4rRRYRCdMzkmmEfheNX1HsfXtGFr8bofCorMglBTZ9bAitW
9hAzGDOrYRVF0QealPieJcPwSj7SLvdae53MQQKDworvwXKhDANDahfZRtZInyDPmEdrctRrHBF0
y83z+H7FoyxXteuxtyQV4cHxcLOXy/dX3xdVy1vmpfmpbtGd9WAjtwTBoVRm9otGzBouGBcMuTaz
mZxRwrHNDvKgXS1MuFAUr72NbyBC740/giogNKOPCtqE5bItadgzTJtt82pPh5CUiS9zio+2Tpw3
f9EBm8QHW2PPQjW7e5n1TyMyBdtw2g9QaRTunbHxJ4vEJlrSr4VCapV4ZCbby8s2zx/oACrGHNWj
L311jKoxuRHShlrN6D5z159OCd2y00SP7NRmVgDONUo5ACvehDAfiEAup7WFQgypI4j/OAh+fsek
8j/KN6TzElhM3XMr+ualzsti24BaP3ZeK4Dd9tFd9CU64t0EDZSJagzRqdfRTQWyvyT5vBmX0DB/
FvaKJwhgatynVyB1uO8FjNXVJIE2hd4LHe6nY29Z6meNP7aPh+ZcgvJBGxjsu0Ws4TmzgDXb31EE
R3vRIHl2FmdwCBj34LYsZgkV94tAV1Hh/53UJS5acW49tCjGRGT4apiIJTcjIc9B1MozaIP//cpH
YXDUoIm6LNbn7wt6Kk1ITJdvcNMTqkrCDIP76MksOJCo0FnPC8OndLv2KRvkDwnTj5g3J74CnKEv
cW5S8u0ypqcUhL1iNMiKkjQQZgg9cbcECwkOWEP/iIN5T7/UODaQzWlIYLo0GitfBECXVnTd1TSm
r54e2rldLt9ffV+oP8dl/rT4RqfyjY20ulYhy05Ybcslvs+ia9lxrq3hZK+2Q4Hg1wskhPpaxOoc
kG2icvWbA3ADcjjTL1afscyk48ajpNrhUurf+7h/ikMotBq1z/EbxlRIgCxahvLwD8b0/RoLdLPK
OnB5ddbn+LXa4da7KLSWV0OQvOfNBEMj/yi7bsYelMw3p6eNSEaM4tTA977/YAyhJGLnDTahJv7R
GKBGdrqZz1ZmPI19pS7aHIlXN9snBxZF2ZjuPmMBeyobaNIiHx7CHB4Q2u0Ti5B9citsroM1y5Vh
tTYYHj/aNzE9OD7qae06JrXiiASQKYNbiqsM6SEYLDnY5qHSLZGJVxcw1dVg99hncfybZkB2TaiM
AK+iYQt8IrPc+B4KSOyjPnsOamJUsvlKo3teBbmNI3iKrT3MPTaqtDGPpAGy2CstTu5Atm3g++p5
uedUjqDTn+7fWwpCdPsaFfpgmfbdzubwfaTcPnDQwYmZIKRHDHur/aa6F428RUXgnf69Aqx6g7w2
9kqc/DSEKE3ucbjRaL/+BRsI6RccjNZN5uF0CJ1nZjT2Oht5i7pkjOG0pMmVNJB2x5mIPcsJg/v3
xSTWYPN9Geh+r110tFsOhuEV9lC99xTenrJfTl/EcB50x9nSFRPhsJR/NzIsOgiDTCInemGt12kU
7/13kyE9fv+soliyMAIz3bqTNAkB5PA0Zw6SwETdhm/Uu1oYitNy6S2Cfnz5EgosgBadRVB3JSPI
mh2vz6qJ4jrYebotjvTK3XMxGB3ANyKoFr6n7fd3yk3GrkFNIg/u8nVX1ih2KjKjKz28hHpMN3O8
qPfZ02hVAjFoGk1rLqDfN7d1/cdVLcOJKiecSiEnHdVbDGSIUZm4CsNzsA411o77PVzxkI0MHgNI
hQ6hP4DZ6k+3TtKDT9IsW111rcn7PJXL5furejoYg6+fQqvUz02Uo3iumEMsd8noMKiwJyPcSarf
HdrO35UxmJsMjgFcdUWwrsD9Zua+WqV5GB86269Ohvvpm2Hz+o10naMP1W3Ji0r+JdjNZQsL2s/e
aJG34FfrnlEsBssedwbErmBeS0rXzbcH+duNbFkeBbYx/fY7+BSTIeWPHJ1d5aqXAMX2N3HGw0U1
NQ3oFL8+RDWJhAmcQpALpn0Y+wb/Qon02/NlRY8BZmpBPO8zT1GG4LuJb8GUMVVkVns0YqWeherl
lobDDYmQcY0CeQtyBvI45Mo3XKRMuJZ8G1/XP5e4FMRYYn5KqJxlJOyrGDQR0vi7XPBjPNRPo+9N
X76fXPO00fFKRD/JvrzjWjI/4E2IlU7opYEMqDd9o17SmSSFMDe6/ZgFyS4uW/8jml4c+ObfiO+a
ZttaDcl29ibrZqUqfejBuLnZwTAK9YUbnQolLtXXaBGkqVFNy6kmcQXjm2QEJHVVvH4fHXzqI7Ou
AzywdAQ1J6PLMrg6ACe4ht5wp5GI81C38W2KjPg2R72CmtjO+2aioBg7q6Z2G2F0jYZYo27uD71h
yZVGw3RAu+jt/UGrba7+NMi69xUnwR1wo3iPJOunyTKx+k7ZiMBPrttQcJAGiEOpcKmLbZQmyYOO
SYhO1Gk3aaHyexBxFrMKpFodn65EN6dE2gHgDm5yDpgEqfaEpBxZ1GhCRUHJzMmR92KGayfG4icy
mRBDUk+qUKSh38b8k4Ks195W5bl9TxzP/JiD6q0fAH11bhIxSFD6pZGKnpL2wo3nVD49dQ89lB/K
k51H/jInpOVMTDDwWvNGQ9yk4EvRCIf7VnvuT7ulRPGQP55TZjtby06RXau238RM5k5UwxbtuS5Y
o3H+34M4ahcsAJZ6LlpoPcx7nQPFAAeMzH4K+0l8tRXtHgBdYuWnYt4wzZR4itrqOvDzoXPKg0ei
wztC32oPa9YljgdvZuHPqE0r4z0gB+GAZHgTW/STm9nub3k7/B0WgBRovxUb2L9Pwhb+GVfVX0X6
5WroLVCMC//dFcQG/X/f43FVV2c0ngrC3UREMrsnmisevfF5wvq4ap3sSdijvKSZm2+U7JNTRjeG
qT9d7k66ySHmTSCw79MEOn2iu3ikod5w7OA4NoxDv3MdWJlmZlU7M5pxgCUsojIvPzTtY9BL6p5I
ByRgCmV+qoGCAxE8RFHtrXSXPDtd7X/MNia9wOXZRZGbokKsy5OFG3RVh054I1tY/8zK8tapTD4q
i89qTszxBBYawk/FedztvVXrB/UutSuykJdDnDPoDwRK/tkNHApk4uvZoZhv9CknRlcXyzb3lfWd
c+ZWLp6JHPzsJ53sl4kYe+ToyANo8D1TL3UmBQgzd46ryM90sP+uwmQjyRogxMJUVnnIg5kyHiwW
w5Kav8WvMzMIL8A7QVgz5cFR2mLqK3fFwDQc7vW0DnsY6X1h7xMT8XlsmvqiIDN3iJrYshQCXuFv
cyjnOvT0ElRyqIySHq/Dc9yi8GIjd73TALFhFe9q7c9PjuOOzPHRqFAv/wraODxyyCaxdAno6OM/
Rl2SlI0Rk7ELdj3YQ+xUPT2l9IcscUjCMhIW+RP+gf3sf4g6j+XGlW2JflFFwJspSdCT8naCaHMa
3lcVzNe/Bd3Bmyhaun1uSxRRJnfmyktcVvW5bzM0ZFS8HX87srULdL3s+8jN52JLze1BhHP2mPej
92LFLVWu4BuR0XDH3MKuqR5wG2AY2GBnNaNhtZUnKMbK40IQ5kZECu0GX5XqMbRUrJPMmB25Zmx9
agPx0dXx9HdKE/BiXWE+N/6Scq6ruaYwaw9n+jIGP8oCHgEC0wFyeHsytI32WQZdpPw23zNs7/jJ
vf+K1JoOEI/7J1zDJAUrT36HBRX3hBP/AdTYW7E6GKJ+sPpnVk+b21qLrTbbZ9BAIpsp/adpGwfw
A+2fPq45kFDMvOsWi94iqsUS/MvbVPwj0i6PxkQlHXYGDMS9fzNwEF+7II0vRcmQOH/kJLn3sZrY
VzB6TkJ9RnfLBpX98ozMo/KPYl81hwNWJn4KA3WDc08hjtzkt+wIMNyYu82MAOoa22q1pN+YOmLu
PwSixb80Do0o7kZv03H1OJWsaQTIynpnj9byEuOffOqwqPCmXV5K0/DPXpHQBiEDsWFCPZw6xhcb
+EhMmEtvOhi8NXdqtUBh5gdMaeNiSt1NmbU0LTOL6f0LWjcmaMteEDDEWwLznOc3cziT0T9BqDbb
W7bnEC334r+6cY2jaL3wzoW63XrYoKKpl8aVGkwu663cNdUEWsjogC0ueXJp3Ok/xnyfQUHBZDKk
1Zsnyo3pzbtsMoqjGmw2R7eSmyKBqKAGSm9rmxwxEHMx6+u07o0kXYqzU9ALtjTPHYflCzeBnJMn
1hlRL/9VldE8Fyi7baxXz14XITz/YtraUzHTR/6cv/VlvB+qBLxjMRq0FAvqBTOzWRcwGkzSZmto
/3eZeN6uq8prUOJpWLq52LdtH/KssTWnvTqVHns+kuWWmu3DqA0830v/FnfxS2r1I+KpFW95EbA8
j3fR9mLvxkSse0g7XdvkaFXet1qIuvdJY53j2fP20IYURuZdnITUZCXqMMYZ42VNmQq/arpq9K7q
/Udsgo+1ZqBCQb3e1zZN05nJfH3oOLsVYwd9Vi+fecGMB+XqVST2dDT7YYyscHzxNYa5NPhN6yUg
9NjagI66dyauFcI+DwRss52clH63gdSD5RzHi+ZvAXkfoTDwe9sYVLd9F1L/7Z2O95aHcoWn+3ed
8lvD0Qicce1+4CQdcriuhIj35PDaIwcjko1DHqEwIt4V49VMsa22XSrZecc9vHmKfDWWaM2Jo8G1
OaoS1ih2QkPxFM/rh/5f7WUv+UAXgEUJxVWON7sVRM1mGJwgavR3uySHxfjsu7L5GpUSuy7I5FkX
un3Tfow/0tnjyBrfcc08Whbs5AGkyj01YvMEwTk+lJnKnxKOrltrflZWZ50960cAx6SNWZtZx5Kd
MgqGGDLCLbQ9z9yjWU349OZbsBQE/u34xQR5gsvAeKRB+N120uSCEgeqOBPOB5dXtHCSYEdrnpyP
3k9ftPYKgji9JHZBa4V03YPIPPcD2v/Iah/4iL6198EwWwKMbympGfvIA/lLcTYxJsIb+1lzP8sm
sPeoV89UFUhSJbyys20+G1qswfqlvC0O8/e+gRXfxg+AABjYEm4dlzTbxeENn0IGMXU1BY4hkxgJ
O0ChOm69APGN88FuJBWtMxjXTqLoEhPei84SQp+peknQSKhZgGZIGRFujABahL88iMlBFYT7d4T0
/1LSV73rl2CVQSw/wlZIZ4gBInVqmhzDBssntkBOWX1Ua3yixhxSdz29Dmwvdz0I+5r54yErWLZI
lp06rHDnMLXeM+UDiMNsvWIWwjNlWgEmTKhI1AUNGN3wtpBuzavpY5q/XbP5PTYjAZ4k2FBJ4/PN
+AB0mf5v66X96/iYZAIKdbGKO/kTExz3aihjo6sRpzEvytVbPZd22VxamYdXfP6sCDod9+ZcdPdp
WbgL9RkgVMd4qPulZGX+lfvsc6nk+YdhtqkwTGyY2ra3dLklmTNBOk9nmjuUHY04SWgnwMeWLhl4
iMVC4J6tM0HWAP9igxxcJN3GrHTE4ac+O1bvXSeReld2LxOvHIUL4C2PzHPmg3S50XK3ufx8YJfk
Tx3yBN6rCzw9J8KdyBzwL90i4b0gPBqZijRfZXT21Sy5IyqromdAugIzaiUuhnrKDQO8WAPikPhZ
fC5pPHXTaCpneXZNOz/wq/rDVhzQhjcHFzxFveWNJ2HvvcRxKaHU7tmqwhgyd43Qvn5vdoIrx6vW
qx7KeG2WLuw/KDieqd8rjp9PlR+Oj6xEcB/6J8upxWkI0n+5Z+kHf2HdLrpprxty2XCsvLHsr9k8
OP/7UHPXQLLs200/DtkFntN3ihdvn9p5jljm/0kNh3HXqHx7W/Vth7RH8Xs2zvge2mJAQaf7AAsg
BnQ0cKaAmD7s+q/0fV6pOfk7ddWpxDaM+ph/+Awe0yAEoVoWOP5L+EUCzMtaFUHkZcsEyGJ+m6yD
FBc03oTY2sTe46j9EzAaetxAtWKAhuYs8C0dWsN8wz9B+4wn1bnjDL6xPtLWxHuuxEUX9XJNbAjo
gtszxUj/kR8hqzDPJ6caki1n83Hbuc4pxAwdcSSotpWNAS5t8SqEVrDVATyDoXsytcbYUnChWRSG
1IKVnwGI/ZoXy0iZaRZsOwEEOEU0A9YfEtlFKVPWOazyKppneo2L0rMwZOZnv27Ti8lVkRLJ7eS4
pKlcAl1ZnVk3v8o3S9o9MBTYwwbgIuW4KBrrIzM4eXbv/lCn0V+HOLhnjVaHeWoofmtzmEALycSK
umsKgyaBO94wfSjZsEfCBoszj4oT+TmmIa6VKSLyhFOXrIbn6HEjPTs+IMcPUNvk/EBGMY1gMZar
DeLARDK+c1+YT9IcnryWVTsdQNF47uCSj1a/ZhN0ky7aP9Ibyq21YqHMoS/uP38yuvx77hZNZeiR
Hl+Yu6a1IXAFqTaYbQCEhL9zg9RVyZrm87Li7TOzjesPw67gEOGgE50pfTmSxnCuHtZgOtmLRcDh
yIMPfs6oTXI6+RrrfTQSvB4TZlnosMZZWwZErX05NT9hBnmp4/JUDANmkZA6i5U709dJdiT0di2A
S2GoQBbPPNz71TB/Wpn4oPYwPyXKJCZJ3fgwS8SE0aoOsuyoDejRN2f5xyuoGmy5hGhuChscHxhE
3eChTvRLIgK1HfFsHgKzPpCwfi5cBsyrFS4P1AnwiBtNOAddqpo4BJdrqB0luOG3s2F3f1JWXN9j
WrId2OxBN19BnlEjWpCd54i/qkORCv4KSO7RnIp8n5eCfhviyJkYjCNI9rE/AYaaeS/E1L4W/eYe
Yq88yYyBQmf9AdFVbBnAYQmH0q8B82HlcqdjXOBQd9PhYLerlg3ebeMYaB9ish7lnHC1GeiClE3w
VGbODiwEVneDxoWadsKNmS2vbm1mJ7sdvlKVPNtu+lflA9xuYIzkhnW6o7WXQC31iMmDxp6O7Mxd
2mufMExwRlC7hsmiqDvxuyfLXw3L0Wx78ynhuJZYJwAce5NSVUBPTRtZZkHdizGAR86ewdZ7v0yB
JAtHqmA+sFmv2sxq+8dmNCY6dlbgMPbyTX9RatIPs8HFXQgXFDYz+0Uo66FAXV/x5jW3q9zSNruC
hW9YW5hgMAXPs6t4kFTyEPu5S/sRyDaZffRW7Oxr/0ty2lvk2aKY6VqjVj8avlFeiix4mmtHbsLe
GneLGK6wNZjQEpbG6ce8FmEgztTyYo0fZpnKh9GmfY537jkoq/9S17PPTb8eRByA+QZPmWYMG8UM
8YBOepy553lfZlX+AqX6KI38K5N1fGJN1eBdFyKCHbWIiLb7zp+xRjNZutaxTeqRtg7qUxpSg0cd
F/kLDhOmor54Ja4AC2cxx33ndH+GsKP2iiEOOyHXRjX+LWg2OiiL3gN/NhjWtemjKYbHuccqKLMB
aWatT8WWnOxCQTrWMn10qh8Zuc5Xw9Kc4s5Z97lFeoXDlsAX2ynAflE/kAViGuuVyc6Ehco0bjV3
OijqyqHxrR/6rZN0qL1FMCHjOZSwJXZ4j9dVVtdJA5Ug/R1TcHaYGswhM8cIzPQCm5FMtjAicno2
fH3yw+QpFlizcrt6bTAqkOKXX52qTMackhj0+iEQjLtzSENYNKmLDTDHuB4YnSnp8YU0HPeCuqYo
ubCeh8pA9TE+Ge+VkQyTk1mV5rUJ43ZXWx2HBob8sOs9xl5g8Z6o8st3I3V3u3kQp8ZJ21fyZHt+
xcGV127bjzzj43rZmYMP0oyUc5Sh+Wj5QJCLvkIImPHGzmasz6YzhBe7hbE6DoytdHfKBHtHDHn9
lLvAThBJ7pK08paZBjN2qz37pdO/jpV+yoqSIP8YaO6o1XdgWookIQFoF4scFl3GaoQct4OjmKeY
BsdJAIoRgsU/1RTehWT38MI3ea0L5iTUrzg770XaLksR4Ld8hY3GqOkyDs+GACjrLQfYZATeQXrQ
g05VmzmofRjz3MV5YT2Qyvpno5QwByciGZNNtCQ/ExFM4PWZ/TQ5nkRLNYtdXCdbYBfFgwh7Tb06
rkxLAslSE28PbJabwZDGo4s2v2PUyQ2QXmIszXCuva1D82NkLSBvBzT6LXZZWQIOhSnzZ2oBgWBp
I9Gi2efTDHIsbWH0GDYrjZn9dJt4LCutSXvphx17/v/Y9oOXUH9gLE5UGvooHeoMG6IFTWtQ0jC3
9DoJ1V9TAeyiK4dw5xAwPxdec5xaJudjNQHm68ebrOvhZBnG68J9fbcYIw3rOHm28yjdg0VynFWa
v1+UOD7yAK04ViZwMHj+bALWJR7rSGrAqTNl1anIXiYb7AtHkBiMFlbsqu3jI2ceSbOJbe1HhxOc
ue7DmQuYnASCgTP07Jj1Hb20JHI1Pca6rB5W19KenxsJa2Cix8A22E1DZZ6bJWRiVaVy36bp56Rt
dqSlIP3NOjgFAauW4ezxyW3l2JtRUxKoot2cibJjvZK32vZMIPcxJsyb4Sb4Mj1cDNzpN3aYOxc1
X2I9z0de5Nsypq8c1p8ZHr46Jcd6NQUscKGzd+HRb/0wTbl5d9RFCXfZQTQMeNd6mB3qtdXTGYg3
+LhKG/e3yzVsNtRpgfpnJjlVIDl2htgVFdu58iLXpl40ray3n7NwWfF9B5NsVkQnp1Mdoxd0P9hh
KFarIo77rnifiO+VqOd0bEQekcijAR4eEiAmbxcdWzV2ibHU/viDL7m9l1XanEmBnNVIC4EavXPD
m/gQknBcvw9oav/53QzKU1vXemxguVUt+hMlZm19Gih13YwMFLkgrRU1wbiLFyD4usB6gnuPqKtH
V3ZWBUQvzWQ5J07AiIHck++MOy5P6WMwype0Zn+fO4oCqnA9AhfevbVfl5njrNPBeEoyv+SxSD5m
dpA1Euyce2c6EV5zj8SQuJwSgaJoaXkRBUe3ROPGGlMmRegl9sbhZX+1Rwr9WNPPqcMyC6VKAhSC
YFOyXEZYW+YT0MGL73vmQ58LmrKy8shjeoNQ0H13ngUQX61MnWD+A1sTMjh2O4Iy8iUwVXqS4ezf
iPREQ636E3XZKbvrZB0yA1T/1Po+9HLYKYoXRCZlcEkryutU0qGaB3COhHMeIRsdqKTGOyiS36r9
6oX6r12c4tVp3IOrLZomwubC5S49DpAPNvCPlktXZuR4kOUfDRTmGaXgIp0spFBjiVLo2t8+HYqc
MJs+TbG54nGq2uBYlh2Ev4alWUKv4nDpvRpkhBj/B++4TKmg6ckVuu25h1DwXRNXy5rs3Flj81+W
6mu4NAdATfpREuF8YLH97S72Pa9c9y4UbKmhsMTGIydvKtZhMXT/FuEMdwpfXiEEOrPrPitE7WHy
CMrCjtz93BJHTBdiyYKbW/3njo3/JkVJDq+eoPQ4rDU9FOVb0XIGQw5QHz1kRDSn9OyV0AxH47GZ
fJPIaNxeE4pZ9wAvaE+sGvBBPr6ndKUK0AaKkwgAEqSCDrIJ3moCpO5eBFP56jbJnqv7WzALTgAW
MHXgVOKBoRc9H/kfNEX9JAP+kgKdHbPdjCHj1SCF7K/ku48x4o3Bonl0c+bX9QIxGpLlcGzX9rwS
qbzQbCnotuq5xKy1H5lTmuwfddMZXEaQC7Qzyig2qKpdhYDzUhWU2KRyRqSpA6LodTWcfz4kg4vi
9vNH4PMcb3qn3VcaEUvWi7VNCFLgdq6QMfHhCoqCy03n6fb883nD2PRIHGZP1VGMt9ZIIt1wI//5
Nwd/hqux/uszzRTHoQEPRyYV0waG8Z8/kSvCHfrz+ejKwiA1yP/0v6/27YjvKsHKn1uJwNTGBzdO
4+NEqHxyLO+cDkhL7L0nJ5DeuU81McNkSmh8M3A8Jj7ui2Hsed+tn//8qe0t5zC4zIy7aTwjd9HP
tv7p5wPQzrzaKMckNeQ7QN4g0aGAnrreiN9DIet7hgWBopnB/XBI4u+zBCuCXaQB6Uls+FCTh83c
rC3BVVx9oIu6BLM/0npMbsJv12078z8s7ZBhltmux6t18Ks++PAaICbUXz7QHJtcuwkqTK6pQiW6
+lEEjBe63vtVp22+ldVifhiuxajFyVBJ1k87J/jno/w90HJQvfoWVqb610Rk58NFmLwSgGexXD+t
kNf2fRr3rCO+9YGmk2+wrp6GaawudhoP73n+/qNJltqxgDcTs/lRLPslCYkTJeamaaflfy9AnNv/
AoUCCdg3v9o+B+hB/zcnbvbBfmbel5ocTEluqFe2fnRyhwMJdXy7tKNVzQV/E3UZNUocxzzyZpNB
FD9FvA5tuV7YgNSQtXvPx9efVzsriKkvPsGYn09tAkoRviL6M+QmM1r9gST91yqb6UGXRvPWrtSs
VTAV1HICyYAdBP6MpkyPG0rBhI38iK12c11ZJxIG+afTJ8DucKiNXZM9cnT8HSod3wbBXbKfoeDq
AJupu4Y8HRf+je9V2UPT9cGrH+LbW79uIQKM7sRQCqVg59hx9bnYE6G5tBouP59mSJnGYr+ng+yi
moTNFoCDv9Gt8D8J5EAIkbl7Zj7pfJbMePhqNliYfGDrDz7pirFv2KPH8oQIld4JFZIdxpr1xd3/
vHQZBMU0+5KBCaTD8OZtIkFJTCTO6SWRF7Jcxouy8/muOuhUXi6DT8rWjJ0p7AAgiRd8kv2vB8f4
8NJqvGSjb3HGaMJPgU9h29WZfXVBG24nChc5+jTHImvxuJXBJlyUdUppjDpORSIjJI5wy32cdUe1
yx6c+KlbYDMlvtc+Wk75y1rDsWPgc9Pps+9Ae4Bzwzr5zsIa4cXKPqvMOhKSfOTUNEf4Zvitpzr7
ypDEt6pCDHcmJM5EXoDB0ahJTBY6jPeA4xSAQk++IpzrI0ID4oqEl9Do/waRD7umWZbzAt8G81Ts
3RGvCbWN3TnWtf3ZVQEyUc7EJLdd69Psgj+ymck08z0+597wnKhRvEHF2qky57RnIo1aVomZwC5C
4AWZwYUaUzJj6oh3zMvAQPXeh4KBbWyARMJjVcywnovo57VOFmfYLaR/SI3y0lfxrpdt+TyM9QNn
6f4aSOoM29B1XmNK/3qmiZCZQu/UeTy4PlZjXxThFzGJYTtn04p9DZFgu+Q5qCcGnu76PFErcyey
Uj8TGXojijB/UaIKGg+HIPY0jTlVSPHJbrYdFsJFZQZyiJWA0f/69a4TcEGsabgaTVK9x5Pzv6+n
FFQf+gV8p82iUBRD97lk2c+sx4f58Y6Fqbq6ohm2Pz+Z2XNkz502vZqO7b8ja2Muws5dTelHK54z
Y4gjwTpO1Ugvv0Y8hl7f+ecgrJDbnPBF+gUJ2Znel1HF3pdlDKDEZ57NzOja59gI3n++Li3hcKow
63Nq9/VHRSIswQv4ZRjLVqeMaBKnVVGyzHSC9lXPPWce97pSp8xtkzeFbn1xyyncZut/xDCAceLQ
ehc9FLfc1vWzFcc3H77+Nulc42Jprj9jkOgjUcnpqyEJLuyIyHz8NlTUcQvkUPJn6fJlN8Ujz0iN
0cgFWtLaz7R2/l24bVscu2enYaqRxsUmCLiwq+V5pgn5zlwg2QTz2H5iWFYAJnGgsf7YW6E61Aiv
fxs+eoj/nyUOD7z2CMcdBSAIzsveJXcBtdlQh95WL03JGNlHmmd0NTfPNYxR457my4vp4dD3IGLu
aqOT58BjuTLzeycSMG92rp4KyUIfpNZT0bNo62n4C3HY/SrQzOyB350YUKSnmsa6yVEzMWruBxkp
SVbwvdHhIBh0/IzQIoHlgdxR6y9Pr2NjtYT0mGaJ90RK7IvOkPRgrHup3fIet53VnQOJg10v+MrF
v0Q25WfFhn9ShllHP182UvVYl516AXUSwMap4fk3vxBZs694LtutPTFbTHLtv5V8e1a7pF9h6kbQ
WMIoCSYSUTpEMUqOTqnEbWagw7LhL6dczZTIQ+X6xPFNkmN97S0Lc4a5xqA6ts3J4WLeJA6QmkR8
Tqh7x1jOIoKfEpOvV59pjtC3KI+WHjv9u1TyASGbYTWmFlhrQCKI+cFuaYsMkIGy9qEBrQuKwJbw
T/PVJUTEl4IBYOVMzZcQ80tlut2zHMf0HHuwZbjJHHEaczixeNeloKPsoD8awqy/RpfIjbjCt0GO
7zqH4FHz0g1w4ubGO6ZmStx8CJevWcUPsV10L1L1+tYxg9+GtBx/IV9AN9Q15kviKy82lNWfv9+M
8i6yMd2xmO3KFAG2IyfN+vdJZw82EDgI5MvKuTCiyaKf3gkMWnWZiGxjhlo6o3XZt4NjU/P+DcPg
5E7nykYCymyeZNUNa9HhCBnTtX/VRMaAAK9jTJ4ckRIZVs17N75rH5xBw3z0jHFu4jmnvCRUuDk5
YoGk+dUmLrYBo6SKqHZeB11xP8q9OerhGyARWl+ipq3Mg/zx8zdn7b7QdgeFOnittPE7rwG3zHjT
m6zX+0kUF24DmAGy+e9MZerie8VVa2bdQnLITssLRZkY/sfmw3araZ/mg4wyKiM2HnIYxzWIldru
voJ5QU7IHf8IIuFPluFWSErzhTk6T/Ig80vvsjU4+VYxst9N0C4Z63rHaRY6StjL3MXkJ8+JZmQ8
zmUn+yN2MjtqoZyhKHEM90tGpGnIdTkcGmJZmH+2GVzULUcpKuR6ghciCIiKsY1L0oRK8+IGVNlf
QLHar569nH+eKL8gjxUE8e9Wh3hoq+JQxXV+EgMloJYZmXinST7cF3ci6LgEPTjs+NXN4G5labBl
G8lQvW2fQtbura0H+RyU67jW5JZuTKb5FYftU57UvMdCfxO6uGZXRNbI5fhoDt67p/AiMoTnxFIS
POj7k8PpFl9D4h1LvqNxnR5Qw6qjbPaf59nZ1j2Ncj1KA7e+bIjGfpo2blxcEsdnAgwHYpIEoNGq
AzkVV5i/7zzrB3xtH8Q6P0BWLPivMGGF9TLcYzArG6k4+VT9BNWQaX9t2P02awsk+JklmmnPW9wI
uj/EP454kImCjm0yQHUfXWCipN9AV3TDm522uyFIjBfpNDybBgMEVcTbknAqYBm7P1BSVhzyzhgi
jDnswLI7cIMemQ4axqmagbYOnIy5ahPFd8YcEE4Rf3ORuxOlo5/Dm2ZCGe3dKdzqVJiYd9fXOBiy
8qsvs98pcQGy7+UZ08/NkYQ6eKrP+UIQ2S9wRrjBDgGSfBfAaliAHh789T93rn1FPjTWq37HzDCz
3kwpOHoL95zE+MqLQDm3sYVGSAK7ANXLZdZW7pvP7zxepYxwmD7aMW6i2M75OUCXf6Q+LGx+VQVn
32PqUHSVjfoDjDi+5hoCXEJekQd2HbI0otD4NgFJDKxG7ppQmB7ShcfAoaYC0a0WbKksixZz3G/H
NcngrKFtelQ3iydypldQEAbzjQG9vU8GaKCoR95XIMBpBP5TrkX+iJmsvqUeJ/LcqMNvaZrvSVHU
tFJwczFYxiNICdW6GB+l3WmWgGDa1V772ZvGwE5mlzeL34/IMR2mC9qYqzgqEQCmG0SsxbdhQ6aB
xSgYqn+uFFxMrLI/lrnuyQsbBBycotjVqgFQaHAuRAW+87u+MjiCN+ouhKHuIfdDzA8B7TmppOFS
0C43ANe9U8jzrwKmfBbSe03IKz+1vMgbP65vncla5I+DfQm6xrnAfB+go+tzB+b4O6yCPOqNOTtT
fzuc2KLqnax537dpt8mqqXustBdEs3tDhNFH0FT9y5rzZ+n2xrS9W1rwRACgOvZO1XGWt7wdDPYL
AYhhb+SvNDPuJQ3PbejDa3K/0UBmGBz8K4m6xzFg2hit/BAvGZ1A77IcNW9NqqjdprFuzRoy8/kv
qHxjBxgT8SeMadKtLdpjpZg3HMaMbZvmWWTwf4A3/wXW3jFOq+w62wTvqEehH4nNc0jBccRUW3EK
7DcqUPqUO+ofI9cRzofvASgYmPo2x5BT/HYE87BJFbUfXUxFaWH8YYvYCpcxWjngJFbpcTE424aM
Dzatpq9Z+eUvEqPyAb8hHGNtvK6GtGw9SyjMenIpCY5xv1xip/5elLGtfeb/lceWMGugXlM6nFsj
ZHG2UJ9gI4kGndPpuYgpzQIFWtSjN4QaxfV1CMXfnKv6nqk9OAuFmXKqw23f1cA0RFD8AlB1ZLQN
GRsIMOg3ar4qCiKO7CJnk0YksGcxxH7xDGZb3/tgUBvB7QCsJi6EeXn2usG8dTqxcJbxp9GJQWft
NLFkEtXQbhZBCtOuM5fpOts8Y3MmMV591OZEYx6WJZQ/QRo/9aqvIMUJQ6S0OYpMfgylFe59i28o
Y5LcOMPJEebwSq+N3GVCPnHoH/YjohuZGhixChfukI2/rGVcbRFnGgdtWGDzf028m5kqf5kxgF3E
mpQpAxUn/Hu8bYlBcDPuzJEVLG92okQkNpmZ3jryioSJsWm2oK9udTrWB9vVdQSCFvsaB3XBwOVA
vhFL8Vg8//x0IV7BdYG0az1eRDEBv/SY0di+IaEbd/hXSvO5DQtYm21CsnldapHvgAH31K+m+hLo
mjd1gLDw80+QhHqStr0NhJCPxTJ7j3Nr/Om9vPmyKd5AWNoEoZ2fpnKkgIJjaUP+mkue4FC5Xswt
wNmbn3v3/18RC9xhFyNf4i3HlKprT3BTsiik1A/L9DDuqBJOv6auYMkJWvfe9ysZOMGptr6tDKpJ
L2PFCZtm6/IwWW3y5Sa0r07G8jIyPCVZE9cHmkChIawHK4jnR5oGb45yaZR1TegwKdC4JDjzXMc3
t3yca7Ls0xSbu1zvDBr2UOr8KNTelVM+7mrZ7AjEmUdH1s2h7f2rZPm8TAGf8G2dtPqT1Uw5WDXV
Jkkd3qO2II2EcRL2u8Ig0vg/yVI8LaXBDyUVjVBgRhrF14VfZQQpe8Wo4pzUM28IE7mnSbG9xml3
p573H5Q+5uEtOoRIzOdFjw45i/9ixIcjvUT7eZZyKy3Y1opODLdgqJWEPZAtjUDMvpT18ZbofbZV
PU7YMG7+FYqLIyLFZsagdEhTUR8YqpFiTsZtD6WQ2kIMdkgCWvJS6TDAp2nzKRIXv3HMwdC2q8iZ
yrW3MloCm4rauvii5ZnQEWO5jaR7jFOb99SNfrIFjvVFolycY0w8ffWy5APvP4ZaKFm8ZKLFH+R6
rHly4v8o51Dnp/5w7EXZ49xCDqk9gp6FMOU+40U+AlLIzZmHgJQbMJAe67zhe4y62G49slE7QLl8
DyUOH3YpGxv0Elx7wCwMQxqKfvyaa9bSnGo5HxqZsQrkAaS1+Hlqnd2kQN+ocgwv7AZv8K6J15gz
h9maphg340oKailKUKm+bDBkdcdibZUzDg4w01tQPrvApWu9mKK8S9p9K6ZLHHif2Diep6beGQXU
Ddcaix21l4WHEYQB+FKkjJQsdVvWSZBR9fDdgrbFMCy3+XcgY3AoNS3KXGWxxlq4ovJ1YoYlL+Wc
sS2p8dl8a/yNJAAt5q1p+0a6ZbQ10nlwHkP3lwY5x+HVPzL0X0b/xUkWHAbrFKyxmzVg6m7CdjhO
Vf6oi+WJNN47B+8d3bGRK5tvxyHG3CTxTc/FqVc3lKWooxglMOFQOiV3m6n4QxQSwkeWQMyoDoGS
Yt9ZuYlwRz6+4sk1wIOG2DE3VlmSEe0e4/43bQX1QRkTkqRrn4NGHvHOVZE9ufN+SBlOhNynxxij
Js04oQGb2O36/VgSl9PyT1DjPawn+xde8L8Tu29r5/iUiEMyRXms8wtY/uaU5vLDxop/4FcID5P9
Gj8zbV1VdxH5ovF1hZhiJELc4Mnp3HHN5sGAAmxW83yt6+mUmbxabjzap3RCtc6Jy0HwNOwdBjV6
ziyO6/wM06aVfuQG6tLAuV1ss7/ldYaXXxBKMEsaTUv9XJmMm+gf27ZZBuQZGXPTjmGk7XT9toyo
7DRWwgViFZwWtwtX/cL/nJzyt0ORPcFmJDnxyQlS6caCYzH/YqEcNhKP0w6iwrRhdvrpYG3EOpVQ
MjstvJmbjO3S3vojYqFBHId5T0N5Fk2qg3Ow/LHBBM2bCdYeB8xh2iUjHeWNF5sMz0hJ466l72tp
431vVTdNl9HZhufJcomZmfUVDzrfvde2WETXX3KCT7znMqE8Dze4t5wm+gApSntKWOfFlP+rXGD5
OCHPGI/f7cyMEeUYxSTs6urr/6g7kx7JlbO9/hXDewoRQTJILrzJec6sqauqN0SPnOeZv96Hrc/Q
lWwL+AwYsDclXel2d3VWJhl83+c5h95Ava6m70NkAOROGt6iOAUSW22bNvjdRjmT7sW7DDyJI54b
vmZ+QLiTNMxOFzmK55pf0tvzUxklr8OQ73rQ0HurYXzcm8TCGAwaa9EaFYffPeDYF/S50c5iwLop
WqpgM8e4+Br0kgEbnc1Rp6c+RRc2uO2FZzEwo65grEfwbBO1UJ78yuEaqojB+7QWvckVLIMR1KYF
9y2bcbE0+ofDjGDfVNWv2jHqdRKApEGn1JaCyGjN3iLmFDtrj9BuewUgskHUxUJB56tcWz8QdNWr
uP7FThOckwSF5I7VF8+396Y215xAX12Rf2sc5CaW+R2kWScumgNBZZKHtEZ7ZwvBqRVu4UY0uMva
8Khq8vFR+cMhe0K4lFaqP1Fx8I2jV4mnwgMeErBgtzhxOpn5VoORYQl+Lt3pNaEhYPMu4h3MPaXP
gAjHTeaxOBIxHC8U2NKavgByc9P4o7Q5GcpBgmmLCOK77bdsaAqeVvOSmIP1yzZCyKeYj6Uwdoop
whoM/7ky52Mwh9uI35wBKikubuzlGhKjO/9MA/slHaeftCfrVZqzsSJrTc0Ufj2j/R8mfqnVoXRc
jqYQCNhV6lsHeNPN05AXkXJJBW1oReJ+ipmLMvniMIAxj4tHSPF9Zi84f59M+zP1um8JyDvLR0ze
Z/xOkvxxZPJX6d/ska4EOQ5zA96YivP81dRc9q1luQl/gp1PsbdYtl88jUxXEJZtjaYEsF8EWxF8
Jy1SARigUQt3y1rZXfgVqBs3s1jy7mZb2yHCZYOdbZiGNDtzcOELfGH8tI4sryQTTONUhh5vw6rZ
C9XF+1lnp1JpKGqO94wpYp2hClx30JdsWdubafbvgb3MXF3vWWSMn10279wlB7Nat0RoMmiMVNd7
vZCZdrgLT2Hv/mDDdC/dvLkyspuOaSbPfOiIzDOEt8uf/Btw52DQh2o3N9SgSjeGYM4Jkyvd97FQ
46EBX9crjT2cTyUPtoZ/CZOtGxB4n9wg21gJOCbXZWRQDMYlTik8ZYSI2bbkeFs3vEJ00AwMchRp
MsOdDqbGTBBDMW6D/EeSmOnmKXTRLv7nBb//KzXvP6l+/48NwP8PCn6lwIv7v1f87r/N3/7LCyH/
8q+W3z+/6O+eX9P6m60d3OCuRc/MhaP6Pzy//D9Kug5VeItxmNK2/ofmV/6N65+g4WghFlJS/EPz
a0p+lUdGlt9KS09a/ynNr1Tmv1h+NXptT/It8B+O4E/7Z8tvG2KPU0XAHtUK/F1FbJpQjO9Rxjet
fRJTW+/KxfWTx69h0owsGWhaTLVAUaK2i5tXViW9R99zX+n/YXKIneH7jF1nVzKF/urP1XDXiol/
EMYrZfMhZ67C8fRiV+aTb3/S/OUBa05fU7S5ZeYTWg3NFqaArY8ZXJTAfTFmQUnJ2BVV+cD0C7TB
fi16tKUK3pE1dpxHjEVaT5gEAgs6BT+GZ1wDyUcackoG+ZVmZAxi7Nj1ZHh8GjMBLEw/bdcAhJgT
5eWCD22CO4KGCzAIxm05los2AzZptYQLqMj+ZBWwo11EuYEoh7/gF8tvPuR9OylMmBQxZImauRqX
kPMIqMlrEubf6r2rB8IJNZC8lYrr+KthpCTNPdZEV11wYZsaGF6t3yKoaLbBOHLMpwwGm8ymhZ1N
p6YYbwuSgLACG+RL216SyjzElebQUn83TWMPIfXQKftFpknIJdTp3rQ3zAe6GpivZtebTq2PyWRd
ti5yhdSEekmThOVqjdGuqzof5mC5mwBxg17vOExEvrGPML/Q67HHJ6DYVPxnLcrd/4VLyTvQuvLX
z+jb/wcucGX+Wxv4a5dHzT/bwP/8ir9fJ/CB2x4YNc/SynYhAfOR/7sP3PmbjSAZW6e2bIExwETE
zbjrP3TgtiWYvkqSIJ6n/3qdEH9TlrCU6ynL1sK2nP+MDlzyN/knGbg0sQGaSkIVJNzLheKfLxM1
3s+QhS/og7jJacfAZxBSf4R46ggOGSM5BzjuzHYWhBenjW6dRbZLVlR9IUdhHptyKjZ/udD+h7L8
r4pyKf6n74m/sOIJVmnhcgFbBOZ/EZQrPqmsCHn6dvP2jXiDc4WwFW9tMaZ70lEVlfAOipSLe3ke
Ibd02vDX//57cP/1WyB0DO3a1VJYpvDcf3lZ5jBh0drS+ArCCJoxDTjB5f6chIhX+hqaKodrZ9tY
zs9//+cqZf/rhVs5EMi5RVBdMk1lLnePv/7tC7uZeCLXP0JHPUXkDTbAtgg0MqHad4v2EFPEJYO7
B3pe3v1g0ndrz5QRsvo8SL456Z1K5mRgFtuvvvChrAj/Ktou3blh7m1IaJJL77CSjiYKUIiofZzY
KwfSI+wAgjUgVVfCGZ54RjyQ4SdRagrjHM3J0xgzm1Sy/Ylakoteanx2kdzRGpy3mtTqycq4nnVh
oJDFFsa+nqI3EVjyAKEYDAXPeQR0D0GcHkofmIcU+F+neQSVniI9VeYLwU3Wy9ZnFCn/bnI23oH6
Gq6RD+qvzEziXN5wll3+DhTsTI8eaguCmCeuw6O0nD2U8YT4f72uPTW9tC5jT9yP8zdNSTV0GZkk
QfjpBKkC4OjvOOAyJyk66iCc5yyUn2b0lJlA0CaiGatAE0OkkHzM2TWvZdqPdwTML4Wo3W1SOeXe
buP+2M6TtZHwHJ6NejxnnkI+pK0dgTF3pXL4XbnKwUMjnyUkHQRrwQSLzA/f5SghSuHSbcU3YkE4
E612A7GzPkqeXJYZUH9Xo/5tQTPaNfX8LQf4soPPeehGmBmSRIs2Tj3buDoZjX2mShLauftg2EdK
0mOJZEfrZGw+3bi4Bgzjj6MJD6u32/ZYTiwMvIsmn3n3SKg9LL+trhlwcTvJj9we5EHNBXscv4me
LCgE0iGmPT4NZVdcbE7SMlaPVA7jzRRRcoA4taHrTbWE7/WVp6PkVg5LtrKZX9u+T2g7Vt+Vz0Le
s6oTE5gFYGIHO/pqa8BLPKZVydMQ0mSrnWA4UJtYW3kJ7BiiGz0fckI6xUSdkjxz9dku1a6z25DK
HQ0EFBFr244PEZPNKzahm4lsgbEvmDsas2uCTMmK+gkH/2Hcl01Sr8Hg5Dxru58seP80S9tL1csD
WvSGDSV28tASkHhTcADN/L0M++KtGWvcwkPagxxaKCiqWgkQjBaCp26MDUpjdQOMgRwqPGcmd0n+
XlbIYWY/T0n2jx3Vo+RcGgScI48IZ+0RVk6Te+vN8k6SBLD4U40zZY8lxalgyIj0Buxp2sxDbm+y
2RKPuvU/04mWQyEoWhb0iVcJ7EVYAl+mXriHGZElzoy7NphgxnF3ZKZCnMROYjJyVbXjaZkHzv5L
b5Em5xEp2we5/RTFRkY0oMHMZL5mgA1WYHvBeE8+xknWK0aU8Kql8YHBaHmyHf2zsD4BKjD0iMW4
Lkr73ElmvnzDO46V7TFsyUYsj4CpA5y07O6JQudV8ymBrUEpi2gEg2UVHUP/V++VbHcnF5Y8x9BG
UnyxYuMG+QFKPLMK3Ey6WIc4srizppcSc7thaP8s0ijd9mE+n5paiBermb6Yc8BDsLIelh4ukbSH
tT2RDQg0RLf8yXN4LBznzn5KvPlbx6MXJysCWHWH4hzqwXvoG9egQSJN1IPPV84TLTyAm6EwpYx2
HD8IEH3Rdf2S9RwZJ1Br287mQVJicWfPpV9KvLaX2QZx5VQ3qM/jqvCaFkrSmvN5TSaGv39oEGzi
p1MiSD71qhxuBGUhnrveNk2BJ0+ewl1lxM8eEVUeq0c+zwBtBKIWCxnsro3G7DGEWfaYA1S2Xkk/
oepC49aaP1ut2lvI2jV3dHRkH/lGHf8dYsqmt6PplHcQnFyPbLFRtr8Ty3JuMrsXU6PPppuwN6oJ
xsSczfvxHdkW+jQwaWbHSVKYhtzTkB53mtDPiX5IsfaZEa7bVFbnStnZR2v/moskehuaH5SbxLUE
FLdqkdx/0HX8ZCXsX9zEgs5ZpuAW0rcOIM0uTZz9BABw2/LeP48h/FILE94abClOpZ6gV6Ul5OXC
3OMQZonR59A3AlceTIDta0JBukyJsgt/nczk+7NMfrDakCw64mEZy/kXmz5CnZv51jQReuZOSYiD
5CcvpvqCt0XvtSCNkyvryqrRnPRV0RNsWNmfSDJC6/PK+qkTCGjgEaIrJAyLKooPHesMQ7NwG91a
HVXMvElVdfFAoNCvZs9kg1zYTHDSGTNd346bzA93ENb7hRqhKS/445o0fHU2BZq1PgE97hOUSiOR
bhkXZyuz5PZneB9zkO0ip5Ak6E8+gNidbgvJIxt5aWM0dp6VhrvazHcqB/9ZnvVki6NjucOWmx6Y
+we5ju4+mTeq8NOO76neGKzNv5TSfLO5JKHrspydTJnyinifWXH61eeCSEBKu+wt56/uVFcMPhuX
j0DUYrZlIQf652VSpXNVhfhd5YsYpSZmTPSBzYd8ToyufGTLl7AXP0dU2yt7stUmZBG9L6v+tfMM
0kuOdzU4326cKvwVtFa16dMmexlk832uB5YNgJvZ+mUk/pIGKygK39RtckoRXnSExMrGptw5Vdpv
FdvMthLR3k/M9wAztW8kxS2b7eJWtOOa3gmF+JKxlxtL/X2CE9KhKP4VDPrLnDS/i8GTh9l1pvOf
L2R9dsbQs+cNdQT9ACITXbCTNQAZahr3mKYzCoZB35tlTqoj642pV/giY3/T92aOnSHENYAGgS4O
XKzEruiYAjtN5qC511Xd3G1oU1eBlie+2XVS7+oa4GjVuvktmG5uN7jMbVNvV3Ne2ZJwUEy34QIs
D+mxCQ+cN8H3kJ/OPDnBGUTthYzYvHcr4HaqhzJJG7c2+v5Ag47UfYk0L2lKHvDbxOOULvoTmC0a
nSklPmUfpvmrnCrnPOPiYx+AyLYN3J8U7NOnLDeak5nw4+MuNh7clM2Uw9jaszj0fHMrDnFKGOyH
Bo0TsUm/xFWDrl1RQFoIlLXhZfAA22NuGpwCDL2p3aRdW7rgho7mCb+V2T2luTlchRT44vBT854N
1rOVTVs8QT1/VcgMToT71SyrW84YZtO1dbiTOtOnUjIl9+Kh/2hCtkUFH+ZzpuNuu6gqt0prBptx
179R0ANrN5blxUlIIDtm9R5Tp/7oHIudWzQA7GZ1yR8B51oHp0kW/i/DZuOfN6F8k345stottnaA
mdGt2VqYjPp/csFehVKM34rcJw0S+TGfUKxTgzX4h6oc75Z08zeLVfdzHXswORIAZUkHp5YY3zUN
S8hjHVX60IBe4Vjdjtbb76Rvp7Mly4eZNuCkCVeyh2zntaNrNq09GAyWozsAl3oDpAIiJ3Mc0+kK
/o7dN5vampcGxsuEQf3Jwj861QGyIasJ79qipWZP+TuMwFPayuaq/AJURxudcDdojt+WuXfb6oO1
THvKYDw153QkKKdSagCYZGD05fKNqsbAd0Ru1gSOWvCO3lgItzcNmNansGswmPBIWMbx3iBTuwaD
HD0lAHaDOrKf9Hxl1vFkzGl/6I2k4XnCxU4irO+tnpyjn4b+zh+S4C1HcxHQFvk5TgjZnMM0yvyF
D/m46eZSbuCFmxdlg2UZtHtg7JWdK6s4jx868IyrBR7+hZkOcaX02TYcdfQrlzaV3zinnEl775oR
nu/J3LdjyGVWhGJXjKil4WTUHOwsXCB+Z914YNjw4YQN4egGGkVRXnmCfxAh9s8uUZUZF+JeS+bY
+fSi2pFQPegaOCiAH0UqKRvHkblF+AwT3nGopeqcm1s2ymM4v2s6IufePWScjfax4asd6B7BNS7M
9kaXfvdxnZ9EJC7mMJEBhObE7hOGUR20dNBhZO74XrCJEItEPJ6+UC7b2WE1QF9jPK4cFooK3hnj
7QEmcEXesyyz7sJzP927Lv+M+RRxIxpYZA0NpitFA6nEH7tqII6GA7fxuSGMEIZXnzHcRrrpAo3B
9UYP/McgkvA4Sxe5G1dus5/0Mz22PRJnn+24znZuQkcKOpl5Kqf4OSkN71Q1dL+j2bmhZSpfSU4Z
ArOjC9wxS5MvWY9clH2ddSlNh7e3Gexgc9brwTYOFa6Il9A06dtZ724PN6ZrRYliLY23TWYlh6wj
T9bL6GYzLwtIzL4ZAPtAHeFLb0cF1QsOOmDOF9dov8AnRP7OlWZrRnDLR6/8LPoRCDtFi9XYt9Ha
nft414dT8nBTnhdtTDZN0eqtW+noUYkR56NJLaSN6ZyZpUuwioRfSCFq78KJvOgI8SuSE16AIhxP
vT01uySDNTXIjvpT59jHIJhfMnJEAMEsYmDTAXliAMJHBRf27h/1ZKc3JbMfUlT5oXIcMunQqDbu
aDr3KSWSM8ElW2sV/lBNnn03sKeQcQ+5sGbWMepj9ymo28vgWNkFD94bpz6kEg3nGQ7jZ2wYVKul
vDRZpbaYS5mmJvXpz80pCwXHE1b7p5kFpROo9FH31vRUKAxnif6ZOmH8hJPbYZ6I+IYe4kSkz4XC
EKZrk2srNSGmMG3L/15lxKk6HAYbe4CBlANEGnkg/R5zt1v2HlnXv6qowDgTReNltEkmUeZ7StvA
WQfxr2ouG/wBUw9DIYnPXnvrPaWObFX7vcLHs814otjIJjEfklY/Q2Tzk1jucMqp+aIGWfwvlSyv
XtKV9xr01FYXy07XGHhh8vAmiH+QmZl/AniOLqk2BTzqLr6SfvtYdo1PjW/vFHzcfWv1AawZ+qQg
8NeE/uSF8L5xCszuM80DSACBYzMVuZZ2RTm7lF/bYHi27Ca56dD9zOesvhQ9l81umkKWYzFv1ilF
ntl0v2aL9r8uAC3FlMwponKESKb50s6IbvH4HoflW8ma8UkiGjEAYUBn6wxunrM4CcGI3vOb/lTA
DoIdbz8RfSJF7DMcMZMCOqfVesxyhP0N1PVKNgreLP39rImcfWsk0d7xrfKjoxvmfHDvEj/QoLPg
zHrnZuWufXZsS69djHdpbPk3gNP2sR+cas1p+LNwnRJEagY9CaHWGXPKBLULQhiu3tBzD/h0ZzTW
Nd8iGYlb7oT7mSH5SjRdfA57eGJxamtAu2SNihg1mT5YgQpvgIxDWibaWPOzrv4MsHbsUMU64uiy
FU2bbmd0pywP202pYGgRz3ouU4WvCnzxyQ38cdfmxDWKpp9WKhzuWZJE55C/5Y73DZ39bPbOhi69
c8UT+i60E9L2LEq11SJfRDGBzqzf82zFbnRm4qPaDKhY0X7CqO3u89QyG+3qa9PyQTI9M/sw67Dc
NrKpVr411pvBC+dHQytn7eYZa1XADte6y/sdDZRqa3uOi+GLuVJmO0zclEM8s49YJpQBXMWguOcO
pOg+BHBqAPTw5475f6uvtlsa13iMj2VsAS0kB1SEen5EhrLWiqUnqfJhPpVEcps83RrgRDdEKL+4
uufNM/rFYx6/BnX8TH2QH6yj3/7BCRZhcvYEZVM3GaxzmzlHVr589F09Xfqc/WQ2DxUxtOSOmSxl
mqGjd50zVppIH0OVTXFrekyH+qR+ZHHqHpLSnl6RsdASWMFkj3/xdEnXUGT32pd6TfPAfRdduQav
tjXTKNyEjJk2o0sxh2PXLkzpNNCKGTamSzA6dDpQbOngvHdLjNPxae2lNQb62e/dY6dSTF2BSafd
k2+NbLsVYOX0nJausUrqBHElHJ9tJxtSPKRv1mkHL722oeUmY/Y1k4Z+LsKPDLbQpTTSL5lPP93U
zygFPKon/lY4E+yYOnxHMv9GqhJN9oCMnKQh7dbRLECp+1hs4P4chf8cByTN2y6snruGvL/hF8FB
q2ZTV2XwPnj1k8cfffT4cJ8n/LJiaggxNNEX0Q6/+3K6TSGkV+daGmb0qJcvY1T86E1f7j3DoHmV
4TpJqEyF2uMEl3TnEUySVfEZzUaDgrwqP8yuZYIW2/bBObfCtq+VFWsw4b8qEiKFUcwnkgdyy2h0
ojjePGJRefjUSbra5nUm1VHUM8OAYooPtaKC4jaeOjgJwJMKiJxDd/w4L1CFTDXvVW95m2Tke+6T
oqDrjKEyZ28HtDY5cyUbnwtbP4oJ3yxH0a/SN8tzZ9XPiizxM6Lhe8GDApbD8c3qwOsrcuQrp0pQ
a+bFiz3bP6wRvlOvI+/izG3MlQDmU9pduAVPp64Wz0nn0Fq3k98c2L1nqqt3kczyFUNgta6tInnq
SRHPTrzHz9CvusSdzyELQep+EHwQubZGP14kFb4bjAAuMssE3HI1RWgyJasmqhaDdVW9mIpzeelF
z0OQnhKCFjcUm+HNmh4x8/iVUYTOPrNb8Rgs2AcLZUBOythYxjBt7UiANjbpfXfL5C53mHRTfqWQ
T2xoLYdyEWFb9ZVYcYyjqovOOFidp4Z8BOMwTWfLNq1LUSpqUpF+c6o23QtOoaY/L2mLzHrNp8nb
SadnjIxjxB1meeZpJVwF0jnXqF13oqtsDnAxJ+gW0EPUsIrkcSBb4gSreRDpm2yr/hhh9CHPx75l
kfyEPNIRwAWB53skeCAN53Z8tAAH8ukSTAXxG8Kzs/e9NOxVjEnI1rrHct9sKPd112LRDfUG4eNF
QDQp2GzzIiVSIcy7ioa4Jzr/aDWQlETdceRz3lDXMkaPasq2if858MSzhWBD/QD/GBrBiw+5BM1y
szbr8tlZdElSBl9dl0wFhUNirziVqCXfQGtfArabtXkvcsRWqg3GrSNOA6j1LWMX+B5El+dZACWy
RmApjBHAt4a/KKbwVS2Kp9HltUgvCbV2WETFjzmYLl6zDxY1lJOUlxRXlI0zCij4Dxaz8mpk6KSS
pVRvDyimxFyccj98LnFPxViId0Cmeh+BiMdhaAOu6kCxmUcSj+NB9tNPB8478QEJqAu5IF73Thrg
iIGVv8ivkNspdC/rSbLX1nPEwZTSlIttjS4aIvpFohUVixJy4PkjoLlwHPLipMVgfS01HDQkhQfT
AQnnDNmeJA0x+bi7d4u0KyweMBSPaVKOB6imA5Lvt7kup00vB8K8U7BBr1Juo5AX2FB3Z5GDjby9
1qyTOsWr6xctw80e2G6Gz8Vb5GLVohmLFuEYi5E7Iw16rkWT8RDdPHERwIOMpyxwP+1FW8aIin8v
RmXWLFIzrm3JzhsQ5/JjL/vI2EnLf8ezceFy/tOQqNGyql61FrK0OKXqiD0tpbm05jqCpnXwaYAV
q2FRrY2LdE3Sl0rwc9TfOm8Ag7jI2WgXSQw1fP64nfDqcMuXSbeLeI7duX1THkI8b+DBiiMpLoyN
xVXEBaHQxB/OijK8AceFCy3eBLRxnaJ4GKUps3SGpwUV5bVdeqAlGLYr5IRQa1t2cY78XbGGCEsl
r23wnuGqCxdpXVkTSxxmzC4CoR2H1QWjKzg6lDHLEeLcCJHuoENX3SLECxsstj2hLgj7o0aZF5Dg
a+2XDpNeWi1KPdx6jLcEDF/9CTh+4y76PQ8PX4qPz8TLV9iU7U1XfbG8mGFu5rz1JrfHLGdfxFqB
33siT9ukMl+aOV+njtCYXESARkY8z+mtS1j/0i34h7jiI2h4hSIQiUjQ5gH24omvWVOiRQQ0NbLZ
i+You1fh8Gnn9T434d1J/IRqERX6VNGKzqBWgb8H0YE4mC53j87EvtnHsCvjCnuxoLi3SBDdRYc4
4kVM8SOGdQSrYVEmpos8kdfcf9Db4UbU9/wIaEGzU7UwPaJdtBnFb9rghWZ1tk3L/qoXReOSrAa6
5IAINgZ/O5aKGRjwHfo1wbnC8mhzLDkUeB/Dbhm4IYKEJBDtxSKHZCoOooShbVnXGHEyWn2YJO0Q
pSSNbQ52GYnGNjPmY9RZv1G7DNSi0+CNrgcjNu4OcpKwFNciiOyzLbqZ+W31CZXEPE2L3JIEMhbS
sIIHgPnSQ4AJPMOys2exiDHloshMaEbbODP9RZ7ZYyejMUP+chFrAmti4KXI7cWuWDd9eO0WDeeQ
+JdedfTb/XTL48DGIxjeFJztdc7uruEevs1nSQJGNgUXz9epdbyn5dgvC0eeaay8dab9Cm/QRKXU
AS6HhrIVVf0QJQwvdxgwEgbzU0OO9BJR6iM3TQWimW5eqfzr1DjRS+TvMTV0uyZ+HiII1Di9mmYM
WEAEm9LEJiVHPpSjZ5bHeix+lEFwsfSYcs0LgueqevKqFDFi7r60SfaRWe0LN3dyxDhU6ZWlBDrR
qib4HKa4IyK5KFcDi+bT8lNPbeLs+tCUyFnTRdMq8bXOJhT0masj8XmeaeNtNEa/+fSZhO4pYPC5
4AM7oQnCAxsvQtiWO86OFaqzkdhi466JnnWMQFZiki3qmnP7IpdFbxxvsiJkrtuRULeLFgmt3QJS
1EPEgSWEPtHSH9B0YmKJvraqqsckWUWUYbul+LfN8yo5FXCCN+Oiv6XQ6nBEzlHihtwQPYN7/6DF
Kx2XS5s23MXJ36+EZTy5YcerHPCjqOHe8QyC6hEDr6JCxE6dpKj0enAP5YC9sv1BhnHYGM46/uIM
cnoURvVzIJl9jOE4ux72oBlqeAcNRXv+0VmUwAOkxtLnVbPwX3FxgfHmCuMYvvu+9WUIaKIGU/U5
O656yZxs46sq/sY6nMkeQfheOGtAe91qztIrN/CM7V77lZ87TTYa69cmsNdqzMYLz2Rc0P02ukme
cSF/xGo7EroEzDXejLBNVqgO5qOzaJPpnHHUbubqyu6VPeR3NxhB8rf9ugxKGw5RZvGgqY5OgtOo
F+ZDdy0C7SH6buJsho+DB5TLHsSZ+XtA+9k2vW7rtWphHLS8Mwt2MyL9PvhGe0586mKpv2xnlXEp
li+CtMS60EO5Bh/sHnBPrAqeidcR9JelS9ogZonSCwGTaRsSUwGQXr4EijbAlKn5iRyzr+YdbJWZ
9bVFQAAfxhH27HHypcMHBPX1tEiww07cpJBPVeLjTnBsdRoxZnOPpmq7SLQ9od+oLMtNR9RnZSzX
nMRl5Rn3qIkXDfe4CLn7Rc094OjG8YxmxIl/BimkSVcx5EnweNLV3QBFQAuq4tdokX6Tqqai/ZIt
MnC6H/alm0rk1ZxzFnfWxa04AI5fYsNe+4F9xQsktr2LZNxedOMA6X7T7LN2RBRenMIaLg4cYcXq
MFtk5Y4UBOO4zqwMbKgbknbd2g3MU5+gOe8W4XmA+VxhQK8WFbqDAuJeLXp0vYjSc4zpqqFR0C0S
9W7RqctFrB5gWEftId5qGgFtmKQ/HSzs6aJjz1pSil7hM5skiXD689/+fBnojp8oibN4LClZbR36
VSzzsbzrnjK/nHRyTSsc8FWLDX7SeOFNJgE8T3qMxBmQsI/INmmhw2O5EL1ga7dYBvLw2C32ef4N
nv3o5P35pyEK36bWOgaLpX5YfPX8ce9OXlOdLkD7ZIXCap8NDtIpS4OHo1i77VsJfKssJqx8Qf8l
jcOrGGlIwx22IHxO1cPxDKI8Y7YuKx/U7xj234vlS0QiZmPNozqXyuofqhrQuiptHQuor+wd83vQ
DM7bWAbhgRCE3Os+CV98nGrlgtsb+hq4N4+pMDnIu8L5rrJt7/BoNROd2hjUYdY0e9VGJzENKQfI
/FXZhXl1uv5kkCM5Afi7INYeHnmTOsfSwyY2eZ3/3vEUtW7H1AQAFXLGY+FLOkGf+oA1C3s0+14J
+0eR0jaKy5m8VwOuozVhCHB5Yc3eSSZG0NXW4Df802R/dTsn/GgHmo2+y/3xzz9Gjik39hRVRy1q
/ZxE+mz5PILVdfxi6th6GHp8N9sFHuQVYs9ExdgOeow/jOXPiAxu/jw/HYyWPafD4Eos1Bs/BrNf
uIG1/sMMgsQSoA9OiYSCQRB58aFdtR6cbHgbnby9tbXDMw9Zoo/Iad1tE9A7KHFfrpx4Gjft4D55
QtUfSeI/YleGz7k5pU+yjb/wqK5OdGmgFPCeONvDIMtVQlUdznPvfOSYhwgTcccIeKbRYX3rR0dt
i5HLGYtw+2G5LtV3hILwXCf7EWITquxJnSsKYSxQCvqzLSziEDTlPhnHm2enD2vImj1psatsGrYP
kV5eX8tkX0jhtUdW64vSwBEm6oe3fMkSq+cwP2fctNivoZO9RkM1slGQ4503Jmv32V1iNGqfC3h8
7gDQ1wi8+0h1EeJdsuo8YdAERjw/KnHvVQ0BnzeDcSQw844OTtxrTd9yLtuQvkl0mSKD018Pf64M
mTNHwOMff//SOO59cld1XTuEggR2DV8xiDVhbrvqwFqVpUXm3cPKi85m4VxMxAae89wZWpx7P+zp
gWf5zhqYDZgWQWb63p+uZjnJg8U65JxEeRH6h6y5Jwd10++cwJT3P1+UE6q7oasX+DjdcawyuKh9
us559tvXVH1vlcd+sI4bsjTsGwFkFZdUkO9yeWCSHkyLodD2IcwhXFdLHKvf10g7+fAT/cJcou7p
TM3MlzzjTsVDONFzG1vm/c+XudNvQywyjvNw24N3Xof0Zsc+wqyW4G9aynrTOlSxi4S3ZfKDqzT8
3tfA8X/PMYsdV8TtSc/zs8lQb2WZttjVmd6oouUTVrIcMYpA7nOuuMd/H3TkDkWOEUZRUOTHn//t
v7JsIB2vbHKWtsNv60mH//8vKU/tiLwsXI9LXWK+Fv+dvPNYchxps+y79B6/AXBIs+leUIsgg2To
3MBSQkuHcODp54BZ039lVk+VzXo2tAzLrIoIEoB/4t5zKyi2QdIg7mJahNMp7g9OW//Igj4/gfUV
B7bJLk8g0+eD040DSNPyRSstfxmULs7MGgVHE6GHg6A9do9hmq8KVQUnZUr12KXZHGiYbIpIXKaR
rNnJ9fH7SVpbiwRm18WKKq1vqWwtkoNUtKk1nEjWDPZxvUrsiE+Qjxhn2pXU9QtFXg7NiTBXo9SA
qAxtvXN6PFxJw3PK7Q37FT5DsKzJx9kbrwjFXbAEHey9At1q4WKvjSr9U1DE2y7S1YVnIsd10x8r
x1WX2MK+a0yEE0faLgg/GVyBfld9Q8uZbG2CKLDFJbfEg8ky4qEyx1f6evcQ+9ZNBxa60NmC7L1H
0km1BY0N/v4I7SerDlgLcvoqmYk+FayrEJJ6KyJpwtM9VdDUQhKQdZ94UsT/UVuyxBy1nTX02THU
em+N0oL3dkqiaw0UibTNoN/o4Vg9ky7YHSau/oVPHvrj318nvv3bZWKy3YeOILBMWGw3TeTTf75M
MiuMytGOUGTGzmPV6eXZ1byHpDZK/Npoh3RU9j1qUq15E14wXuOcJ2gzN+Qxsgo3KuWCzX5DOyT4
iwJL/phrnzQjiA+ZHFmoiUiCiaKMS6tI0owQEFb1DqbUUCQrrc3KBy+fMhIwO4w+YfcQxp2z1RPp
sHMk+ZQUKjgOHqqZhKm2I66qSL9CQKdj7J89sp3ITUEIagZ+cnQhJuwNw9+KUPxQk4Z+Lo7cA7uu
Lx4x6ETl9O22SQkNbyVJMgtRxjvgfxtW1miPQ8b443UQE+MigCeO1iKSKIiUKHp5yo3LFGj1R8NH
SPtORLo2D12EUUIfZSTdGuVw1cv0ozSqa8ysddvRZE9AnrYWgVR6SOmXkoW5DhBCQG+3g2NV6NfC
C1Kczq1gMt4V9E+V9xGn3TWWs5aqY2znCdbSzrEesZa7YUVz+QT7QP7UhM++oPB7+YcoXP7X//qz
3ei3L//r/y97koEk/f9uT9q3n7PxF2fS/O//cBx4/7J1x/NRMrIM5KRHYT58l+1//ofzL8ewPPwE
ArMBhdfsBvjDcWC5/9J9zAbzc1nYbPi4zyRtZvSf/yHsf7EA83VsCI4vxOx0un9Qv39w//76F3X/
b9J63ANo2nE8WJYO55Jp/683dGnn9dRyo5NuIxjx2h8kx6OsCwcoLuGEGaZgge2KZ0vfuAVjmipn
Hp05c0AiSgCdGLZueGqQPk1D+F3WzIv+9Eb+T/aD335AU5+tFR7ODEwIjuVYvEl/fuIkQ2jCcRHj
gi0aM3rS3XZMHsg/0o2MRXNlslHSPItWi51uwEK/TL6yfaP9rvNxX8JQ2rhBFCL9G60DO/yAzbZl
7stK/vj7n/QvVgEdWg/7bwe6HX0fn/mvP2mmz5+gXU8U5ApFQ+h+TNGoTqUjJciNDr562FzHSpvw
+XrOGyBD+yjHvF4yzccOEJbmzoj0eE1qyJ6PpbjaGYCFYcogNVTjpwY5tll9BJJUThcf1a0VzB0r
YSPC95g1JayUt60/fpk3RFHGVF/WkelsgyimANMkKkP5rluO86xqYhFcPT251ugdAwwbm1qEgFny
mTfsErYcF6ZaoYksD1K5PzQsTRfk1OToFB5ofs2ahicm1wAZMg60gI1a2yH5+vv38y9mGN5P3xMO
twwqbsEV+uv7OWlmZbRDA3+k0h6HDrdZmjIQ90sN+xZZgSwa/D0guX0LaIdRl/2MDTyBnov7NIBX
dnW97v3vfybzL1cjt+ls4WOk7AiGBfP5+KcyCRSI7Po8YTeG/mV9F+egdhvYiVFp6m35AUJiuog2
R8QRD47GUCxvt7EqrD2hKdWH6fUGuoCEzV1q70tb/2Bg579bxAYsoLN9DSrLObYKUQHu1Ay5eWIu
DITweOqsco3Yl5KqktmxQBH40yj2yzP9l0fB71YXqj4hMLLigAJH/RerS502Rh8XYN5FbanL0Gjq
oZimVxC17Xlode1E2neIlPZGgMuPqU7dOZRh/ASk+I14Cv2nBfb/5cfxDNxQPAR9lweQ+5vzpqgb
E4wwEHxZV694rc1VhQZ00Ufhl5ItoRKq3zHzHV+84LM1QJkbTNeEcta6y3xW2P79Jz/Xv3+uj2fX
ER4wcHMMYXgc/XYx+mPglKVEaNb7OSiLqDfWJvfoBVBffrGM5OKr0Pqnqvz3q80wXY4A1zDnO2B2
kP56tY34DhIeNiVrm+KF5SoPEwJ/l0VvcSu2cziCCiyE/uB/0EMX/VM3Nf4mNwW5jNm7nYX5Q2b4
7rW2jHfTiIJ9ZGA5zx0g+3//7tzrvj+/PfykJhcNTjtgK67wf2sfitGIC8NCaz3aqH/hsCwIgBYn
w+g/JBscUu4qQoHroRIvLIRXKvSDmzO0wSHpug8NGM8SVu5w7CbzjRqHf898e1qnzDRPMheHrurL
M1ySm9d3ike8PDStnz6qSr36kI3PNgo/UnGM8m20avUPV6KDie/XD9/gVsdejMWPY3I+tH/9HGJM
EioVeNmzBvmuZrrboRXNJWslrDHWnQvkWM9E/BZPkg7twdOIMqGf+q4zW7zOf6equHwKCxN7iluS
aSNiphtINNeyaeuLTthzV4voibHZ9w5NyIPbT+4qIi52kzdMb+Leu3Y2XidfQxnll8VOc5JPQzDI
596DK5LCeMl09UIrVmySh0axWc7d0d9ZmCVBwYGiJPfSPtSuWzzlgSD/BEWnhDW3EebAuWmn6S7S
GRjPJ1fqhCjlU1apQflQhiG/HjZ5OEOFeM7tk+GH4iUjj5AhbnQqUf4t7s+BZia/obRCv2gM6a6S
0Mk8dDUU8GW38E3SR4ER2k9y9J49gojA/1Gro4sUb7peI1xxWTTWZXvjyTI9oq/eK0zbKPgQ7vIk
KM8/2w1zfLDSjAdw3+uor/H9EczQ7BJbYSBCmXsKMWctxwbELZEYyR79GKlZ8WPHyb0nvCQ8VebN
N1px6nSezzOVcMNsNKHXCKy95zjRuiMM4tz3xB17JARs+vniI3ujPNsTzZ9HXAE4ZQwGgaM/jGHu
gNK3tOrQNpq5szSLfrZlQ1mN5jtM5IBQgEg7+gTUbmqLtaJpN/7j/aWeUJ9oAQWNAji7SkiqVJT5
3ynKDoX9LUzDT4ybyisttoeoOiAsIK2xVQemS6qPV7yaTfcoMSTuPZMngGmb4sQkRudma1dpa30v
sVV9dF6IrmSChD7nTCQ6sswQlSmfN3/Cd7JMoehd2+RDElL4LM2hW/98wMCqipb+nJtcjG69wyFj
w2dkcu7Vxns4y5Ed0viurdUy+TSwFqVVYR7a2Bd7tzeHjdvS0Glj9q0prObqVWDyimw7zBd6Vlr5
o68Bmg7E3pzq/sOyqFqET1ZiqMv6iGS8eqjj8UtFmvA3+MPrLNVO9xuB9jS8gUyMyjI9Sh2KjOIS
bo3KW+n3QsgCbP6oIQjcmITBEPFtvCShna9MRYhZyfAAjry+icLgMvER0soiPz/gMLWP6UBV4bUl
9yXbvrubwSk888HVrXYDACmFWwIgFvDYtKRY5ak213D3/7TGPnzVvEAguosASyfo4BG4vcY+0dGk
KDn46gNnW+rTexg106HR2n6rsjmgV4/RetZARoQf2vwz96OCe3R0KFLDAXfp/DJGIt2oJnEeQuhi
DEbsp/v31ltWT7kJJgQrc7zVMkmUfemgtxHjtAlS4mE9i1vaw341CcJcpFc0L5wp7VK3pYPMiP8K
TKF9TETpgGpqv8cmBLggnDPuBnBPZYlQwytbcgLmAkaYhKHJybWe+pnaYQzTFmN0eppcNS4bEwcL
1oJ4aeR4ESPWm8seFWsruvw57UX+pOLH0Ar9hWChebz/BmHXPSFc2+CXHE65hnYydnT30oHBX0zk
E7xi3EyJODPUWpjd12Ry2Wf0jdymHCunqp7QhdoNWY0FGwgr9ZGCZt4+QNvDFDtlBRNdhcvwj3ii
L2FpW29+NYIGjtG8NOMFgVj6MGlVj5S/QUEM2K8up+HgRfDe2DedpxK7VwJKfhXHenILW2rPzi93
UsP8L3IVIIv1u13wNcyUs6/iyn2cUShBVevHLNE+sZIflqCNi1U/JOoxHd14M5ObAqU8xpZD9CB1
QlAGhUUxDY3h4/4nmUfDqz3272SjZbo7ne7GFIt4PcCM8/EIEwV0cSiNdeQWLHCnvH92Qx9as0hf
Kj3ub9x9H66N4Ls2UQeJmIVpwmBtY9leudPtyFlUZR8cm/nFNcpx1UD+J9sG6XjfUnSbLgeTUF9i
21KEmGrWU6SCtYXWbM9tg9i2NuyjqARUsPsBn4YHOC7agdao2I4z6UrLunRZJco/iRictlRM2Iy2
2qJBGvZ4VX/U+VQdwmSEmRQjHUfgQpBf2GJd6l9RYZj7MBnMA8NDni+eCm9WTcrj0InmFW/xF3QL
p6pt2PrZoDEw/VT7qEOhEFQNRiAN145SBzLX+mdHSWdjH5rJto94to1NZInxU6w9qm44B2V3aWTO
TW6yV2Lrpxa9mBRQYjR9954nArr4cO+4fCdEKINHICU29SIza20QSnU2mcWtQpI3d33r7fymSz/S
XDsPDgdwIopHnbp6W2nifM+fjzhRV+7oEgaXYfy17ONI5t66mgDr+KgpcRMONvFMbJAcgyBcP/fH
TXLghugusV2Ml4nCCQ9puUvgj+F+8OIV1qDoUCHz3LRecAhdJkQVfdIqC41+PSbo4jsPAVWLpMZl
J0jYycP9ZRA20eltYCFkzRAHm7naCWimaPuq2bhT4sZSyYmlfgosO/bXud0Mp0ORRPKhml9sALZE
BgDUMAZP3uzQdzdA1GKC3LUmwpLSi5c8qTBZiOAxwbFO8k5tbEloUyT2+OELcu7JH8JzUrCzMkr/
cUhk/8gP6G5kW0FWj+JHjFS7HtCbUZr+l4HiaenNbxEJNQLBysRSFkkPuiSYUSIidSfM05vdEW1o
6dGTPWiYf2u/3JeJAy9h0Aig8vLTYIMLSznRn706qBZ5AyCN4BVtFY+iedAjJ9mnurkHBMdXtdc8
NKH9NSqanHQ0vLOis57kUKKXGMbmOmnhC4HiQPr93LiBYRvWaU5gbo7fhPixzpKb0W2Mxd2klqKz
T9CGH835f+u4trHECoKkWUntIG3+CwAtNb9ebDInnXIStIPumCZe+cYNDWSsy29BjOqgbmcxb2Wg
tJfz0yYJr3nMTjVOxAsyYgOZzU0pJ71OuvvUhRGb0bkb6DNyJ80wpFgfquHCSihfUsUAaquIHO5U
Pb3mBr64mMb1kcw49Pke1VTpskYcKXjDkXSwAvkYmb8NcvfwNs5lY4+L+jQx9F1OtXP2Er94DKb+
2SBrYh0lUbizfYSupngMy2yjMWY6O47kvEMBSYgDLIOJjBZSe5GC1gHZvzpeQeIS29skA437b4i3
iTW9e0n9zXM1vJaNz9XUl22y7R2ysQoBdZXAtHWTcuuywDRfpkzJdZvHLxio34Xyb95QFM9yPo1k
RMB1O+tqx1ujM8ePY0TWpp7hQwVgve9CPq5/aJL+QtJw6JB0y8V46qLC/J2k4TvML4RR0NHHOL4m
EBJ5R/wQXR6YXk19ElLVxwgscV0TX9J7Ml1TMMrH+0uYuevWtkIkqc2X+xsexSYbtcqx9+bQbJNs
+odhx9xd/tLTOa7F3MVlRIhZyfx9nmUOtZ4FHlvqWmVEluFXPJkYFHcyd+WpjIlK653+nHpVuC6t
UV3+/t0y/vLtfZgfTP9sX5AS4bm/tZReRYiV6SILSavWWw5VHG1iVu7LmETlJSq9ZmchzaI19sJj
EpOC4Hab2ttGZYUvC91477K26TxHLphS4HsdI1pItynPQRJ727//YcVfPlo4avNoCCgYagmgIb92
iGGQW32blM0iNnKK89TBq0f9osr+KFynP2IJu9WknYHsC/sXRcZJNpniba5yHlKiZZcu+53FvYjk
kYnWbgByYuap2vut5W89DeKYJYfxMFT9tyHGoptLST+DFo6IXd3+aLBKSOSI1DCTtvGQ8P7TOO6v
v6JP84uQ1mIyDVLrt0nxADhR5Wi3F/eKcsKlqoDlMefy/KFcE//YLsV8tWqurMkHwhZqsyM7/v0b
/ZehoOH77ChRNNh8G9dw5yHWnwZwhMTSTFjEi0eNgQNbS4DM6k20iGfLVeORwUe2B4dDMvkIZZls
rwLR1AcbyxjAivrbNJqoM8u4+IcrwPh9ejb/YI7DmMoSUMPM+9//6QfDpWJqsEuwPDG4e2hz4jzN
DjPxAKszDOOn0si+doZJw1fAsMmaxNp3uHkW+bzzAz5U/sM7xRD/t/vXhF/iQBLyLJg5uiV+vyaj
soAxBtjZTJCmlSU7pnnG4LOkbKuVPadK1kaHmNqSOkFH1Vfdd/snCYd9X/hZsRnxx5QhAzi9SshV
zrIDyTKwrXy7201KWw12VlyLZDBOft0v4SYg9gNZTeC27r9GBRL9jvTTEE3YhdzY77F00kOtvCdZ
Y79u8zB/vI/AnU99qMpzUhKEl94rBBsxau21Nm274ZyTKE1w4NFe3Rst3IeSNpTbA8Hgl5/DpZ81
cYzqCRK21lzd1v/gvb1lLaPL0ggGes0j+CJ+lTi2nlPHf7xPGpqpza6m947a7F7pkefTLiqtMp7D
gaykrB0oVOcWTxn2l4acnIWwW0GGeHopq4kVeeHrD4GH1iyu4UFLC8sgL6VJV/1HL9pHYk/RBtKH
TmNdqZYBdqMGuKSS5NQudhCKsmf+ahU/JF3Z94EkXsLkfEyxfh4fAUOiK/V4nDi+vs+mrtyPiZ2/
8aZb9F/Q1tvb/VfRNX/Xe4F5cIj52Ro2PUUc2fYKXmR19Fq/uok+YIEPxieycR2zes0WA46jm54B
P5W9DXYncKNNZhlEuqjko6Yt+t4K/Hqk+UJez0G/Jma5Vt6Qn1A13pysHj9bY0Ljwvb9LVD4fcMm
V89YbDAhq6K9jvlKKHpiwfgeNl0zvodjgu9cGelGn5xo2c3X0KhQrYdzTY5b+3nMGX2Iqd5Fqc60
iPvbpPCnYugIypiLoM4d3GXpDg9i9NuTJb2jwGlydMNbl2vqAr4b5WKkt+x4/AaUW2fhDE/Vku3r
0p8LgDR182cWQT8vG1dDDA2c4mUey2PqytD5OmrlJZH/KSVYUdrGV78yKm5XXBuqHHJ0k2I4NLGy
WE047t4iNqQIJm5jZxz2VpOcC1s215hhT+P37lKMNn5Xt+RSicTGN1uDm4SB9tKqm6+17pkv2CnC
839/1eY4BYFUY87yff8ix54GEUnRqyc7bgzTW8SjAQdm/ia6ZuqLZChbLtTxmkp9WBMU/N2B04WF
Og6PthK3e+eOpSCGpzNRcjImXlWY2jYNIS8bIsM/++ZUrEis0raB6NU6jfTZw4FgCFIL3qDcCOEG
zA/XCdQ+Jg7xlgoL+5QX4UbU8MxS+cxe5owb0EBzYwNpzfAOYRQJ+jcbwIpKreZCzEqyHBLzW87e
7ykCcbqrWrxe9A3bjJzuJ3SgnF6+8a1O7Gcaf+scJrzoJW630FYAj7gSjVG/kcYs973RsbUyGmS9
WhU/TGl26udLoBmITXJ9VP87w4mePdFKdvMtxkODLu8Y4xUrg3Q6kLWEg81yP/64EiDpkspi+ODP
qSRm7WBhpt6xmj/bOQhcVDYhzUO31zWdXB8vv3Dq5OwABrE0ko6bJ5wAGZh4Yzo9a29wAvoloqZw
NVnDVXVhebq/4MGEAzVjTyc/M/c68XdPDtCK3Omf1Ji4NKgAtgmBLs9azgRXyAr3bhf+yDtXnVgh
mnvD29g0n6QZ05l7ZAZt7sey0/KYIMcA8aCGIISctp+Zw/mkPyeEnAL74ncpvDMoSTSpnJkBxJWG
sDbLdNWrZ6KgnMCB3B+10xDINVuhcD8xpzv07pBtJofZq+ecM6GIptB0Y9PYjTzc2+Mc1XvbYYn/
+bSORvQ8hagvUYtDtZMmTDC+ucQptPX5tBe1ENOD0PPtVCbHeK7P6si76nZiHRyL3MUGL9auGuu1
o7GA1FNr4rEVICAXzcnTYxiWbV5vFQuolT86sNSzETKjlZ6xM3G7h8Dop9Z8SaAkn8fJ/Ty5bnRs
dMLMmbG7J3Nm2Qm8hxtTJzJ7HGs8VcEUHO2mM8Cpd2KVBRX8bqspdq0Nv1kwI1mZMqyAyNqS6I9u
JK1V2atGB0GuyXjEdOUlt6J0aUPu98u9Up+nOXEmtEvSCqDX80SucnmmTQ36fV+p4uhF4Ta1FXdC
3Y7gtKmp2Q+IJ90Qh4A6d1u7dkHasjiOHfnshL5WS8B0Oy1R+hrjW4V0N/2Mh8JbKygf26xKX+0h
MNceCjd0RUm6RfiYrQq2qkdG7o/3IikaEgO5c23uJDEnljlND9ZgAavmjIUYVXlXdFLJIqyHr4Ju
/Yr6rF03Do22lSHxD7xAv5qMADd9ltdwpogPvHeYIkfj7LMgzEYv+6qNkBrsUoW7+2RDiqjDfsXJ
6VfdOywLYsbtCmEcYKe3Xn8Pa3VWwESgbuRfPBLSvmfqeez75yJX7WeI6eeu+FZgUV5izW/WYLF4
SIiaBbgVF/KjHUeKEUMWl8aVW7xh4O6JeHogmhx3tyn8d6cTt3GX1Cq4mVVeoU+P8ZiMtfN4/6k6
fu+jgb0kCrN004RaQyZzUR4Tk6CpYNC/uhZQeykg9Esat1KaTGO6vjv2sR4e3b5a0q5DI3Sa8Gls
7XzJGTB9kDb7HEYLoy7yqzWKfsvOAXeyH3gr14vmuIddB6L6Sw6RRedeuY4cxBwTlaw32XyOmRlq
JPSP3SLpPwLEp2+6kPtRZxFZDAbGECt0dwMd1TK1jWiRJxZh78iYeZeGzxOPQgar2FTNwsahMbGV
AQbBiNuQ1/tCx0IjnXkxjAigNfpQpuMC/ZSzbBsYi4ZfsxAarB9Zn55IeuCcZ924yauADFNTATsk
0PrBMfPyLJ0k38emHnZ7bof8cG8JmshifkAlvEFD4JDareFCmJ9uoQ6+PupYblKsQnJREXAFr3ks
WuvIJ7wdhql8i8swehi4MRcSczp5VGN66wL/TWVp/zHmKdAFhsLPcOTrJbivF1tnPmbVfvRUok+/
1s5WI/nOAFWGihO6WjzrsCuBSk4vh53RErx1H5kk2avrFNqiH93qI6ukucgLEhBbCRpyneNTQrMb
XQDNsARqcK7g2QrwGHXRrjCOQ2ZCUJ9XY3mp4PcSEAqul4cJWuhnEwU7g7rsTQOkf+jsQZ1Aep5g
sZfPpo37qx/qDzwiP5UjhsDtBwq2PLnkZi5Dvx/2BbE9GOiQuBK1y/AD+M3HRNGwoUrDlok0fJvM
VU3VcWUhlH74+7aLzur39o9ugk7CYktG8+V6vw8vTCtPG8sgq72PS8pXYKpq7lIpsFJp7dFSMuPq
m27aasY4Hh2I6w5p8XueZOPxJJXdfdEYir9O3aQWA0kAyybPrfMQKR0YxLueWNpylHn4udULwniX
hjKmB9U3PdiMylu4oeNsoNa3R3T68Z7ROPJiD1vu/cvM7P/4C3pkg0q8fe3qKaQBwavtRIH5YEGL
2KBRtx7dnFI0bs2UrUNe41LLniuFf3nAnPU81Lg/YR9ounAXYj4f7sBTxrrjWrluuvYdNlT0PPV5
LH1E/HmFydEKqicnjz7Fbvcdyt8sh6BCtTJRX8UY6bO+h/Cptjz9+yXOE1RWo45tYx5xCX8aNi1E
rnbvIyuB+9iN7ld/MGb3ZAfavk33gEqwkbme9VLjxcdGM27DvnCX964OcKy/08cJk/4UG3CmYMbF
TYrakKlNwW8Uhzy/J38iY9OR3rJyO+O5NKDvacF4MaIZrjxfhP6gmxBwmKLhzPucpzI43180dJmn
GHntoGMe1jNmV/9+e9hiAaIaGkz2PAHsOnpAa4vLA1dqCq/zk+0lUKbn0SNg0qUg98xuK/nsR6ki
yXipfbUbAgZwLJTXsrfV0SwSfwG5DLwC8pndfZTHVopJvzrleRMfq1Z8H+HkX8Yo+ZqS6omnyswe
XV/hCJ3XQszDz2z65sZbvZZYwJahTULXXO9MSnfI7OyuZe6p9eBX+Yq7rHkI3KY5uOCsbfHQExH/
SfautSZ4KlhZI1DToG6f3cT1X4EuvNvKq/Z6yXKYlSZzVJ/APzOBJgcuAxa1ck/R4LoUo1hNdUZb
ey2Pp13iQ067f1zZt9B3ip/TvZw0nI0ejSSzG0hDI2ayJznv0km9DzdRqVtPmNnwijR+CpiMtNh5
U0ZHvXIILl4G3cgWP9LNlwLE+HJKgm7PKuGLUoRJROYgH0lJnpOApm1paXKd9F1KctRyGpnvar05
vlVNt/WTssa11Sv68HpZGLn9tecRCZvgj9p4xCf+s6GKBkus0CzqnE6ZGz8m8/eIM+J1eCCehO98
951seINotS/KFGLrLFZJweE+VZ5DuK1CzBUZP7JGkBIRNugp9Hyn6T5q8UJ39W2rQKekoa6RFcOf
WHJpuwlaNjHkZrgM9dw79mPUb3hmp2e/8XadUadElU3yqNv9uLE1jLhUsxXhHSMPzbKxr4T6ije7
bV6yNh453iBD2VrwlGqB9qar4N1NtSd8qdOnxiZZCcvzC0454xDHdNBNqu/wLRTPJehH2jIrfgyk
Xlxwcqx82bzAgrC/66y3+2LEuW2w0cAH7X03wKeYaN7NEmaRUtJ/xmHgY8bTp0ZO66ENu82gJext
GNmxtE2iW5dgXbPxQIEC8/eIQJlTo9hbIx6212YzYi8TvnFwyMXDVWaRveYFBhcdWUSCASI2Cz/e
pORbMfnPPeydEJ3QCzKyy2p3kXW9QEC0u6sw8l5QMxZauLMs6RwQ9Ttb24p7bkPu4azZZMWXLLfX
fA7je5pLpH/O8JqAaA8WzaBwkifppfNiZ30fp3duDb4Pbgfrt/lmS8eLP9nqwlii3fp+cNTi5HOl
mvbmANGcw4xuTUqGpIQdQXbNHKs5TWa3+XnYylqSOzM3SZJ77HT/U2yaQDQs42dFIeDjn0uxDzk/
llNKvFw75tEFykR4ydTEWsEk8fj+ZYyFhF1n0e+xpXXoIkaGxEP7bM3XiU6k+SLMrWCFfrSnx/Wj
HUUrNtCKAUGqj/uocdvnUthfxrqDZunJ4AoAZ13bBLjorZgDAKtm3xRIZUuJ9EJnFBGwb7Z9tWOO
k5zjrkO12aTvpdOGJ1b6MTsPkjAq+B2v7bAWVly9mVG9MdPOWzdJ4J2J5MNnyuL1OWAfXlXJy/1w
v794+GDD2j3xQ0Sn3pX9cxQCv9Ji4oQkaZw0NNl+vBdwjrDaZdCgfLDCeDt2qA3TQa27mq26MqJ6
3bqET3V07AA6QQG41qDjnzIEFB2NpyGwA4pXv1jGtoFYQVPy2mXErXCQF5u7Gicsn0ypVSdK1eUg
ovFWjGFygCC6aMnCPGRUbqQyR4pBBs5hY3xrAtNC+wDzzPQQ5ThJ+ICACtCg7mVrT6UDsyQVAMGZ
skcj0oBLATCj47BWtlNyq3uVpDSyWQ7KLFhWTZnegAi46zKsyeFk8bcI7VE793c+hIWsDC6VeWZu
1j5YhCcsU2zIPWacz9Tvi6b35QeeJk5nx/uhShvQhQ3WLEHqAkWtdL4R9GBz7LndWhdt+YzITV+k
Jz2q4ncO4QLnOqnoskhxrdkmngPG8noTHO8DJgWqkIJuDEiewlfdwU691MMc300DqqnOvQZOXn+Y
jD3WYX2rS0XGjZ543BOtjfeygMLKOL3LR7GOE4dfBSzMqBneSwoFeF2kpK46ufwijQm9h+nggxeM
ihbDrMe1Up2Apbg+tArmGKn1Z04lAhcRndR+6IBw716TgremjYnDAVVuPuY2Jhtd8WxZ6iofVziQ
47XSR5bvCJc3P/vzjLUdTTXEwQEkZm8P/mE0o6f+fgcP1DNYMDria8O42ZZ5Op3uf0Jhwy3YtPYx
irBy0rG9qVxuIOaOGxdq9Ib9iX+KJido961t1xsFjP2CjmdbQQE5mSR1nH3yIjI7NM+jn76bc6FN
UTZ7j6M3UQTXKjEdyRHRrI3YSq7xXAy7WptSPtsv/dBqq9q3k9v9RQbAcSzduNy/amvH4pkv32ud
eETw0dF6GJOWxpxFEaBw29j8/LpIyulRmt2ncgCkNvjyjcMgcFka4vvXawTy9M2P6JW0x/uf6jrQ
VorcRBarTURqJ42DZQv7afAoC4bcn47NLIgbMzh/xaC9lz152Hkba6QsWekIIQGXIWHw+vzbmmFB
4LEf/TzruY9YMhDLi9nFWVW46bm+/8+q8H4iO2O4xJXjzwvOe3lQw3SWSo03A8LrxYSqwsTlMohA
PKSdGVzdIHAvRv3UFeRwh4p4zXF+ujQGyypXRvkh49ja6WFC2B8XyQHaJVlG85taDE6+NSoSolNY
5jO5s83oShLuZtKXx5tbQiE3tHDzUyzX2s5iysbkidhTJA9TD/JLTtDKCiNYCunqmzup0vVb+6pM
xrGu8i06IMPfp30VbhBrLPIyiLYKMtBuQqBytvIKVEZCtrFeZysSytKTaG1g1RMG0qSX11bNWBaH
ilR3C/tJdOVBx5y6qaa+ojcfPyXz1v/+EhXimLQdk69JzEkfobOVplhina6vA9yIxf/m6TyW40ba
JfpEiIArmC1MWza9SJEbBJ2AgkfB4+nvac4fd6MYjRQaTTdQJr/MkwiR9mV6NaBRvhh0UHZDPZPd
LfeONWZP8/VCSNAVsjfI27vO9r072I+EKDwmL30iw18vj7hus9CfG455g9yl/micf38waR86WOYK
f2YDr7TcNn3acR7aIBR1yeBz7bnqsKOJZCL/4GUdToLcIFnsjmWgGGo7VvwawHsBbhiu6X+y9VXp
nAZ3uMn+Lb07nselmM5Op3lYH8TniPP0rAxhn6vRC1qz0h8mozyk2qMpV38vaTHojFmcf3/oc/ND
UEzAamlSndJ0JZInZ8DfB9CqsFWYq5YfM8djJWl4mLB3Z6AuhH3IR/bQVhPdY+VJgFZTJ2ILJIHM
h/V2M+R6+/tPXqvvJOcm1LCFzO11Mfj9wXAQ5pibgAxxp4/cy7rLPE7z7dSPbz61sU8dmxXHm+HR
LVheOre4K5Wzc9uCXHIqv//zWdJKqlFxx+kEv8svgWyL+oEW7b53111Bo6cRKCqjVG3m4A78Oc77
dHpmdp+dR3MgGFN/EDSw/16PVuGIUT60mFRFJD/TswmAcr8qos10v/+1Bt2LINxsd64G2DazKipa
dX5RrokIp4yLWaJcLrxbO70mmqED3d7M0+9PsTydU9qKkX9QImuQaY98lQw2mRtvaUHlsQkizOqw
uhPCHc9dObzWWbk+T1mywKi12r0rKuuFoAaNoeW8yyElXpqwM7C2UlTAqksFw48z539asL3vFI4i
PFJjd/Yl5Z/XfZQi5Zzmz6uf5H8/xSPx+9NizNyD1aEqWpx3bTm6bz5ROaaZ0rhdynp6AFnxmQyO
jCvuerv8Gg5uoZHs/NG2wt+fepb1JG3RXjod49c6chk2OA8/T3nKUzUZkMuLGj+hlWVxdaU7A2Gi
krzYuGIi7rSdXe8LplhTDoU8kav9uJSV/cgA/q+2LnCqrv+qp2womq7llXKEXf77l1di7s5l3f3v
p40nOnzZGjUMdRbYUnANtkFWT5uGE3vDwUQsNE4rMKX8H3A3wyfWIJbQC71Uz8kwOA9srmBe+Blg
w+IZAdynoXx07WGf+RtvBmrSXVrLLx9nAnYKHlDgQONp3szbbd3Obm8632AcY2eQP5pRT4+Ox8C6
6vrk3FTqtFpN9tTp+YGuJxhz689aQDbZfg95EuZJ6HPsYF0cjL2psy78LtwpCcSoZrEJVmSt4HfL
lJ0QNxxq4LpfB5nlNombJcejc12urzjmruxamgEz+4Ckt9L7OO9X0apb6jKexVKlF4cLeMh1XXur
HOrrV5pc7xq1Ki7ycAH7nCtrw0DoILsr5mdlxxh0U/5NU9AP1KccjHke6GQs/BuDcBJwwqL/cIBM
U3qz/hn78crv8ZjsUCv6e5BB6FMPnLzru2ric+1rCnYhI51+11qCDNxaRTnEEFrgnCBW/P8PFkON
sDU+xEgR6HyV9Hh/9xt0lz+qHOebxXfpPBdSe3Bc/lAjt3e/XuOU4xg7207OtfG2oU9FmePOJ50M
6DPx26B0jVjxaIHNoMCWtE/7z8rUs547/ZNZ9PfOmGGjnNqMXKc9Hdrq2iNFgO2+k8sjPMYs7vOt
+O8NgBhW3/fp2F1sBjgj1d5DZ02XzXGseyer7Htcmxn+bBeUeVYdbfbYv4C3On/rjv/tpZL82y/L
epy5CgX9Cm/YtPqvYfFSXGWZXoWNgTihGRlNJemrvDrliHIXN0vmeXHTdF2wOqVxU62MeTor+btw
TQ6UrMt7IedmNyfDHdw2zFqyvJRDjxu9dbqIxNpDVrXD3tU6dRYdafBfqalcpzRaWZSpYkTPHHI6
ImoDQwtHKOv4OxxwMW1ElkkQZavb9ej6244MWE3afvF/LkNPh4s3qW7n5K57o+t37mzmFLpMYTUa
0zNnb/0xU80hTT3z8rswr26ihXNdVgcLgx9xKth612FS29fuIYHqgPg4M/KR1cW+3rX4vJi80vJC
vMy/51EcI6dai/N/SoXee8XDfF19FvajY7Nej5HiiYSnOqgZ/XnNq3NauTe2vVKS1m/Jg5ka9b11
Zc3jS0O10GgivAYZLNLqh6QdHqqGbkc+TvVR5vLYjMy85Zi3YW1Pf9aiHR/gSeFlGXFLO5UVogba
92WxHKqxKy755Fv3ltnvxLQtt5h5/9ajN5+1ZSPYk9TuAzhoykWS/uDU5JP867+fILNcGCAdf3/X
77/KV/CfRcrMnW0LuJOxcPulqedx8O/SxGfSbqNYp2UHb4ktH2dySmUDxv3f85N0+DyNvMbj74xY
7xiXzzrnrWa1tPC/S/tVfv8dxpD4t2+vy2LA4ZNlyt2INler/uqa4m3LYR8Io1C3Ih0zcgmquQDc
6uMNs3n8q7ZS+yGgy1xcXrPQ8EeKTYkS9deQ39J1zIBrnrgJ/i2DwE4AMHWnaKbZpio5lf5a5rNp
AB455+9Jb6njujryWneXHDv0LgrpEF4EfXOR7civ35aPpCbETvbtfsCkeVpUN1/UjF0SFXjHJ/tB
pSTtRn0Jv+PqdBza9u7X+6jpyglmA0QARdIVbDR7vdWxPrMbVemJYw9BCGd84Hb0jworn2oErnem
2X5thWHcpVn5qTSEGbc1sk+7hvGMCSJk9v5Sc/YM68QlB1KQuqtL3g9DKLYTmp8ClDt/C7oMqC2q
duIgvHw04zTdUlNA+I16sErAj3DF50QTxS4vjEd7lih7GfOdwWH2t2Y3KES7ZKXC1vcz5J9rzNzT
l/044RGv0w2C5ZXIiuvXt+/oBYMji79ys0DzNdyydij49z4EEYEG77Bqt72KTYqFDxW3e5qNWhFv
2katOphgabNTJLO/Pk3rnHH+IyogzLbeb1UrY5kM/NnVfhFFSdhBokhl5RyuOjymWiu5pMmPrGUA
juv8QTlqIw1E2/Y6MfMwdeb/TWa+cSTFOLOxoFPPnkwrRnjv0aOhYijiYdAoiuZ6Tsj4IIlmHtME
9An3VKzo/hDpXN0d6OwMmNPQ0qCtdpwpF9onYmUNJ8g8DXyJ/NSXCk2xLr8NGI2wSf4oSIQRqMkm
xnizML76yuYrzcI0D2IR14eyo2mAoiNGIWM8zl7U6e1yj9xEi+Lwh1HrX7XU7xKUIlinuLRoD/FS
A/lw+uqTn9pfHhI5fqUW1bJcMjoukzLiyalOaX/n6PSkJiW9Ssno13RfXXMGiebvuED/ZNocO3yH
3ZodFPY3dJL6tpIeMLYrmCfZDRKAZipz+CxLIRBZSRnDpvlXaHZ79hPXjBDtkbQLrjFKX86O9rjl
V4A+NRUhPT7wS2Y4YArQSdj75czBEYKjnY6PnumOFCpwE8Q31ISLYsiyrJVkq6+Scy/8hloCaE1u
J/9cdXaar4o2GpkSpMhAnuWcay1j+AJCPGh9dN7J19dgkwqRf96qvclzVkpIhb/d1FCZiXmZ/p4w
sgH9/IgvafEqChms7GGSNl06+ldje1+1ptYI247DqZs66oJz2LZNbiQZ/7u6qoLEJUkMeLquNIfx
b8/f4FH1eR9pSvuA6RLji+N2nrgfDYj3CL3NDKn7iGEow5vu12+/d0RM6soAWc3mskzoVVmfD1EO
+j5x02KfSv3qQ/Xck7McNuGf1eDjKtnc4phC3y1LcKSLwymWruH6ShD0CZHUsCqwusl9Ws032gYX
CqDeT1IkwVqiN5KhCFNTIG5qGxmCxCYNzmbsCHu+1MdUW0owdXW247FpAltM430ioARmV9d4RZ4P
tHzoAh6iyEb6kZ4zOk413DOoX7QcU/Xk5/V+0MaOoxOTGZO40EjFUCD9Wg8NjjIwHSM8yMABi/ZS
wIteB/h4nPyKY1cLlk6sFUZHHwbVHzOlMbLrT33K8tR2ooW4WT6CnoIroLMymB3dAeiRB80e72A/
jyerOuJHQUQntpqTo+8Hh/yCaHfed2OkFdrcwhqkV128dXxis2OvOwNlatPFN6VD/Y70VB+syJms
VBYSowNUVgeRFWtad4Dh9sQJsAsyvf1q6CqJyhkzi+moe2N8SXQD9EqB4WTQyltMg++ePl+jNPJ+
rIwcX3/C16kxSTHK+w2foU+pGo12zJNWqjyrb7/ztp3tPdYtwBR7y6rDSKf9QidfyKCkH7vz2FI4
5sAWrbPuWC0W0bSKGzlMJTz91FKjGD9pJL4wRuYva48lckrt8qicTu4UI454VO4rznj3TvCdbxhY
INAXN3zj9d5p83/tMpUxNVSYh7srOTP3j75HVDbvpi7GVUKENN9TH8b6DUX7bI2Q0AvrKUsapCqj
vr06JyIm+mPoC0iuwyitCPuGRaL9E9HnsoFz27mZg8c0HdMz2OeAjaE9aB7ueZFwBq2zfl+vvK6b
/5hlCHb6fFqlri4EfGlrGso71ix9b/MFmeZmAOydv01CF9zZ+iKyF/OnZCgd5QXOzEarQZph7EOU
boMlM4Zd2kjqoZLFiYfuM3Hb5nr3QcUbiaHCuQOi5K1dYKx+GdIgzYdf1hVzEaDO4BT2eonK1TAN
iiqCmkHrasQzJwb/STrBUDbclL5eNcZJMst9cq15NnXU2LTerMhth9ty4CVI7JqltNl5oPKYHjha
NbGVcKlfZ8rrSyC5bQrF26vdaEoE82i6I2RDQW6FeQkHjUeHpwTWBSk5/af1eAOSlWN7yoIUdbOp
dlbLPDxLvF1VbrHd+U6Q5n91yW6sTGPPDjgGKz61J6mGazzvzrWcv0KkL9io2zufYpYeG0rAeTky
MsgXzoJpMHvTGfwGzAI/LQ2KfJ9yfLVFccxSRzzk0wcgYZ3CDvVRGfA2qZELMjKKMYUiX/VsYj6y
FvbY8Tr2MLZnmSJn5L6MhVc/VutIUxTJXxRrGVBiRNk5NtdFKvPgqP7FhSFmwUzNl+QO1vgaOSUz
ZdvZYNfV+IuR4KmCH4Y6zu1va+KAwRk5ibJtOBuWZMpVsMmykZSBBXpuP6baj1Aeic7EuMWdWO9S
7VZxDT4QViqDOn3hf/tsmzpdyTlXFyj3BDj5srjCzbWq+YokHZnV6FMQ9+bwiuIHM649x0i7HSMT
zhwEPRcgbMxO+WoZIxAaFkFiZVXYdexva48Ski7DsQKIEQ55/oklC7cvrRZL4n9g58G158x8Qr46
Qfu5qSYW1L5Mca58CMkhznNcCKHdl+eqV578J6b70GHxlGAszUijzLp9ryhdpK0joJlnpSgjJ026
Du8zJ6y9x00SXZJtFFuUNc0J/kZ573jTFCZtC28oreqYUbxFTw4c6iypjFsc8liCuud2SxGFtDpe
LHFvFNRWYJF/ruu+2XFMxSzufWBxirPeiyx9+M4GaMkltxhNVazE/hOxWDfEYqedlhYGInj0G8Mp
TU7iRQERMWPeOo4UDvQUQYPEzgMt57hPlQJ6frNFebUUN1rNkHLIGWJDjDPKtj16q/s9qeZNn5cp
TlomxGqcY1PHMzl7o3mYURZJHg43RLyTFZEv8Z3XYWQjt9dqjjx/vEy0z1llp72K6cW06ffzLf0B
07oR2Lz2eKp3rcuhIKNYJiDt+AJQgXIf2dbB1JH3hE3CPTUDwboU2V+DDVfmzWldOWvZRKQ5vcdm
kT+2UzkEwFoZ1RNMaxOg1KOmUFX1sr3V1qPsDax1TUm0PGFd5OxHwy95CbNhyxw87Kerd6DdV1xf
BJvdvJLwYa3ef7DTa9K3NPdMid+vmlCZzF/ttZCR/OgymZQ6clHk6pcTub/S/HSNqFsHJY28VndR
VQqOrSyLeCnzr1LHg9kYmkE+0dvNNO1EzLtg7TrZg20t6c1o3jKSkLutRvIbEgshv+pP3Jh8zl0T
qe/W/UjqXiBmsJiKteNkpPOXrdWDMtOXsna6o6l9UcNB+Xc3lUas9zU76zJEZCYOwzS9tp3K98jg
HL1o9Fx7QtVYDlp4I+qJxsVyd605lvTFRrYPAVSzrg+L55yc+Xqipt7izBlYsw2GJzW7ep5yreeb
gmKqd4Tokzay8+F5hS67N1zjQCxC22ExdoOFxwEHxEFty7LHusAboOik0PPi6Ax7scnvQazuoTPc
vd1NBlUYEyGijXfJKHTn0A3DkcTpGK05S0GzOeBQDBpKfE5I+XmqT3niJrz2UIbYg28hKZPIzcXO
H0xrt9RUMg+2eWaSgPBZyKgSCFFKp4mgLsrDQpppS4ZvPfMf9cZZd2VDVUWh5qOVdH8BCSCEWUQF
XNOlxmXdWxSZ7l2Q4Z7mioiqryBHjCjwWWHRV8PTIFhMrdoSYWUN76Vfa48LMzQJN8NxP+uq9990
FxPTIGGMjWLg7jIAYK+U2NslvT+mUHAPHBA6LpqaZPySJonDkCBR3IIMM0qINVMNscxBX+vFvtDO
UMgT+hikH9bQ4GuBKj4McCecLbYSZwjkYqSBpye0RuDBM9cahRmLkl1N+5mv2IKRFdfKy3bOmGQh
ubcTDT+QCFVDMYej3TcuNpNudq5UvY0jWgM/mRjatLymGQhkv8qmuGJlzcCNxFW7fPg9rbBd7qu9
9H84aGUU5rr3SP7BUNLIJpt1DnIJYhLM533Porz3mKQjDmtxK6YTH/clg9EfijF58BYciKXSI0gr
IoILveE+CbxkzqBPbRiEuojcCdiA0fpuPbSL1cP7zsgrXLAwIa7l6IkZB3UoTYFIFS45k7jvpoTD
qcMDrOgei0J/UaU8ECmgRaourHBw4A9MLT7HoOwxoWACLCJpFKG08ZpD8ueZKtS7RcsPENfiziaw
tcdc2uERxr2BfG96vI84aNOuf60JelI/0eKwyRH8COLHPS5jbR3kgarPcBq4qI5excSQfyD3t3xk
IhoMFByo7k5ZMeBojnYC3WuZjVu+we0wrR0+Bf+P4OR3VFYVzW7y6fbjsYXFEzMxFuGMF/rq2WTk
U0IhtkoaKkg7zIGHnnAemAriy/ieLMuOUMDTnTnuzbk298oxI9PA7NPA16ajUATk+Fek30vfQ4Wv
VuDcEG3vOzp4NHJmvZ1x2xyKlCUNAEGq19bN0Nd1TEHFTzPUDw1hINYHhidu/Ya3L9+3cntrWFv4
zJzAya/45+vXZvbsGWnKI6seNWFukeQ6x1bIGmjrK9JntocNxX3fteyYeN7Ocu3DiD34MkxwKq8I
rlBWxnndZpb0M/5D7+CM2kpcxaPJzqCiq6e/OOw+CtNoWf+RZlkgBlQT51ZuwxwObT2f023a5fr8
RBmpf5NJMPqbWGOlPRha9r661gNowg0RMit2SZ8ruOx8RtKqDHIGJlZrFjXTw/PV2V+FKeaHVnP+
YO+zzto2Penqr7QJXLsYrhh4YvFQEyN0WqM8zmFRJzO2WOjmmLQmOPlVE2DOFCwJNgP79XYZqSkW
tY4iunan0cjdEJNOFvu2hUaWvyrMvjEn32xf0vsWdNhCdsrmIEgY+wCE7bZcMnpRK26/lJsBPvjF
C0ixN0y+yrFkDDqDGKv0/h5PHIavqmkgjxcnuLBu7Ff9xkx7eVd18+TzNw9midNpwgqthACh+7eU
9Famhybse2kyFxiedegCt+SKD0wrJfa+7I9ssWAIm36F2qDYgAgbaBYrHltr18HoWduO7hPbeWxQ
o+Nu/rwSluOsIqFZ1fW578bDPFKZY+a80b7gLGyrR8Y/pN88KOmYjoNJeZJHaqaTtXViV1toXjPI
1IGbiXSjYmNxreu5FtcDsdAI1RyveAU3evjI28K9MVRg1InabbSt9zj6Q6zpXYwWcLtluhG1Ij05
Ix2fad1HutOmJ2lLDF4bRdl599aO/Yutyt1amrwdVT7uYDbfuWmjcTxYj6yp7b6X499kygzKFYpP
BrnpCY3ZCqwUm+U029jmYJFvYpRPo+ucsNmCPPMpxNhc0A9v40iT+mhPX4JmqbEE8Cl9Og0U9dpJ
SW5d9s9+3Yi4xPBMnY7+U87mIzJvHXGbW7hLuXi8808H+/Su6tIh3Jc2etKG+T8aYKGpNNvCbkbJ
2Ox8Oomx+NPkKEJN2cD9LdD5c0pXqbUYeQWwVemy3LeOHM5utx5WY6QioKRXdaj9+zybw/EqWznu
tOzMVAiyHYMICYMgJeQ4F+zZ3WfCKiKTM6Ftj9tFr8aD5QkLJjJaeDL5pJCzgXGPPuaRat1mnyyr
YvKI0NO1415NW3M0B/MvtroR/afTY8P6olpBO1jyaXXpMXXz5QV733drwz7vBJ4lG51EDgTOHfMR
UNKFbhKy1ltlhOuwYf9c/fV2VcR2bq2eL5bKFBFmJd+RkCYqtUWQ3Jo/l62/HZisYbEkjTBoHP9q
TLXEzSA0EasPnHI9DAx3A2UMDzQ2RhyfvUjkZRsiCrfkAc66W3+Yqrxx29LGxGtcxkn8o1OswPVQ
3Dlj5yNqBpBopx3s+SQAT4NcxyQOOsP7Ut10PS5E7pST4n5LDaN3cLl0ZEVXowYlO6S3YZ9uTDSF
rG+EW17m6bmtJRHSWWsPU8J8TVQgTNkS3hwFUl1UGD6MEW6zxvsJS4CsYtx6ucXCgYFsVNrPapkv
U6aZALFrUl4kFL2WAa9BHCGw+K9jr7lwh0wwEvOM8Fi/Z4k6pODBgwqneXPMTcS9rtPGU95ehVkq
xFa0IW8ob3Rj/Rj1Vj+NXv2BGAMGvUMtro1VPWT1LZa6P8LXrUOj8nfTamDDjMvnJOoqRP/lLejH
l5Gq3RuPyitewxx+TFwvo4d6vJ39fjDxnWSvKI0moEbQKImEdaCQ5/cA7/5lQOQ3xrCdsRTnRMeN
MBZuy/eonV29m161Uh10mpTDWZvq2LElrwv5OxbJR3xWWqiN6cdM59DBrFMSiuyvYQ1Cg+mejqBN
/1hX6g+FmJJdX1hMMdfyXULZMKFCTCs3l8ki8pPAM8xdnsWuNu7zkTq7vqvHeLX6izZkd6PWfFFm
jUPD4xTpCTyC1fo9JzrBwootdGWk9Zq5Q37XBTXDmNRU5j4RxFrbJZ/DgkhsNIppp/olsNQ0HSsL
7xgBy6fSrVaqn61XyJ0ryJJ5YdsJx4JbLhcdRJJxflVa/6ZRwhlYmzUR3EICnMvqKdV4TSdjudQU
S/Rwdjb6ae3JxMvnWN/9BgaNvOmDl+AaUpak090HGUF9SiTI50P243SK2cIhUViNsaprqCu6fJ0s
eV4L+nKFKTnw5ZrBGndVu4tJ3nsSeLuLI2lgOn5OlLgdYLLzqY0T93lF1UPSXeP8KuXya4zh1iQf
WZ5MITAq4nGJJk/L5jzOTa7tKtsFvtMSosmN7dFs5L2q9IgHPn8ovPlpcNHhxvVlncb2idzprlnH
N5IMzQ2e0hc6XIbFSC4L5N9KLU9UGFDQ0CVPjDe4+JkfckF/LwTn7emDCgX0qcSob8a/k6FzmSdF
WmaS28CQ6nHvrUvgyr6gFavDyzkVeQQChu2V2y7r9frTJUakm7l1M+LOFot6N/wV7bznN1Y5ILfJ
SL5rJfvznPNJ+Rs0loIStFDqNSUcZVL89wMfcTAw8onTNdn2Y5V+NR79aAAvvy0y6HtbZj1WJ3+n
2R7dWnTFHCgUKHCsc51jlDkLddjanm++qPaFxZ0fKyBQ2E9FO1yoBJu8QVFYot87pl5DgTff8/Fn
QQQIYPUbl35c2UzdjFL7rvlcrOmfrLjwWCum0/p7TWngMWaEz9J2/uY+F+7C6ILZ4vowldY7/HIP
Pl1CuRVjJnFtqlfosO3KKbDI943WG3tyijQvJ3DzsGzEcrazg4nZgsRSHmNrpWhjc57VRCX26HEd
T2s9mlIk4JQCXGtcenTgWT/Qrcm4nBCujiuANhgkRF7S2Wafw0+jRUTiTY97MaZsmh+xC7XbYMe9
sn4Gpg1wPz8XrpbBpvcxB/jybkQjZVwxccbf0uPU6khdmIG4cllZiFKFSg/8XylLBN4iMKHXL5aV
vtgai1revYIrJf5kTuTpp+pPom1s+JrFbW808dt7Bpf7djy5ev4zZEl5oqbkg5vdi7e58ohlFujB
1D/2vtftFUK21A07tBYPfdJGGJo+VpuyFJ0VXZTLn3nFo2T+ZGL45jM3IpcObC5vaffe4mWmkDrh
stWriKTc3l9y8VDadaRl206OwEK2lvo2vFxT76Uxf9F34TK8sIT/6rNcKXm9bmPRMrV/+YIHZ2hP
JHdG1oHrSMHp1RH17c1rEZmFyb147NZ4WnjwdC5hOmpgJkZ75zqckVgqSyhfRWdfLMGxwC6JW26I
QzvuuO/JSmtNM7xLympj3IFIIALoWLJwv+Z4B1gvzb0d8192GiBAkD5i+KZN1IuGrWNKGCZq9k1B
PVuwdqaMZJ9FtodIMq3crPzMftr8qTx5xvI6ehSypEVzQk8ro67CxNFNqOeus6OC17kohltnpJ5o
wqwVG4aBU67f6/rcXiBxMR0boy3DTe2WOMi6flPhRANOQ63WHzmhnIBLOmG2CBy9ZPa21CCCBIGs
JDtsXOJDnfOuuYzcVnMYDf7k4RnYYLMRyzhqiqe+b9iQNIlI4FsOQhiD3NCdm1vDQirgTLSEg5ld
CnI+sTV9mrQ8XR10FYkng/7rBhHeaVduQhR0dI65Z7Kb7KaO5MLAkVHqlcGtvt/bTSXCwiyY/IvX
NpuB6eHztiyMzUQmj8w9yE1s1ySq81QruwmFVx7hWhGJDCH7dSHIwJ8RT7w/vyXcLnydplijcp7M
rPGxYhiIqhw+emoDeFen9rPjir/Kv4OuZhqdV8UUlweRAnXeEQ6nk4edgyLKEMxlXFF1Hy5QEoLE
wN+fEKlPBPq863EuHRuU9XkzgErMzcrli8MnkBD+c6wGTNKmoGAuF4I1QhYYMv5Ejxtbv1oPKCM4
7ZyUi/P4WmGfbERSPCro87Og50pTCSef1jsuCABc5H2OasCwWNKK/Vi+txtPZZ6Yb6mwqpN/1Qav
MoqjVpIdc9dg7vKoHFuIX7WmjqDXXIDiEImABxtdC2m47HaRCwcs4nM/erUmiVlOMsy26mbqhRky
CQ9GBTl04CoVNhVKGzpgthQlHTEpG1LDn+S6fAYESATrnXjUyPr6ij3WW25rJ8UapCOUDzhbJG3N
HJ+Xryopl4NfUWVrN0zze/sV4wWeTRprL4g3kDashpes6ppwYDBXDejks6PqyBf1V04CXe88HYrB
Cl4KTysdAFTWXKdGOATqCz7yqLPWjt9d1Kh2ZPm5SKf8ongYffk6X/3JNrEyU2sIwe1xRz34qZ08
OKXFJLvcLk7h3fSLFja6aM6OoCorqanS8OctJJ3MC+Vu1Zni06BKayRhX/tI6VXYd8CVAp9YMKlI
pOdJbmeRJo+6CZrPAFi2rB2VBLMrUYMSNgdhcIBoE8inPocInQoKje8M53hAKdl4nKG5iAwNTaUe
ZuatpuO1+lzgBcQJtHcuQnoPXZf2SC1B1yRyUmF136+cgQXnZHgTlJ9X8GqGyfRuqKxkdkEL5iLU
Mwacs+GkTrRtYMIAHrqHBkQYz413omv1CmpZAz9vHtoucyKt5qidDua7Q/9smD96o6btOOKIHatc
oCYIuLRgR8vSbrurBc5bvT/sx82RmBQEhs5iTOer88aKYA0cgo1ULEcpi/20rj9c5ehGdnhquZ1o
Wr/c+PV6JsbrxN20xrbiDjJNoo8r9uCBVNRpnYxbv2+7XTHVz1bnXCzL2yj4huKU+nMRokEeqzwD
ia7R1MrBBNwQukc6WI8UDEPKaEWxwxkwhMI9d3a2BjgMY6e27BPZRV6FpUhib14O9jR/6mOFEbNt
GjxMzh2SI+dNNIOoWowoZp693WwM2raisnYcg/FOQFQZnNw6bH/KWn+fSQQ9UY7p7Zfik0Ll6g7w
2a0qvpZyvkeqmG5aBwkJyD0hqaUkYoOog/nm1ADO3nXCpe87zf7mYG+YGL7NIDGx2PbEwInYxtgx
/zFQEwge2Z0tlmTvDNSQQdH4o+X+pciri2ElLQ5OWsHwNT+kBH9kLtXZrtBKS914mWY99FZQK/Uw
/Yyyr3ZYQyhhXfif6t/gzuBIsfBTT+q9Lq7dQKzRm8MjLEsu6T745pR36dBdXY3OZmFYQKwe+4bu
pPW59yjAqQfOJUXNPSBpyzAjxGBWAjfORA9VQ4ArTQV9Ldb2nKQZcF6QivBns0EHd9uiSHpEdmyK
byccezsad0N2IMn1OSVBUP7Yte+GOLnetaYZomQzdgKMFRfi9JnkLM7ysrTZ8UmL61NMyksByZ+F
I3Yp9lQa/xhdub2+F5LAQOKdGLztyqt5f2XQMWTzA/005AN1C+NISkeM1TwqEDHusC9cLX/Ee/Hu
F5MWeFtnk13Uo3qix0q3jKsTOL/JOVF5jrWzln9lgf5rjk96qhgI8zgvneJSpVvpQ+Ho6A93pZav
e6S4Gx3jS2D4GjVqGGJ3Vf/YevWK+iepE02cE1HmZEdoIkhGoz40htiRSaEGfktjBjR2ZFEgCjBh
jcV173bGarrxdG77i6PFTQ6em66xFj/h/7F3HruVM1mXfZce/yzQBc30Gl5vZVLShJAyU/TeBfn0
vXhVhb9Q3Y1Gzxuo0peSUkrpkow4cc7eaw/QZIhyyda6YierUNqLgkMvkzMkHv0XjMPZIEuMjTvi
a6Hg3OCCGwLw+GNElB+ZWpIJstNPqWfvIfI0h0qorxptRsiWARIfqsEe79gRJ9ura1EZsYR4rouf
v9boN9d9cZNtfxpqHTk75UNJEwoJcHjK/NAlrjE/w2+gjSEvbQ4wVZlNJDT0q4UpbWWr9NpHTxZl
9DTQfA/4Yjrf9PSLTAM2y2GlocpKpdKfA3qOe6mWdyPINj1OUha82j3Ior1qJMfANCFSUOntd8rp
CvXJsUrwbFhpAh8BRPGpQtq6qMf+rJSd2AemiTPbak8l3jfPjq+6ctVECO1Rpc9mNM7WoHYicksJ
ODA6KhY3YMBCliPfw3G9B+eiUAekWnVIRGnOiANJBio/FwLFbOyDFMTlQBWHNAm+juSGM+QEqjcE
RVaIoL08cFx50rN3pcw+6eC5hA/Tno+tg60YxH9pCgcgfORGZVtbx8iCRS7sfsPhCZWljZQzY9hP
0+X5oQvVcpYuSELmBvw5upTQPYQo6YkAJY5cm3OjHn+N6jA5oAJ2Fg9/99y7ItNo08YDt+HU4KiL
kD6jVXtBngSAFrxrg3mKpiAMeV5FKrMoXmOqilmf3eC5qJ25cum/JIghU3E2KnXujX2ruaHBJqCH
AKcFLfJ6+XghDDHQcp2QAiJ9hROJYD1B1mx18pREznpCILWrUby+NDk2u6k0F1JArSh8bJZBCN0g
RMr7AkCF88Ck3sn7vbsdSDNd6ZePf1kTBS6LuumPfhE77BwJtsw+zJ979xM1M4WnLJrNgzpA3Ryt
AJ6IdciXaPh/qJoZz1Su8asughqto47lOibl5HHFrKiQe4j8VyGH8fiQpMIqMZcPlNyABIIQDyPw
8DpmwJJaGt/ofC/AJMwLdvZ65UNlwSo0RigdNfSUvR7rS70Sv3/wawS6ms8WJfPcyqXSoZrHWYy5
jGYpUYuzj9+mqUEGh/fw+D7e5BNNnrA1NlpXXydmKU/S3TSSoTOZjsoc2bVTCSG5FwyBl+RmMMNU
sAVbuX16fH2XIhFwDftVSDyLATokQ0k3NjVOT4t9/SDH2CNMo6GQsNoBFj1+215MPkyTgn9Gl5gP
xz5+wcwJKSwkk088qG5qjxETFAd+XDZqatJUrGLaX1vqqb/kuvkobdGuockZN4FCzEbgiPhI0tbz
QEwtJlaXICocfF5iY/Lj4THYwBpMc3X1zBr5bjaquhMSERUyEPe5yQnNxWbXAc9+ZKNkRLusky7w
KZBAsdOkKRdlZo+Ip5OTpjZyZWJ+OJiFDZ52lP4yalkfB/RwSl+IPwQz4nSjv9uBshozdqUUo/BK
0/K/MwHkUM4WPAw4cCMmgucxHMoTYPFN2JTRGZUi6tMQHr81pcl9MB1vJDTxkE72k/YwUTZZdcl5
r6lR5RY+KVPosJa2KuqvzqdHjFohvOWaNJBZcelii3GLjNrpTcZUfNlwzcO+fBmhU/EiyeCU5G+0
hYfTMAPzUz33kcF2VznY76phcoLpZJktux+GSKNlx9Ifx2tcUWbXU4DpJhsPj6ys2qRYfNCTtNDq
kOoVKGvTLPDMHLEVS491yKY/Ch9fj7glMehydyHheLIhAazC0C1e9aJY+X5fXHU9KeDKZ2xIbW9D
lolnizs+VTR2jLHNksBYJUAyO0+69dkZ0w/DeIXFzzgDX/0DDxP1yKmsMD5padxry+xBZGH3jQ7I
1eqjzmRhGYEfW9Wt+km3KduPoSHJgilfHoB1e4xAPqaGea79amLvsq+KyFkHDC09jE299HOaN+MY
In9sYhNj2KDRMu1VuuHvdSc5P8YdXBpYQAPKxEUEdsxLU0DM+OD2iU2sQ+G6qWdqAKEDM6yXZuDG
e5FTErcswFeDefHsgX68qEgT1mUZE/wO9I9pcYiSwsnPdQjjwKDfvCx4ALfOOPRblLgZx+RZKWhm
47GhVxXO/ooAUpZm2Jdh9ueBJg8938DtPNiKvlbTkIP2fEn8sMGwntCV5+/hDWFwe1aU0PXyGY+J
FUSTVnnKcYp7Xe0zSR6HfWEKbfFg9VLYuYt8GPK7Ete2lzfo8v77qwNV/QJ3YF/qjrEHh+d0mxrh
J1LzXYLtPZJFvTHpQq5loYGDBwZ+5gNe4laHB666ml0aeUTDJst3kSpei7D1Hniu2kRh/yDSySxD
GUF0J+tG+CRzIiddKDiPBRFDJeiLnDy/JkU6UHL8IZaCQ3Lh0LPC4DnI4AelVmTrKuvV42OzLSLz
t+hCkiUhyRzb+U2n4oGCxq1t4+bCaOTIJj2v7/96kznvtl6ol3Io7gO9BOolPmVa/u9yACn0eG8y
4pzifei8bsuJYHwzfKfGbd0iRyi5CcRoGnclb9ZVW/cfeUuNi5jQOAVFFh3RMPCJnoaGQLRG3fPa
knHaOnJ8Ezrpu6G7y+3OX05BFr+lnc2o1lI4WdSWRlNijmhJ+9+97xjvkV0de/VNVn70F6INOg6N
FvUPNagpBDw1/2+ghpgtLBwApNu8KgoMcaQo7/R4e7vCVVPJwNMSVAAmUsMHQ6ZFILDQ6KwbVtXN
eEf9RYzaa5JlxqmOXh8Lre+7KSS15s0md2/JmkK4aenzQ+TBFZqiuOtgLIbEXEPYZdMfqvyEqOwG
k15ZmUbALzfTOwkj/BiwgOwxQPpbQgan9QOdQDTyVc4mtzgey92o2OFLPrr3EQj7eay06KWLNLps
dgzQff6kMfvhBDt6KytK9YmFuxVKfHBQm5/Ihi3pveHqnxrgzUoPbrT0NRS1NrEpbVrLzRAPya0p
WYwbk47uyE63i0dx/2GjxQMEgCCY8SrpBokING6fFkFU9ZeoxiqvaOgNZvvOlKuHnw2/cnoXZTvD
Kox+ClG7B2mouKI17+fi4JcqOBRzrZcJkIk0t3Ftg4Zs8u4lpumIyk0qBxniWEH72xwDE5ZklJwe
64kS5BIanW3iWAFBqFCFLDIelO0D0D6N7rSjT8HBoWPEaCdV9AXO4GazYh0rTIMLta2dnaom1XoY
bOgo2M7XQVHLU5V+PyqcjH2N4yvcJ31obS9JteTws78XiT1eC6d87U3h0r9lNQpNjIEIPqq1EWv3
kvSds6PH5j1m9jpZJVEkqjlSlgY6zZpuZ7k105qWkFDc8ja9x9HfcVPWy871ibPHYLJieLxXUVRd
Wr9gLj7bgJglObefHwFRoYLepy+3BqmLv0bEgbPYDqxLU5Z7JZ4zVVC57q3QfPUVP91oEXNHtAEw
8eAKlSjtt25Tx1u2WBpPwIx4LecvImrlSnLMHLJQ3CwFI1qW+AhLWP7xEaOlqrPfJOSu26YrnoNa
PSEBtOgBWbxHAb9UcMY/5wNnKyU2sbmVzTG28uqC640zA48Da8n4hscbDtv8O9m4qrpe4bCG3d2j
W6Ady8JaDbpaHx/cmE6U/0T6/CDJDD1WF+YQZMt0QMXMhJ/xjajo7JVE04Tm74aRAI/V+gH5TZgI
Ga1h3vqgBFuQiR0yn3OchuXygZHRSOi+Bn2I6hWlH1r3b4AiPB38YRDhBtc0mIpaXB4/CsGcZrnp
8a2xrPrKOuww5tJOQn3WqON7FzK7zZrmggtHPLnDC6SDzURg92eQFv0yMTX6k5HleonKPAV+zeaB
Se36KPO6xLgWHaF79hw7oOGPrDBgA0ONZ7v8P48s2Gd6DKAFc3Nb2rsHwPix6ouQWrkK7J2GEgkv
ZQSKp4J5DC4QwGNDOfk4t5W9ri8RSyAcn09qiKmCdZNGxWYOjsD8EH2rIP0K9P+ezChp0fgZW1zI
KNtn8H7vD+YuHnr8ULaF/LBq5bq3GEb3D+6AFqe7IYGiiOYsWjemG3MuoUS2Zq8xpAEGGpX8alRE
LXmiLwlNIgon96Gc/PxRwRlC/4VQ5KISr4ZDKIwbR2KLwkG89k7I3FXPP/LGTo45CCtWo65YdLll
rLQZgSkwLB38qPotTbxPD9rkWKNjUccW/m/h2E9j07qruv4mlxFLqp7yptQZE4KoXdJ6HBji9Ghp
Mfp5TmbGO8X3nwXEoUvN2lPNDCzkqPzVnr5LMajuTwoVrw8lOmKQCNN6bAvTG6kQkWtR6QxE1v88
r6VjqzsiR5SpRWI6SO2e+yad1KT6KknqZQwPl0OA01zUbDmPtfKxarJ6lnmnMxI+gFErlhwESX8b
oEw5BY2Dx0+VauEBUW+waktA2cKGlTQohgvrSt+qWvDd0zb20jFjuPpI9hmOCFGyrYucZzO61jEq
2+g5a49U9OVba2bUP7UVPQMEsX/WHZMbYP7KdrZ6RFPQeE7hmkseW9urnSbfl0rO42QZTyY4lKol
F8sO69+4Mo+ayqw8wsh9GXznG9OZTiPO+s4hFV4bq/81RWbnQWGkNeCb/nNBzGcfWpsJIcsSZXR3
KVplK8HoAQBnEsrsCKdnGsG9DjiQZaGPVLsDJTeH3SotcSSPRSVQHXYL0a54dKdzoE8MElnJBpu7
uw/HTV5RVI0WpmcR0vHNc2vXI5A5mq78CAi8O9hicg6skQkEGGZeKWvsU8l65mfT8NzoHFKd1Hxl
2Yr/RGl3M7PMQRsS7JmsjauSrv52LLX67HDbLpKa0ZksOnv12O3nITdttvH4+JnH9il3ZHnV6ore
tEZd8Eg5MWDf76ZW3T02MzHbp2tT5TEmtUwnpmXOIHl8dKyCd9JievCO7sALYjvrKKjvhTboXGXH
3Yt0uJmpvq3mWKuq1G/NoGACsPr9IzndmY4gS7o16tPsefTHCVAEFVTK8U/McBEIRwaTxR4ACMTF
uwaddc8Dgy5q6qjRDXJXhNrXt//+RJL6YkuiGm3JKrz6c0thTP1v5GLCw3D9m/aq4dVDIVJyTWBS
Cpy6SztznD1Hys8euQ2jcdYuxUiIqip91H5zVRHmzt6KwC4Mmn0z8vgJP1wLbyZwZrMYy0ljhau8
gxVAvT/SQO7rZa6mu1A2ZMp1qX/qXORFlZOU1zZgJKuzabRLWTbGCvfnG9pKENNYtpfCqL4nBAi7
FG0g+1bgcJILV484lMxVmP6SVbWbYqyR7I/BRhAPcCrznjKHaQaWBEjppR8il5OeWshxq1REvM2s
tktYZ5cfJLEwXa8LE0LWAMHOB+ikpjUI5wcl0xy1Cm0nnN0KHKxBXTFViclQqqoXKxljmnB0RBQt
3vPCQKPo8LI+PjT63YuATrMUmUY+l80JuXGjj6rPN2mW/uoYcZ6VRnwkFn3BMmbdz7UntIHDi+gB
xBXdTBR9LCS0rM9ZS1dYLYT1nMTqKQrh+re5gAKeDdnuv0q+fUTvUluEblVR72cGvHWI1P+l6mFu
0/8RbPfmpRBYz5V0r5H0QPM1eJWBoBkxrSrKIIm5MCIiBEV19Q36J5qiHWqXLR3oD9WdVaw1YP6G
JPO8chahQe9hIPmoMppXAiAZToY4+lCMX5vWfEJMucYyxXYQ60+DdL9K3VrnBbCfqSiVZRKIa1O2
Rx26B411fgoz3qYYOIOih1dni2zBOPE3sqEXAgN5yeeQIicXO8OOZ/qNiYg2Ge5h1y5clX049usn
TnoAiRjlYllu3YKJAZb0Eg1OHbV0Qsa1gn8aDfLgJ1jNQ8KDwJdqDuPGymCsNBFWYGbaOtBQmiOn
VAyV6C+H15Roz21e/1/yVvX/TIzQVWFoqsbE0tQsTRP/GXBaV6Xbyrii1VysBnpQZ1K7EwJVrklD
DV6ZY8lEiTe2VvLGsv/57uNjQUscpeqiTakRp59oqe6NoII8oOQpMQuGih9ICOP286ak5CwGziL/
Y065/v854AXy1Xq8/w2iIv/3XG/dIGTj/5wD/tzVyd/xf/mCnyBw0/yHY0B7wu2iGo7qCAJvhr9z
ELgu/mHZhk3ELInepJpY3An/CgLX/6GpXCduEVMQpjWnrswx0j9B4A5EJn3G8Yr/lwzwx43270E/
RIMQtWyST24KZELGf2SqAGajhprZGeAPuw2A0oU9tvY+JfIWzmOktiz8SfnZiJ5Mm9Qt7VXbmwxQ
e4YJJgJFb4rV/okTdHnRdVIqnBeGao+kgYj4t70jStwctSb1vcraxQQs+dKlaXpZ1nV7tx0OlRL+
+cFaaQ1kYJQB8bKXUHVp2M5itFBb4HVc2Gkrr6jGx1NIxbxE6gENrXflJmzF7fFJv6kWaTbV67Ko
vnHGFfNih+i5hSJbRDEyPp2BuiucdU+ckjsfmFyyrj0l9g18A+pXPiSnf7sD/jcB5rpq/ic62Zwj
lR1X5Sk3AXD/Z5BSgv8P976AYJL3aPKk8BcPqG6to+c2nBKGTU2NrnTDVySC9PwYiGA8+2o1WGsk
Ujzpraat6iEKryUF3kavgKCiIoSI/cjea5I0IwHx+PhCLJTmcxXMS4LxIvVXZLHtAahivi7dyPgF
jfEKdaO6lWAkFlIisuTFIlCgt3Rysng3c/Nmh5KkMR15m6Y8WKcgrfmTymXwSUNJk2hvwQQHifVK
J2BgfIvvhcFq9EStle0COn5GITgEeZ2V4XjIy18gNpMTmZsDVsosXzW6Vuxm9NvWbcWw0vETvcJK
jjxGE4YHQcR6oWUmkyQ8hiL1OsOwz2zEzjkUECFROFvIY4hZ8lSIHk5Qx29tnBn4P+Zv27rRW1Q5
e502eSjg0MLdoHlQcHE3RVUXmQeyeUQahTShHIinMEYAMoYe7R/vFr6koTjImxGa9gJzHNmNJZPO
Skzx0p0psXAjPeGgjEyzJtwCN092TKuLzWzYm39ZJvj6ObaA3zrtIejskOtKaSCaBtPQg4eLAdtd
ohdaD2zS77FZV9subZHTMjbEodJtf07XtKCS1NN71TgNpjeIsTkgUPQyW+NFs2S+bSYxnM1a+Fe1
CpdlZ5onjKzvJeKxo6FRBGiT0Dd6O4nGU21XW0Z6hNHUttX941JOJvZam2myW2CjRSTyEqvVzq7o
Nkd2i0t9ZmDDinnSHVvfWD4Jio83kwrnPrOIjdRseUbSnuwelFY3DMSRDqSoSvOcZS3tzSZdGSW6
i6GF00TEo3JCJexzhqngpnRN8CmV8ThLKXcUzfapVUKxQdeDq1bSsTGZWDA8qC6P95S0D3eSeO5F
GEIDMP22WjH97BdwrRKELnQwYP10S7vKwlOdGudAcd8np6jPj36t7GwQJJj50cdo/wSZy99GqDeX
AuNuXRrlqYEwE9P/O3Vaw6ksc7Mlea14rmHro/ThEBWE4k+v1sahsNJf05CpJ6Prtrofl8fK7J/I
SnGfSHrb9Wn9h5kzKXpabS3TehKXEdCn4ySfqCvp/jv8ENIa+4/Adp4EHqdeFBWRpjSldYx9OwJy
8Ov+tafmTczEM5MjyDJmgzn2vfvSI4N5jRvyREWBQnlmE22YhD4NFSlPel2+aOVw92vsokxiTs78
JpgM5kygCe25OV26yBGQ3yW7hgijneHgu6kpJK/W3FuWwlI8woXB4plMEFEpEcpR2Cdd0YmYoYmG
yEP65zKuMdeQmjS/EzEfS3W1P9UWLElMFzrd/RKN+vwN4zpJVnEwH1JZQJYpNICdmmvBcyl4oaFq
k1BbqB3NZwloIXCvPW1mGFESRnmtOVc2GvfaFvA/RiLpwXL862NB2rtbToGo6ea/YuScB+UA1BPp
NexbvJAbd479Ufqq2vkExS4ffFbkJnTQk8R7fDJl8LIpmrnIBc3E1U7SjymU//zTz8ckhtcJBA45
nrlHWkPz3RrRKU1s+12BoAMuCdbXz4rsNnQHFAQi6G317j2DETNYzrBxa51E1rk3IZJM28UROd8K
0caLWNblPUlEsaw5ym1aSKdL4jaA2rJcLgPL+RWCEVwrdqBihZ0PgJI0ppXluwrpWrwBkQaqG3Ks
jIjF7BQA7Y1ybwPnPNrpenDNF9LQcjRB1UvfHFDugborpzfMGjeQ1sgk3KVFz7bS2v2YhofG0MHw
j5uweq20/K71ZLZgK5lsPtTQEQCtMSK+QJa0xaa9iBziQnUaJwrFZ/rR9hyV1PRX4WIBzl3HY6yE
27HedhLVBjHMiHLXQOz2il7QJv7U49prCWadv5VOkyXHDK0N9rpXaZiRRxQbFP8ISxOM+RxoVmNX
odnVdqQ8byzwPUjJ2LEQE6Ws8MW4H9gGVM5FdZRB2W3oi9GNhnVc5DlDDcW91RFAfYEGFqPQIC4s
p55R25tO5dno/J0qzBN1zj0NTA/X9Snsi21pehPc4kxWoMfp7fXjSdM5VcGqlwEwf9rC+CNpRzIs
t9d1GG7aItj6M0iUOHYDq0YSJMsuHMDLI4ngRZxfiMlWrmSBLrsOOgid3c621hGIApTnhb3W2/fO
5deTb4KevhW9MlIjA0fhuMyYOMpoWxabUCtXiUKaFOnAzKRPKRPaNCGYp8I+hpVUG44mrnRDaus2
NjeklMyanNWc4NIa8mBAySiJ62U6tytHw+sU0t9d80TCH2wOVBdkaKpV8moF2AtTPJgTqjdVHme5
7eDDmIHfW/cm1JPh6Hcq+4Y8kPr9WhfOuQdor0wpqwyMz6b3AoDk8TjPPIu5Jbqwr3qE3kaGa7jM
k94vLBibiDZ3nf8nRVjfc7sQgHR0C3+Zljg1gbCZRnaLjHqNWpU1D0RI5uGIWDYKdCPSqAtd9zQN
tjXB4PRgb2rQrPE0oMpH344y9CPkX1O5tzA9sW+YCI6Yjem9BRgzXUN6XGbOTrTRuXG5J/NpZSh8
c2qAwHZXUoUZGIJICPqL7uTrlJweMAELOkv3qt6FpJ6n/GKfM9owTp0TsgfSrEbYR+VXxilzEWaw
Fvg33ZY+u2FvE5SlEnSbUZobnwjUIfhu0+Yjcvzd2IT03usV+/naXwFu26q28hs/5cphTuPoNfjl
eq+W5UYRyjritwp1GCGKco0C8RoH5DXwXaLneiIg1e/WorxrARUPd05qz6tecOtIdO9ccR5qSZh0
DhgF358ybrpEWbp9T5MFe1WgPPXlnwotUtjXXlURDg7/qG6izXw/R814ytv2tVFpiUbTFaPCnp98
VaVLatx10Gb7CPMnolR6Rc2mp6U4f9ytGbM4BbMffZdZ7bIr1FOIhTuGvCh4oLsSHAnsGcMaoWcy
85Htfv5vozpHcte4ePNB5ZTlzs4ww5Nfy70vQvoLWNbMallzKedr3IizilAUZ+A6dcY9Oc7zRfaj
lNyWkg2wWeokcBtpu00s41LhQp1/uEE34StIkrDIuyiz13ktJIT5XHCwaN5CPPAGlarjIGaws1uC
V7DT1fcRLZgOOq3gOoznwaYu1dYjwstR+z2vZ+mB3e1mDta6nlwAlxnQ9ZhVrCMKR1koiXimaFu2
JtLlMQHEAUXGmjxplN6g0xklSKhI3DdDIO6EOoCxoZFvNSODakpO81VoFXHTAr6jBSqtQvmgjSfX
jYiazN96DC/z/8XAlxXmVQkxi8hS+c1GS9tJvjeBfybSd9mk1osPniLT1K2DU7uNuguLBNFk2LLD
loeZBydo9tIxPNxwnm73F1zyuyD/ZPLF62/dJZawVW74Z/x2aD/o9MXKc5FsUL2gyjvmxrAp2PXg
z+xSZA71GOxLwSvVjadYDvfSdlaBJCC90Nfw3dnKzemVpuYuIeTI0IetPhnbIBfvordOmd4udago
DcSPjAExZQ0+81z9FSdKgJUi+sB5RJiCigSCaKxhHF9c46VJkhu6kEPqphx1eTEHNJg2lAyo4Pi1
Df3sRAhBW+IJCnw/tZ+vZNIdo0C+t9y/llq+5bhMI5PsqJLE88Z5arroOMDpzIMPo7n5gfurRSjq
OOGFaduprqxDqhX70KroiDMX0buIpSB4z5T8BWoHdo4G9nrdb4RS8tXmJ2LgN7LWT0kH8MRKVBMk
BnM281nRQ1bEfouFast0aBQgl6wR99bk2Agf03U+mhu0TzPgyLZXOu3SztZvJJ6uqlDNFlRIf6n1
j346/EFH+SG6aN2PQDgEZV2j8xRikqGNbKi8yoZi8fInt796xZhWtb6s2VGICPg3J6OjYhpeObab
JptuZmQgV8LdmFcm0n9iBAjWTND7J+ghkYRYXyj5nhqSvczyFkTKs9k1V7/W7t2wjSCrBk74gosF
OXXiYcdAoav2b1bN4FNWJTLZpZbNaAR7OgZj/rfM9Y9iehsn7VUtWxO3df3RdsGxDtVPZFwbyxxe
gW9WdAWLk5LYz+3M+A9jL4lgU3XDZg7g0IS6HQvjs7CDT4PLl8tiYwQSKl6zmXJlH+P146aCzWcc
UCW8qdyECyRgPI7nEGKJjNx3y4qxUyr5PvpTFeGhLoWXl5JzGLJpjtmF8ZrkPO+me9eH+Kzg7NOd
uzGmJwjqKzuM//SkECJ7+VaTHE4bm2sRXwX2IzmU0C7qfUF51rjiGLsdRQquX/VZqM0t1savnClO
Fbh3wfrHyHynk+fB0xlN6gs17srEJu5q7R8j4iiFnMMtifRSWqdbGmdUBb/Q1YiW4gG9vNS41oV4
h0gTkD2kx/JXFJdv6AXu3DOvbVG+awr1OIq0qkj/TLI8mwrmqq6dmaOfRs4O3+ecps1EXjhGbKNy
SfTgQfc/tNH66FxcB1PxZyApgp7RdE60ER2nMzJZiLCWhGfwxFFpXpwJI4OslD8t9cPC/NMaqY7z
k9H66CCrSiH51R1K5RbPxVC4TG+bTYrWm3wGDGfhsfVZzLTg1JGSReEotX0ySp3WUX6JULCbHXjn
yFW2EVGBClEXQWJ8RXa6j6YS/FTNzdrbXtA2+MW75JDqyn7STTSXXXEpM1IqKw5gm5JgGTTsq7Yl
jqm05Wx/1VAEtMh+KQkWKlbsxtyWYcTj7xIRQC4TS0yUCaIuGUtMqvzKVMubgS34nddt4ryPBvJO
WDHokfaJZn+6SnNFA7USsPUqyi3Y8btGW7tq700EzRWs+r02rjX4uzF2SbdvXwJTO/ay+mUF/U3J
N2NqXLWsZe/9sMEAtT6jKvWUMXvYWhn++q7Q0eXXp0giSYaku+oIQZqpSdtOccn6kCVcG5bOSa1Q
1qupRL6EXNuO8qU0+ZBdkQthxPQmWDs9K6ie2NlRyDfgawdp/QaSFS5I+8wwK5GnoOtksBmbXAJF
yEqVoz2JtgHJ8IsxeLg1+s2UGCe9tG91vinG+DrV8ibnXFhmyx8yfzJ7sXEd7YJbb2uA2YAnisVj
6kCpTociLABgiltr5zfsxfUmx/1p99pLrzVfDlgM188RQBAxV4O+T5yIXeauj+U+ABU2iXoRn7Dd
kn3DxapMf60p8XcDqXLhJ/mHj9jC4LRvVjDxUho/rBUtiqVYsW96Vm25Ew94P+9d1F+0jEZnUx/C
QPeCLvJoyFMRqLtMj/BkvfadWE14X93B3qAA/VVheuIQDjlqWBT6C3m1+xakKOYn2F9fCpuQOiJM
Be61NIV/cjnxwAPyYI3oC53YWsYvO9N4IXF63Qzhbiq/4BfCRwO7CtkTLhdOs34zUtBrRDA2lnxK
0RVLneWH7ukbOiBm2xyr1Oag4WTb2KUut4TkUNYhiOsmf926Icw3chDywbz0NGMW/aS9c4h9cmYr
QOtyCauchsCc7jDa955oDY1ozAR0OgBSZLdA/iQ652MC93BZheLFkbOmHv1xnxHqQRq3WupsNXc6
a2yzeJWVAEth5lWOha+3uNDc9eII9C0RIXafbiTxNIb/bbLvYzl38Osp1bTn0W2Zv+dnzKRrKQfP
zYdtqSLxGK0bTnWvKOt1TAEIFf07L32vTggWIqa1/oQDQxyO6uGz2ldF85fUtbUKJtKCc+VmAfuY
tc9rmzjxGDtNjC8ADgdOQ+UYO8XG7JKdNKFp6fGzHQ4ewX9LVz8psibpzDiiPfqtWAUkTm2dWdls
sl5aGZEaURRcCB9bqCBmSwhFfjo7R3DD+ulreWuir6FMV/Kvjd0gjFkqhAFkuNy2Njg+Fpp3M2iA
oEE4gQ7Uq9NpNH0UVshXdYRliGlRGbEvupvYte7kMe5zS0eOJGj1DXbwZaHpXLSdsS6a9rvW/DuE
VmthOL/yPuH9cid87JdCuyqJZNEuyk2BjgGeUI09WGySxtlAqN9K1d24lfONfNqadyMyle1yQzzW
axJjyiNIUwW1GyMlx/97MdtynRh3HPYbPRr/Rpo4G1N/qCeiz/TCM0N1FWviGlvKwU91r8dTIWzA
H2NxpCN5dZyWAxIPnBoeJ3x4lY65Ny/e2v434gxGy75HJDgG1GDZd9ivG2dZx8lX3+ir2szW/VRB
YURDYQb7tExPjVavLZihac6qrQEizgr9l8I430wooF0yXlOn32pT8YXZc932zkqaQPb91PPjYfXZ
tOMxtHDbxMiJVin9kFS0PflkGiZgf1qamf/u+9KrG/cQR46yGLryYvTmMuWRwTze6elv6bB2Wtiy
dO1VYNfHk74JWMtG8acBGBAG44WwpsMELbIwJWu/9c1V5EXGloJVZge98GsQn7Z8L1V/VdvmH0dp
Dw2TwapHuiLw+5jjWz8QteKGNEUBmugEPkMnwnWiMCCkZQYnaCQJQbHbX0WDU6bjmCxdGhbAAl1g
q8oMhJksLzGyZ8W0sZY0nqwB5kQGoVnsK1q/bbXuyQ0jSJeGYPYOLZShq6sIbwiM68B3tWku86SC
H6brnXGSgVcEoKzSrx06iSJ99q3PXN/zP0I7VvO4NcDtvhwg982ElsKQuIXcvTFscxKOiiwk+BQN
SkKqFQNqBHNo6LVmH4vpZqntqg7dbaQgnmj9Q5sOYEp93K8ao3csFI2Rf/uqC/xy7A/m9D8JO5Pl
xpEsi/5KW60bZnAADocvekMSnEnN4wamUIQwzzO+vg/DepO16NrIIivKMiWKhPu7795zNbzb5XWZ
6K6NkBo5oo8QiirIOsR/9LEfblfpicLLjMGWllmuImtsHliUzinVfwZ33OCW4kQ8Hd1bLLV56rp2
HXvy6PEZKkvBI4iSKJNOBDzFImhWoRL4aoKjCYzCwRuyqop0C3VjA117TVf8FvSPXyVkHtMWzww1
NVapr/HN+dJsZzAC+kaN4Wpzn6IGKNFexc2mMRY8e4HdWr+mWvmpDq1rMT3nt2sbkI+vup82oAEe
Fy86IWM/j8ufmlHZSSKSgPZ6DgIfwZUhn8Bjjbqb0S7NIm5vOQRZJEmVdtdb5xlnqunq5xAQMHf5
L7yFZxkZV5YjJDB/OYR0LMKArgHPfnkE/LTVVXU158RP0j/9OMI1DWFoMI/jEp8qBl3UHmfwXmSP
34yq+JzVNwTLrViXN3TEUpl/ktY+xwO15wpHY2Dwo8LvbBZKQgfPV4Px5QBDXNHSvKE04dwM+pO8
vjdlB9EJDLzG1YDGhW8gWQ0OKrup6ws4JCqHDmPDf6K+Wd69pxQ5MGZT5GubOHWe89Rr1pGJPckM
Md7yA0mPoppy53onxzxEZUhi0dpiN47An3gVlXli5RI7m4hIM1isQx5ANuA1V0sgFZjQeujGXjZt
M2oHDD5aAmQUStO6CMGZuz2UbtjnLemIkaZoi0sqQJlWVhcLjraC3cRp6BvmsvGqJ9iy0CK7zWT1
G9U/mrgD4zO06m+N260ltw7LA5J8e1YwAGdSfjmhazzCyyUn4am+0/I3LfDgTeibfGCAXy85Aq95
a8w4eN6ByArldViZns3kxUy/Bn509Tuw9P2iI5JLJvd4bG3w8rSIMUrlO+9AUPzIo3gxO6RGBUqC
nRSQcVN9jcRLEluB7B74NeA7manMjCDa4GQrdlX4lETCH6fEZwh041MbvOY3uH+hLhSRbi1BnzNh
YCPZ52fOxRzPQzD2R288GlG9YUpadWAz7SL1I/XOuvJkYU2zu9B3SXxZnXUfFp+d8ebUBwJHiUP+
As+k6v6MeTyuZNHtxayupjpoIdi//cSw61YOJnLPh4w+0SKipH1wTBdB65PY0IY03hU1F9fl0eq6
9yyfyG2h25tUu8QSl2hjHT21x1B/cHmK3BrzIuOtcewzsxg3AFjoRGh/AUC9x++F9NY3EPoQq6ix
MG15TRdAISSACPLtEgBG8SLWKfW3Y9GCE0nv0sx4IH128ODzqRz1D5NURbjd6h6TnCEv5dc/i3k9
ItnNeFkKIALEMdZWOzBmeTfJz9m54Uz1ejijZyMuld0R/t4QoNSN5K3InC+CY8EEpoc/jaon7LC2
DykAm+rNE2y3es8iuqNihOaw6PalQfe2ZP/gJgNE46XS9PYSVWm4M3AxbUJcst2s7vJ+6h4hGB37
Kt73+YKXKEXO/GtonJo0OlGghMcfnrim2OaSslg5wKQgqnCzZJJ7Sf0yZaJtHeP6t65bsSlhLQLf
y7CLQz2NwZ92tM9InW/aCLF7xalzNZ1I7AzV/rC2JF8kaCjGez2f/v5jY5vtiorLilsff/v3C71m
n3Ev39xGNA/JKPN7ZbyGQ/2LLZ48FZO1qbF63P39Eo+RWttQGDZ/cz49eFGdheINh3q1kUz4d316
5vPtoabh89WO5ey8II2pEgnhXSZtYD6KOkb3q7C/e8NsPlaN+1hQSL+PY9KM+CPnz3bBRLEsvDck
zC6gEUt4yaDAbGTpOVuncgEIVE12xSgl6XBLwegF4YcaXigQxs2uqmElmXGBBXY8pgSL9Qnq6DJh
kKZ3qlob8Jl/6fS3I40RPXHKEBY9F9IhZLi/fyqQdXehlXObUuwCVuNtx21UQK4seqc77ZIawJXV
jcPo16ZnvWBa6q1ePnthj4bV0NoRL8R+zCl+N8Jp859sFv/6L6xoc1gWh9//8y9l3UwWpFWwU0mK
UT1p8fffX48AVdr/+Zf477pQkcoGInRG0JMysGPOXKmzV5XQ/+MQh1p17fQTVoH5C1GIzs70bFdu
eF52qil3ZSBZMFrZfT4sXIpSqhaTDnz3TEvRs2CQ/0/mL3w7//x2FV22tkOQyZaeFFL989ulccnr
9U0bk60Y/V4Aze2L8ubKHpYzBHWWOv1zQn0hd/xj6RoY4yKTjhM66TmwRkz4zrGxs2voptNFsthr
egZYqWvzVdbEuZtkVI//4SW+fU//fImpl3Ul55Ul2LHb/2ZYS3FL26FJxr8m/EylD80DY7VcDZgn
EL9C3zTm4l6OcXBN+9s63m2qu5SozS67FaG7S4fCMANAvNk8knR5KOYsBILp1L+bcuD/4GXBCUPF
ZoQsEQAJ5YFOE/Td3y9L0v3Jxcv//xOJ23f8bz+RY1qmyy9D48yynH/+FkBweXGZUdGN0gClAwvD
XdPybZalcZ0EGxC7NJhZVIk+7Fbx0ZCKnJ47vpA7Qj9Rrnzkzbgunflv0E/v/sP39+8WQQe6jSWV
kpbWDh7Bf3vFB5B/g2E15jrlDYpeDQu7sHm17WTEf5UuaDaxQOtXBJ7P0fC8wKbYgY4Irn+/hEPg
///fkYtB8d9eM3mbSGxeK8tWyrNN75+vWVkXLdd+FnJjJPM3BGoAL3S1GyG+UadmRU1egkrdCDg4
EDFnbwHUOLRVf8DbtLEyExLPZMNDAMNA96i59UTAOqRtjhr1KwqoIOiM/F7WqdjgGI7XHtUNiaRm
JG+KfYi3JKk53NobIDLFTr444ruM9ACFt3xrCTAQIRXuBiWnhT3TWshxWRVUx8WFA7vYwRNP4jVe
NOqziTzAfm0v9dT3qw5XN1zqAoh6THkhcxKdVZrmLDl8DGHPSy5gbbtev4K88juuwk+SYZ2fug3b
qpZ+p4UrMbs9zlftoC7Z4drNMvKyRCsFsQq/Ge33Jh+ntVP0PVZkY9fZBJMrehNU48mDxf0JQGmy
1Qk2zqaf6WusYSvLPy1++zSGhmj3i+HLhKO1G2hgGTA1VYXzJxD6KTaA3qE/Pyq7+jQ82OZeXWwd
ZT45gGz3yhsxfnjbZJj+WALwUGM4pIMgzG+hiKLPn2ezWzWWeTcXNygHwymZ5I9xqBht5etsiXA3
eSA5HTfZGB6gxHQZ3lVoI2QtwWtmPJZL4b6RbTgTg9Irr8Xk1pj1WoypZg5DmAioNz0yg27qEmmi
HGAPugVjK+Z/hOkB0jFawcsECqzt+0OYzifYSxfLcjDMH3XRX3IJm8sV8wdwAwocmT8IfBHpV9Z2
AvGVcnAiLBUz0MjqaWiyPwJaHWAK4l4j/V83yii6fuMHeWAz4gJDipLoJWTe6gbWv7ipz6wxxLkc
6+e8xgTSgSmjkNnMSJMv9B9QSz7gZ0CjiNb89WIx8+UpZAsaHWkTc61PR6IxhqGAM8lYGDCvjmP4
yfGNS1n3L3yb6SrnsU2SsTXx493Kq9snrwAo6tKospoM8IxlerLr7JxRnevXFcBoshxwfRLGkpQS
Kbg8JdOtpjMmjfazQSt4pvcNFt9DWlqvXGZ+Kg+ACjsmSrvt2Hzq4mnrJflzM0WQjzt/KNPwY8A0
IXaJx5uCall1dHBSRzebBAfttjfZJriqfZkZsbDazAi91qmk2bXuXXA87rwpAMTE9T3Bx2DVN272
6o4bcrT9V5joezIsm1BiN4NA86Wqd6uZDjaJl9DODqqNXughS9ZCKSRXCkoaz71v2jA5tCYryEQl
+bVBZfaJOVPp69xjLBUPtPp4j5LmQBZz6bJ/KKbCY77lC/Eb7+qwNgja+JoltB5C1wNkTlR6TV5W
nbyYHoW6s6t9MUTeUyUTlmG1c+a27q1Hx/hiyUt8V0TVpmvSfUfGdhAT6/GoI8IZGr8wOT4T9XkA
33/unay50rBwxtNuXiMFeg+uCdiNybxfivjDKqJuZyb9zhXy2/Fcscdi9daYXHnxPW2DoCRbja/Q
COVjHtr5Oiact3ihPMEf3aii/dNWilZwd/7pUxoauNhZ69p0virb/WhtxFsd0vgluFPJvqb9r1gu
RlvLe7pkHwyyJbuqRMhkE+Ml3AIxcfZbY7GhOHaavAGfpZZWzb32lplyvGZnTqqm6L7dNtEQ0mcH
110AYtgOHukioNqAKRxKrzUwd21su16a5zxPAQeCMip7MV4bbJsbk9VKb6a0JrVWC0Mpiu5pRbyv
bhQ/Mc34iVIIm8aE+kip1EFhel0bRl75YRw9B5pkdJfw/KU/ryCwpSnXqCsulK8qlAkXfrhs06Ro
FJLUAOlwFWZNCf7Sqnj/t+dSyRQiE1YhU8xPdXEyF/uAWVSfJR+de7vFzJfW9WmyugFnjENTQmZ8
WnmoTtngPhmAF++MJxCdYO4Gdvy1smpyZWayS8xmga5XJCj5DO+ViWsohdvX3TJEKr8aNryfPrcs
HvHDCyKSH04vgFw5zCSwT6Ya775I2nVllOkTdXNPGkL0ifaC+jJTbdol2HzMbtHnVjyEtsWTJFI/
VaEyzFSTPCCOoW+ACSF+MlEUBXayhqdHK86wgV/SnZikt0R+031gmtc2q6NrwK8AXhkCRGztiri/
Tt7orUMbpacY2AGpDCxpEG6VdttLkjKy6y56NjU0gNggmlMnp8r0lvsbmCNycWhJA+GxntJHskBr
M+LaUXqBxnyRX6PG+9XZsPNGcNgHi08UnqBrXFWw9iPQ3YM1PZdYHrcoq9HemVt3bd+iLNpQG28K
p0NmONSeGcFzm6fFo4khKKk6yn3RDdb2QqxJGo282EmIy6jorlPTRwdZ6G3baMplsnbm8ojzY0LY
7Yr+OLmFw8kSKqqEB2OLqUkcY9zWBKxquF+j1R2TRm6oZA92QT0StS+j898vkcYXjuXimgseOURD
2IUX6XiNjCA+IHl8LF0o7zh++11QljjRe1yTpL7eg7n6FQwp0n2HHSEYEmy1C/dwIzE3IrALX7QU
T2fQEa7Q5gdCRvwSW/ooTv/35c6jzy+phkNmYbNgTcM2O2+xf7nMg1SsrlU8XKtKdCCZ3NzXlC2x
Opg11IeCmu7BfG9uLnKiYoKKFaz6tHtvAIhZxyqnrpEiBSSSpOpP/cIZ77jyRBlycKFqbjf2iQds
rMs3Q1acELpZz3phOFI5tjh4LyRhUbXIfRzkT2mcfLR52+26+GWpsAK5RfaSWEPpY5HD0yW6aN3B
tN/apflatS61GEypR+Ja7If0FJAW0uI4TEvz0lXOo+rwnpN9koDYHHGKLf2d9LI/IzpvGEA5mW37
2IW3adV2o+2QheUdnvULen6/isuAi6QCWWbmLTK3jjjCxsZmoVhNVy0xzXih4oit21OFWxVVpkkv
lqgerYIFIRDMo7Sy7F5TbgdRK3jF3Ql4O8jkIbJZrFFnAjSc/YiTRy2N9ZuRZemGmtBDGdnLTk59
dRgd7GfWlEFTqoD3UM86bkeHadyJMWaBtkYoWWSO3sK+LpT5wF7nXk3YPsSt87tNaEP1jLZ5yJl0
xmgOVmUrikNqZSdLZfJuTBF3ehvcaJacBwdRX9TNI5/FqzBD78ii/6vXV5WWxbHzHAth0/3uMjPY
AqvZxxhV/TBbsE01FSFpM20uFC4MwP6JW1TdviArQFDhDnx3AZ/HuNA62PuUKx2LCJO/TBVbOV2L
9UDpyWJYAQ0V2XMrTecUUxqBo8Ts/XqmjN4o4V66bulQOI0LwEXEvdSw5lzocCI7w8/Jof3QiGUL
ZJoq557m1FF45fZn0HMrCbHm4x4beTS4y7Gy+h4hEKp/3V2BiTaPs8WNiYvj+6zYe4zmdz/jAgvp
ozFs1+RSwjOT2wHtQMl1aTgrdI+pGqJis6qVdDheDjblmccxZ3Jm/QUWFXEy3Bg5m8Y4tMrj1Hb/
9+XvPxLjhVo3N28ZHYbnv1+IKXSrkTvvdm5tepJjF0nfm99csxeQkMDeL50yNgMdGEvKw3pxQKEl
43aY1HiK5/CBGkJQSWFrHt182hjO0h7bGYJsWwYj7ysjvSpTpNchq7PrErd0uQsJlO8WHiein17N
25e/f0K2Sa/57NE2bUeJ35uoOtliNMBNHf3UGxiHQM9mS4dt0/XAHLD/2SaEg/NRWw82DZ79mCOz
ciyBTIZiovn0O2F+6vIOdoGmuC+AypHPIxauPAGDu9jg7VIUprgmJpeKuyU03ui6gJFpAMUyawGd
vyguS01fRzZj25tt/W2p5SlPge447q3C8twuwATq5C6esAcY6R1ubcCh+CEI5Dlvbt6fjGh6Ia3+
E5YugnXxSBo0IA5q/Mg6x4a+lLtY2ZyB3LNTTL0imx41ZZapge/arI/gqXKowqbyM7xgsdPlOzrY
DwTkKGQg0Q/GmUM1tediS93ZL72UpyRJq7U1jXy+2OKBlXaMm03BkySU6NaqsfZsypG9YIBTlEZT
LEN2g2qt2RSFUDV4rrUU+S3hs1x6P9bpW71EzobLtbWaAvKTlACMLtjNIcye4tL5BkA27rpqYbg0
+hWOMTIfN6iao0nWm5TlkkJR4w3eCj02YPheT3y30TUdZL3pqFuJ06d6ht3oucWwRSPFZSRwad8+
Oa2kPQadA5tF4EsGQtAtcM/7GB/wlDp0XJisiYMAGbeG04H5bh3O49YhW7Zyu1u7wFfSZVRDjBXG
a7pxZZb/qrFQ+bYZ7LgeGCeSwTwsEIf5LH32FLKvuTZ3MIsfuqHBqWBjnxpYU1UJtgMLcVf0WMI8
utm9qQ43yvathNWfGbBphwdqUfpIlxEWw46NDh2oHEs02YcLH04v+7BrGqBbHGFgwDCNBOX94Nl6
Y9K5yt1o/syRdPYgBrdh6zzF43yiAcotATKmNfbDzMRS1LfDryJul0Pdprt4nH6oHr4f+7DcmeM3
k97jmCJwqrx9CVv37u9jKZ0ULZRchm2wYFsHCvYDGaT7TOnU5y171ZyYUdAWfluLcmvyNthxEvAv
M89llEDu6CvjkGmA88I7E/n5vTSNcSrJnHJ9zS4e+IupD2tiAHT7WeV45h58nHq6B+24A1pWwemr
zOYaVhbOEK/9lWpWwNxXtvpWt4Zp/NqBkd7YY19wCe3fsYzyODYLOqQs1e4r/TrejrWcg3HjWHSl
RHxQGlk1p3yIL2UTf1bOaPqZM2Bumymi4H8kt4UtsH6mlCPdm+4Ngt/TkMCPCr4LpLIVflmYwf2C
rl8CO+17gZK+hzXb7VwDMwYgQkpbdPfQJ3l5KmMp1y5RAqhqlq/ZvvOm6ae9eWtTdObxyagCiPV8
LjwOr0DyoFhFRZDvKklYAzzHyotCkhFW+EFdQOkXS4/JgZIipkFvxVE97ScaKiCaYstWCSSYURw6
Wb3PMQbXuajB6q6YRFgjjdE+z38HjVs8F46xtrzuTg05KQDaItZZPf3J4/SlqKPaZzGehwGNa2WI
Xzs4u4OlToWO6NpYFrl10/ex8kZWFTszjcVLsOi1V3ov6TTHp6EJRvIM1Z/RwxTIOcP7szlHPWMG
su4LAYuT2dStX6qMeDJBfRIGyAWlKF/pMEqm4SVtehqyCa9j30dIyutGrI0ZR7MDodSkeGsba1AY
efs6m+TjNXplGTeEwyEwbppyzPeZKJ7zdPlG+69XMnecBwJvbHHWSaR/K851tBHDH6PkV1aM4Z5Y
wCa0m2XvLd1DMczwfZNar2bpRnip5nXdqWoTkIEjrIgFDf4EQzYfK5wRjG0RIZm5EIUfuf2lUbQE
gfT1dho46EoVbnlfY4r7+wejhgaTR9YuXyJ8eEsIFdwFlOQO9t603C+PZ/E56PLvkueYjCfzAFsd
AH3FWBS1HQtCZ9wkSXjisCK0kNVPCsRmGlbleZzltZzwl+F7yXeO6aSA3l/zprm3eDOA3+9/jJqX
D/Y85GD4EvnNn0xRDcJI1D9olxEjm7p0Z4y8Q1nqPNbPdACJbWhDCaEG65rWoYHrwQY+ydGhY1AX
tTB+e2l6wPNzzHP3q8xxezdO/MXPqY+NgyuD0cS3LJZzFFu+j4SAGgOwSZp1rw07S+WwMsOMo638
6s5krmojv2C92baghoyXRBQV31X9IW736YQFH7eF22YSDTENrf4649iUbdYdR8DSonR+NL6wU8Fu
0hBIABWlseil9KPJln0Q4/0TY16wrkfwFXSesBRnWZkHPlegfVVg47cIJLPDpVOhzT8r+gzv43j5
tvuJkTP5nYmaKDywUTlTd5QPlVgxyuTbHNwlIHh5LoP+Lkjz8lJl4YYU87TS1cySN2yOlsYcZeXq
0UnUpeJtsgObt1c2IoMru8eJTxe3Y+qJY/AJG6QbtmYuXXgW4Pft0LaAffm88HGDbbFQWoVHvQGz
XVMu46D4efn8C0cZQ5yrg92CcItsEW1jGd2HXrqF9RZtsHSjBUlaCCqMpUk8dCejo0qPDKvvWmgr
Ts/FP4i8ZwKJ/Od5Zkl4NkDZo/zQExeqlH0x6G54hn1XJ2F1zG/v/Zjz9VXoACJcB1TGUs3LGIbP
pK2ayruq2hh4Di+EXXvAjaQJAQYdTBPkH9PDa0+lNnlMgr3jhKGhJr3hwBUNYiIsilIy9OqUrtD0
VLjGeKj+DibTnjzDS1DdnO5zmq4rSk6x9QNwRQn9Mm02/4v9DWxcn1NeFoFpDR8WNWOVbMMDL4fF
YQ/6fWkvHl4Dnxg1EPKZ/pTh9qQS87AvS9CMfH8Zc5CJo1yGIMrcBtjiOW3MfJeXRr6lT4Z6vwpo
T4ortu4Ps+qfO9t4MMETFMQhulEzuGdeeigRggx3kw3jQUdquOQzLStQ6Hc2CpJPdSL3YHwpWZj0
qzpNXu0eRKXRgspFG/lFoe9Eo0T6GbnTvXbKwNd01MqZD5lVeyybnGVHDQQW0pby7aBycPdYr3Em
vF3yE8E/p35dHXBUnRaOvT3scmZ3QVwpXJ5sYyN6tbsVR6O5LrBS4/dGGw/hQlxCZA/ZAHmsZYvm
5OhRg/rs7LGm5vnGKJHA9mkwM0aPoafBrzJZE65b+yEYUJ9C4tBVO5E9wACpWuwzowttDwIJl5up
F1xyBKYO2unveYRt2qB+dSymYo7VX9AyKHw0j5Ou22NnhD63/+Y+t5/Iw6OgdSFVN0ITuXOtbRbB
LcKH0CRBvY1j+2LziGXhLa9N5/7O3TrzWUhcg2RgiseAsu7KjLaWFoo+gd0DaDRnJfLojqK6/MCS
hgryJLFgoykwbIgQ5GwmSNn4lzqsw4CxNlVGF7HsmnsB6NdnpiaXigBXOOXdZHh/lqQqjkTHP0T1
kDu3vch5kvTCdW36CVL40CMkxyKWd57mhymy8VEuuOSWiGeUIvq3tk3Kd+2SG2d0aWPxPt1U0bMq
mkcymqex7ShVQRq8YrRmaoxWVY3NlexE6ddD664MHWO2zqoX2l9oIgFwuiMq/WxSDcuhy9vVCO4S
IoIb2sLsndUsv6GWi0czJpA04/9oSQgivGHz7QrBfYKCbBHwK069ip6YQoc7O67BIo/uCn8+ykLS
mRsLqAdOG/W0RByT9WEUr4tRHlqDvRUIgGTjTtDHHQVnB1NeydYn+NANJyNR1A2e37HLt0VWcZQ6
1ttYRd+9Yo73evjILuU1m94ZX6njio5NN312vP1ZmFJE8g0fpV9FHDhrt3xKYkzZUsfgyGuwydr8
8WwwyEN3tnteilrzxOZ+lByaQPf3YH57PnI2t6s5xQQQTnprBXByibBSXpfGYGUm887qtrZl56eQ
2k5Cn+wFQh5VRVpW4JoUrrbJOeeZ265ZX73EIUWv+WsZ4LsHxfXmtdWLIlEPkTcysMGPoT6a/V3U
xtGG3V65a9J1B+H6o+GyiE8zexoL+0IsGAt+RDK5FuLWzYzvsUjOArc+uh05elwUpyoIMNc4mKYs
ohJbR1ZkDdnrj0hbOC4QWsxkYgBrKRanRQVmzEjEkRvfrRlXB8cEunuaAyJKK4iHzZsdY1DGxRP7
SSHZvnvzVnK4I8SglU7DvVWLrZgaLHeF7+TfuCf3cR/yoRyoq4/SXW2jqtlQz5KuMzGn88agGRQU
aLil2+ZAInjh/MI9TovTVkuGqgXb9BRQoKGpStUeeizdUOasPlzezKeSmYitt0tFmjngZ1z+2o/H
tXCjB91W1KwtEwRwxqGoIiYtge1M8zzvsgUBHmEvdE25a49I7s4Ko8foL8hTqWcdtdMV9xTCnULQ
OknB892oG1903ToPQIURBa72aasKbs+m5ws3J4Cb01qbmY/m0hdrooHlMalpWe1d72B5JLWqWVbH
lpOGuLIgfJTVqGh1t+tTwDNFH6FMY5ad7XjPFJKvDdhcm8qM3qzQ9pUznvpsOEyWfK6r6nWRUKVq
kbqbNkXfqe5MdpnrTIubDYl6Qye9lo6mGymyYTMLLL5dRlQ38PqNi1ctTIL+nA3dhCsMKjdufiVJ
bEU1NlgbePrMPir0LRecqTZNtXWm9DUzERJKNyURH76Vjf6mfHHVgcPdkA+0V3MwcM+lVwyqHQvL
rEHLZ9Op8+HSmPSsThXsnQB8Hd3Nr1CZK9tANBglhagU+JqS93G/wMiPeQETXa8CgMk+r+SP21r5
ru2taVsnqCNN0Z7ZUFT36uanbvikVRWWYBw7iMeR2oiioaTNe0AjuooQ2aJBZ9JcdachubiBm2xN
o6QwcaQkaAShjMeSk70GiYHrod5yAXZ8NdvL2nQmd8d1XZP5nj8kTpHUleNlGJvnknoPFr8ZsuES
vovC+ChNmRzHsLb9Dgp2/1z3GZGS8IOCJcSyyzyXXExS9EY5zccw9577WkW4IoTg5ELZmGZlP4fM
bWgx7ptlQeSzh8YiV0RmxElpV1UQm7cJS0ME1+KN/cmdOxG3spa7GRHjSDZzXOUqBTttGS9RTpYi
QSEdTac9tNm4U90gr5qgDD0m1KGMDH5catn2lZYLUDLZj51Rr5eI/i9UzH2Vuc92wsK2EMm645O0
mQz2qEPuJmR3CB5TrA3SuPISX4Tuj5Ssr2vIUQGAw11RqvqeNgWXRX37yrov2NM8EdyNRaXWRHrr
jync94na2Vkg3jHAzbtaHmRq1HvdjgELvfnP1DXxsb8IuTAJDbfW7NKBy9pRc9N8tGVj7UBNSFyv
8Xul2gNFNeNgf2hdE9HH7cv70sAvyeczYLyns4edZYYoFlM1WHnIKl5grunWuCsxXTvYFqFFYj7A
fANi9WCMDPKQvQgd6rPu+BsvJbhpJNHrnKkVnQqMoc/cqDYe/c88+JAey4RDtk/D9ygpp7uEfgWu
BNZaTXWyg9NDg17i4+4DyD0/GZJ71dLdzUL2xyFknHHlAbngo7WS1wlTnYiG1PcYaFb57Ly7eOLq
rqTKeojocjYzNt+EKdUA9ADnHG44PplLi6hHOe4zN10f7rHiMtg8hIn5wA0x2HTst/0xLb7VrAaC
JX8XqLz4fFubkIG8PDpewo59TACqVuYP1RbZSRfg1OTArnOym7XI8HSvRKqckxWbh9az6w8jph9a
LP1ZyQcb+/jKHQNiRLyD6OrZxx23ZBJMGaxhnvksNigzaagxhfwDsX10gbPpRykSeo8NbgtSAV6s
LBlvYC8ckgmJhq3HtsQzy17tIXDkR+t0T2XWuLu+41epxj8NwDAqsIClWFZ/T/vtKkOD2tCDey0T
lqK6K0hH3tjYPJJ94zalTCxnK7zZazunJGwJIEZo0LXsZ3FgTg4FVzV7nrXoYDl0Wf+cls6444oI
yofxarKxpLt35HZoBNpIRXySVDp3j4wu5LupTdUxr9/bqRpwfkwD/+r2xLMuQn2Pe+JiP17K7zXq
kuJYzsGTNUVfzAgvlrQk13JxHD2DtZrm9xH5bFrM7TzoP5Hh7uaymJHeKqQ6h2pqYLEFe7Nt52Sb
bCEbmUXFFh7QrkuH30sNwCKLUH8sb/o9hYT/MMZZMSkpi0LNdcWP19jQ9/VIwUcZ3i0Wn83yVnCC
z5EuFtZai0cAu+AWA2ECA2/wky/pl8WzBKSJ2i5TE9065Zi8rOVqdnBX+nF+RZzzhc72qPN6U/Oa
ZoRbXTNiZ1tmCWqwyyTM81oPxi/M3wYWwwYcdhFHvjDHg8vag+WJL3rBMJJGHzqYSZee4KNuO9Xs
DGEAzkAigD8QeN1HBeJqwgaz9ObbGCokqWvBaRlOR7t7r6z6QOAGPPTF5maKM2zVyGHct8IFmCCo
qOg+VWr/zGPzoUvzra7Gd51/qk58scSqHIWaIpoEwr9+HJwEUce9LC2xKqfP840wuDOB/ojfNKUa
McVmo03pgi0pfof9vy4+HNxGfs6qGp8TmVeXYHbmWR1zgEmAh/7fcES5xdWCDNBvq95b13R+dIFx
tkZ5sgbofQhVWx6Q2L6gSLhICH6QcNUqd7OzfKrMnjc2H+7CDUhPGN+YMWvMooa3McN424jinhT/
dS7Xt+eMhHNUi57Ajxix1nQ1pyG3nghq3xyb1Z4DuqMdiAt6KGKiYA5rHuPBaLqfIqtzv+x6c8Vt
8wnk89Fxj7a+o3oPkHlsnYPISLdmy+VT0s3GDLwC8DDhoJbMYHgScd1lSJom74dKsBQJ3Hm3KGZf
HZI1EJQXQDhpgh2rhke8z+c6Y3r5X6LOY7lxJIuiX4QIuITZ0luRorw2CKlUBW8SLgF8/RxQE9Eb
Rmumq1oSicxn7j23wMK9circxML+6VDPYGqjZrUHe9un0d/cS/6aSvtsa5ZCkVuuihExhD7gl1LD
9F1kPbef+amXeUkO53RAZveTTcjr7MD+QX2/C2zjk1y9Z7dCR9aUx5mYkEx/J615iqbXSIm3yiI1
3TFyVub/cNKV+NBRVk7NX7oHWi+LBV1KmB7MbEApRvZaWtDbmzx/wOpiVLa1rF2HcKe8fdZZkywn
2TUrL3JcNMwJ2wcASz4fIXM01iCc4X+wchgrG+le6+pLuzau9C3Y7SCDyZQGxlH5Z2m66LhN9FN0
M5faItRzEABZ4jkzigRBkjdoRQYrqrZhT3iTkchrkONMCltaLFJDj3huRc03ktT9T6Qj3C2wwJK2
qW5lFL5LgeOoasS3XvQ+SwUXZQuprDrRgBiR+p+20OtNMHTv0cDh52XNHxFUVzVhBHbbrl6Z4HHa
rj1EvEv2yJUV1uXf2US/or5nyQEUJuTHLx915TxI+myn5PPboHBc4CV5tzSFR4FfH2JY3Ld1wtMR
YVRGs3Qcc/VI5HuMKLA9dxU0TZJQd57DGqgJqPtzOkycGSOOquQyqeBSw4Pe1AnzmWT038q84g02
C42n09nBEQU6Yns820hyQW6hRxgXrsWNQxt0kChLOSs6tYlC9OWmn4I6gcN3sZ08W8cGGiLhBMZW
eMWHVZtLfUr33Mv5Mtc/gz4bN4YkZrQTfDIGs8r3SdKl8Nnr8IOaAGcQEDkHkx/jImJN9AQmXUKm
nbKZCuv5fsBMEda5d/K659DhkwPbEJ0lmkKJg4ytUfsdhNXfIkaqJMV7p2cKDyy3Fh/r/VR45wKf
7sLVvZ3Jc1QjnDEN59zZ1s7ys69EvhE5wbGpzZcZdhJPsusLEankPYv/JAMaQM6Ey5jh4hj2J1Zn
Z1OD1JBePkeIoy3Nopo+qlbMb5wSAWesX2UQHZkq9tsim7Inb1Uochm8xDgimgoWPqtLVn9ynWr6
JZ/wzriwK9bg9GataLhO+g2FY7ksXL6fMNPemXnIRrdWekp4hU3plAbDWx65n7gTWl9n0zwTnee/
kfiJBWUkW2wutkUajd9YqP8EZfCZjE5zcnJksHE1AWNbj7WiB4ljniBfb1lDDhdjjH8IvGxn5QNz
tBBrpkktiQStWXiYfubTMVHthzD872BwrjBsU9KpFtQQQL7IuqKQqH46saTpWcrQ6veOyt7MkTdZ
Nlzz8JlQxT4ylSbivFNXv4E5THGW8BBwFE3FQnohP0nbihU/CXEgbnh1kZ916XhRCaPClkGv4Fuu
cMct25a+POzjFVBo8s5U9eA0+nDIU9taeC4WITyYNzimXyEDXm6t0qAush3WPnD3Xwyz5OINKQqo
8JZm8McPo70u2hjwj/ZDa/mjPDhYdojNPsz427pAwxU0I8+K6k/Q+Nqi4Yhe+Jr/NfjtMynIc9ad
tUhtyi4YYs7aB+GUGNZeTcTWhzW7BiLmDoHK/rQD6YBj+4438N1sgreQIvpF5v7fjCkEZhP3YjT+
e+wWeGcmmxlx2m+Ya2xGQL9uUI9b5vjJ0lHVLimDH7YTn4XMzii7V2wWpoWJasFhGKTLqmCijYg1
Lt5zjGCxbZV0MRF/1hkOtFiPcXcoB3erKrGrGenotG2rdP5xcyeA7xvbxzY1thL8EhSWEVuR+4Rk
6jDnTzs1++FcH8DHkUNWw+2E/ww1hHMk89FSrlJUeofoX1CY5nqyZcezgXq1EDczENTIycVw4xO8
oZC5xz4A97WI25JawaOz8US5wZSE+EMLV0Hs/enmQNG5OWPXlM/8Ir/5p81CHq+YYW7wlqgbKkjm
hHCBVtxmHSaNnT7qOP31MN1O5ktkyxPb068k0s69HX413MYr5ulM6xz5btWins+1T38sVhVJznJ2
yYcE4HF+VNnfbtjnGsVHbWByMi0mPkk+h+UQvBk60+MQAndULcFoVvc1mGZ9iasCgWvymVJQULap
chmQe79PKarJzBkWVzuejb7lqu1+qJB3flp/KcVVnLySX9jt7QItl2M3DD5CFg4TAP2I7EacRlW0
7mS8zcLxxUBhyhX13vshhmZG9SsEaysSJ8iRTDzwSdGTaIN25wuZrRqxroQOziZAt1UY1noQJCs2
rcHctokorrVDNRr/YkzNjtGCPU2cB2oOwkDs8OTGTINHZu5dWdbY3uyP0uugqmnG0kDvtYiEt6mL
6E0XZGSUPXNFTQBFy9MKooGVQaLO3nl3NlEZjJsYtIAEVJ0k00cmp5un1D8D2zQs6lMX4beaB702
aolVaGQfrHGh2gSZZHoH3cecppWSijN5eElyDUao5NizmZejJxdshzjCfR4gbriABXEHmts2/xSj
CWcr9wb4ApJilaNyoOta6UTJAGDLafDi7IHcPELu+Mr2wYTyCRwOTWHXj2BBnjy0bD0sIOR7Vlaf
q6Z4Ulrg/EQRLBvUO0tM1GpLNMK8zeYl0k5loqxLyOADvLbxrFSdXTq9fepB6Bs7FZLzcLdreaQJ
rTMfN6WPPgLY3PAhmvS1C73yXyx+aonfN+cj1SOdJJ68hO8XQw/REGCPreGfEy33yFOgwF2gUNPO
/704MICqlKPc9PMH3ONoD22RffdE2mwiSs7vxtMo/y4YrkpmjBj5gfDPxmmZfPWNd5BDNL6hczgb
Dbo0Rzbd2tV1TIVlZbBMieMX6fcXa4pKUNMY2hg4DWue5XIFiI6PpoGSNmzTFF5uKdfRYDFATskd
IREbAY16aIuUgbhlho+h7rBYng10zeysowK8DsAzZydIfQj9Ont0CAjAzAjNUBQEO4N5aCo/eKmw
uq8YJzqY1mkZrFJNIPX9/GxEzI/nb2DSHON5dMoAl+tL4vvje9UsG4ZknG3TLU65ggURq1eyDnUd
65dzDBNMf3FrTvtfj5EQsAWmoC9O1JT0yuZLE/TuLYvdv0HtxrvW6bn2eqBsSdvr35njBDctSjqg
QfhtbSowCEq8d1qSXYFHWLSZ7t8RP+MisXPrHKSt4E8O5nYifHV2gfoXET+XBOrQQqR6zrRn0F4M
XBGb3DFhvuRMa7IggMPIbNwmR6caxmZb+D7j7NbQXicOqMWU1MXJtcqzZcYeWD/kl3ojR1QChIhr
Va9YMJWm5BQveas02BjejF2VcK+47oJnbOXsZab8mYaPir5Oh1U42f4yirScTuqZJ8o9JzPmFVie
WmQqP9QQF1d3b+H9xdXnIQbiv42BS+6BOq5bDhybdxsdtEk8Dk548KvYeI51yTWBC3fjwMQvGq85
jAq+um7dzMzrnmoQjsWg24CIlqBR6icrWCtahNv9i9YLphUz6J/U7AilGcPXDN0yPNNXNSdZET62
bDxDkO7U8xY7ZoArggv+0Ljm3/vbw37PxFiGrWQ3JgRlVjxlp2z8BOxHUlTXvlqNtc71CJWUb23J
UpA3rLOSmKc2QugFuCAAP+MQm8lG43hHmxaCj5QArN5oBFMSb4KpvA8GH58j7VM55zw1/Lp1Vp6a
k1zMWiUXWoR2+/uZs4g6WBuKbGfbP1lTB5nU7m6OX/7LxpgrMsiR6km08W95ql8Z74yPReyiW9R8
76Uoy0U/4NQkZ/Xh/q7GBoxWKtvnXuvqU9f1HrJ+hlQNGPxTPQaSOIA9pcdXNRbTy9Syb02LBozB
4L+X/jfla//SFcNRCVSSEXRt9mroyWuQYbav58/jIEiCnD8okUEJORqsZ6ICA2KD7alCcUNi6Brv
ib8N6DxJ7GNr37uoQ6Kq/26VzP+4kXgLfXNdyyHZha1tbsuqobpRzWXE7bUSQ9tAUnanXa/nPpqN
pOBzH5IsNNjZmz80I/BU4AG0Ms6GNOfylqgG1Uf77Jl29STNicMv8uBq3RHKumQMh1fEWxiZP3H0
WMbKYl+ct7GGACtqz5ZhmytX67KdmYFvsRRB1XVifJWZbZ7qAT8xMk2ACTVpY9JGnhoAJ76/sAeM
do3Q3gzXbI6e1TL2mv8pMMeHJkWOTmZ2BDFzUMycMx9Wpscyn9cViRb6StWRPGVUTx5Hzk4VXrXr
+5wSdnRXmU+u/DAOzySbSDiIgGcSTTdotjlCQlt/7DP24lDyzveXVmCs7i1GbjiB/YvDkv8slb+e
QmQqloqqFxbZFQKmegvJUWHjMg5jAq/CdYrpaUjjaV+zJWFg4WKNiEjfUFbxV0Ec4yS8McYiMQ0b
8iK1XPR2Vv01puA7ciEwd0TWAy4REqOy+ll6Fc4Cp9E+Mj9k7OUO136sv5LRqkmUastN4oYhIgvB
ACwSEyzJMkabGlXlOQXTvBSTW+w0s6ezckkXxFYtoLNqcj0FSC9kXSVXbkH9ke//1exG8qOKLt5W
c9AR3cXs+AfjC1kQrK2pwSEU9rjLiEdf3kP6vDgGEJiBgnOIKPedBJ2qkTSwGanaGWvJnVf7BAIn
rPK6PCAUvdD7M0614EjSGx2cwS5F+S3GhQoFr0YZv+gnmR/JmcyPo05Ce8qMcRM0rVYukxDfVj67
LO8vaYfXz+pYmOV1CmdhfhayylgOE+WpgDlw/7c0uyGMmDGGNAPg2wZ6AsPSmtv9JZ7ojCFx89gj
w40It0vkPGBlE7PLJe1tV76KmuItdKNynzigkpw4lYdMp3Iz7VHf2GFn4CqHt4pR0X8ckSAUKoq3
Gtm1sMr55no4TAdGWU9J5Y0nYRYHvZDqMa3xGM3I6aAAOGJEBWSm1uc674JX5IyIheMGjVYc7UMr
M76RGoEjil8tx92FgmRWwjS6ndMnwz50uqucQyQ7v/4yZqCE0wEpqII9YYaHMYz/ap4Z7iudUFVU
r8N1jjCnIODnJCjnfezRRxqAASJh/754Q/FoZW15yfXY3tISfigXgZOD3vCjUQANDG38nkaHKRCa
w9rtrTcrn6iNy0qd8ho8dq+dGs0mjhAMqQAO+eDOL6HKX6LYi7bsv/yDK33/cP8nvdX9Q2VU2Y7o
ll0bdvKoM9X6fSmGGmhWmkX/PJ8hscfYU7k7w9c/raGb1k0tS57YWDua9MvE9zin+0s9KufE5Ory
a9nNs2na/XeoUAK7KyfD1MaMqrcXmqYeXFhUh9/LBEBqjsp5lwdTS8sU1MnRDdOIvnfUkgO6HnON
B8MCtGdbR1aY1vH+ZUg08ZaVHrORojqJ+QUjbdaibEV6GeUwF9l8nEGesTeeGz4EUd7JTJnSCEi2
pwQnGLpLHS6wM3jNJio04ghtudI7d0MKzsApUw0nx/WGExGIBKO5YKYlgkFMLua47jmu1xoJWPij
mxsFrYuycn3/gvlOe4v6vtnJkJCHyh72le+2gNMpPqU+Ydy12F7wODc82XmxvpfCZc8vt2pvMZbB
J5/xkxs0yRui8AyAXd7T0jjJW+mR0SOpk7dGxorIah4Y1bcPVdi0D/cvCRCDKNyQ+dPyTaYWa5H7
u0ZPWZ7/e/n93wpU+Nhv2YbpW8lq99iBRNhNU3zJbNWyRp/Lpon+4MzhRvUq13bX26wmbGEtcwtJ
vj5XHijhUCvkCetsQhUE1/JLOaifOyii1LorUGG5bfPKeXVzWMzZjCUIXYeVQod9NvP5kVFlT3la
bxibxgePGOF6Tf6bsU7iYuM1QfzDHwet6rG8m0XRqyxtOJhmx1HaUBdqmWQjaAFpksQ4pd7IzWRH
D0TRIXYXoX4okQCxGLzJCY2YFpg1WYqzjFJm9sWwN/cvAk4CiiLtUxYlSwidYCEIxvpHSfrbJKtN
0gb5gzEHTmCx4MwxvUe2ifkhiWCE98KAR9N6Ob2+O+DYnfxdpXlq05AOvNGtbHjSHfbGrpNE+yhE
+yASaHMKIJNLPjkYNu4wL8PSYSUsYVKne46dbqsVnomcm6WO0dfV9vfkMXo+dcPKa6PonIY6gnrZ
xjsc4fYKv0KxEbImf0AZ2llzFYzlrP7TNnQpPnXEczdKf20bXnYyBSuQIhacQzr1RkqWmB2rP2Vw
cEl8erxXnKWVZVsmO3DfTdrngXfufmO7lgULrEdPV7CnBGnNjzRDbG5MgtaexH3MVEAtcwFmfWUy
B1xPkuDSvd6E4c4Q4hij8GbjkZW7Aeh3krnGqZiN60lmh5tC4dSp5i/bTKBYm6yXoK6Pquv8nZ+Z
HiBXEjkWCMX8VQRi74izWpQoH8yZLZzna7Mf4MgngYOwZIJDx8a4ZdXgI8cPreHbaWZl+dijiZ0r
fqud9H1gZz9mYYUX1PfcrvMbn+jtn0IXF9NutKMeR9TYzspFzc+gPGKR0oIkTxGP2k7Jr2AYPRik
9x9YtIgA7kcrpvr/H61mYL33emCDB6fEZ/MgjqTakTTheTCsI/xhRvhALM10utcDLpYQ9HU0DHee
iofrZE2wjr9wsGyOi7iu1UaL46tedTvDcsB9NjMNnl4EkdQ/FoDhDtk65jYjtbdhmOe8e5FRnopm
WI9l52yJR/n3Xy2IZkw7t233mhAGsSuYDJ4CAENdZhJuZbdmtykRuC3qGWERTHZwNAFXr33gtcCH
euT5UZXyTYW01HRY24aP82GwPW8l7GLlpvAySHTbeKJl8Z2wUYjsnoWlaoJFj81qG8OPocfsrkZW
wcnJeRuiKQrPLuY5EcMojcboU9WKnXEew6rBQ0SyfHeOuYBX3eC9u7kL46wZHmyDh28osvbT0uSq
97IDNbbxTI5k9phUHfmSi3uMLos1LGxhPe2TaVwT3OJ8aKMRruuW1HuUEPuOmcsjWkYw55JbSdb4
clpQsBl+fS9lT3ZPFq/myHTlx/62nHmvgnHsAkniH7Id9yJG2rIoUbBAmjR5Iu4EDY2CO8kFD3pM
RbKwDMzAjDydPbvAo3cfW7BJZVJtnHPsJC4MjnZve6pDCR+ZR5tIz2PX4gjLK4nTmlHPfPvTM0Tt
ywR/UOB1/P+fYirxPqRFcW0k/x+eX0TGy046xU5Gpb68f9vkj9E/dcLGZg5rwojh7DK6XP62d3Ab
4t39gZ+sIZwF9vu44QQVduysfj/2uLVX1tiLQ2r7IY0FxJ6UYHYunnx/v1NafjHrkkiC0EZjh5Ou
wmRyrWMkXmbcvyd5I7iwAp8kcWN67M3HJvPQuzIZpBUfEBTMgUj4kfqlMzf+AGLEqmWTROOVBOsQ
qNQeSicQDhu9TNREV9fy4LIF2QManfLBwINu7+zGrw730DsHRybwxrnEraf0jeTCl9/HOSTmbU/U
CIK9yt4Fgem+9BWEF6xcv3d8Z5RiOSR6v9VMTawL6CPrPnDtjcHMjFyMujkwNjk5wit3TUehe2/L
sT5MmYKr2D/eE01juhGMHaxkm6p5HHP7Q0v86FTYimekbsQ5wwgF5KdjZGvzjIdxvXfVxF7GwMMX
Ei9yzzzyzP4J6BNrgp6PEsGcB8XztrwnpNMSIt2NGvMQxpP9JgqGxv64r4osP5slrk2DVHiYBiBd
uUcJVGK4Nbb8YWYKDJ3pjntibI735kLLg9PvvURuvH4g7GY9yL67jZXezDv27LWxh7exTxhYOMp7
VH6GBIZ7+f7ik9W6tEYSJPzMff2v/DBHm/3PBGKCFD39FAacHgGqwfXv6T5hSVv1BenqkctJFDnG
exR1/ZOTpdfft85U+LWoWv+rXycbuyaS6LI+iYqxqd3pp27+y+8vNcEkC7cqkrUDS+hUdx1VHbgI
lnQVHqz5fwvsxtpFcXZNOZcvTD5AqbZ1tbyPIqzOI7mFoQM3eMA35+v4N21EObh5yZXKXeoPrXL1
rR3HagOm6FIXOPjMMkxvIcLYhl7Zy/riVXcoL6O8bXFF9RTTTuPuGRAdoXq/FUD6Di5YK49YPq/d
uyMLG+C1oKqKUz6HqdpDGB5/i+wE6Vo48pGthfasAa886KXMXjn0IZPNvnNNmuxKargoQciOtZns
j6DXiwzSVqDXS5WneyftWLzK9pxIFgzZWFunvHKNtc/qaAah3ZD3f5Nj016UaZAbzWr9swG4BjCs
4V1Op+eSIKVE+Nq5sf3PgkAZVqD0QvcBI0UiaU2BNI4AZ0/3zr7TwBrORQ5bFbWObSfcGiiAdhOz
nSUfU87LPNUY2IRU3o7oH0iQKrai1Gr8t3ypzyEBfTI+hKLrEaaQsFHHjfUwOIJErqLxt0NZslmz
LHEk+/tCYKe3kGHpnwvPMG+OLp8qE49TLSjeGf8gPhW6emh64w90iPEUquIWx3pyizT/XE+gbUu9
BwoTNHjU501BI0346hgtCN+O3EVMxtGisyjy66llArQqpYK0AmKEyiBpDlFFotz8IaRyJV9ACZ1j
AzoLxGJ2Gjw4Uf83rDQbv1io2F/GHvhpf8DSzgqQ0Ceu88npAKElMxJuRs3FVNV4tgNnff9cmsLH
HuOkBxR2wa6GBbYs84GSJXCODpSQrebXiHQ8iOKuDV3bpAE+aWPurWxSUnF4E9hW2pRFhZjC/f15
tse6BKcXUFplWbYXSb2dgBMcEqX0EybuGuoOdVAp6nTfddh87CrCATxPpQ0X0V1pNDANsoFVvB19
JpWVvZohGGucgiaLebhl90si8AgkGcMe0Ymnn/woQRSWZP6BZcW06Sz265R8DvEbZrdkBj28C+rH
ZWG6awWmYG2R9PugheUfU46Sq4BfjYFicSqE3KK6qbcG/fjxIbVxazKM4TwKr5YuxptNcDWrcChk
PStq3CMJZe/9EC3UlK41BdefEfVwFc2fSLOKXTsaHdYILKl1r4lDCXRBa+V4IZYDf8M9I9DQCfBC
UJSekz7/pJnPb56mf6TpoG1E7taHqaZ9cKPg7LRij+g0fwZRjTO6e2KreissSy55Uv2VpbzmRnoB
FJFI689R3asHtsG3HiLQtr3/t/JAb1ds1L0tjAMLA/Uw7FQGACpXAYXhlOTg5Wc10TQPdLp5vnP/
J6LhKU1M5xoOKYa7LJYY6qHjIPgwISQPOGkmjxgH2nCWDsynuXc54lwr38Ht91dEG/SrZm6v2mT4
uo9JzBEZJwWhNheEU8uPlJmnQZl4T+e5FLMKtbj/iyJzs2tG8MhYaJ9uX/PMKEZDYYIA9fcCqyse
CCWZcthlNMcROaXOyD+vlnEnX1pLMLO0sfmXlUkMjIwuDFFJqcnj8Yp3zMLKSkiay5yZJGQA8ppH
bnLh63T5pr7uLSnQb9F1mCWxDfCTbMQTRQlRYUTUE+m+eYpH7L218WzPOWlCWMHWDLN+JbVzRCnz
L/PK76ClsKDg9LYDOUaFhaW5hXyxC7Cv7H2dZHHBt4dvv2TjyHB0rWy/3uJ95KDWw4OhR5Is2dTY
+xYME2Xz1CQcPejLtMwFfzun0E34inCY+ymYIUs8BSZ8YmRco+f+eIgBqa+wBhc8xFvdjdoDGzFE
26EEVOe7LPDmSWISjPnJKv7/i9XbQP8L5g4rW2Ece84VOhkLsRbQgb3WN6+ayqdvLcnrmywt1BZz
Q4RUSz80/qbsxbxGFsmjNctGSDn2lyNBXFtKli85KkAUctj3jA82+YC43GM8s6ISL4mv68RrllLM
1z59oGtXoEKY4q+dAPEfG5Z+e49Ld+tgRh8k8jbGwVM/5PQCA/sKL0Akl/WwUiLcVr7MdwSLDdfM
d6qHLij6JyWsrYNHdkdyOwcM58q+ccUhIQT0xADNulaqYxFkUvVju1qJmCwZI37pa+lvC0WYem3P
JPZsXOTgQ/YWtx3rWfNke2a5LIs4vrgEo1cl0XJiHvDULp4OLshg74VfHL0Apua/qkHudHBjnN2I
upM5CgqsXvlpTqDL9JT/cMGNTey15V2buOrBFbnvTHqzl5rNiiYS9FKRolsgqIfSdQK8jI37vgoZ
XJQsURl1Ow1vqKbXoPvmJS+u47UWauIoM7N8GJ38xyiccWf1OZ75ihkO/n3JRtz5h8MWjxCHEG8J
cPW47vRNJIrm7Lc4DtgO9Zg2kurol82HoTH59qQ+kMzucJ5a9MYVychF5TAvE+beKvKBRzA7oAy1
9kaBlhdb2/TSjQj64eYfA2E7F8PxQXoCltaSBjCzI0Hkzt9TWbQOmgk6ADoP6+zigF5N8+1m1Wxf
htK1VgiWQa7mxRETyXT0/LBaE7RwkuiyMXVh+KXafWvL5o8KlThkFvETGmhLQCn1cB4xw86cQFJb
uxw+J+y0FluLCfM4zcNdYiOtihS+pPvONGytdNuGNIpmMwvfiXGbp2P3mZgbCLXT1VPq9Lexi8D5
94xOj/OXRnNLptJC7zsMqLW6Dml4XQHL6Zts71RcK0J1r5Jx9iwg8ZHGElLcGAYo7VwgDOczfZBN
6UPO14O91JizzK2NAtF77idCUzVJ5AOPtIlfu2Xn3wNhFeRphamp7W0zgsFnssYDLsD/kc3B1Dzu
lqU/VFpcL+9biopiH7ZC2RxArD9Sj+VLVAjBmRRbD3ewsM/lBHYaf+HJKS0bNxU33VAyo2CzdOyt
0DwKkGjrsMqzXdqSbVh2E6S3sOwuDdXFq+lysLUibZZOFxFqgtSX8EMArboXPcEK55zZQPJJfiqJ
jboUQ7Kl9sE+5DXZFqstd1fjFYvJ4hg16okBQTR0S3JTc+IHtEOfePm1n2UqhWb/AelFS6lPb56p
ZQBdAmiJWQCxwhvS3eClNyT/yA89/iVjNkombX4l/Xan0ip7l53YoucMCazSXlB+LzXPc48RMv4T
5waT9Oi7oeWFkDWcKB+Q8wXdYUpKJNsglZJQb4+jFqlVaNf2Ymytm1sG3rbIpy0izOwMX4wEM+0S
MCFjYJY8FYYXfbvesrB1sATppJ1NliRIyn9mecoWUH16wpD5BNVfPwAwvPk57hi9fAEjUF4J3mx2
rtmnq6GYPV8hNEZwrwt8jAMDVBOgK3oMANCBZA5GTazBdkoj5KRJVbIynp8yWQ7RzplXGW0+HIrc
1ykz9HEdSUGfIrD4+VGp4XTfGb3VHwubnrtlAlcPPD/BrZl3Ok1pcIfq5gkomLca57cpSfR//zFK
pdnu7B4dQ1rLDxyDWKKVaywnw2aWZQ42775pbWXR0a9TonkYVPdDx4J5HIzPzEMNzrh4fBdj1K1b
z4VBNn+sqqrQH1BLMA3lRx2l+3xHGiO1OkwCSZCXy4C9UF4drXk5KtxEHSiKWdu5Dz1MBcKdFXO4
/tD3XnTS++rDmaL8gPrMBe7BYLRtpbNOuqo534u7PjPbaweIz/bC4KlMyTYdqDw28ShtPOdcKXYK
fyR0A3QTlfnFr2gtkQl0cjCeDKz9e0UPi41B85eAIuS6mSBSwOJKTrUzgM8O0olJKapzT0cuTkOS
kWHej6TqtgniUbqPRnN3XQnQstWda8ps4mwp5GX3XwD2PPcJBE639MJhEzB/e4crMacNu25p7O6d
no3E6ORndcvmlPrGVK92AP3PyWM414PH2Je6WtNHb5UjG1i2WtscgqZ5SwQxnabffIaCXSaHDJFK
meWdw1x1W4EJXGjw1ep7pTdGOGUZQ2GIZvLLXNz53Z5ncZ0duAXnovuv4hureaLx3d1/KUopjta6
HNWhM6NHfYq2Sjf1h8kN+nMSl8ffIcWUrDDcaNtq5srCrm4+lB++6uOfuk4+jAGexb134CgPDnnW
TTuGU8hFplFsLe1HgaN8GJKVPnkUPwWzf5pj/AZWm7BxyapHlcF98xAcsF3BP9nOCoJkmMJjNA1M
cGdhoBY36bNdTG+RRjI1+omaIAtF269M+pv74dqRLjchCRakjQbSevOBjcyfUL2ma2Tde8TXr6P9
3GlZkH8h4kMU2jNMd8ovED5rJrPuwpfyUs+JybM6xHBJnby/fzUGf9cyyZwmLHtrTzc4PpyOXNC0
hxwhHdk3HkCoa4MJ7MYEkL8WE9y2FHhNUIVNR8W0dJtOClgywVdrvGZi0WQxPPMJ8Sw0aAr+uf3S
Dep3Rs8MNbNAMgsdnsIWxoQ/HxqanfokgaAmsFzATRjlLCYBkzU7Tv2rG+ashkrNWvSteWAZVq5H
N6j2GZgfNIE1K7i5rk496P7JSOKBZgXFwZn+hJqFh/8+DZRyhf1Xe45gAy7NHv+6dPtbDuTgEsXO
oSSGJ10k33XhqTN2sHgx1WjGGPhQpaGLXobVmG/ghGKH6TxYZRU1GbbG4SqRkvW6ET2bJhUdoqFz
JIB0IeACSJ/p/kJKzhfPzgFsotoE7ucPpybsv6sGBYbNBv+Y9Il2tPR9R+jehmWWvr6fpPMUUBva
7BoRVxLGwFTsbhXPMoC+ox0vI5Vt41nzocg6mbpk+PYcbIWj9zwCc0TeLi5xwO5J17V6V6me95U5
wqofimiD2Q6/8vy8I87YIW7MCGlNZyoQugPReVtngiHYKX3cBF5uoAZ9NruM8XFqArPCWhgzBPAc
+M003Ys7Hp7xD16sexMbeuSyOUbpXwoX+7kCKE6HF6/D3GdlMSvXI5yXR1UzCmNqyxTUCN1+I8L6
ldiHaaepHtA++3wAwMExjrptYpeHHumQvZsljI3JZ7yfJv+iD6B9upQwoBjguwhB+4QGingfi82u
1NI5dhjcwvy02FV/VYYajjBi+42Ox3FRkyvoRMmwaRhF58u3MMcMItpseAydrEUqBzg+k/oBtum3
ocLsEgveMo1V0fyJ7mQZk0fFjreuivcSFcfOLeffWqP8uXFFIDMQHg4MYw+ITT1j8ghXddN/upwA
qyIdXot40v7H3pksN65k2fZX0u4ct9A7/FllDthTbCRSDSVNYFJIgb7v8fVvgYrKjIgqu1lv/iYy
UWQw2ADw4+fsvfZ60HHsxjWsTiW1QZdOh/J1IfPgqq5adhDXxSKiC4jlluZUXTRggJ2Xcez4QgxU
Yk8xo+CpaFFb1LbME4wvDUvmhOPe0Iedlo/yKXcvAunYqhzUZjFNMq8NMrqLl2uzcZTkKCakNBCT
SqgX06B8SUOIK25L7C32XZWodHipUQTCN/e50F6HQmmEuMnpSa3sQxmSZYG/PPRpWePYz1b21T4H
vledJXh5vGx4lRODT5ar69ZFGaY8hYK689r2Yccibk0hzrWAtAH9eB6q5VGgf9nimyz3+MUW/TTo
KDqgrKlqPLJfRMh33QXVHJSya/rd9euuDD1eFBzd98pHGFtIdtPwaOBTm3tm4K+EWrkb3VZwRoZO
dqH0ZX8mq3Bb6yTgxYG01sKqSdVTAB70sb1w9UbuVOPVAG9Nxx1gEdi/9EaC9HFNfaDurgCVXXHt
YvAiJGNTP0IlrESGKOMHYiRpwBXrIhbuqkgCkFpMKRQp2VyLQB48g3CUgUYgI4023ZHGUM4aEJTp
kMqvbarlCP2OdgamRGTOu74HnMUSrSBI3DD4VQ6lRLJM/7hXyzWK8uguD0rYLDDVt5yXA8lm3j3L
XzEVEcGutsa3zsj8+xEc5WnoYQUapAVtv9oeaVPawKK7ggCULF2R0JQ/GVOsOBalGTPfYG/ijP4a
0EQmWRxK2vFlOT1gcbgC+ejQNbaMAuBeUdxXpTaNWHP0WuxXNXgQt0iIYOmQAbhv3eF71qXNEpxE
cYbU/Gglo3oZSUWPWsTooK65/sbum0Vh1/Z2e8hB5h6CyADtoqGAUSztGJOj27UPDerO57GFYNgj
1ppdxS98Ew+yR6bTlRZ9pN6g8tC0R6eh5cDIDcOXRN0XBhZwPleWJzoQRyzBiA9VOm3TCsyEby3j
sLvtKmxd1dC7DzQPULB3GNPZbSTXzp+leTdd0MivYoK5ojxAFERQdN9xPixSN3/+4u1fiw2hT6Ww
UdZn2NczEjzlPCSjfdZUirXXdBkugtGw5i3d9lVkAteLB1HfZHlckvbFkonCEKQ5QIFtqapwwDLa
FTd2GRgXdlINi0W05U0jYQi8fNx0dZ8fLUc+BUr3jJB5iSogPkEJdXbu9VFFVpgschQ4Y1Tc+073
6HklcVKcyrAv4nk87Wz7JraBGFT9tse9brQt83IKEMQlVE89qrhNWmnonxoLJwT+/IBgy202EgZP
L0fdOljP54T4rlFxR7d5FfqHmMAakEHLsu+H86AVe0ik3s5qUG/ldUfy7VQFp5jicqShK56quxmz
N5JRSFEhIk8NEnBxjdPeUMPEbGC3CprpYTqqa9BLrbki6LE+V6F+JEvX3hYmnS8bCzSDHla1OrZB
zHjHgBHtLe0nBNPTSlF6PnOWzlhOE43bFG/eAjkyxjble2xrCoywsbptOVOL2nZv2hi9jqGa71lh
ERRWo5g2QtV7zpOGFgXZBYolnwrTH29c4DJ1LkE7XYWTghpzwabyI3YQfFZ0gx9SQ/neMeSFXmB/
SLHP4lOlj9kla0h796vqsZTwpaNRNy5N7qDb72ucekTZEPjLinQtG67XR0UyUB4zP1lavqM8RZVB
J1/3yYeYeppGVqyvEGo8JfC03Ym7Pk12CoPiT3rY81lvo41jIvG7bnUqLceclTgacnreX6y7JZhM
XFoBdjNypJZpI6LF4Kpc8aetn6YnbyXvYZuiEEo5PbUoGhbkkRQvEr3s7EDDJjsjKkeUZGXd8qts
yGJFMjDoIORo9bYsSc/0uhZwsitXowMLJaUyW10PtrIUJ+m16MQAej90WpHMsDXf1gCsEdWwDum4
ZFej9IzHLLA/rp+OXdJejpHMnM0OPGJtUQRe9bG0dqDCTZ0ge4KzIXsUi+v1ugoLnV3d1KjNZMDg
wqqNR1TsgMgJKKTloh0rTxFb5HgtDUZ8U3jypj0LKjvyDLKAHpTTyZVKXOLM1uNo3/cpOQ2Vn94i
Bx6WKtLLXZTflYpvnSOfKbqonaOm1zAJxbdySj+EE+PPkxL7bmeTRBXIKdoDJ6ye1KeAscPmOolF
sLYti5NU+rtq2uGVQfGk9emeiit/0XPSDzGNINsuEnZqAHdLK3If8Rwy3u/dG/qHOLE60dxUA8yc
YMhg9+Pc2cAzIWHISp5dPGMqyUK1RIVTtAKbBF5K3Mf58CoMksAQUBPh2c9C/IHrbmzBPIW0L7OJ
3GOBfDdch6ln66/GxFPmjVaad13Z4tfLC0ZRVFHeKX+Qugs6pYSa1NpQdNpicsTk9wZMrW/GFJeH
sIVmUJdQhYkkvLkeCmMT5DvbYDSvjX1829MumPVZsC+qyvxxvHejr9zQkYT64wIIttns/1iqUXom
85GvtQC7g6HvWjqwfifIYQw0QDkjZaiGnBWmYPIgB7rjXdjfqF6DrDrIgXtaIKSuhwjNx2zrg6Ou
/TaHE24/22McnXNphedG9qeph07sRLaPy8Ld1o7P55Bq961qtBdPndVD4t+54UnxkuC2GXH0xdEo
9oFZb8Y8NwAfIqeBSt3e4xCpGEDhUIuBKMyuR/nX5Y0BMApmJDMsIg8jycHkj/fbLjJDci7LpaF1
/u31R4CishbQy6HomaChe39Vo8dd9WNN3pfIs21HOOlC4j5CNDnsr/uMrHA3aaYUB6Zl7LlU+HNW
4plbs2Ru2Fat/6gBdSJOhxdB6se1YrN0RUIwq+lcDGm2CEw3XuN3NPSyfg4Lgrz8wURA0CrtulXQ
nhNRDYtOQHRNu8l4kvhRcvHT7E42fnRx0moVaKjm8yA0HqM8AjtBmvi80tAXYVW94CJIFoXJBCeR
zimQDHiuHSVTSma2HoojlFlsDKBPG56rbgdWZp6R0Oq0xfJJkQh+FZtlBiw/JdbWFGO1SQMkMXPE
pMnwWLaeDvfOusMTol6l+4iQjooLtlqrjHOP5GLD6DXcTIZ3goQ0su3VcckmoIbvrzhnL64PNbh5
JF6YKmH7gSoYTDo4jeGTCp/Y8qmyvWUz2OqmEvmjLR3tYGWGMeFXhLjpov6kNXFwLJvyvVbIbrQc
Pzv3Om0+KQGRl0yT6dC8D0GPhUaM5+uVDWeUT9g22eGDWQPZ7+gU+YEEPR8Y+eHHtk0I/WaonCcp
O+9CHl6PPd5hWa3glw5TIJZWV2w1cVRtEy7ebCcQEJeS8Rtw2rDYVIi9dlqkHTIDWnpBNrbntu0G
XsF3WnDqLsCNsCxx7izKaYoQspuKBF4uS3doeI6eQWO/feCKqUyoVavdqzIv58ho6LDLIQDe2285
6agsez9uFmaiD/uvc+8qI9rUMRMB2eQ+bDkEmSn7wTnt+XEfQdGgDaGq5z50/Zu0SS+kOfhbtwjf
eTf+PVKietaGmr4rbJE/CfrNy17p0bW31AJqU8dLVQ/Jo3YG696u7uKp4st72dwojr+yujI4O8kI
c8T+sFqVwIusqk7CT8qlkgQfDo7VMys/00FDjdeQSVhX04zIzABCQap2zGmsAQRGm5CXN1RiEVbF
uENeCGtj9IHDjMk3U2bvXkDkGWBPlNyD2vazvkrKXVNE5j6s1Z3WkSyLqa98dxj1Jn783YgKcQE9
zF4ptD/FoD5NE4dVLwAHJkF+IlwIFN0BIVLLvooPKkVpvtBKVgKc1gAywG/MtWkmiLUmOsA/RjYB
YoimbI0yVY0N+eAWib6BzS7QhkX2DuEW/Iwydi7gxBAsm57/qjZKciM16EBtoyXLqG0mvZIJeiYL
sgN99HCRqAzwOQ/Ccy/LB2cCq7Rloi3NXm/3JSaRlW26Z1HaCf1DqBZNonj7Lv5U24Atsd/RZvg6
iB0B/RaNCN4gr300mJ7vjBwfxOineIDr4hC0bnsbVwFEslQZf5QepYJE9Dqyw/dEl7Tx0zV+Vsil
dJq2MS9z0+joQRtVD571zqEVFSfRgVDm8QKvgDYnlTPb80U7uT86r9nbdW4xNscaEkVMyxDt3KsC
e0iGkPTBkWoKxZR+V916JgKWTBxTD0fKdKtNknSfRrgR2JpaTxkq0oVtMmUEBxVsxIgmCOz0u+kI
Ioqu/RbbN/fXXD89QMwJWlWNIzYsaXCvBo1zb3oYXX32RGkZPStW1B/8Ce6v4+kwfCbNnkGf32ia
bJP4zrgsU1cBMsMJcd0+hVXqYYLJiINJSFLuVb0/tEy+ACElKEOuTQg3fouucsLagqnRyXhnNomx
ycKy2RnOWh0aYh6m7iPXZ4NZMYimqbAnvrQrc6AoVU952zabwGjUW8uUTyMjVBhQZClpeA/wMIOt
UJrmIUJtRCJ9MV68SIJg4LHgb9g79p6C4rNCfCO9FMlmZayY5msvUUA7tknU/eDVL+OkQ+wM+GSe
pRg3vajaBxwsbzXyzCXQYMz4VqM89Z248Ri4n9smnyOzx15V1vqJlR6GdhYzXU+qAFBXe+PiwuI4
b0geKDN96fKkrd30qHaSbXQttTUZiEVWZtFZFzK8lUmJ5yWMn6sP+m39IUaQ8dWHgQiKrSXJrAPN
AaiMdaZsNQZyCyiJxF6iN17Jyf3nCyuDB9KyIkWlvvR8zzuzMLxTjmHkr0hvJkpiE0fxoaGXubOm
LlyoR9/hu5pceTpt0cfD+TqoHOtAHuM4e2H00u2VTjAsH5ewD8YtNaQJC7y1t+SY91t86P0sHTc0
CRhK5EzPyzZp19cWMiT+ZduoTAJjgKt13bdrEYt+nmWRPw/6NPvWBTk6Gj95cpvqOWdgO7NaPboL
HSU4YH6z5xMLy3z3iBRJWd4yZo3ElhRGAcgrrp7Csrrz1Qpd7nQrViH4Gn18Yw56seSiGLNIE9io
ZOq922faI3IgwjOY58G1S1bM1cW21HxvTuMyfRTxTRQTXU9SMvo44zSlGaCtZAbplW9QAW8HBUdG
M6p8TNhZcnQpvAcMj9KyMgRS9A9KGlmhBvWqKWKoIa11NundLGmOTOBbGAxT0m2dOPUaKxx4ZvTx
oY86xj1ZShcvGK+VODQaokvKzD6Oid6Sntvca6TtYP2AjKuU4lJIKABlSozRyCYavy5rlQDf6EBs
ASgQ7YK+XuyuiXP/8a3/P95ndveVxlf94z+5/S3LhzLw/Pq3m//YLM/L/5z+xT8f8evj/7H+zI5v
yWf1lw863K8efn/AL0/Kf/vjZS3e6rdfbixTEkmGU/NZDufPqonr6wvgDUyP/N/e+bfP67M8DPnn
3//4ljVpPT2bF2TpHz/umqIsDWIX/+Pnp/9x3/QG//7HrGzSz+D3x38ilSPlUrP+ZFaJIpq9tWbZ
uvXH37rPr3vMP1WhCdWxhdSk1EnHTLk8+H//w/pTNalyJHeYmu5gb/jjb1UGheXvf/BvVEN1pMQ2
6lyf8I//el2/fG//+h7/ljbJXYZ7dcrc/C1sUWqGaui6YaD+0cGQmr+FLRKbq/qm1iXbVLyFAhOx
NrwnIrbZP8kHao4ScRacPRXGExkou54MTrWR5ODG7nNS+ABjx/w4yPD1p8/vx+v8+XX9jy9LYtqy
DYurnTnlHf4UHJrE1PIE30LKq1BYGOnOsJOdNZFTlTD/NymljPZ5tp8SJ/kQdIdl0caQQFVlqPLX
/y1X6t7zUYVuPKlm28wgdqVGC1qAfkI5G27AeraLfMiTZTIsXVKG82obNfUU8yppp3tpfkw6gjEj
Vr4uYNwbBv6ukMBSKyuaxLfyMdWjbsEeg2xfBtUznU/YMIJkFTrMWai152gAWWiL/tR0AWTeOMxn
Q+WdvX7KIUBpORv7UJ8B/CF6D5WdHYMRMCDcCqNauka4Tj1wDE1fHNtejZ4Ck4GKzjNqKhcTTyyk
k1NqFf0xjeqX3rE3dXZEZG5uYq/eN1UJMyoZL2amBltUVGyaU7QdwtOKHQN23JUjA3ofkmqh6ROO
iV1/k6QGAfAMguJuhPBVAeYcra1Jm3suc2pF32vXveXs82YYlraXv/kKufYiql5VN9uQn9FtKL4+
UDCxyXDzV4I68hnVNP0WeDCu151B92bQlcrBivemlX5EXd4Sj1G+0oauVoTbgEROSOjrEuMYa5q/
jwLF38voJSaKGVdFtVJbFKq6QWsJNaGS5/4t3jnUo0oIlkhP781c9xaBjQJOGYsbZugbXY9f1HRE
NsW0ATyHgiNoHQ/Vs6MVUJN8cNOmVe4iwwxXuQWcpbGmcCOBn0lWNBJdfcXVYO6yH3MylhbmfQdi
8mCnguFcEy1antV8nKcGLQbEbovabqZNREumT2AD/BVEmqHZk4uRBuNshE7UVGc6cwSMwDQcLfSo
erlPG0ZeRRa9lH0LQ3xeC8d9Srvge4lHPXfgZ5TFEXyoGqsogS9FUXerQe1e/STCbkIfbtrHrXoX
4k5vM95K6vOI8g7MHTzeFk0pTY+A9la0wpIdktFiijVC8mVOAEDYYGhKLUZnScHWSoT90rGDi5/T
5q7T7rVsInudQeIJMw0o0RR2UHoMCCyUnmkBGBBAtw1+x3jovjM48RdJGmRQBfSbQLr9gjLoZMe+
uUhMirgqPzkluBqzHz/sMCO7S++MeW+WG/haZU0/avBmWUZQmIrprE01rLexG0N6dFDIU89wTQOb
xC6re08C+9FIkHyOFlYJbIzw6OfVYxJn5GqTn2Kb/rM2FEeHUALYx+Y8NypmkCJkRofrBOcfavqQ
YAEvvoRa917kRDTH+QOppwlTryW7C67y9U5N9+RPRCCNAwfVtJsBq0hIBOhIK/PxGJmWUy3NkhfU
NPAQZJYfmqJ72KuBat4xeusCP74vdI3YFlpo7sRwAPnwlhrywj6WEpfCkbGly1mHYlV1olc7NR/H
cmS+48tLwacA6R3OSBzfBx5lnGGS3tWlNJrRyqEuYL5dng3E9GoDeNVH6DHHzRViuDP2sYYqN0c/
Xlfi0sflolKanrLUNbdaVc6VyBiWg++oz4P5oVbPfiqsF00YyqqFKIoYAA9k5vYvRm+SicHWygsA
mWrpmYk7Wm+JfjUg4kdNNbFqkNZuzQI2rNdSEkGRtqE9tfVN0ALiY3W0ZkwHiO1KXq16PNiYn3IY
MC9dnB5x/nG0Brl/QLnM1833OukhR2Cgo7dONbaNSiGOKvrNdS2JDlShMD2igiQ6Ka2b4AgcGx5x
NwCsgpZy9BRvAyUOd7zeqts6SJIzBHUMHqR8ujkay7RT8zs/Y0AWed23Sbd9dHU/WxmMqA2t/S4N
T905nk6LiCwxWJB3RLF7c4ltZeM4EMP5APC3cMLlocaMW3PNBQ32YuazoZxX0fAd0Fwwz0kFhBhs
keCiIL+oIgAKZVztx4S+Hsc+g4wOPjUG9aUSgP+3NMjW5PIGC51r2txOihO9p37hg7JexkX4PTHx
adJzslBEssFKhgXYXoNhvEKGX4r85uDqYQESOVQP1PRvkB7hYesME4cWERbZjtMFcPToI2g1SU4x
iqbEvBtr+9Hjkrd1SMeQpQOF3ZXiqIFYRyCcIhWddYZ7Il825nrjYBUK+gXbpn4BmMCZ+yYSlFx/
ShWPPZ9SOQsmmWJGBcTyA6bca48yMLF6DsgdIlktmpo+fJBaJz0YznbrVYARZmU2Pqc9iLsoDKtl
kRrnonJvW1cjqKvX35FrEYMSWrTy2/oeDjmYrnor8+w5zfNbli2Gw2a7EA3mg7Drt7APt1qs3Ups
FQuD7Kq+M92TAzoTtE58B0p2ViCFpDOc5wiJLEIDByWexTZgt5H0M0Mo7dKYmMARu25CUpOefmb/
7LjpM1LrnlI/v6HbsyKv1s9yJu8CX15QAbSPu/eejHHThL/WFI4PO+6ZwL5ww1RkW+csGJ4JLUdJ
Z6bSMgFyymkWLi65933Up9FNL9+SHP68GG/driVkq4wwPmorM+w+/7o0MzQq1t/KJdNRpdAsQzds
rmjT/T8VZzlR5rSzsogzAQlwreJmKwz3HITayo1T/WQhe53Vwp5pDgOc2nSenYnPGrj6Udg6kxeP
1KS49Q9NOCm3JDFCOP9n9DKio0Vf2rRBCdi+fleY4t7lSMcFQvnpDAyAB7kTA3BAU/dYbauBQwU9
+UZoSG5zA4RmprToUEJkT/RIR4VEhlT1liRerjhQlprVdfBxxD0tn01WIXfgZAI5v01c0W0MBBAz
ZjYXUVGy+E3xIbJnXAr6si+w/42GygjGbveDUMMbofnUIIXyQB743GFWv0DOj0FH+hcTAovTBe8D
6IAZuDAiB7AQGnTwyabZuDYJi7hU8ER8xhXzcK6aLLq4bPT42WobYJptcmxgIdpddDb09JaI8Xar
q/LN0RFy0hTdF6FJCei7zGpYw8yquyMSnXisG4z4yrYuAB4R44HFtXO+FZElbhWRd3NsAIgZD/W0
EgdZcOsn4yZVg3DT0FGYKWq/neowq8vXlpeuG6XoV0MP99NxyCnKMtoPhGArJvRjJzG/21159mm3
LDVt2HkZJiMtgeunVvmGevUuC1WcUYW54Gg5eDEFWUOUDaahg+EmxcoZwKS52TDvCmB8qo1dGxre
shAbx31RkvZ1+m8inGatNc4SFZyFoMpO8jV0bYbh8hvLxTgn4/kVmf5rVxfrCL/DIrlNEPFNwVGc
VKTIAM3pu0UbMij2nmFobaARHovcezYworYwUnHJ8qpUOr1W9DFOkdI6Yw2tXiulfUmDgrEdzp/C
7xEZt+KEon+D/P3RB3JWuXe6NWKZRbCJQMg61aJdy6FJlmUyvHcDxWFkg0wju23RFXwA0EcnrTVX
Q30IX8dWY0AbY2p0HlW3ehcyD1daqr7rIj2i4oKi2JL5yOm9KcJaQefoMO8gbqEp2ls0dTlbgawh
AizKvlm6zWwR9yE4p/GdhtSH57spvW+bbxvLQjKWQDcB8WoGHQdavLNYmp+AYajoyQ6yyBKauz3C
FoLbI748T9PKY5eVD8rYYLJArL/ofSTi2XhOR2QMoSBlDvWyads0Mj0DMCpdbKvtB/oytHUKu92q
Bb4BxbtQAOgi8JmyhZsqSzqimCYUeojw2/breezpFlaz4I7S1OZb5oV2XnhkBn83JIWY5zqtbYCO
T1kn3IUh7YMrw2Nf8a6C3HNROslnVRFn9LMxMVIwbiPuQkmN1sip7sn2PVO5k0bQk+RQkv5IX54k
j1x5jVUohJb+mRbBd6NKYSzC8YBcnb5EDUShOuKMBE0ZmXAj1Fw7iPqQ2Z2PgEwVM7qLIEoTSesz
D95F4uIHy427lD2yKRvmfwDwWvthTIkNMVQ2fzgZVWneFOS9MQ/O2cykN4yx2DfUZ6C8gDz62l3b
bfStEt3aKsC4/PWF+3pd/nWbq6Kul7ph6sJEZvDbdZvPH2RR0iTbWnUvPgmxeq/vE+DTK+g/jCLt
kw7jp8sJOesmzpzrglge4n0SVd8oTqolIyTgwcp35l8XjjgiuQiFmFW28lE63yVBL2w9qPQL3XjS
p7ror1+/Rj/kt3VHFfQE2KDbpqrq9rSN/2ndEQSMDKRFEKmuyW82dHS8/MM7bW0dFdai3HhZtnUs
LgJo5dnV9fm6KdJ/8yH+D42JX17Db60CxaYgG4oh3nZ8kXP4mch4nZOGamKuOc7pr98xTaa/esNC
/fUNN0SXxBExU1vfpz7Ii2NaKW8+2T2j+IjZzFz/tx/ds7v/39T7vamnOcZP38fUNPylq3f87P72
+vkWv6UfP7f2rv/qq7enaML+U8VOZNgAdk0WKU6pH8092/qTYxE1Nbs56ZgGB+uP5h51+5902qSQ
OnUUIzXBv/rR3VMs9U/8r6oubZsun0XS2/9Te8/49Xi1HFtDoW0Z0jCEpany2v/76ZxpBl3VOZmt
d5mV/lYw7T8iRTqoAQMQwt5xamlGd5t1cfgAnI/rYtgJJJPcZHig4ZWG3yNFHz6AWQ/O0yp9vfP6
I7HqDxjg6v7r8XAfiWV15PJ6s1SzGJGMh0Noerbrj1q+MVjXz9cbCpf7Gc4w8o1t8pgq0h1Iucqr
W59hLDit9iN1ZQ7lqjo0bWCCi62jsz+x23Ah6Bs9LpqTiHBot0lffbBnaCduKERgAnARAHw9dAxb
fYOeTFqoTq3AFA84Q4qV16QqoI7pZuNhXC8EMLTpZi/b5IDH9SPTI+cB8ce4Kj2L1KyrL1X0JI1c
EWTX21cO2fivP7JJnVUpCbfXOzC8pGyerYTwpgJirqX5A2lBdk7BN/16/QGqatg7esIrzOz17w8h
L5JJD73geYrOmrJjHYSJdnHZEK6pi/EUGSJ7snVv75Sx/94XBAcpWqkf67AQB1dU4/x6h+mHm7Dp
ywsxUf3ay0uF+MRseGqoIq4PIN6hAPSqPMVY5m7pSYaQ1mqcuLni3Sct+fOZg2xf6lAtiUD8r7uD
sg1m9qg1p4ww67BqPplFU2fYXfWgj367YlMc7kqSvA+aNK2F0kbKpS6tk+d0xfGnc/PHxevnjrH5
axOXVrGDtMIxNBgr1nTMT2fCT0f6mLSyUwqjfWXLv1TzkDFi46lUIYm5CQcHHPfEH0rd7lvUhNXa
SUsac4GOQKuAT59oVcroyE/vOKK60RC3HkOfBXvVapOMRTuXfuvchHQgL0GmH/SmM05mENUPI0xH
OmLgV0v2cV8GriSu03knB0SngHOWZRhXJ63vg6U5ROmhS8l0WTDOnAqUgkCeQdVXbZJdYOZMU98a
xSM+QwCPCiwpr3g1LPA/kKDgZkUA9rM42v71Z2dMXf5/VQZ8dsykaHxbGjMFoerXlfenz64Ya49c
9aF/JYHTOGaVel+q2PpaU7voITv0IMtwEZikZxpqCxNUHeUqyelgXkF/gW8xxO60bx0wm3urApVA
NUgN5IBImeVmfTIa5mZXd8X1BxJhfd8a8bCzfO3sWWHL+E91KJAjep5X8U0fRAr8b/2CUC5ataPF
/BLPXPRvagrz1yXWkci46W/y7pm2GIam/3bUdFFplMJEg0hDMEJCRKvRa7DaEYuz0PNGfTZdskiy
iBG1F6j7UQmbewchZNjGz4AXzF3jYQGI1Hql+/mU7mkOlK3YvK8/ynYeBXly1+uRuwCYwgks45eM
XtRFSyAWqDrbIZNrwI1tZeTpDeO5KMNsGxfufQ9v4+gQCrYoCdC9wdb0TgJq+Tb9Apzq65csBHMx
Gg5iWBX1rcTP6+lBsfZUnHtfXqO/PlQ02/pvH5mhC4eFjSVPWELYv42MyqHxc1M0xpuN5jzuKuuh
y6S2arWWYODpZoC8fxMUKIEJZkABHsOtIN8omwt89hu1wuSchZdh8tzHSg+ZUHT7qwP/n38i8afd
0JDucH8EJOnCPkvQKYPlTB/MJtTvPVX7HkER2PfTIVcrqrsyAhe0RMkBm3Q+EHvbX3oxDu6rfqgT
arbhMC8WqAJp+JrfhW69YBMZL0bk5gsjs4Zbv3THdYf5is6Ns67L2nhq8/IGbkvwXscu+d9g9I8I
7Egmr0bNXheui/uuPF1FN27ekcYU1wTC5pG2z6JiJOvHBrZb0B5WkSZoqqI+CVErkLSIRbNon7wQ
/wfGe0QYGajZ+NjoGJa8xn9htcs3xA7sNbd1l3h0lU2CwOhU2uCYI1/J7wFK7cdhMnPayi0FvyUW
Zaso66LRXoUv7pKsdz9bSIGlLfq3uCmQqTd0tyKaYo5s9HVD0uEN85Pm0BeYG0m5cR9qgq7pRwTK
OZJlPMscC4FIJr6LQHz98s+/TL8QJa92oLTt8NVJevdRU5pgBZ1tnCfwgG6i/CnsWcHmPqylhdOo
6OcmBVUjEo19OGl85Efu+7R7Cmsi3uauRhNFBAMSGH14FjrDJyQR5cmNkHYJfPZrcAJcKghuKeeJ
khdrN4/Dbdi5ymoI6o02otkoyYt8iHtsQZCUnU3HjPKhtVwHpUD+aGVwbfhOi01mFYDr//mbqqJJ
U4P6BK412aPANnaYELZV31S3HBsYpzJfznWvQBjRIpjKnPGecI32zMFzUzV5fmnKrt0ZAYHgk41h
boatDcOBqwjRh6SITh7S1nyy3Oy2931r3XL9x2zZa5iVPHdKwkHrrtvxDqHcuMMTEa4bTEx3tgab
BaKgd+ndqYgAyPFg255VrZzaQIgU0BhQbMPFycKP628gRKK14fqX661IBPkGkrqxlUSoZ17c7OzB
GXdKHiYrqVnRMCNchJw3qWO17cK7WB/DhyDCt5uWfUWPstLu2ba/tqY/t4jvwWLWkk7zz99Qnf34
m2lVS6furKeG0ncJGjwGdG0H97BZvuVdNzzRlCYnVEBttyuhPRRKf1YQTDKI5BbT2Xhu0N3ZXh8R
RQB15YQ+SO32VkXtiBa5rQIXRRMqtbyHs9mgAZpfVdTWJE7qqqIlYdVrlfvS7Ko94wCgsr0I631a
4tnRQ/MAKhHroYtpfrC7Yu+ruHMDKx3uKC0GZF0jmrPrzUAocwyxDGryBqlcVrJV1nuDgMq3Ysyz
py5B7VeMqOGidFBmws6rFxQkM2EWx6TQh1eT0duiC1Ft53HaPkx/H4ib+Pry8Jf4h8D2qhNwdt4D
Qo6Vozkt18nSIImr0S0QeYpYFm5HkHkXTI7lvlhFfVKBga2KHTF3F4towU1IETx39S4+W1F6SqZF
ugLrsygiT7vpw4SGuAXzgBAILlPflUpGr2an0Z4PYnuTmDrhUFdEnxvJnCS8QeLrl8YlMxDCcBik
++vNMobq4SrqMsrzeqshQVyUtmvcWVVorTxAhiBxYrkNC3BLPo1jMJw5oWpQys9tlbI5zj2ss2mg
zlxSyukbBeEqnny+WlKkdw7l6AL6Jb5SDW2SF7XOMf+/hJ3XcuPYsm2/CBHw5lX0RhSN/AtCKlUB
C967rz8Di727z+64ce4LAwBVKkmEyZU555h4xqjH9W3aBm9Kik/ggC7JOnMioTBXii9ZojTQnBCF
OsrBqZJoDQiyxLk95rs41Y1tlmZER2s1sBY19obHFPT+LSqbQ+sLZ59YHAGXQFyUWh/MTDdfhwSA
VjSWHynxmuTUFbSNc6w2wZD4W6Hh0eV0VEeaUjm6/y7axpZaQlpgNC+XH0mzorv6yoUf3IZA99eV
VTgbFbrEx1BjTDOAn0doYMuUgBAkKUrsmgyFqeeDzDVewN/MNuoEPT8JHnFetbdKt80lHr6NdO0F
KMYyrq5DC2P1PFmds5lMApmclp46kavpL6WEFSAYh7g5dWrbUJgPdX5JmNHVa3O0SVnOrTkaxqd2
h4YLz3lw8GAmFaGo5CyNZz3/wASR/eSinh5EF7c3Wr4aDVvU3DMO6R9wnizmuhGRHJ1PdYe+7ymE
XHqKhjx9bsI2WsL+cja6p6bPWpB+cmqbi9Y0h1U1c4ExqQuyBdvwSC5o8yZMeH5niSVwx4L+Ktri
QxSXaE/FAFDLdduzgcIKIJ/z6maeeAkY0G+0QVTb2rLFMynlvxoRp7/U3t+Y6LYl0I6waVaQIqLp
OsNf5W4/70Yh5zThWcHFjYzfbWMoL5OJw8BJmCpm5qDtGhKT4sdGaNHBnZF26EEIadNMV7vv2zWZ
nWBfokVnIR9PEge6RlIjjJudNDnRbssJ1QR2iyJ4A8vwmzkp5bUAO4QM/XOcLatTTQxfVJEfmPiT
f5Av0bzVY5RGIQY+qzV8BbEA/+0SWhAOUMc3TilK/xWgmXDFI1YbVoYdXmoGJ5Fj9MYn3YoKxJ5b
OcjYGYSU+ZRtp1x1NnZhus95mLxLJDY9+i+7TAvUkjLlvTrGts/d30mf4/nFK5TFNIAAL9SguUST
vyLf5TNIGxW4HWoP2zG5yvOq+2y7j0Eo1gkejbJEFMeSO7EJ72JAltlJCfW8YC7QI3e3xDDeEmrV
B/kl6mDu85bQHtXXtFVmO5+g5INlhNYjXNCQvNZF7jGf+6/dpG0IV7TN8rtT0itrB1g7821bgfGT
icxBPz7f2OeX3Ii+7AiUthnp23I2A3R9lCyVqaKJwMwQ71NTrqfRMBYQgkYyu5XuGnXtR+wq4YWM
Ym1VFJDJqh4CgGr12cKPrJSBbEL0LpyON/6g19SGAmY0irNGXkbibeE7JyOJ8iP4v3ViumcvF9sU
nHTIiHYyH8kKW7RDNp85UdaepoRnLELKz8i0wQwYoz07U4dloWMhWQx+WXzwOAoKRn8etGvtoUyQ
KKDrgUTnJ/hDSWf5C1SHduBBfitV2TI2U2bkF0B3+FUj6iGCn0yHzi/9Hx+1UzccTIzFEJr4BvBu
TqMb9T89s+EM7soPiaz3jfE/R+RbeG3vBLIGRf7eQFa0BEyV7Ai1PTisU686EKRr6QowzBgt0Hh8
yV8hpzf7YHYWGYNFFd7UtiPHNHOXPPIgzmmldkz9enaGD/ozVJFypShOTMqajv+888bPxoGEwE8a
7JW8+KMo5E1zpmDB1uZbajt6OMqs+tVMu4tC0Y11aAhuLIm6B01r7R93eDOKqFk5YNY344Cb0HNI
7AUsdKu7ZDdoLV39UHPORCDgDZ+3BhUNpU4CqnxwTGk07eHQMmks/XFb4AQmzhqayz8vDev1RQnO
PKn9dj02ZvfWKCCLEr84kEoSb1KU/W5QuB8WHwFzIhzi94oAI0v3hUh/6U2d/5HFGMk6rYUV4dgp
8q2EHkVLE2tNtJJCGGuGpU/pBN4peH+h1Zfn++nkDk38rbOOXliRH50w2/2+n0RFrm8dE94/40OS
3ObroEzUbCs6phW2Gp/6LrYWpq4r2jYZMCjcf6w276q1bMu5IkEX55rFRxLBpyNQ03mujT0Zewb3
Td9a3hMgpib5kX7lZOarAmBH02F0mOf9DJFM7JD6GLTdKkI8c4b5061YKLHEDRqF09hEn9VleyCX
1iVXh/igGLngZFXDb7NbqXO3y2/ic5nNlCE7s3/w0LuFn8/SoAApTrFJBiU65lYWP7k+9kloE+Nn
AlGLlTkaiaiHq3O/gqAfMyGc4u9+NvIKtR7hiVYJ0Rp00Ja2RfaWVdTZVvvuCoFzLUxzRI/xsEFG
5T9OKuskuTiRFRk80eN8zR8YpPxY5Bov5G+PoJpcuthAwyU/Shh/Rwd9rtvaXrPIXXWFgiy/hLrT
PRcDkjTLGQkA8lNjPxmIwdrSCG8w4ufOQFDttCiIIDZq+tpH+bDwSmE/hYrv7IAoJJtyzia/fwYm
as8HbJAe+NSxo/HQTx+5LeDOjhH1gtJt8R45C01zgwMF6vieCKDAKO1pW+M/VaulVlr1gdoOa1Pe
nofA1RcBRM+dvA4shj7knCUXtXpRHLN+DHw3PBU/ujBYZPvNo6TK4xt0jn2mXCReXh4SfXOLIqGl
/J2y5pai9eOcVJE3pZ5yrmHLMRXnabZqAuNPq5LgkMYemQLKNPnNLi9hak9+bkMFUyuQmhA1o3kr
Txn4ES6UPSAw5KNivkazDt74vEC6n8ZkyEO/wcy1CtrYOpSWQ+mHKYvmatJSn2nYHsYwP3V9eY3N
uN3JaB15KKY1t2KhP67jqAvWbojjcoJbxWNgNipGnvruJBV5qX/+4p/22brUKn8vTyyifdpd6Wmv
lYbdmFAI2PSj6uGkJxBpdlz6Gied1QodNHqTXkoycEFxswrStLjYTIkl1sG8TtCIRTQVJwf5iNtS
9Cgr9NnsmIXoTQl3Ot/fNAal2cRQ7nQ3Li7yMuczu++Nft/Ahyl+tA6hyxBFXww2CJPpvOoqzNRa
K4wzD1lXpsdAfe/dWaiPH3UhSTKNTS7IqPKJhc4UnrVCXOrUrTd1QrwgxgfrVCqiV25Oo9VUKBNh
FtwGNWXCuSY3Y8MutqV6lsoteUMGilWDevmFG5SeRkmRDnwQWDL+C1K1kwFEpY8u7P4J8s/9ZTgX
0CaPwhzvvukYj5qelcRGkULGStr/7USIlPTytxox2KcBWzzbo5muM28wD6Jv+6PIOdviSBANKUCS
+NW8RcILNmR1OBgQYtYJwVnPqH9amjwCx3WwC2LL/612JH1gM5xeVCt5wUE8izMT89Enbm2Hw5YE
icILnjyBg8YxNPMFZQkZd3VYbAFXhLsRHljr/5ramk60oxtPimmN+y4NipkqTwuE0p9cMDg6TYOV
gnN3qzeiX0r7IvYfeGJEoJaJj6XBpgsf84xKJvF9X9DeP/whcs2zBdFt59Z1MDMH0mfSMbuLlRYw
mgf/ahqElSaRdkjTAb6ZApXG1skhsbS+fOWEJrwnT8NfaoOQLi8EOlzmuX0Ujr+rzPqMw3x4J58J
BqtjEhlRcd/QWi971H2q3CEOoEuMI2dUmNab2BgGbrDcf0vhqQ+QwrOnHOjCE5kKmH/nN8LW4g3F
zZ4yze+fHFKN//cb87/oMvWvf7GtLJQeq558S9Pwys/EjlyIHAqTfe6EJzOgaHQCX/8e+p3O0vKX
lmvNAsRr84TqJ0dGlqjMBfgNBm6FwCW0X65hpoQ0PESVod9M3MbrVG9p+AFbPCVqT5BmHdkfQH2Y
g1nZbyMUt4i5yVuOsnOVZl6EHiCwD2nTuiDZhfUykvFKD+WF2qSvDpmYl/cYUaDA7pUgUl7xeVcb
UCsN7VG+TOMzN+gbfQ9CRdahmPmlSub0lsE6gj6O974hzm1imCc/EebJStvy0QJx9BB2ndVsuCf1
h7g1cVFhVcaJbNeIfPMEfuPMSiy98IW2Gg59MTUn2qDhrtJRbcFJKU+e6dDRcUvEt+Dd6hB8SkB1
j/FwQuUh9OcqUi9V505fBd99UXtOy3021E+JHWJBBF6xVPI2OWZpt1ci7gq2BL9XCbF0qrzoOVf2
gQ05tKwMOlA9QaFaIvITwUoxvvTeXQg/wTfcMHJ88C37h3xFiOSxHx5R83yr6EjQqHKdzpXKdBxY
ajybHYvekCW9TTnDSIQfz5zeDZtArwjn3jrXiXAqav879Kb7RsSGLI/rprBfNG3RkCn8WwlrUJ0Z
EUqWUJJ16yJ7RQ+UOWbA8pqXaSDD917k9lmWMOoR7koIG708MOqPIV6ZcaN8UPiJrY3Me23Puzy9
V7XlpK+x5en7qskGwHocjzTnLaYMh3xiYDHSleo0dEw6CBRXP7TAp2T0ewsOqCqeRdHSSim0D585
z1L3J7gxjbaWf4aKRQGCdHbLmALUNXkmCD1mZhWXOz3s+yNTAAeafKqSkloNyEmNLjvLL4lG8zJ5
Q/GRt6UD3Qj5pJmAoqZ8b29dhqBxct13JVGJ+YwSdS13+QyvmmGlVyVp7ScN1+iDPO4aPfFWXUnW
Bqud1ImVi9p00yP0o0OVWv5FHsrLqAXm7Un4hH+Rb8DvU3k8lGiNq2BFc8u5NFjHL1VIMlWJVXYX
4Km7yDdMzadFHFtkg3DIiIqJh9yHY7bartX84gGsd3VRitA6oeNdCrlCzCpdX98HH/fy+X5eEjVp
AI1xhjV6aPM0zgGcrchZXAVOBFzG4gmLq/g9jv3L5KeMmyVY1Qzj+rk3FToTSVU95yqkndioFFDn
Pv12f2R8yFCqJgnVoSbXdXuDxvWzsWidzZ+LfJGfgWukqF5xfpjjjWAceuczDyEqzx3wflJJm19q
Pob8pQwsI48kOV4lD68ootm2byfaUe5H45gdaiyZ/xyCaULgOWOuNXHUHvZkXCRG+nynNlvkOuvG
FByZuhCumwAhccvqBypM9DVvAF27bwTmH86E5Kd59QpD/e1Yc95FWI/UpaAwRBQeCk7elxLGgiw7
CBX8q7TSkAFDIXO+pnEMNrF0aXZ299mTKLlXcbQetCx8j3W/jRelbYs14cQDkxH8uzRVv9ym5rR8
0PyqeI40pLMKlnG1zglomLd6XTf3vWK+sNYvF+SVWTd6wsBzexI15dAry7RpmYW1tUSak4HuSdKX
ePQzZGB1v5QrUOg8LiJlG6DgvCC1+p1CvlgmAu9PoGtkyrAh/rOhdOpaiRoe/9TbR8llUMz+w+o6
9SABDUnq2eep/JRvdaSgCLtwD8E8O4Y/vNfzsCLkcB7lAihJNk2bsTSZx8teTUhdGVBHSDwleNln
s9TafSEsD9UDSXJjnBdHkRDrZQbxVi/iYdHlXnB1sGQ+tG4zfQ0F4XhV4Ntn+GTdMbEK0h4YO/yJ
lYOmKcmNO4/OeUfoz4x+SbxR2zIxI0dmavbTvJCaW02l0hgfGP5pKCtOtRvwVDyqDUmbeJpCf6qv
6pyCFgzQfOMRn6Hc7bT1Pd1DSVh5t+j5TwXs6m5eP/FjTOQHEaDcwEJqDsHYcNYgRrtEWdmuu7oa
jlhEiz060WQbqEMKiDRzlkrhRi9mkx1Jgn6nyRuQyqlh/xk0+lNUL3Y+sjCIzZXt2Ha9aNL4wugT
hUU47AlFYOzYdIqx7jNMlhKbLl+cpvNP9ehYD34y6WvN6SzWiyTJbS0DQQpiLcGqW0FJwkzgyjI6
vtpauVYz2z3JQ2atD7vJN3aDZV/lWSbPPLvszjTtUGfqLWs3BfI3FVRFplCpELIydm/lczIPCabW
JaMiHGCywM5c+4WT39x8BvB7QfpNGByra9P4o6XhJsQH7EYuhIog4pTPkpW8M2RE6RF6TRXbZ82+
nqfxWrwj9nlaJZaFQs+22r0V+j/1jEcQtk++iTR41xkes9z2nl05tkyFhpRfK0Ba9NWxLzPkmmEZ
LiI1j/aG3aBCD1JEGW0b8SDT0ueiMVbF3J1VfCshYI9BmuIQ34Kekm5VkYzaomX1+Eigkvqol5NA
GIpIMmlqBqKOG+WEKuvRL5pn0dUeY7zwgmq19AeXgpz7/jTTgF35zZKKyBsHD/IeavNB9oQSGxBT
U4RQVKTWJLWbhTnp5jnt0JT7aYG3oyrJsGLwt8IQdR4REJ3hMVkYiuz6TW5lhAYu+QfTCYOwrjv2
d2OV+ZLp63kcynF1nxBT+118F2qJJf9uim5tbBFi7TcUPjHmd3iDhn4v0vYY0HZ9zQJaDGLeCoI4
gBhdEafoFcCNLl7oA17OLPrJOpSfYw4lelMQ3UXiA123uPRP8qWqNHX7/5nHm/+tivRYpFueZ2MS
pXuGCMua3/9f2o1ERGNr9Wr2FRfzxGbGS4PuDg+NBtcKkcs+dfVXOgDpR1a3+xCv+c98RAzM14YU
G07fZNYqaAbjYAfe9GjktoowgdY8iXUBd9q2qpdlCpd6PeBBSRvviSvGoZrz97qb1jc5YmUQRmJV
gYMHh+0viUSiqxcf5YsJ1KXGOpVtoJNmR3dSycuZGiBccBmb+SVWChTuLbJOaULvDcam6UlMtIsZ
TBavFJcHI4jFt2u0yJr9wDwF8fCi5MxrhhmfLl9CB/tEHtj5RheReT+m9XqwcYei4NzN7A0eTWUH
Ej491KFnI9rhoTZ2Wba9d06GxtFpL8gPP4BBlwzdmjlKsRomH2B+pEBfMWGVs5jMzgrR9oseS+m3
WWcPlkqmh2qPYt/iNWxEWX0H3jAsKjKFn1wa7mPuNcotdzXyg2HLbDp3HNdV4Q3vlb65X7wKDaoP
6updppfO73lDNLbzu7frnaJk4ifS6hXBnyMy/5w6T3e7aRtN3c3rvXKFUH6kKwYqYLJskkqrFKu7
M7Ho9lD2V1RAyyI0GKzXIYLjchXXFRaFLGAJW4evhZsy8GL2sXH5MU+WUwPvXHd5N5IHlGaXFrKh
sajGkZbzazU3/RK8qEcRE5UhGeBiEH9IPRLY61xiWkaPNjCZmQW3xaeqsq5VjUvv/z753X+f+xRU
Gl0/zNMmj3Dn35ovu/KyQkPf86XMZ4xKjCHWd+TsmTXed9N2aK4IUz5r7WMWdL00lY65hqv0jE7u
Vs17TRr2r3KLUBIcNApCd59c57029b9l70UflHxVlSHlHVz+8DF0m5VHofnNbQW4o25qN89D+gC2
pCX4RvndqIqxtUKDayJhJpKkZb2VEHMLiLcKCqx/E4PPJ4gejPPIRCk4e2K1AXInC5EYf3WEZU9R
CbHUj8SsJLBySrKetSTcFwZBWUTW+pAoanTWi86jbpJJgoqA/e6k1kHViZqHouHuZbyh3CXuzGUZ
qiM40KKVU5A2tex0s9wIH2K4Zgnt1AQYgeHAV0vVyLytV5MhUzdTPssV0H7V1WPuPocgTk7ljMt0
TNBxaPvtVVJTE/3fH64GcP+/ZGmepiNa8WwkWvjjWdOb/9I/qxrxkbCa6q/IFFn9EQU19OmgnZ5U
KsDYdRNaYrj4QLw2+3iemckX8feW3E2h78uHk5lBkjcDcbMz5OHQYrCM4FDa4NOb1mauJeryXt8Q
eDCt1MrQaE527kFueX9v9bAotsDN4A6BA2W5j15vAaVpnmPEc3MJKPqCQu5X6vZns3eRG6gFF1PW
IDIVugje1KrrMU+03RpxT/Cm99iEI4oc1u28mwvjuYiM97Zx3c39UeUrrJdaoh+llime2q8IW/Iq
7g3W/jPWMgLjWkSD8kbuq8tsw2aSL+JoVhc9yC9A4ZOtnMrr9tQnNvy1hp77XFSkEO6xA7nXv/fi
3HCY2VNB+ukyAiL0/xJ9qJPzSvfB/Zi1IKiRytcu9P+QO94SNBw4O3ndtaiG8LMmD/LKHGarCpjx
vV3LbsdM4eXJG4FM6kjTDYqbDGfJy0Ij7WvOaSkUjHyRS1DhOsLzRSkaMKfOlFthi/KppLo83u/a
9xls4IXrikZ1UzrxTZ95fkLoi7jOkhuppFejQSmgFu21AXs0u7dGsp2VMjlO9IWKPjySLZDeELap
TziCqBJDVHcg4vJNDMel7t3mN7/1H5qf7YuvYA21A9U5eI7uHkc3LFYZF9RrqGpvsQbv5D50MYcy
3mdJG5H71laXQrdveoHBW9uqRt6+K2o/HgQVM+ipxqVrrdR8brguXPDwT4LHOFUyp47UDRRTyF+D
gfpTWivDsopc4vREgPiae3HLbfLsNXjC5z26T8WB1TNyKxJmHAeJNt14DdxLhnGYVsdXpqh8sFGZ
XZvRrA5agFAptFsPGxq/D6vCB3UemeHUAiJcNf0M4H6wFCcl5j3KnoEHhicDnVA4LzXN+VBEjjhq
YbHi0jB48mSEN8sIY/mS1I8u/YmLQCl5tSbxRxiYyEM6HnsoKiYTg0RZalrovya29eGjTNve+1ms
W3EbGY67II9GPNdD4C36Aoa23JrmY8n8rqs04vlfX1dPjbcbTSo+jUYw2rQXc37RiH+oB1Ff5SFr
aG5mjQNYvpdWWNap1/RDUQrxYoeasWiLSdnKXe5QzSqKCka0w/AoawcnINTPyy30n3MpgQ/AW/ky
zWMWG8h3/9nVKsjWqqVSQkCWGOZoa62NiVqpZgeim2Mo+vuYrxEG6DChEKnlnOWL0ZtrVHDjIcc2
DgMJ1i0ZFJiN50SrIVLB/WFW39WgyhZlaBsbRbHLhayo8rGtDojWT7Lkkofki87sFdKACdLR9AMk
J0n4zpJh9vYYdLdRHg3JWrdgWVoER6zl7uRXU/0Ab2Qxei1j7E6JgIAr70zUZmMYKVsqmbFuU0xv
pXKu3CdF12hvNjLcbr7q/RoTmsLIfF0LC6g8Cqt9OxnRU9gnHvhWpgGcrcVmnNseLODogFRVTibC
dOgOvetle27BYpXMM2HLKXaKYWsviNSBoeaRsuH77fBH11eeUc1VDdEPD0jB0GIx4iA6nOwhweA0
iXu+b9F2O1YH/iVudf/SGdoqrV1Seuc9WwDagM+00eqGcrNOvgIC0UJSZREEsUX7SGMK0Tjlt+Rw
ymuPMQ8l/2Tah3q+FKd515l3vZhLRbCKcSbtTYn14m3oULmIMAtPovTrfZyq2SZJ+QprsoLlPx9S
2hdonGr+RwPl1pyFxFBVV0tl+a5EXX2RTwUm6tXlIGW0sUm+o402bWuOpGh6YSw295O1AwgmIi/c
SCC2fLcv2hIPnvEub9LyBTMYKEnvInecyNqF2BXvN6GcwVRDT/3FqxTEoy4R0hYKFTvoxPPkwI2E
Ahxt5G/u+y4xE1EebeSjpfabYkXCc1f6G6kkVzNIW24aoS4ajCdzisJ70oag2lulaoPAoSgO6tzx
Keux2hLDTLhghMy5VZJ0F7b1lz3Yn2EE8K5sm4+KcI7HWETlg6/g2BhKz34XRXYrItP8U5akWFST
/pNSDKI7IWTQyHuSlatfA8Es40M1OuNyMskzkcPuwmXS66C6pqKe6Q4wKIrbv7cGS2xq8B3L2MsZ
SoxG+e8vqavkrCDf2UWkfNM1AIidz9pAFDNcEJTvK4W20nKww3bXMFTYRqUWc94BrrJCIi/uTxEq
/kvYZW/yMdB6kbtQDHSsve/b1zLs96jLVhqaegIbqHunMsQ8P5DzFObZsJkYVy3HCQzGiIxq4WZB
/CGq9tmzYHHSQn2g0lP+QI16r0hi3fnMQteqTZ5CaSjjTk6gdXV6xHkb0vGP6z03Wch4cQcMRGT2
s8YQ8EERif9tk6LppuQ1SUkFdR1YaUzveUVL2W3nTJNUZz1gYnRJlM5c5k3cPzhDmYEzQOy50aIU
OrIDmCbPx5jnFwm8Ih57MgOg4pVOgu6Esit8VFscKFwQmokvO9XR5hpIQ2fVnmDOvoRk3u7pCGXP
WZA9BEqEfdtt3QcxpsRn+VF4VvWiPKJ6cnbgNYE5zgsHWbEoeQWb17KPlEbFDjA2CdBdVR5qr/2a
Sm9cUbnoG2MsjAtFP4plHasARPtVVZBSrfAHXkmXiUH6Vv+gdcEjF6AFhpEnsDPa9TWMw0+ym8bP
zOv0RZIQUejNx81m2Lcl/SqMCv1SISkL6Vn1iGyYmwH55JGdubcSr7HUsEWF3a6byQArPtdJalhp
+5LEWttN/IM8JDOPx7RogALruKKREgJNieMtOeTqlQDZ9kJYe2wrZBmYRaauawssSKolxhpoP+Fu
9pitzMHD2J106pMSTCksPsbNyHUXfpBnL3B+npsuxR6bxOVHLkwT5ndGThRW+w9NPCQiNt7cVFG3
8keG9Uzt0BjNHq50txttF1aigvPfL/KbHFPXZregWWRTw82Jm2Om2StWBu4ja1vID3RHp7j1nuSW
NdGjcTsVEZhBKM6Ahs/LCEMgMss+tPOL3HX8QHkIPXAY8g2laL7DsidivvDq+haAzKNRyaOO1op1
G61SPCr09uVtPNBjb4U2Ye5dzqWwxm5dO+1a3swmn49bvmu4fUDdgzDWaPMfJ66Up67Ju1uoebu2
MYp35kHuVqtwIwxmwS7xmg8FOARIb531msaf8jALoPhAPoO+qOd/1Cc5D1Y7A4AxOAHCMh7mWvAo
QxGmuN/QCcleAoumMACmimQctoIA8BJEfVCoRrUd7HG83Nd+7FUxGCrT9MI97qJmWZNMc5VbAUmk
V9UnwSLQ8pqaC/jLWM4KRvxUuzonXJK6qz/Uduo9VFk7PhlmGDyKgt86N+rwO6NwzDNrBx2v+h4H
j6GSCH9KD0Cy6s5a9agggTdssHO4OL6boDjfZXBdQtMlsSboKZmlJjSu4ucpVAdInX5+jT8toxlA
YqPnsAL7G0NAcIXBqRylmGfI482kRdPrEKoBAsU+O96X5who6Fi5RFjig1ZgYIczpz0/2AMGvqWR
sfptynptjFX6yy9ZrLi98slAfJurIwC9uBgJRfLCmyOi9qiO2U4u0KX01kiUftO3QGkQo02baQ6T
lwLYPi6De5B0Q199wYph2PVQrneNL6Z1oFTZG9z3o9RbtkFEkGYHaCQnKBkl/X992Sz/mqkTUVlW
m272/zRD2G87h8dvXdOlRiWi8KC/WS56K5zb4aYlZ4NbBBMeeWLK3aAgVgH52qyzGX2GCRNBiOso
C+FUhKCaDb2yj/JlSjOeulDhZ2iSWMODt6lPR4sAkqnaZTH9rQ4L43OI1fNRcYvv2gEd0JRi2JRV
nRzli2dpydGZX+SWPGaM/QY6zLjzAlJXQkftMHL63X0rtA4eohTGrq61Lequuo3mAFwiiNJfXQHS
3c+dF48k1aUeWq+Zm4BMmiXEmeUWj17UkAs89x8zVMxj6b1ARC1ORuCKi5FkN65M441oH9Jl68bi
Hz4FTVd9hTV4Z7A0P0VV1TQ78NOohDbB54zGfU/wzvKeOIIDA2B7+QxgKkwN5dRX3ou8gf29Nyc2
PZRpZd84tT9rAmjebGuAk9SI9kkPkc/1nosYcjqNYzIxgIpz8DWB/pbc6+q6J/dxQJFyonG6Tegw
Ivp1jRNTEPPUuAdLo3mnqd24I/TmYml1slW9EsllPF9Fbjv4GzKGKWuT51xX9/383DPQa62HTK02
bqoj0Msh9gyEWTZ+oj2G+GW3Zo4rzAAZ95YHwCP9JvwWloH7U3lS55UKGLoGgARKffnbyt2mFsZC
FdZrQ+jsS46yP7Zi9SO14o4JAze4uzJHBxxyDtQc8GU9nWvZJnOZiqKCHn6wClp/tfZ1/8ey+W06
o4GY3OhI5oMBfVyWr9pc8fl45/AOoUO2k50JkRG2O0duq6V3NIA6X8ex+pbTEWsiXCMJMiBzDD6X
Fg/pC6LF+gIVZjuJTn+Uh8Yp7xCjkMKily5ZxLWKB9UeAzKyI/o3kel+0DxsTrGh5EvDVTza4+b0
WsbJ0hC99qH5CLt8J1LWjjKpHzjFVk6boH0K6Ty0WvcMBOIP5JiZau+2z4aNG2QyzXYj3yyEdxs8
CDlR0of3DybyvC2cSBU1fO4ffbRuizqHRqtqlsdMn+hQfSLWOQw06wV4OS2aPvhIa50IO41YVrlb
T9FnZo/RhVtRuOW29jmnxqydUtQHu82DE1YQYHJWpX8g29siqWId3zQfsV+Fr3WHBJfb8YWzEMMI
18LCssB1FWpyDY2cipBQNc0r4Fll1WfUt1ANPOcJ6E18Rv3xI5ONuVKStWkW2sYuCqLxvOlU0sSi
l43olttfeOsGhP5ly1fIXfJ4qie70+974ewBw7ny11eg6Pf2vgtwwqpSiCLknDKWCZCdJQkuBnJB
WGgV5pXHsnktUmJBzLY53/cM0gAn32UGYKaoioMBVEpGmVZRuexLo3IvVTX7Says+/bc+M2steYZ
tjWckZr2CPrzhnBkKH/YGGdgoTH9TBQ4eeWR1FniefNzM/qVTfQqrMoMX0uXYBqLwR/F4fgGnUac
fJ/SktVQww0WeNeDF0/iGCgIuD39NUxK7Z3rUiMML2su3B0IY3Z4nuroSw+RU7jrsGj1h6ZVjR1L
p/YBq5f40VSdAUmFHZcJMPlMFNy6MmFAssFpk9u01+HVPpUD0TxYVEPaRaN6lS9Oij6dBle5hXys
XbuM88TK5wS/OUtAg1g/z1dK03Of8qJuWQyGYunMx+QbfM6rTGnCI1bFzT/flaglbFECf788hrZZ
vSqMIiyUP09V3QEn19tTj8hyO3YMDGPp+vNLwhCzHjd6RTShO9n2piagPNKB4CTh430j+s8Gb/XD
pP/y/GonKn+jJ3p5ls6RwuCpWhWTv5VPAdiaYutDx2ttykR5ux/mGBsvstud9JVQuz2VHuh410rj
ZRO5RHTOL8rQfuVW4u9qiIAPSVHSQJtDl9s+R71W9ejl2SPBMF3TkSdGJzN6Rpw8Byt6fAgtHxOZ
WS2Ph/wxQ11neK4ymqq0YieLAXOosHdayK8Su2exE69rkp0+yNEZuOsGFNrzbodfCUL3GwZ/56aV
drDQDIYpTGbGc4VEbMqK30XXaRcy3/PHrE+aRTavGwl9efH1P4PDNVnEffL8P8yd2W7cSNZ1n4iN
4BQkb3OeU5Ml2zeE5IHzPAaf/l9MN+qzVVU2+u5HA4LcLkuZTDLixDl7r+0Arw6dPvqYZRz4sqiB
aTf/sUVYsDSjKjxWlacdoCxHuzrC8O+k1x+TXCvE2hlY4/6mdyKrMDwPpKDtb68mz2OSkOfRFD3/
fj05br+TXvE5TydOXiIrqSTq5gpANP761zcTmatEmrZvVviq8/2vf/vLf3b7q/m/mWIGg1Zmthfa
HRFkpY7sl3k/ylM+ZepBtSJezkSBbtc7Ffd3iBTqz4OPm5ZcdP2x9eVAokypnemjRXuJeBUbgp5v
sAsiUEEMX90buvNKYofBMF9BrJ+TZSjKvtWID+96lHN3tql/v30sSUkd0AjN3vtpmn3CwT5/WECg
xo0IxbYpeRENecmn23cFIa7//t3tv0PlnK+pye4czaoO9Wg7Jzd0g40BiP/RqxW0Iac0PiOAPZMX
qK7wRui5MUoJIdt8kGCyd3FTTFupB8MzJ07cwFb3pjO1JljP4iAL7ug0+1hxogWySrZNMnof+7kx
6ObTazJQndcRVk4T2OnDIEkXG9JIrNPMrg7+hLiWkXz3gPEmPXgslWtaDP6nQHnIqWX35iUoGOjM
NWc8d3IVzs7eNmga8ivb8BN4rXM9t8XL3j/d/p9xCsmdSYPxkul6c1B4q7a9T4OEGBIiRcwOZKcd
kwRlm8PB4ci4BbuUMSJQmJoYib54svuGoXv4JvxXMlLYjty+u9hN3X5mrQGuCxXroYojZ+kqNAmW
6qyLMX/RogRVFxrwfToFj1MzsAc44xfiimw+RL8+j4PmHzkOTuumH4b91OXNPpUBhXsfb39MU0vW
SZM4h4PVhRWxdYxKZWN5OBc8yoZsYPuaI0pBOGJS6LudOShO76haVuY4tatOYQzhsJkciR21H820
NLcm4p1Zl9Evf4ygfoh1tVgOH5EZYWSmnYFcS18OY0IDno7Z1WcyHDmM89sWpXBvBNF94Kl4B51k
N9zcLlbM8lLN6ZNATcfzUCafSCxuN27spBO12uAtXVubYUxV360NzarxlNik/Ti9dv1xLHAZueB2
IlTnR6ciEAQX6xnJQ0pP1jf2PcOtjCfDKw9SSz/SLIFcJqpoY/nVLgV3dakN3zIXWTv6F6Pg+DxJ
AuHmv7CI9lj4TZntp9yKVg3Mlmvsj/ne9shGSEvduSvaY2PMzg4+ZKRcITtIkF+HrsfaZAwD2XRp
59zjqULqZBiP+jzM+etPJMZwL96ON3Tws3WUVaXajHg5diFCRDISvVVC+2RJecnIdCTN8kfY3iSL
dhXhxXvDZEg4hWrFsi0IuLa0FngCUcn3aDaWvRnaj011cLpcPswI9x/jbb/4CEpnRDxQ8Abc7sF0
gvKFFZB4hnSE6Mky9JKX5JEwAMJK63YaPYKbKvbmTr75lG9fFDFqp1m15tKvQyZUaP99D6IG8UJz
6q2+kTPCAL0FVLhdbJXZBzpbjd8TZdO2S60qgbdOc79Mul9+P3c156nq/8FAmLrCIwfrKHWyYAmc
dd4JSrKw8xLGZ8ZXstfypaOPZxEY4qvHN1ainLVTIdzX+ztGYu7HXuO+jCfdAQ6GA7KJVpo5aPuI
0+bHqMLWinH2UbOH9M7sk9eRZsJHCq7lUMlPhj0P5BwKqnbOp1bRz1+G1Ew2tzf2P/Gttv/CpJ9/
yF8c+/8/kPOGDfT835nzz9G3Nn/NfiZT3f7Ff6nzwvuPJaXtgYgX8Et0OGX/BVMJ4z84VA0BGsq9
Qav+AlMZJlwq1yVfGjqVKcFa/cWlcv/zg271P6Dmfx3mO660iSI0pQOgR6JB9PjhP+uUOh4rv5OV
t08wPS0ZxjxWpF0hMvuQGV6x+Ola/AMN6D3r7sdv4z62dNj2jnyPdDdFq4WiGry9owePSMnWGYO6
BaGEe7NWJ99QT9PcNDLTD4WlP4/1g9mp4zTqO0i3G7fe5XZDPCWOMSvfeCq/dhbzdi+k1biBq06O
Yd17G06Lr79/3TM+7v+evf9eJAfgvcfdbzj6O8VDRrWWNBkv2yz7L0NT3hlN8zwa5l624ExyA01T
s1KDVv/het1+8Ltf7AFQ4r4Agm+JOYvg50/HBE5eNEXs7AWk8Cogz7xv5rapeh387lAT97JA+N/u
PC9Kl79/z/O9+O5NS7oFjgMNjTIXHs+vv7sqnNCaKgvsZqr5e8dOdebh5bDN8ulrxTHq5I54CXqf
brZP/7wesXWWFB0HWaVfOQAUP+QuN33LrXgszVJbqOBVZWZy+v2LNf7pxXJDWTq3mAHDbabj/CS3
0xBgt3JS/YHML+9wGx2kaQt55osus3gTVuhNvElYB+4/+Nwah2cD87DssPKEsfNokcisLQwZOIvb
6abOii/SntJNXLYLxm7BkaJxL/uhfAAdvU0KVtQ5H7Zopn7rGBl4MtqqNZzQhz+8s/kB/PUWmEWn
QEZYGAxhGe8+Bi22K8rxOTl0gDyVGUFwXxnlk8d02FOV9aABtYaEBKDJTbEbojt74gQLagQq7Kqt
9SV0seFk6P6dgG6w9xAW4+aonsgIapdQudW5tofuLqnCZtH5yjz8/vW/xxLzebDguZJ7CJODMN5H
WeCXMJxKGu3BzMrlbXCVDAmacz6RnTWYgMq65BJgut5mnZeeyw6yRhbXDJUiH0mMVnun2xdCn/70
dM1Pz7tLiwiRxGACJthYxbs4i5pRusoKoz+4UVdui2LtuXm2xK1yrNIuWmaNma3KwO0I29ABz7TI
VvElXvwcSfbvr9LtYfr1pbimRC5Kl8lAC66/ozeVOBAbU/MKJgtpv51MBDhjW2Od9kz7aPR+s8qa
HsuegxfREBHordEg3oCMgAFZyNFS/rqenep6gQW1y2vrYNbcvVkTBDja4ToP7mMig+oJafApKz//
YCaQy/aCdlLbeUhDzx5iJDsePwq9kU+VGVfL2IvUaUDNsZnMNKUzhqCyCmpOBO5QL3Sn+wbqwljU
jUYihy7tU5015bb3oseWHLInowCEj5OjW81158lMKKsLFR+VPQ1PPoFLWLw87XnSBqbXZMK1dRLN
soZyich72AN2sQ5pQ7rg7y/2PywWWMg8XQjLZFF1BaDHnxcLq7OlzbJVH9pe1mtX90EtuzMWJvJJ
3ZjmIJBuDkNGMXONAcIdvart1qWtBZ9iKReVVbTPHZa/Ro4mMW5R/pzH8bAJylna3vfj0u/o1/Hc
2h+Zq3P7OuYqDKS20/VS7pO2GLcAuQlzGc3yjp5jvvr9G/R+rRXn/YoalSdON9ivbIJMfn2D3Rj3
du+51YEWOEzCyB432ohDN3HGN6c1X1hBw4M3tu2rmFq0WHV4tasYiH2RpntbRgsLczIpRY6984o+
vMizOTM5QEH2fmXTL2ydTcRgbktwOxmYruNvXdljboJrRaY3cimMjkxlW3nBruiei+ahbZ3Xivbi
FdkO5+Um2xTMa+jptZLubZljWOh7ploRDcOwb85em44r+Hf9NULYk7em+4b5uUaHiQUmx8ByVAPx
HZYZN3d0cEj+EMaR8NgnybiOgBPh7tKhe9KajIyWFsxYnE3mHmFyvsyLoNxbYKUWUSjcj3mFGwdg
N83lMXpSdmGhLQ7dFYzFgpzIFQm9yUqW9rmFJ4uSC1+mOZloLUUSrHU9eEpJddxqoxlvMq0gvd0D
/Aa15ng7vyjyIEKzRHvI3QXOKPnmTnWFLpLYsAoRzB+2i5v48t1Cwkdu2K4r0dfI9/c2JJrKHXrM
CU5M48Gs6vRSZZlcqI7DfeUThwsexV70imD7nCMhU0BSn4vBHfYuYJyqt5pL2waYYcAe6zXubVUl
7spITaR4LbdGHEXxdYj7+0QmV2dwig+NatAlwfGCi02YgsMAzSUep+qF3GsRFA99aAiVqVS9Sjhy
fxsSr783OkgwvLy9Eqj6Bl7KGqmV/yMRi2PBvwQp/X339Iy5gjLZgCByvpciJ2k08AwA+DeDYgpZ
jCJiCUFW5cKxXwHTYxeO0jX1nQ3kClIcUdFgcxqvQOXu7LWi6P7wbN72618+IBZlYLXC0E0eTsru
X59Nb4rwoZG4sc8Y1lZ2tkYDlCxGBPgGyKmCaz2ZNDuwRhtBQZGLTIoSJFTawQyt7TRtbQ/bKlyr
RYG/1SCNFWDVjzPZv16299UU+zS7trQcx/R0F+ber68xnrBY2+Ng7xvLLE8NnXxjqsuVZhnjomwB
UhRW+iUgrqOZnD/xpO1fiaG3xWveB13BpyUdSp5ff3locb/ZVtBQdxbN3i2yvcs+tSKaoD1mljts
LMNW22xuEZoEpcximTxBTFSbxec4pg2oTGNaDGGlbVi2jW3V6tVnnFxVkHzWCLcE0EGpk/udc+na
QF9Xhf1ajsQ/BoN1HBxlPoga0zsipbsiy/MDzbz+hIRy69WzXIWx5gaKNmKsPm1P7YgZrExxtCgx
FjsvJ/tydAjEiRjgXIC86zMWgZQaAkwXaZVn56oMx7UxweVvGbngGutj8ufI5glENGsIp31YNNYL
G8qwkaIQe9osiIHN+a79/TZh/P3sx30opG0awkCW+/504TqRSU+haw70kbAmJnLcufheN/mQfQvz
vj57NEQXHIqmryXZDj2BUgz8yZPpUnXwR63a5ARorSnuloSA49sKq/TDWJkuJr7hjEEgf2y/21ZY
PkvPf8GukBIEmhWrwq2q5z+8l7lW++WxYsvTheR5grxlsvz9etdoOMBlAjDsEHT0ruE6Y4IVQfJE
XEJ9iOrGXDRYOJ+6QZMPUfgxN8f8XlDPbPuQiEvmeDkhDFq3ztX0QkSKuKihinZ6EHwHMducx4J8
1Tp2tr9/2fqv1M4b1tXmZGe5JphX3bqVKj+dW1woSpkLan+vAom9VdRleDLdHEtcnTwSvYHxKVSP
Fo1I5Gwy2FaOYV2n4FsYmvvccoZPeZ6kC4z3q4LUooe+tf7EYv2HtcBx4brTubMsNpZ5hf3pFWZB
OzEM9XmFWn/BordJhbf1gMvTUd72bBlRbjMuzf9wotPff6Ask6zX9nyos+iU3K7cT79XUIKMUcs6
GRppdgjd7mQYIFdUnm6JfkqPmgjbXQWoYenIzWDX/V0JC/wPj8jf3rxOlApvXDfpy3AF3t1VVgoa
yy+iaQ+PaVso61uQxOQlDcRYYcwQayO4NNB7Hmmm3v/+zvjbjcHNoDuUqLMTzqCY+/WyW4xXRFr1
4z5GRrSx2uYU2CYEXxsrSGUH/kqXhvGnwnheWn9+iBw6TzayX5s+lCUJJPj1l/oGpEURNs1+wutS
azmNhbiruBf7fD1K01u7dvhgB5G2ZR3+Di1PnVInfaqkm6xjYDtDan8Op44MI30Enzg5+v0oWvXo
u/Zb0mLGxnYUPlNrIZFjZz40hhz+8B5+3Bg/vwlXt+f9nvxETxLg+L5ZUwyMgwfmlbs00+5V6Tyb
VusvlBy7tXLRm6DNjKC+9i44jji/0vvIqDGjkZNN7qxbK38ts0FsjKiFWgnwxfS0S9qGmFsDZhXC
rS6BzpcyfOukSNHfxNXR0PrziOPmrkoLSFlF8xQrI4cY4PVbHGg24qIyO7qpd9d0tvcUOGKlOV8a
gxAPwdC1KUd50O38BUlxcjBUDbsn0M8046flIN3x2XX9I0iER2H5XDoCfXc+OKJ1XTjjhyoA3Yp/
pgnEMkBKQmqVLh5S7EK4cFHVjJ0Ml77QYPK16FGwlN5VtMwZs3Pw4MAWYIzsQITgBeb0htK2b/HL
JDnBXemDWzL417wg3KEBbKFR2PBJOss+kuCXQf1ASqRLHkEU1Jsx5Cw4lWreCFS9SAXh8KLRxTVm
U0HnGYlTMCIMGzWn2ZZU5+SCuKcO8fAlS/0X/JK8ijKqz5EI8tUI3oWAw/vYHP3zzadZRpF+Nux0
ruf1Xcu/Q/vmAAHr+rvIDF8mo35FtRnuvLSKD3rjLbMwsli646s+DPUlteFrZkZkU51rf1go3m+l
ru44ruGwlRrcdH/bfiToKPTfdbFzxYTbD0kvtsYrQkwI5N4fN+73z+n823A1cHdjsKNIe1ci2XrZ
6bIuycOmqOadfhwhCX4qFqjXDNzIsGnhj/CBQPTdKCbuQoeIw9QicQL1kudltrUcoyYaO2zWObox
QAVoNntNrLIyLRcxImOUoiY+rsa5Cy0o479f3N6XeC4dFw/cDt0Xw+V/79YZem2qgFDU75LeTjgF
dNEB6Ve2LqvUoztnolKMa2OhG475hw3371eO30xWCcNjz/mHpiZKSiPAD7lD33MYC4rJsPpD8fw+
vNXl3aEWmt8jMiWd08evq6ie2Yi1fKPbydjdQMdLmfHb+SKzMIAUUw+RUNtPheliCUlzhoIig0Fo
eXe2isl1zcvuHuI18sECR1I8fPyfLz1dUqnbwjGkYTnv2ol9W2ahl9jdDuMS9MK2OPqay9yy3+S9
yVA3g0zWjFP9p2V5LhN+XZXny85t6zrS5EQx//1P23mpwyOudR3BwiTPEkfHjvforHIfz6ZNiAHU
0eMNSEVcZaCQeUzm4O2wwBnLPA7+1JT8221g6ExgLFJ8LcOSFDe/vhp7hFTiOE2zC2JSVZuW0DIa
Onfs5WSDh3m+vQJetdZZna5SfBso+1O8MboOYn5m1XIF5R8eib+dC11eEvsuXbL58G5b73o2tSWV
h7Gy25ExFYLUxrgahN1DarW7VgbZ6sZHrN0NjZ8TjdKN3QT9PVMAtWpMv1nKS9TqiMMnTedgsa6I
W7PcDn5/9aeP8n1NxOPK+QzM63yLC/N9CHBchFmpMAXstNS56vJ7WbLJpTpRnK29cBoczyAGV4N8
/f2N65DH+v4eohbSHVRQjM9YON6fDA2nVbam4JUFKRHqheeg/+pI1HPmL1aNpUVz9UPYZcEldSTY
THR6l7JJ1zyn+VK0sbdWYUDzudHB20Q0hgZt2tVKK+/8CQeUm9nHTJnaMq5rbRe7HdzUcKTKFOyg
YY75DcLhOo1bZ9eqtNlonMkjYZxwdrVr2XTOxtY8eG2t+w2ann4E/yIWtulX+9BEk4Z2HUOpu7yB
7pWlbYfY0jbES+K9n3HfxIO1QweVYTJPOfZ2cpIADSbCYDwfPwzwXpfQy7yXqMdoaHr2p3yMaJPf
LJNJi2rAkE27wB2RAFRgRmx6UfC1szcUAVvgrvHnFncAzGSUvU2cpktrbjyoTLI+YYX92NDybirT
3uMstRE22eG9nVnJcqwJ67z9MdCT6L4KI3vlWRAlkGxbS0Ebckcf3TwMQwjj2NHOU4QXuLBq4xjV
SPRyhSDShzBEmKTZXzWvu5cq6z+UbSjv4l4cutBqjy3HsIUxZeJBB4e48C3pHoJR6+4VTmwvs885
ZcOhBYw8YBCLjBzzi1MV1z4Nims7KzE4MC+pcIIDNWx5L9uUHI/2rQgRjCDM1xd+0KZLBlQN2Ivc
uU8UUjFe1fcsM77rRacdvTmdATsTZVWqzlFMyG82EQeBhqx1/M+KFYWPXPS7vLWgTBjghLzUH+5M
dOeaaVuXZJDEbLmYOrKZ920HrkssS+EfyqyJ1k4T4WKRjrMY7W7aBiFtxyHpeakz+K7Lp/xcepT4
skSh0On23RgDpsmj2D5qXYrJzCi2TTTSH9KK8EMpGea0XDCQSP3u9lGbnMPDqYpf8QQOCymrtYtf
68Gfv9QE/Dalgg2hN0cDfcFxAgC5HlISr0tOfzQ3034x6e4GUJ15asnTcYIZuUoEcym2ifQgUwXm
2TRgxVe2F56xU9zHVSB2IRpTM3AANswcKuyEL5GTiEPOaM1mJdVc56PvpuUjJuN46UdmvxZNrdZM
GTxqZjfZT8ov9nFImB3Xr97c/IUBgMVYFeIe9p6HfjtdYbzU34auAnrBsaNU+rAopR9vlDam166O
9UPe4rp0Q4RZRW/R14FfuO3ElG9LrPWfhPqctG9GNk2fJYrdFd6+5kwEzNKuh2rL5ZfXxp5NXFZh
3qXF+Jb0LbPnJvO2chzSRWhl3VcaEIsiKdTWV5W7kYjVZnC2wKGRxqt45DRsFn6zTsMB+JH2gS4r
gpAGOgCoP3MdilKsmjLUVphP1XGMyukYmklTLRDFpuQJGMuaRt95NKaNrdvVDtfvZ0YL+j2LG/MW
d2b2CCUf8+pVBAqRoCeTbbj1e0M+dkbjHVAhH3pEmGNWt4/5FIsrWw78oAjGDzEM9UfaITOKYzVx
4JmNggs6+AMILnc81k3no/ew+NJWBdrUrt0JrdPvzPIeU2u+zWpajWHxFEZyP6RDcZp1PZqnLNJ9
hw+3fbKIE87KgGS6gOgoR9HGAudBBlC1aeqyBTvTJ/AYvL03Gc0Dc5FlYMfdZqxH/SCUf61ABniZ
Zu1nwNhSVCD8ewtWldliRKZZ1xx6HZm7DKyJa67fT1MPNM/saEvDbCdW1VXbqJsDUOhSEoL7jMGp
OZVDHRI92zcPUEdWdZcYXysv/pY72MrKzBquQtQbcD/i2choq4qq36cmCdhs0k/a2Nhb8ojlCl0r
SePTZAPwDhH7Fmvdi5uz3lsBPknBNAvrELZfg7SXPsvrYzplPhCi0bzkPmGshUByB0iMNNWJsOwg
YWkxNZMoZQgxh6FmrsGmED+kfTBxvMNcOvhy5xFc+9wrXmksJmutDCM4CgFpJ/iqpV50Yvtw96Im
jKq0sw+lKMMPOmZfFPxkLMRNc2SrlCsIWPdcEudMyHB1KHP9i+gjgrF9RV54JydnW3d++cRIOFnG
dksOaZvAP80dfRFSfCwUsMyNSCjH3boqyQ1FSzb68/As0nrUWnF/wflO3EUoGJ4MxWNsF0DnywDT
IH8SKnQ2VXiuFJrNEB86jHzUz9zQx2jSv7fUNg+uBW/AHLkeuO6xR0BqXk4DfhpBbZpVlliKYDDW
kdGbM6L16rZZei3zAMeJNWT7hmTwtZNUB6MfDp0AWKon5BKpkKOg09hPRY+UXO8VyQxmhn0KA/sS
J7LGOi6bC8CS/Nj3FfOP/miZBXJ018aaoKlDaMK3Dxmtc226BRrl9B6e2Ye60qpzrkpWIWJAlswq
zRdSYsXaGiIyBJj/7DSjQgbnlw8+iPeHItL7FSDbT20agNnqne6sDKy4YbjUNUTlDLFWbR4PpzL3
Tjf/qo8MOMD/vRKOyIBp4RG6KfnQtr9VrfscokWHIKe/2kPoPowNu/bUlgjky/5OJ9sSC8lDmhgX
NjKa+FhI7/UyqAhJwvMXdWQH+DQJFo3AFASS4UFNyMa9QjwDzQgPEVHFF6CMJd31Tjevha49jEPp
nEl2fwUk31+s4q6zjOiA+Kzdjj27bFXe9W5dXrXKlbsEDDenLeuBOSQWcIZk2EanYTtO2heXHWrn
2ahXMPNogLp17RyLcENxrB6DMUn2ZGJtEkoVQOedxpKPYtHUjgaA67AwT24ZPrkZcltQFOqIiV4y
bKzBLIU2psQmj5gqpTrkvdLaguX6VsjKukNTCI5cN85pTtx3S88dN+/Mgumr4RPHVYbq/K4FdWn3
qTIYAjtAK8aE+6GxVqUfFxvN9OJtYIPHKoLv7N/OKTHNdlvM3PX0g99Sjw4TQ1KtpSVauu0eAxIZ
BXZuLMKsP9HQS9YqmhS2zkStrTasYFsBlA4icoecIOAeq1vr3vCs55BtDNgDXAssgNH4nGRqg8HV
WSIZn070b5I1yctPPgnYV5G17a6YmBLEZf1M/636hm9729v8/E4N+ZuGRHSpZYCb+QFJNmXHXhT6
Is7EuK4M3z5jVLDP9NWedS9f8dp9X+uOuWeu8tqNjt53V6v9c4XwkBSd4hWoTLXyKpjHzDeiQ9vG
5660g3WpEw00VBlN2uK7BAsCEWrItmPZKQ64AS7nksFbAX2yMoBFxnGWbnNiTyLTXipFidMG3tNg
gI71G/mdNFSgcxQQ1TmAkPegWpLPsfex+ENkqHBpP0ZN0j925UPmjx4kvSxe27YGydmXT0Zj1Cu3
cNErSJ67MMs2IP3bHTOEdK1ng6KVFsXHFsPrIfJstXTdcVz5YjQX9OnBvccegUMkZWTiaWRjPoxd
li1aUQn4Qy9pZ5/IomZsx6F5mfMjS7/ZeCQQbPAkQ3lJxs8BJe+6AN5fdC2MqkI4CJAgyNputmDf
DSfRXrq8ai+TGI4WESMbmRbq2uX9d9lgejQncuYt621ySEAzOXwAZKE9OfOeOX3e2X7qL6TPD4s9
MOOWJHY5YQj+ORh8lMAkImJX5ibRiV+I0+PkjPVa56O6NGvfk8VTXpfM1PLoDY6XuA4CkL3eaHtR
fi+8PH6qebIOnJVoQ4hpOHeaF27rvkOrZ3VPhe4ba48HmRahGx9ybYBKyakEGQnOCgBIrx64hmtV
hyjFwVTtLVeNj23f0sCsen2J9c4+RG3gkDDieshTNaz8YvA2jfB70OfNE+Ig974sE3vDilXuabgC
h7Xa144s5E5r2K7cctiEYLg2Gk0OBNIwWQzwb5WhXgDj3ZHQx2TCMapN2RgO/8ZXR8kx2c/jrzS5
/bc07c5WSb1ul9iUcwbzC60gDIchP+VsotTaJQU5tqrqngy+RRkBBAD7mRy6Xl83mYVbUeuxsorh
G4BpTp2u/qHQadm4dKT3t+wid8gE2PhCLJzSa8lE05AJTGN1rqWZQVtQyKCTVG1kpheruoVYh75s
Gchwq2ITW11Hy8HpjH0cAXQuyAPPONo9jX22AY3WvLWtby1yUo9WJqeu+0Ev+oXVqpUzVBC0AfYp
8gNPxSCTY9X6ew34cBjrERk1fnREjBAdcyvYRR5peIOv3EXvNP2hoqmO37s2XqYhZPgw1ddpIEYx
1SRNf4/XmLrOZ4HX8JPTDqBiGxVvC+5Xx8/0h1HVJTKC4G5EU9B5rHRweQ/kRXykLeGeYrgpnYEJ
awTAvXBTcfF6aAGY+NBvT3qxyVpFhIpmkaSgs7J0FJBWaKBz8+1t41TX3uLAK4YxXDVFE56k89I5
ic9BNinuDBmqDV767kxIYM+16pa5all+DOj5bhRv3dQOX6sCEHgW2dM6KipADmRhDwlroV3m5JzO
SSqlNZL3bRAD4Si6kaWrtCulpnNA1vpwiw8cyOtYRPUY73PbnzZxXxnUw86iRm10zRtyPGBkQqMP
1YVHk1g3u4FPkwzli2gzqo7MZMuxg50FZ4UhhYuCPHPOUcCHP3tpV30i31wCLNiADLmcLTNvWNC6
aFAbzj7+7rYqmibnZREZ16mIolU4KrVEoskxUWs+17o6mcFRnzOcsgJPge95aL6H5lLXlX6vA6Nf
JHFunruR+bmjOCcNjE22bMZkZTbRN2qefBWQRYanFZxZGRWsnLYOoaXHfzURsSLG8vnWPczoAah2
eOPzW0HT+G5BeBGzwQDgPMVYyfGYIfwqVwT1IayFioH7JHXabFc6GWAFQ207bCKcwnpi7T2TfR4C
9FLHM3TNMtLW0ajcwYhDmaN5NSzE6AhidTNlDQwLdwCjOQjGVM00LPtJxRvUOm9lhiDIGK5GRbHc
hqO+hlKXzWkh/tKp1KW2tfSinEwhg5kMXMC0iHwg6xzdqEOIq/6xS5jmA4IeRkfM7jfNQOyX5mCx
8g3TXthZYKzpuRxV0etMYpv22KMv4Ykn1yHuHirmHI2M8u3YeMZLxuSsmS50erKdWY7HeV0n2cYG
oKC7yAeqYyA5bUFwmNlxAbodK8Eopi0dc/SOCI2eUs6PHxNHrKkouGU5hZ8iy2PNrnO1ty1SKunX
pJjOGiDyfuE+xN5wHoB0fQzyUG7LAG1ue0tCnSOW2KkX2dzX9GvPpkFjhPeV9MTKreaszJp81KhY
FqG/Yz99jXoA+rCRu2NdGzNJY+w/xpOFKkPIL8o4Jl7qXGKjfva1qcT0RPpSNkafIgzbC2r3vZ2l
yCdid10h8dOMbtOwDfVLkb8RrlI/okWzEM5Oz6ZMl0PauFsmQ8FiItlNNzSCeQpN25tVhmywZZnp
64WDT+9QqKLa1Ml054jhSVG7UO9EgFuGwN0ktg55JOsfysbyPzA3Gy+i9z8bVap9KPDQH3PBRkYg
0cIabee5hsXCNRzLVWxn7vOQszqgS2u2t7/1yQhaSm5P/ODRynNDvE2DFt5F4d5DqULir3QWkGxd
PnDXXEpZ+hcfuskh9vonC4XhKU5Bl2iUhbYG6I1H/zDapYDOEuM1YfK38VsFfKXOMR8SVpg26oFA
4u8y0IHIDBwa4zatF2GFyIRolu7T9CZy80s5hv3bkPvfup7ezoDlEONKBPahrrexiHmOM54q+G9Q
ckq0Oz1RZFqqul3YOwWKPN3YVw47yKhby7rVIPfZdnSUMwW/9mBOCRlwdyeadsxyAyTNLZDHLrJF
Id0lODjjIQjJqPnxne08ZuSvpMRYre3ag1toyRcXukYdAVtIzLTfjNKbwNHLlbKDiatHgT/Jodtk
nUXhH+XF2Q12WOftzRDG7mPLWJaZYat/5cUttVzBg6/LftcIQe/IFdWBB197IAzqq2PX2mvf4PNC
WumiUoN2XpOyQy6CDsaiSD6VQxKssvH/kXReS3IiWxT9IiLwkK+Y8tXe6oVoo8F7EhK+/q7SfZkI
KTQzrSrIPGbvtWVxFsuov4vkk5BURZNRWWGuxPY4azQO/qw1e8cPBhSgFx4FO7Zasz+kDLKMbvBf
lC3U/dhPf9sW8XVGLsNT2jcRhar+V6zO80QneLsv1NWtezdOU0OB0iqs1wJpTTwYYM63W8rPvy4H
9eR/5cQIQEtRjZqkYsBEE9gSJ7dBKyieq8lg/zYN1JUrMhVlOFqE04+tnbTFoa/G6VrkSCSJmZZQ
xPh0x1f+cucFBvvJoYW9F7js0qH6MBotJ/RyC+SNMbCu3lsFTy4CFtRcXF5JuezN1v2sLQYCoHbb
p968tSeGIF2mHI611xUHCCEEtbRf8Ejy19kAPq3kxG651KqDlmc3ZpNLFNaYvmC8jmp4Ofvcfixg
FO0qKk3O0PKNXIHvvphZIOfZeuDbfOd37OPEqBqe1MbcouatLPUQA1S2d73cDBShC3GXmo+KoVWQ
kn4YV8lqAK0Hc13ZpIsqh+cEJ6IeEpLsXCiq2qdxKb5EU/GADb21S9H6HBC6hXICFZwyWNgV4F8u
40S2GYiVtcy8mJ8vO5v6zoKwE6JIVG86FyJRihLr/KCRBi1J6DRR3fmaXLGYDGR0EaB2EX2VkW/Y
5C8Qu8jJgFn3UxBNyS6PyAaVuntT+t9CTNsrjkd8x2Q3cjNb6d1sjnNkml3xYGbep99x4Tvl5r2U
tceNO3+jSSyevK0qn1LKIsJt7DEyxVvtNcsX+Ic/ntryZ92b3dMEGyX+9/uGtwXFolsvs4GEiDzZ
nbPa1nHNl+YJPjrf4VJlPwO+/25U41uKl3Vvapp/8BZTPnee/9+/P7A6zRty+V0qOu8553OLUlv6
9w2St4NsOnFc0nK74jSdieW0CXfQJmKRvCb90QcZ10tv/QLIDRbYaJrCxIgaD9ym4Vg/tsOXPJpL
j+qbvw8/efqwbr6BJ7MzfsnySVsC4Zf0YjfZEhdoFI7tNn4zzc8+F4qRuPIGxq0tK46tGpggypC5
nfmViUyPSj03zto0mo8U9bAO08R7z5uSXHkOsGqyk+caXyH8PaKWzM1KYdaXDDr5wX6WHARE4Zof
qe/JWNjzeq6zTdzVnjLCov6wum59W7u5ZpIh5Zc9Wc+6yLRfB5WhljdWBsEK6uTs58DaHWCt7Xid
9cSOfaz0iejHFzdLkRfWW0q2xlb90f3xe2NMD+iteOzYFp+KFpu/WU7OFx0CSO1vH4tzXC7EThXd
Zl6B3z5m0niGoVyBI+3Gk+esvKK3X0I/5QmZ9XFvQqpfCvHQbrr+qHsPMEj0//8C0LOxM3xAQ02l
jBciMIwYol2AWLjZF6UxkHNpP68F04pW9+VZs347sEiMiqQ48UERGAyFLK50g6yDUYz3MFtuC0bP
/HFmMAscB5DzcoCdHN/O1D/k8zDcaW5V7WYSkHcw1uEnyPFqJ2Tt9HN5aG4UUvigPe2r196qq+/G
a9O95+RTNGxuvYehBsJxKlhs9G7y0HVNf0iMBbhppY0h6WLiVGcqI6hXwu4h2vLc1WuGDrunjM66
wHKWfUHf/IpsJ5JLR7XOJmvfgU78VD2XKrstUNqC+T5VpRv5JBthKnfWc+Vb1VX6SxEbZncdq85n
GjatYe258ytT7Dr080En98xzaRwb640O3cka/hNTbe//obMA9buRkWvWXhC39DAPdY7rnDkSQAX5
iaL+RmH6wsRvxLpHPkxWJT1hQ/WXLlt19WQJJWt29J2cUAlbpra+FDmFrUGAe9DY9oZX7pYqaFvy
uCTUqYbpa7sJB849TZlzj4fdO/hzdyttjX252ROhblFp07qJwdcPVMFarK8UJlaZ6rHXzK+gCexD
W9yq7iQRL56G8klpX+sgFr5tS39bin0++iRor7M8/kPysbcjJiKlNMpL/2w4SXHV+LFOGFRPteFs
h0qvMzw16/JEpoWqUvdImc37t2glYyMAjlN3rckZCfTKxiNizEY0UgUcVsjMsTmZTrQysIwNyC+x
WM24uWl6/HSExzhI6nLVb4e66r4ZWFRnR9okxa6OHg2Ndt+vkzgnnrBO/7SnJNZyGdRit+p+svOR
wiEq9uc9vpwneJaouDB6/zMBVAl5FhwV7HqT6p75Zos6FxO9AwA1s9W2B1J03y2zGaHReUqTerl4
S4b/OxMWjZq54BayhiXo67q4orTb++ntFFkLmMe5nmN2h537C1s5fxww/70SrXXqet41LMvkxqUA
fpJNhyaAdWRfqN7YF45XvKtOO0DFZCllNSf8aL+tWK/S8CPHx3v/LxW76Zgzkjjy4LoMEEtlrZfR
6t3QWxY3Ks36cyxL2otdTxV27olI2slq+TNNFgy0bfppFKHObeHSzlNju4Rm0taQm0d8l3U3Ftt9
rnXOozJEdfQ25wXJ1qM+l8NBWMbV7Sz3eUZDG3Z6/ymTgcA47K4nm4YxGKaErRchVTjRylc2fsV/
jr+EhB3LN4SB9xvXzW0837+AZJGxO3vutcoqdcx4IA4k+SZ3Gqr10J3zW7xq9YAymWCDDXQyFYPJ
KgqkQ+f81FZWvrpFWUQm8mwyvEaCFAT+dSjV5XmwW65Bw30VbAQZ4GhRXVv1pWZ9ArnXmUP3j2Ft
/XfLIjCoyZl+sMwbQ6rYsJXg1XGB6wLyHu5mn01PW5HslKWjoLjHpfbvHzPL0k2NycWqeH0RGKFi
YoR1rNreuXZ4PiCrTetba5UeRi5mmHZVBlmWyv3Qp+xyq268hxQ7s+kXVmyBNrgr9C4P/L1t1sVL
2U1AdTeWIRPsgHjIHJx0HXvVcbTWlyrTwwXT0nvXr/Lay+GZqLyHqXfHB0bAADFnKJvsc8xXP4lL
QkjO9TLxwJasUSvL6OKWpdEmpmdLmNMLvJpI80GPrQyGXjRAQYGflu/muFSvPTr1oNNANvQWzYSm
XvUbZ9cxR/uszf5l4VHXwRc8dk1Jzd5P47Hm74VasbR62AuZcq56AR83cVs/Hji+gn8vHgAMdadG
lPeuyO/r1FdPw0r2zeDEOik5gXFDbo2rSl4YHj/7ZT2QB7KxWbDNzxEzXLU6xrPupAgu3ZpgAFXk
ZyfznLD0hQ3YcTVOc1XzePnlaz3zXmDhT3IMOmuo8BQj6h3aCynyy97v5Ktjj3vS6iDTJKYgCnUs
Y8QP606Mcbm1/a2qXZ+0uSz+aMnEcB2Z+XnlWJuYNraBmkV5Tpe6Ojd1T1ydO5VB/dSOnvNSa3c+
IqsTMVcLz1GnlnAoe4Jc3B4Gm5dfTY5u1loeFBYXA5Oub/gDNBbKbmu8psQqeYMxsIdSz4meWoGe
XP0+lZ//sJauvzqHgqr1ki0SsUMjPJJ/PRVpiZRXbmJA1h1QOHhAdrFv2OLtDA2lgYvRBy1/fWL/
055b/3leGCjIc2Gq9ZQmJc0BbAKsprgbSCougo75yv06tyoACtcDTbSpELz86Ky8t0X6vcLL+E60
bI0Ga/vATd4d9VtIs1BZEbC4gZg2yOHev1qL8a1pEDZzRDCnEj3CHTqDnQkAb900c49Mh8W+RKdo
LeYUl5bzOHNG7jLX/jPO9fnf6Z5L3QptQk1mXeD8aDoyq8g0MW+Afpmqi8qAlHiD09EZy5wFGVlE
9sDNWg+1eNStsT7biT7vk/Zvz1zvgXIrD5lqHrIcp5+D2L3r7I2wtETspiTh42vVwNfmfxREcT2q
FJVuPeTkVGVR78Jw4uMwZpd3rclx+jUuR3L1ZRU/iayMJxtUd6B8b3u2TJjt87SnV1kfZK2pB9P2
XSgZ7B5lZdJcNOSLuvniB53dk/mGb6WnSPsGTPV3wkEbukWjx4B6xP2/f/RKHE1gvS7uh0VZbR/Y
5LMYCt6H0dTebS80PLbpdUw27VHAJDjVavirkKTFbZEIrEY6oDKvY/TYVUeZTl8ppVRk8bmyOUmA
Nk0iJMvYi6uS4dEk+hOlkl3P8DT9F60qoW35Oly/rTy62s3Yl8aShHN2sRiwJuO1LIAGamwzYfza
gZd0137qbmwbavY0We8QWleUoPYpcdRvQULZ5PMvat0fMSak5vV3/a34nMT7XBOHolzSIYBOfU7T
w7bkaCloIeBSLWFJ6oUUTROwgEI3oUhbaobfFGgoGtPRCOyRCb9r0GY2ydyxz2zv3a2LUR0MXFrD
aWVhF6RVBq2FzHNWeEyWPPVcMDE51yPcf8aZhpx+C0mHo0sPqJ2ufTISLvakb7VB5SzPgOLfbVf9
JgzQyFVjI11XxQv2qpgknIUp8jbHTt1gk5UvywgSrxpvp4zNOzOwvCpIVGDwM4Q8BFrALIXzZXql
wHJJHiC6rMCWuxMIn5yGWbVdqyIEc88QmM1L7haBx7NHkGO+c9AcIHm52pNEBeFapzSHapa3bDmb
khjM0fttSlItlva+71/qdbpBZ0j7ctVZV8bF5AkS5RBPmwjLvAer31Y68hP7bpuKOlRzgrO/BNu4
YRX2JyOYj7PanqgZ50isP2PDpCifmm/pNxVO4Zwaoci7vcfIm1W3IJwIr3em9V/1TO2Jnw3LfU2k
0vK8CL4fKjBkChBdtxw0dwuARkm0d9uxsompV610omV71zPz6JqyimCQZqEfAW5lOOmNeFuN58mn
HGnQlU6VH6Ll9uAwk9LuQ1QKmszwwe6TjUUKnTyYU4PERPurs/8KhFGMzAn6MKObDibHyA6eXr0Z
ElXDkIHjMlsZkzVCj9s2464COT3Z0ohdlCsu/6t2Q7pWafSfFtmKFaZJTjmvDY2iuULXeVzsbo2k
6v6qet5CjwlHYDRMJvBQCQ0kLoOv0BqhDS36I/m22VEzTQSMwNAyTGqUNv6z8NNLIT4XcDAhOzcm
Um72OKbrHg3sxm2Z/swlQpphne1Y7M2FI7Dvq5NtNoCCEuOKEefPze2dpumJodAQYrEifTMxniQZ
emnV/SfprE+jdQaxVseynzDJzxbBTyq7r5pRUS3Kb+JaSGdw/eyA6Dz1aDkm134kkvtJ3b5cUIKU
Yo6r7+ttJTR72Sc6lFOOcCO6xaAHuSoRPVllaKjmQ1fmXcPQhH2ZfdSS7I/yq//sxsoPDYbHpkL2
z0h5iFp6R13ACk1cdeoGcr8Agqz+TcK8EmIlXAS+BoL2Rqk7j2yqDn5ZnM3Q0uy8+i/zEy/MJwkg
2J4p7in461lf2IRl4TCmbKUrmCJQIJ7tcsDBMORptEn2Evl/IGJRXs2Ud3h4Gaan088GkNwbpR50
A7FTg9GHJKvFo259UgYzwlz0LDRT/T/dECB5eknv7zx0K6nbYt7uK3frg2b2P2zy30PktL+OyVit
aBeWln29T01sbQs+x6heIGK5s/tftpKJJ5r+bqx/eNOceG5c1KO6Fube9Jct9r/weHVwCWlxyWff
9aIjZTV7RC57zWaW0pmy3djWKtRRrEJj3sTb9wCIIfvNDLXsmiw7zt3tNkq638n6YgpwbYlvYT7h
X9PMe+2Trgmsdn3s+3VkO78bAB8ikVBozjQjztV0T/bJW1NTh0CEjyq4MmO+/XU69kO6jZwAt7A/
3Hl+8qk5/kUvDVhQoBXDxLUuI/Q1EiuEG+O6ttixucxmhR52LKsnMfSxGfvVmiIbpcCn0f6vtzsA
UTxtHCErxtCmuKw2d0RWEJIkhXozluy37vKnyklVLO1kifzc+qwpMuK0ku+NvbmRvuYUBuZ/JOh0
kUq9NPaSs+OhLPxwnfYTf0G/Ayn+LfriMLcVotnZZYmtbeRXCLqksePiJwy1pD7iK1ZNzJaXn4PE
khyKxybiHvktRnZM1kb2RLgcUl0WDBd7/IYwYDMROqSO+BgzKKsM65kmke4ZWN1n2xfLvp49jiHg
p6vaAnAhrBR0diJi4i9U2PspX8gJU0hxlY5bhrD1ru3vDB3XulAct5SUwoL/TnqIF66jScq2/ziR
dLeOEwoBO39KFx560/GQTWm/XUd2eDGzii3WMC/YTeszw9JhO2+18TUXbFbsst5ZN49y2bQiEnV3
cE8tKAA2qH7NTqzv/b+YqK4MOPek8bJ0sVIRW7mx92RxGhIw6nhGw0rr/2yMa+sE1Cef2mEZnNC0
N7VTJqoUDYzc7bjrglqyvvT5sKVOF93g0CerkoWwhVT1SdL5RDf5dgB+usYpVK67nKYfQVt17ECh
hBX70mvvZoe25aiz9AReqjtHTU/P6CsjqIS17auMPm1ZXQJ+DPpoXnNhDPpN3VrGNdHE2QptmI7S
CdCB31s8xpAziL++nd4GTLYpSxEBY2IhLOrRcP32Ju2aQ05gD7Yfa+st+U/HQ7zgfdzlNZB4qatz
MgCJq3292nV+SM18HXC6BrIH/zvrJge0WO8yYzzKXNcPQufQTDiCAzlx4Wa9/SuKglABCJaB6MV5
9Ej1LHLtRkV6TlinrWl7VmJAMTLPPybh7bFTJm+I00C+Am4NAK9J8iTg2UBzDPJtq8Kpyuto7L9W
yNAX2H4/nmdyDtfPajD1a9LCZCpV3NTlZTaIj5uIvDtog4seuPWvSllXFlSvIt/0mMSJ30ZlH0uz
eRfXdLFhb0ga+hYQiPPC0ErdtAT/Cb0fTyWlftyOeh8ALOPNRty7q3UWyBgK9VDmAynvOV7Y0aj2
fGYk6/pPWZvcT3kbJaZ22MR4qARLV8NMvtd/v2sLO9pMuBToPFr5Qq3jR92UP5kGM7DaQHmYWicC
pO+XBTW3ov4y5skBL6GFtUbwGkM9NpYsGW3jwUuptTJ/5O3Ue7K4Cd+yF7TgnGf54MMOzmsSN3qD
NyKhcK5llC3UzltnZsGs5hely3zf23cG6RU7beQCUF15tIFqROSro+q+xeDW2ByKgRDcqVGXmXle
mNsVAD+MBYFGP40RdkIFYwy7hPRh1x9RCKixZI14HpZNRcBm/+arfiCn0Gfe9Lj5a8LBmegPFW7I
ye4eSuVhauRir0hUEjkwgST3mNsbSPRrGUvwRwFaZQwAhXYlW4bwXQxicrbZ/qOdCnBEo23ha54q
0gNojSoeV1S/WREW/TRTkeGZ0UeBrHw6L5nUPpaCNZR95ze+ivStR65ophkwDUKDEx4WCCPrWQJI
Hkd15IO3EzuLdQfbmtPkLN48FU5e/qEtw/0Ee+/Q3/Z71TPUzDauux7c8MY4v1uzvTWJLWg9bEWG
3/6WN0pmg8I3L9/KlB1uWi+xl5kPoAXrk9TMo7FuFIaO+7HZpowXnY2vHIsvvSNx2R3YGpmV/eUR
ihFgkU1ZgRAONL1t20aXz7PQstNipHjAkhdMdf2RdNoDqqwXtFqPxtTXVKv/hGilH6uZrT/+zLdi
Mp9QMuE/n3HO9BXBcDA8LQ4kQuNUwvE0yTmwxp8tZ2DXkQYfzn4ddsIcAi1d7+sVLQU8UpydZHtP
PuPY1DySIsNOuS2b0PHtx9oYX2th32fmkIfb6sl9/bdU2VfDwxHUtbL3HORHAN1l+OnbtnbkIsSj
S2T3YXVFxBhqn26W2GfgckKUWZo1PhgDK8MmRyU0t2Ud1C5E9cYGf4AjySXWSutlc22kFddm85K6
PxYjodOg2Js0JAUbE42p1fX3EF+QwTX3hB/87e0BoQw9weLgySF4AuvPyR67wziTBdDgp4izbfmT
4s5YPYVAeR2fhcy595WH3b/3EImVxBL5B8hyLwaa3MiunZfBQ45Zs5KSGogZf5MxRF98wCbyLDWF
0uL0HvrlDxK+HepdkkLbLI2Xh43dP3WndSULcrXSSFb5e+1N3BVZObMu92l8E5Awq5VY+6QzH0k+
f9G5B8KNoUldZqSebysKQuqA1eTZtg1FKdNw35VNHWF+iNfO5DpucitoRHNXpjYUWdwPTttGrBi3
wDKLDHEl4sZN+HEzZnbksVZ5ZrDKu4dOEqq+ri1ntuge70+2BfVDk1b6g88j2nlCheQQXUsYbMex
uWem/LYRrVJo7c9ke3acmNvTZNfPTPgswLAi3Rf2hrW9pd1F8EpSVvLcerEFLoZ4UPVBafCStIg3
sQdjMBpOft21p7x/5FJcuc/QRQ3NVRjUO2PFkLY3Zz1one0R79MBokEbebghM6+Vd/SVkiSG8Njx
JjfgNaK11vfd5HbQmnlT5AAbKUu+Fqo12oHPkdUDPToA4KwGP9H1frFzRcUFW1wEi6YDOznmzZ0R
pH0uopbqCPKuS+Sr3YO4tOatfyr7LtBABxBttHwiye9KbBuspsXbJoxzQaTRRCwRWiQacuDKbyU4
m9qQ1AyWgM/BIe0kpb2TiqO12JpdPt/7KX5nyAwnk7emryot0H0PTX9qw7W1k51naFW4kWecQnIl
X35Fyj6ySlr1nzFnFDKQOVghvU8g25IFow6E45p3qxrksXDS36Tp3qBOdCy2CaZIJ3qNMi3Py7ZF
jnB5OvXtlrrMNNkerL2ed8++qN/7BmQpVgGQ7fPAVMAwLqWC+qWX137OK5qUm6BDj5duvRLxd+Zs
F4G7JA81O2SrAursaDRLi9Jn6Ce+FomkrsOiIxAKsn84m0R3kO2V6+4zzMUaog85LJnFt94OBomx
jShD5kms4EzGlmiB7VW3cOUMH9lAxI9mcWmMyinjNip7W0Vj3ldhZkt1bQDl825cVC0eRDkfDTTs
sSHFAUVGC1IrQHoDlFnkRdSadgyciqJA78J2nOjkEgxhqYmuSVB5WRME+47bGdYyA5Bha8hvbqCt
LFqakSYXTK2uUVMFpiT22FlMoMyN5gYbEWm0DbjUVlUdtZS3tN0nt24Y4lXxsjn+25ySqEnYAJXm
jj3uDziXU59NT/jbzIdbalJZkE9eyeZS2CUwqHZ672oBiCnL91uRk667ViV7Jy02tO3USl4ovSRw
BxQv8WOpD9LYe8hzWSHtQkmEjgXfPuw1u00tlKgNYF7tQKjOul9YfgSFzKy49VpIXNSPpUIm2VXv
U0VdYg4TWlp33FvV9iQpTrhazTRuFjfQbUXTmJSfJV5Lim5jL5NGRi7hfkQSTjtZ4r6zkttMbel1
QCr+h0L9N+j5/crMbKa8jDZFPyJsVoy5cQvZ5FnIH4BzPLKy634Q6qbB2I/pdV2cyyQtpjWu9Zzq
N1xRZqHyLSh0Kn3fsmNkCOehfZpWuhcUGMIi/lp7ZppVM2vy3pBHaCEI2out3xjgmb6GMiG6rV+K
9iDbcldmlNj58OJa/Xacb0hn1Mj7WsePUtdfi81GD11c7PT4IL1VJCFBhkhr2Ne26A7fZof49b4p
7lc3J0GDL8x2t6inAQb82FGv6xcz7eYAV+oY6RIZhkSd4bevuosXi5m7fewI8aGlyQ62u7RX3RNB
6W3DVc7XQiJNKUZWMKm/Qsu0HjQyFo5dOz1yfW3hbFMqmZJ320ItOzufZdNr8VQv5MEgdLDFt9Jx
J1uQW5nH0nCo22XC0xDjjCDC1lQ5w4Aui51pQz3w3q8iD4FHnPoUKbREJgQK4k+Z4iMtO85Y1kQr
5Mf91OVo1YbmrqMAQbWK/b/V+P8UrRnWthEM3DRN5Z/GjuizSvDOuKw1EdQ8qHJhO46aZiMD05CV
B5Smu3pd94hXkQLEp7IHsDFO8wOxRx/r7cbP6Z9L7QSg4KF58nvfvgegoCGj4TDQUfZttkKVAiBC
1xeskSzx+XveLKro4TTYzdIwvi1vm08JsWGWn3c7ct1b3gfOJgNUOMFg45fRfwGFSY56svy0a3MH
O4Eg2PXBq0Y4QFX9VmxtG8zCQiArs4A+nYBhl0N9pibtRfPoDzJnYp51p1m9MTxmhlHoMYMiLbCI
NQp0cRsOkUNUGo0blkw7yLhqn4dmM0MY1xgfJeh2omWiZSVoosuhbm/azsIZEniW9rOl/2QQBl/Q
iAOlo2qcR5DvA+aEMW+Rj2xMR9GWGe1yJpq6jDjffqsmmFtBrPQ6BxBfcrO/Gm2JGh3nHG98H2mD
L1gVMi4vNTtilmQHLIefnLJzOdlPMqn9eHHEGM32wdHsQ2OBq/LyhjfIGxApTTjnMF5RIVoyqgv3
gnKNSQeRfoSNoLOrfY6Vf6DGQnYh4qodapG7lLXgZdZp0TvjPbfYu4lRHGVhvnhlF3uayeA5q/OL
YWhfFB6MKXp7umyyfmFvwhiCqrXSGZD3nYAoyF0HIuOtJDmwZ+y1AR4PRJbCOSmH99tp5UpkN1B2
u3iQ/atpmJieJ34coHV7k8J4144C8XGaXQGKkZvct0Ukc3mHnsIhuvMGqAc42zZrGvd2zihydRgp
uwz/CWhi50mySdP/5mo5A8r3eZdDJ2fXKIcxIRm4uGPGVZ9WjM1+YX2MekNmh+HsDIPNXZnAZb9Z
tHrU5kO90Fh579X6wh6qP1hqzOL+GWkhnT9zF33TonUi8tBZ6p+GnK0+oWwdsQY2yUAiBrN65F7G
faGUTWgc1trSHBzqq/Fhbn4H2FeQOXg/URz/qDxsJrZ+VTffl7uq2xys/wWpsjZVhbK9UF/Faw3I
bmdm/YAWX5PcgDekmk9jlGQhsOIcWbSoGFPoZ/aDoWp0977OkAaT6+iFfbn8ICUc2KT6l1L0T7Ru
Eh3BkZjk5Zz2K7tdxm4qTb51syC2Z155LmmrFRdtlPv/MU7F/jY1PTZ7v2WD0T60VdOGU6n+Y8Vo
7Ij8+VsgR9IcVohGP/ssI2d0fLYRbnhFSXXlcF2/67xg3bph+kvWJzoPfN2sIRnX/WEfxspP6VfT
TrBrMAHv2+OEGivWG3OfNelRLT0jPgyNEE5wsRxgIuT8mu+gApC5M+ireMz0P6gS7T1yeWLWulNp
dJ/IYgLfTbJ4lly1RD+ye/S2A6Qo7Hqr0oOMJayEaHE1iH+yTe/qogkLFlninTRYlfcNy9PZBPqm
mv+Gmrq5ZVgmkCgFYIiz0PO5tBdljAdV+1FvVF85+/aOlQHVHRe2Cc54n4hl20GsIzFVY6wd4F6o
Q8fDxIfeGndKWx5uQ0ZRl/qhKo01XpiEaVv6gMn+w2XCc9RN/VV3ungye4bY+LY83ObRbTm+1xLj
06u+N9str4Y7elG6/HoUXFFFOrwHqxdJS2ATfh0JR2UhTJ2jkdPHUvr89Vf2NDVPeYDcmWvFXg7L
5DWHtJWXrRi7qK8Q8Ztaxb0B6yVW1kTmsz2lweA0f1N78k9dZZzNGjHW6DBUy62D/QTvbL3klfZj
qjmydI2JozKeEc/+AIuaDhsc8NGrGX5n5HnvRtkwa5dsYqsuM+NV/1pYYiif2VkhZImW2N5jIh3h
86cJrouKwXL5px7ZPpSVz9fbat9ocpgq3n6r22gQLXK/K0Ko0FRoqOBFu/FXXg+qw9SHtTLFqMEf
HTTp3i/zqRwROhNjtxwYAHaBcPGmGLRMNZXdIS+Bdee3jqpzxjh1HxOUs6dmZfF/W5FVv4wAR5wz
OgsPBqUYP2OeZgAaW4Ou3GV0OdCq9Ml8WtHBcPWE/CCFxQhBQ5c8o6udVf5utyQhz5Kfg5CrmT3H
o5awV8vGbMF13XFIzJLM0Fo8a8xFKLZuoPf+Mtiq3kPoZUttOHHq2Q/uJNKgwLZNIWrtU4mSefW9
C6LxC1LGDP2n9lMwSDk4k7p3NOZfiTse9WpEkEQVkwFIYP6zfPCubfs6oVXUl3sQbShTqtXco/h/
7d89jijk49vEh2IfMNE5REK13l4sXCEGW3yuWRwEcILJ3w3Rv3c7GJSgWh4Xh1QgalgVvwGfolVf
gbAAb6Wt4sKzH28mY3+pvmcJTta9iRp5LFrLkaSJ0R1j/mVY15rRnOLVKA8CgwY+kBas92q7N/iL
AcoO3dHc2zYtlMdNk26shsAfVv3CuiqD/oei05zap2RNycEsL4gjicLRRAQu0g31md28TdAnGTXP
5HNs6MLXJ7ll9S7Z7oyp+zvqBXL1MT0OqM80+1ZCm1BySYWZivKrkhara7066dAhYmOZedG7LQZP
be/03rgW2/LB+i3chkxEihhaqnD8mTa288Qtx4CoWIvmcALf7x4xIf6tvDaLR9xfvCMvonU/9OK2
CedqKbwsjZxFchySyyYGe4xlNzo0I8PjsoyYZy1l0jHbDGMyn1NHg9aMITfYKv5rPvCbeN3S85BR
GDdj88vDQl1aGt+Fibym7b8sYZ+ybIqokGQ44Sa+0XXqAG8HRW+HOIc/WIUVKTjCGsliLDTYXTrj
ROJZo0pXksMmhFwdOWo/CFLPU2v8wED21eTa6X8cnVdzpMgaRH8REXjzCrRvqeXdC6GVNHgoCgr3
6+/h7sNG7M7EjKSGMvllnrRTxaBd4T0n86FabruMejyZAePzmKQEQ/rcUbEaL131pnS5xBkiks1B
PzISLYUnCsGfIaE3kYuyNFKRoEGok7QA/WjUmZtAx4SqDisMCzyRaUy48SPpjJPntoLrr82Zt1cH
3Vkm6B/uzR50xCze1xT7kG4l0LCRXQl6D99AtVPmBltZsbedzCGqdX69azSyR+dECVZEv/zP72QT
elo9xnZfonibUNlyC/NTbdD7ozjrVBwo881vI8cDQYn/KNdj6x5m/SJGeEULLuJhyvUDfZND3K5k
EIeFWLzB+Dw0gZZwxMfQ6q8Ec3yW82NhqIaZ2U/BpSWt+O2C9FHo1o52NIVIjn1a7BSxQPag/AFM
Rn2cfHGhK8a+NByQudey9jO6Nd2XwM6Ta8qsJPCorO16cCG5WJZwGjaAlcOhx5wn/xRorkHOAPP2
hgjQ8rPnZj+9x6nWEM3vpGPmnGz9W9UB2DQ6Vqmuz09UGEfl4j8Yvv9TckaBkvgC1gLHgsztCFbS
1e5Uv2d13/C4RUFiIMSTw0/ZGl+BES4OpZHW+NgPtEBP9Bej7Y6RnSbrzrKyW5Yelq0kSMzfVYdF
tS7F1prL0IhlyggZAxjMLEfKSLPpE3+EdWhEuy3S3hMljqFapbhIHTW26+0qbnWG1v7I4VJhnjRS
6qJqMuAk+69S8YXRd3wjM4CroqTtqiJhXOFvBjYyp3vZYVSUM9WyGEAiPGDZIahg5+Xcz3ObwUJb
DSdZZsgVuvVdBkrGzVS8JnwJUTVpNMv1weugkDuXfHn0R5vIvkyieqkfKjUuj3bqkNphx450C2k0
p4VBuhOrnlU/Wn7Q790U/5nFF0357D1Dc1Aj1CizIgtvh0fn1d0S7IuGKq5rhDTt4hsk139NYB49
O3/XUh3U3GSdDcP/6iBDgT8RRy7mh74V/tnwNIGsuBjRQPyeH+upVe5bXhrIAoYOgXBiwtmJ6pGK
D4pBOzjshcNcfh12HZAUUflMACuqi0d8xwQUP1vmJzGJjzBXC2J9bb7yyw7MafAceut+j8jzUQ/L
2XShwbrucuCW+GrnoCcmzbjgpmI+izAQDQaBuFTR7QWB6LkNhvfEsJ89Ky3g0jMUaMEE9PPIhk9K
DiwXZvVhar8Skf6rB0Ki+foE4q49yowTOP24u6Afq3goTcwnoIbw0f6gRWPJrDIytaU2hgD+l8ha
6j72blaCsYXu7KQ0SV7y2azJHLeWnh6n1D56PfPgVb21OK4QOLDIJMopY2eFd6zKPMIJLmOyBF7m
28eu9O69go0UyxfFnLnAjK0qTjFlOqGAJSNTYfdlrLodqVOf/lmbGW9cw0mI7I6jYc6gi7PHDqcQ
UUufC2BimCGlnSUzM+Y+a95keyAhjBpFHY8595mR0OZdTvtw6YBJwJLinMeg/0U2LwFvoCzRG+ws
a3fgMG1fS+cmraCOdNdirXOSLhbwUbTcfCkGyomVPQ/YQQgzZFr7kk6MH/wJ1FpDAorQ3ndv5DEH
FJDLiQacXb4vbkqDgc9Np81+YTff6FYTUWm6j35t63fZ2vw4pqIrVqAQVfi94G9kHXJW3o9eRAjj
IAfsWmo1jchDfgd2Q8y4o0cNHWmr2Gvmo831NgEjYjfA1/Kq+6t9cW+l+tfqs1c2TklvGZRUx0Sg
T+jwJcp5Pxh2x1e6oDPic180+y6V6Z2fFHVsKKDVCjWzdUbu7ovLfZ5N61x00M8DedRGYzxnZoJv
wM4fynp6EqucTqZiLS4anEmzx6PVWk89FhlmIkQw/Kc6awN0ExdonWlsxz9mnoJw8kwj20XI+Z40
8LXsl6iphToB3Ab6ZV8Ly8UOyDAbGSsYf+Vmw1lGXJyOavfgyR9Gf4R3YM37UsOu1GUi8idt4Q3I
fhU0q7amia8skp3KM38/cdtnYMnNwqdnPeDc3ow7MMW3WhO/gZsvYZ96GmM00veV5kPPYYLNjAnt
g4xPlMBXIxiBUAaWcjcsHxAcuFB0NQHJ2ni3i1M9eAVfW3BUHIZICcxfNhYHNwe/BWCAgfu890Xx
H5mu+9Zd+P3bv0CsXwsosEhXbhHXbnBh+20VQIFm2MwX+czdMv3IQWxGVaF3hwoqZOSJV3hdc2Rw
Rd6ZqOSSRReW/S2ADAi3iB9mhacLeHwooCXEWAWzHQ3AMTHiZg+0/MHmGYQQiIHHf29o13BmwWx5
wtlFkmzsGMY79I1MFA+yRDGOyjlkNcT5UZkh6viQtpoMNArl8DnD5dCo6RwVdJS6eDUzpT/7a8AT
uSDsN+84wN1oAZNTGxSIF3+zsUqGTelbpeVvmsG5yUu69WIwLg4DXXj7oFXBXmv733W0bzKfX+gM
0wDbZZ/NMh+CTq6ha48tB5GVx1DHTEQ/4RrmTfCfEJy4OmC+YVdwumctMk6jFMBBwKMTE9QJjGlh
s1E+VDd/1HPf7hwD2A5r0H6qMDut+RtFC5yndMJYeQFfQV+DwwoOj+gRrcEcNAMo3WM+/fMKa898
r4lxEhe7BhsOSinbZJM/zyr48H3to6u7B1fPVewUfR1N9vgn7OFFklLwS/M5w5kcz679MJoKz1ub
c71o+oKCD/7L8ovdhFbDeKk/Shh6UW2RDq/SCvyWTF9YY6loLrcziXDNOOXl0yVA3ZknSMvKBsQX
h9lx4XvKRxyAWdX+2s8yx6QC5DIJf6hl5jDd9LEdQLRyM860gblrm+yGOeZx3DBoGvjB0EB0jiy/
sp4qHP4ry3A8rNDLxKhxKZUEZBsfe5U+uYzd50uqc0FKhuJjXXKGWDoFRRZCzmAve6aEfsxG8qzV
xa0uNpdX2WD3TD/aLHvissQLaza0X3vDY9nhOCWPF/GYVmhCgxkvec1nsxvbsYH9rn+nHXbXHlsA
opp24wv50cT648IzKDz/YfbnTyyHjKKYTRmT6XCdRWMTEgMN1m4mzZl5E3OsBC6OwSi4JCBMuOpq
OJtqlfSKIMLghMJJ0jCR+meyibVN0lIXybVPYbQ8qsGrEB5pku4UAzYcYLYz9SeNOyPpoJSvBcto
jz9obHi7dZLOxGDNjbdXEbCO2sWduREx2/bNmj9nJqKlfhtk2QjT51tHnaHRc1pI2OpXWZD+U3dO
3f6XmSbLkjZ++/oWpGyHgYTQna0rcQE8v+8sjq56UH3KnFGl07h3AwasQ27614zaeNyvihGSBM5I
Lo3Aycqca9UOa7A9KgKSv9xwcwWpQDGMH72rv9A2AuYMQQHNzsdJ1szRkpUkw8iARHWbLvvlIXEy
HC4ZCaIFkRYujUbGzF8Ji9Z3qNdJnTI4Vw+OqIvDmnLJs6XHW+aAqAbkEbcYTTXp4J9g4t6dGsOG
TkaPLIYPIqINbzqoybuFy7HQ7A2sQV4MzVp7GblKCyytDEFIlbNIRog/2MmXsw1zeOX9GMjIgn73
ab0RX9aS+rtyxtiTZdk7aQ0+O4pZg5wZ7yTbbO/UY7rri2vBkWXv5tazlxVryMdsmy95J18rhxcM
oPFBzY0H2JN4HrCDIrQdPQ0hNg9RD/AKe/fwAQWwdbSVZDTqt9dBpButg+n3NDOs4tOclm8zq+En
TYJ1deJ2Iqa/XDGyJWD7W3Fdh9vCE6IP81H65aM1dy/W0GWP1BkAnzZ7JHKL5yrfyUQWEb1JOka+
8tfy2KxlwKuFM36XARjcNUUe0Z+5S+rgwqF8eCEnGleifGkWnK4Jj2hSjC8cKPhUcJF52+zLzqkD
7hJ7PzC3YbzM/Ss1mRtmAWq13B4OeYLYgariAnPNyEnTz04wnPNiuuk+nvHkp5KLpo9aWggmSdYK
PG4bGnWm/tkSyWMTnHlAXwbl0qMEQQxTWegsBhVueJjc9aUE+ETr2CkdvV9+Dwd7PPYuz+kE7T9c
lwXhDgN4VDvqYM3pSXTan3At58BWMlDui1H8q2XR5rLl7dK6R5TrHRfQjXi0TXkrqnxXMJ2JHDz6
2+J+pjGHp/VabUmRwFgu5uLy2FQKb82sPfIT+y7dY59MNk+4mnZ9itEQ8Tvxxk+9y08ehsYuqZ+C
oGZMnaodNDNKcXNGGGNB2BpHo5rVT4lbRVkgB1b6xkFGZkflW1DIrfo0BgVeYQODxHTRCB/ua6Rr
ZnD8wDW8FCHApQJD7DhTtMrly4LweJAzOhqz81tqYhOEbKZK8TawW5woZkC2XMNV0Lzm99znMr9Y
79yp/HEb7ScDYUPLCCQYy8yOZde9ynS0kbbFYyLQkp3+ti5OCfzcDkd9aKLMYbFCLsQ2cvCxxxEd
2WxHDc24iafjwWOJQxMCJwsoUhu2qy5Z6X2w+p+phf8zVwjpbQ9eATt0QpaifLCNDU6pnFAzl78J
6ELIhehBFSeafLfhvfm18ZZ3q0tnvRbgCS+M+64z87sR3nKQVJgrU0kwzCmaHTvkwEwXzpr5lY/q
U1i4FZwJ/8Oq31tr/ZP3CeGJ6q2xcP5ULe1lWBsin0M9w59hp720Lqu99KS21bhnUUkyk52IHuS2
veTp9Ad1ozgsdfXWcnEsfF75ypqNGLLuEHqqvJDpn5DnLGQN7VTafI/MaI2GyRBVCWiBU08FFNxI
55vzWB4qbVHMCKkh4jv/blsGkWlA8HE1nobOW062q327rmPFqZ4DTxBNC09CXVRBOgq/DqBFi2NO
zWODl2LXtbiTUI9vrma5RF76t4o7bsjZX99hHL0n5ZZeg7F8MC0qhmvtAJtYIrRiUZg6+kZ6cMx0
Sey0BDjBiA2QkjHKPgoaEaTG1bYEd4xI+ZAwUmzRsms7Kdlo+svsjbB8ubMkAZ+fNU7vptSqfQl5
IHYy42KZzxJyXWgWXrK3RxOD2GDder2lyAhrYpENoROAFjMHuadUT4u5SmHLCFAYS/tJM1xuAYJP
ezX3ENNzpiILgWRseOUm43b03XQa7BHdxRwReEsZJYy0MYz9ZCV7NhHQ5tBM9uvg/GcuDGYKqcPR
rPBMCEKbnEfqFL2RVgEVGm00DWUaMdjbUxJZEzj0b3ZRvQ0JN+h0k1Sn5NZr7k23uovfoHgGw2eS
U0dc6ett1Yp+LwsNacn35xuN5+E885Ak1hrsaTLDFiwMFsw5iTER2yHl1UvY2t397GmvQtf0a5K7
FnGDFmXSjA3GisOIi3b1gyFKR//Fm3OsuQBAfAXp1pTeU4J7M2yQ/WI5PvmLLw9UYj6UsOrrtHn3
CvWZezsvd2qIQOLDQ+gi1NKF7oYSKykBo2rRgMKdxaJdd6vTQ78csZjkm3ztcR0Z95Cdmfw4Cw+h
0+xSMMuG6eLSpH11v66ProNZerUpLYA8uURjgJl6LSDiDfl2FZ+8NAaxcsVWkxNG05Agu+l7ymci
BOXVxK0SFkYQ7PVhhSjiTsfF8okuDrA6WlvtDcCiyFLkdpD8uMGSF9JPXrk2GNcbcyckWlcPOiUF
2uVksHIIh70ushg4OxU7f2AnKhE3w5UJyKUdQDzip1PmbO9NR/3k3nc6m/bNajR80vmTHWCIqkx2
6Ha0T53tWLtk1t+VP+YHMsUNHi4dx/fBbQZMIBZRorb04kA9KpF/rAhnBCA85HQylEu/OVDNr6pr
F9qT5r3C4k80QpWIh4q8S77GtUeQS3BdTHuEntXDFUlHkQd7eFASNGj6x4C2QfVgMrj0ZDuUWj+1
Jbiu8itXFJNhp/Xt/KszsjO8MXIACBuhrMyE7GQHDo17TaSXcAEnTDqsAyeTqwD1GAvDQpNTrIWc
J+cREa1OgMCO9dErMSpPjizPJTI0tkURUu1KnMD4qRN6untyS4TM5FPbpN1+qcRh2VypfudN0VzW
f32+vGnTs0ixd48pfytLCAHBAt+v0UFJJOc3ieGSjcyq2LfcKBg91lAON8DLVQEtsJP4CUgR70kN
P2k5r5zy+MmZDS7jwOBEThzPi83NTC83rduFtTT4fEe141z6pmljX5voiQDfS4Me18SGqdbUnRdz
FjurN//JchtRb1xERt00l2Q8k4LLRYg467GihN6EXV0O4NDGNP0i4YavqcAhXa9NTH9UBfA88ku8
GXPCpaYS99C9q7vUWB0Mfwv0PCvTTkW/vvs+ksBC6N2SbRJZYg25TebgkehyawFpG0yZIs6R+wk5
H4hp3JdZv7eSzVLr6zR1J4gemKrHvduox7q3edN9HJ3FPVlD7zJ37lVtCJumMONyGsfT6mn/hE/w
zVqQBDyTgHa7mcis4uawHP5feHNnjWscxKbNJFJhMKvFnrpCydHI3aHhdvdV4R6gx+OWTdMucllk
fMEIBlpjG5Nog5EyOO9iPc+6+T4TpnA3MpniJBxVGSndjjRHrmXwMeGCEzHey54/3dRKOD9+96LG
/MFO1+IDQ8rz7DXZv1LEFJLR/Zc/FQlrJwi86ZL4xOtczkHKhx4nnO7qMbsGR1V2kXJAAZFTcpqe
rI3fTjfcSnoEj3P+b2RbdVTAzK4e781AE5Froi92hfnhGWZFwgsDQ1twprfWzc7TWcxeZK2Q2Rkk
tyLLL5lfqyiZgs8yJ5yENkTVa5edjIqlXxYPq7GaIfCy11WVQezn+cjaySS0wuWDj+O96bF1Gbkk
EGzwfTvqqUB34FBx77gkK2E7Dbu62wmq0nYtV4Wp743LyrouvEph8ymLaEz1k2mhjtUMukixYQgG
6h95xW6ZvKdcOlz0XJhAUHk5qibhrDWMOJf5nLCr2VZPHABz1Y7H8mQk1Q+ozAeWUQyo9ESWGsfx
Hsut/d2imi+1YR2EVr6Z5K5PUg+uOW8/MBoEbmaIOH27e5x/0QphIWIKuW+BizFxMzm2ac5/qh5/
oC7wYxqY/Xhm8YqycRQbyJ3Jm31eDeOtntmc3azYUSDOyO3s1Mmfj7MXxUmT8VAtx9ZLr27iwPMf
M/soGvjjScHfHfj7MQvkbsT7RH9oGs8osyDTEtDhQyh6r4yyBAHKae3pNIsnnRaY0B/wrdgJU1eP
yw0WyXB1StLz9vTZWTrzPlfjp+C9T5pnsDNWl26eUaqCd71jxK8VfGjG2B0yzeX3s96lAysvURMN
oQTMvCZOmlWujOm941o1F8/0aF5NVSiNhIvS9i9bVpsf1EbtIMu5qwHNCkLkgFuhDVcsMWd//n8F
aYuDXeqM6L29BzNun4IVgcxJLeaaDJjlhuHsJp1LsYKMLUWUIbN0K66TF7ce4OBhwKB9C3J8DTHA
m3Bq1lr9UvYAVnJM2qTY/8wcrGgnCXsH0NZaXZyknXH35N6mM1EP6yH4NwOzYMIwHf2dp+tcv8lx
lsnvJFEl2m59SnB1AsuVN/MAoAodrbZfgo7yIDn1D/g5JCvnVuBbZzcvrTGpLgkVvVOMSHjDQXkk
eyqOA6xGW0O/hjD9O0BowAXlEvX4LGt771uYmEovAOHRIgl3zlcp1ZuX6Q+eUm1c9cGxyc6JPZ6K
0mwRQP3HZkII0xFvEx1IlrEzaw0MAGctxxrZSQLO8WuAiaRoATZyj5Ib37mCBT7SK0rO7NEE5Ddi
5ULAL9BSA44NNQDMtN355A5twm42G04t31o/s8grftobD9BvgVEbY+ZclmI6u0HpRLPRfiTrccp9
dfQcuoe5ne27MnjoMhQAdlZI+yOdhSroo1bYGn9WfnSr6Sxvbp2ejdT6IpzphX2mfVhY/wy0cz7I
gcveZnMUw5+GcPliM23y4MXvAhm4gHexDZctHhtfc128bkDOLedtMlMk4Yn5i2f509Ee1bnZou5j
DfJyr48rYw84nIMxnFLy5qHhoiT1w4tlM6zlArxx/QYw4WAZc9+wrsIznNhR+j6nXyNWCTo03AkU
2/l9kO093bvoPQNMBFTdvw4LP9JLSjrTDZ7NzDwGmvPuVczSMrKHbltiXHLEu2GQtEGeS6tl2k0G
Ef4kM5/qGeFFK4rviQZcTtV3WsbH1yTntUh/lk7YoaVnmBcKzOkV42J9awyw9APsj34XVMHdVHqk
hCAkRHz4d8wv2vsgpcyoYX6G2ZN9191GsO2FzZQBNJTrBriCBGhB8InJ8gr9qQjQbAtM6AnbS18T
YB/wlE8DiWwNT9Soxr8c9tiBxsyCmTvsa9n9lhMTBb26mdZUQK/JiAqLOr2VeJnGwj1y9DytNpk5
YSdWbNhwJocBz+W4nzqvi4noU5tdG0QWnPrCCu0qq/nE5XZv4Y2OoKVuGh6dMAjEsT01N2f1f3oL
p8DsAjDvep/EX3MdaTcgx9QzdU3S2zDjiJzke1p0r9D6r0nKRhgk7jnQHdClbUU4RP7ZWCjZFbSj
vQ79fsgTEzrI+g/nHicC4sksgxbR8eUNZ9UDAgjGprntSVDmjzIVT7TUwjJycQ4ojnQVDw3s3HqX
1Sb5qBqdvS/kcWGEMPvkhLL5PPTidaoVxzrOW4hlG2oErGdIvauL4wbPVEnW9+Bu/OfA/SmLFdXW
Udv/HeNcpB6KfH8AnsRdMJCnDGh1w4WSnMt+WuY/yI2jJKbkw2I3VuhETjPTyRxQ4N1REDuu/b03
KGqaRwJ+m0gnkIarnjmIaW3OQlO8E8Yn1pLS+TbSOF3xWpdgxTAlYCODD4uDTQJghKlaDTIWPnxz
HyezXniMJYkwhA7zrUFwKikL4ztZipRDVoqSzawd4hrm18SRBinKn0KYMcS+em/pExl8AtMSvP4W
dU32eGpR2xQmFpvwTHusOf+SIU/3JL0+60rpsUltHhfz4pNcQGdb7w0RkV2q6Q95v95ZmgIZRqvo
iUtiWOt0nK7qX14Y5aHQZBW5wXRu6rw8YeC7FfZ4nQPFh5Rsc/q+OPse9l9jWxi3bqswKH9TAQMp
mxka28ETylsV20z/cSHYcK3A+uae3MKltwG7kb+ZWVt1BOBC9FR/yny+mIBxOpm1Ry/gjNABLNjC
ekchgicI7i/JzCRbWcehmL9xy3GI9k4psNbKMt/91fzC3zFQzc71vtUuhgHQxrYxk8wZEy0c15+F
ob0ZdUP0Y4UngWqn7/3Su2WCQuCkJdeIhfqNcQ7W+hkHiSbTB8+2vs16ng+xcNy90nn8LOXxDa7V
dWgwwI58K41k3jKZMIha7NHC71+Xof/Lesbe1fDrkd4jo5++8KvM3jG4A2hgCt+SHTeJpMCGzn4a
cFJq0+R7DWWqTAjENfjwV3tJQGiQpISSR9SIW1pu84Lmjnmza9wpfcMjHCjr2cqtk9tA40Qoh785
k+Q13YXJBA7lCaxsMKJcYOzWQvCIc0jg65YCkyB9qr5wwdxPXFXMrHdB7tZRJo0xspwp2DFCU3iy
eIIV02xDLOT79GcrXS+1LO41m4mx5eZ9JDd+xea+Navs4o7ieR0385/X0kxZ81NvWnPvEjpFMKfF
+L2ojhUJ3zBYOd/2k3VjMIPjNeD1L78Cx3pnbPtWt/42YT7pYAEqc8KWOsw0rKfuP8NCBuSjI7TG
ixekS3rvpNjaEukflTHwZqamtdeDp3JYhihoEL1z4uCRtD8LOf7jqALFU9KNszGYqExKJWxwPGWA
IYbTsI5f/tCiNszLXVfS7lBxMhw19L9lzqsYhjL0LSRV5SZ/je//2mXA+4z+tfg7wAp/1swvasao
X+QQGxMFijMzWGiBuCYs90966gwB6F+pioROFe9dB/2M2eNoEAue+uY9m7CLAQmFnZxUnwybG27N
lQsXB7i4C451LU42GyHMjW7Ai4DhZcA7sKYfmNVIe5gqYI6Vvjf58mPyfuyDbErZ/ayzzhuTaCfe
lQ+dQkw7n+aoLjIqfRo7BvxwJzDjsz+cyI49iO2MNFgYXVMGdVoyNbRoPjmB9lehuvCYS5JRgxcN
A3RdQ67fJbdHsEY85JTYOB3lYNCEWOT0ZNecmTHTXeBQUlF5HxYxbpyM6Vms9HZ5rVUfpsW/ruiO
oa4NcNY4tIN9VEeDPPF1A5piyUAdS3OOI+uqAR4xqpMrsDHOzCR6vhNMAtlXlUt5Hjzr04NMEdtW
pWLN2pyJXt/HSwBlrphO9phVEa1SWfPd6hbKM8ls1NCHgXnCo5WxVuGs2JTmo+79ul5xb+qOAd+A
iI+XVNuVmMyU3t4WZUKIMmHeksO/o72NsG7ul+ekN0/Yk1ZMc/MDb/qCDFneLVCPUgSPFDzZ9tq2
uxQbWYi9ickH+Z0CcsBONgPP6+Sgl+RsuHM3sgWsDIlWnpGJLWFHa0IQLamFY1WxNXaefjZnjtoO
XW+lM72M9OihCWATZ/70Skr0WPslea1savbSNBgwyy132OefBnLDSJvlmbxqXKTJlwvlGVZG+9x1
AK2CVUekypvXqrXIYyiJbMwtMRG0jsyT/hzMXBOc9VxmnH3GFlyGkWIdSl/8FeSsMts5DjpVhWrh
ni1MVIlG+0rlqtOFJuRuXlhvNKRJZcGP7/Kel1a6127955mS587O6IZa9AHgK3/P8+wXflzwMJC7
daN5nn9AihwYYF7ZXxH2zSSWufjNWCTtDGfwpPm7Kqeyw5OQ7DEQnMwc+509UJBQWweDbH4E3v2h
1hjWG8Uc5viEw6pe35Xk6cjGBd5qrchmkvLqCwaxpieJE3nTcci5whiWO0f0yt3JAW+lj72fGuKr
ZY7e0zj7DKisDKsQaVsTuAH7d3K/1PPzkHMVqGqjISebJY9l+9Hq40tNQeHNVT7JL1OuZ7aGbuKr
B1JF3UD5hE6BP4noIjbm+q7ujP5oklIqULr3RDUzxgnQs8dZHImw8b6xxjDHhYPr5dnVXDe/NL1i
GLbmA5U/UBJ7bMIajSloud534NXwJov53BHiZSnmVlfXExNf9CO9rgjHOSp7WBAcgaW68cS1lmtP
ck677FIqizBPN8RDkQlaOTaL0Yy9wNmOJUsxCyxRtPYSjeVSyqy8NThKo4eU+9yce0DqlBRripqY
FdAY4gUShQeIVI58ZARfh5gQZQozdDCeq9WCp+rRI+ZlT+b0oPftwKibEhLi2UVGiA87cMG+N5xw
HvWMUyFYlpvR5zkAL5M43atWTFfHSg9UQZ3yZLE5PRUkkirmNvlEl5+gCBsWWLjqfc7+2GrnWs33
RgskdSH30Lo0h42jH3uDs9dXHiTKEz3c3Jh8XAK2RNI0NxVnX+KNddb2VJ3XUqwPdvHkDCOKnQ+U
ya/md8vOHuaJ8oPaHU+lT/8vEt0aood2YSrztzphzOtp7h1202GXlC4TdX/tgCOmO1riAAJzxFnk
8iykcWDr+yXs9l/p4xzqVij7tsGdrqnuaWEvIstGWGmLMxE5cIkwo0mkVFfQaAcnDeQZN9yd5zgd
NIvhkNE9zY6YYJCpcIQB+v3Nhx24pV/TyBouXCij/tDtjeWl95oPy/BveUuVBtjD+9xo3gtfPhMw
v5ZTRt9XwQFwW/IKG/9d6XWXJLD/DbYm96qe6eLRI5sAV4R5jrZzjA470BJ1xKJNNncn0RxHaXEQ
qfVg3+XeeTtMnkgXXDpKEbD9YmTvpH8qQOho5P1xF1WxW+bzXVX0FyTiU4f8H7c2l2wiDmbY186B
7u9p5/uEdJTkkimzy/o9Y0E7ou+zu3Olb9AkZhPLR60s3C5kJjof0QgnPqR+uEVTeSwAQhy3cpPI
QgWchowslNtTSdGPpEnt6U7PjP6JU3/LVbN6cXv6GQeiVbqQyxXaFg3j4/iMVxG3lY2ngMefAHGt
v/o6cSfBxoqjlxmA4J7RSJMLqwG8SvXO58Rfz3hR3fBOYBp2L6PDn+utGklO13yozPauRtcM5878
R08HZQcBR2xRQupNWBFUcO3rzTKafgrUOiZxHubyLUNZkRxjV5pisSAAZBYGcgBbsNJyXJrBzM8e
QLEv9DNB8//yfnmuwdbO3fKfmr0r9uPLUtEwyD+h4xaIQqn3kGTyPum5ytRSvyhkeK6CmwPGXEi4
jg/AImhf2UrkeiZsHnkrvCtgvBZIoGEPgtB31Su72XlceGw18zfnBGd64rlH9cF6Ip9U2h1ayZ24
SdvYwF4eFFl/GWYLQ4NVNieHJAxjKetQo44oaemnlDNZ618GpEUu+QacbY4348yBR5FsjFffeZzy
Q7DmPyVnbSYM2Pss8SqDS1u82fWUxe6ErO7OEFzMttDDdGSPabQOtWOV/6XmdKvFjVHgr6e0eyuX
/1oHuKecoJSlNBFTws4BlWc/gwG0E9q0yyva1uZsODuwecMeygmHn+7Tm9sfTff+9SsZgLrSOKOb
E0n04L1YU+g6OMrRlczIMtEkhP6r6znlAYuFh5u6zZPT+p9+2f81+a/w2xfuwp/V4Hy5VntrWMJ8
awPQcIOblXfV7C6LRmt5H/X63zpctKAIVW18BATY6GF9TMm1bTrK2wp8Nmw4asUpRUx5Up9NtplI
WGsZ1SudY1o1KDjca6z05CVhpp+l5hk59KPCU4blpSRUlC9PFcSenqrkeuZz1uiTcsqvwtg0GvE0
Y3HFaOk9a4H+25sjJ8RVe+m8gaPOgoUn7/PvtsqeHaBKSUPWKDCrg992+kNqp9r1/+VMgfdV+0v/
VhoYeIUBCMIis8AxhJljyuWl7pKLZvb3lWDehm4zI79iE3wop+Ef+TpWDIwQZNbau/+Rdh7LkSPb
lv2Vshw37oPDIdte3QHJ0JqanMCYzExorfH1vQDWrRRVVq/behIWADyCZDAAuJ+z99p9HF8qck4X
iAxoLQgy8UINHaYUr0FfD3uRfVMKuF76yKSXYCf8cFm4HhujQZWOLFAfXaTBVjE7MwAS2c1DD7Lx
UOgWYs58WnY0tNRQB0b2hlQKThW4N32fv7s1QeWZZ5vEejjIY7jGrvD1v9qleHddAfy+j6jsGi7x
NSSfG14JYSJxSQ/KcbEO6WvXjfpeJg05q3oZYDc1w3XfEoVDIp6370RzyENUnxDYUJmXuBQ980tU
OEif+kzb1WDKs9JkxaNlGBbtQrkBIkEfjZi/g2GY5cYmapvOif9ksNoYen988GPBAlpqe2PRe1m5
1Tpr1dlEObsd/uwhd14JGihyVhuSiTh0H+71xFTUSyFhPcYp8wORoWdPJBOMpDzahnKhjMy9IvUO
KBOJDGmQDkWO8g7BiZ4zPT0Ne4dqoJ5pcA8/x8O7S2iSIYduieD6TgmSTd+OzNE6YCN9KO8tXd1w
0RPLgfvOqhXw2dNFjThtZzfiUDB5rwL72XEoStZBdaiMEu0Tde2QXva1EYXkcYmA5an+OOn1wb3S
PUrbrW1fYN/Jy2Pc28W6lvFexSsFYyfawF6MVipauDGsiRFpzK9qLZpljcKcyi+EUGr77nXveW+9
G75YOadYnQ9fgEt4Vx7SDNgbJaYLqu8FDBz0l4FdomAb4nPFrU8L9Ffd5jsX+MeksN8wLt6NnD16
Ez8GWk293r3vk/5Kq8im8Qn6omq5Qm2nTiy0dIXzqi37LRkcXvHcOah1C9t7Sog/wAaKqdTDD8BC
BIogyv8Q/okSh94iDOujo+kYLqJpRqgi1ysl/StjyFk/J/Qw+ca6pXXovNomKzSnFdVqrOLsmku1
gnOtvMUZxQdaA4uxsuwI/9S+QnCTxOQxVWNMPdGvF+mEY72DTB0vu8DIloLJ/QaydJtd9wBJz+AK
uJiO+UW0lMAV4GQNqXuLMFbKFeU11gJfAaEeUYo+Uke+FeUl8opk7bTOVYFmgoYD7I+kN55J2owy
6zVWVcy6rNT5tL70aTRcVxgQrgfhYkbwMWyMNXhbDXVODETmelTLeBGOF0Q+tJtTSnui3Yn4mDQk
DwVqtqax+xp2KB1SlI3X+JbpseoaJrSAvkZYo/r38S/e+I+t28BsDct9aBv4+CghW/jp3RFlyShK
AQe7epJpzwc23SNiAoSrApmr0MbuSwdIaIz6F/TU+dG3hUIBR00WLgsJK2sPFX2yVW3k/CsBu4O4
eVZct3xy4vR6YvTxWRrNsoAluiUiaU3eQbiOO4m6zQFN6YWPg1BZFuniRXq0+bKhMGivEC9gVdna
2xam0b4mSgSqNSCVzOyzp0odn6FmKldaZO7r0IPV4mdfjTZ/x/rpLztbfURWgVmtWqtc3640vbsu
fGUNsM5nwanCEeazKYplmtafx6bfwERUEDzCOqx7gxMCK0YfewcLbSIxcO0xMs5uy1v6EY1Xo0Ue
URTWkxwRJOUZtXmXlvqVkMWhTkYiGjxBcW9y1sB5QSdEp9GM673ji2NGwidLZKA8ZUd0luIbJ484
sjhGURfroly3AtyBLLhKl8Dor5HR0RD09AOVIfgzJQW1NvlCm2RnMd3qLHqLJBs5aMRlu/Tt9lUv
ew1+agrmTifkLmSFge0zOyV9/dpTAd4i20byYwj3qkRLsgIP45/VnOIVdHJ8TIP9qiCPywgy3nV4
2ojco3oN4GnpClnBAcZr4EtaGDH9ET136puYRR++ufw+qV6nRKtNYQSUWgZlh1oUllOz6rr0QdAl
v1IBk14HSvmiNcNBG+VZ0bp9UFQ3oT9stFB/tflYV6kSvaF9DQ56Gu1kLQmcS5DP5bBHywQmChai
NYaAo6Ju3LA56szVNUnhtZG4NJJIviXKG1lAa8kSQQDyklI8dCon5BhOKn++4Z5z57FypNTDHcAp
OlRHNCp1lFjHEO2iqT8hEqe+Lbxjg24cfikNapnnqCoNKjhdjCWkmzg8evmmyOwr2iKX4OHqKQfy
cGX1qIB8Piva2KcG4YTQo+GQtqSMtlJDF02lGNhQvfJc7Y6Y9IuqkxVTnVUPqp6Dl8miQspVq1ik
QLUN+dmIVaYoREiiQkc5gSV4Rd3ltXTssxFjfk368Vs3mneeROiqgJpkeUDhn6RcJIzgARBK9tAq
8Efn5niAAa9AacIegEmPQkVfLJ0m23mhKRF7cOfxfQMeX6bgXBOKf4PjmxUo0S/X40QVpYuLcdoH
u6B/jlQq2Kytn+PSxOqj5i+C4gL6jTFZ9CYp6Kp+GYKm2ui2chpH9c4yim+9MA+BoGVqm6q1zOyW
dO/Qe2yHIbwEY7FrQEHWsRVO5od22YSttzNBLV93FaVHG2noKRgQigWuRbcsJDJYD6uJAtIvS6lp
T5acUqS7QYDQZqVRdUg+sBQglyCTVPT5UdhIbCFacFoGSlQtoPzb1PuANZMepZVAL8MH5r/+jYWc
8yZwqqekFxaObSZLKQ7ORZ2bS2x3wJZGl55r+sCl1d/nITPHxGu0Lcsd5pIQlFydnFPL2otRnFKl
fU6qceMlBHpNZYc4QNdlQVFjZgtgZzNo2TPlAWarrXMzADFYt7LRDh7JQbTxyztpyKMSgpoig/Sr
SW0G3iZ0UZxinBDpmbM6XJQGIfcWPhw4LYe4IzTDo3HSuy95RL6KPlSfo6i7z0Mm94PtfCus9iQ7
bhtSsd+HVKSHo2M1zlNO2ommEUQvK1r/gb0iBSlbdeMAatwF4jFo+UEQ485N3ks2Qek15y5XD1IM
7g19Ia6kPgWhvsqPlGTNvU+J47pu9HZHV+ERIo5CQcRFq2o2z1qbrQFwRycZl8GxCalvJ4ryHMci
XTNFWYdgM3cUapGp+eT1RWMeXhC1nUNba8/0+tqLaTb6TTBagHmKdEmMjrYn+B2jW/ctz+12pRc2
3n5ul1hC30LNVA9K7HVMrQTSfG04Y+qk5uVg4KbydRXa+ivTD4cemyhZcmrMM7PQunQlPo0BYmdb
GdaynLLJMvW9qGnJOiXTBDSZ3con9RFr0ZnIEco8IVWU2pbDyVXteJvjEIxGP9vjYro4CFv2TIqo
11qq8dKM6mdu9gmM0HZfaPWNadvWreElNpbhpCDQR5ZTF9mH3xWczSjXH8IaIfPQVSgSONMTBRpN
YTXPTaZFD61kCpRowQvRMZQ+oyg9kIwYgq8EyKr5BQR0GAtnFZtMUSiIEvoI7JjvF2d/RDPiJFp4
ICWg3Y58M9vQP+fSMo5tMMbnXHNHyi792vWz+FxPu9pAC5aQjr1rcxTc5HRM8czncGJMm1as1HvF
r+q9QXuRa+O0LZn6paYWb8Zej3ZohiNWviHBD6GpYSCqWQMM7sYneGWXJam5s7UMjMD8dH7Qchtm
OJl7Xd7pe+EO7nYKOuq7mEaqpBYndSlg/8QKa9fpqYnSBHcy9VAS3E2YYI6P8gt3ikI3RY/pTzUx
XIrgsXNsbTP4Tbry6xHwMZdyKhRuc1IJecfSGtNUIHfkVKYnr+7NU6Raxslqh1cQe3KTRXc+FkVb
ib9UZt5/pVx+pTl++ihdNMj0RmFna8GpYwm9JWRmxB6LDyHHLHwxleTCyvazm8MONUZNW1ZBzJfF
7U9A0d8AjjrPJZ+E0uDDxTBEfdF68cd7IDH10W+0F3w/cq1W5RoeZrad0865T7pHxyg4M0FU0Oi+
/vTbf/37v9/7/+19nYgyUG3T39ImOWcBwuzfP9mffss/9m6+/P7Jsm2NCgZLCMcxYGKqqs7x97fb
gOT43z+J/6VzZRh8pWnXcEit68zyy/VoatRx6wBIhCdvXSPIOcvDcP/PP9hQ//KTdcHPh8Cq6UI4
6vSb/fCTbW+gPyOYBsgcKZGFvIk737i1jPaGuo6LFpSarRNJd1cNXAxHLVzbISpQF6FgJFsYFhM6
Nuouyph1b2aKWt5E0ZTQN6HhcTBj/1noZHuRA/4Qw3a7YrGRPcRJ4B2ZKoHughYVwv4E2pavOpmf
AIdCzSD9YtFNy8aKb93KJfSXzHAze+Juucr8ILvDV2ne1o65Nsol5xsrbcCXVI7J6Kld1dymNDOW
bhWxyAhR0tuwyw7//NEJ7dePTqoaMiFdlY5NNLvu/PzRibD2u1DN8nWA3+o6thsszuDgJvHvIhvL
el2xyqUPQaKhYXTq3iuJOuZ7JYhfqLL/4Rskpp/201dIWqxGTK5nrElgPZs//zaBynIma8gDhjZD
N1eji8eVSlt7kfIYcotivkXapDJGI1j5GOxUyEfMJAVBAuRDNDXHtOpYnWeENhaNdYDDy9ItV6sH
UTfux2/7Xz994av5BHjP8gEmvV//svnv1dfs+IZk+L+nV/056ufX/Ptwt7z/xwHrxe3i1wE/vSE/
9o9f6+atfvtpY5GiLRguzddyuP1aNXH9nzN2Gvl/e/C3r/O73A/5198/vSNJqad384Is/fTHoekU
l3x5/rwgTG//x7HpE/j901X5Ngbxr+O/vlX1758Uqf/LskFV2vyDTdswdOvTb93X+ZAl/+WwB/mW
CRHBtoxPv6WAYf3fPxn/0kyK9BAvpKEJS7M5VGXNdEiR8l+WoRp8e3UNa7GjaZ/+84f/can6+Ff9
/aWLDKyfvnkmVy7SZU2pq4KnqtR+vXg1SHRjFDVXo43gXEKUXgt+sSWGu+ClFiZ1asv/LFQM6GXv
aft6KNwTHGQDVSIH3Na8dSEsUPWUZEGUk2uzxbSi0WB9GMMs3RIPnrOWVuWDTqVpOx8VLak289EU
/CD2xf8MRl6NvCYwKKdn/SpJjPYitbq92H43Qey9eo11vL3MB3LmwEz59WLTNBo2VhA8Hj2j8YuB
KXxQ+i69KgfT2v7wVCTetLesmFD4E33C8FAcC50AjlQA0VxIQr1qJ/zKTT58pYh0YZEOC4jif1MR
0ULkzm3Yx8qLVCnjq0GY3RkjjuAGzsRBn1phSVShngEYeTRhiC/sblLmq62NHtCPXrFI9mF/VgLb
fFeD8ew51ccT8mrNd1j45ygvrfkQPCKMT0BWUdDrKJeodlcQH2DF5zK91FXbboNpV9d1KE9smX/s
m0fMY+ejf46d92MD6lY/fNX/5t5n/s33h++gKjTNRHQIbP7nK9cYW3ZPejQKGoUq7AFJw9YhOWM3
P3htXuyMUuJUmLcxxf545Jd931/XlF16UxWf7SAvHjSfOkyd5MM+M7LmISYVgbW/KHfjICjxTk2s
sdHS7Xy0rVTYHD2xQ/NR35c7z2sOJCJsVeo1Z5qf6sNgYyVu8v4cMHF9GHAlDxhrPo55lnkOEvQx
80gvz++iRitOEcuzwc/keRy1B1DA/me67CrFk6g+Qw1iLZBb9ECZm36u8EF0whMvft6Xy9FKik2N
Auh/uvfLn09c3dRUW3csLhCcwDhYp7nBD/f+2CSByIeydkMfLdzYaekfrNr/4yGJRbkqU4N2rIVZ
tyMcpudsyS2P8kSHSdsDJrorY7PfuxDgfJWzS41tdJ0VsWwglK3DvG0XFYLRkuks5/6aaTla1iZ2
jiNs4JU2ncVJJnDZoLNdjJ4Ga9sEFTfmineHPtG/swoCCQf7hlIgiVCG2dFEj5Ga9n6oT70nbdGC
vSQso9KuM7OGdDH9CZDx0h00v0VYFuZOSb3oBnjV8Ir8644Yj+Zu3k8v/fmfv8yaZhg/zwtM3TLR
SUvT0UwmVnyjp+M/fKyeQcMLsUyxsK5q9w15T/PZNpIJJmPCnR/acpdaALQVteyeqJEdO1nEX5Iy
eyk6s3vQc8QsY2shHa6N6pxOvIx5hATtTAbre0A7GLFpM55M/L1bhLjZMh+S9jFUzbvSM+MvlNnu
YCr1jyEcJ9ZxrYaVEmSaMqodvY+qf2dqOb8nwLUYsovdnNMhUzaZVr83KdX9jtYC8i4PKT2ky7tG
oBbrs1o8jT0G7ipTo89jkh473BZQAhGMZF1Lk8+HxKvZZf4NE8qloW7+1kkKRWNZ+k9+4MDNtWPv
zjf1dOrQVKdeG/MVBb1kT21W34yFV218qt37pgNP5qeKfbJL2rujDdEVbg3I40a09640qk1Mfjkt
XzYDMlJOorcPFpqp+3kXZhYip/TyVrpZe18qqL90MH+7+WDD/Bp+cqsvITttYa3gy2PFfuYvMGBO
pe41XguPeCmuiolNWUwAZTzPQ9TA5lI9DbHF4P8wZIiV5Ow2WNpb0fVEkC4IMY8eSpVgzW78YcNW
FlYiAdF1uZyOzBtVTPkKvw5SWIJpCdCanpSm5ElNb17LaJ+Xcl/Pe/5fx+Cst24dZRivohLVrBPU
eDCsRtynXa8tY4sqpFlZ4r6Rrr61EClyjnOUHDr3hKl6N2/ND0X6FTt0fKdPw9Osf0tjtyZQktHz
W5dNRNKWNS2gx9F66UJcyVmkPkVWp2xSu3FvpObbLyZiBAoZ4rbQ7RF+D9awsIutF9egMm/4XXGk
gGNduKK8VNP7lBZNKQdBOJ5HTz5GCWvyaf8YEkDTAY3Fpd0MTz5wgNZbZbpNQ7T3VtKAIXzVpauK
adX85B8OGfPgf375X8cQ9Y7WxbKSmx9/zF/H/fVX+WXM/+fL+WttseoNj/ax6wyU4DzS/XoHjCfc
xA3/SedcTloZNwzle09QCknpXwY0H1ciUtWPoXoOF3oemqBQ+nOo1zTWD++K3IwY0Glo7uZIsaah
rDO+v+vf/QLz0PkXUNxR+/kX4BZnLPORhRrqZXGxgTP0gWs8EtEq9llRDRTk2bSp8awDlch41+pw
QgAeXpANQS7jPDg3FRpS5kjSLkdNad7imKvO88GYdVmXBI+VF2L/Jx0pMOrVxI2HxlcFhP/4yokW
WnlvmQrtIzUrN30aV/dKESYrX4/FzXy0wwZzIBn53QExdz/vwjkUG7pyNw+PWkTCvqpO6k7eDAWI
cmN1kBPno41bWBtJDCFBIhx1gMySFFit5oOxhMZAMaRYO9FexEP7RECodUAPiVlp2hwSpWL539uL
ebPr3Pi6yTNB/4qjwSAxGHniLlB1+zI6+sEdlPaJdDt0lQo+l3lU4xneQsaiXc9HPd8FrRsw/Uvb
7pGf69YVjH6jCK4DlH0AADJYJ0btXbKo8K5dpspfCAuCASjfg4gFb0Ud4KwBGCNBlL8SKmjykDnZ
5xHJwZeuMLZKr4tn5lFECTZ1u3cAHFMPEOpN4fX2C8HPaAWH8os0AKB46Bjv0XRVK7emxRznxl43
2uCoUPZbAFIdb0dL7zGWq8ZTk/JBi1qIdzVKViSxIB30qdVhWP9G0+hSxLQ/EkHvGVt68uABY4dR
LYtzbWc+ur+Qko/DskLL8nFtTj8FARxmX4dZBSuc+FAK/NVFXsZrlarSyQyL9sYruZ+6fT5dSAb5
pQqnNLkM2WYE1tBQo/gtHzVSWITR3ZUlYR+OaZYrus+nMUrTcwLI+aQrhEIM6XneMz80A7I33jBd
fD8wDzWn9c+yob37YKrCf3DRkjlRaV/mXZkyPA0OiPFRyfwHzbApOrrS282b0jTPYxKQQhim90Fg
6Niwwy9+IZN7kIY4jUr+25YCi4w94CH7qxS17XYenmRNsxxklyyUrBPrwuhpSxKPe+sSyqfWt0DP
61vWH+o6awflat6cD3TY0lAhUY+Z9zUxCXaV1emThBZfe2Kl6HxItSVp+1T1TfXx4BXx2geXx6S/
B4vvgVewka/q9rap6Myp2bGUabzyiqjEMcHmHKQ6P+ChpI3rlH6z0fCCYwJkiqDmdXGqSmR25dhv
rTYZn5m5puuMDFMWZuWAVKD74tQGBnxn5B8yJR3PD5aesgtcMImD0QjxThM7D+frheSm4thFwXLe
smgfXLr/7IrrAma+hwPl45dbeLaMj7nJQu+mrdVFpFT9fv5BJOJUp8DGCaCFLmHyJhVRNffS8dFs
FQewSXfrsiL+eKi8ZlwGrAtufGVARFSUk069iu31OLlr5oHCwL0WZPpp3nLoYu6btLnFZ57Y7tbX
VYWkc8M8uVP+UWP3w7MkV2dRmyHy/GmzYxph2CK8tuoOihLzrZ01oCAMuSnftCHGRdi7sbKbj/y6
Pe9EqghIzvSPnW9hTXXI88tyVV0EndLfgwKjhVP4+jsfwjXqA/3bIJOToFrxUvOPwJc9ZgDFknb1
/eVVmIG79yoy5i1kZko0SDR+tNr1TP9G2fCHl/dqml36WmlWVV8NW6PEQ0iQ0h5il7bCVd7sFIVp
74Alcj04dnaUIpSL3ErqW4fCCDoKL3zqSYa9ovZafvZHfw+LHF2uycwY7SJP6mAtM3N4NwouK3mS
PtupLCh3q9VdSHjDwgeEfGp1nU54SQw4STqPCZGRi7zJh9eMnr5eG/5T23TlxmlLbUFCxfh3++fx
NGk+xpsZt5/5fTxd/vo+H+9vI+z0EYNvCmHvPKCf/LJcmM1iYC4eiLPTWOI1tQDXxEo03mcJuLay
lcUJfrK1EgqTXj0X6s7CQ7fKzSw9h16M+XRo1IdAmURbEP3fRs/ahZmP5S+W5g4lYrazUiotVZ/m
TynVnKWSaD4fP5thQ60+1pVhX0ybOsnDak9n2PWh5dC23YVT7daDTU6NJ0G7nmMfQzzxaNmDXJX2
kAMWb4xHw0dMVEF9gL3IphlN2OQyH/fzppvUew8I2MVE2vmolzTeGNS0XYO0pL6NpzfUWyCt8/uz
rt0XQ6pdYHdW/LNgPbZo204FPkKyGFGvmBluYT1BavfnCLX1XNJElR9GcEfp7zttuM/R3F45sRjf
4gqyDso/84J+RexYQDA/nQ6kanajyaF+7vu4XqkeEzA+gvapEeR1TwNo+6Y3MESLPaAf/zK/pajo
zZppMjF/uFPoIsCblXvcmv68VzTCHrZdpT3gj3JQ3kzjCIQjcCXMxnUT2sl5HjyPq4X+MI/42DUd
/P6e3w+kzjjgZ/5j7Pf9wdjeaeNrlJKUOwzmjaV4ytdmgE1KnuUzvHIifFN1OIpAdzcIiUC0jHRd
UMQSiuVV5irpU1v9FqD+QTbixf1Ft90D8cHGXZVyvQERm2/mTTkZd0BABLBAFP1u3uciLhYayvEE
b1+mtMvUBd0wWInxMj9TKB/98Sws4tuGSQid4i7aQ62lo0oWVzZtxQNpgDWAwL2wSer6GDIfmR/s
sXSA31c11B9f7GOkpsQpFGLv6tkmkmmzmXd9HJz2Vwg5VvV8P/Omi0PLF7NIK41oZyTPN/PlH00d
CpYEr1ftXFo1rm+xs2D7R2myRpRe32Zhkty2z/Oh+aECyrI2+xy6bmCRqhPVDaGTlrn3dEx0hS8H
+tx1cRP0DSfNtDmCe0jsToU30KziBgEGs4zOv0bh4F8X9EoXAhh1u0UYj6pzLJe6ASsq1L9ir8iO
5JxmYJ95mJ/ZxRisDas8+4VloIavjHt9MMpNnvt3bV8SiWU1JDWMiSKPtGnsU8REzTdCDNggS5wT
jEz+uqHkj1UAGcIHuZHTSrlNCQx3Qw1M0rT5ffVcKcDyKkU5zLtyv1p/fEFKCsLnttLkx3r5Y2kM
cXFBPTZGsaDu8yIuJ2YSdzjsrtGoySfDyJzNYGsx9dBcPjk1RLTJN7LRosa+kwRdxWnLryrSwVyU
OpKRdN5WG+JmIYbUNw3F7Gu1zovl/O2PmyE/1D7BSN9PMmdS8wjPatE7j87p49dFeWJCOXclmaqR
SraFqj3Mmyjmf9ycjwrHk9Qfcei3ZKEQW+vumgp0Y01eyCKYNud9tRi5437fnnfODwY36B1MToKp
M8RBvaYhl1e5k/tkm9K5fR+iONjaqppS8khIahpTWog66/QdKIt0GaFZEle067Kj1UPwpxmKkhm2
6aadvP0wQ8uTQZPhOvGT/g1+KrgLaX7RQhw8dPfr+8KjTS9dkW69Gi2dV1bVNoHevq0H6jhZoQ2v
URWsB0PIdTy4LpqTninMDZNlzPC9G+wBBAyvpabY9zhlcaUFyGqqsTBX2PtCddVgIwz6c917+iLt
SovSJ1J2tFZKd6C+M83KcatfF805pPx8W3vaoY274bmIC2NltqjUgiYYCDxMvoVsnvJJYBohVULt
VPaHPvX7AwLX/pC3RFJ1MuAON21SAUaL4QVDzZSXnX4/8LNEkllIvhMSc6UagfeuuX7MTxNlsNak
Vm3z6cC8a34YMPzsk6mTjIrwYgxDTynSKpJ4pVTKpaeq9GiVVrQUtaZvZaV3J4PSH1MQTX23oZCJ
GktL5kDdTuz47OtGulXsrl86uVQeTDdDGM2I6b04uR9BjzTXpUHKvd9TfMus2PoSB9DRKld5pXan
XKtJ5h5zzCrbQssx3yio25RJiasCj0b3YtzND7BqYAKwWJi30E8TuuGo3Las1LgDr9cD9vIBbYW3
voZhsrYTRIl2/j4KQlZsPu37oCOMTA8Sa28opblVGz5OqHbDRVEjwGeQVl8rtz2kpW3uKx8tkesN
/rUOY2aPXoZzVppXgU/Nsyj1/kQu0hciY+UTLnN7FWXtiLCcUf0InMi2XlCRiEWnw3FZuNj6r3/d
9o1e4FDjnF9YSgOHa9o26vSWap5xGgTwYeYdeAunn0EsjHvtjG2xnTd9aMJO3Ht3pYzNS1QWJ80s
9KdfXuQHgQtqUv/hRUnieHcJdp/vLwprgmsk4Oe6GDMfRgjgIg1jVpY1iJn7wNzNu4KUesHH0Xnb
D0tj3Yf6wcyQLDiGjFlDBPXt/FBA4MBAUwY76ifVLdb5/DRSDZgPJmnDoswjKslwhmBVaWn3ovqH
ef44SmEtByinq1oz2pe2/GG3Bajsb0bTJnbR3DtoXpn3k7WR6pgpoVuYfS0WOo0Ei/pbiXglVJAE
c3SwDF9eiX3h9NHKZPm29JiCvxgFyVp6VN1jtYsPdUTGF29YEAMu8uuWuxdur957oC+0iqh9gGPh
+xN76UPWh+7aV2rqgtO8EV9wt+wtT8WPzuyyN0g6BHys7OZNmBkrC3PonRXn7q2T9OuPOWjL/HWA
FFsxN6QMGeegzDP9Pq21DcZTQh0dWiulsL21Nm020AqwI5tPqRYRJTuQC5H6AcNG89Vk7MVxdPcY
eDhT5pebhj7QGTHDPVOx6Zzy3ICJjOLXGz9iU9NkvuHfCWZ3OtqPhbzTP55/H64aFLK7yjN/He7i
K73T0OlxaB6ObvHURt1DLBp9DaHKvxP0hA8k/ZxsrUkoW+mIKCpoZ2sCe0EU99SPei9GAD8d7aaj
Grrb9TDCDGXhL6OOppLBVWde+HtpbJ31JF3OJYJ5BD7WM7qP8ThvDd2YgLCuJDcil6VANaqs13Og
wBG8KwVdGrUwJa8AkhuXJlFoUX7sC7J97anpft5ndmI4N6ausc5edYYubn2YDnRwckBvQEYgIJvh
Ug2i9qQyM5sKk93GJhzqqqbPllwj2MLk0ir6Zj5M6kp0qimefhwdR4AGuRKAMIMVme6N6Q7yw4M5
9gezeZV62Hwcy5AWfQxI/nwWOz8M0MOvhieHrQPcZDe1QnZRWw87B8/OMhTB27z1ff8vm0Zex8r1
vDMgpUMdUwsezE7Pa+XE1Us/w5LVzwWNVbIQ2nxDppKHnjRz+ERaE/Hqx3Y1gnlh7QinVCdMgYf5
xbzTmE/cRqJ5LrQ14eFx/2em1hobqpbRevCK7Oy4NsZrzW5gYkQP80q6H57qUYRfo4ofrA51c0qo
bYIYoIODupUTkSn4TaGHPi6ywnomhGbePaB/3QSInhdK2xUvak6Sq5K5596x4vP8aiPsaniqwkWu
2kWAHLL0QZqZvgiDtNk7ooClpHEnHGOtvsfBQgiSZjVfgTuQp27c2Zp+EUY89pcoMGmaGA2gm94n
HEI3hnbVKP5t7/u4RHtwmYOmhOvc5Ub1Fgw3KbP2/Rjb6r4wXArUoX2P75Op/YiZlpy1WOwTJ0dC
Pj8dS2mv4tK9n7f+cnR6m7FuJ8NmCE/FcB4+vl964DrwQYrkj++bGV+ZuLZu5+/ioHj9KlWBrBCl
wVe1UOuXgvofBaBK3HoYRPdqZz1QdyGeL9ULsgxC76LK1tyFeXpRUw+HsquWzsnW75PM5Ni8a6AT
lrVSHojT8qiY8KI0gJJBvI+ymfc50wEtqFEgW4X98b7zga6ZWk+Aam8+3sos+grGizUJCnmb+aHw
y29KC26FrmVoXaWqDVuRSve6gkyH3lKBXCYS4wpaI7yGeYwzuNpWF/blY5NZDSD3UFeh3sVkvpm1
fgKyDXfNtcIbFyQLfDYdD/VQQDfqbO8QycE7zM/MaMyq6avWbccUu40fkGD6fczH9t8dnsfYRKYc
ZKY/uFZdrRH3FUtbHabMl2nmqIXkvX4/+4tcFEv3z8PzCf/9/J/HhbwVZIV4FWlKsaOuhyM66+pi
h295IiVOT3/djmQGi2zeOyn0esXchqOGZCHwkgUuVrjYEs3WlSwDFNhjDgNrWhRZcDpsppU6QuOu
PDTzGGMa4/vNH2M+eopTZ3IaNyAyOyDp0LZ9PZ6IPcsHlFtkXI8BAo8AsNz+YyeokWrBx9oBwec+
Ad1kU7aGe5y3EslUQI/ANc+bsHauJB3s3fcTAQ2ZhQHSU67nE2g+8HEWVcxklnqRpNOayt5bvkUS
5dRUb5rgM8fSM1UihSV9bXqraOAebqF3/JhvoT0H3V3m9naeWCmEMSg48e8M0QUXV7Z381SvcOIb
rbJietauspyXFogEdMg6LyUSJ4pV7A7VaHzFClEmtfGCs37yCOOg14b2OJdZJbknJC4wAZsru4bB
B22adOWXjQBidpMTwYRGN8IxO1eS/w9t57EcObJt2S+CGTTg09CaIqgnMDKTCa01vv4tOLOSdeuW
9etB9yDDAg6PoEgG4H7O3muH+L6OXVjvvva88V+H8qRfWphrBoBaddX9zMeh/+Vfk9Q3f7XkStq9
lT3bbNtXrYKPNCJwg3WLEuw7gAuo44dpRT3VeXJTwGRRlO3zNFhDDOOSFM9lBZIjiEdmE3EiAYmL
k6mlwVbPvlquronvTQQU+2SHNa8d49CrFTW0ueEalZ57k8Kwlr1b2ZHN6w9kQ/lVnh+b+J2FTffV
nsWsRyL2oFpfnd+U2n2bsa+RdTB8HIugSYg46Rw0oHmakn/Xekjkh+6rUkbgwMJ3p/9lRjjPqARi
DvkebREpFyfFNfjnq/zvM4IJeKY+JA9h5kHgpV687HTNfVHsFKa/UYoTlzha6pg/vD4SLxptHiBZ
VbdGyi5ekGX/SjKR3KbUNO7IpX6Qs3CnNZvAjsetPIz5EJWUAQiysOrLOK/p/IE3C9puWCFzgEU3
v3fZnlR9cp+hBA77As9QI6CLR9SxSxJhxFIRTnDnqCTC+4Ntr3z4ACD+puHKQja8hHVzK4/kDIKt
fqYK/CHXpjshFNPZdjPLQ85oJ7+8svmZ30rO9kJLXYaVk+zkYQkyD6UNba6vrzZ/DdO0zyKp+4sc
CknN2Xg6sHh52CbmeJtp2FjldzfPd1VoczGuzYP8DhQgIli1Zlr6nyn4UcnQA/nDHvyFVNTZ2p0X
z1NLWWqyGqAMSuSt7MkKb+mSmJsoJF65i1xvh68wP1h51R8bEtK2UYvj0NU8B0xgo941IDCwNmnZ
YxDhIKtTM3k1EueH5SrdjxagjBKFOLoz5RyOGvaEWiegww7E59Qpd+5oNu9+AtNYNTuonuzB9+Mc
U8OyVqxkTZ2czUPtd+Uj1CtKXzXl7mKuOHSWcWjnccusUeBbjSBBkJr6n/lEQD4Wo6MtAH9MJAH0
0cGbrdaVqgEH4B8GkEHcyrMufFZERhmyxtiermXdq2f+7q4mbFNANJ31IuJCEL7GO7F5I095JPdA
wax/7evKxMoI01vO1U0LpCcb1X1Ar/Pq0SCZPUSvqWmOL5355LNNfy7o5pzCWE+Wsm1Vca9eqQ19
lr9mNV6VPseAo09ENuHVml9M3T1adYijDr4WKXNLBoC+2n9kGMFfYs0m5V04031lEeBoQtk708eP
iJhS+70j6HsWqZZsIlrl92GuQumnd/gMAvDXpBIDPMLvQxpJswHgOK4lkwDOfPrwiYfbipTPjFXv
cq8JXiETxCD98cujLnZe3dw7W3UrrvFUTqcZpkIgNOMZy2AI6WFzkxWudjvY1I3a+YResS/WHRVo
RqlVj0QZkhARua9FJPJNPIDola/XBAVZke+m3s92Wm8D4+C+8zLNzxKn9l/cCCqGXyjKs3wWzWP/
D+fJr9YLfQ52dEt6fX6NMv7/65fs3fqgq96wly1XF/3pISFvYvZfEmXIA8hMQm+2HeRpRGNgmzCC
VbeyI2tYBUHxGiuar9mstylSBWW9laflw59XkCxhzxEGAxQMWroadOav9YLcW4bFeINczzzLJYQ7
Js4OrMHvGXIsSdWvGXL+P95Dzsj+mvH9HuXUv6Vhc5AdTdnptJWONFOnIZdrbo7KMSjkxyRvjLMc
Cr2gv7gFET5/OqO1kSvbcfZ/B6XWHk3Vf/7uOhOrui0gnp0MArtvrPlBdqPncb/KUvYorEqgXM4n
HGyF85ic5vSOtifC5BHZonLGbJ2sp4SVWmpQz5Zj3w9WY3fcwwtWu8z9fvieW3X1cxgU2u576Hta
ErRrCMqgPJeBqiS7rujyiyzgymeAYOJDM6Tnf4wP8zR5suKknF8jlxGl4h6/p/6ZIKd/j//nW8tX
g8MoTjDkl3lT80uhnfTDGzEY9EABglmw8MNQrb8Om777OpSLrnxSo7MKn6wBjXcSbYlQxI3u5UNg
YvrrSyjG32PRzNlJm5km+2fe/PKw8FArV3l8PyfWnPozzsfzd9e+VzlNfDE74b/Gv9vtf8a/W/1y
fSjHewzbPYyTQx/R3OBDdXHmBzsuvYsJyxZEnXaS43JIPsQdZHdgUbRy57ngGi0DJGTh7shx/pBj
RmxUJ4J34OV03QOd75JN9UNAdfkBRfwHW9v4LE/VHWwfbXTNrTyMuyjfJWCBwezyQoSi1rnummd5
BMxcnEHpXVKS3TU/Dj88fGWrIMex3behdZO0CkyyQgs+isa+S5U+eCSczt1FqmFsdBKJXuZXmiBW
1k4CFjGYVd+apSu7zrV+mrMivG+c+kY+Uy1P2cWJ8TOaZ7GmQQUpx/7MlS8n8hE3bjyQfh6XzqZO
wc1AKhc3te5AuxUTqgjL6NvdBGLzRp7RfBpJPokF87TESZimVM5b503WzhxzuhQOWSBUrkW95UKV
LbRJjWkPaHGzpWUCSdEfyGdCXaxwuTl3Xg2orDXdrWZP5oVYT+PrwXJCdR9bCiWy/xhvUlXZh8gL
cbmS/D32ZnUKi6Kd02TCAPJEeuiUtjoBcYD5rWBX3vsxyUR9+Jmrjv/uB+Lnfz9B6Bu8D6byt1N2
SQ8DyfFwlytwi+behOvAiVFr/wIvNHrs8mZNYur4Ugkz3ZsqgREJ39TKL+rsyE776Bd2+un749eT
PyP//eRf5hBsqONEFH2WPTQGefdu6qwBZXq38ih0KU6wEav3ceykD5GbaNtSNbOVPAwMq8foJihN
acMBnpuzDJQh2XS0F055WHn72s36XemU5qUylXAdO8P4wD0XzCsxXu9WSN9V0xyq1f1d1I7Nr9jQ
n3sKsS9KC9Q2EH5z7xFWuklUnLGqoiDPQP2SqOVn5zb01iu3R/Q61beFLZxTZipiKU/4ocDGmxpP
EBjLnVWzgxSZnb6iqiaVk1fGQ4tjd7LjYxEk5BapYFTy0G3XkQ46VT7ze/W/nuVuqd0GERibf5sX
zK+N5rP/53n+UNyYnS32jVmGByOlFjAS+nSvtC02ZC11sDFyQ4rbT8NV8GMUnXvtQhCrZZUaB7qo
8aWaamomaT68RHp2I+eyZDm2jTq+Tm1AuE9UiIua69B9S+c8OjUUOrqufPIJyKZ70D20PTznhNzF
rTzr5YQ8qDohk/Ls0BfWpXRx2Jr8bQNZIWolmNx7jMXdSTOw2zei2Iz1UD3jqc92XqsqAHoHFDvq
R9zo1TsZvt2aHyYkYVlUD6SJ3ysirt9VayAcsvJAiHiqdqOWtQ4VlhO+GD/jOXBGQ9V9HNUBbLh8
I76Q7bf9LUrAj2gItRWApfw+R2S98v3897O8V/J7gKcQfuZn/zj7fzsvmt+ZXhnv3MPXzhUapZ4T
dNcxy987o+lP8gjJhdgqVkdY1nySMkx3JQm3dr3w+jWhI8RRh6+zlYdRHSVnhXxneZTFNuX+ROD2
NyFmRskbCONpa1lewrULV+tfw2o6TVsTyOU26cT3sJz9H8OAYPM1XqCC6G6M0BNmkZOeV2fwreOt
2xX8FLaoblU1oSiNRBymm26D2LYiMMTzKzI3/mw6P2ZxPKO5a03fGIZD5Q6pyflrTD6tMnfus+pw
fTgrj8bB5RVFlL1YbiSwJPs5beoiP+pAhXFXzceNyQLm6+nfToXBQLRbZ42QadS/zn+/Xj7Tqrbf
aEXzgyhxQOSy60ojAltvnoGOmdu18kzWexFRO/Px9+m/vUY+lQ/fpzMHAebK7rrHFoiVPQci5BDD
WjW6tXyrIlCQ/wsbuQVNZl27/OMEV2Nn4aT17xN6CYFBvkKE3GGrONAvejBRcPACDcGEyOp2FXSY
5qeWP5UWpEB0TeGKjGNRHVNEdMWlJedmpef1LgpBZpI4rD1UI4hCP0yv/nyUVdXwEG+nMdce5MAQ
k94JZ/cihyhaxKRVqTb3Ima7CljVLhuVtTwb6ERgjgZ0mMSy/LNpu+9+a6r3zfCjy438ripj7T7t
ooxSXFNgxOOcfKDRixct7kGSz1MiAhHPhd/dyJNySFeyZlXO9Dn5JgbUMUqI4SmiRJm1xXNC3sal
09i4D/2UP7cE1+5KoIgrebaiPrkqzKbdy7Oqn73GZm3fDOSiPZnaxoTZsv/9a6waD6ez4BZck2gz
56CjIZllS204pLekPL4NaRYdwsFzUKP8mefLYznRrb1X/CjRQb5WvizMan/XWuvGjGnz1TGexIj0
T8Mjjrnrq3fRKgA/vak/DdQj7pC2UeKaT9gKQgzugPptV6nEZVQdBsb5BCXbUxBrA3dvWnuNkYcb
tW/qd/cltltaQRSsNi6Xi12HC+Kr4Ki6I5jNyH6fM5Td4AO0JGlsseseKJOBmFT5caO6Cj8AiIO/
0UXPztsbD2OToaDLrHRnpLZZflTJVG3DSFmLItQe5INGSB01KeMul9VA/DML2g7ZSZ5sRFiufEgi
W3nWQvG5VeFVrOTZGjzqMcGXRrOMtxt9tbhzUn9jJHTHB2dQ910+mTdKFpNx3wP+dPqS1oAczDFY
GbHdHOVRHXvmTYLw+2zPVb8EvSGtnrbZwgnHYTe/i5ziQtineUiCcp/isGzCOP1R2s3ViTsd+bJR
bymJGrtGLbrr9wycpFcWr/81I6kQOpLEQMUm3eH7oS3Up0UHkDcDFTlV1DXbKss32VRPcFdybefU
BT0PqZQK0MnvOhWoQuWpyIO+j7koQJwa0vrOKOtwpVK3iJVOWcuakQM4Lwhb7TlhR7PLCp3/i1nP
mRFbHQ6O9uzWgPblfDnuub/Hv+dnXf0eprnJhaOyi4fYJXVAetrJmza3ACa6NRFTxXMDgnbOC6oP
kHbzZ83lY6y2AZ9lJ370TbA087BR+eOZuz/hTB5cRJ0l7cKmnLwWCInWAa3cfEl/SvVN817useXJ
ePDRQv7HSblFj9Ekrr0QcwR4zG4qTlBDrHuiqp5lgZ9AFBKrB1J65Dilzb+Nd11RbZ1Ge08tMCWj
phcr/vKit3pirz1LiUbffG/htT2a7ZhufHbjRygyNh+3XFvahuc8mCLYfK2TJ4rnqgjDdT8vj7Vp
hKXcWemlsbS1yn/tfVdWgNo0516bHb8p6jh59GUk5MjPAvc+ChC6YsH09/zfINSf1OJH389EzsL7
xLn9atA0fSYiVqy6qrbPXIDGg5aKcGvaQXofpxtbUTyAvHl95UJ1cVO9eM0COKhCneytPCzmDNNK
8Z9YBRMjiPJ52c/qBpTnRIJnSnpEwrIJRWfdTWb+U2qgIo8aHJ2n5JyUsQWlov0aj3udvKZ5XKhd
89fmPyV5mHaFcxgHXUNayK/SCDdjk4c/VYSkS61V0zs0is6OG1W4G7KxukdLC14grV87OxEPacn/
9uTVr+mkjuu8NYOjYSfFrVmapI3lo7VVgWEtv260TmIW7HtVjz/oWQgl76zG7OW0UvsWHx6MLwFu
RB1Eki9BCZLTrA13o0tu0VAgHrtLkqK5zQz/SRdDwYpSqe/LIhXkj5tHeSQfVBpH61mkBwKUGdNY
hIcvEwAOlWI5IOE3tNx75qIbo/exDRDj0QgpB7WZaDT92Qy7W01r7Z/z1NLffm21RrJp6o3SWJ+F
N/lnfhHhqc0fcDLScDSFf5bD3w+Vo1BwlB2h1sEKDSTRW2XINjZym0T+WX8ookDnns02yUi69t4q
WLnPOyq5t8qt4k0TZXqWGyehgQQWTX1UqV+yt4RwN7gJpngWthXwXpJx5zVudXIgle7YxbM7DUkH
YTmS5mQNZLoR7CdQsM8jaX1yPBim3+OmVw/PKuMKUcZLdcySg220wdW0+lfUZ2xZ56MOrf8BigA7
Tflf9OesOZ8F7gtEfj4rJ6eKuytHU9tbUuCGoA9R1qxrU4YZp6VMj5KN8j0uDz3+cA7K13Ui6GHg
hB1ZSWqMNAaCHTdwjcwSG60pTeyuXel9kj0XY/SRZqbxqzxNdTH8YuHyM05q90m+lv2impfevYbm
AIaxanygVF8DYzN/GVV9zMZehY2JLytADHMf1OTcCE2Pj4PQu9NoAlPLPKOgRhfRPyH7p6X09D5Y
NiwlCyT5VEzoN8v0p+vPkGwzwQbWAxnWS9Cq7pA1OyfMrH0FSIy6UqvCzm3ElRBUa1EVmKxQvZWw
lPqnDgHsnRM2+U1TwoSVlwCW4/lKVK15sEZwWbX4kMOt3Vg7oVbosRJMnrpRQ5JHe6mXHyauouVX
71HLFH+thpq2xDsJpb4WcbDW2MH9Pg8qkqibHkE1F2X48n6b7qV9NXRIm9SRo67kYYHZ7zTgN1hI
+yuLbvU+4m4oT8oHIrRu6MEEeP/z7iGqyWq2DI+9TpCvHPoV+l4ZTTTTjVbEKzcZKyIsORV7/p5o
Jvskb4xNlow38UBD4c9tMmzt4SbCe/R1Z7XUbpAzvg79+WzCWXlL/Zf3INoKQ1eXFcTy4I5xh5ZE
BdOH/TQfNrhI6CvZWhltGtAduHHdZt/15b02C5in+SGcRc3yMDXjdk/+w32Z6H8f/5rRxR8mpo/t
94ffri1WJMKc8fJIxVfyAiEvFd9zGmAy/ZzMRuQEaSQreQauRkCwqNQY0bVT10GWxXsoKg/yO2I9
hRzcT5RoHzL2/Q3Ks1/fquK+RH5TLzuYZ/S65mqZrIiRqYrQVHXSnTwsQ0vc8BEObmyaid+VtSxh
ey9f2xfm8evaBwsZIF2dZsO5bVHT1PocRxZorIT6XGmPmqCMRQbJRc0w1zlq6N/IZ2J+5qh1w33t
r7F/m5f4tb/PQ/X9H3PlO4n59f94T/nu/3inWd6+rtERlvBnDiQ5Wo+5KXayy2+PZbwu2DYf2OX8
bdyy43hdK0GwaS2yBZzZpiTNR7odOxVRjhxnXeyPezlKXek2N82r71sUViU9gKU0DaZipxRVgOkf
adw0odEB4/fPGfKkfNH3DC19S502RVAWKnV7FPPnBFwSv9ev36784KiNGi0t1JS/f+WV0+XUAqyd
FJXoZjQc/YmywkDm8epLaIIPfxjrX1zN4BfmwV5vtOAyDEgpZy07C6NhD+URIOSsdC/xMi5BgtPt
mQ91kRzcQnHvxw78bzTUwwbUINSG0SHsOJziVeaY/lk+yBPyWQBl8WCVBjoEdlZyn0QY47QJKqVE
lslYMz/IZ6YxbQxNj851xHccqirBBi0JVqaR01Av3GGN/yk/N1XSHshNGCEytQAH0T0SoOb2r4Ra
3yI7Mn/pI3cr1EU/RIAV25+6BTVC45gMfXedKC3vYAtCsazj7hrNY3b2wVeMAKRwwIeEkMLSgBCo
u8yvHO88FSMi8Pnk/DDaAF6j3DCOZaWjJ4vCc2W71r4zKbpZhcROiwAvgPUc4aA5peUQXL9ndIaN
NLL1UQMX6fR1NkK+1eX6OhNZufORjL2WCbLOIZ1vV1mJBpAavRwfdAIoqiFSL8rQqvehGd9XCIdf
E7azXy8v5sOmDf75cjn+/XJPC//2clWdCA+avzqR19bSiEmYb/FQnqsadnIXNFfCXZxzSjriWY7L
Z3LMSmcEQ5L3W3miEQGLNy1x36pOj7d6GihHheX2ESNuApKjUdaBw6Ec+374t7FClNQ05U4UnmXa
9yR1T7Wr73Aeb8O46Y5YZguwq/TRjl6PC+DRbsRuHMtz1RqbEk/fW283qAC0qruU7HEPTgwzNvf8
9pGs7R91plg/56mFP3TkzwWngSTPilazsI6R0P1lNvXd6m+D5tDlv8/XVclUIcZ0p7YhBWEtfw4z
AvQw+DYX0wyLZz+5OKGePWWWFt2qSvQsR2HDaXuz8WI4a7wmdUrCGgBZ7YyAvADPIzKqdBsC9QDM
HSK+wIsVPbCiBUMW5/VJzci9kMN8OMGWGMne95IrPT8k6D3b0iXepiM8FOMG/wmd/LFKf8AMXOJk
jd901OHrQR/HfVb1RIGiN2Sh2w8zBJqnWhN/6pkB8WI+KgqlS1eOk9SnfD6Wg/IwGZtbbver3tW3
3CdDZDHNUq0DUP2tnUIvZYeN+HhnWBBBqyfL43vzi+yRW1hzdhXt2WKpejQd0srNzN0KjIBai+ey
DPqnwIJYb2og93s0/DtdTNWisvRyE4FgaHCgrJNpmbk5208YAXlKZE3ohnexlrPxtEKuFRVLjdq6
Q7tyE+oYIWfqvOOS7cMGsEScn25H8EnHJuuxksb+JUmEt1EHOryx2LW5gUTOEnB6u/YBzzkaHsKV
174v3nRIM2An7QldRNXgs6sb8nn5+cMr2OK9ZwfV2ousYgEpG3F0JtI94UvZylXFIjPbBxFCrSty
nATEBndIM6ZpwmCNUE9oZFP11yH3CH2I8e3lCquvgTgd7Ev+CnzNjCW0j6XDTwmrRj8QfQPL0IBF
4KDZVfsAPHG8jBViHfqhirc0iHZ+N3TPfgxGOK1eHPJBKEdVL2VAYBBV8UOhx+ptXOrZo90ZL0gq
8iW9s73lRZ+ukiH50h88gKQwq1WSigHk+RA29x0qGdIH3pNGJfegm0Nt4lJd+SlMdg97LKIS+gaL
wULElJSGcvTraIX2iLTDAKxJ3Th3NdUMkxDbNbjrh5zP+WpogPCNWXbXZdataurA9wiiKaBPY/VY
FLUolmOejqwZ45TrX0OSWowSJwe2Wxj5rCakL6inexa8cPzi8NVQ73AJ70vB74yw8ZuG3PhlCqiX
iF4tfdJrcJdYCGGG+PVCAFZjX+ntBfu+aqxsZiZwfoxPQV4T28GqXZSzcGoCNErsSHbvVXDz+wfW
7r/CQbnRfJNYT+dhHJybuGdT5tBGLoeyXbIQAs+Q75VSgVRUXOc8t6Xu529aqjyoGrEm4HP9PtwP
psMunUJJ7UKxHkiMWTc1aHBNDfehC/9GE2TmBMB+wdfqS0KIFq1h7SJ73IB7AUsxJ8PEdlTfOHPY
1WSQ6KEQ/CdIhVolCV8oU9u1GQmStvEbBkm3w+l8Cfhw80u9bcwRzUC48xGYL7opKpaRBtKMuOcz
bYMrrfjHkULzInDFT8N0cZZVGaCB5lfDn8AzqQKkYw/uQYvGeIs0It+QsBcjDjPCNQWPgZSC4Se4
uWaNvhNElmfT0TmAhE43ukmJ2qn1YmGo2KjJVaIQlm48ijl+o5VAes4jGcerzk4NqoUM2K16B7j4
7NTeT4UA31Lto6WmUj2I/PhTNVRc5Jm16qiBR0Y2bsnqu3VylyJ7jR/PaBedoTQLNSQBvSqyn+4Y
/8yH8snWzIeSgJlFjWBzYXn8AmuDAgt7KsKZer4ncieboHwmXLj1XBIqRXMoVHoS1onoYTg6OdDu
uAf5S7nRBWL10OONoXJ2dI0GEnRud8sQtwB5O+laC8SCrnuwtJ2afrkYzuTL/OrHYOup761t3Ns6
gfRuRkJb07WfTjre+6b7s9OJrwwMciYLUKtlpH/oUwIsEGVgP3gVmnl+ANGBv8Jmid7AWVllTcye
h2N1RPtEc/tOb/ElQndd2sVUrGydZHI1xTtVjSNNBhzclk9MCNLxSpCjmmaNtjDHzVhWx96KZkcI
VK5pfMA/+ZqHRrMgt/M2CiOMz16+hxf5zn1j2cXscp1qJIfeb9daaeE/60jEql78kSQ1wE9X1Kv3
DTrX/E5pYiC4Bnl1tpVRTetOqeK9enlx1fPeWeRZ9WFX2bSB/PxOoG4+QZ/OuyajdKJ+mu2LsUzG
st0Ll/K6S5nXTIC12BT08RD6Gg7Rkr9lyxXkVTf1VQg1wJKGABU8Iz8gTkuwGs6+KqxPOO+kbTZ2
uCRJFnKJG7AVKMcV9YF7MNLUexM9Wmt2v0ECSzjiACk4KAJETfbPEO321nu1p1FdFSlkNye2DwJP
4FIz/XXoQjAfKytaNiZSPod1aV3x56GGarFAhturRGOgnRGL2JjeDB8DtWrjZrbdepURr+RqcQTS
KSdcCK2djuBoNRQV+ctDPt1iMnoyWQwKo3UWNhFGm6IZ1sEYf9iKqFYlVIWFFd9V3CiAorrt0h/V
G2eq4t2PUHXeKRj+aNn2r9na9oZFPksKMM2Lg3hD47RbZnZ962h9QC8POV8xHREhsX8N3YEMQWq+
w/AUVKM4OBTOly71Vg8q07YKYgKHkA8s8QUnqmAJyz6BaIF0qU8xLub2ti81cPSJ/9zxXnfYT24U
sBKrruU/wMi6o6ISJMOVviGLTVuP1LPWELrDdUv8FQvJKVyaWAgPQVXeh77ibQvfGnZmqNxh2aMo
iOGaDdDs4xlW7O21m0hLWdn1RB3XApeHYZ2FrR/7iLCuAYsToNL7OWPJ+1R6PgKTN5GqbvbAlsy7
JjqQakdWsRX2S29sL9QmlEVtWw8TeORVi6BT5dqpAs5bjhXYqXDSWbPgv21G9URWMGb6ZJMTTJZV
yMcHo/U2lMFOds6fn212j1ZUvwTloSog5uvsxYjFbBZJxTaQn5FI6OnNNo1VNrTcbmiAOT5OOKQJ
lyAmV3Y02A9XWDWXpZ78zMPQ3ww4DUkyBH7bsxYAAfeKXfkJi66/474LoQpdXx/NKhFyUhRMxOYc
jYzmNVGneqlMfGEUEZc4eJ+8iPXbpAoq7hkFM9/n2k8/G9Ds1PbBlntGvCJV/pddsVlxafJZdbqi
luQtdM/xV82gXiqBG5FmqLlhJ0JmIDfZMtT6c945hOZ40Z2es55S+8fYKBEU18m9isZzymLtnIuR
/AzD2XpCOflNad3W1S4aTTCQiELh/D5RUJ43hTELig5dYIXB1QBWDT+/XJrxIABgGiDB9fisKk+h
HZ5KfoUL32+yg4k3dmF36kPXKWJTq8ETwn8DMPGWUMtqW9rBR4nod5GnTbw1YT648Q0GIG+blPUG
xNaWbAUCQpSWd8mT/bBLEDLMf2UsyFmfmdWCncrFs9wZPFq+0TL7ZWfJTivzAxreRTKp4cpp9R8Z
SF/Nzt4iF0mO06EPMg2uVFq1cQgftKP8M0nuCpbEmziysdVZ40WpnXLdat1dqWMb6gjwXBRB6FEs
mw2n7CtWg1A3KBbwF4PEW7kdGp+OSOc8n+r1mPnjxkuylWJ5ZyMxU/zJ9POdeLhCZYZ6OHpH01U+
TSsnzLihGZBS6bLbK4EuByUxfmWZGx7St1qJHuOAQCS2IMhC9OHWM5vbriZeWRnivaEjOHL68+gW
Nmve8XYMSF0xvXJaNhXGOI0VKEskT1yTzkB31UPpH5Axc0VFDcINz+VDTBcPlLAKybEunvEQAgUx
ZlRM724Iygi1CpCovexVwc7cbQOSB7iul0NzbUo3Xlq98tjnSFbziRg11ghIh3sNwYT+YQlr2GSl
RoIEuKFpJJc3Zpvq8CNNZbsrFOuH8IEEBc1AR4Hs+DoOiM6YnOKWzK1sZeUEII+aeen7chsVVrw2
+7Fd9VYeksuaku3ekH4D4fM1EdW6V03zpTTFvhxbZzPBSCSdKf8ZxO670rRvWph8BEnwWLFcuJl5
q0aQoGSLupOrQYnIHZKYIrKFQfMsulF/JNWzX2JFuxhF6cFdniNhKJNvEzvVF0nfZ3AP7OgWviBo
B/pRRnsjTBtfVFgsA5P2d5Do8aqxmxuXnNQSKAGlUMAXhK2wQQrIaI/itZJoGime5lNqXVIwWNHw
asXeXeSqOqHXKdGGpDEY3nMC+XZdps4d+VfeZiIxc5FrrPfSwePThIwP4yzpenlq3AGiRFwAShIK
lZ6VpAhx3XT05N02LMJdEOCu7ahJ1wJDBB8QFDLOBP4io9KEddVfwWVoljnFnfljV+zjEUJoT/R1
FxNQU2dnN8lmIzahlwGQ+nXpckUWY5QR7NW/+J0l0EQpCGbEm+bRxcXiBE/LoRwbFPsxoabjksMd
k5pXoKwZUAceRR0dibmcE3NxeTaGj7uk3liFTnBxpG1HjyW/b43FsTmAbLB2vZ+fer/6YC3S7EgF
HzdgDumVJ6I9GJEGrnLwyUuCetMaNCEa+9IT+YMcJ16VAWsyL9a5IZWsK0QHida+lrG+CcIUpyoY
pQ2Qt2nXpE6Eaii+Og6+FMMa6QroBD53NWWXWsnX2mioa6Oedm5Rcf+cygPBNyq+4Ww5OJ04d3r5
gMkZCaj6Yek2H6Wc1o+AUwvX680DjsuGL/VWxFwjF0xRpYR1/aPrvRsyNbKX2FB33sy/iGzSu2fd
oq5gZK5JCEohsRNN/lxDJiIKhM1/ZpoUicJ6hYZyIwRGB4dtQ0ehdemF7/2pz4S3Bk8rtmbZLbFU
2ks+EQR+jQTRKwYOUB/7khs/kpSnbVM0Rwuf2uhaSdfj5PDXYDv6pUijK+nsE5AcQGiTTYWS2Ly+
NqJlLrCcjfqx9nxzP7jEoEysv9uu46/U0PxlE+OxUQKyyVznfYIssVXMwr0W9EDo9FzUzlegyZCn
27q2jUfsRpvKN52IrskeP+m7Yi+A7bkNMzajtdCDfd5+lp73gyhMQu5M/6kp+WncIQfbPrzYuZdj
GKdS4roeVV69JsxnSKH1ZAOCKJKSh1Qp5lTGB081CvhKD5SK0oUFuejad/xaMG3qXrLj/q2syBak
KE/bZOR6qvNf6MT1rd7W+cYU7i/0wpgbnewJRaW11aPwLhTptG6i8CYzDDLYwdAtwzjZRo2ubgqH
a7jDbluQWuLScioKdnaOmkDC53+oN8xsW5rhLUKA7qQ38bLyxmmlIQZcJYq6K/rIod5L85aPXFag
ZXdNNjBRixoiVPSjHo1cKS0qXHq81wFJBwFlXdPMlmDtNcLHGnNBK5v8OQoVS0Oxi3Wuaw+JIO++
MNWLqWlsGUxzVwz1tOR6MqxSMXIh0du3UgtuSsDdC00N4ARqxnvyPzydx3LjyrZEvwgR8GZKb0R5
R00QhCjCe1MAvv6uYr/zBh3sZkskUKjaNncmwuMPfoSyRGHT/kRsgywmIdp2S/Og6+KjoiknnwNp
AQzgnC3/cc4wkDMh/CrqnHdc36ulhe7a8SW/03cBuS8kAo1+AAOpLkbmX1d9/Ilq4q8J6g2hyMw4
lJbqb8sufogjdmNYPFma+Zzn6bhqtEKl4WBesdfTapwlYLZIjkzXK8xvahu/Mr81vVF39jBdzJwr
RZ/P3uS5jZ0xp5XdzPMmKe0fJus3TdrmxzwkAGpF0MSM4E+6S4Ae9o+jPb5qLyoKPpuRNEDPkVsr
gftWg+stLHgyFm5jvAlFmoQQOeV+NDsatMhDOR3kQbFL7J5BP5hYkbIIfQpQwEHzlVvn0jCeMrfx
10QVtM3VtafYj36JB7Z8b1jWkpQkGh6sHo0+O9M5cRAoJ32gxw6aHCl8uxBZQynHQE8RQk+R0YtQ
wqdSQzSnSPLHuPGgxTadaREJ/D/jCM90Trxd0VS/Q+wtRAxLdQHZyEHxdftB0clrtBmVZZ/oJ8n1
aWWF0XPq1IFwM0ayWzs8+GOzS6OP2hqMZeylx9lVQWV0zkGPx2Rp+wVwVwQhJklVR5XISdV2qxb0
CKzOGHALwKfNlIqJd/Cj8XXsI0aIBhcuTMQ9UZZwvD1In30xM0ENdOTBr61XTE421wx1zSzKOOWH
3BDTTu95vx6S11QR2bGtxwvUh/GhEK0GYiJ/CMewwFR6IMzHZlFXWLkZf7BsRpWOSNvaGw/rx1xt
vB3bnJ+cKFVqdrogA3BWCqAAv9pVVla8GWRbSumE7LZ4lXgFyqcdIFOdzrXLBOvWsxwHsKT/1bdU
BiopWtWSeCwqSEhcmXZmoQWMcSL5jZL8aVzn/aGjfIMcXpysu7LO6UU1QAnmulxRX/101NRZAVBq
d1HeX1MUpwhCmHgdhbJ1SLPXRoz1d+aoX7Q+znqOYySEmVXQxkjbM15frU0zWjKqsLZM3vFi7A6G
lEGnjCIGst022TpgN6LPem1ba1Jf9YjUunCWycQwm0/7eKcybecZnC2DpBo6IucAxf+0m0YV5BP0
66EaKxuHky66rUL2ixiwB7t4Yr0ZsiNag6VZst8p7trVczyDT1cdL97YUxKvUhHtgH3Jem/mHZv+
6s5TfWCO4FQYFtSJxqdetBfHRAAvI+Qxw7kmUqFGWtdMN5Z4ksiBX0DVYcM2Q2SAB1rAWey2S9Xv
s5WSeEuv7pGb06l1I+p2Hh1DIBo57+aaUlQOxKFNBBJkWD5A2Jm7qWNzRL8AkT9UOjV4f1CYhl5r
MKDNzB6aNjEWRgpf+agR26vZuHInbHOCdlriJ0cXjku39NIVM+tUwzgswKLtbdwyLlrFCRPB7Jfc
Q2rTbN6rCrlcWhWfTGXVkAepFPqbU8pg3apxkXvNgVJBdLVsTFxZFpeQtwdON6KQE9cjQ5YMDNrT
VRUDa28MN1FQeY38I663RU+3S2BnpSgAp92imqpi6WXeGUlTnogal6vGrz5C14O2xgFwVPaEYJEF
bE3vD2qjTEuGnh4Z4P6ilU3TQDgrEH32EpXh3QA50KqbLNxzlp9doNbe8Gbl6l+dmiklKtQOhnjc
VRkqz8OcrkNE0hy7POv2wByNnSwxBfFGdKWAnqAEXGYzKt4hTxyDMlOgscxIfG16qXLo/jcpEYbL
PdkWavWniIFg1PR+RlP9UcwZtYhpftaH5isebQL52joj5vjhsq8hTUwXaBMhcQ4dEow1tyJhIBQ8
NUS8BuhIXXSbmNYNCFH3Ce58bZMwtURp4lC6zbAJu7lEAKc+ZCZWKU77Y5NENOVKVpJ8DDHUnKMs
1tSNH+DBO+kkVzkdRCEey6bd+B7FarttPuywrJY9KrVL4cbYOOD8q84gjZg9/TSDMgJbieEEVK5U
/SWmALZqCqEvZhEdVKV/a1sTLUph5cuyDF8Zwr4OB6MMvSWcaHC8GEujhDPVy6W2LgLnERniSC3J
x4vwQBme0Kt904mDkmPQbTNCjB3t3MKoNqUhki0KBk++STOLuZF96Oh7uwTjBPBxiawku85R/nRU
VqMtmLovVctR4BavqjVRWosRhDLDx6mrik3ZQaPpx+q2stRVnIAAzcMCqajE2mZMzhImsAC2oQVk
w9pOTXWmLI3XKit+4rntIYT3AwpP+tqu053XR+QEwu6RueiY1FOKlaFWpxDY4axhn+tm3fDYkdPw
ERxC7oYhPxDGCuJyaH9/F2YDUEdF9AhsgjE2V60Oa9La5giGeV74hCIDkN2lU3ZovPkuVEY2G8s1
TmPpnIBVVjsy0Y3KA0YBHF65ERnkbsrpGvnTw+Dla92rN1E6n3XD0wAn/dBJQDb0EUQgWPlEeYdZ
VtYL6qXFyPMS1B6Fa6t4DF13F/beX8HsxLKXdU51pHPSaqROHkhLL6me1f5kzlq2G+v6rypXUwMG
pgNylPVn39WcfdSJJdIaBQfdRQB3Dm8AxYfFPD7oaVtua6MRa32ASG8sm+3ovsOv41Iotb9zHUCU
CosB6ToEuuO1UqkiF3O113MawYIT4dt5dGwN+73yMXnF/NempNdgPVBQDd1nP8wPVedpr/rghnIt
lkmfIhiMDDUskgu9xdujFUyXUyct6ee14q3B0quHjrjEBdqgVETdcE79mqaLbIHqsojmxpwkIjJl
I6FJxQ1lO59WjWb17doRdrnv87JcKkDWOcxQsTR8t+Jn4qh3NWItaCNQKsAvWsotQx+5yZHk0yl+
IT+P7laP7K7LNEzZEsI2RkWNUQCJTWYYpBjWqWn3rezELJkn6f5oO745bu/BQR8+gijl2GJOqQaW
y6F2lLWZEjq4jhJoERkhHLwKQiT2cqTklRa7ggLcOoUN1WWkErwurAZ0UVfW4FBwaYedbVAHKeI3
iyID6dO06ISTrtQGku6MDjNKjFPJzC9dpqqi8KQklzyavKU+jajMhg5HPDKX1E6nFcjjvTMzegSh
Hlyx+bUpTXkRDtywMzVMFRTyQivRpKlglZUpuuYPO2iJ+gUT4e80eJgYjH/7TWHClIdPKMVRHeW2
JTCLc3eFVUY0mYZcE7ZXdJWtFWpsi1CM1GkT+4R/i1YOeFakDtIlyoUPeogIbxpX1JXKJ3OQmPgO
75gJddlSRlCbRoWwwIoAonqHNu0OHTz7eVU30NvPB9OFilv6JERQ9Y9cm0/qBGlCmVjZejDch951
ENXN9kyeLW3IWI5tX0/gCSq4QWpAgY4Vf1h6PC01reg3Vhq9ITyAEiyQ8S5nKZt4upBCMRhvD/A0
wg6WtMNLMePiC0t9qRSOtj92m0HkKx9+bZ9eWuIUB9omsBn5XFyBGNeiY3bOrqjUUpYDeanx4PIh
eo6IDBdpwQCjN2ZB5os/LSfeanTzvYTsKoEFeJWI6RmnxzNPknjj2rq61AYEIW3lNDjlZydFUOCE
hGgAAgLs121CY1W3lmlLIYfBoWWH4h1qk+8VSCcvWltDN6yzVpuPyA+dMu8lNL2/Bl100J7pj516
p2TUlzYJd62izWTFDkorygXyUbEs0Pgb2pao0AQTqY025Ky0N8w5fK1LsYxr/Qk9sX3uu4hlvKmR
Py3IDj7lZ1hO/zGoHg8g3LtN9gNIdovsXQDLqoW9dFdAWk+wKEFkpaaftLQPtFdcdNt9QbHR/fXm
fpPp7ds4xNvSJ7g3zZlBFoEzJb1jK/ZLxZfDLFr8A8iJlj5PfTT3SUN7MY+neWk3LgkU5bxFDs1V
aCI8DdSJ04ION4MDDxON8oN0Ap2Hlo1x1uOCQQUTdmtjKpnQzva5UjzyNNVlR40JJB1tFTFEV80w
tyqCHi5Zumuc+7h+aNLka1Y58r1TPwlLylIaiFNHtJgYiwSiL8qXrupQbI0qZdWyOVVfTs6qnrcB
VvbTz9qBiT8oX7MvqH4xfT3RaMUQj6oRNaqmsohpCpV9bu7tIno0+rF+8JWBFD0RPgA0xHMtrpyx
sGLl+Va5nvoE1WE7BH1MKciju0f69GgO4bgcrYL6bH6EOcrrCo1ZTtwDEn4braEfnwigS0MVRyvD
MDDpBDLrWTBdqQGdRd/mVn4WRv6RI5NZxikgMqSVY7IRFXnH2tXwz5EVPXQe7NpGMEIJuox1E57q
mCM9ZfWaPsJi8B0wYP1Xbs4px0kzwQxx8TMsULEc4QCefSFmjhYx7f9N60UjVchx05dIGSh0/4FT
ABnnCM97OAixGf0EOqF7aETyOFsMfdyPZ6x9+47KZArNiKaI9pGFTR987YGBGykK0K5Mb35IYLha
grtbzMP8muXv/jCar7DErBhwcJeQtxN/a9Frb7mw+ZMhZi3VnAT4c2fV+7phorLMh5Mm2/r3S7Zj
x1g0TrHXSOmaiuxLQ9dk2UcwOCH4RuLKRszn5seGtGuUogmd262d8a2viOs6qC9K01LWaWdsC6/b
U+59pvf/N0T2ZxROb2aVfbhqtacU/ueo5ZOoDUbQnBSen7I2Vk1qrlvrTXOc9OjZ7VODvl+cNGt9
BIE82yfFYjAYSGNH15DSh0ddQh5e6nNmk6J6Ro8EEpH1FFdBBwrJAg04ADCHSddCzz7PUbyvtsBX
0x+nFNKrFE9p50AXYCMnExs50mZU2SIKTR620B7EpmE+ZGXDOrT0VFwPsxhEtykKog5ltHFiODhv
UPmtK3DATh+xc4X9WIeShrYbnvxO8HTGqF6GXvVF7YhqJD3i1jMO6Kt9KvBPTNApExmZp4b0Cc2L
kZjZVU/2qA5LJ46q1Ry9Qh1M/cqbqkWckMrQKrYG0r6+eKrAxmQSKdGGGqpLiNwWyEp5RnGb4Dxx
J6pSUY1fig3zkksmUjCmhB76dYIN2CvRfTQnsL+KlW3QltYX+kz9xqjeFaU7FSHiBMCWXjyLwjus
oO3CtJ3Pvogf20pfAdzWNx0ye6t6ESYDsH5KMUQEMM8YZKdZuO9g5Old6ttjmr0BiFnCMgv79yge
hqK0V5ro3gZLhek5LBf5HD8lKZ3dxKVyqLQt4ARUaobY1jkuxdaeGanWjepD16gwQF42eN3jlINh
SFwccOQ2V6EiXpvrOoiEaYfqe7W01Sze5P5DPefyoPbEkt4cGKb1Hg8P6hSjWGR5/U5UyVvch5uY
wu6iVPvrYNbPA+PfC0TRVpIiTqD/geoYaPUIJelZ1TkjIwJSlTqTzLjag2L2z6qLaiCl9XeH6R0+
5r1LLnbszcvaHBOMkHaho3rIapzokOhAGDq1xvXTXQyNo11UT73pA6JRq0NNwknvsV3LdcViQDgr
jI2Xl7exA9ZUNPNPp3tLK23eyfiPSu5fSjNa19Gzp6c+9NYQYHeawygQfFgFkz3JWDx5CDhBJLgc
7SxbhZ33LGNTaN9R3ESHfmGMtrkbdeUyJ3DmjPn3CPJxGGlUiYY2Zg/xWFMjHQwb1riuVftVa5tD
2Ylqc+fbnmaAVWLsCZIo9FeORbjsq0zH6hOi2fmrG6bVNnRMfP44U2qm2pYZxsnTocLW4OEZTD+l
XkMonLc8Fyim9ZVpI+EZ2sllmLuSpgXl5Hxq4GlV5wDo9wdWEQ6hLqtoTpu/MypfC6e0AtGiGuhS
tYWYOrDS/lYLDw+hD2/Q2U07B4jksuo1c6F5wTBWTC6lufveRqdBclW5+VGMNUY+pKzbJ9mLK7h1
+H6DVtDaE37zLMuSUV/ukqLaupP/WcTRj1amV1JpYwKqx7BSS3td34ZU1DtYRSHJyJaw1pmM6eJO
q5HCxjh6X1aWIwkHs/bRSaIPJ37yfBNIlhnRy5mYYksfO7PaGyWQVc//SJi9WGg2ZJEmPK89XNxo
D8K3FCNNb8NbDhGzvQKJ4bO94vfGg8Uzo+AB0ugtbv0/zMSNDsR7PBprkwr+VBc73VgXGTA7zdlR
LBmrGP4ZaCQLpzxWVFKZajUXJhHLsmsTGGSh10u8DKrFPHkfZ50OUPGjKlhKudkmHmDi0K/u27ze
2sVw8qHbtWJYvyb9gRHaJ8fsPjzACkhZ1kwyL9oWXRBK23NNg85E3DVrKKbVv6MLW3+kg6Sj9YAC
45uPZgWwSACPkez8TNBPIASAoDfFSfjKr4gnVzAHtX8Vgx9+QTodpyBjiq77iMCoQflFzxq1roX0
Ke7gnotYb6A/xKl4tKtFAnm2QaE17MyDTeXCQ99oYdgg7Wy/f6acTV+8e7TVr9DLaBVTP7EQbx7y
DBK3sFwBr0jZKhWcL3S6sfJLPcNwF5Ayj72FlWDOfTnpcQDBHrONTrlqFYWKQZ8ZpGuE9dWkw45Q
3qBQ2PtZ/JpWmIcudmE6IL+cBrECKIhSAONxSIPnh7Zk8NE9iKZOoBcx6Zt2Fd1WEAvNVIp1KDGC
FIW33qCv26a09ptewQRpCsS5PjxlqmKh7lcyBF3MLxbtNBBRqbMjTts62vRgknRn84NnmPE+9Yx9
OCEdnXuRsaK3CnKo7vZtNrwV5Ew0WiiEuNRLgHZC/hYCDO28bW86n9ZM2oQgzAJEODi3Tvmqoz47
DF04oLrhGeu0L8d1L3psChM6neHqT0ZNc9ilmpAPzbpLhfmAMlKhF7B5JmxbF7kJCDMQMSflrxpm
F7LBP1bm0D7aANh8PUH4LQKd2yorkeYqTC3KQ6I2GgoYuA+/QSotnBI2g53k9IIH4FYMEjhwSigF
LMsMpjL5HDNxDLwCvW7KzDOqmshxCIIWSMXB+5QMu7nD2cnp1Tvc65LT/9mlLg3yNELJQC0Obd+v
YzGDAeyM7L3PY/YMJbukVz0mb/xPYMSUMbyP2ECATBPQKvr1BKylOzM0hSVWWiIWBmaoMSwnbX5q
SrBE8PktdIFhQbW6dsBm5mHyLEoaji5dKdMm9GUHRyHJAspWEhxOxdXtujcXwMBS4ygwuivF1esb
2qwc/Up58UyV6l9fKtwjnySSE4hCAxm/tAANGN/UDBtjp/EF1jXXicwtXRRS7DJlWBN6c7ODukQ1
tonjoR9DExf0aLQ2AYYWxSpO53aVGf6pGkgfcXnNfHVt1f3uDNr7jgWvpqysCQcgxWhzBkLjkHna
2p5CwKSlu5ptcjRaJY1lwDGD1i4zvuquZ65xgaTDzZvcfFEN1SGLIfgVXb0xK/jpCSz1paJBJueb
e0YemOAeSFU6y+he4Bt7QgjuHRKgAJUve0MEunRqkFz5oFCDabHaajEtaxFJuEP9oijmsZOdALoN
lAkgB2KwL9pQEP4DvQOTWIVGB/K/pe2967bxjtTDE0AoshoKNoY5XsEFkUbZu8Jx6cmp15KWrny1
bONZQt36FjL8Ec0Shm5dQRvdni5lZgdjAjOMiKh9qBu1o3HuOq9lbQeFGQeKXwQMG5O+Ts/GmH0r
1XBzLe88xNNRxTdbkxFMBBtZPV2n5ksRzpfd2MdWwVZ201X3q3PaaVfPTaFn6rA9zrk1lV+nGX6G
CpGErt1w4oIqGm5ZOfzUbbdMx/hZ1Z19VwIFybMAytxAvsJ8d43hlZ/sz1jXLk05XSunCNq6eVei
G8mWXfcvURVfRZMFqYwGVRBi4mYgVhxpvJr5Q4ZnAWmNmZuvjZEEsDTfJsC+vklXUsoZJIE7h1ef
gl0pI/kuChd1mlIJ7bLlXCqPVuz/yl92ZhSQPaZ2Uij4BbzSeIAoGi4JJ4VATlz1Og+QrANcZrwz
GCvb6lfAhwtVqB/tPF6mrrsZfXuaJweYbf4n/z376ncMancyA/kRiZJ+meWTn+nX0ekvSVP9mUiW
M1D9YhviCmX4BSaAUyZDtyIP5HsxVKJ9UjxGmvcLfUZQT0KSVwVhKpNr97mY0y8NiHYxXoimrj2l
NTfW6XLqTH86v/J17plFFd5GLZS9/AgN6XPVsA9aZQbO1F86OFeK2j0k+Xz/2cT2fvXIAbpZEu2k
O73VvpzpCS77s/wRw5gvLT1CopPX0uJK4vGCdF1g2yAXrbNWer9x1/3I++XQLhGKfCq6EObb/Phv
+Vjw0Ziv6K7eGgRv3PSiVfTsKv3qQZPd9zO0zOIWOzTV0MPlQFxiHiitttuk2FAlmPjW+don0RXm
15CiFcO4YfWEImtAcwS4vj0goYZ2K1/CtOsxyr2tfHhyL/RZ+zUb5/+ep3zg8+x8lrSNGZNbZMn4
0mb0odkMclPIJyB/Ve1ywCZiP5f9k4UK3v33WSKl6S9p0hzqFh8h2ShYALkIZJ2BNZ+TyHzT+KuX
JQEVmuBhzMxfuYa9zw505OnO901enefUDIqUwxyK/KPWblD+/gKzOgOyBCMWbr122ilJeW6FFjRt
9zFa38DC3hyfweluYTB7pWtP8tnOIQvLBbSo5niB/AbmcGnzT+NNVah34ufNZkX81w2MjCOGKOhc
ZCbhq0GxFt0okrg6Qz5N/qr8I3zEyqVsFteq+b/yNTXEayHAnycpoqdcpby9sIVnLULDTo2uIpqu
hKULRnM+fAUV2dC4r4y8OCqSJwuCrTlFLwj8lqd7v8C7AoiRbqZunmdlvDbm21TWH3G0YFVQgevU
r1gfb1DyB7rO9ytpAPB6O43AJ+fooMX+ChkTpD2zYByyI2QBK0NhL8PcPGg2rGhaEHI+5NejvRKE
78I0fqwYdOpcn/zo36GiAHXUHe+z0WlZhV14LUX3I++sVTTZudwq3b8V0dv+livacoKGb4i4rBwt
9LSyTj2UyPfVRpviJhcKCZlyTH/kQ7wfFA6M1+f3JWta79fkIYuyYO6HJ9Jb50lPiH8SiMtdpkY4
4whFLkwzfwGEe02b8CofsMNmLtGPYTz8qRI9I2Iw05fqQyTErZ3zIGkZWPH7ctOUdLKmCeNQBu6k
/PbZkxkX79IFVIqBC4nP9UZabsMUN52axCLPMjTHwF17fBWDSQQCuBsn/xvsxTTB+YIdbZlXote4
kibMaFFvztuLN++lgZNXmCTVYxJSHGZRpUmSt96NaTAUe7Q9LioP1xac2zAj1o7fzAxakM7EOoWc
b7Z6NV/VXlydbJ3b9Wc6TeS83I+mWYGS2WtkfI5NN96Ybw0oHeMkiwQTtpv8/Etl0Rl2IuefOgpq
0dFsoquJE6XkFJhgqOTQiKxAYREbs7/I1deU+qcor2oao8ZineUGaSb/dzjoGqhj/hWzdUa1+/VJ
lBxYYyn/Wv18lRZSmgf5mqhJIP8+rgvjxdbE+927SOM2tO757m9U7bnO/M8K+yOdAvXRWOt+mFC6
yP0lv4d+y0aLva0fMhM/wEE3jJf7r8qVkZfmMyEEYPQFWxyUahaAKXltnQ/on39BFJ5RMXwse1J4
PQzgScUQNwe5xZJCvQ75eCvy/WyqF2/0mU3gdKfwyvWFtYm3VpL+e6tJFEKy4q+tBj6K/pH8OXma
fWmrJqN5TkDLRVp89xG2RjvL/ZG2LPm0nPpb7tGKxyeXdqrVT5Io7wRB4jXSob2Fin+B2t8uNKGI
Ywmkd3NYSGlH5S06cD0XF0FBo3ZBfySdcb7fOQpkzGXgVNgkPpK001uI4GrOTpt5dMyBX0lbPgbt
boLkGZNrRan3yQGyUPviIm8ewsZbGVIJi/PHch6vacydZfVIHNEvdF15nm3/9/6mPLRQL4HvWLo+
8GN2j3xLbjkSiEdVS7gEoFH3pbmb8Kz41qJNLfqbAcuDXL+h/qoS7U0nV9IK/wXB+CsteMSE/d9K
1LQ0F9M4XWJ5DfIoyO9IKaIMibaqq24jL/a/79X9P9Vl3/Crqqpu5cf4nqYtkkQ9RTO2mafj1hlk
tsmRCZpnm++8G2j54feb0puXriehZxW8CPfSOvPN6D4MyT2Bn5arlQ48Aioeqn5RvOyV4ZRF04Sf
0kaosfRmznPEqJ8MIuRurdPw6jofqtq8/nda5adkIzySRs/INGRGoCvks5A/rg79rpiSbelpV8dk
j3dnaVd1sEeZWa8jzT7x6YFVsEH6KIBO7zMttas0XDI6BCilkfhmg8OFmOtIaEfKGZ9atJdWy0dW
p22/pNnLmuRXcf8/0JKmSh5OI0sPFr1vaZF9/d+T6GLy6gSEXn9zq4LjB1eaUJzfHDKhvE8ggon3
0nbIs9Pr02MMPkBum9onatPSP5t6Z8hD+u8tmp5NbTzKdbzftaZ/+tVLnyVMB9kPcvtnfFIh0i9f
eVFCMyDGvTtyKrfMdsPso+hnLZuvclunKuFdruzaUt+kKgKmzpHK5W8u7XM0jq9FO34Of8jcQKUD
0nQAUxC/0ztayNUazeKsDNXR9FEmJkSaGW5pkvDBmqs/KoDfRrqXQas8dIi/kTnYWJ/cuj/fjHZe
NxFOOc1V1eIPuxZUigFhznwziJog0XHqo0VG6R2X8tu0aKbxql1bRb1S0C+y/K0higjx1GXjwIdu
bIcE0z+DkMN02t3W1O53MV1nzwWH05wc2enVokOue+dRiraaQNAHqwhsv1nN5nRKnfZHOi8mmwO/
pyOaoYPV2QG6rpccZ6tdpsTbdAxMyF2jJ/VZpgpg/VBH8w4Nucn9O3st/izsd7SpLnLf/LtPSznk
kB7JN2AruIrhe1S6D0EvTlfBeclEQa6WwiIlRJIMPzNalDzLhTIqGXcO2aMOWlgaf6WQoqBiL4NY
Ff5PaeoFNs6w4qdJtQHqmL8dwypJMKjzBarFqz5/9zoIZuhA7sFgH+NcpwQJXGUvCNR1NsDdxfyf
e5G7uTX8c1dspac0Kmh7CWX5xEaXCQpOQDqDHnUbw+xemRf4lXGgjNl87Uu01ffd5EjzMPXtq6bF
d1NBhnUbMSWNXv3CN4Gxkr51HtLruMhbPGyD/KCq0LzibekNkgYzIs+NTXtwQhtbGkcD/xym0zYC
0emHztmh1rdg4P7YgMyIQ2OdAL5Nmh7etnrRkubJajaCmVeH562nZJVA2kEyHiGvKmrltySBpMt/
BdN+cRPrx6vWBoEfahj7BBSiNISeaSG67fz5Yfmn5MqvZ3zEbbHSSjiw/OlSdwYhZUwIhumtupMC
x6ZXaBe3ZRbzXwOcmi7pcjNzqVpWB/EIkEi7yCsSGUV4yRnIjuyRSkWPghbSwDQ9/zdDvwDI4q/3
qh+FuhE/g+DHAZwe4ANMCZoNgcJ6iHIjwx35pfJ65TUymbAycht+HzAqyRbiuOD++3Jtp9D/G+iF
htZXKNL30l3L38rsNDC4Bapn97VikmU7+NU+8+ynznVo9cb39yOyaSF6GmkoLXEuWzJ1N/v3f9mT
oYQXhhOu8y4X5eW+JDh7+dhhToduB4bCkJ2nlA+MvgY+St/yyl1WR74a/QCUiBIyuoPybhn/CaTn
ue+nEL9q+P2TDPLyyKfSibMSevaEGsLCMZgzYnnttICOf7zJH2obSsKD8yZdZlPj0MbmnJEEsYvk
3rxHcfn4AMk9KG7MhbTCBilUR4PO75PX+273PcQU5BkMi+aMSNI/99GOVzVih1rDEQTgRv59At7a
V9FOHvDJHDfxBNlKx8fezaNLOpI7G+CSe/lvedoFmabrimtB+8tQ/U3ao59AgssGDWSwg4DAV5Vv
ZQgm/UFeuq9dHTgps6HmyEg/dytvo7D83x7IpD85G+9xVKA1qA2uoL+pE3Qfif6ddcfGY814sFG1
c8zhS54DeSbkq6a3P/IK2PQ5R0LMn/KpyP13fwRzIy6hq5ASOlsTnoipgsVbPhu5k+S+AV/4baD9
i983fGnIZgGDI91z5n6kN5L+zPbyYAKPJm8FDy7jAUDle39uGQQgY8F6yFejMdYZ4mcyTpdZlFqR
11N4yBT6dpYdtMm/MD/1/T3dv3UHujbsjaOHpxOuuBhtRFYraD/gJoz0r6rWiM4fVUdZyXhI7pf7
/mdt5jjdM8i2lbtOrpNTUcLij/wZKINOtCmW0LrGTCwQXdRJQJP5Sckgga0lt2p2kt5TBoUyri+z
ESERINxqf5G5t/SwsnAyLEFRX6R9nFp/C6Z7K02rDLiHZI/m5lla3VKpf1NfC5hbW6uDirARgbNt
H3Lm35HtINz4VweRH9i2ULWCOIKjaNGqKkP5/wKrxJ4fBSNYMghWkIKw2O1llcG2hzgcJ+GeCOmX
auo/qr47qO2wjXrydXyoNAbSsLmp+SwVa8wh+XSKb6evg5L8jfYLNqX9DsFF45lDpcB6TeTFE2Lk
MYx886XDKaNnENTU0xR0dSekbdpUPOQFKvc+SKbMIsutUPeg6oEuqoTkDz/yU5wRQROAwiOOVHO9
s4spic32Q9MDaQuBRF8ULQUU2j1K62OrzleSPsnLYrLp7FNdNHVWwg/fhOe9SmMvDZHVjo9TDGAD
Y6aoTHJY/kEaN4gG/sAgvcIWT/0dcynCm3SPred/esPnEGGn2M89wJNB1b7D8qMHQhgm6XPWYjz4
DRnIm3m+mDXvTQbFd7M04/YUgLBa4bzKZNPzbRaTOimMtoRVb/c0XSbvCiwaHi1mGaYRcAQd7zEW
gHGS6T7Ep9cBOTF/QtceRBxRoYwU7+lMkYgNNHTMOmmBfLRT2gaaSh8GaGoJTEZYf0ZhrBmk3ivu
+EmNrm8o8bn1T6raa2c29tKe/GdXIMp/UTTYdTlx0t7Ums16akeVETa52/UpBPbJ8nM6ESQ/eHr9
I0Nx+cpHy28AC7MZGns1g6OXdalORUczx4PnVEVdnCkfm3gGCtuUoCmDOAI/wd7UbZPhGtgcB+/v
biyA+jzEbSTnNe+Z9t2yKMYFjozzPMY/db2Q20s6auG4AUEf7fryJD0MFLLnQR+uDMsEBaK3/2Pq
PJZbR5pt/USIgDdTelKUKMpLE4QsvPd4+vMl9t9x76B7SxRIwlRlZWUuY5nv8vTLxD1DTqTpOP2g
qAlpcL6h9vzbsEJjW/JhG813urFcuzxZdrjvFLfduayfJVtHIqIcFlH8Kab9XGufc6q+quNeFtoZ
C6kl6Glqvc/gpUuokF2Y7GZlgSsiB3GTAvRFvZetmKwzMsNQGn0cUryr/xeCZELGpfLjd1tZleSB
Lveij2dsedJbfbK/JXWT5+NZxNPiQyqxYFS+p5RB0vxoDeClNPzRJckN/OoIwnKf9VKp7f7igKp5
eK8IJkHyV0moh0zfK7q7l7I3HafvdMy/wMR+a4ENLyW7pQu31+fp2LLWegx0xRl/2njf+SadMONP
fk1YVH2nvE5U8RyGNzDbRzQvlt4BbeCfCvBaHqj38hVSlJcCfqKeu6l6kTwZLvPXbLnfgD/ZDrW3
cmaSI0MQ/kKCL+zz94LyPcXPe4BoXx5LkM0ShKjfJqkU/MHZghrNh8XjUSuw3uUE7zZh4e0O8o1z
0f9JtyELPanny34BEc1flXHTMU7gntwbyffQ3qi98m1G7+1v7XoPcp5S7TO05kUDHcgHRc7415Eb
hZBd4X9qLJBIsb/NymEgNkjF0DHiV928RCEXxK99OC29EsXP3k3jOBw8Rf+WY+WDPRJUm3qolBHb
ClKuf0hNZydXJk2Jgi2NnIPlRUc/wrGQ12eHxZdxTKfp6tmse9OfS0tFrmQKbZwpSFkZeCkGEprM
3/B1tMKbrEx3etH/hDN3nntkq+2d5U6g0+nS6m92R+0Ao2Aee8Fjl8qm45dvpXvOGPOlNqGu3N4Y
k7dtfNLrXPmWG24O4zlXvE1C8JS3qCN+XUABZPVHBQQulLKWEROwlMg5qaSiaM/AcPaflt/b8t2f
HiZKHmghPhYgghvG/jhTsiSrzxhRPWAAlKSu8rq8JZZyggfgHYoVsoXjCmgcyz+kWfDEn9J+grSv
ee6PPBgzqb68wf2Oy88xHJ/lTqqOc0ZUbSM3XC4h8dynavxNsn9H1rPx06gATGLwvST9IALPelZu
5TkNPHm5UvlkNc/uBmCZXcOuTwW2nHzREGbvznNVTKoyqn3Ji3GduxRjXMqUmUdpm4Hwv5vbQku0
YY+4FneNU1HN5og88UFGljxBsJsshe2NqXrv0s2qR2Ab+RfCYV9zQ92ho4DTq5u6L89IXnzqZfpF
SZ408KgZxrtsI4Ehf7LCPA5RRgWZMCAp6LLZ1BL1cwKFDj8YDtiPr4WAJOJfqXFJ/RAy8lKuAHyx
QfcKKlbEHl02kf/lpLZw+nra37X//V+uikDbEbLRXr5aRqfpql8GOkYxnJSZ0DkxxTtGdODPL07z
3MfsJ+YeBdtB+ynyHZTDDymZy+vuAJ04J9OkuyaVn2gcPsEZr4qmx8UzlZIFvQ6mXV6eIugbfbdt
SQaKfviUw6mLvpuHxlHRNKveJYxEUXyH0ALtcPoGHTOHyBje6Gb0B1OYVb7/iIfxaCjKVkJhT9IG
9Cr6pGyrcTUjVyndm9kO70uQOP9l677P1jqrzg3YNliBUuSnAf4XY8y+6liWKIZcl3k8n4Gnv8mA
S0mwaxrqda+dJJbIa0qvEo3cTe2w4yTDGEr0qrThIPNJIjDKuz+qp6+xXLokzMUpI40tYNuH075k
QMsolYHt+P15CpWN5mkvY0KGPP1IvCtb5z2iHFGS0zlvJm0pedWKuJ3onRfFtX+WqCFhM+NsEEFX
+MIlHPnNA9ynlQx3+d3hkDGYXpP+Xkbo3BSfw0G+WWkZ+DKIJa6oWv6RJsCi+4MxpXhRp0uglzqK
dFrhYEHQch+Vwfgyfe2z8ZuPGibJUPQPckfMyXjwUOOXqcZarKoPVj6+yLfIJ8XcPwn+bpnd+ZAY
oO3+7y9yRnKEZkCCnG50336TiT8k8U43shu5huXQML41JpQgGRWyFE62/oO4lKWqH3KjlnpNr78N
AIOJDZbtP7MiVB3reg2wJ0zi/RIzgrOmNi9Sd6pZoWSctg24R+tncoMfWYJx5f35lAkn0yEw9J9g
XRkzLN/kAMrjWzodKDt0wUe8zTX/Q3rYS9cD0OWD78Ugs77syXqRYWdn7kpJw2vIz2oBOlQhwaWg
L3+T15qQrf/f0h2p4cgq/bNM09wyv6LSfau60389Zbec/6Yy/Jqy/BqPCAlV71pevsjRsiNdYkSr
bs1Kecc89seiXuW56t4N8Ilm8srt6/3wu35uUBrPq+oxtJFv0pMvnwIkzWvAnTNQJhasIdwUVnjb
meNDD4C6LMNVoRqoT6pnP7qaHj10spfR0n7CQLmm1ldHoiuLQB4wkiolxv0StnX+wNT+E4iBBP+E
hcVzX1LyKSwXPum1RfKJP1qN2Fo3HeW4hPR78NFpgCkC4f9MN2zTSbmZjEX+Pmn6Dah3MPjs2+RD
5QMcL3nri10lpSPq3xXZFtvPB6+iDj7nzx6KCAPaqFSGb8ym+AJJtS197yYgSffG8GXO3V8VK43B
JrWk0JxU5atmHyYaKpWHUElVvcNguGIuRKybP0N2qVjzfdajve26+CRvATZLmdB5j/OA+lt7ITKR
Zjjvo0pBs9s1aBIY7JFRomXXnTy5OM7IiTeywZcXM7Ok7YGaDVG+tOtvmEjswdhFmdOzPBw5Bz8p
DlODEa0clLD9bcfmwbZwPOV65SA2Z+/OiLe3kTxqdBXl9sg9CyEBOARq9J1fQ6qP7ELqGRtAzz21
hXux4wpACp9pmc0TUA+YdlRjah7OHMUPjSZzbcKSfPyTqx/H6OpEEJ84QzlTa+aGdZCu4xB8PXEX
2axvtW+OVoYbbJ//2m35XZAWu3pwDlTA8ly3rMWitI3CYXtUS3TGUvVT6sipRfeL1mMP60gN0COi
4CIR/t8kdN8I6Et0lgnbUaABBADvGzkCTI8I/NRzzyakKvlZ1iKZ244LgV/FPA2ySOQv4JIhcS5Z
RlehJLfjmwJ3eJIWvd9Se+ijA4vBSXpGAegrsqDsS2aqXt+ijYP63YdrnEuBf9EUkOkrDQdZNgaL
W6hM+Ak5yEosmfl8iQq4rkH7Icua4dFj8LDQCevbpcS0lFtpcFXg6vD5eJAtlcp9lTZnScuy/pRd
qWwemny6VbR6I/szKe1KM5RW/a0NUdpN1xX2ZAoFjHYovkqvBaYQI6vWHqS4IvzrJlWu0qvJIGM1
vv74r0Qs7IvG+ShRM6WRJ31DKdzYtn4fB1QvqQVLC0EKI/JvBWox0Nhq0mKQv8nJyvZF9n6av+3D
4UOadTrwBmny2uYLAPDnpXspT1d/S6LmV7IT0TJ3DZQa4ndBoRjIT7iFsV6KRhRVpJcjnelcmxA8
aU5zyXcJp752l67R0gdG+D4uLOrBFGEotUh/mKBDTyMon5Ngny9nX+YkMqRCcoQMLukqi9gm+RAi
cZsFIoOIFj5LJXQLKduoafYl5bpWhzqWjYfR6gF0u/fyCdKQkXuRoFFpa5SFeQRVmv3K45nV5lgn
3V7K48u9lYaP1wPo7ounZY/HczP9+bkdPuQ6pZWogdEoRGAqhJuSkjMZ3u9S8LOrbD1Mxr3sIZdN
4zy692PytxQZuqp7lEJDjByTU3oX+XD5RNn8j2mws+v22EZ0QingS/sojNXHJCvQB2kPZhnupGwl
T0zumCeahVjR8GSPlQ340GSccs+qSbnqQG3lccbZsKePetTpmkqndWiyL6WhWiX6CxHeYghad8pt
kimvc09lz2julkcOiP3axRBJ/8tbBdhFeNj7k3KUxXJmitpp/OoMDzK55SWI/V+p6rzLLlfSHJm9
gYJnC2mwNKwSl0Efzh9YIqNx/iOroptRRppfO1V9DmncI9+HNKX6uUy/JVCE6mn27BdJDWCI0xAk
WqVS637VleghgvssKWY3zvdjAxmzU7boRN4sXR7JDn0kXZPyI5KrkL5g5UgzBjK5/S5fb2j/VnBz
6E5gfVD3aP8Acx5Utz4EfgvFtv2TBn84gsqNPqXTIlGjsNs3ZKNl3dYtbeNM/lmqhDLyZGZJebFU
JiQhWoR2yGkoQWbBp6/2zwLj8D2Md+pHeTp1BOKL+SLvorXLrqy4ys9mFe2zfDzI3xbsGFiC0EHP
mXMR2JJ8G/4HwIKhl/nfyxOTiTtW90E4vtZpuDdz91ig5KaJDMKzfKgUKYvYuXoTAiMEGTk1eV0m
Tt1/gnt9NPajPX1LN14ml/xBsDhS1Zj/Oi9Z4UL9IHOs0OjRcy7YQnzL91advg1LDyoLAGMByMnn
ygGyZxFQVSpuV336L2wC+O3V4FXOPJq8uxZFrZnau9x8eUYa6K+tfLd8iFWkcDh8DgJ5I4ucFIeH
ssDcuoYK6NHornhs+ZeUoBxGyNLuQDomnTFRYZ8mFciGsVv63V1ZphvXiMGW6D8prTmfuJYm59BP
33O2XlDIDvQs0P/VgRjGP/DmfjzQxyC8M7p8I72ApLN+QmXeRJYDzdBlPDXfUrkKDYhKKzMbj2QD
gGmB0chmPHOvZgVNhPqhlNmXC6j1Zlt1Ki7L5MoMKMSLaJM4xj4Lw0Pd4Xf6GYE1DJjQo4ROQmk7
/PsX5esr9NR/zXenf5RHIn+XYSH/JqiAzk5xF9ryCCh6Tw1dRIdSYS/uOGKddhI8jQwrQftJ+BaB
zaZSLvJzpwFvIWuCH/RmXuq2OkCqWDCCEm4k9ksI8Wbj3ALqkRW3RjtPccsHM3e+pSsqr0nPRLqj
tmJcNCbYnPcoM1dLY7/MjVsU03ey5koMWHbDtVq8ayADea+Mlziyf7u0383ueBTglQwD10ogF3cH
Gbdzal0RO0NigysmqGsAEHvuUNkGR7RUdnHPTZVFz5v3aZYdw6R4981vHvazrAOFrDMyiaArhRuU
Tjdzbq7j3NvLwiZbcPlCmSwyBxqIcR23Dfab3GHpeMi/cojne9uaTohMbwHsCQKALomABXZSBZZu
SzRQqMvttZi8FRQiZPRKw0yTQmU0v9WmcRsNV7jdNNRZFfiTtICklml29l0doFwhSTIpqzQueo0c
yfjtO/shUuxvOUkJBdgdME6s9az0t3aGC+GoXOVOylX6tvtrW+q76i4PUA4vYp++iYUqzv/erpoP
BqrPsgbZ5QC48zbvB5Sd8t8qDB7s1L1MVYnSpDS5hiVpcFBWmQdMxeibyNSUZSewWlB0JCLlHwgx
5H8eYqAKclPlPGW4DzIc3b2l2M/y4PrpknrKk5UkGzhOmK6Ur8RdibnsWSCVj1d6aisKlksrbgly
slS6DdN1Wvfse4DLfS3ADYqdyEPsa8c6ydItNVtXADlFNwKZ/QfeQNtzU4XTWUBi8D0+BZ4Ujsln
U8NBBRPG2Og6DFFKY63YtFHIOAR4amJV3+aPEp10R1IN6yL1B9ljysKXwkb12vixM7MvWXFG3XnW
66X+I5UUSX6Bsa+SeHxaijW8ZdByCdPoS/GkC/Y7pnen3eIYjvDCjxpoL/8LkHIXtLD+WyN79i05
mdxdiZD0uPAV909+pf+0KKQAw5/eTbBzPG8b+piho0dCf05G6ZLmUT8PIwQL6BpIi0pGLOEaAqu/
kju6xCVpdTRBu/KncOlNCbJpQUElPluSYH6QWrrkNJ5LbuzMwW7w8xvpJkAe+x4iUu0yyx8j40+i
msyjxh1eG/tBbuzy8GRIzkYoIBZpms0FLP4uX5IzOfP/FjfsOZ7NFsMRwASqcpJZKFnKEuBo6Mmh
peEd6X7S0DtalvMkIO9l+SMCCTZY7fdaq36GKTNHaf80L3yYPMxZeWyy0xDou97ASa2LrRS/5Lno
c0hD5V+6E3r2sbDMnXyk/Jc1BvBZiiMIVjA45a42rnnr6sVmmX0OPNsMih17CHlKcpnL+CJWwRRF
l+k3MJpdnAzLW+XtAxNWrZzrBKlExp5MkEw4pVqGtQYBnymlxI9e6TwtCWNUreQTpUYYxe4Rgayl
ZSMzcumKW9gtIJiL4jCPRp4T0gNf0jKtmuLesVJ4gd5xsBWyfPog5FAeK6Uco/TJ93yQVk1rm+89
FXsN9/aYahW7VDIHYcyof3Vd0acIra/IBTvVjdeBG60b9a4LAJUCDx37/E5BdS6StR8NSW7l8OOz
hOIvzN6qwGRQvF4K5NHMn57l1Sb0DAQz8VOBTnepRmedN1elaF6TKv6pXf99+SybEQ91BG3OGXoJ
aRTrsFuUd7mFbU8+PVrIaKp9+eV1M5g+9lqqvi0M6wYS5ecs+F8/fC3xQaKR2ZInyoUFOCkrrbKL
ttK7lB66XP7SmPS6t2bYSoyWXyWreOp7dYGfzGFPjJxXPOjPmvq7ROt0Tl9SHdG/f6t9BV0XhYkb
gcUsPTIzoNLWWo/ygZIOCASPVs2jzy5Opp0EIJmOsuwiuk6NKXuSBqgcVyAhl5lgKShlykIiCHKj
LbZK5J5kzyDvkx0jqNdDUlY4CfPkJfRFw/Du4T/ggqhkGyqdPw9ZOIw/0ZYofmUySm7lprsqrb/t
MYYGj9YZz0EiRgdHQAaoYPna5GDq2OiVaHz9L5hIPiEYWAtF1zhrbv+DGcnVZKFxbUN7aVlGOdpL
zoxlz7iEWauu110f341T/Pvfkh4H7vvI65qpYZRVPxhDhtk1+7Nw/pNUQ87SSR+DrnyU1YXC0oEi
3F6mhxyG7dwvwHvWHDlQYoebYjHg6QDzqQJILtGktxVLnYCwJN6Uk7tpBuJ/V8KZpm0b4ftN3qJH
6QbpexDShGmOdYNwCV/yTXIi+mAdErABpu0hOPH4L6iSdAXFe0ZbdCiq2xGYbju8Ftr0R2n8nfvN
DvxDdoWS9nkRSi9dfGk9SqDynPywuTQGKqESh3VYF4xy1Qd5X3eoYHMl7DHGpGe/sSRFddQfUTjc
SYdRIoU8LDzJXpAflpOBfLbkQaar/VhIDnXBQw4YQwAbddHemTVmdh5roS92efZ4L8NR/lugTjLI
ZQA7CposgbJpK7y4yEDkgAXym3eCSkKFnoKcoH2hUb0WcMV6naIog+u/skPtz9hyxFt55JK39k53
7Npxt3SlP5Qge5N+t6xGgnkMzoWhvy2nZabTZ1vGNza089TqANxyhxA//Vlp6IrRK5SFXvq0uVTA
qS2nU1JuSybLikYLapRo3J/jjkM1c2Y3aCTg3OcbJVCco+4r94ge65s28BHHLBRUGvvKXJd69WuF
Vn5va2jgx+oxKwv/DtsoOAAKjhVO7m47Bx0p5BrRcgV6YxafKrCeq1Onuzyu663j4oRsenW86RI1
20eDibOEPu2bAUxbkA/xUfFrBVHqbjXOeXBFTp6RNtyHoM2ozrhIB+9MIyhPBdB4HYjspCrDU2ho
v1apKcfSTNEzBL62LcLyZOJFdhz9RFSHDcSNmszdjaBQRv0G5N5b3d3pXMAKzSPsV7Cz2Ma9f8wy
0Ij6UIZXbWhWsYPuOqbDEMWQLg0taGp+2ptog3PSCuKYxGf7YvqjeaOVIyiuzrrEqSLi4d4uNdqH
zO+tnZEBclTrrRWXOmIRsbVmw4dQ68pRcqDv7YOW6fVGczw0A+GFwMHHkFbRi5e0r43VHLTvcQp7
enDmQ9gNGrtUeCFs/H00gC7NaFyamgqPjaXOrpAUCQWHdINZ5Hg7AU4ptHTTN9VPigpWWk4ouanc
awwYN4h2qStIpz2g6X5jNIjXZEM2rOpy6pEJdemgO/HJmGjW2maRb20ltNcTJrUY0hBXWvih9hA8
G5q3aQ3U5fP0GYUXpMxy45Kl/TGJJnPl4QONDrT7oHnGwHH1d2end1AJNZTmIVoOmr62SN/Ufvoy
3PGMWxUCeaERb/X6WaGpHSXRTeeU4xrI0RlR/2cNFcJV5w68GY1+xbIPQxX95HWIu1WXPSJ6m0rl
P984lbNPErcmjYMHhU6TRjSYuL7MfFYDWJ5zo6BeDbe9U1/RCiGNG712M0Rqt0JMe9dExYsv5BcD
OZCqwqeCqWB4qET5bpeeZx8epqISH3C+FcOSEIYsleSGPrmHqHLcJ5CdZ/i5c69cC4jYg0qtJ1WA
78fBMTEYNCnaBeEEsVEzj82sjydEY4nSKXRuHRYaYgSfYd9qd9C2KcpMQXDsmAGB12968xMzZXvX
QgoUtvuJZG07fgXdfHZZx1aR2YENK2uAYPp4UGsLIbGiPLsOsG3fmtSd3xFMMz9GR8eaMZ3Im5Oj
pelOSVD+84nIqxg9y60o7zs+K5RiaaiLq8VKMey3aU4vWjGapySotgjdQAupSkxREBjXen0T9vaw
GgPjCStiJJvZJUc+pM0QE44hHhGoolOV0/ykLHkYIkfd9SpsiaAM1nUMOFNDVn+ucmuLOxlyEg3Q
+nro8QmuD32WFQdVy/KVlUcjfN4H1Ta1fcSZwSyh+MhZ9C0Sd7o6TfuRVGvWBphSBdLNXd/Fe1/r
pxXCI1/zn15Pb8jS4h7hmDikoB49oqSRtsMOwjZDDW1mXcBqxjDsSoPh4uTxfgjE4TABiRSp+ssA
HVKIpiq05VM9c9WO0Tgr2u2XZDKbtZniqYtBRQVfdvJpK34qcwG7cHosvBzoylwpOxWLb+NaVBPu
PyFmL9mILEIVQ02sh7vMAa7vjygkeTVYxkiDBiBmA2qZZwh8atomH0trNwCtDNsUqLmBHw1ozV2u
vZsUyk++1W/7FH2ACZHRzWwFT1o3T8De9WxtRhOtfGd2156l34AQKY6u30C+jYZd0WtYFiE4oQ2o
xRo9VgYuDDSGQxLU3WO8US1PvGXHeGVXI4qb2EKYpdevDLfyNqWjUWtOnAI0OpwTK+4y9H7/PB96
VIedU5a+GKkVHNKkA2wwIbzQB9MpzJzNENYBODH3WsI8N2qUJ7sYRccppXpediYPOfLW9pDjznnH
kqmtbIfuYgqPbaXVj6Gn3g1SyA9R3QHJO8MvjuG8dKpOTyPfoN49bBpbe7Er+OEJ6z4VAT8sHSY4
RhR6bn54lYpSpFVfhix/0QbQAzjBKGkybJF0ebSV3kVuOkTI2a7+kD5Gvb/0PvA5NDatcufQMmcJ
Dp5pQXrrxG+BPeIajQnQ5CG/Djj+Vsu/LcXZ0VdTWuuq1Iw/x2GoKQgmIXdjQXHX/wofZ+TORoqr
YYfgW9p+ZsWPYp0Ob59h3IBCUAGchBx/uinvSrBAT7ZjE+Dd8QAUEWvNGPX22AYBaJrI5XlZdew1
ZVd35jNVwJpRO7aIwp2qeHzUbuOm2KYklaQCXrxH6PY7bDjDATULMyeV9Qxn61nabZcqNLso4G2j
9Grb7cE1MGd1pns9PbVNFO24bIh8evfe2RZ2dLn60fjtNp5KYGK09uwx+EIeqNzW+UsWdPqpzFL9
1JlGsq4slYZaMp7KziXc9CiWWXi6KwgPjEw6ZGoL6gaIp3ipsXMttzzlrnEwxnnYQzW+FhpsylFB
AshG0pDF0kD4VbVmPJ2QYGezvhrCoDuS+nsrfaxwpY666rR8DsLbyQojZ9QajeYVj5S33ESS0YT6
XHXau6YG82bOEO5VNWTVIUqpafdWDDQS6Jv1WKKiJZcWkCmbiLZ149VsT3MDs6On0S6U3ZDUN4hR
QBTCic2KtH3rt08DGofrME0f0i5F9FP+Fxp6dUKDB6peUv1WJukoqgsXq4GJomfnvonNY1HNzclT
q+bU1MkFp0WUMtkAdTGC8F1Cb7+HMVUopzGPS0R466MFWmGFxDgNZR2glo4K/jZdVewRMt+4psm8
Nl32E3NVGXvHrg66A51fUxGoyLDJBryT1dul0lHbDAU/JFw55KdqNWx5ylSW5S4mWVjsFEN9HOY+
3pJOsxKOA119o9NoqeeQem2jaNm/+QXxKkFKxyvIFbWE8FAWJ2S3i1NfWJSRSK7SCeOMZBiNlR46
a11H33HM8QIs8gQTmuzGGToUz0gRjbn7tgzGGw4UZxPUUlmzFg4J+sCFw9DxzZfUhV5AWXoXGvgm
ecodABkgu+NubvzNMGtPmYu5VI6FWwEyQEZJXzpsu0pKpbXVJFu1zGgo9DP6pNqqHfUNcYKEIyxW
JczYaUr6bQKbZa2ayCr1f4GoiuFfEu5gu94ZBiKTCKNnaVdBcFjm0nPAGvRto/+wUieUE8MmRUa4
oU8bmNPKJI1dhwrmKYXUFgd3Y7jtOe6RvcqVG8NI0e0dG1T14gQ+jH+ujek7nmdIDF3xZpOeOI27
U2JD1M5Yh8JANzZOE20nPCcIgNYZILCGoGz8oaSoovQaN1lpfjWbke0ZKvfI/Ig0nlDneXe1NZpb
p6Z8J1KM5rT2FRKTFBuosrNxCsCfMgtPWYwxo/pSp9DcVxPT7qT3GdooY9EjaqhTH10vr6ryp3I5
yup43k48MPqWH9M4cRDDkQP+vWF5b6RV8CbL62ADzVOoe6Uh6boeWvK8c8AM4NtYM/JkOMxe7axt
kXYxdO9JG8bbAP8B5j/3YMSUs8nrhuSc3CDpzDVCA8O6arHI8Lpm3aBMHLI0THk8bVW1ve3igJrW
CDSmTNsOT0kKjXGzb6mE6hJZPRuTJZJ70DrWsI2H/K+PnGusZ/5NEIZ7DO9Qr3T932Ty7mfvp21h
PPqJ6uyDeQJhiljD2JoXVnFllefnsPGeShe8VA2iKZrLQ8tijxVbeGgDOu/U5tOtPiNeUjgnloJG
y3d9D1IlH1oL36joLVVjZzUF+rYtqzd3W3mo+Fjx4JFXkumkunETpO57gwvZCp5qc3Jzb20qvrOv
3eeAasi6pc+46rGJPHQKrjohBBtzoAeMBD921bNzmHr4Jjn+GNBpXi2cddkRO2wka3S3R4pFQmzd
aLNpnWeF4JVP2jkHoA/Cc76xq303eeWNo1nVVmL5FGjhGtsxdZ11GhF+oyB5uS4quoUwobq1P9FN
DkyklNL7xsWnokPuJ8XTz9DSB6fWUtSo6l+3VC4D+lWwhQ7R0FBARra4t4KHRnlKGozpesXYGAID
05VCx+ljPlN4OluutxmqHHHqtkaLvMpwXO7ddVaaL6qONFeW13e2pj4gi46zV8bCP5vlCerPazYN
z1XWvvlDhnpoFp0S/JsJMcDx/QkMhDnWF70itZ9lt40KooFi/vyr6PG0wpokL/60aNw4YWxu1dpH
Az9dq3YRb7R+OGtIaq/8gkoqUmD3Y2mTrFVYryUgcUGkrFO1q9dTPD+XTsi9UEUULZHNRRl628qu
9/YYtSc9CS4O+z+QVgrbtDKY1lbhf0XqfPTwk9p4aroqFO/OaMd2SzvuWxnaEE9kZNhn3ToqfbSB
8gGCvMSiE4jlRkk7dz3OEcVCKnO7QDnkZE6HtnL/MCUpU3/GVlUhTQVIWzIeart6a9TOW7uDtolN
7caLi8ehcQGIpMiQ681taWAlOI79fTOYVy+fLyXaXyvfwX4DIA11jG2jmViENMhTUGMBNG0dQRsc
arUq0WECiOTus3S84Jx9qqb2sdatN9tLzm2PBBp6Kyz91U1uGXyjq117dEV1Lab73t9OKaxOLAyV
NruxVesWQCAqh3VVb4LYvae6ucLrrr83jO49oHa3LqlaFr5FEoB2MxULfdsp3Hs/BRaaRHZ+RlS/
V68Rhl16zOOmd9P49XceY4mEaJu+0jKqAH3Z3Mzqh4Pfb5QW57pI72rdNXeDFzQrVsnDqz4BEI2M
pGOiopxme8ewnKKt3fb9BqccnfpjiHRS0vPlttvd46iDqddPNw76qVDwV22c4i2z7bXmIv3YTI9K
rtIkZ65HNVZCNYYcXRKwJFF4Xs1xdw9uf2sWiG7CiL13FfeIoGm2bYbuRrOBM/b1jZpA+MlT/x5n
3Z7L9nZKZG8TytwrzdGUTRHgC+LolbaZjfI1t5prY9SAEbD9yLMpp/1QbtSUXK5ifO/4kB0EIKwl
QnJV50/T4sfGrO+q2P7TzVevJcFni3GPYNnBy91q68LARyv7bCqWt+tqTCOTQHsiul7myUbgjGqZ
pGC9FV8iC8wcjRb2k3WyQtcfycR+/VoefJNSRlsiSe/v6qi5IaWyYxTBEWypaLcDIsGScAMcpl7F
JId6RrCqcJlYtSECWyPJgE1I1E0uSWsfRguZytCEFBSc69ZgNxFNO/Ci4PUU1AZrR7suz8uPC/Iu
mslZuddlU5h71VulsBbpzQW3qEOdsni0bb1BD2gdWYicaThqrdRkprplpJcm9z8c3NTnMn1pbOAp
SXHUIP3s2e00p//3P4U62P/36/KH0lJ3Rdxbh24Y8nzXxm2H0yMmAetp0KXwXv57LaJGfjPXaUR9
U37EhslnGZQaUdigzjZOXn1a/ufm/d5AxP+g2N61UuPpYPL0KWpTBK/MAhzFqXGm4j321IutZk+V
2YPrc+1THCG2pUEyuYc8GhJPplOSuzDWWiy6FDP0MOONEbt3/GyboOnoGQZ03OI1iBANHDBVJAPx
EJGik4WWDbVrp9vjKnqYDSVFPJWEutA/lJDzQOb0m2EbnGpb3SpNgeOPgx5mH+ZHZEHTk/8AVyxn
T0L6hABctMYJ4D5uW/XRMO9AteDrMBTo3g7le2yoOI1OwR6vvuRYxKGL5coKseBxP3UjQvwQEYfW
bNjZpgj2OdsJXccBM6p10+cpaET9qnrtU54VF1yEYD1UwUEd83bdV4q699sOoV8zup3NON+ilkzD
iRm7isHhzbaWHhFb/yVvOLo1+id62SmbgDLLqmo78nvr19ezZgtnFd2vCG011b8iildvwrG8kJtB
3g70eIPci7XCL9CR1OgS+1m0if3iVrw/xE/AcYv7skArDfVR3fGvrq5cNUIu+If7Lqj2xWhrqzGb
Xujs1RhkBbdeyy5z8ut8VbjaN4CPj9p6yzRyQsC/nGB3HroYwjfb/zjfq629VeoctIE37OlXZGs0
d5UZPfHKsL5ni26YOwV/hmHdpgq+RvDPthrQe5KB8VEJflEgfc7dczNQZ9I9SmJ2nh+9sblBNDo9
JNYWWVbsYTpu2xBTM1EGqIom0utRvlX1Z9cqbrIKFXKrogpVWrOylw/PrPYubNByluoylmjeuXHb
x6mik9GgbNgH7uNikxZG7Y1Cm3rdoiNRtGG+Ln0ADOJFlLbkFl5jPI5WsfPQmToakutXgbKd/GCX
DPW9FbenWMt29GYVLCH+j6sz64mcydLwLwrJWzjCt5nOlYQEkq24sagqyvu++9fPY3o0LY1aqi4o
4APSDp/zroCApKJx71OwKabhl+vARcat+d0gtN78/H7HRuBfcyk5st3OHzj1aKdQH/mtCsOz7RnL
Ubm6AYYcL4ZoDrIfP2Y4m73dhU9hbwTbSYCTTgRjbmRVpRdpkfIdp+YDY31zpjKDztu0olWm65Zj
hi15V/GVdw2RjZuhD8a9tZTThQf/E40g5aGvswsJ2pHfFYQX6ZoqeCOQLyEo/dYw2FxEzjkkEDoz
uRAXrbyC0nZvAfl1qX1BiC7J+8+/AZszn4pMa3H0wxwx+ydRDiI3N/QPmTTcBYLcYzpY6bLqLeqC
nZ5feZB8FeUsd2iYaTWFIyxJ965DTib6iNJ96y3TZpaDvtc8Vjm3R2QA65u1lVb9gc0GJGS+//mI
n/enKmOZr3L6Kflgw5/Wam2awinEJKDb4Ebz20nEC4tELe/V/DXU1HtaheXc//xBqqL8z9/ydm1f
pM5r8/M+eipnfEfNw//72HxhVBx0i7eucMXs//xzE3f13WxnRCbqvkU+x5cfe+/TKfUXbaNcKwnR
6RO1kvfW+refNxEItxeXfseft37eT+qFpkYbEAJzDXGu3CDA6otO9v95m165SxmF8jSb0rqfPbw1
S8i+OQ/WfW+FQMCxqk0gQk1L9n/fSRwPoSZpbu1+3vnzyTGMiWKOO0PzubRLrBFIZirO4/qVwzxo
Zp/53z0ZRYYIcv2Qn8/lxhn3QUQzRN473n0KNLo1Ekf7quz5CRODBaZc/2Xgoj03TXv6+Qd7iYP7
TiLcsKbm8eddP5/vec4fERXh8eetn/fXAW0w9L+Y/s8nVeXo7KmOpPL+/76sY40nghbSh3ohtJVj
PLqQ8EuXw9iXd8NazNI5MzHE/GOMaJyI4m585gSvT03Rs4PHWeCzJecXEczHVHDMUW5Wb/tRvtDz
fIibjK3PgBook/KZ5BVG7opoY9lUBU49VLjoPvZOQrYEYRtPRts0+zDAPkWwqCDmeUGCHpeEKQ+k
XqZRe6xJH9kEqFG22sx+LVShjk5LLwfgFT1P20rA/i8ZzUFW9LQOkmnGlDKk3i83UI864WCBT2ni
/g7o/FRThkTwfbsPp8WjZmTwW40rrS4CbpL4At89rpnOk85BNDygh4KBnWaP+359JqcU1S+WAYHD
JsM99WzAjBBSEu7onqC5tjqPGhRGBeqhCvu9F8RXS8iHtB/2Y72Q85OF95ZL7Y6wb11AZVZa22qL
DuUjoDwKVwjG5DYAnHBrQr8FllWaz6F4TnnIVN+Hy7VNUz6r0eQdtN27lZNpZRKiE+PYcnqU+ql+
H2LqTU1VnfI+O9hTcfSipznLTv0osqOWwdF1jXBbyRnPClRwJ+0HVXTHvus+7Eg/qFqPVHG3Z4oU
DY5pzkHI9leFGDZLmkue2e9hrZjzeTlZvtAe8P2G0yM0IKNxh3W7QF4I7wADfE0nwnyWjD0KoT/Y
d34kBL8YwG3aH/JoMu89MpYctqAdr7dj03zTEkJoT8MVkuVVqIrEaPVGyEO7I68HQUvJst52nGUy
nMlcr6+dW1/i6svOSMWb6GUYY1+rrj+qRNzT0NT4eR0+FtZXEtBQQ8V8ROG84sE9kTK69v56LSFQ
E8DuJrDo2ozN+U2M9StZmRm9MDBEdS8GbKOGj/meRbgq/iiuyMheCdh8cIl4jr91LmmQZJSipI0O
wXL4jmYLFy4PwKbkhcYnyNZgkN/s6B0P63MZsSF5AzicjUvHrzDB840gSPKITY2BRhE2omHr/qpK
ik1Yr1bOwkGdsRzsevLLIq5PPdFlNTxoM/LYjOQKZnsd8PO8H5f+UEDsXFwBEjTIt9mBo3cEARVD
e+lE9KT7+GQp7LC4kaZ5jei1jDfKa65Wl/nlOJOikp+gvsg1eC+VnaLfq69hmO+hR+8GAkg2Glxq
7/X0gOYdXGHLSkxhyvuU13DSdImmL2bRPNO5tgJFbzqr4j3bLzrWVrB2aioi0qUAoYt8YzZfu0be
KHTdN/ZwDoocKoCQ3IRetLqxLjAons89B68vkMfT4pkt55y0W9qzGRiq5qjrGv+Lpnmj6R5VUuFK
QkfNYXpoq/FtqoMW68n0YcaNr3kR0RPMe5UOMOHTVmmPSA6H7L+++8zI/CUxNnpQNI0TJSnug8q+
D4kVV2b+T3b1ZXSdit2WlFhSNeMh7bemjSvddAHHW11RfRZguwegoohOWilse5peLKcmjqVUcmOC
792VDtH19aIetNFd89F6D7rhQJRufSLAB1qg/MQxQ7J4Zb4Qi1scx5cRyS5uAyJE1/YHx17I2XaL
t5RJ29CA91NSkmbDI7jsL9hiM5AbZk/ZazJns6cWBDdx55PIOEeiOcJDtybMl2V9Wxq6lKDlMFTR
OyzbhQe0VPj930Y4LE1K4ZkCcGhEQOG67vbe2ubX1Q+JEfopvX/kbhMxXjv62dXeSwKzC6NbX0nP
pwXsutTtA89D8BvSKg+pdm/1RCpPtdBFUId/jSh57BqYBs+ENtTUZ61Xr5EDj+U0ksXQ9UkLAkxi
+6uXuygBVP0KLIHeExyFRHD+fw8ZQdlABHSSDbMfi/lD46MBR3+kSBT/DgWJG2IaGciobkgC7acd
uZfymYsKqQRtK0nibBZp0PpN1jlIKoCK57zHZkcBTRuBn9FDPJrDL9l0tU/hJC2FKm6ajTKBPQuQ
b+KZ5jeHlusIp1fLf6o3+UPCddJRA1m0EAFN1Vl9GKIh8aUZ7z3l3ZfQkhsV1q9MhSdlQ8Xab6sQ
aQ4pJ3ZdpXc06cG1No+WUX56Lhd27z4i0X6r7frvvOAwE0t2bMnTcFG8Hmzzue2RCuSfOsm58Lvp
DzjefR/uSpV8MuDd9aM6jWGyc+XIAzsL1ZYo7JtCGLRkyU2qNMPQDBuXzndjR+xj7bQYInMOy3S8
kpH0mWX3RpW+TOZvtymRiAz5KZQVRTomARz1vlfg88hkr1noHFzyH3Z8BcI+nHlfVfGHNgtc7yHp
xRh2PdYbGX5Blh6lmvkRLEqduqR/77vmUiYZIkk6KrUq7kwUFm4ofkWe9UY75S+ZcHmINfac6vcN
ydjv3jS0qBB4NabI+FO1xkfP3oLomiyTdJOTXkJPxiWjQTy3Jviq+YK24kyZMyb+W5EONLZ0/Rsg
LwFS8ZsDRrPNE+uWyORXjVaDik486jDsTZI9OY3xXFo4EiJGlqolW4dY4pLa5GT5DCpoTr6xU0/K
8KisPyKAZ4vheiKHoUg2N9qB5p3OP6uGJ2ZLNHzJo4WaKiaogztX+0zlNKh0zdGQ/QdB2BBH9vw5
uh2bVZE9B1bTgVyDy/II2w6oN1iLIdMNLiugpJPVPyy12iXpXQr0Z5oAdCYh60VNeWc9Q67TIbXv
Ykts3WnYkewstwDO5l3Rv86T+eAJntKq4Tfrdj1Vz/zFSPNzb5tvY+q+ZHWAw0/eMZ7s0mW4QimV
D2F4iUEDNZRmIG+N8Fyec+IaTskLE/K9FdZAeARlb8fKeZy5d60ClJ76DBpH/1Fk2vmtgWeKiPGx
ia6pIRJ6a2dfDNn7RPbhpnCN/RS0F4VKHJUZc+XIVtz27qslubXyGfp28dZa41y+hQWRZGUGMY3J
5xMc+tQQAG6nRXOyl/J1Ae6aqrI6jhWx5k5zdiKDw16+JUmS+qY1PAwuAUp4KBisUDVVM1kEcdT5
JN28VQt7ehvNHx09bNFQnhceF1MbczyGu2HMkj3w9B3u63aTTZ5YC9gxRqHmBXPRY9IjuOptn22S
6C+qMcvoiqkroJIMs0Enjj/ZtMyWGYmdNCmdwP9RlnwkmoTghWqE1ZphT6vQoFRvis8Ax/CwipA3
0rTzHTLplYTYZ6N7TzISjz6gOa5DgI/0fjHxqxs6+aywKQcOTBx30xw+O9ZytqvyKxUudxjcclXg
gLC8p9zQ3/k0afZOxAwERjG7jskrtMu/iFlgfeJ0dJZotnnBcO3ZLzlBIkFbnmI9IpBArd0YXOwi
PORxtwcveKL5eNkUC643Z0i3XZj8XaYaRnH+Hrv33hp8gwsP58CiTm57ShL5aDhW4ZMNW+6g38hN
kyR0BEhWtkvHUFOm3jVpQRD4nx8a9dE2HqgMy/xqXuurilztbPk9mfZHZLvvQe1ekqa764vuc3Aq
JLK4rOTAZNaXn4nk12qHEh8g2hHHpgLHKVKAhVW45Eb0dszzs2ux9RuZ+Up6/24okmukStRjGQ5v
puBpLm5qyRFZrASznth+jOGS2aMg4nHbdnbPKcF2V6iBFT0f8QB/U275JqVzDEsaqTSiQDwfj0Yb
rFUYK9ornZMjMxi4jBhGO39uO/MSz8T2jYG6Ls18reu+ujiT+GXwpKZn8iFKuMyWIeNZhByTC/BX
0tr3Ru1SL0LXx9QP30HvvWkR7ZImOgVz8Te2Z+5tQnR7Hu2Y/DeKw2JnrF1eou4OvU4ZsL17cMm7
mXCXhMoEBpeJDHwDwocSvSrgViaM5CFQ97BLf1DeMjvBatZ/ARi3heouU549mmJ6ta3hkycrbcHH
2LKAaxf8qYglVIR+0tDZ2SMuek3RDICdRCnzrS5HOIqQSGDDOqo2/2zclKyyFJgRukEJsu/LdNoP
BaVvorsxqD5l9fLmhfWDNwdHnU4EoHT7bI47DsHhDp3fDkHhRVSjjUKPScqw8ndcVZ92UB+CNDU2
ibnsUsmPj/4RsLyhNhUu3agccI8VZ2tOpsexUMbNmVQmZA7pc5aY/LzhK/LCBOCNrjICXB/NPmLV
wDIUZN3JNUEHHXcCeKQ3xEv0rjKxekhgR1fdKAXcUPhAhmt7Mobsr0iIfG4sj/8MpMa4UHKfA+dR
/flK7RdCMV4RbSvMY9muW1vMGxRJtAmdYxG9BCgRCKS8i5R9c8b8KKtgIPl6eQg7m3GioQpIBA61
kvBycTaLu4H5NFDunn6tZgn8fLZYfu3pRkeEBJZyDrNtHex4pLKZTFvbLwaHIBSg3pGj9+eXGAtF
yjjSN56RcZRgGXHMJ2O1jq+KAzXTdg+z0Tb4NYtGJCuhBD8jwboEh5x0Vb9nVAOxoYfas80rVWB7
O1mv2CiWG+4mBllYeEape2noG7gBt1Mxfth9+UcWHZyqa1/J0uHIXhYoqorsM3p6dAclvJqdm/7N
doEq83RAEUH5JwxAQBBj/qmGT48CL/LUINgo/0L+ETjXrn8EIziEXr+nvuHZJYKRY8sAZiSMkoWR
NSUZHwwxPNZoaHwKOY8j+Jzd6xcZtSm9ve+5dnaxZ2d7fLjlRgu2rBhQ0ME6v2m96lTJ/hZPjr2z
5j8sQ+x7mhKZEjkAE0wRIXdEoSr8wWw4K/OH1iQrO9IUNU8mAdEtKsgG+jxInusZ2r2frmWR7cZ5
+EOfGnM9czmLD92uDt4e8uLnKX4dQEoPraUfwjSEMhppIJzNI6pK7NXVk7AANGdTfxcRQfot1puN
E57DeLkhkbEIt6kYMMkCq8LXeBa/o4mMt8H+TjP6HAMUJBPdkHRxyE3BMwOoEow+sp2NDkFZRfI5
lU53UMQzkHXKfELfTzegBhLzXSwcdSi6KQJxWT6WZfiuZxQsBWdMQghTuWqPgyn94Jm3D5vgJYrA
gPO6J0B3UH88OdzoGdq3cPp1+NwXIt+v14lTcI2kc0C/KQ6PfoE0Fm3wFS7W48KqmEX1o0E23YYA
sW8C+HyK4nmOBf0mGMqTsyQfVAnReIgugphYBJLo/4a+5DTJFh/9H4/mOqp9NXpPbeH8y930FnHk
bYb5tV7jIO3svLTRaaFj1y0LcCJF4lhX7ToqatZ/JOyOdtPIPK43iIzwYVjDlGF7/8e9T1guS3Qd
6/tfJT3YJ1yXp8qQcuN00y9B9EUafPdqdjfdwCPFGQ8dHk7WYAQLlRl+QrMjTSxzDNfUdngktVkR
nHZaESDjNEehLbpCeQfHF9f8+qzqg/jFJVOOqU4+dJlLwFd+NBbSoAsy7KbQ2Q1195qNftDZ39b6
bAg1VHUQz4/r2TmI5VYHfD+BQJ9Z1ay21MKd2Pg/XV0ezblEwT7R2xp0Z5KueL6xrW7UgAJnqFdX
Klx5+Tuf9VW6Z0PEtM3XZoBogyvc7Kt3YoyMKloO8wBMOA/MVn1LkE2Y6i+nOsIpvw6p1e4ztnYP
e4xVEGNXERtCDTuo2WRRahoRA53m7V5l47mlxo/jYDq0Wfuiw9HHlfSHKld8oy+N3sk5ME+Gyv+5
BfxtWn9lXprcKzyp0ZqCurDS38WFuPUcixz7jF19pr/mdBu2xNkH461HpJ4n8aPQCIfLjpLwaGh3
UXCpDIHQGtDyUAUz5GJpIqJIXgh9OiZWGnEi4sLOBrqjsgIFuRkO70Mu2Gar/uyGWBu7/rcx1r9r
jy6UOC3/OWqyib/3zdGsthBtJw8NR1hXh9LNq30FOb1NMjkcdeHQxIa0QkVUCaCyJL+gvyvWbaWr
7sykPupsuteuOnlIyjqpC5wVyQP9P3vIP+i1GSduac8bt8ounZFcymV+mOmm5ILpPhQhnGlhEzfk
YOmmnsyp6CG0o+Q6J5+MosFG0r2wXihj4v2zVYB33flQptrWdfLkksNuDKWGxC8s2N6dE+VrP1DN
UyOhinbUQX6YdjPg2MkOvZulx5dO9daGGMHsRDAX2jiL1qC8QbLSTOj4E8l83Nza4ik1Mh59nFig
uNyfVJuaaIazgZJeBggocQcd9EBByYj+zjDgJsr+XNSy2EqOsJGpMJxQ/lKFRxg9a6yfGOXBzUdf
obWxkpFms159ZKb31OPkxcL9VK22Zi8kLjvjlhTCuwoQrt0s4mSXPC+RS/1iHcR+6HVnno/4IqQK
tkZJc6AR8iIhE3ao9iJcuK9LUit18q3bDzcLsDKJKaTXSz0Bq+09oW6Fi5m0LkYqoObkQj7C5Ccu
KxHZk6vGVyZ76PuDmJU6GeWa5L4jBa67J7B6l+sGFqy2Hqe0xD40Ox8lMcw+Q/GDlVmoYhj3Ekn2
hSy7v7LHoznVrd5QgE5S+FhP1wXVPErjv13pzUjQCeOQ7MPL2q9Jz/V4smV7rErGqTBbgn2LxHUE
fwPQaq3tBB5jWcFpbAwmMid7Q84+RebOBOKnvZ3/rHkel/FatsB7NgNJl/dHLs7fTvfS9M2Hk2Q3
ZBXIzvC1+VM8dA9rl4vUbrDtJafLD8s5sEmhfaQW6K5Fx7qv8wEJCvWCuqQx16wPpFqtI4VGrfU6
xKsj2falChGZ5acWP+UGWdQLoX5k2zbbFNFak733uon9xrbNXat58azJe4MN1OylvGJj2mHRKKJn
5jvqioXhcPFy4/RVQ/Q/bR9Ln19dR/DQwW/XwWEUQ/pq47PcDZjGQpawHht9BOZvZ/NpCmPmzzRD
3+YMT0DbO6RHHuVfqPeMIQ99SD5foTzwoSWibR+DstllfohC/EkrYQSvtkPW804m6bE2oo4FdAy2
ogexCM10a8VabqO+fyHDRPtUgmc7z6zCS6Qzn8iv5zwLXhd0HFt6/ry9FNO1F45xCXk2Rqt230uM
S6alungcBNxly7tMWvNtTqlzoDhhP2OZPNrrED853L8AQS72jlaN4ya3S2bESYAVmeIwR+aLN8a7
UaB6AgNNfEu60FBJTDuuBj5QEojDm8Q3rmQ8nTRtrcBA7xGfNyQvScCpKsKwOwpRsv6k09OEiiOr
BsKPHPNGRQU/9QQQExUG5dtFHWJOMS2eYVgoNUPargUO8GlfTFlQw9fFCnzD4fwehk8YKNwcIf4Z
A82yXYCYiSaBw2/lJmkeciNkGl92faOMcxVb/9Bt9qdWeqB8mp1sirFUiGSbOhjwwtLjJueCMDu8
JeVcnFmkLjoL1EZSpbxHi7iTFR3ac5LrLfkmpk+r9CGzs/bUKeuy2G2xT+mnljo4oESlWgqLVji6
X9Woqu3Q9KcI2HDTGOA7lSOVn7RGBppk+LMXVAeDtmEC5rvtXFgfIb9ovhEaxVGn37DybK2Bdpg4
wfPUxCOhQLhFAknKwSrrz133N2jRPliaX5TnbBebRjJERMBD6bMI1XA0vTX3l6f2esMJT4Fg8guL
Cotd2gRg8wiHTRLCLRg3PZaWodyg+9xz1t9pBblj9vO6nNR3egxuXVlTg6C979zob3RxFTtPES3v
hPeZiTdOEozbxMd+AeXH3+Fz8SxgLs0HJ2LOMIqWlcNwj7+B336wmEfWiDtt0008pFKfJnSa20h5
yDc1D6qU9j5bE7gH9YLkFelAFlfc3529z7q5OXYaG1/diqOtCcUgvXOTkaa6qVJzS6oKL3THEEbB
22uLLna2p69x5sSpfwM5SNxOVDXbJgwdUSB21dw5FR16iNPd7diBNrsTcah1A6CpnUwdVDz9oik5
5DUeSLlzDbCgWKD/SIdVtGfzjWCzA6JjAOUVTPZpuvAw4ZroaCNNo8QFus5pKHfYmUcLA2NmzTti
/sOnwviwAv2vbC3aeBeX/cJAWDvNjnNPVtZlNlEsGN30HOCZS6dSHoUJquDMSDOUa41HAsQ/CPw3
91huMAm6+WapLnaHsjKKF8MP6K9H6xE9kEcgN0sgCKk3vunbZKyGZDcmiX+lHjJq1p/jnITjrE4P
OElbin/MnaWcYhMpuP6BcHjhITidMKr5aNl93Nl3xFM9qR60U5sTO556I91+3hp5FjPJ8ZIOwiJT
7tpnnmK3m8KdXIppY1bLDdXQJrUhNYIyeIqcBWVZibSdpHxsQT0SXYqwbDb/1vC1QaJ40daHbEaJ
xBjqmxCEh0Alz0g7fMT7vqtEtiH640XJ0du2xYh20VwekXtS+Buz/dNG9WhX1os9mM8O3CFpgN9Y
FalLi8aTU3V3S2TDXfOMOec00I99lD2CV/2qGw3LN+XkETtsBgSopmuxY3fAjYl0ay7uHCN+i8wE
QZXbneMi+leTIwTgCy/tRoSn9+b3FM9/Dd1vkw64ty8W+g0Z9eyhJhy5oOt7CCje1SV2hQBH3Nkr
x4stw/FAiPCLkX84+AVKJ7W3VoQ8Ke3IVowmZK+o62K0VtFrIRpKpgmKY9TNNHEGLdUVVvCmRukx
cVOpiMp3dj8jYUy495OPdgy6u1CIv+NcXHDbl5Dm1pGa9NF3iWr2ZaCI+88ZY0AIfXByJoQlotlZ
4klmDt4KNU9bi37L7Jgbs3uSQOQtJec7rFT2ViN+Up6Diroim36JiHVbJrGdSgZ8+qKpxC0GxMbc
D/mE3s01wALkQPXjZD8TRokwmAydM40x0C5GQNRMQV6wqk9TRD4DzHBu8Prag2HuUKvgpQxGxrfC
m2j4dJFFZwd6o8vZZE2KxotTp/3ecnAMtaaB13Y5C8PMj9AnAKN4WEA8y9MyAuOUUUCxSAHuqz2S
fYIEg2YzOJg9VH5w12tVZ9Fb3zOQeY5I94OexDntzJubEz0+OkcRZtN5AqvcuQ9GO1Z+Bz+zXbBa
xpWnmC0JnhX0c1aaO9nOfJsng9EO/T0mUudgc1gL1P1JBTrRYfYfHpkUntu5Z5yIiUqI4CbAvoB3
q5Z5yTSET1ATF2sWYfjC0E+zdE9HQDwQXQia1PYOfoKkph93ETjxneneocwVWg6twTQC9rY29HH5
h3RKA1nz/Gds2P28HqVAK4y3JbbRq9n8pBbe2o2LF42JdOtVI68g3LxlAOiSBQV99C+b8OTRuDqw
wlKBgyh9U5e6BLGrurU4nObbpBgoBAbdMJf4uMQ9Xy5cmLlanI1t1Iqz4aqvBlzPJIfg4hTWKYiK
+t6NOdl11OKLArDzqwQFlIUrpK/SYKclz3kjSI5R2Ves1cbRsIynQAYoGkIhMR8vDBntas/5+SPH
QgNlrjFquMv4CFk1so3i4JHrHz8f8vO30prKMwUwiDO5uNd/8yr3fz8KBRgzKFjyrsA9EY8RU9u2
nrzsmASkzRvxon3dopx0uvxFKKraEPUMME0usXSpea6r9zkfHD9q1ORX2njWBYSm3ZCRTD8q6uvp
TyEc766cL5x8rBSSIOe26/xcoqghqBGEr5b1Rk2YlhBAIlpamK7xcEh+Ujq9qji8r1pFfW/W3Llr
HUNbLD6wZ31OkvBR62y8m2AKyoKBSivniIiHYDvjFGHhezXzzAO4U54vC6qzu8D+dnBfaseNt26L
6VKOGoPAMGAFmV67uYZBNVbLO1oliXXpxMm3HethopFHgPm5EvuWai9e+lhGHV9DtKeswSLAdm9T
M2d+C4QeOyKTcfPm83fkNuPF0vOHW3nRqRE9JOjEIBtbKCISo149XTVGtx6rqlyTDePHwVDzrcBr
5RS2AV2vCbcyosGv+g6cCsq1C5dvkPeBK0TP+7QKHgmK3S+ufO5dyhlIjHxa4oGtanQaFlbxWwZj
eDCcqMOBlPBsoEXW6xMT5RDQnQ3+zC6k9kPHCT4liMzxAt9PRFdheXVQBXjTvSccRrQxuoo++iKz
rzijZc7PP3/TnaUhVlUVHxI53rnS8fDvrXaj//zVcDF5so2i7l6v1J9/MTH4/+8HWY2NxEqSQvFz
6f5ctT8f+N834zF8qglq2P9cu/+9wj3sStlGqqvGBfefC7teL/W5pzFhtRAaB92Lw8/7cKddzHD5
J3LUizkjBOswf+Q2VbzMo69WzWUrS7OmLzxp/ToeKN5NC9olymOaLLAhpKpmC5nEVLD7nEQ8T24i
7UFFihcKyYIYplHKHYxDiw89+qoEqDg/cMHYUTZbq6KSYBjFLqYVuhSTPI/GHG3dZNpFaq0jzpZ/
VSV6MCyIh2VBjp7126a4hv08P4QevjTJSeBHRknOLDjeXLzPHYK6jmicRCQRkqEHe9SfXK42Fe0p
o1lX6Oc06X6p8ZaZGXvQQtJfYUUbao8hXyObQrmaTmoZqlukrf646um0hjuknobezLmmVhJP3Gyc
85W06ZsIdl9yK6TOmQE1nK09aUKvXh/UOOwQhU7N3p3ygv7jZ1Pob24li+uKYBJ8YXduj5+oDuzn
wlQ5TUJ96evRO1p05RBkzigvmCJdCQmIgoCJC4xiHLHuD5SxwzflTGFwAVuI8l1oB8HTpwU/i4q5
IuXXpErRQLPajwvkSrGAOuvW3o92B7mA3nZbiyjYaFLFNpMSewLAjUMz74s4Tq/e7LGlUecUFBWa
mewl64qvOevzpzE9gkGRMoHm+M4djO+8rgemQ7wtyk1wKoIpDHyJS5vzWdacI71od7qbC1B0kwC8
Spv7KofIwGITH+upsGE0jVPbj8NOOe59WrRAPIFm0is8vxwg5JzBYGQYhuNIYQVWJURg8wwpUMrm
qOj9GNuYB0GQ3nPz/8OchCI6SN6npVs2dfJLLxy1QLCuxzbUe/gfdDlnWCN4+A0F+xK+Ts6cJqnw
BhjxDi7oDNRobwajfOo9G+mYMdNjxRFFmNd3QDaD3SAaDwf9EIeVsXWag2m6r67+0xvt1UoZU6ix
05uuJdO7x1Xq2PMpK2hqjzsCOQCxW2IpxcFU2HcmUCRX4ZPuKQjd57epb39pIy8PXJhk/kL0wQ0g
uUcEhTQn7m8qtt8Ss5O+2za/g5TtIfe4dA2lqweQZvrAv7Q9RZvOiLtj6DJGj/VDOY/pzgKoOVrR
F0ffmk2PwYlfAKIuWIyQYun0jgqD8KhILjS3oQowDoyMPbbdXXiUXjHORmtzpU9YgD6mbub4rYmc
rwGvJ52tK89ppovzz5sL0mi+9371tUHECNc6kw5nnd1sts6D65BZ5jU02BC+n875vKsceolFKg+Z
GWcYjEbUMC3f3cgsdnYYiY44dEhd6K7TMEWHaS4RUqHIwJjLzszHTcI5YjhD1NYtfDMpIrXY9Y4d
6S3Gv9IGbbasZG/mKVw+zufkMJTx/dQpD+FezFwTyg+H0I19U5Go6HkCy57Jz64H0DvC5YZtWTES
cApiliU94ue/4DSKZH4YGjFP3Tl1sbCxbPbesVGkz1QVav+sEb6Df5agCm8t4VFcFEMoriVWpbnT
4ykykmnvtSreF9wOh8gGKKhepAyBmXGuGmkSUkdXbosGQ0YXS2b/ZtQnMzc++3y4xu0yvmRC/Ern
+NPyuoAHIfkmmVVdJcMJkyA0uIjKh6Zx36xUPfNQg/2AOfIzZTKbMnayEzNcY3qI/H7OX9AunhJU
xK9hiDAjnOIDSOC7U2flsZac464X4UsblNoU5C9AFWKqcuJum9T4BqOWCJ8Rg9w4s+dH/3q8GCj9
WDWTejX7xcwzZEixDsX3CY4UktrnT1xTECymh4OiaXCbl1cCX85JrY+D67pr85Xta+p1U40Bd/4t
8/6BUIvqTtb8uFL1N6+M6eNuxhcvKllQnKHaB4VrH/BUsn+Rl8NRNtqXliAZgCGizELVkqo4FU8R
2uFQVVcjaff5IiraEsJ/ecHznlDbAyPEzbYk2gGPBJqIEVp47T9K1zwyHuNbOiznye6nXbIkwDaR
hYrDayiixnElFr13q5a89Sk9zwmDid1IIiHxckGsvkCCJHwX/8PVme02jkTL9osIMDnzVdQs2fI8
vRDlqjKTTM7J+evPYvXFPcB5KXRXG21bEsncsSNWhL8sSCLchNq3Jsmw6bqsoukQ9LTbkHYCKmIE
vbgog6kyV0NCRnU753jbwOqQVvKz9Ojaw6fQ5GQMe2LnnReQP5yXQKlyRfq+hNq8iDruIP09lVa7
YCsZHovBFZvcMPEVzB2hHQ76nQIeOzO2uBD+eAyKfRt7D9Jp0Neh0nlL9pdwH9a1lChDMOwce3y0
auOXnSVbi/z1rOW9BKRszhqUg2DscJz+leirt3gsmyosiWr4WcrwIx27+yTTp4aS9LBsL83S3fsZ
F1ZPUIKUEPAGrO3s4Zg/wPE9EuJuI8dX88Z2qx/LOvahPseWus9cUDwLS4FtnwCpn6u7Iu6s7bxs
Q2+Q23R1bALjoRRuOQR2zSG1wtTl9tZzOS+PMRSXrPi1sLAsba/d2zF+3RiadHZTYTxs0eauKkFX
kDVJ+oDEblRZ/o5HLqiG3tmqYP5erOo2pfGllFa+6wefuhXz3oxnfSyM+YY3FdCZrDfGOFx9wtCc
4lnHwcbIMA4lAcMUVZoeyuJkga1ICSY6ofvIxGn0gpdjbj7sYkCQkurajPkbAumaT/beMqNOdrpv
KVrinFo5BLdmTfo16x9zMwB2SS68zHghpTu+lTm5pCBXr6S5rkVqTLu4n3+Dr/oUlnUdM3abRiae
ElbUWxryPtwGVIsFymfS5l4argbTa5gbMVDhoZS1n8DJc1tDx1DEJdk9QGoQR0V5VRQX92XnFSAM
kzvEv7eU00VKdSY8tP5mVrtgdlb7Vx5ZrXqVKG8Rssm1LNdE5dBuq6p/KxDNScTbGzLV90onu5BE
qd3WH9ihWV1w496hUO4H5cnTKAT75vxoVSwrsMD3Hmu4WLEeHLz2nlzDX46VDYHpMWfTiVRcuoLM
CSyw3uZ7u709sOfKbtjr25jzksUXRgmn/JoypNKxfrstafaKm+/Qd3DNk9jedNBI/xmgkCqd9H7K
8C1iXwIHpbHQyXYU9zMbYEPIWzv0xIiwI+4WCO3AEMU+y9YMTlsmu2RqCnIEQu6I0JPY41bCuU4Q
0aWSADVKFRtFyzVKv95W2nROHsv1zGQmXCrOcVheuH2Y4sGWrX1Jm7TflwFFPaYtfO7ki8kOn1Ve
KQXZ5zKFS6155ARoNqRbdsmIi8LAzZ4Hp6DqcVy6OedzYd3zfMTCEOMiMBC+UGG4nFIatabKwNmT
vk0mTlGjJeHDaXkz+tw+Q9KElm5udXUzyyndxU6Bty8LcWEhOQt9nEPJ71CKh8TEiekPMQsFn02+
wwk4hDnd9XMQeRPJD5CXfDSWKupn42+NFLSr6eRrGulTQ8FmvODmsIUC+SH86bnPnGO10jAazW3Y
Sqyfsch/xqStvgGLp5u5Mu4ro5pYppxnnWVRmH/BdODAzsZg05Fk7Ysda10UdryVTEdR6pnmpdZL
veuzYcuyGGOm89yFiX3umWqzMUZFip3ILXIvylmGpQJ/3AyGD1/7Rk+Ajszx353D36W+uLkWr2w5
p1tt+dfJtxHo8xFP7sx8BkuAg3waVKx8UXpYLTMtt9LfNUb+YefLaagRg0luMGD9cxBK+b7AJjhM
nnG1Qis7pd1P5njeBau4OMkqeIzrONsHHSkbORb7YBInQjPxbhG12uIBAOM7V1vsCBgBjBz6o/3c
hDn9wpXa22bybUvruakmjnN4sp/dAhSUaA3ct/9oQk2oWFwr7Mh2wSKGy6GrVHs/TdldyjRU2f5E
aZ9Dt5+ADMCuZ17SqycMPlZhgOMpmCH9CPetmk2gbqljRKol9RqnBlpRfx8nQ7YvJhsTfRtgUT2S
9mSK5BtGxWA3Udhi8I5fmxVorQ3jjcLEYoOi/FbGq3UDF0vOmhDwxrCuNfdlHuIkYSONi6ll7Msk
2zy99TiVbise/5xLU37C9VsBBDrOXGgUJ16FXfN8sNr42Cn3xy1eJstgRQBJsUWzRN4nlM/EFybV
C4LIh1/CsErWSQvcX6TcDysxaSDkAN7IeqdgU0QW89rGyoUdQb/8tDvchrQt7AVvtB48zBRp/w14
Ds6k3mYZLKUpbnAdMgSZbfewFOmp0M5zatTvIpAOXiGJdT1DCaKizyH+YEGvWxpnnzHOeLS/EHHA
uMEQ221nTCTnLOFmXrLInWvWy0H5WSpe7BAuj9leMxgIi198mibNvXrACMXUxtFDvps4mc9Gemih
lgJgCWH2FPXJtX/snp1/XrFwqmyP63RpiFTW0xYkwnEssHw4XuygfBIPqELzwSGDgIu4eOjbQG6H
zr60ZfYkvfkRQtRTRVZz4xr6o0iZCSaMop1znlMr2QvT2vQ2ZK4UqJC3llR0zvN6WsomWkCTkoRe
YmTdLggxUdexOOvyoBvRRG3RXDrqdake/dDcKGLfJcGegn9q/V0vIdmndsUyDEmxT/P3tud5ZlgO
J+SBQdoHsc1zh3qVX7n8J3GpEINC8UWxw58mHO4wsJHf7kL3GDdvfOS31WJWFya0gOkxgYSCDdqg
LSaWr3WOfLYmBDnO989U5t6tPw8t3Ey8wXBmtoNaX5YAbbE0px0HDz6zX8lo/MVUuMUs7h0My/2U
GGGP7RT74KFQATkjoweMR9WEYTRNzxWuykOvRuIuqvrIMc05NafDmWM44Vgv2/dNsJYCUF0iC711
ZrIvYsge7br+wggStPWv2Sf4OEARkfW1cjADK5sIlOKy6vCTi/gwp7LeC8O1Ns2YJtsaEkAY2ucx
FQ+s2GADLkjsBOUJlgZtheUfdsTEUarTiOju5KEq+6hyRbafhMeqichs4y5/HSp0jh0husGfDiTp
/zqW8SalxelqiDmTWANICKd4l+OzskaSfa0scN60O0FlTgQ/76/vskJtQP9jb3+brB7uyNh+l9K5
DE3xOyPThulmL9qJrGQTUR1Izww/b5v57yuMi7SFxe21WCx4ZeGA4XXBi8sMx2a+2bbuUz7AYwhb
CshyalYQYppVU2JrCxoxGrIxPyFr8jyPcZS2rNRY2sl9rNDOAMI+UrCEi66OP1WsiYOXM4M0sRPi
5kgJGTEHPkt85jDTTO0X3SSC/XryXiFCR0Ac7wQms52cCXXgh2CFNuEwnY1xb3bNU5CxXRxA7LDb
S+sNFvw/YZaQXm6TK2SxnzZI7hWlUoTQMTQtAMv2cmDF0E7u1rU1K0GjWghIFdu0dH9jkNP72Q1o
Nj4YzUIK2+nqvZlc/32Ep2F4re3+mhnc5uvBR3pDV+5Z3owFTrU17lRz3CJA00wPmrxTYDBtNWN5
LkP52pbid2/HGH4rIns9hmSSlIxKfmNsbRM3mUE+mk1s/cg58VyS4qSLzd7CHflOE7n6PR3u6t+F
T+ZrHvjGtmIMdzM8OZ1XsgFSu6Lq1L2cWfsnpV9FHj2saYOPL+TWo/M8J4NJAs0s0jLK4ydjoROd
MRl3L0lvXJI/yC86KsRIdK4A61HjLaHyGEMdkogxugxnIS7rbpnvFkIRx3z6HArnYYntOErGWO7d
3r+w8sWC63nPy8S0NXKWYPiujugIu6Fj3HXYnWJhg1I8fTkjJhNpwORzm0fDV/6Oj5Kzg6G0bHVe
jZsuq+7HfPoYyzXPhY/MsOsdkmizExCBtzJgurZq+95iSOpNv7xNttFC8tmOw89YeY+NNb+Ytn1K
Y//VBXdfOCZMvOCsLOOSEOrZu51jb5SKAhWmHFWtqB0hjgIHxZbV28neHqbfgQ7IAv6Yk/Uy2ekL
53N+XTs594v61XbcHBqjewmH7pT0iG2h/70EUGTHsvp26YIugnDhBM9rqlvrrRC8t1qxQtbEJo+Y
FYkbo33FKJ9DC6HMNPS26CG/cyJurJOweLJ5C6dHt57cvTZc3ikijl7g/srHwTzUACoxHVAX5D8Q
kLgKcM27dGQcSjGIjIUSQBOqO15I9zo3BioOc+TBKcgC4jIdY5J59Qyb1SCieXZl+se37T+5NJcD
Ooy1zXxgNZPx1AsPUHfV2FFi4cX0Y1J9Pg3phkrMk2eSkMjz/ju0sCjGFT8RUjRy9/Lbmkg78wCB
EufGe2uaJcFQgnPGZB6zgRw3qepiyzDEzxMatzLOTI51i3rSXqFeDDov/XkEnHEaR9O7oGZw0UUD
Z+xrXNVfwdx3p9Qt5weBkyqWYb7LZfjbS76GxmZrsnHJ2Z7yEV+xHkGYCd+JFm/8Cb29Lmusp0Zx
xu6F0jbbRYTKQfAsXmijCeOXeAloAJkebFFkz3bFfBQ3hNqXIuetAZGBOGCWu2AAHiMV/bI1On5O
gIbp+D2RCZ4UX6uTmzusEidZcKxlYMHMJHZuiIyZ6OUnIfzRJTOFaRHPMLw4rsspWbN0aWOG/iD7
BZ5BnkSOKEG8XAEo8j3iVpV1gQcKo8drKPqLm2dLcJGXhXWpyprOCsTlJWjuW0iWsccxXb8B2eeR
JeHGWi6na1ZBkL18kqH255IWMZYumBlmhbCkreDCutw8lqa+xLoo78IYp81cme62NJDsRtXXZ0pI
IwjROHdsDrQgS6KmIE/rFznK4fDuTcFL6DaQrKh5I0aUfpvxSGppKKEA8KkK2gKzkraTw1TjyQyT
8zj5FaUp1UE1zRrms38wATIGsuyEtJxAV1qD4sn4ERQ4LujmxpRfNwyrvgatu1pARM5dotlPjJRX
mdniuEStW2ZXZZlvAca6jV8XKU8Rq9t6ZXYclF9sO7uEPdi57/O/1FFSkcNnwbk4OHOIW4JmZrBC
ZTd3nh+iJOrmOBXEZSqfg+lM4tPMseD74w4vskvcPHshts3Y3JJNasoTqISnOoTlkWgAaQDn3oU9
cq6PEdfZx2OSKYJu89Ogk+Himgj/xCFbnJxBzg6pG+Rq2KSxPPVD7W1hWOP5a/JLAKv0qHH7YNOW
BcRI66p7WQB41SngXPvAVoez5NQz+78VFXwSiPbnskRVUj2cRVLaqHErtmCJ82iSWbAx8/jTNkbe
zzr4TEJyFl3RSnL58YKAYX7JynK2wVDepa1/AW3noccjqXB27l4UhsFnV+3G1EHLbNmmhhWDM2bD
H8vAsckDm6N7VrgE1+P0c6aCLTOHx2qwr1azXHBKfA65TZNa4YKi5smEq5gbk8bZqci1A1J7Wvp5
PMT65GQSp9HwOfu4VJwgHncuSyvX4CVSTU3f6eL3uySZH12nCaKREAAC8LFpOxIm7vCGr/73AmCc
iYE8rm+g4LH041CQ2vuut4MzrTQ569b0GiSaXAWPmzIVCq9beGYJ6h1K+sTiJDN3WaBYFiiIQ5rT
8kVN5QeQn53AnnXCgHH2W9d/HIaXaaC4vVDhA6Z7YNodzL5w1ocy7csb68E7XbUfcYwiUmlV7Ipu
eQlqwl5L684bxCG269PknZyZYwQm5GOK+SZa98VYq90+C+CZThA/Erx6lP/eDZrwgC2riCJmdQG7
8O2H1XweHGuOLANfMsc3Wk5K6W7nPrBYFjVH3aby2mbzJfGM6Zx5oCRtg22N65pHqyeMUlcG/PMQ
Z1gSZpeimjVFE3wSsXeKKHQa0iklHgYzP7CFeerG5YOP1nQUmTgnrVUe7I4honAycdfZrCQkTuaN
8lnvw6H53TU4Y02bg0NZPglMS2eiffkRoyZwMWtdVCZgBpHU7MTi8JIOSG3zomF3gM9QvvWm4bb2
DiwFuGyaDSMnjwZDXTlMhPFgeTFx2+l2yGF/uc7qUMOKl6LBQNxZKwACk3hkwxp6TleuUx8FLSvf
Ghe0T8mpPRuSJU3hXJzxe8xI+SvEO7aazmPe6qMs+D86+i5w6G1ifZnxYcB4MvhYJXwU2GOHL3iH
gX3P2ae+1A2pnzBWH4Uz8TG2KQqGBJHuU+ZKZJTpXCRI9SPmJu7Mn0G3fNaupw9FF/wYAJzgPjvV
PhP+RRY8rtmfbWG8wcIuyGS633VKMCYIwcmWjbyOjknTL6oEeAyouD2LM1ynPrqdsxT7SfGzAufy
78scmtqUtY8tGjQBBAvZfVjWSULiPsDP+yhHqP1h59EGWjmXvEX+xYfNpNlDPCYMRS9HWpwbP7Mv
lP/YbgYao1O/7WyWN8tDge4KZJ6G89RWz9y0Na3kh7CsCdrVvJY4xLxLPYarDEbfDxQmCIrKQYqc
D7VX4nmFXM7NEFtepmmlSdKTTjr5O/M4iffufR8nDhCX8LIkJi5iv1x5d1DHYxoDQ2uWm6wj08aq
g+QY52fUPsvb/wk7rNIE8+DiY+Q0FU8mNp1V1vzqwkDRfo7x3MfPafcHtg2IHJ392673YNUXVAz1
mQjrax5MyfGpYU0rSQSUwdFYhkeVQWTXvvU5m/2ya2Lu6WRY9y4HQbIJqBZqcj5DMm90IyRvTd+A
NBb9E0dXYCfZCl0aKQKKub7GQXF8UdYL77bHyxBeeMBGzhI3sNV5qM4k13qrgriUgtMm0LrtQkoM
Mg9fgB9y6vY0LICep4BFlnmnlf1SST7c7mBBYxrA6c0A1hoH5CZYvG/YVg+z4f3MTmGcta8yKDf8
TDl97oyA0r26IvjyqvTYNkO8k25mRQYC8sxnZOtWclWGmmI/1Po7nc2tvQ6/+chooV350uiQjkUX
HxPnlT0GqA611BBsQsV2MqS9Twn+Ymsy4Cuw367BdlznoP82QCsRg/S2/gBKRyf9MZ64O6bYF7Vm
lRuWxk/f1XcSRv4Bb+0tqexp208hrMWyeAiAr8FOpG+KYTmcZmubqIY6ZFok2NI04UEQKkvbLmOS
lX8WrDT9bI43lQZRk6lmj57xHcRBFaUWM27boUjZeWZjNdyrnjQ0ya7+rGDWcDjqWEU1w7dPddSl
deyHOfDGCHDUjjAJTxmDy4+J4Zu23nMrIGiQNjGBYvdQKGVOSrw3D1Yyl/vM8i5QyG5VDPCwCHu4
dHATgqA7WKNrRUUMKgKeKpi3XvMqZvlLvXjVjvvwY1cZt9Vu6yU8JZ0RoXDykr/osEUHa0O4r2PZ
chRlmVWOoTy7KKDUYbNNJP8rsEB0MxrBSGjfaR5SlOdjyT1/cYM/Ak8gGDf/QA8UZrwQSHsR4x5m
EUyYwwew6dMQkZjjpXJpEWbzCx5vweavwvdZuumV32Ek6BxkXEjbLLX9UzZjgXJSsAlecWeCEz6S
NnjoY8+8FFbwimmWEIczch0igDnZWVX2lSgl0zF9f81QYeZPWOOH/rUr6usoHG87gH8kmEbS1qtL
uAaoOJVfzLwI4t4N2WGSmp9iJpOMuu/GHc4NTsYwW0fKpDfv6yVBea7GXynYgTdXMewUFgRpSXHI
RER1G+CiNceKbKqrpx387TWuxSGfiz1qyf0je3irFAXpDRo3N8HVXNnieZEc0NnxmreVwHpBKw03
TYwhIONJdwjDaTe1wcc4qWnHOP+YNBwkw7h9mtz2F+My1CfL53xf3wcGAB6pq5cg9HlDM9I28lmU
Fc5Dw9yHgBJ4c9HeSxoMnAELh09/gCN4g4u+uS04ubdaorFj+3wuTZ8r0pl+YOZQQbjQMuyS8sD8
vrovMLFl9b6hF8vOWGlpGxpD19+JZQDZAzRMpMlLKMI7TwT+cZD+MRyX5wEEKqp9QJZW6j8a5zti
UCv2Cha16qevjBHkLvMzpGPOd6ferU8gkm4YpMfdWAfgy+EqNCm3taXQV8SKcSPD5dbUTrZtF+cn
nKqXeA0uowsUK4Tnpk33ux2mSMz5+9irT9+V3kZei5h3JDDSn96aieasHfCOcddK480cl1eisGo/
TesBvUKQdyQ2jMR6smYYQKlb/wF2H7BR6ned0T5wKoGOuwY3tR6vvccbgN3x3W8YcsVwctgWoZzw
YXyf5HC0RuVGc45rns0zlfD8MEPQckJwKVimo8NM1K0BjG7U5hNqV+uxm/XH05Rb1FbK+UB4nU0K
Nbion5ep/rKE1Afq55yI2s9hE5cESRrbri8DaljM27sDePstQ9+O+o4I0zQO3Nh5tMs2xBcE7X1n
BRrGI8sv1ra/cl5Jrdz3ttmbEoHACYiWdiUA86omHlApootLWzNoDMC5i4d6MH46Izd3c212x8qR
r53n9RdMPyi58cXw3Z2RhmxCZ3ckNt48Es6kIaMljnPoVpbjuL4WnOd9qoWCxFWnxXcIyJNrEhZl
8vhI6ADFJErq7hTzfNlkOfRloVx0pKTdV2v7UT6DkMjYRieJxdCR32wx7LkSfCy1Jj0YjnmTw8JN
rFXZYdV3A+0yjXxPOebuhbD1Jr53fbs7OEgOjM5iOXaGfsLsz8Orj3EMzDTIABaO4taHLMe50bN4
8E26v+Q6EbTV6j9jsdzcZpZMAR9K1tVdaOH/N/KH0FX3LDooZ+WxhJv1RQwBWrN578RsEBR98Puc
7he7umpSX0tmHRSTzJDVWNjsOio5uBo+mWy7986+1E8DsNUmBvDg9fWrqob3vLWXvXDw+Rr1W+1h
NLPzL2MC5uLU752PDr1M/REypBlCnKsdhLuqDvGDVccl6/BbUeaNzDFNahdMN50vlNOCGu+ED7FU
IoCvAdEs7giPpvIlwCFCJhpbEfIF99JfSHVM59PUMbrzDCwDIM8B+yzj2vfixwv7HcDFAgmrfsl8
PvBshXcIYr8Dj3wQBu2iij+MFUmm9HyarYFelpEeFOLM+ONifvHQSZ0t6aUL1pZZlB3eO7kbp+a9
nCFaFPnwjmcHKll8wFd6VHwJJ9oeHhQ1RaxAcfIrz2ebltfeLux5AsQZn7lcqIUfm2Ww5dl8WZXs
W43l1ndvUAW2XXAQdXjtUqBsRiCuX/jOq8gKaKNJGkV+ZuGTXa4OCJId3Cfarwo7ekryJGIJibMz
7h9UGT4Gk2UeRfkZxxMl8cazx6qqzlHxlaq/bTubGJnxDoyTyKJeu5w/hvFXX06cZbz5qWf5ouqQ
IIua/lp+/2TiJxqESZo+Tev7ceRdFkw8ke+7P3jS4CCgLpaqgY0hkjvhDeWuzPwHuhlcZBDzrIIE
riBpIcRgmws0Kb05ysihwaY8z0XFKTJ2zo4XHvIFJLnCNsA67gem1aeO4ytaLBMMTpaFgQcCJqFB
BpMlRmDr4iu1XO+mcoyDb7bflqP2dBJtvfA56Kcq8ovydVxDsq5bcrV51WGKyQ0r/Sf3uEgH2svA
ALyXztOUVmeDQ8fGWsSXmabOqbUVFRMWeq5LONdp3ggJ08nU0JVWhuV2oBwMqcPapMbFtfFeoKm8
Nxko+qYruWF96wQRHDL6zVRPw8L9IyWgujGqmfz9ACZRYh5J5aeddW9e1WwrqrlVyYPb52S3ySba
udIAIX64GenFLyaLo86cHyvzDszLTdbu5zRrCjLdlgxo9VJN7jc5gF+G4EiXE2cGOAdQX69vatYn
L4kIYRrtZcWsAXDhV17lKfCulkhjWrxYA60hmthSNgtxS4bk6JcYz9uMnIq9klLqkliGS/yoS5IX
WREimx0f6RzAHpvrF0tQjmYpKiMyPBWLV76S+1tfng+TC+40Kh+xbFkjIQ26eBffVYH66YbO2vVO
nHBpu/vq3cgw+Bhpz4YO4vhgwayuOXME2J3Kxf7jIgXRtElSQhSfCdR5Qxp/ens802c04M5FPydT
vIvr9D70WGwu/gYctf/vPQSH9iDdbrx0n8PUutyd0dJRFLEfqYdgzp+0MhENsMlbjdrZHTpPXtCG
JZb7nHt0NMvuJAbxioyI+GQv19odDjJGZ/QDlpE4akSxbC2WNJsmGaptLhAeEz4KVU8g3vfu3Gbg
gDC1TCvNzaKMMHfwRPDaZc5ZN/Xew8LdFyyD2LdhMu4mVh/m9xL/BfrD8SjsGlICf4AXvNgUB+3b
tj5hWIzS0QES5h2LJUcDkM09pRDEzEX7aEvvtKoOqQdHv+SI2fT9PasyPmg9hw1Z/PU7527u1v6L
sj8FzKd2EDlmc6dxhVeJRQFY5x/H/l6M3v282IfW4LACsmBDKRzmGU2jSF3dV151K8RMkjQGkj/E
D4vyGGzwxGJQhpXt2me5aoR+dxx8PHqWoHokXa1JZcM77Qvr7yyxdlo+wVq1m4r008uXG+SPnfaw
uoqw5jKBeNkwvbBT8jZDx3zhshsRirMKYAgejTZ2ve49NbH8tTbJBwKTGxtfIFHP8SmHK146QNnW
izA2lpth0n2FjGLG/RkIcYhvbDr2LOryxLpxThp4po8ukavw2sRcZ8vqr0gReZ0GvwI2IpFYZ8bt
G2w44Hv9cxtybEKN/zO2dbdbbPaXGhl/p7xu15nzLbAw1k0ZcxIZpCi2kz+DoF9hmaIUtkiKf8ma
8TexBL3BcYl0Q1/GMPVweB8GbKHUnggmDvASTmqy6l5+7MUo2GfNaltUPQVOXfmVOS495ta3bOPX
OL5wjqIyOAR1SHORbSLEAU5fCnHRihfAkU+T6fNMNnC4xqb9OsfDSVQ/A+8HOxvuesZSfOWWPvb1
aoz2FmePSM9yNEkHDNeKCpe+u7O1RbuFB2pLyek334ldP/2OIYuIMRvsc+NQTtHXyZHarojC6nE3
2HxXVeuIFpHk2Pe8O37FCFnHl3G1QhHCxKFAwzttUgeBSEth4Z1Yg7smSpiVKTBvQfhoDhzRmuSX
7Dkk0h9Iy4Nn/2DyP3p1gr2Nb2CEkHh6G2D7WjcANkpAZ0g1+ASXwNBM6slVSEvCOoAyELkNdLYF
O68cl3SL9C6UPr6tKa1GXqp//V1NeIrTUO9BEbAyVhUrXfx8R+w+V6OlJ8cOxCtJxmmfEYydYwqK
8lo+TFMoorJfOLfTkBfFY/E9olVtkwK9jFrMrWhXV9cKMDbgTGy0wGdt1vUHeQ7zHLBLMSdKxXqO
qjunl+Ud2v9iU7aidfVVm6N1Yv8isWiBEsARPrOP8HIqd1vvXEhT33WW7s50ex18TLF3VgzfoNTm
GiRZ/2sOyTBaP7THQaflWRtNef7vnz45QMvzwPQBnYa//fcHP0mHfm9729qowby98cFmFls8aH+5
8VaVRv7Z03MLbrgynoyYbORAo/ad71NFs9Qtyw101bH2Zh4APD/XmO/TyPopUrk0PkytPxLDTn6I
6yCQLwkJT6UeLQ0Oy9Q2gWGOkU7eqbeSoWybhW3/YDZdcUj4tdCd+IRD0on5dTP3QGEiFIZUsB7o
EEGWJrOwtVnTJai7//dHptR0+fd3yXBhDRmc//23rAqeK8zsh//z5f/+o9uXwVm21//9vwQ81i/E
qYmLz6Emo9dx48PeULIcvXCah0n2//8QvQdiJiiPjp3bl2EIrP/+8NZ/1bnK8Yoy76HIvhcjFVn/
/v7f1yZjEqC1B+GHHGoLF1b/OLckGw37ITTYosT1fApgJxz6EtgiuNCJt3QBbqUDBjeIhpK5iEd/
ASc3pgNBWCzvl8U9p03unTvT+g4dPnkpDpWzZGDF6Aen81y1KGQ52ZFtTWexC36KQhfs9GuEgJ6z
8vzvn8R/iYJw6wNqOgKf0mcpbH2eyRec//1r0Xb5EXkWyFihz+P6FU3Ivdtf6P/KfD3xTJasKyrF
42LCtxLE5OxyVo+z9zjHZDqwkEnySJa+jPqH4vv4snTdeg1RAmbzg4TVXVNp2HdBCuYZdgV0Iq2b
3UCglTxSb5wXUxogXbVtnP/7Y933d1ZqbqDpx+dizI3//mgSjUhQ9JhOCTqh77GZ+fclav0Sc7Vs
LfTxhrYLmZsUJAejf3a9CFiNPBT9fFqQW84uBe3VZFeXcoTC2PdXw/ypTdGe08JgSedh3hKTf8Yl
x7O3w5sei6S9au6zp9Io9xWx/zMuN9QElufV/Itc8bCf5b+qlQ5/yyJY54QbVi+SbQmagTGFPEmy
/E6YAZvjEzjslMwJvQcxgR4vtnilvQt62giKH+ynNzRbxxP2th4VUUofxdQUywvSGh5VV//inGve
UWgVaoR3Ockv7hRBhK4UXlJGpKTGtzrVM9gUm8KIGqQQjRRppEYXKzZ+5K3jeGtChB5cbe0cEyRH
nQOXEHOLcNGam6mjFF27iHDs9y9+1aQXkzrkSOLLEUFUtRVPxwZK6EqfDLDvYSclQt7nz3TrGstK
4PSmfS16xgHK+ZBygzHiR6Ro428Vh+XJG4Fe1/i3nJaKtap7RV66ch4B2Q2bJsaGupU0WcKZXqZd
Fb+mofuZFfGxKpuPxr401HNMnoJWRf1GyWDHqG7s4ZRthuyvjBnhIDGWDLuwIcKvcmyOXe2ep5pY
hV0S8Jqc+FoAbU90al0LI2N/FManWpcAh8hU9i/c5wYToasfH3rb+sOmst9ykj+wQJZcq2UfQRJ5
9QXceaI0/ISsHOqW3smEk2fL4qkJ/K0oS3qwu+cwCX8B7VY7v0lvaCQJmZbPIg1i+u3SqDbAXHbj
IVRFv/aRHVLedWwI7qOL3V1Wybnqwntp0yeLoZDTQrUNhxEecEWoru68bSvzx8bu7oPB/pHc4tDr
QdaZKcoVVG4q3c0jds8alnhQeWWUhMXT/D8cnVdznEgYRX8RVeTwOjmPRqNReqEULKCbnBr49XvY
F9d612vLGuj+wr3n5r2zbYtx0zjJc+POA+nMXydWeBZDaa5M/8BFcemq5q4VQb8wGxB3mXnD4PBq
us7dnwPn5iwAZoQUiLgHe1zLXKPoIjUiQ2LSzqcIjl8JQRib2Fr53ynNJBQVu8ze3Dn1HJG0x4gz
zrFljW0PCTL8KwIQsrbJwoiqKPXfy6x6CzTxBpQLSSLRvhQNrWHdIb5y06U/gs+RtZT1jhKcQZui
wDehFS8GE/b9YPs3ofjN8hZhk9XDF4JdrK3lfGsOJQZ4y2HghhaiibJb6fU/FN3WQn8zpIWEnDjL
SOlyK5lFhDqYiVFwxfaE39jpT8EOScr4T01xsM+KZtNq4ctUQOXN7HXHCvaMvaCAArdPq3zntd4b
cWhsDSKaiyakTBkZBvrqtxMTQQ8B48mwuBowIVFt43NIwhsbn4pGBT97obGEd/HQaECVKOAMi6RE
Z19FyO3rLLyEZkvcLfrGrWWzJ/BZngkYY30MJmAQLjtFja00SjqWjFrdf5CLxTNgLt3chjGW2OtM
iSvifRCm+pfegpJpA/MnTpB91YjswIVMLDgd+z0gApURDfhWwoXXdl782lanrXXysUuXkwkgUwar
K/8w9Q4SrnuouwLUZUavWVvP2LdRQKbwo23qPdmOG9/HguhP/Te69BPidTWHieKIAr6YZpEDhBC0
S4MKucocGMRT89NN+g8bjGgdtwGzHpZ9bJmpskeaOdanS1bi/EPP0sKMm3hpZdF7DcO2G4hNLE0b
sWA2foy9+2wzpaU5yQ69QDEZhBkFkAoQIg4pOuSp/SmKJj0oL7zUtOUhTtV9mLUgfqZgLfndWIBN
n/nA6DqbMsXYz7+hOITpp8orrlC1SoP82+T25GPgG1ob1D2OwU0h9VfXn3CrecZrXDVrvY0ubVC+
9IbmbmRxUlYQbbsaig7Cq3XiNrQWCNvqbjsVBfPekv0lQ+okGdgtmnsbw4wdNc/ueNe79uim8hd1
H6qbDLFnqx7sCPa5gJoxGE9pNdbLZEZk2plHguRk7ay++PKgQLhOtBmtXWSqc95O0RNEfIB/pgd4
iNERPHx8VwTWUsbFtn21IlYJpb8eInGo8jkOewh30vCHjQxQBmSK/SxANBLC4IVCfD1PDTyuNgdZ
4KoKBY3XLFMTSeIkpoMXIjQsEyAbOjYoFSeviEwhN42hOKDC2OmNeWvkFYBU/cDAPNyBboDN8SdO
a0gjhYpjhPKkhoIPsnQn3wCPAP7a6mcDRSq9HQTsKq1ueRJk16Ck0bTaGppatyICh2z1MfBZfub9
vi841L0yIkEc3zWureD6/w/1J8sOb9ninK6CwjhNfYywugJ+YwWlfhVWhNrVjxln4Ywvwu45/MJv
fGxTwmiczOFbN4XMlPgws0hfCuuOxIGtTEotGLbeKaeWCOddP6kmaPZFrpYGuQkYOagHDQ03ZgjE
YFCfUWIPp7osQU/WbGj4tm0zfNvoNlCnoBtg+5W+AHXTT+DH2fgKtWPOCaDBDkms70+Kwh5Or0kh
Zo2bmhA5ny/BLnTmADlDS9vMu6c0blBzhh0vlyHWvTt2T///ey8iMaY0W8Z+QfeEJ7tZxS4ipjTG
UhIRGL8JtSsA7eRpzP34puYfGEaf4opMdLN2/ctcbORjnty0CLckFxi11PzTcv6Blr1m+0wu8dAT
qmyOQbH5/792hgxXLdnWNIb8Ol5vpEHh0DCtdKNjX6a3YELm4BBE6yY0TYzxXGZgY8IrmjLnptxG
QSJcN+BFNfZZaB6quH90kUf4CX6hFQuNZ4d3YmeOgzbrbjy0HGLlTxVzkpa8Bc6XR1iAgMRJBWuz
jl7rWS/eKZeQ0hULBf9SFwXStyQ+BI8a8jsVlv1e9tjNg2xOBnH8k1H+a6BDrUM8Sis2EephmtBq
be3l/58oMlkG9sTLupTVTujG8KghmQZoT+7//yxto403OOE2thEd1tIbUNDbMToW5yIC37rGU5k/
Slv751RZff7/Z1MXmGR8lfHWMuNn2+6LB28FJ6rOPKiORfEwrdFGedUP2///qz6My0lX3srTigQa
t188eFr6bYEwE/1bWT700E/2yehas8QaB6RL+eMg8zxIAwIJhO/ykfnDyFPBOmQUHqxCVIavjRTV
sY8a7CLKP7OdklfaSzDjsbzosnawXhgb00d9Lx0u2oHOybA42wdqoB/XRYt27NK8+ATYcwC2yhIk
y+XVyadwPaYBgwFbHavWG09V3VnQQXySWKb6A2QLJsnEXVaKlIKciM9d74waOrX2RStS7anghbX4
1VWo+a9pAUZJ0l0pDAQ7WjywhoTUL1qisFjIj/fMImY1VG9wy1EL+oK6i2cfTc52xJHASor5HkwZ
vDXWT5Oqbo0FgrZuVixErPS3ZeRZZKkirAAhi0A3SlkgIG+p7KDat5G/adtkjZTRZDQcRuskpm71
AA+MTf+Ul6zzG8sP1xykpOpeijh/M01pMxrx72wyKQRzi9vEgJoBo6DYIpU/y2moV8QE3mIP26dO
/GI250malfqVhDYrFnp9LXgt23guPCFn5vR3gYdtlDs1hG5I0cK1VfyF03gl191eE4HxCv4P4S3q
yDx0qLfCWSBs4EZvhvZdWu1dK3m4K6hhZLzFp967hHYFeJd9h90P+C+ORYGXIKQjm9nFP5Lzy7F5
mwLFAn608L/WTcGywXLAmtramlOFeyQY7zZtTDuoWeMCV6lHnkunY16yQXkQKRlAxk6xjhV7BNc7
43D/ikoNNl3A9s9w3GdzcG+GVoARdZ1v5cNpi0NtJeBvQFcw9mkR90guWmM734YEY9Zb7QMsbLhT
jvPDhpgxdNbBYYuMra8MQGID3mBAbXyWif0Z+3Agy8JAR4GtyYjokvMkj4mAqO6SojCzISjQtu3S
gupcC9kceUGvc9qgg7bYfU2p8YQOgJVPULNexB2qEg8yJ94Lsygp16R7a+qZZIE/uSa9kJEVw/s2
9NZAnACvlkOADQmbrKNr4EoQoyUMhfxy/EupZVPLv9YATGOLBtELgVlGds8us/qpSsHjq7XEmNg0
UanUeN6QBiZ02B7wyNasOPYTKkqml+iTbpFM5YrR8Hc8ucHaRDROBQDxvcieKORfZAWG0woYPZWF
enKCYIHIqliPlU6DGeALyUFRdQBz9Nb4qULzPYw8tdVS/F6EK7OOUNOyz7LhmCekj7ncRbFHei4h
Bs+thaqdRM5i1Sctsyb7qbS7Pz0Ivxup/YIaiMdZPRmzts6M/iyV/i4c6qcx0ojgNS9dDluXiXoM
o42h/QAWOFFqZ9W2WlvpzzSJdMmcahX46i+e1gIm/jKNz4qPY88XxCws+yqbZFfG9XsQ+2rv87yD
lbz4/FGLNiNNC4n4VCcfdR8+ROA8uqY21iIvr6ivL0M4/LLKqHe1a7KlTL4TjqH9QEpiUqB2C1OU
+nyXmI621VVPogfkifVkdqx/g3cApJvB6Y5NwWnjm4rYV2vF5WJvOV7ge6893Ek7hscvJOw1Ok2+
tArtvcNWEQELQaQOlCEdvIX3KgXZ7GwFmV+jjEwyI7lgxQEzPdLStvYTUDQgEtSt+iQQBLgcc5nZ
L7E7MCLzl2kJCM4TE7fexKaAYcDKtkrCjzIuyIgCpUAWTgO7q7yMyixznsKZWyNH72pGWEMsPnug
8OYxiAeiQMIEkTvL8QQe/mpsJ4cH13+bFM5vdPrX0gaiaKIwYJg+UoeBylqDeEGVJvQNbwVyaKZl
n5OhqGvtK2FPby15IpFCwcNMBlMGmnt2bPXaggyhilJbOgljK8ePEdNqJeBjSZcGv7geGdBIcS3w
Cux8/q+ckAAfiQIWbqzFgjEwjJxtakpuuIJ01YzBPzFzx6xFmJEy7N7QoJ7HHJdyGbuC2VD6pkfl
e+w6VynHe5G0UHtD8RjHzFnJwnu3uRPGZnqIZppnMYogAY9dW53oN0/37pMqaGWSWR+OnLGbiIRx
ZHmszfYVpyLOWzKE46QmKgAtO+y5olzbOEoYU9o48xEFUEkSaJmTCuJGf2xWmH+7LiPDiVB0Q/9m
tZY3UQEuLUKOVw07P9bAMjgvXhIGK1f5sM5BSYyJAf0w8/dpHyF9oHLPDPA5YEzRgSP+cTx2jNQG
S9KRUEVY+j3s/Rc2D5csGEkQS4M9Y1u+3LHbGpr5yPr4X6pX4RpX2cQCvtXUUxrYN8pQZm2yZRiZ
/zNb8m6sXzSe34mIrt7QMIueMpw+GlH11GnMzT+tOnY3Pv5CxP4GfkHYV+2U3yWiH46SU5hrV9MJ
jyJtPxxJnqXb05JF2efgMmkqbXPVAxamZuw33NZIyyIbZZ3mngk9YbpRYqieRHUao2LYzga2dXnx
XL4z6cy6cUfrHyE9czyN4svWSOmGzbaEGoOCswuApbTdBoYQq77ZOJLB5AZw9eElvGlMGmLMxNyD
HdCMoMt/0l7+qw0eh8h4w2S2yogwhylA9WIx8pS+PywtVXzCDmA0ONR3Ycd7u3tKkEax8UEr5MIe
aRv+NkYTvYwZWFRWLC/Sx9GRBnjQDWSrDEN80i4z6Rz9Wn5z8K5cnQUy0fEHs2ZIRG90gN58lkE7
7Mq2vDd69+L23RIj/UtvPevlNBBChfk+MLIHiTGHyHS+tdg/Di03hNZgIq0a8ljd7lyHNPoq9VYQ
ZE9ty+jHtvYN1/aOleuxJ0acO9zcei5AIYUWpa8WLUVDiaCAt7y99jRNWwXzL8x5OYdEv06+06ww
9pEeGH/Kqj3ZhJxxQzIhNcy3tjNPfh7VTJDmMb/dcdDEJKD8FTnXR1ASNFHYjrmrM8R2s4+hUUxY
IbdxeDLBNCxqGNNOZ9AaGL4VO/NLEkSwW3dSqa+AkCL6PGQFxQjec4rBHGugO4dsm4mJhbD6NBrO
3AJZhBmAWMO0aTbn0eZLoG/VOMIqUkIusdNkzIGSD6+bhqOrBTfkVHeJ7m0dBDHRpS7R3IR1pcJH
nMdZWOh/lWH3W1Kw8KElT4FVv+FSIWJrIPLOD75aposkt+jlLaheWpeQhUGwK2Kg7jk/lUP3b1r6
iVBVxetqWp8RNC12MtzG/G13uQMDy2ai3kiGzm0NB68KxZ5TCEhK+B5EIlnXCefEqEH2cmKdFXpR
gnv15Vqv0D+Z7sdAvD0TjZSPDNxFMVNZtN8w0SleC7kaQw01aNMdxrk3clCk+Irqh0flxTEp7Zre
+GJ6ODUOU1P7fSz7Hyuq96gIrolpbHSZfKbMN/wOQqsImMlKBTTwy2iR+YQ9HCePgmpKzJ+OszsX
NuhX33wtnP4rGzmxtUzQAbS/xOLif2UkLuu3WA/P6N1fyZ2mjBXGG0PNX4Twhpv+ugOqwqmqv8cC
MZlVENJRT6DULZBy1dCkK1t3ELuRPjKF4TqtrC3uNHS2Wrll/b7+f8+S5kzmOE90a/oAt3KMWvzG
Y+V+QWVdx27w6kf9i8tb7NV6iqLpF5wNuMIJoI7gCNMLQfSe83dlrHkGuLL1cwa/DdgEYs8X+PnQ
ojviFPRApZ1QrFFX6Ay8PYbX2Br41BHLkexWikMZtd2h8W5OmgSrKtc+CclTO0Y9yTAdx6qZgI4A
pDaj9lZK75vp+tWy/WE1TfVtdMpzmMq74wKT12PiCMdXfQxXhqe7K3I0X72UbgNyeRAxhUUxCT8H
V6db+Z8GoUArhrYxzBfOJwsxCp7qT7x0eMVb68uKkCFoPiIxgd29i7ulHtHbSKbormO+1qIpdwRA
JSisCOxyK2y4zJLX44RyzAeokTiAi72SYarlqc+0q/djRnXih82H3cbA6q1/yWQ+oGe6ayeD9RHb
z00wvuAt3Rp6/wCu2J1ZJxBTjvSta+JHUZOuoBnoHqqbUxHsWjBt7AJ/FZtPhHW8lmrYOcms+GyC
YOUTCTdkX0NQviNkysB0aEekFr8t0/NDi68IzTu9QpvqCKZD9uQlZjufZbnoEAVA+DtP2FMXjclp
44YZSo862wmbiB8QfIwacsS3/Ycn4+8OGcOyd9KSuD20W2N08iSxJQY7TWVfuo7huSs8kLcDiaUV
4WNjDEqveAfsiLcOJ8dy/tNcL/oMKE/cPMESA5ltaFjXZA5DhjQmoyamlVhYVf3AB7bvRzPe1oZE
/ygJyhbVvyHC8G+pEi0ekbkAAgmk2Fct8i6+QZhSn1sZU/7CmS556HO/+ijTOdtT4Elwof/RG6YH
KdO/ANwDfnvvxWQ31cFWx77nbEwI/hQBuBeL+jbF0aEyox20qiXhVmdNQJ2s65rNjuN+6uO0T2T+
LCdVboUX/+oT0i02cxQj5evQxC6KudRZ2V1wjGx4mYSU3L0wfKFQpyTVjRLmALEL+W4y/JBsXZms
kAtSQkZTuyL7+eDUzSnSKWggXhhby2K2yr2YEA0AQpCEtzo1rlZSgQzqvE9IoPHRzxRfoY90sVT/
/Kr8qdxiBKkfryCjsUADZbnqO8mzLpo1DKkPPVJyWzcG4qJkQmwoOByEldPITvkqLs36oEeUJx30
Ch0vgdOQ9AkQk2wf8sWaeeB/7TS0NmmGDdOyurODhD1TWHxbRurY89yXRP+C2OXyv4xr1YV4Gno0
fR5UhKJgu9ENJEL0xEv53mRfUubzOi5r1OmrTtaM9rr2jiLpFtjDUeW7rsEeobI24JfE/hNFaClZ
TIHYi+pUP4yu9h4o3UbnR+RXGH6YNZCUoRgYfVkP5n5zJjnIYGF3zd73URqVh6EpWSCLdNgWodmd
euucaehs2sGPNzF+93rS+eYKSnrfOnRDQ8cNf8Rz33osz/iVIiJhjSzG+0yfTJqzvjI6gT0NV0ba
B9jQpf0migh9VnlMO7/8tZTzTO9aXW30kmwNWOq6AQu5URN7NwoOWoRv2DBQZrcCwgl0fnPuZaKV
of2FGYKTpD6ydCt2BZ+Mqqer8gZ31Q4vdtIhD+JF8Sf9qCwsh7q62LjqD+EwnjRzckEL2XfchUzt
Ow1VKZMQJ4KHMuZoYR1viwiC/OFXXUAE1oR+CYsRXlsk3tzY3xbgXdAtA03qHRAkonJXAxUPUyP5
63pWvWX1XrYTUgqcmLE3HmvZ4xROIMxYk7UZOuZsttfep4DHQ8bqVau5tGOrZ59HTjvH3Z9J2wTh
3wwYuv9ks5SSwXm4M5OO3qv6bYpZXNkDYx536uRZwdUfA/KDggzUkah+AOAsB0+nf/PZ0mkmhtp6
PPeu4R2MVpZ7vQU0UnRyvQuaOiQldp7Ag5xiZF6t9Jxdbuj8MA6HxPOjDVawQqbuLuwmfcBgktfU
wj8+/jRu19PVRvW6qrVNOIrixDzny+p0/K4NeIqwJmxQ9UfaVk5YRYyu0u9FxUzA7bpxQQNJLhGb
TxrGcTEQRTYTLWDt4GBlCveSezgztVsdgOcJp5TtkAieejoZPUcW0YKPYCr+CryHur/24WLzovNN
I1lKIzQoLLI3UWcR2TMkDI3YJ4mGDD4Qqj5Ng3E0O7m35YhMCIUTdDGHuSz6aR958F7r0PsLl3d3
WhsJO0rmbTUVlzqMvk1ms4S5WRbrnOHZyYA8tJoEbqOew+1cq+gl1+F3jJW9Z36Tbw2nhQUVOwCU
ohJpf0C2JbL6Ev3DksQs1Lbz6gPhXNKdCxuL+Nj/ySZ5qnCvL/vRQyIj5UvrU/slci9trFWF1xab
CheljiFzrUOcYqyHz4x8srw6ToSlDMwbnHCGgTUPw7R+aqEdWc2tIs++lQieN8LHB0B+Vhx9esy3
mzT56iWLTKATFz7RY5jJcJ9V7LUjlp8K3cdKaDXSRpWu8oi1ac0BqE88Z6aeA2Ny6l9uC1N3f5F+
V2thbkwNqVgUbsaU9yOCOcDRY+OeHs4xwgQYTiPwINJVi/bouNN3ojKLsm9lBOkd3TlsqrbeCGk+
XNwXzHTkjxNj91UVIFXL4uVzobqt3fnTLtt3/tI+p2pNgqTu3+zQ/JyC/GGrn6kZvxqRdocyLb4G
IvIGgY8fboMwhzOqrm7NTfRRe/5JV+NHYuEGRLWAoQtwJ+2b/pux2l0iPYdqq821Xte9yYzdQDDv
4odXGXk5yLhiWXYA/YViXonF65734o2UMOQU/paV3UPjqwVGTyLxRAnF3wKxu2Zcmli7YEVZ01Gh
4ap9HfX7oojGeEeA8LQQnA9ea3yw/x04YoBLTDTnS8ngNO7MaAlh7FmMg8WtgyCgk9W3J9Eg92P3
rlnwOu3e4cXvvY1s1Zw7gpqEA5b0iLraGRCY1pPuHszM4M/kLaWsGY46MgrG7SG8eZf3Ii/sU6h+
So3QWcLw5pqejbEt/pFB+RETGb1w0bbyMmAUywqbcWU/bSuFNJcZF7vftv0YHJAzJgLwpeWYX6Nq
CHJmfDpF3UL3zXHFOdSS63M2HO/JSEj+8+fQWJen3EriTTMTCvT8eSgy2oZE6Muq9pniRr9pYPxW
mIIW9pBxwTYOdrS2RtUAbA2FFv6cepa3sOUwyrsvzOey8t4KoA3UepL948DTZAbzSLhoWHRl4Xtk
cqbx95JRPVKpK39RP2WM2FH/hdyQPV0SPtdFNGLKMy13PzTjyS6AONrnQeAyM5CVLQxd6ruxrTjL
MmDNQlLUYV7lX03TsWVFqscxykffnRtfkvSyFOcragwMB4hqKDWXui1vbPSmtUals2ytiwq0nk1c
ibOx0392URDka09AqC9d44wfkYzaomeDYbknAgSLrVe6l6TgsYXsY+5Lt+dj0ee4yorlz8A6v0wY
7ZU6hZkWROEOvTZADEP/awbXvzY4whex9TymlE8Rc+0Jn9smzwntxcTTavYLjw8yY7P8DdjasKCf
KKvn7MzEFU8B5QaSyS85yK0ucDtUxM70w4qTul8qUgXpPthklLxRzOrOeWLtvdEwN8pt7kakHfxe
X4MaWg0wN5z02cORjuhIfFuCLCfhlM+RxHUzeJm5zPGtlKrl+SjJRyIy3Zp+O9LVQD+hCkn7eNsH
xXYcc1IQq/7Pqjkl3VQAC+CJdSoMlIJsbqviMGuUs+9r9S5E+QZy7NOW1UfkbcWIrbZojLudShuP
Y3uWAtoKAIBLHGNAa0b6qyZUGxGbziq6j+lor51yRChnRE9GDVY4lB8irKi2Om4pInso8wPkxcUE
pA8Z8ffgs5WvJutW1iYVq2xJh0jTWxFQ/Df4tFYYBrjLWeKvHGSvmOkYxzGN/3UGrLsV617U+ukq
DNNf4ZZfpblNXRPjgc6l4/njNrRJi8qQndCFjJAjGvWM4LfmLUo7SEVo64GXx7TgglWJ3hTJAhHc
snWYlsOmZid87RobhGPpUEzUxqVr3SeL3xPrgs4ommFZGuGnMwtJvWls4TCQdqa6X7Ymz0NZ3kBz
gGMWd4ObahPismUiDdTRkmZ8oOlGAoVHIEVpxb29bEdUSJYaZ4Cef6hkzpfU5/h10b8ZtO8tgUnh
rCHiSwfhnUpWmlGGYtFVLgTOyuBbWfdiazTlY2rKvWpQVAXkoFBTZgWPfUoZQpjQFnM6hJihO5nw
yVmYNZM5rSMfk7SlW2ROuhnvmtFpx1QTB8NP0o1CMrOUcC3WOn/WSgvlQzEZ3Rcif2W8UO8CY++4
DAzYq5P5QKSlFWuPttEZsdoOsy/Dfner6tWObJ39HCduynyw7HCcDXkjF0jqPthsPMX0NDU1JFse
vabbK//Xl5g4bRdWHk2bqTFLtquI0cbR7OjifbBZZfrXzjOcYmDCNcQcCHqQ/VOGaeNWM+/6aQAI
vSbVI135Nln2NYjCHDfsOh44qQ0m+LYFswoh8LTrXJ2rorFu2egxbm3EwJIAuHMIhE/nPxK9sOtr
N14a8WAs7Cw6j5HD/m7gOeuxtKRakGDOyOYDBfE1b8T/GyQaem1ObMiWTYe0ODArrEBISByOtwwt
e2pxCwVZ/T6APCjJ8xzZdRL46SZB+TRAnVkbvh3yjm+G+XRuOreFRdTtuSMcokSwqEOjQNjjI53s
65eyG988HdRnrOOrbjnlGRCRh2VmH3H/Uk8+7LvoNQrUnYiaXziEs4naMpZexIVS6T9W1775DoKF
0DD/hgxbvqOMcMn+AzJiQ3XpREwj3QYmYBVlS44HpoS8WPdS95DIUErHMWGsMVMhOgGWqSGbpiL8
rKvmh/DJA7CZfZNjiiZNsNDuDQcVTA5QHZjuVfaGiHuReP3WptRktqQjHGbe3E7fcFkfgvCvlk00
T+QeTBR6EQ0uJTdaYdzyECR6NCXrNBre0kgA/or1apH+VFF9t9X4cErjLAiJWbw2XkviNVgX2zCv
hdc9KweUsNXvWU3scj/bTc1wcGMkm6P3G8jkVe+8R5FxbEY68lCLF0H8MiLi0w5YGFR5S3tC+wGz
UvYetwbgSSh6EXSk//8FWerQ1gzxrqWUIZOzGUCCDmN60nskoppto7HLPYRuzJtHpMeJBQMUdzXL
Ku4KZyJhqUhvFuK61GZlE9nvUY/7qkmfKywELA+WPRuGzhAnBvO4pLzhlMj2EpJUV5fxDlbxXhPN
NYjMvdky1sfHMIk3wZrBTIBzWskZygLFwTwuYSMvSVQDR1K9xVryGk7DU+NtpkrtZVk++YPaFE6x
jxOxSmbEhRWd6g6+I1lz9FlanHwOE0V5j2AQ5QnuX/kJnuNFudEToHxsJrswNp6kF91Et6UcR7ai
2mfL6w5+5D+KnrlXibfDLB5xV5AdW8IE45VwR4wzXk3MYyC3Yw2KbRLl0qmIPYhTToOGpJnGVfBx
62GbtuLS9zVk44mplf6pU9XGTH9ggR48iI5i4PQFX8WbWoifwvlnpTpJvQyBsr7+tX14s5UlO7J+
8TkzPxR5QTkrMMJlmRXvZj0vDSiuMwEVDrbCskMx0vaAK4f0lSfgJD2MeeFLVcqHDh4yTq2nmLAn
18g+qw5MJjB0TDP2vmK5q8b0vXE+jDz7YV9Ptls4Po2SE9fgdZxl3Vr4A8QBHIZkamdlOjzsZusE
89Kg4qEWzyVPKa/4uMjN4h2w5c4es1OmOFUSe/xhbPwiCXLVxvoC95FsuBG5A6hSXHv2Sq/zDGsf
4D0791a9F12IhYUCmeP3qGO+D+NwSafS2naIDhfSmfXBxlmZwPzH8p9H1vCo23dNBs99Zz3jCGIq
n3a/FW7uEXxHVECgh9uymHL9BiTq1ZhT10uGFoRiLROPxDS5TTNDX7OwO9RB/a+2tT9ccTuaZ9Dh
qQd8z9FOuUt30RmFtfDD7sIUkRaHiD4E/DhhECiItF8FUr03c3R1FNl/ucTQ74+I+tQRZSKS75lY
4PPbdQ7krjFEZ9dkdPswbRaw/GQ5whCPr2w/x2Xhb3OD1japSRJgulFo2aNS3YqHnWzcItl3wXCI
pIcdYgAObxBG6RYztGRks1viPGGckFAfOPGP2Rj/hI0zshPyFUnnxkwDbu4aKqKOM66d6j0r/7Nd
1HcKia8sE+3O1dn1w6giUEW+WxPc8DxDfFsO76hUrqm2q03apVKqJ5rnL00zGrrwkem+dxKMzLGr
2Qum4tEiTKetIy3qMhu4HSCKwkaxTF2+n3P+zJhzxxrjm5UG21x5H6lybm6nf5QsqFaYkCPNvvR+
8yd7gg8L5MG5M/4E0tqXPIR695cQ38f5Nlzyz+rFaGihI9Z7Tle8pMHw1o72t5ckz8LR7zkpgxTi
BHR41SvR00fPwpMeQKWLyBHoHW3t0qlEdn4QTKc95q9MC2E759Mf7d2z5dtqyVQ90N0tOwxy1rcC
cGAPoWI5/63JmU23fqmzJY+PtpwuLHIuZlataesOaGBn7NZvXVMv4FVRxLPTCTvIo5daHl4yABEp
6y5rJG5y2np2dhq4skb82Hyo60EffmgTEcBS1hs5B0cKWWyppuBp8uEBFACYbAAnxXQNGutFGO5n
EkrJYTT+4sJpFkONKs3EAUFzc2jUBNgdBIxoeK6GEhYx4X05c1lE2Xc31tHm4dwbum2kuhvJ7T0k
12LL6OXF58OczPxZMaHHLU1coI3+X/T5CjlviwzHpRj0AjgxCW1mpIYVoZhy7XbZN6aedZX2Wzpc
AlG9BdfKmiVcwE2RZdeh+EJ5mvRutQlKX6wTm/fe9aNXw0yvstCwJTmYTieYJHi0SFOfrhFbYjZt
L8AXeYnhG7lp/Uak3F9HzCuNEgnkxrT2Wpp4gZ5s0bTUSV+oJeHtJp2JZCMmhMp6kN8xa6zoqdx2
LoLCg2kRl81YbMgOpWPgvk45sMBXL6ZsWug9ATEJ0TzUw/QV1EkM0uJ/uaG7S6cubyP8oFVZ80T7
fPYIalcmt/sqB2MIl9Vcu3HxkjTRWUzBue/3xJO9ZX23NYv+SUXDMaqyHVq1muCsrUCnlnbhF/1V
adjxMhwIgvCjT01L2CTAMKwwTixiIrTGVl9Dk9jbWk+wncZGFCowJmZe9RLNCHFx20QjYcEcjfXA
DmkSvQLU2OJUErJjzlBtO9R9tZudDN8zlioj2iCgicYqDDucWWJb/XMLcbZr42xJBoyTMo4D51Pn
WWvZgu9C9Kd1OyTbiOhJLU4la6aigmreup+a9BEjQKotyviYNy1ATQM1QtO9qZpPsxI5IpczIGfa
Oer7hfyPsXNbal1Jt/SrrFjXrdqps3LHrrrwERsDNhhjuFGAASl1Pp+evj+tXb07qi46+qpqLphM
Y0upzPGP8Q3j2fJI3mZRujfrhpjeqWNdm+i3XRhe+Dvfg2PensIOPZvd/GWI+4eo0mj4tqDRBB+9
tPa+U5z9zL4vgAmshDFhtwXEX3IsOfQMdleyKY65p3/WGpbGklFaa3VEgvKHieGRJcjRCsATqcUv
nxU/vfWdJealcNx6m2jumW14Vkln6XKyX6iB8HtU7QaLMbtFCFOr22LRtCkXaAeabMTlz/6m4E3X
bQIDGZ3xY0j7ryKKL8buLWNVW4Cf5euScP7cmEUKP1sYqXWx2N1pDYNkju+LlnNll4sXptN3iukt
3SJXa8DUHdAAMrn2VRF3bnlWrCkaoEyBtgwD2Zzw2KJLG6ia8jAN3dnuJ7IJib/JidpZMoJODsDP
5UOxir+mXCsVHHuCqSr8Qsk3F3KEPtKyy2Vs90sG7Bxo9KvC7qT8HLK88lZWCTlOAB4MbGwERUtM
DFpzZdknT7AVZSsAua/F3Ack24podZVYXJbhg5h4jGuGT2AIAAd6zgvJsJMgiI9O+dVN8mQTAGIF
KltcLcdE/WBXipei1h5Gd3gMaRzS1abVh3WgDb/soYpdG6CW6xdKMt9aW91E5WxbIbdDwyhTM1cQ
s4dzFdhHfo629nPAyYkT7APc0kI36XOz6fHQRXP072tRvGsWSlSaE9rrmnORY0nW7fyzarq7xoT1
ELRsP2pazeEwCbIBx8iuHgWP241tet9ZYxEldw60BjDiR3Im5JVvVMNGwtB2Y+OR0ZbGphnozkFe
cAd5m1I2NM53pmAnzg7OWGeQmGTFwQnBrwnQ+4EoHmCEHb3IvwiQaY2cXuzWHtetET1bZQkk3b3j
IEhnYRp80NhwpRud4hRv6eGmKzwLNh6DHKZP2lkX0zcZNaJrxR1KFRDZrjulSu1EySYklmxlEpKb
NcOMGuB64B6YOjySl4z2aeS/GrSrLsWIiAZXCsP4TbTBby1J7zfqDiwUYxdKNwuyPGcbjpcf4mRg
SrLmgLdPIAyZ7n3ZmieRty26JQUinkabVEUjW440n+j1Q2GGbP4YbkUgXRctIxKuZG/Nep1CJCTg
7TnTvqCHcNKwOTh6P+xwWBMpynBqRb35qI3mpbWzkQk5MR1fx66qH+2pY3fuPHY+rRqYq91+/Jbo
B6uARkhn7hQT7vBQgJLryU8Ir3wjK3DJp+JUJBzQqRT9Aa91HHqsqg0lZ3hBUvb2BMywZTM57aul
rLVt3coDttMlCBZ6o0LmAQmPfTHuJ06TOBVJpJttvanc/sGoP+Jg7rI19VNCq2ajC3TWaV35L+TL
Ide2KFX2SOrJpRQh0DxzHZqFvqgkDcBRdexUeKwqE72eHRU7k5tLZt2YQz21S1U1oA2qfc5U1x9t
muljXV6MYE3b3ouhfHpgoNxN6jIW8kz8mywKRze9Ho6an59MmWw7WNHAxpSmXn11qdzkZOX1xUrb
34SGDGJnSgeOyJN8l8QBrI6Xvo6OdR+tS4uzdEgjBa3qR8CIMTEvnsPzDUfEGiAKJr0i9b/19KcQ
IJ7zHtV2KBlIpwl5h+hLdeHG0aJrWtAc0VE4sPGKd6etvopiWjY9pIq4EpfAdo7cEjNhB+VXlTqO
VxeumjwKajNXdRHgacjbK/gC9GLdeCvL4GwmyVaIfqMM+V1bKfpFPDzkCDzS8p+S1Lh2GM6AOq0T
qTYuoFD82Qx652BjFbXfk9avILmMNDSQz8LvC/BfdpyerepS69mnyD5Sjya6wOVEW7HRRvuaLSBr
ApO/BF82+NvwWIX6sIzqI3u16S7gpExz9dPg+c9eEGNMLyjsE/V7r9s7XBU8aio2e3adHvre3Ccw
A+Fhy1dTk+TTuVdVSeZBZLfcmS72eCqAIvjusPcty13PxsnILH8VgaNklLcsEV8gNb+Icm9ItVxH
vAYEBrkmMTG+2lX5WrKu07v9MTT+ydJC5JKQiaFFgZDThzdNH2l0AL7Snt2i/eLzwdzULOEFEi73
YTA3eYqyhjEuFOlG9zqe9D2Hy250tjzVD/oEFkT9BpVTLGwzuNTdjm3jVuk1THWGEryXc/FDn61z
Q/yGHI6MMgLuMyt35ltRg+UYzCpYTrZ1Z/r3FJJ8uQZNNxThhpH/6Un/jVqpPWGMJasjARtcfboQ
Vzox0eoc8YCOgZKio+U2X0p0l8Fp13ULslg8wcN/cgQbqoIdZPVA1+h1op19PlBxEGAOpuy3LmNr
NVSvJW0PjVCHJCYWrF+NYlybGHwVhEMdt6zwHM6/0dE0xi9cbAcfuS3vAfuYzl0ElrROmysFd7+W
u3NGFznChQTQnFwq/AqyAaF7YJXbcYLZCdt8ml9cKR71ytukubHrouQYW3Kfsstt2EoaDAhp5IyP
RHc0gjrR2rbYOOudQp5ItQu0pmh5HlgigKnsjdb6sdR0qN3q5nYSOUue2pmjG9dnfeQsbM/7wTxb
lmOMo2c+PyE3oCXSmAgV/524BVOl+lHVKxUmHF3yeY6csHOrKto3v3sPblCsc12aKY0FzO1e8mtO
7FLELEmuT0GYh79aKeLwwYiFFa5jXbhrh007eUiE+lh1cL27LevdY+twAjagEPsdjGRPm2GqDd4q
dIUKanYVjebCNAwiCf1dP0ZHqhi+64rYRNODoA7sewm1QT0mcGyXTDB9BsL5EbggMeUmhTlk/3o4
IHuBH6qOP8ckHKGOskXuJEzMsma+bXL6YMnVpfo2Q579rAsQ3Yb73O9f61q/jyZU9QwPJzmkgch4
ixmlVNT2hOOv7Xk4Ygd+nfTRDcV7VjpHdGQU/eqBSRPisf9acXlMVXiF6AyMqvYfgoANQKOxFI/A
1rzZpT7TGzmRQfr+ikhl3LvN+BrUCOO+g/VMz+FzpC8W+eMqCNvF5HlogqRbblLidNV54rNh++n0
/MHrI1a3+fcJkldZc/PGDqZ5XTGdHVvCMHxmd0P4lnKiWRVgvxGexL4JKzK8HGaWWMepxDQQZBGE
1ZyeVyW2+KFSd06pnWJh/TrDm6yqj6jBw0uKCiq0yyF+6gb6dcRn0RFlKDLu8QQg2kgezbEgHbfd
CzOaq6rtAsGMliVHDA+eET/RV8/95s5ldMQ1guzD58hCnGxD0yVqksrHLT0DxN36SyGxVHQDw3wN
47mhhs8cabMzkvtgeuy9Edtx33YbtsTHJs8ZWJdE3y0ErYGXllmS65Wm8pg1jDT/RQxWyqDVfcCN
/8gIqRbatff6kjsKj0Bod49aDkJuCl61mNQg3tdfQ2e6XIwfsmQ9ieD1gVCTkMOo8q7DjHEngUnD
nkWufEWd+bHOGoCHFSwedphoz/4bgcIXvxc6267oo9OZybjqq05HexE1/pdHkI2s1dvkEe3u6gP1
Va9ujLBC51+zFPhErca5zPf/AAd2UStI+MIlSRI02ZfFNnwC84G0jUF5Kr03PXvkSMRb3ebhhvIX
HN8gvoBr0ocwQYKBEkgTenyQCv9Rj8k0Gmjg6moG73F1Z87pdj808m19M3qLYVaMOkm6dAkK2eat
Nu/llN0l5jyaMFbuNGHWBAq5oLDrg1A0Qe7BnLV+/U1rwuvIgp063rrOKcGREScdQpnKQb4mIV4v
bTT7Zr6xqJsIrAfC1XegN956yQmeVi6QdSUgLM7w/US6jU+3FmyfmEUYPnddPr1FafGa2+wO2sqq
lwRpYJtzKaZDtu5gRK4Ybj4jo2yEAg2R0qWGXIfPPe7Vti20N6VVHA8Z7DvlbyT134aLFcnikunO
dQQTExhiHkhQl9Tpr5ZdP4/RNhzUYxWMS5phX3FYfEjoBsYzxVw3UmI1h+lqib/u1TXztduWGuHf
BmjGlHwLWZAMqrGnJfVTZfrPXTY+i7F9dMeE4bgMWatp2xmIbcrc+QGN/mFiKbdgxegWlFvp5Tta
Fn4tVB5HkOubjfDSucQIT73m3ZqcfSAUEiiLPBPYT0B61Z7d3HsEoXEyzOeIXBRrk00epeUYp2f3
Cc17jqARi/kiW6nszc78LypwN1jGnCB4DwOSZgZv+UCBKCzi6NFyJT+bvhZsAoD5lbHXbdgEleoA
y8rhFWkIgXUxZuJ1IvCXde6vZo/hKkymm6kde3Lr3NQRgSY0zbktcuDptnBjAi+j1iyLhgkoHN4H
mNWvRStvNaimlSvevRStScL1aWYPL3kdSpfRvHUsW5V1i5T1hrP8oHqa49xqPmIOwcLJuV3GCqcF
GjlQj3Bn95LxsXerxvqb179NZ/KSEO24DYr01zO934xDftTgcE07PARO2W1sotLsQO03pg1Iz2t8
6R+ehoKEu5+KYd08ZXb1UU1c9T0trnMkfKVH/tolKEeYN6MtFXxd6WBz9iEVlvOyXugIsIxfa/5S
XVS3sRbPVU9yRP+x8vCQx81TUnTfNgeAVerU35iDdvChVoTkV35dfpAhod2n87meXhSRYPQ74kxm
hQkUNiM9uyci8ngzzZaAaXyNvHNEjJ+Cc/rlmoT6JF6R57mnLDE+ANjhjOg+VdfeC6wXhWfgaeXB
ylM4wEaIMcI3+Si90ftUdftSWP7jqKuTZwj6WWngqihmAwW0xASBZ6RrhnUStc+Z4f5aXvMyuHKn
LPvMP/4VM/LDPcYsn9YpU6NxODSZSeFl8gamAaV+A7e6y5T9ZDKkhkZhfY5R/KEv8zB47IhsL0hF
vISjeko1QFzC9I+tGu4Y2eFzXJoMkJmy9t+yrh9L4W577LSw2VkhuTgVL3kM/F+k7HH6NPRZzi4p
a7G4JcLxGiUWlkWCCTQ777KAAFVKu7jDqbwsQYlE5dvQl3y4jvkurZfWhrbK9GVhslgvU935Ll9S
T/v0vYnLzjPAkPnjrqS6AhNUORFuKgq2nKi3ymh+k3Z6UxOz1nY8mN3c6qjP7bfUABs5H0bru1cH
VgLEakYaZ3lKgJUAJutBRUtupQy8RompR9fegpSRHAQ6jusu8Oo4T+mpbOZ5jC+5vKAcexkLH/sA
pllFjrm6urZ6evFyslDz1PhAo+Owkr64xi3fmOg6Ybgsop6R7WDiF/soIk0x6CwPmQdrLrW9n6l4
zG3rt65wTftzWApUGstqcF9PhCE9pqt9UlF1g+eWVpFwQKV3hEujSkzbG7YQ7nSHrT0UWI2oUpLV
D4BPxdqWqP92i50rifu5SmueVlKnhXecpym8oYAJWjOF5yDjeAreUWd4j9c5MbwFCbQZbD/iHiFW
hMmXa2mijyvQrm6ZnCozG9aFT/WW3LZlvtdr45k9HEpwz68YGDQvqJNU6dUjfMjUv8d8wWkBfL27
MtiJ1fH83pvZKlfPulX46zw1vs02PGoRAyC8Wxs89vchAUFk4+5K2/q9K66No2HMrJHHbEKlA4t/
U014i3DG8/5UUc97asXpovXyK2Oe/SjYJfWW2aOL6oQ1rZeJTGjWVOwz5GmwGAKWA6VYqaN/+/Fs
xGodIlfut2fgynQitDqCjdfJDc5167/LOQVFCgfjgI/116GZMteANeZcHqHRvTDEmfuZSIQ4d0Ak
qzWmxQcBmZzTLxvtaHA+3BzhIkruSusQRaJHC4kYn7nMZlHQnxqXcEpewJWzaQlKhNqUqKlLyM7s
DDpq+tz6kbeDONDks/6xLrDULHiTgLr3DC1zl6pdVxVrQiIPk0sLY+R3zFGj7NV0yFAOXvlraeWj
NxH6ldBRnd48aZF6oP4czx8psrUrtI/esX47/Eu1hbY2pXMerTQY6xPbVYJxbpP1eC0hBqX0Rrla
zYF5EjvDApdi1qDomUgQ+fXv9c5ZWcHE9Tywe1JkPJdEX8+aKFZpoNHo7LxNAjx+YX7EBr2kVXgS
vn0Wunq1m7YB4qluQWbgZIJOkxKoTz3crg0ir5dqL1OAq0+QzvP66nWwEziso9r4wvsZeMZXKR75
MfO570hKkLfUGTLwOGQM90ydt00zqoJivgDJUbGU6FDv9JOwsh2mhqPDE2GBEENSrz6JwcRr50EV
NOvkoWBTjGkCV2OBHm04sty4dcS0S3CS73FgruuBu0BLEZUGtJ5MVQxN2GtH4MaXdZlzzKmDpyBQ
vFlAzqlasS85T0fRxE8YwD+cio2Ehbw9D90oOpbFZlSuscrRGG2uYJ4N0Zc25LeYcR/suOgxekz6
mAtoKrVXnIL9QsVD+AlLm0FTvq5cq70IY4RT1kDflnD9XSujo57LXCM4DfvfusNax3C/FvvMoSCh
8MAj4Eio6jJ9tOO3ZuL8DHjcPVs0/CDmTTPYNz3hUmXgNlovOkfddTdQQmmJPFkHCRpAqAFGERT/
kJNW8YIut/ievSUKuKjIKCOp+RL0ldWLZttNlQYSu+Nd9ZtN48Da1E10kmqGbfs4jNfJgFm3yYNk
NbMriV31rFW1CwykC0+2UIwMJZ2NoPQJ9Y/C4SJr3+TEwApX1KbwzGpX4LRqSgO3XljcDxmb89B3
/U1teNNZS60U/OMjRm7mlQZ7p9qh56v0WIcKR2wnp9xaDpJP7BIgSe8T3ROruDTb1dSQ7gYrh2Yy
RdquiS7wBGLgvADpfX4N2fyEdo/+dfSmVj/EUvtsRdOubDHfuZninyYJH+QhzFz92e+6Ym165rXT
LPR89nG4V6gJJbe7KhPTXqgw5DGVRK+IrTfd6uH3mf6lmgScdg4o1lWnB2Gl6uqp7dUzxNEXFYLl
S1Twkcqjn9OQayhapMwYMBN5EQfahcupCBeetYudgLsiV8MStPELNbNrEgH7dPTeyJgD00CNVjgD
Ky8mAIrvYWTYPhh5v3EHvB34lencY5O3Amd2IGN4Z6BT9iUWZLsprZXBb1hNe+i/VXhLDePBGBQx
gnB645I/YkdY6OXw4vmo09rcimvQychxDCo1YRYNQ5+e6Xv8qddw1NkR11B69aFcAtksV2XJrkAN
yFj9r0fDdISfyxIi2zL0AVIa8c5VQiDQSONHK5TBEtbS8NONByWsPRlNFORIo3OFSVBjyveyoT3N
hdyAn4KbezT8a9Jp/kvez/g4s8HbprFCqx7sxuytqUPFI2/dGN6hd9iSWVW6TywTHSbIt62TP4fa
+GGzz7cm7DTwitAg4q88xrcoPODxoY1v2nitpPbcQzVQmf4kpumLdNnQVV9l2YA4DSbGq3Pm2U+P
uiEPATAKDvrJB9poxtSjRQiGcjF+lSlp1BZ+4OwU6fxdYyyGSbwnZsRYz+xvOBfvJpnf+cp7LM0e
AmAInz3P9XUwMktKO1qzyNx9jDYPKGKftAYK0HTKwnJa7TrDYPcZML7kqJxhMdNA9lFzjtKcst71
GuE01ZWfU+BOsAkhmUs2Kjln7dFny4FLj8UgI+jLLvs6JMiecKjXFmBx6PjW4xTwtA6taYuQOeOu
Vc54oD3ETbo6WbjZyDcAUspFYCw7p/jBuUqh0oCuXHvxF9BF0jjuG0nNgir17Dj2wYHPjB0YuLW1
mkB4OETkF9Vgv8+iL0+7HTGg45Dy+oHrwyfYT6kHDny0fmQhn+vafTSz+fMurSfRc0bx9fo4jg9c
SfPJQFpL0bJSGbMabWTXULaf1jUSzevoRTzpPRYwXYbvaiBk4/v2d9wyd3Esd/VCLxIkVdr/2Hum
3waQAtKgnGEG6znkfR7D9ugqMlEgve5NHa8eHzNqBrVUy+xU6+ikKN7TbhqMZ9F5a1p77kq9+PI6
B6uClj5M+jdqPbsLp/VXER0cPTjtcQpfvUluyHNdkq6+2TE7KpLSJUT3u0aJSxIQQyPC8kTVCw1M
NbYqg763hUc0lpVcHGiVS+TdoLwTij5DKL8WC1TO19Kd6LeOf6vMeFEezQfUI30ngQcEkROhT2c3
ujIPo2TLrBsrHEVNs0sTuFxyAXJD3AKSLYVfJzgIC09GuxpkQ4tdPiN+o9XGZ9Mbh1p798qW7oYw
JcBcTHTZlNsyI8CbFHdm2F+p0d2LhAFVtLSF/JEeecu6PmY1T4Iufg4C6XBYftFSTIZlYB1EMGw5
ZZHrGsh4m2J4m2h7A+aEiK1LNDHcX3337pcrXH9nIEQcBIp1GpVf/picYs/Yh5KUcWhQCjqaS9eg
ZpHk15lp9lrT4JOFZdeujTx47bl9ba97Qyy6G6cPndS+xEpjWsjkpiNpI9FuMM5mgZKsfO+cq5Bt
/tSCRtDSC8fm71arJpyixpmbgrdqhHpQDP4xTn70KLvrY2ymqOk8dyqdmEa4yabsO/ir6k3A2x6z
kZ2IpJTEasrL2KcrF2wrchNA+SkCItwR/+jYmrXwi6dEEEQIWSN0gGMalLnIfqhpH2UN+7KmQ2V3
yyCuf62SVGWZIwhoZjk7KnkeUSNLoqZB4oJDmBrcfF1q7mBDR+ugmJ50rhW7t/sNx8gdzdR4dSeC
r66J56TTYBAM3bYfoMVGApQPGYptrujFwvT+MGFwkNH4ZQLnpVWACUcUS0xKANcHJG67ou+pI+IZ
pvb7HF5pdbJaNMp9W2HFmmxMRG7rWxlC5tTi6n6oRncnzedYk5+6KZ+T2vpMyj5c49yUupVsQN4C
M2SDXtsx8IcReQ2i0i7EcbeiZ2LvxPF3A3hcwyqgQEnM+K4Pz5IWHBhy3Th2dclLbrLwgeAPtrv2
OGXkmAuzfYqG7nNIxvrgd+UxC2IQ02WIpShnYkS9IUJiKNyYUILm4cWYRTOKCEMfRd+SkFuMTUn4
E5C3ddFnUoZFMpaHvfS9m2NmhxayjpUQw2sKnGYS8Bsay5K/gZNYehdfZ6JDCw4Fa0vfNkC2jBAm
w57VvRvfmo4kbRN79wFjiX3eG5tE1mrbVQRQ4uYFj6m76Ttkb6A0EULHzSVLwYO8MlaSjSajaPRS
SxScW1DvSIECGCVJBdK1e3Cd1FqN8nEqgQhEhXhuIhTEybIgrnCKtm3OSeY1n6UDOyHemFj8h4La
qEkQc25a7Skwi2nlpxOimo8vYEQyAWj2kfQ9tNvqDpZIB5E70HYCi5esbQzo2VaG4pIn5c9oNHcj
SATmt4UDVtiwbIxDWDQkqXrDAfRMT33lzsfi0S9WHEMDwTw5Av27jLPgQufCc9HMUWoilavBBxda
fVZpZjL6sX9b4gQi7fmAJ5yhdXVLZPLddx52fjfclbrjLWL/SPINC9FIlqoPmns/eLer6sGhf7gq
WE9tNrlLTGLvwp2gOepowUjnbANYNyOUSBMgALnIJ+1ARim8FtpzFAwXO2Eu2Y1yLUrayeChOvP+
frWMRz9b+Xgu8HdxI2K+OiTdwD8fOPflFEDKcw8hW9ElQV8Xy6nPUbUKngrbfnYznCfIGL+0ySxD
ROOA9duS8xMw0G5GwB0FsoopjlN8RaLGoup43eLOLounKsZ+F/h6u7ZxroUq+Wii7kEzWHPKFG5Z
auJ+xouAvNafBlQEsnqQoPSYs0cMfS8x/UeKxFh0eMZCToFgauuX2tF/9KZ4Comj3wsTEsFQBceO
8K4Ego/twa8BpFQ/kUiuhfPOxX705l+I+fmG0wond8ACaf3iIv1iuKENTgkirFkzMrkmtVU6rwPi
/Xw8I76D1yqC1K9NATgaWXAykbyJbRVsioGHiS7uY4EcTOIUKqlF9xuxHZF23pK6IrnpYGgweppd
BfcGlIJF7sGIk4AXLLzpsqwveTgUq/KtscfsLg0rCxSye9cEdIuOorjAjaQ7qycvEPEpdFhE1vFI
w4w9VIcc8Xvokdy1FEGmwq8AeLjfOVPAJF5/ZLg+gtuesPGh4PSoFkIz131QZiuttE6cNF4bBRSD
ks18A0NSd0p288kZ2shEzN0/otT9pjmel3Q8NJSmjpRXoh5gWU6QWRx5NXuyrVF1z6v+RMUnj26j
PQA8ZhiYNRTYuoTZC1bMxNJMQhjOZ93ZN+hJL5R6JsdRYZ2G9GE3+r4xaOBxXZN8QDBjNRGQNOtY
jjwR2Oc1lMpE7x5+F4cy1CX2C3pf0fSN/FGHZ7cak+IzdLmb2grvWJ5TwjmM6ZZ2QUAABccrzTCX
jf8blvGdPoz5mvg4hyNMgHiuHFjEHH4M9FqBc3phO0zfwp76PcRfTTSEyEbieOi3a6GYzQuE6xRm
LgcFspQ0zVnLIo/PKuUQaFvjT0M/9TJmitELkCd1SnldkcR0IkjKU10quGlU2o5tv0xJAnLK6tt7
nQQcu1iecrFlblpatkjugYpx5tEarpd3Y6B1dw7aejEORkaWFGPjk8Rh1PfO1hp478kvhDkY6LLW
EkzLHqnN9kQjc4rlzMVkgOU8C9uzgd++ZtFd/sWtStMKS7F6B8HzY47gZUbyRwb7l9FOXQai07ZR
xO6T1NxWU2a8YtmcGbu5FOJgaBwASsWnhbX0mRzCk8Hk8By0uKPy2SxKw4m3DjtH7u0Qz7ONe8Ol
ICCdTHFxNLNhWkovQxwCGvBHTb44rXoeDBgGKuNZB9uMGWE9vYcDzUklg/P50BYDwhmDFfCVNaeD
jlBpUHMDgzzhxrfTW2W3D7IhLhLn9BMriH8evF/CinBr2BYguQOsBmxDGhaALSS0khZbErCkNgJk
PNPLMfE3ZzorMAOIVyOca5gCRFtmHS8JrjdX4nieBJcOtt5rAFUDpYJzRIs/dCqHHUuQBEQ1PXPq
WwZNcaMrLNjwqLTXgqtzAZevxGDC+HbfKdKrjOU8c8C2Ts6UQgTUROueQEi7Ul724ktmxlptPWva
XHVnwmgBCHUL9fah0yqx8xt21KUDAhagy7HBLmzoJryPsLsLTOsO44BkB1ZchGYfG7c7lB4e4Ap5
P6j1x6KNT7YL33rg5NvmMbChNv9xu+Bc5eYLA7114EZy2aX1u96+SzL2ZsPNUCT1sYeOQ7VaaC8S
jeFyVKTVgo2bopw7/ialzgOt/OpFRrGLw2SefC6mOeczoTSc2Ev8k2nWOjN5SmDcc9na9LtqbRdc
MlHhXkaVf8Q9ZDjFnBY3LBdS0Y/3neve9wA9zKjfJ53JEocQlzrw6RowXbaDbz6bjOd47oMfNVBI
QZWdOCMcKvVTdOU2j04VEJMlhWl7zeIQNqIWzhINO3PvK4fPyxidQL1C0nUc+0asP4HsTCnoODLQ
c/ChUoP9Vdj9hyniM3WXERtWHgp1g5Gm6zRiEhxlScL7Vs119dQl3XUIunvojvgQHMJDffPaJc2l
FuF7D56IlEa2cYmWOqFurCWFbw1MEc0G/4ps8GkIEzQFAqNdmTYJXe+oVdkKYCTP26DuViIstlnO
OlJ65rMBYFnraB1pGBmCNDBmChVC38Bjfq3Jjl0LpoIlQ+xsnRrVVmCXJznGTNekfdKpwjfz23I5
5isau1jYQCGmc+tQRGY2J2FpOsBQLJZaFTDY4IqbbDxEBeVkSyNg+NeQKR45X+MuxWqCsFR505Uy
ZtiuKK+Nqdc7D/C0iJnXKNsHHuVVj4WoG8BKffEm4wv4iF3uNAcz9foVB2xgmtL7hb73UnZIyVrA
bC+ZLbLY+BkHci2tXQlmOhLGW2CCPWvUdhI8hdkBDWuMPuqujfzhDu7YSqSKGWzBkKVK1cUL3Vfn
JD3/bRhtWkR8UJu5ft/qzV7D8PiU2WLLZVuuHEKbS8L34OOxb6cyuhUBjIraugsZ/Sz1hq3SJOnF
bGOxMTKTvKeJGldoyd4Ulfdm9zhypDU7UUvydmTphK7tsF409jxHNYCS5jXnU8NzN4qNOXlTrJWK
HKahGFZVFjEKLdT3RlOsjbpyNgbFeOSWdaqRgOVZ1jO9Uf2qjnpQ34a4t4yk3qiSzhWDjDZpQIUd
pyCIeG/yuOqKIj6x/K9nRdEc7JdYb9pzWw8/8EG+Of+3PG+Sl2CEoBQE1QO1lLnISBOE5rTqCsgO
nuZxS5gOg9o2ZK9gg8ec6mpruzg7g8g8qc6H2sG3W2b6aka5eo/VMF/Fztbj2bv1qrI6R3a7zsZg
30xPoUv5nSJxsI5DI6aAK2KHXNGeV4kYFcKtTNZqpGU2yree1NMDECa7ZSQX5E221TTo3nmQ/8aG
se2Yt76Y9XjRayLYOo6QpU2KHLONS72AlyjKYzZ+BkltjDKUPkwee0cc3L6y9kHiPpkDdp46KkgY
jPYBJtSqG2OdpZgzDNPtSDecfZE71yA2OJHZ6Uaz03RTGtVtQqW+Dwix3//1/6g64llnMlYAJM/e
nn8aqZUuZ/TYCKSSU+18ZihG2NJm7nvUz+KoaVN339rs3dD077wgPIwCyNogKn2loSlgDQZ4hXXW
WbeNZOhYui8qQLNuDVvy8FNbJ9xwGGas4gGEsIvy7CR1uurTeNqhmJ404XAjePp6xHAh6Ipj2jpO
W6ed7jHy2rQ/b//84z/+8V//cRv+M/jJj3kyBnlW/+O/+PMtL+j2CMLm3/74j4eXzfmvv/E/3/Gv
3/+Pu/Xz+v/5Dduf/PEz/an//Zvml/E/P5R/9p8va/XZfP7LH9YZtL/x1P5U4/MPDIbmrxfALzB/
5//vF//4+eunnMnI/f3PW94yFeSnBSrP/vznl3bff//Tln+9Qf/9/sw//p9fm1//3/9kS1q19b9/
/89n3fz9T9P6GzNaXZDGkB5NAjo/qf/56yvG35gb6bo0HP7XNnXjzz+yvGpC/pL9N1dIWwq+7AE2
M60//6hBUMxfsv5mOwzHpdAdHSO+p//5f37tf/nc/u/n+EfWpsdcZU399z91RjR//lH89wc8/2Ku
YQsH+xs/x5Gma7uWx9dvn88qC+bv/184pom3BxFXMAC66iwavYOXg2o3aN45Npg4OP1r5pNLmqJl
iF15kauWtk0/BakZRtf/zd55LceNpG36VuYG0AGXMKfli6ZYNKLMCYJFkfDe4+r/J5MdszKzrZg9
2ojdg5ZaZBkA6T7zmqk1vxQJx6WQMHm9107Q5y4BSBVOHDy/OqrMSUXf6gKDBPj0TFsStSyAT4Fe
P5pJeD+hvegl3XnElAup4RZcW+XijVO1oBW2HoCElVlwVcj5eRual6u4A9ocETKv/VK/xplySorz
6Lga5BjqDQHSAtqkd9tCDC2OKrwVASpvkwII4ZP4Eicn0nTap0bHOLaDvc/Zw4HXNf5TPtWIs5gy
Wm80NsVt0qAwZQd8bZQWe1wBvyZD8OTU+DDZNYKzycXs+MhAB7ppGC64ryDYU4kChkkfd1WFw33s
EejpMHzXwkZ4TfjLg7q0eQRDoQcIDMU9wrIS3DOisoUh4zqA9wmWhAdo1DFpkz3jwwB6vxjfE7cJ
95Rd1I0lCIoi+qN9dgeTOmbfdFvfHfF78AjT4QFxWFyhDx9Dwe43gd6AIfB4iq2GGZqdQ8bU/bta
NlXZ69qNMMI3MRkBXsZcv9eMNxPWN8Q98UU9Fx3RNspCdEA9rjwfuntEeQ5TwJDV09BtdRsFL5Ng
yPgixjikL4ioZw8ogyepobeDjho3VWMIqafTTrTDutoNdXE0MqlNO/DMAZ+uJoHu3WIe+4yPBF/l
bZBf3fcBXcE0mr0NTwRxRsN7sLElHpoKeoDIlt00n9yawEuNhA7knjwTyQm25C96RPQWhigamOa4
S9Fmp4RqPWGI6VNyca/bxizoRDTHBt2dfWuTEAKlesiModibHdbGU/GwkCVpUoSxggZNw8//BtWG
lE1wVNUY0dYjVFKPUjdtjeSg5rLuuyddSjbYEWJkqZy9KKkz+xbGbIZhi1CzpzknTz9mtk2hY9Go
jiZIqeBu97EIukC/DqdMagCi2mFSj3UdliAoH1hK2nUDlnWb+uLetRc6Rp2Hg10LB3yBrpH0sFHl
0DvZCJZGfMuicOcjJNXoxvNY+vu87qDlpfSdxCl3rLNWTVJD40IbGmWjYbkx4KNEMxMMhrdHMU57
Krv4gqk9pcoRdSYHC5Hgqc2dpxCSL6oFVyiuH4kZJLuDHNSGKx0ZtMcMqhar2CA91gcE2kdC/ziQ
xZaITSSgaJy9IGfOv7X0oi/OUzHzzgk+J7kFUoA9lut4c8zRPG48B/1/OSdC3Tn1y1PrUi2LUkQe
C7lyO7G3HIcyqlzrCxhkkroh8588XdaSkfBhBNgN0Kmc+AGAGEBMwBxXTTednBbdGL9FiFHOU9NP
3hthdtsaogJJP8sln+4MB4cLtRu1Vodecf8EsBImSam/5V30YFjC5J3slHnctpvWZs6CzB7Nr13I
Mg7q5IJSHjPTAkXljjWqZAXCqEjlIGcO419/04T7hVYs7G4DwGwyJ4e6798KB5G9Ng0/F2Fxq3ZH
pccnJ4/lssu0DUtFjl0ZBhBtiHYyIE2rIYYNHjvscbH2eTTEF2FhI2W2tXU1g2DWPLa2gjjPAIMK
u1Gz9xrV2amM92T35t6PO+q1YfvZ6i0qNjNYZ1+EXx2UpGEEWcY21xAnFct0QhH2xmq/lKSgK6/W
gqMl/KsG1aVrVAXkdPc6x0cgjZ4vTkurOq/OqL378DHnfINswpVpssEt7NRqV2NVIepG77Awrc1s
PVFFNMHaIwqOkMQ1lNtLGKIUW3rsWVPzNA3O5yzfRRO30zqWjhH2vidRWJt1+MlM7D1jBE7D5NdJ
jDVqD5XUZZW49tnq+4Mazipcqj1MynWDROBVm3s7YvxrM1qqgzwWFkzRVnU1eSxxyIUZhd4wSy4f
m7pc1GiiY1a3VccnKvFcl9wV2VNOZvsMJfIkNwM6mHKn5MrUpVNEt5JKYEcEgNzIjH7VhIy8rhmP
oza8LqgfbQxP9pkJx1PAXNg8E69jKk+YvPXs9LF2nZ3R0Hi1mO46PBtmApPdZ81CCmtNFyG8eKuw
17PcChAF6DgOVrXlP1mF92QFJYWmpDyNDYd3b0B0LNF3ECXqkh4QCl4yDtFFLS0bjwsHNH0YR3e6
fpYvTlq+1pbHXDE4xzYUTxZ2K2sUtGJAhenFylIS3JofOfJEXyz+qRVvVijpRehzqM/te/qOQMYf
4Rzopf5gyK2bgDxez/KispQVnMIvrRNxrHTJoRLOCWDIaz1X28nkxfIywSuDFU7OKQNMtfY6t5yv
DtWNDQS9J1+38GuaIX7h98WL5e0vlXfyDffJSN2jY7Q3bYQtszzW1EUVIXdWcyIR1K0pcT/K2506
wFWDzs3Bky9d+haag25TEsM34/YyaWWjLqjxqInDIshQYTVdLkLd44i/BaoJ6JpngAjRYNiEGWdC
tJiISc64i8lbkX906bizS+fRyax47VooRzQoA9pg1ULvBRmwYl+HpQ2gF8Qyt5uz/e05+W7yBuYe
HdSpot7tQgTpDf2pSmoQUnJqGIP5aXSjlwwzUoDDPGArMa8st6IZl2/VMMkHouG+SQIznHQyppWu
6UQ+crWlHWxi+icty484ZFg3I1YnZfB9QfsKxaYGnDhNfzu27vMJwRBke4DrcpBZSXYbOeNZDV4P
fptuMr6CDVehnnUmqNdMSFPJoQEgTRwB0L5cQjS6JfC29ohIYtIwdS0IwPGRun2h4K1GKLC5FnmG
qeuoYihskS6Q6uEG1ZKg23m1+DS9GjQRCjANnSUfUFXcTY718boJud+1hv7JlvoUlW6vvJnROybS
5LO13nzWy/rWi4PrPhwrUnc4eiGC3xVXh3YmYYycl+qO85lzbREDZU5oC2oobITiUFK4VYvbkhO7
BuRVTuN3vD3pOjoEocm7I8d3wkNm78oF8/F/6Kus0eM55BpYThhaMuG/Zee9U5+Vyu+Cx9ViFMLD
rFvIiJF/UPfhRckTwnJ36jCHSvFkNP2wtghPamSk1CpoNemWUE04EdrlekDABMAEe1NFELRNjeBJ
S8tHX3dvgl57V19ot/6Nh0TeopYoZYJVhN9gVJeXeXK2bkynqWzvUjryadN/AXzExj9YuHukC0V1
LhYkIUFQ8zqImCar3B3UrA+xoRkybzeWPIohRw5cr6gO8wYCZtRlk/6ozeKCbj0sJ7lFqheqh+7K
R1RFgpJhfyqpnqmTn/lJ5DZXyOkJdIVBEHRRja8woTnCe3uHOujekYGUz15iR+yMbZejPv3Z0/mh
3EPltldV2rVuI5xRSwLpnF1QaU6IjYsNbWy6ByUhfw1nn/YVWVy8CnwruMKWPINIwCzyfZCZToz8
cZ9lUJpqcR0j2txVuX2UCstU/sBBD0tOG2FpriJ7Pgw6foqeVyEnwaoN/IzUI26uQn/aphUQ5Rgf
lVUggWvmfOo85AtD5Fk+Zq5Ky5ylLTcAj9XCSnxmRThChitLAX0at3gj0+mKyVEwqoFqfr6Ty7mV
eRBYRdQw9BH+ZX+MRe3R/JYaR/mD+rVar0tQPELnPOsO0JWqPNo5jCitcp9iYhi5RUYaBNGGalt0
WeQpUOYMYumck3bADJjdbpb5XT6Io9y5jCT77JfdYcghvs/YaMu5TI0DF7h0q9U1ytqQYiMmpj2F
BJ68o/OeZOQnT5dZnrAgbgEnS4yt3OvPXsDjUGtY7QYojS+wqMNPNiX/YDE1cJJJt00n8I2ZLMVG
IkYhpAxvs8b39uS0tPcsOqBjMt4Boxt3UGRpRSFbsgmsxjtUYF1jRPJqE08Xb2HXB7H4UiUde9KY
YH1lmFd1VrabVBfvi+9dddNCo4LnHZv80fRnJCjwifg70JW35DbLp4D61gpbFgIUZZfRG3wTg6F9
xMXRzGmkRrNJOWP6GQLKBDYrIkPv/RMtpS0KUZcmY7zlFu4SF9Jh9kHtOqdExBf5d+gSiY/6qqhl
z6dkJgcAI4ThPPWGd3JmR4qQg3COiInBBE2NbxBN3bp28EktlaBnadCiekav8Tgn0SWQQYf8ZJ/M
VQ6MLQOhSAb2NNF3cmkRWsNVbYxrIy8OFNFAFYX2+d+LLKNBOhUvYLqUL5UMCRIf0giWRtcWl6pF
PW4iVCc3I1q8a+CnoLcm4A42KLKKmF9lpWbgHGWMRspCExVDPbl+K9PAnPXYsWr1a8+k0xab7sOY
zmd1gMuXaCEXZ4wivUoCcg5Z1RgrmOmjf++22lO2xJee1EHuBDWq1LBzUWMpMg+Q6+cYTTL5neoG
P95KuaTDmpnlCSbGfgRjcJKvMKfSAzRpSxpsCNHKpCbgsa58XH3omp2G8d6XKbF8LWfyshs896hZ
RHDNyMsQP8XylKuKkooEXcYZMvCcvoql/6Y+H7gd2v40dYP1NNSQvGoe1Uc+EZkHQMXhVg/mcadF
051tU6UdPpdyvkYjuxrQW6Jk49AB9D6aIwhey8YanNUM1QypaFfclJF2U5ZX3UCq2dCfweAdtX6V
ZbuO/knUd8BtyLx40ktKl8gyx4dFxhsqO8FYxCSCbf1xO3MqqgS4teaE0g1FeuJkB3uwbeYsHYoD
EN0163WIb6qKzLvwGUb5n7FJXIpMWEh/ZL/1PB+0MAAQwoLRDNaVpUGfjihVhCGV1ViuoTml/4ow
/rUopjvhojg60Lc6zLqc4ggAyYmbk3QXFdptRNMJT9bz6hNKWugdMQaN1TzgRLCXtyETt9yRsWdF
SUYl97IoUqNoyO19X1wOODXxVeFEpW4/FBT/Ltz9WKiTVbifqnSOIDLQqRbqtkfJkILgj1W6MUa7
cYp8ISUhbgfbfseuERTolNvobAdQC8T2vy/x/h9XcH8s4P7HQvH/jSVe94cR+b3E+1K9/ev5rfn+
9lOZl/d8lHnphv/lOI4LW5WqLf/j86uPOq9mir9Idz1+RWdRmK6s5v5d6DXcv5CjZlApEJvC9K1/
13kN+y9qEjYUVqEbYMh08d/UeU1D/2kCCVcXHkUF3bZ127DBE8nf/1DmLWyN5MVocZvwgZtnw4o+
1rIbe/zX220UYavhUIdEwO+LJ8J3IA1g8Pr6WEwssdEgl9C0e1NuNZ4sSqp6xIxgfIcCOupqoMzh
hbsWeYrZTbiPWMgbpdV9P6XPtk/y0OkERP/eFXS69zNmr2yJR8zuMeSJUYZQywoMHgnQTYlRActy
2WkzB3pbJN9HhODNZufFUn+npj4QwLNEZ8u4lrugwAAFPefiYFfLuGoqGLxeyVnrfo2D8tq3qAZn
NepJnj4f1Hbl2s7VaBdwFqnmznXwXROtvXboUpvegEruQntOlX98GRGq2Aobbl8FzlaWU/3kKtho
yyK+lGP7qZQOQB4uhasU/KyGZoE8LitHWmrqd7ntPFW6hzOQ96QO86mrCBv9nYqPVBxfjckqMV70
KtsXFduzPFBlADDMvNIfzur4b+nwIUPEHjcu8N2IsuQ2ZskSt0o8mUy055vDsMB5WtCP2Npi+JT1
1pZuJl1GmZLJvCsOQorO7rxSyZPc7VQBwLDJrXLUlK0Om96++ya/QX2xfAnXzN45fPIzY6viS3mI
qq+VOXRBcx+k1lbGyTI6UIlOWYmj+ta+5sLV1clMTX3rqfxeh9ZBZfrTGC0IAjHUoaw39tKv20Wd
X6WgMvZzW+coL0Z+ugoISW+JLGTOEtTebSG0Ty6BD9EcUXt7jWzAje8CMen1mxo4jIyBRoowEG6o
HIeB5KlEKBo/Z2YOWEwWXYLwEx092Va6IJ5IzbNMx5UXYTugExjA18f+gi2/k3UlumfrNK/Bwlf2
MwykvXwSlucf/W7GHNtqdmOBwjoLP8ZNkSipQV1acz2oFMv10hRf58V7Qhay3fywJ/2HU8IQvy1z
yKfsGgDlDEsuc+PnZS4IC+F7WO9h9UqLQqM/z5CrKpUMK8SrL0l5HpND1dnwH7hM+UxTZbif0a76
WIKotSw9FhBTR80L/QP6IUu4SdFDlGc8TuMnxOuXnSp1zTL8lksoT3I6k/nXVBaq1Q9khGlk0Vdf
Q16UWaouRZV9ZZ5vxNAznfFeTUeVs/kJqqPwcGsZHYUyCgW7RgIxHTWbMjGKlxe1i9g4q5l6eiAc
ePq4PSprqjEVTu7nMgAuLPOetqUarsZFppmjCQY4aM8ZsE1VRqij+LJMwXZx0ksaVN+GCy4NgxAH
bzEO8gLLUVCYhzTWiGuVtKi0Ws5DNY3lJ6s4Lgkh6sfWQffDi/qBXJHqDSoDmWNSK7Va1H0NgX0K
I+3Jvpu96GNpyBzAyoJtIeMLuc5SZG5q2tRdg4a2xgyXS0Zekprusiglv6IDo7i41jFYDckMP1uW
c/gUFbXyIVpZvwyoIIyLeNPSnRyAHpk1EwDRR7hqQbQ2apa7LJt7o/EIcONOS77ZNZqgiRxFOUll
lKNen8pSvfwUv+JNRglRKrZvIgoLZR6fXa3YynifttKf5rRwfj254KO7nu/DljBtx7J/mdJhbZk0
3at3IHzNkQ74IRxdd6WCY3l1y6szVeE6MZOdXogXx+K0kVst+gpPqkwF3Wjj9DqQIFnakcmqQ8pb
sL0uHGBqy5a12cGU8aJ8GMDVtZeJCYP20FWOMnsq8yI1R1WdxW7s65b2UNhTt5fzVJYTZUqLLQYa
+ZZ7x/pA53YMbrQ8gl4tm4dV/jBDxMkTkrC49q9d3zEZCbCPsi6jIlb1nFWWJSfXn3aG358imR8N
LYv9wRKC8OTH8x+4sV5WdvgODp31GcHvokuwV804VSLqkiWGY13uQPJfVJ9L/QFU6awJZO86mYxg
nOCv/3Bh8ov/V2RLYOL5hmMaJk1yGPHClf3pHwITXOXH1ujdt6bzT4VJFU8WCDKKttPgqVkfyiaN
KibMBQWrcaIorK5NrpUuZZWG6Xe3sDBfjS9/uDhf/H51xF4eVtme5dpc6c9Xp4UCKeyqekNk4hSC
TVNdNdVclNlKp7FDmsZyG+M2mTlQmjAt+tgycYSz0Kxa1i4ni9oh1cyUiYQpj/o+ZrUbKF25dXPP
jkBqAZ21EMyIzBMnlC4ofhXpwdLilWr5AdU8qsilqPMLC3cNUP8G9vTZr0ZxncuQQXW5UYx/Nxro
Mn3/gtnyKYvNnWA6Vi445UbWGgebP9zgoev527aJ6YIsOSSN2DUNPrd64p0CTXuRi6ut4m9WhKWm
LN+jbnNUeWWmlVe61R4/osAIZlA7xtdy0TWykCRLCWqm5NpNk8Xk5IscN9nd98zkonq4WsXRGPmI
fddA3tXakoUouSuLsSkogYuVx76tnrDqXwRy38ncOd6sFs3ZyGCglA1PuTGKmRzSmtwT/YjPlpew
x8n6fWLl2TqFiddltMfkCzUHLzYvu1UNRhV2RZp4xRfiUX1Wiwm3mRbf61k/GM0MMI73qBp2UX0e
E2DAcl+UXx2OAYUCYghVslLbRja+ZjVwaBX4yJKIrLpmYDJhtp5SGUTIu5O7varxIJb1MIxwixGk
UvemYjtAiswNvkDFgHJfUtXYoR13ftg/aJW4UiUu2t6UPRfE3yr3Vn29KqRCmkbMoNOvVf1QBZeB
VlxlJa4MHh5iDWKlg0a0aKK47IfWjTBBOlhjtws8yTpDPnozF9OJbhhRdw+0otaMCCiyAdBIFrGY
E0NSfrYWaEBBSMydysy9yltkrbt26xOVqqhnNi7hUD6OsSVw+DPPqt4k4ydV+xF0h+uUd/synf7D
mtVB1Py8o/g6Dio8Zt/zTEAm8vc/7ChG4M5RtLSv1FGfUmQZoqw4QXQcV5PFfBlL+8kPi1cA1/QX
LF9s/STbuo75bays8tqztU+5TJHA95tbFDXWvr2MB6C0+9J0dyoRaGRo4baFtqYCDE7RsZF5QRgn
NcZthw3nNmHXWEHhuglm5zku2qscWDP6vCE2ahAZcpG9Q2Z+75CYgfDd5aho42uut9paq3qizpxm
X6yVRKfi68y2QPXW2Vt6eaPp1qcgGO/8QMN2zojEAUjALmJ/hid06HOkfJqy4UqwVVkkeBtaUwM2
LH6foV73OYqviQXyb6oA7yIWgaZ2d5rBN07o+27BS0DWqPrmYEBpWRdm8u5SDCmK9hNdonhvleVr
Tt9200Xp+xhhlITHsVYuN2aJRWeVvC4dDS/1KXObvjtpgE7T+Di6X70AFLQIsOcuGgCsVudvLb8M
EEoxnydeWvhDhJrlCNh9eMgN3AzMtNp3bU1vv9LPwYhuuCEyTNJpFRUUwW8dFCP/MHFkHv7LxDFM
+hm6I3RPYKn0y1HkZVFVDnp/iZ3lxo3RXbLlXTc0tNeLP1U4Bdf+jZiTW69GF0Wvo4cJLegd9hMx
GrocVgNAgkH/qsXmY4ijNltScSxnmsYFB8zRNpDNwTAeKFJb4MnObosne76uBMl2aFP5b2KKb9ie
rXtnAMphwp1p6+GqLkBu5+Y5t40BQaWbxXa2+oAABoGJv52g9k519Kl1gMoKFimj7AGpL74u7XWV
gnegoy3l7BATbpLkfvCMGPlXWVQt+hJ3EYx9INqeKsQ9N5TRNF/HDnbGEd7AAqONFviOnE/rRYuM
IzZRRSS207uf10hIYze7aY203fbzWQXcUAylawJNqrYHRZACLnYpXrqDdPrMmV7haKBnPuMRrGmg
eMhE1HxR84IGPvYYc38X6Rzz2WPUZ+9ydnStddH1h7bxApourBJylnGVAQcItTLYqQmUHdDQmjYC
IUp6KO8WlCjc15rnyk80jEhBlvuIYqLS4ZOherecyvAPyujdcyoNMeFhMxFzrHJqag6b23psIgAs
mnmqZ3gpvs4Ks33/PMvHFqXxV0tETMSGhNHWpwcj5rGHM0YL0Etvp7dA8zC9kMPQudO4+sM8/S0m
8Q3PFfBaTSEEaJZfEXtTmtUw414VNKfwLpUFY3EQhCIy5lWHgUrVTQOuJ1nabU0vQV92EkIwuj0C
INr5ny/J/g8rxycZNU1f2A61rl+2XG4SP++6e1URCJnv4uhPgR2h4eVNMaFI97Vzyi+5Xn4tZ3q7
c8n2xWEEPyikG5pnHAf59Ny602uazfumd9AXBugrN0rNR3wkzu/1sHuY4tzfzmbxubPi3cd8G41s
jdb3O1oUzQG/W6b/xHqNTQpKi/x05PbXjsewwfp9KIzG2cwmG7/cYxI5QqKh1xhmy6f2D8Gj9/s4
mYbLXqID2HRs3foldmwcZ0rsyb8Esb0ehjw5ZBEA77SJQK0Vc7w3NJwKgE/01KoyZj5sFAAxvb1t
Xfy+oK9ZR6sabiwNkL96Yo3TetfghHdwRdhFYbqSWwDpEAsOHt2EbmEVmaMsOqESNLdn6KZs2l2E
TtLSfvWGAeELu0cuBcZp2Tnv8rnNIVJAqW2eRt+vD6CVJTQOc8Q4lMWQOGeXwGh5b0XmVYi25tYA
KyK3DbdO/W1cVY+gJFM42rT2Fsodq6x+DmYrIsnmXXXJcisRVGqjTZbWAv3Yioqb1mLdC2Yblx4a
rwhBBFX7GUI8S9Lr9Nsp1ZpNXs3adqwRU6IeGUNsBQpq0jGxk+EJ/NhZLay8H+K9GlMwsGvNZhVO
Uy2QZUJPKA/t4ySX8ShnzT9PeIPC7K9HhecSyTi20AEb6HJB/BBjOJCu7TGZXg1ZUlOwHoP9Dojm
YQjNfdxUqDxRlSRHMKEOqKxTFmDQ1Xn5w5W4v4c7oICZYibbgkGR+ZfKbiwExxQSY/lC5dOTR3iD
ZQSXHaxVtNGFPAMZbvSEmrT1+FedPKGShgRLrTNIAe8bKzqoaQs60MM3w8TFpzTnB8ga/nboE/AC
A9ukIf9QH8CGSTVXo9kzyXNEBk66lnxOq8jZI684jRWSoD5uvNOwMUJ0HQZmInT7x9mJXSY6nD/R
c6bXKZoQc5QeA9167TqxIAPjZuBokzvT0KhTVnZ/QNd/5fUA5Sp8MW58+vho2XjHyC52DTj7XWeM
h8XMMULA2wnJGhb1lEFsLKaUM8wq9rPD0SfqGWkysyjJup+8cWk2mqmzm7QxJg6Ze5vIflfs33TI
DyHGybadQXw6UON9iRwTkbZpxjPKxeFHPg8gZ98XOCPQxeOzeqGf1LCu0vHFRNJ7VVOV3LQzckui
Dvt1HTvS5zb/WFFRSJRejtej9RJ7XrlJIljxtQ5v1dZYR8gTonfSzPsZlCb5CG6k1WDdaUg6bUIT
DJh6Fb4+PKi0eGzohiW4VJHWldddT7zn9SVSRsMNDByZkXKX6oyFusf94MlkiIXIENMGUkFQdqkt
ICnLeVEFJqYgtwjXXKl3oBeEPpVW3YR28HXKYqaA/RmGyLxftOHGSXhSSa+FuxglBhnxpTW0Ri2G
kZDM38es1zZqn1WfJQ9zwH8ZwUSDRDI5WojOxxpB1moPmfFcjDMGEempGmT0gk7JJkpeRd+IdVKj
2xJBQ6FX19xSj4fSm7DwJQ5wtCDlmgKAXL1giUBlnOijvVfLwAgkLXwyvqIVS9cyKbV1MTKuHmxz
zEFhu/3zUlTF1Z9KGb4ldGFQJaBOZemym/PjphDltDocQ3+ZvuQdPYTFR/wps9F+L7QBUW6JGopS
5EhyLX5EhxMnIj/ZtD7xITPoYqYgQXJdogumHg5uLCniKtVgVi6JSI6ADmDi5PZntaTrjGMT2xE2
fJ2BLU3zJlr6r6OHbaCNLIxYOGSDSfZFocjn2QTiIXhd6qI5VLZ/h9wDLCN5AgRoAtEcAS4awegK
5NkiA3p12KqhU4dpYydX8NFelyXl981obeR5IydRrJ6s79P6EBKSBg0NsASfAjctWmZUiIzXTuU9
EXkTYggWEEcyFYNA5jq6ciPrVUjfdzUF7dC59HUszQHZrVAqRfjTiTYqn9DRkYWHvtNi+wuHxW0a
8hI1hv8Vs+X/qbYn7ccfZvlvfc/HF4gj/zrHb03z9q+X4vu/buO6f8t+Zseoz/i7Dyqcv3TPtimX
mZZPE01m33/3QfmVrTueg3uhIRyTcOnvLqjt/mXQmHR8unXAc+mU/rsNajt/uUKnbul4ukMQ5Zj/
VRvU+SUmQ/naJ3KmkU7L1aCq/EuKZ2sgmeMCW078maDdlePJHWOEhJxdjZy8C7NkZVuLvmqozi1l
RN026m9zLDihJ6C56jY6sJypvtWrdtnZTnbtGPPTAiJmq1VAs2A9QIjV661dgIQ24/x6ic3TYhAk
9GX2DY8EQO3hcDuxDYGO5qSUuATsmFG1Sr4jUXQcfRsKo+QQ2+6qNz1YG4gb201550fLs29Q9gER
8gj5PwkF0KUkgglCg6yrKil/Qf60fM+oJKwc28PuxHIvfPtbjiAZlnzZKSA/A0juAKI1NSQ7Y23V
IwFo2MY9j+Zk2cW3dEIq1fzewCgFlVnewmfBLx3A3iqysFuavdfJah+zYik32mjp+DIhfLDM6FUk
WXrb0FiDPxNQHnK7c2xWz3n/vfTETu+XWzulBhiK+gv73Tefxg5yjoURXHU9Jd4xCa5mfIKNSIPh
2aWXyMm+B9jTiSB8ywPYp2MaahtCRvSyAocXYfT5TgdkEG9eAOR/QDqkTMJPvnY3VdaZZAi1Oq/8
Ns7OCVf2dRRq720Xf8cQEQQwrEWnd69QdSVP4JYLxwf2NZqcusUWshlMDNvWcNfAM7pGlonjN1tP
oyz44mRUGeJmQt4pmGA+gUXD45tziKCUK2PXH7L8CA/m4tri3huu2jZHtwzBUFh+nFkLJAmKlOsa
w1g9rbJNbOQCZYX3NnCg72NbY5q0YLtgnRfZWfOXz4ssvJuCaeECppEKr31/P7To2iJ1lYL4gSnA
3Qcj5RqEXE9DTyGOh/xWTRAHyrorj+UgNp2ndTutoEi5QMNtwlvqlcV21H2qGSmCUA1oOXfUqLVk
JLxWScctiKKtHc3IL2oZXs3WfWW6sHIiEIkNerpRWQPuaXKePDgle3kTbrlrdOiksaHhzaBTOuqK
710msYWe1pwCZ8AEzOpQTiboSUnGnOEqC+bbrkUcx20bG5IPrs/zAuu8kFCFPHk0FqyOlpbXF1wq
Ic5ZWPzKxGSqLwdjk9f9tCmos1NvmwC4IXB5E6YahOA5e8Dg9b51kAjQrws7uEL5ipgc9cLJ3lNt
PVEL2w0+2Nskq6g4wNXV/Hs/Cs/khR5IMxClo4ZP06JdVRO7QlgV5+7NSjAKYB4g/fxtqaDpFsLZ
WSZFk8KnTSrBls3Z1eGw1On4PEkH9Tr99sNOfP4ILH7EBMn88Ydwg6jfd0B0mL4tTMMBqPdzuEGW
h99Z74Z7L2NSuKXYUwIBMknZXLOzm3/+MkO22X77NiyhhQ0Oif3zl28besPQtCgI966Hw57un4VN
z5vHSsPw1Mev4FBvWz29S9zyPk7bL3/4erkx//b1vqzNkeSg1/PLxl1ggQ6I1Qz3ZZpeisaFDNvd
kPyu9yhKsyWoscjbNVHxjVfkN9ri7v75En5pVKnHbZDM6/Lc0BFp/vlx01Szafkb4Z6i1q2NfHMY
OUcJLpht0KtB+ocHrhA5v9yxa5qcfrI3Bm7olxSzsHRYPex/ewsBE0wD8n2T3gEejj56n3qBVHCE
ewhFSWCs47PbGvew1Dc1rsa9921ukfLviuvymXBq7XniW95f18mAhLG36006S1V90qD82GnGVoSy
owufwljY6ooeae7ZA+gInau2oSUa8VVYfQOSfxFugDIlSpzQGFGn77NvU6aRTVjGzYxC2Dqel1NR
5Z96P7sJvAiz72h8UQ3S0IQ70NDfwt4q3VIxE+sYFHhuBmeExWiDfUlaZPTsxWr3VW/g/Ss2TZPd
2sYkVXnifRbSCy/n5dmsAQF75nM6e0/sNH4nQPDEyOOji2IKbyYtco9tAHiIIyzrGxRNUGzC4Pz/
B4v/TIN2yGjgif9vaNAbOv1F/EoB44NTLfnF8h1/R4aO8ZeJIqPtCduAuO467CB/R4b8is60/JGw
aYv8hJATfzkW+Cx6ORYRm+Pyrr+p0IYAPEeVi18Jz7EZ2f8mNhS/FlLgJwugcfR6uUK65L+2yOGj
6YHrLGgA+v1mgllcZdO+1xEn8fNbH4HRcEyuMg3dsW6+DkN0F1Ct0yNjbffuKYu0z8XRNBDE19N3
A7atkbwgcHq1WOJAArpeEF210pGsttvVLi/jw4Rod2jsrGv7S5Snt/o87gUKjrNvHxCBW1Geoc6G
nNA8X5tYNvVpjevuhDsO6gaGfnaQIfBa4Dj8La/Zzjd9+CUwUVhIELiy7ycA12WEmAh9RNuFfxYu
eFz21xa5mhMbZ+GkVwXieabTbl1hH4rwdfC5JBd5J4HXBdh1+RzisoUzc449Hd0QlA90HfSuhJGs
NGPaj1wR0Pe1fBc1WUi/OHFzNaXeb/yFQIB3W2LaF1G3S/15bxmn0eqxhel38kdlSGs2Iu6Wr4m8
ce8bYKRmQhTKS755gduBOTwPfKZJyfYma8J9MV9H9cbyppshmfam0e08wgV5e9iwYYqroznZo6qS
XSVWekUDoMRHqxieAkYRFME+RBtQXp/Zc9O46jg8bQpe10SU+9FJb9MY3ufyhKfXytFQMA8ZaKp9
MCQPYP53GXw9eZvIY4EPYmwRAfdw2PLTbhcPOkqfTBImiLzdBnBx4r4LXBjko0b0Z+cJ5lc07XPD
PDQ21nFMDcBgO/kEsl6/Vk/Qa7doGl4twT6oGS0NfAPC7w0aIEZBFQCbXTmy8kKjmSfE7csRlI9A
xqdy2AKs4pz240blALU63WSbB4xJoV7r56lByYQpLAfNtXiMKG231hWSyOh/jXt5szpDLV+mPqZH
WzSmx8vbp7HdlYV9kBN6HFATxunC054HWfGfeYS8TA6K0cBIc16HpMUMolnJ++0QIim0eusO/S77
H/bOY8luJMu2v9I/gDQId4jp1TokgxGcwIIKGnBIB/D1vXDZr19lmVWX9bxzQCYzI4K4EI7j5+y9
tiduyynTk3drDD5/y/MW1rsE5GNNyntk3MwqPdVDdq18bCuRydblO9YzinUTKT0xyMXncmgjD4xV
AxNeCCncbvdPXkz7LBzPws6uOgTk0+J68LuNrqd92TbbUfJuUu2uJSMYSv0OeMlWMl/TxqHs2OlB
+SGOFMV9u/m2fC2JTavlNlmubTPSo6BV2d+fGiCyB1WSasidUqTmY8lXZqoH4UNSh5OcWuZjXi6v
7lwSkd09yhY+Nwp0esv367GcZJpKTKGabVKT/cq1DJJmK1RGnifN8+UIwesHA/S9oH9FqHKAvPLc
2eD2m+g8Cvo8IdGZhFF2/XAGA42x24g/l9NCHiM5cxpNabg0ebExETeNJ73moJbrsFw9T57QVrFC
XfLc27icOCQcN3yOp+XELB84HLsdUqbT8jGtggGOjSae26u0shPN+23lj+eYgMQh+bV8kpS/sNHz
eTnCNAaQ3+Sf/TSzlXEOhje9yanZeZrH0E5OMeNHM3qu8uQTcN0hb/PfwSyfVPRaD+NZB8PrHJC7
wkUfeKyX7yy4esYCHeX3nnNmya/dWKzjVDCtGxlKTmfDqrfLU7WcieUGKcx2t/z0+2VZsgY5C0WY
XVVrnmkqH0bdb3LBqeaAPRYbnzXopFS3F8EuTaN7qZ/6HDQ+cBVOG7aWnxWHV0SkFrtrAUCzcNJr
xJMIIX4rRo4qFgcRfV/u1FkRa81z7ectqMaXCTBZUtWrMv+hcgSio16XrEWC2wLfB73r6VxwXluT
42F1c7iBTY5ZgfCmYWbxXAnW7dxLT77PmWBBWV4WAZeh5h7uI/hB4bTuWCPttrjmXLZ4WcCFcyBR
EFd2ux1zwE5i3qonJom7apERsA4Yxnj2ebiDuDgtBzMv9yVrSY2iYeyaTew8Ddwty5e59fymYt5A
/L78BUu/cEb/UciHSRT7gXmzl4/PfV58VlLclp/SqOJUT+2u50G3IQr1UXZdPrYp53M8iHdikV9J
SL9apbOH3rZavq9YFszQfR8MJi38+OV0iCj+LfDUp4NziCNkR/uMCxeZ83kavffa0hAbi+tyhrLg
oPzp4DbOu/TYpfLN1gh4SEBc4GPSF18bobEZB+Qb8Ylt08H0s1PN8S132vLn5XIoa3wV7fA6pBty
jA/zOL62zfRoDda5HEdwo+MeFtkVMOecZCffTWmBcON1PAFj97pM7JdPnyMjtNKMYJxuU5KasxwA
vd2dp7JdUcMn5JnuQg0KjpNboKYoTot6M5LpdblvSeAgbYM3Bm/lAa5i7H/cPZW8jZcVgrLqYPhy
Y/bhdgzmR9vIr77VP9sUFPeK7v/6o/+K/CPYaP7rkvelSf7j8llmf6t5l2/5U/P61l+LdJWuJX3I
P7WuF/zFdCDwzWVmJwRe3f9ugwZ/+Y7reWwxKXN9m73ff5e68q/AZtqPqmkZ8UH/8f43pa5NEf4P
m2kYP5KCml28zabHFv4/KwjyoqFJOtJBW/g5rWZybg8MAVoZRCtGqhaJWUhSwjZ+9UOAK8MYkcyr
xbrMBnebGcEuY/q7X3QXVdDLs1APdRV/LH9mPbbXTQzmscUGaxvq3ykN/r4Lvx861CN2CsEyYiFs
5O+78IxoGLuZ4SATR2+vp8g6ZkP/EPWaQPW6hujK2JdhETr/uRXntGYkXFvRm8Jwu816Ve81FEug
jcHeDsoBFmBFJodCAqB6/lsY/lLxMGIcScq9nn2Sp/j8dk8IY5h1K1UW9aZqI4ycRKGvfXCCa2fW
6W6AGESDr1I7N/c4pS+Y9BOAqZ0NpYsJaWGM34oiegEm89H0JNBZy/lGpgvcXT9aLai5IKXl+A/3
4uOfXsE/NojspSfz/1sI/3Wy2NGYlkPDG3nt309W25ZzkNr9yD4dOemQeS9OGqZ4PbpXTaDgOQDj
YrCP3xORba+RZN40wh9IwhzKnVZg308pRL3InX4HI0N26jebtzBfYHXG78onTEEIUuZ6Rjwuw9HC
khtyIuTq33yUv0+5/3wUiFhowX0LMfg/b86ydCqyRcS3TdNZnmfv5DWyex7MItjPhcGFwrazKnqi
0OckPZhh61HyFMNTk4MWNUgideDa0frczHkCtqA2BI0rJvOzap/GbFNS3RxVPtmHYkC8wHYBdhFg
FAO854gSAj7lAKwljP/N57o36f7pEjm2ZHIvAhBc/OvfL5Gdtb7bNaHeEtyDMVpvMuCB97suBm1o
tfBrtLAvFuGjFyPiLp8SVe0N11x2DoRdL5ejG9Jhn/rDv2l4sSv/+7iEs+66tgcEnSWLBYtO49+P
ziLECllZWm1h67k7WfSnFpDyEW3cKSRQvNURVH9vPqCiwqTZpt/iDF2snxf1kQRa63s5WNmhTpLr
3Re5IM/3TQMIp7HTKwmTp7Zu2oc2lWewvf6D27uayC35dp96StXDdszi5yIdeK50dCrCRwX45dYr
hKtCt085Qhd6gg+ONLxNrQj76jxEhjaI7F3sk67s6a+q0BRhrk9KfIrvvgrtQ4vEeIWpzcBKQNsI
glByYy/ZI+gqfhULjQJo0Xzo5+G9detgn00Iw7zq5lZMw63i+5Cghc+hMJ9m63fTM4KIvOncgWKk
EcfLfwbjuc5HtsuxI9jx46raqR5bjcCZT0Zex3iDTfq9kermihIlsbpNTctyVdrRd3wFG93w91aF
QIgG47xs2Np3VluuZ/IZ57pW4Ff6T4QGj21O+rBBpz/tA3KYE7/YDc1TGrM/9MuyQBvM/NkNyOY2
J3keIvD1dRG+Rz17scgoXkB+T4cR1Y/fe4TDdsT1wqVjLXDObq+CB2Rzfy6AUM2LbbZqq9tnucgU
hlw/aJ9jBfmIw0LQkDcGlkZupfjED6E/n6mjq0YAh8vXh64LDrx7rvxK7LuJzmM2M4Yew33c+yHl
o1/tauz57J3wuOM2Ng/Bkrtk5Lhw0I8mV0vp50oiKPYEuVoi9k9M4MwVkPaG8dy7ls1wKzrL2tzv
n6i+6egdhWTyBMfrKrUfnsfj/dFizSPOl14qm4AU7FZonaYl4XBkiwXg9XVOin7jDUOyc2t+sj0+
6qQP9uIuGlQsEJ0ei33s9B95wg50wYXO5dSv7ufFqK/3rwb4S1qvILjJI8GWecjBU3pci8gInzLV
7DG7eKTIOfWfx91b2ilDH/FC6dShVcAhm8Zl3jUZ85mMCUTyBDKlxrwwDLxftirm/YR75ZrJaI8M
0vzeOtZB5jVhi37TnDyh87c0Zsc72eNwNoIfYVPpU1a33cYpwK9bs9YXF6vbKiAudW9GTfPSSvO3
yPaekUzHqfeCY1gAJhBd3+wSNCPW2Gdb6aKnLgjqyYnqA8ZnACUh1ONaqNpfTfnQ7IYBvpfpGtde
td5uasBqJapr931fVDs9ZCkt9E7tMsHIiKtrQC42yJQq0mg/Ve6FCzs+wlf4pgq2YRZS59XkTZ+i
EPKsq+x1ipKPqUHdZfScsxmC+InAIwmloT+nVl1cyNXx12lZa9oZ7NNTkqLWAPe+jqmhwbizVR57
v3yYx5+imxiKOUTdmCh77HT6cb9f+XGvgei7zf1uwcHF+rPcx3fJYcUImKYOromKe4P3JmsET4XF
cK73GSb12yF2reMdK1Z5KB6imRg2ss9fk5SDjrT/I9Xh8nv1AIKZnLWGXI6xtFj3zSl61D5jNkFH
gOTtoSueLOXP+6pRr+bgYHYdg1OFZ+hSAbadVfMqA632eih7QvvMYns/YjIDjN1Q0bXIerK/ddud
dFy9iT6oH5JAPVjEk8Llkqh2uvELM5f46nqPOXfSkcroB0fmrl1ZWZux1/46GYH3ejaB6WFXvCgK
Hho7gYemLB3w5NLC5zJD+Ol3XWmg2iZBE08acW6pfBA+HYShaExos9YXLBRUaZroTNxamYTlxazH
OWZl9q3Jo5h3s6ba0krt9PJiT/W010VtMD9dhCM1XUpU+dxuhHmn6LFQdzETTJeyKwKDz5bSvd4v
gapltSPr7tb1tdqNQRLsB2bwu8JaeSXyIjMMb5kDXatPg69ZWFmHyAMS7gWh2DKPaPbM5lfCJQ1+
0cZYbfNkKIdIQs0UHQn+0/0k++hWaM3FXC1qwXwRwhG74114i0JiZFuw0lVECeoNR6IkvEe7tZ7J
53G4RMD3YrbzEaX+Khqr7lZVVbma+9hmOi7UdUoZlyaQ5DcqZbc345Nel05jH0S1hCcnUbNVelPM
fbQLW0zPc2UCdCG8IkK4dkNUgE3Vj5EPFOVnmPzELKr3U2kVBxie3dprKhShWW7uwn7OnuMoe7A6
kbxXTn7sXVlv0zYyduiw55td9Kw5obW123wiim+gsq2JPTO9o6UJ4S3w+1zyJVw5K3AMF0H/nHee
AvMwkLcSHzoK+AcrRf0E5bLeEzAC236mzTlH9U/f4Tb2Zmfa+Evo7KBQn/OQJSXG28RPjLfS1lcv
zY5NkTWveYc31BodMlBninpL88fZj/uLMw1fY5m40Ijjq5mkKynq5mdVdD0yPmNv2ARwt1BBnHzW
r7qDhhMY9acHXu+N6+hsVZUwTSqTvYSS8dA2RknLc/Zvg1w4gu43MvXSHyUNG7rIJLXoub2VrWL1
kXW6R59GLxO5wc7pBPFPQOrTorimdbce+6F4FRl2UrsJy70fBZ8kpclzQ7raukMN8zbj9Rp59oss
yt5ciTNiroqrigzrbJdJdLAV6gyLLlRcltk+4A2B3oPIJdWLi+jUYjumwU9ErzgXCSIRn3u4L2T4
FA2SJMW2UWi+c+8YJrbF495U55j3b9cVxiGc4SJFVXLr6no4RqLj+XTXeijUzZg/oqC3aB+XaGAi
PuRYKraKNn0qt3CbnRDDY5/3p8RZ501WXO7P6mj3n12aFVs36JwD4CAWOIOkgHI+jgkhj8k84W5Z
/AILud32p+5I07DmpvefeHHtqgzVWKRVCF3LO3ddwnbUKx+mdGClIttuzVtYnlViPFrAWMkfawmd
ZbXNbQUMPVZvzSypXwgIaCK1CTr2IsKIg73pe99qx2UEkMU3bZCTQlbS105oB4usBsuZtqd7sVUW
8rlqqvJY9wy1o7FWz/0wHUXMe6oj8LchhE9yNtlTLjV5Vm1l5vQvWrbfjaC6qECmzyFxci4QhJd8
ceCcyUOYn2B5kG1m0JkbZw2c1tc7zdr+xETbomGX/66YXd6W1TxSctfz8L7QkHvw+7ykbTmUTDFY
3/A1gOSZMHuBVPhAfmzt8phjCzpr4eA3D+Xyw9NJYQyuLQa77oL0irFsysr/ItPK3mTSD9dlSNR8
4E3DQ98SDol7bO1QC+5Dq3mAn1PuKm9pDmuw2nMHY4ScBb32S0SLFfJGkLb7gibFEc21PLvVeHLD
RGPKQXdbj033nJNBszECmn1MYR2vJmWkhsyKdDMzCsSMA0awWa4JZHzrTV0+ZJ04TR1sIpOOgZuT
B595ACcmwAxYStqflB/13ptZW4hq/zpPlfWaVd0vFCvPjRzFSRG9upUeAnHC7ll5rY/cwi/lUXuv
coaHWx6hcGv68hi0OMEiF6fEZGfWsUt644nEqU0oorewqVlCRP9uispGTekbj7x1Lg5yRuZgRnQa
Acas2oqEIeJbxcFGnGoKcrb08mYJLXLTszkcAVAyzKnqKKFdOl8Dw8y/QCWEVLONSVa8jjZK+Y5t
8kHMoDTnVrqgRPnmPJTzznM17gDPcSQ3gnltlR+vS4GBSnDvNoagwowBgOHEq/OGVMzlc9KO2Jba
9KnJ16ZkN3t/CKLEjQ6NP1iQl9hF5AZEeSchYS9o+ugBmdNRhFnzklZw+ufRWxK8Aa452bgh4ajY
Wp097IVvPJVtV58F6QlDsUTIty9OF14xixWPnX3NEzWTdMW9IND3m/gdT1Lk0aF1nZM7yXHrlRip
7Dy5jRr5mI+SoNRkPGXqptGt7JrO98muee2attj7y0t5yOQX4Zv+IeTI6CjvEtfBGipddSTB47no
vK9m235B4J/eQmCN9M5/US/IrV0Mr+Q6mE8kvbw3yIA9h0Beq05Rkxt0ue8/glQC8taqZD5HHtad
wZHOgaFMskrd8IcxzB5ur/ahcXzvooPfxDxbOOnGfFf1jn/E8/YxC7M/FeRc+0Ec4rZoxnWmGXvd
uz73LWSF6QfPnHkYZNDs4a9Skdilf+XZ2vfuiQiSki536qAJRKFjzmjSSS/+PgBqDcERk6QXui86
Tp4iMr22+UCxPIggvvQZCUWJ+QPY7/gxkEC2ako0EUERTEC2QFGylCDuDUpvnc0xzSaTokejayJ0
lrFOUahv9z5OkgqCifz2GuTVto1V/DAQJ+7GHZWKZTsXizfk5d4UIRppfFx65Uk7+xeLm5hXTs2q
XZGi5ZeHcvQ/6j4n/2aUb2EykRFWC/OQOa1eN7kcd2xG7VVHRyaDmr8D5z/u0y54MnPxzCDUe+jd
bUMEzMYY/G471BbSNWYDW0IPk1sveA5GyLkXQS7fqiYiltzIBDAiOb/cbp3zRIhRcxBNhiWAYYzl
h8PjRLwZebcCfJyikE7ggLv3fX1NeZGTJdnCKz61bCt5UQrPWmaET3k3Z0heEvsoRqp6rYMdKQvB
XkuPmFJkVSe7jj/4YbuK9tLOHqk5ZEcJJevsERyu2gUjJb0bi2so0g4hYXtAYpdvUC1Y23s1W6UJ
7griLcBk1+oDvSBi6846lp3qt9kcPXZFaR8z8odW0u9emqZ59OHMnO6lkB1qBWcjeg5rfDsOqhtg
uWAcKpl+uRe6XvZhk3GEJ5g2pU/0GQlQT3GItBUqlDx3LtVjOAdkJLiAGk36OWSdsKJT1wdoCNPf
oxGe77tV5VpfXdqTD6wjb0VmIWtaat9y4fdx41X7ANzelo0sFy015Qvyo5lpbDZvbXv6NBeQtj+X
GwZuHsp1ifegV4wMGRsyzDnGzYI6FBa8vkhAGxvTixUF2Wm2xXc1BJibzZwII38483EUkY2Ndx7i
4Vcd/KnfySohexqs4nzQcerAaQh+jHYKCLV/MSakAAYI3Y1FVxuz/LKOusu7n2D58sVoG/fc1qq/
Qccz90XHiDhvvkI4GZ890ernrPDqjYrZMqrWONsdJK6VA6afcCQ2SDlmFTBiCV7lXk83t2wGdgck
MS3Kz0ensoq9FTN+s0maXVegcLeJnrJrtPzSFnmF9UqY2z6W6Vm3AtVu1uGQt5FMkQmudr45Rmo9
25ga0caalziKrYvHWz9DKH0Fgdk8mhKgqeiqfakZGuJBDW+I08JbnFbzRrODXGN4RN5gToRI+HZz
aEL3tRhLwq4W8lpvuM5xJIHo3LUziSS2v0+WbdP9Ag24E7ZtKPOrzL1k60JqHNr5l+7z8JHSot+n
NgneQV0ErBXDwfJkd9GEMBtxcvMsFm0CBXE61njS7s9u6ZYkkEB2ui8441ja6/UxG30ir3mZh/4v
eom/HZtvbOm3M1OP650pgEoJH6fM8tGEfgwjWfzOHQQPzgBqMscNQ2vaReLxZImBeG3Q3Taw7FCs
C5Pubkla2WNPt3cdxege05GUsY7JvWABG9tEvVQJAgll4eBO3RwbcmA8+pWKSPWbNnVJKvpiEI9G
54kefLynQLllmqMjKgX1g6bBGhn2I7OUcX1/4ZeT7A+l6Z3o4BBBVk/l8X4yResZe3JOf1WzPue9
Z+3YF2HHsF4RCKW0yQwDTy9TxbQNd6nIJhh1wl1Jz1AfORLl0SyvWdw8V0MLiWuCIWx1uLnIb7F2
979gtNKR2Oh6xBNIqsBSF3rkUsbIh5f8PHFUfXAhFlgzLwSxHls0WXIj/d2qPN4JQz1JJcuNKjkv
UUu2VFWMLlv87ldq5dEuDTFclS16GQSN60Ti+wc1wD6eBsQGUwfTUqu8a51Y4hkZjAKuT3sQMle7
FIFxapXTV3qQcjAxMlHhEGNn35yaGO7Ix1s7Zn18aGtkiTXt+XWrSCpcOAPoV+LqZnsf9306m5ZH
u0l/muD0AflAtHEWJxsDcBycLCOrGJXfpvFw7/Sh1zwErXOOUpQRxGoltyz0PsySeDkz5cUQhkO4
JNc0+xngKyXkggykT/B/I9H/MQzFWjwd/3omemDD+dlM/6gCvH/Hn5EonDxky2BfbGyxRCZ6DPj+
TEYt9y+LuJPlH6TDvin4P//PIOL/JRmX0ni2PRMS0HIA/yUCFESlCPKpTIdFzzdN738lAnRo6/19
ZsZIEReXGwRMR5EUOv+chxIxxUhF6dX4CTL0+spRZzOX78K1lw7nQ6kFgQVQfXq2sMDuinFL5Nsu
T3pICIRaJMqIgLhmJ1FgizDdQm2GXkab2vcfTeBUO0gg/tq81aW1T8do3JYeK43saTXUxF/Nbkq/
NQqhb6Aj8StgRmKSzdp0O0TGOCSxxtkry4jfLJEBDva8crMw4fSg0i1y33ZFcYc4AnXIph6gkXYF
UjrYdAxk5jFaV9I6jFVMCTkJYiSmoSP0g1InC4/jsK1lb7ypViAK9HBZxUTCBOJb0pIkFjqEZgw6
oby07BGHrYxx60F7gWdL4OOXEEWdGRHxPTjBF7za69QmOwACBBYFtaJoJyN5Kby9IDmJnOCpSVnG
PsvIoDDJi1onUfIt0d4lK2N9dlB6Te132v/WssMEH2jow9hM3qmqi/hA9fLhz0+NMYQX7ZNNLgKo
O7YZb0MPI8WUlR/0elANZr/QYbw6ekIGOfWfXl6QG8PuZIP+0CjGX75H+PjE6Vhn3WcRKmPDCPJ3
iMeZ27BbRdV0pJmXbIjBQf8XB+SwR1CKR/IPlDQ/ZvcHaevhNizivRPK8lThnZ0NrjaAXjP0XSon
JsTFSEZhHp8sFDqqptEXTPQJMhefvNn2T+xjdk7gjmtLxpLtI1KztIO2t9iFNXUHqmq1zjACWT0x
I3MBHCFiz45mxXty+jxbaRpgmDIx4YCniFyJ4MhvYcUDyibfY0YahMeUDMV8zesE7bzzWzBoXVtN
/AWa3bsVfqAQ557Kf+DL4G1vAktUvk+Qu02lS1PaKE4BsRGgwnduj8htCMS6tgqasJ1Zc1O4b4Gh
v+CbeOxU9prCP15PY43btq/23uh8y40e9432iFjF/G+7GbATG1dT0zU2Vpv0EvSQM4qYcAGBCHNs
hnzTwdilHjyWQ3DDcvyLsTCz24ehcpNdOLAjCZnYrW2LJlTsOpuxlV8USvZLM5Bvyksre7T77+nY
/IxbwtaIHSIpM7JX1HoQnhEgYwoerpn4sE3yjJG0nZRZyfVCPnfykq6s1HqbdeCdMzpeBAF+zSsy
E8uxbYDpd7iUGo8SuasPydCv1ai/+37+aPsg8Unp3gwdqFbMxhHxg9FeGj9xpM/ntK1o5jZmg0y3
fislcXaFNQCN8GZjZ8cVu6jR3FRDYm+S0ZhXlk1qrAd+ySrQKLWditdzwThPzf6vPDMONYZ8xMrI
Q50gszeRnDU6DUvtpigAYBi432WQvYSp8neIQdJ9vmAz/QmbU+ur9aCDGFZTPJzMYGM7zpugy3js
WrY4RFLRUgDDRBH5BFjgw4zT7dJh4lby6PqB1l3Llvlm4MdvDI+trSrLz9zIPzSvepSZPYbd0fuE
WU6LPf6qJnJcqp7dduOJh1DCv4r7YhdkOJrjsi83cilhqMG/5svtPc7Wxp4VWXw57itrvIFjZi42
GcbBwfIkm3hnpej0fGBGw2Lo1lmC66esAEcuq5laWbXFyGcmZGrQNaibSR/hqH9zQkuQtrb4HPx8
1dhMjadelJCWczrYWdug/nS/EF56zqj6xsFIIbPRcIUkBDcoOvhm8j7BBELqhZxVFhDD7WjmalbT
OrRpVHq+YkIzXEYz71cVgovtMIEqCCcc8F9AP/W72ujk2vJBJUtmgi1bs7Gqfya9tW1K71Ga+Qew
lWNgZfXFr8UxHohrTdqc8zQE7l46PLjCd6KDSOIv7MmRDAQhM7aOPthTbxPjJZdgGyezgBMNEDKH
Eco7a0CvU6SLTkdSqv1U58ZtTLFSqYTUqMZIvjh05yMiEdg509iYS+MrFrB9yUMaadSO9vtgXxyS
/kg+MUh99H6Evpfuuu6oS+9gdG5N8g5jWq/Q5iqt/F/BwhSw5U/UftekG1Dfee1tJkPdZiiF7qVe
ZyaTRWO4qa4XqwJUy9qwO4G8AauZ5Z8Dz7L3S49vwzT9iSlpsk+Y4VvDu0+u3daIeKqnKH+sbNYF
R4IzDaT9nuW43Pxh3pY+QaGG9rK9VflPI+VpPaFdIrq7oj8S7/PRfZng4UGbjE4QAs+8J9+JRS5W
bf9zDAtzo/2P3KA6hca8VzSZ0ZfiJMEPd2oc7hukxQHjCEzzpYfENsvfw9h68dM+2gwasAfNc25H
N1mWk3xTN2oR4xUMHkl74RHOzWw9Z5wxlgPu2LF4QwbyM5I+DiaPPLLY+zFZTYqud4ZGPbEFCYEp
9W20M3S9iv0Uv2DPxJ3+A6OniHKhpVeoDHmolT6YosO1OOKLApN0haQyMOhLfgK623bKbbadptvB
PZytU5SYrkQPMCfweaJTojJSJNlGq3q4lFX5ZUjSYOPycK3iqTk1Xcj+Jac7bOSgAq1ccwKHE2+n
eBtVbkiaLrk6RXIoF/eOdPsCPB5e0CrQ7M7KGcS2Dnd+3F0QRr8Ys/Mr8NJHRUOf0ujKBPpd+Aw9
TJs7MQu659rgvJlqI2XzQOLsxFOQo09l2NEZa4Cr5UbP2CRzcUUCWZOpXQKAaJW1Hv1vjZuT0pEP
zG1yEkuc4MGLKJkQcDqYSIfjkE1bcKSA1aE0NAIDlFZpzSC2+WA5YBaSbAvXPLY98swx7HBJ0OAG
zYDNkRacTdd0FQ7HsGVUBzvwzavpjzNE2VexzYR9miW4NXo/Lml0ffsMfBxQlybJhGbdsbIJEcp6
vJMK+nEHkMfoOtb/xjql7GRXzBBPZhKm28nlpimT52IK5nXaXkmiIDrHCek0xts8HOuNJ4dtWbEg
ezR7IN2FL/XM0Fs5aDrCXsDRJzsiREPi09tezqPULdu0IuVNJFc0Zp+mCsAEeaLUwyaj/OZihPPz
hJsj7mLGcb38UY0T15l5WkjEQRD619pHNxMU3+w8fbDanGzTWiJPqkiaKmEaNMO4q2TLgiiNfcma
vqYTdfIFptIwq84ifBa8lteEoiikCx0BdkyRjYotqVEY14DsNy/kLp2n99Kkm2dOeJXFciY0hhQx
hhePJhZ+gHbxveaEgtnkDKdEGTXHCuEj1RLZonCc8DxglxPWa+0mQILD6uBMsX6YjW+ClWrtR9Gb
3xdHVbszBUdfbGAxrIO5usDxRN2BgmWYfrrRPSPsGV17aceUETL8RaczWknWkAB+vjR24xB+TCbH
PCnjVBkJnuwBjOo4evYGz/ZLqBNGuZ9lUU2r1pkxMFDWpG56K+McW5+3SZXDrIayeLY6Ar5lTOWg
u9+B3WzdyOFxy0i1UuNZduARDCKpp7g9LSwtPOwWZ9MfCRkLLiPJhHnKFFBkn7OT7kYTtZM3fUVz
Ck8D5w2LpINPrgFamnveJpfla/UZ5M6vCbnZIUi8bhN3vHGKAvOEpCfgvniqZ2zVmeGmrPxDkuER
9gtGl94ENNI1Lh0NtkNsVkveC4ILcgsHxXMfVemPwFbbKY+/oehxIAU2FNA5Ok1IKiyE7atTFR+5
SkLwd/mO/Y696R0PA7vK9rNDNEDhvptDj5uaGGcTk+22tL0fWIB5Z6pNpSOoV631yYj1JYaVQQ7s
/DP9MGlkrWNURabH2khwQ8XzheswLvp4PZnt1RnDc9u2Of1+RNZhRLqinfm4OZINnbBfIzFvF4cb
6NhqXovtiEaUmj/H+qtylgaj+uFH5k+JyG9LJoPeFTQzpogvm0I6Nglxai3YTT8rk12ly0MFP2it
ixh0kvvd9ZXJaURzJqAiZ6KXa2JdeAsBm94O1LL20szs5pzBAxr9e1t4ivB5B3kXr8lCs5LFZ1Ik
W8uLLxVRj6jURgGBiNPUC2Of9G1xjsdz6A3O3m71OZITJunFWSRSddL2a7ooqFILm2ffDtU+Bwa1
Ef78SeAh1XVNvahKvU5Na1Nr/6tD5SsTRCmG3IJkGrCKPVmj/E20/IuBziO3g9MEOZ79AM+oLAy6
xWn+0HIVVvbyi84LwEKD3ilf/2QcQwRoEV5DMyNCDqhl0cPgDVMj31RkZIqadjXiuW1REgJTj/jj
s+4yMbfUibRhzENwz+xkXDtsLuMkfWJS9DLkrAVOBX/a67wXHzZUXBdfMh1YOyROR98lgkKZl3EO
0PlHHVCErD3kxXBBCXNBZnROhbymynhd5s3VnHyjPRmsQkYLHruiuDB2hQoPRebCaul5NmSSXOTg
0rj7WSQRTiG3+NlSS6x9b37xHQf5hMcAhFXQ1T/Y+LJOZ9Xr7DPkhoj4vdHe99EfXdRx3hdgequs
qzq2bflGu+y6x4B+AFmX2SG3yfru0rOs28t/sncmW3Yi25b9l+xzB2BgQCM7py7dj9dFh+GSSwYY
dQ1fnxOPd0fel433BdnxkCJCEdJxim1rrzXXgBp3CHzu+9jJkyPlXTwvzaJZQ3zpNpMiohYF9oG6
x1U+x0SI+POtSlcC27IVfCM73Ym6F1t7YqdbZy5vPXHxS9LuTlOYBP0onCr7GxbGu7qmkY6aPBf6
FpiiKQPd6jGIGD7EeNe0N6g3D5bGuRI0NdCWbJ+TSKCqpUwhi2ES63Lr3rFZksBi+Oyo4GNFOXCo
GJINna0RMeP+w86DX+pNiIGqFKioG2wt707HhNPI4cGqc/i0ZPuDbOqPGAsY7hfcvWOKDAOkeVYW
+kg/uz+YWJKEOVdEnvQP9kwSe44e45R3xg9neVrNtoR6+M4FjzdEvTqC6rW4u2+mnrX1WQixj1gW
1rg7em6P6NEO0ewJI+3yjO93S70glSktJi0zfBTTPaSOSqQbhyNGM27NTmxlGhzq0T1cSWL7akXe
hyLD8NhYxq0yehgV/cNgbcJGPtnjfK0i/wqk8a/stn6sHtMF7hQ4NKZKKz7OQ7Sri5NvIujIojyW
PrxOKRssDcFzlrAlGaNNI3ivQi58B1rxCx/Vuii0CfQIkcDgLKQT6Ha+EfzC+S72VnhM7PF+yDkO
2yvuyq1J27qpUtKN7TkY7c+2ygDlBtNDJ8ZzqrwzGjlO74Acdratxu48IrvnHSHKMj31Q49BjOMF
M+EctLd6onomfCw9473qxD3Q4j9MgXeul7Nl9W8yRHvCIfIKP/4aD9dA9Edb0BEGf8UwjYeqPAve
g6QdLjzjplW5GLtI8lDXgkG3rcLfIJMO48xgV9ZnTQ6r4sW/Scdmh8mffey5z7LHChuZqygIZA7+
ygrvzXKih2Kynmvm3zkZoB1xwnQKFu2Tb5gryRk5mwA6DOcyV+eUIUHX58jaexR3woz095no2O07
jEfsaazV8v6rbYn0TNE2Uwfb8tokNuXkzi6k2Z3YIA/1Ruerjh8xUieYFofkUIz6MbvyyK83+Bcv
zvAoZpJsHgdwr2hP0HBeEmWx923ZAI+8tqiZiJfoIJcR8KNfZmx8DzbvU1miG7Q88mb5jZH/oorx
ErGrNHpBFrHDgZPbGxwGYu3b6qN07JMb2p8jH37BTliUdsdbeNpBd9rZVfvH66Gjp/m5b51dwv+1
isJfRJz/zkAdWo96A9Pgt/zDS3OAUD8S8kv4L4dPjGrncrFh2Yb1KvXZBPS3HS3/KhsIGTYTFCbf
cJ+V+OWN+CHV3u9squ+s3DhycNuFkoVwXzgfppUf3S44pvM6k9kLi4RtthSOeLhARd7up2i+4Zg/
DA4olTIycJa/KVdxKjIHck4lZ58+ORgO3lfjz5y++9GjFnLb296bR6fQNs77jTHTcGza+L77OOYR
ZPpPdoky2YsHanTCa2Xjc/O711GqyyRvWQ/kLGLkj2VKts7dj6QK1q2fvc6hQUFiAeyq5lCY5Itn
2F9HFv2pglOWOZV7Hw+vCnA1aSKwS0nTnmpK1rj0TDSFIPOKoBQ75t+gkzyLK/etTgMoYBWKLrEk
zigIQXWICuOP+JUd5NiGUznWMFyjwGhAOZJuDDhGuTk9LRaBPzUzf3JO3JGLcNaaB1tjBRRGM18X
Fb58rjVJHqyvOpaNLLSO82gdbYaDVVB7a39eXgUCl1BJrypFMKzw4jdZkYNkJCDgMjyWpLMLC7mo
oZLvU4dfBNfU2g48zFoxOL6K5ErP+aRJmcaQddIW7wp6ZCAKMI02rqX+S48uOJxAVzxA17FIu13s
9MgDNSkjhhqggqP90mRg3+konUL3LxLK2cwy5N6m/Y33mTpUeoPJaqMNFRIM65h1W95j3qarsZyH
httuiimPduEIoCbs1C85N8jqcYFIxLcf2C+/NayV6zwvvy1dfyZIt5SjuNuuJsQZ8Ii/pUajNnGe
fCWiuUnJGUCLZwyknEJNNG5MFvWxSrw3lU/D1eRNV7mchmLl3jdFnZ856zkl9iTmFc1SVGLt4IUe
Qwksh6sLa4MIA78VldnZIaobtXw77rJR37lp5q9h6qAsR+HGVd60Htoe5o0L1qm3rOneqtzg0Jjj
N+U4FNJUtKY3vIlrt/0lBjTUPnaRkpryd9p0Yh+HYpPMFWnjsrmVPbBDDBqfdk09TcYarB8Rge0k
+IZhsqssqJ5+jj+EZwYdplAf0YmGNKzvDFqHGZXh5dnLki5pvifTeiY8Td6Znt4i9/XGlL2il5VO
bYugQxtzg8wZBwy8LZxQmpGCT8mHCnVeksDlAbagedpCVBudiwA2IobSJKdYPrkyof2F5ccRGqfI
RuUIefCt502STR6m8TrZUGpBOWkAmzHnWKsRKPZVJmOcRAMjUIwPqEA0GTTq/2jSKxbZIt0G4yyx
2jHkiv6l0JHzYHCBlzN+pkndGR4lyfzZR1pQTRDHbUmhEcIQXnS9HwTvCIi5e6MF+FS1ueS4k62i
1gLxr+SXcuM97MVpl5bll+2hJ5r8v+ZJ9Ks4dv50EmZAOauZh3nE4qOwqTOy561bxs/FnKeHoiuJ
avc96TgbV/SE1LAA7kTDFYmrEquL+l0lkbkVst0FFQfZJvTmTZxQ9emPv6Sm1cbG877NO7Nbx45Y
Bz0N5ZWP9CETHqWVo+79LKYiPrF33F5cnBMamVtT9aSNaVpzbKYeVU7fQa5ISdHcm9qhxUGcU6H2
9BFpmT4V8C92vRQ2s5JmuorTjYL3HXXf1DhcdRXdDxWD5tDlR8nb9zJ35akpB9whKR6pFEqlV8z1
XeP03FFIfNtO+pdKRBc/Me91yODX1JrwtFmtEyC4vjWsh4abGulnzwdEqYKzIoxV6HAnORCujJYP
YMRLB7Q0vWEivytKinjI4XHtxgwFrhFu+si8oKqQzy/f4NidbJJ2ICExQmiPMLD1EN6bsd/d2Jp1
BHjKknVU+SwzX0BgdNmWzM6lcPVv1fn+YQj2eYwrRQYPcdUAZDPjD0MzvRA6iEP8RSBrqFfxipMb
z6cQI+067mW3aamNP4Ev0AdtCHUPu+rRTqyY41lDfXNFNKDx4oc2cEhFxMj6KkeyjD7jML8rjGG6
FNZZ+7lP3QQSdcCt307sUhAW6rWFy8cNQEtCzcTiiTEkKPoUAxyjqu8nmziEFITsCrGbZoV6qYGA
m0prXszxuFa2tXY7Nkd0WIZt+mTFEZuwaTqNaKUlqiq79avVZtVaOO62iC19JRpx0CZtjBP3XjVw
jI4rVG8P8X89M0YTeIGV56S3JtKXxkkHftnOJ4NnhXqPRQinUT1FnPSgmBBdidZVz33aRcaDu3QA
9ku/t5RkFQKskW7PMjXS7lfXBP0pm/uOP9CXEqjwqEXjITMptrIpDKB7kC3fyG9JZO+BQYhETM6m
n9+gyOh1pmobxdY7OIZgUcBFvKrG9J6GDJtXFDah0f6aOcktR4M/upUjrGLwXzH7ClNSYgy75JY6
hMDSoejWc4VCOs76G4/6SxkvT3KGQO3RaZ7w/h1rt8SPgumGApq125YfPFGA70kVbGUc4CLrIlgS
+KdzXQFGoNm5dbzu2ncYLaGKAVUFAnhqS6zQjnbedS3K/QxJeTV71LZmkMTGBJdDwfYhbqJvChaN
fcsJrM6SP5Wdh+TwjlYFknOePA55DsuPeQISaAHPSLJarVmukg/xoxfllQiAvYD+VJrbaXIeJwmy
MKmzgGO4vQuj5XCWeCQwCv9TW/AyhpBLqZgiulM9fYnMsNyxkkTzra+dgcXdcTJOpJzYV1keneMZ
ow5SwtrN21WioDnj2yw3CpMR9zMfJcmWEq1L9eU7UUhWGoRSC8EhsmvN5pTU7e+8RTXJlrrdqmxe
4tBEk7FUsSLwW5NMHq1NxKDFxpg9ZS+r7KzYUGQNbPm8XQx0nbsSEUcBrtm1ofEHqZLTjUKYd+sH
YdkoHdVHMKTta210z36EM7ULsx3hLs3FD+5P5Mu2mrv3EHYh8cSxRZLMJW9XjXeap0FXspIw02bf
SyavICOcFEjD2rGTZndgclbVaejvyFNDxjZOsrAksEjnTxlHRM484eHsUSfyHU++auShsv3PPkWZ
pfE+35ahgoxdt1AipEZU8j4aBljiOM99Gt671hJb9Gm0Z0npTC8klO6nXD96EREusBj20G/5CLZm
HwasonjwQ8nQsLNm+is3QSkflfdr8l2ceC4nZCOOHzUDZ1Yhn7BK4Xkx3AKg3jWTXkRklpwdtuQC
5IXvdb+LxjsacfGiff/VyBHK2QC/lG1/JkNytlKyuFlxzYpkFwTRoWogIiyQvTj7Xcr+b9HU35NV
fSBPr1o5P9mo9itloGk5EuBSheTaKyu9KoE0WLrOpi1ptUxwYW0pNufgximDmaBdUcdrrixWaBG4
jrVRx+ZepMlrEuYP2lSv41weIl+fhxp3tm4Gci6EbqoK+2cGKD2dgj8e31d74gwqWGk4IWezrDL3
fXWHrPrU2TS/ZJIZfBwNm7ez0KuiEvO2b+XAoqVmHZ+VHBylPsRedzH8yj8SLcgLNJmhWFmJ9I6R
wFBgp4IeVbMfV00cxc9NZe971i4nonfBVngszzOUqXsrZ9lbGOWSspracxP5K2lGLXAVJk1Klv2D
U/boXZ6Otypq3xOdyIuXOs9mobNDxquPvERp7NopDnDRU0Xmc/bBL3Mnh2qdte1wytlK7ttuotAW
4AwPiL2QSX7sFEQiNwjDXRwsGzifmHiWzc0x0eVO5KaDUMso7olsulAiMu/dqF22gSaVwOZLT0mJ
tXBixjdvYk5qvNDZoOc+siWiGm4GSg9r/iDZZTCUwhTJGC7miGQVgBq849Wq8MxHHXGOH7zh0YvJ
tuQuKAsD8M2ckLxpm1Tuum7fhCwCke/ZUw3ILVNAmAipsOw4O4xcTnEngA7VxlfiSba0IvqwGY68
LqhR2rl7WvaEEbOlXy7dFrUjNv3IhCqyHCsCd+YmZf5dA7R0trbTvNWhgRHYQd6LtcJQUqd6p/zu
PdAMgctuymrj/DYVxNv6/Kkz42PVgEW1iIbuR8vMz0FEQXFG6haIJh9YxJtk7XVusJdhu2F3Cgtn
ByJUPSvVvgUWRMNkcPQm9HvyCLNCLBrBkz8gw7BA8HONiZbqIJFCWJFpfBkqMz/4uQTuUo0+qna5
7xuVvRbqjyHH+dTRt9RVc7Unn8UJd3CwEZTAcxJ4tSXW9W2PPkDAw7E5z6Yzjxua0Uy/qw7+lMLL
Bz7KG/voK3vxFnobktXQRlq6oYzyqPAwH2gld9Z1Jx5LjH9p4+EIdbAxll6EbQEDF3I6riJAF+FW
aTZ79VjdhwnRu6qBDSi6Aut6FdrnduZtmnRWdlTS2otkRCEY1cVXw3cysE8zZnMfFftO295iEaIf
2zJQXWrE2SIbxvNYEIlsUKNc5DcQolQKL42g85SinKV0hA3QqMYoSnbpfNRCGMcyf3XD8WUIgxfR
OQxPPNQtJYJHVVq8vG2KVwbZomi13Rp4B/lVZoc0aTiYeBSAK6bkg5Yx7VgOJmBCWWRoOTsnil1S
WUcYHucQkiLDRGYnZ9uiGCYD7Xhw2LJeCDLNF9Xj0HKEabB51PMJKv5Gxc54wcPtbGXYIUs1bMy9
3ARCMGT+NjWH96xDf0ySdsaSdhuXcZbWgXorxPQy1Cwgwqp9ssUfWWvN5xmR82hUcmjCDmusN8E1
Ml614bFGrtEVx3D60Bm2Su6rbpcM6lUqpmRjjs0L9vFQZrz20WvJXqfxwXqjtfK1UTI5oPYa3P4o
1J0dH3uVUhw7WkgYqD4Tu2cj8W14/Dx3vULuobbx5ql6bEaDe3NVvotJhINw1A4iyuLMtPEOdx2J
snseEMBxCKiC43G9tVkhT1cuA2wf5lQrtiToWwsQXt6hpqZ3piQU0Lfedjblse14w7GiZrLwJwRl
A7OeWdy8yryEQ/5FV9xWUEc2smWYHOMw+V5zKPyLYCLEfNV8zeXiN4jEl7J4M1d0K1qVfxqpwiWW
NK4SSg08900GHioVxF+lx5MonZXqq2yXKCbQYLGd2G5jblwv+mVHHCDzVO3NrHtxOFHSDI94pG6+
Mc5ba+B+tZoHs/a3ED8gOUDRbNJmE8R7B2DdehrsisRRn5wUL+coL+FToIbvmBBeGoj57QwJX3ZQ
ierOp0WeLb5ZGMGe7dSh78Zj6r0nPBmqWPEa4SPkqtkUsxkBHYyyY8AJihIfdtcxgdWkr1lO+xMb
5Og9yHh52RimV24Ljl4nHjJWK/cRAKEQi9s6ophkI4tpO9ToXGTLlCaM0BrWB1N/uR5C8RcXtb9X
nr6PRgSefJrVMTGqaeuiuyDF5VZCtF7qjWxtrOx62oU5V6gZI+vNJdawXgXrETD8ynKR8OYZASOZ
WJ/qpDspfRmmyX0K9XRXT8NSmscQk9xjvFGbujDvKccC+ynckxYZOnWrtzVtn6yJGBZLMCs1CXeD
xqTcDabNNBq/oDdwImPhanbTZXJCwgWpX23g+f5thfvY5wojF7HIEuMERQ7qEqVBu+tavbfNKj8K
amVWDo+HSL5RTNW8RgCefF1wU5ijwzhhn2Tt7j0nYRClM34T+XcNZXjXlE3vpjfn69iz482aNoSP
sTWCcB37+igc2mqiLpB8XzGT1473FnhcBWCErljrDaqWgXXpNjrpmIWxzH0sKWWZ7Xn83ExVkCpg
9qOZg2Qp40QmbfsU1Fa+wWlvMJ42wC27Ot51sYENhtWI3+d0BxYnfpUuOJ1bAnpwMxkPERPFWvbj
CRjLa7bMrV2CUd/T/VcQMDV1mt0cLr6VnUVvfssi3yQTvuQyIQGKvsLBtrMa696IyD8POAcFT71z
hV7C4FHedSNpbKrxqAA4jTr58uElE4DioCsK7N5unLxmgY4PXjtymfEIMDPHXJged2GA18HKkFts
p+aNLtUzc3FJlVvDkrjFCFC1M+Ht6AwI99ssvRgPYbGP7dfUC69WNEQrFltU3NbV49Sb9ylP1B27
6ZNAllrDSQfMYZ5C6rA3rRn069n0l4JXh0iGyL5bzSKXE/4XwN/3OqbdjmGxY7HAqBQ3nrUBuLTv
DarjkhkLWcAWNqjtYjsHvMSDcgLjEIp0NXCuxq9xR/Z4MTSg5Zb0L8QZCkFuqgeZeck+r+1mE7fx
i1WF6i3280fTZlNsR+uuH0ZiQYJQjuxKBEa+7ZzEt+7Io8mP8vBM6orkiYhGppvhQ9dVtIpSEqR8
81NOSO6wmZgIIQ5ylxXa0Pso6CEqqbXOqHMLgZmZAhccZ8ozo0q7ynobmCf1zJj9+3MDmLzEklZO
YLsd3e8CNhbuBIM9ImRXW0ruR2gazWRit2FNoCEp2CH3Wmmxpibq6m6dQrKw0SG38cybYijdu8zr
0k0u5mRtCtpb/DGj2BqoYEr9i0qTd2sxGjdYpiTxi7kPrwZe7RUr2PsgK8f1JBkayxBXnU5Gd0Nk
6Ss34OCR0d4StS22GXRgL+DxN0jj0YHugXVGPOkZx5gzEnYodS8PRlacrahm+8eTNizlWcbRx0Ry
azOGwyflujGlOphMx2iNNh+veRg8OOrOVKw2CCU99JLRNh1s3Gom1u1aKJxvQbIzVLsvw9c8yipa
BlBIRJ/e666AM2exXFuoRdq5lS1pS+1c2b5jDLBdf0OCj4FEY4dKMmPPal4DQoejnIO6SjKxHe3i
uUZjx8VEtDrmWgJ4bGJ5mNRzRznHdrIUteaiY4tEDLEIrJvTjewc1BSfnaxLHpUsH0qBe1jFmqwo
lXR9a5R3hQkKhk+SyKnKP12PQQL2AqYfD+3AgJCjrkvIeyqndxcUTYPYTwIsOiGhfTXV5JyoIXzm
r8esqMaPnG6WChsDfMkPQVX6SjQ+l2pAP42fd88zrkcLy4Oj7X1rElykMnI/5xJ/Mh887swVeQ9j
rag922oIAAheXH18h3oMd6vRcve5pEQLXG0U5Yd6XgxNtfHXFpp9GwOPnV6DKuUanWvefv7nRB0S
+I6NZ43frWy4WkmCO8L/y/j6EfopBjr0bldw+osowjT9E9XglHcbjyneFR4EoD+qBOh7P7CLqiu2
MylrpCx8ykk8RYlhb/BffBvQZByFwmUm3FnLsd6CG1AT2hVjgHt4iU2jqUDLqINDQdbRLDBKF44w
TlOcv5Pv7iHsqq0bdS9GOmNXs6iqRGqJNiDc5EPKJtKg4IW1THs/e1svcpJndvABpmrFOXgu8Trg
MJBWC5l0imee7EwZkBG4oyI+m8a3e4BoVKWOeXoOtbzFHaK0UlkKGwKKYt4GWG2NF5lWu04aPAin
fjMP+EBRP2CEZfm6COx0I0eehHxEVo1NRthlQzwCy6Bf8Qin7+FSeOqvb5YQcgLz3TDMne8wUI9F
823AO9beMK0by/uciy8aTr89kzksy9npDOZ8EINC+Y3qWyb7z6J271sPD7LXF48N7HP8r/4uWRwi
ExaBOiV/hrzZFqlz6LKXtjd5jUcgwhV+BT7ZlZvgrAWC+lvVrsJj2M/7yvmTjnBt6MzE18A4stib
nRnxL6gGJsyFpZBxDNIFXc48ntyu/BvLkCqDcjrY88h8oLubQ7v0EYgS1gNVvi6KTzOkmyzSa10t
qUV8r2Gvn5rZoHdEiM+Q/+IQiJfBt/WOLCze6pwyptziLanpnqwCh9wrhRIucRoCongus4Ahxx/9
5zCpt+YcXRWn+qHAkW+VMfOk8A4pJyATspzQJdY4IsalrL+mgp3PPLZHYeHXZ93YH+hl+jTgkNLj
QJTOFL9CPX72eASSgtCbqwWYg/o7LBoqyfnoWP9Y5yS1XjAbeHu/TF8iY4SAYIwnPAB08Qm230Yo
l9DsdHLc+a21IKf1Fpiy2nTv/HE6ytTgcKfiR/DHr7SFFhtNtcXO7GMQnk0HMBanYj1RVk6FV8M/
jOW6C6b7lt2cIMSIixGJWo8wfALu9iqSD3ZamHtPU1xX2xXVRRGNeLODc7GMsnFTcEPDL1A8swhl
w2bFLgtcwGySD8+mqwutZuVk8pfTWhw9yviP4y/B8NjdNxnDlz9UnCHm59jyoyseUbTG0rn23mGw
jOesYFUdmo8GpUVb0SU7lSwsaEWopuHYSkJ0WRGe66asWPKiCfUmtNvy2OICnXos5xMs+6ydDmF2
Nxb5M8ni36Utyf1ysRT8ferr3APrxuW4bRLdRFS2xedAnmnTdcEb8fGEXHXLy4y9kxsbd3wHsKQL
8M9OQSdaNX15cDqycfwEW7IUP+IHdd2RJhd5UQZ26ijzvuypPzmGZ5/M0aef2AjGQzyYv0qnYIqc
ArWDLb13jCC5tOGnDVZxF9JGEk8xUp2uyLsqYHALuMe4zihhQ8iN64uI094wn6IyMXe5scAfWAPt
oCzcCtd7/P/pu/8xfUen5P+UvnsqaWz6z+zdz7//56tp//f/cv4lbMsnW2fbwRKwk8To/ovAb/n/
sjzWIyZEUmrO7aX+49/hO/EvDyopUFJn+cuSsPt3+M72/iUpP5TUkS4JvKWC5N/tAP+Fp2z+n5//
J66SIpH/DiZ1JcEbYUFvw9xve775Ay79j1rFEn9mjIf/b1zlPasbQAvxQPqtN9GX8+CrG9TwFLvE
HfL8xZ7Wde7UDw1xc+51QOhUZc932nWIj0Bw+93gPzpNXYbW6QJI+ImZRqZJhI9iNT1l1EykIc4E
0IVFk5ebrHWHs+0TajA8NwfA4Mp1YGAN9sD4cWRiDu7q0bu6fVy9WGRh3dQQb52BhwJ8uiayvRyd
49T8sjXCM9aNj7Q3jF1D0bFqK7GtaRV5cSy33PaJq/c9zcJXMhU4EiuWPRTSwDYzCNPMzu+xrqYb
/XUWR9y7DnzoDRTYK9p7c2pnsHnI4OFmSKFA2QkQ7bTKH9McV8gqK2t98c2TX7Rq2xCAuM01EbnW
wx9JYRFW9y5sxantPrzQ1Q+9FvOVGhWsy4UKv/vlvy2tIriP4uG32XnDsaGgDgd6z2mSBSCTER6M
lifqMfcGomAN7nyjsPpDlPTJ3nFNjNfLr/fz4juMyu7489sFY4W2XY9ERdis4uMrj11JLbqpORvB
7rovZ2Mi0a7sA5wBRN0Je5CKx0LvEuxbK4h3xgkrhnH6+VG5/PT//j3BKXqV1yxAZ8Oge7ExTOSg
fLrjBT3dtcKf7kxi/eeRjianMWz6GLsbmz/2PvH0Psxxuk+yWeyByJqPjrqSklmUFXb6NxUG7tO0
AIxYN7YHV3TRU2YM0O7c4JYmrbVvupLrzbFUfTBmJzz/fGkTlrpT6JzS4cHEkbmilcd585Oh3Rec
rre2/5wYmbyw5XD2iWe/D/GHE27sqc5+txa67j+/TRF0sPF4W2A8A+vnLFhLXcdbIuzAYQKcPpOV
NA820whHZjvYqkzbW2mQlPn5Toog9+//+dP4QRYdUxCSt7b2xi2vGWa0OLYuzfLFC8NDUHXGQYdz
eP75UiauhTt0+bScGbJmlRjOKRnRWwDCd48DbAhZcK5RvGBxgOxyx7B+VTo7UhXboAE5Vw265oTk
AxhkCZPnRsra1nOClQ0XPFz5DgvRMU6YFziHbChuo4MhH6ybW13TKXK+cbv0qxYv81AlL7IaKG3z
yG7kuMGjZM5+O/m+BJGJScoDhafz/EZoKN+0/cL4cB0b9Z4lxSXIQQNZ3zgN4osSIGzrRnanfz4V
A02RbVn9MBeVt6vlAkwS+mNwU5ZcPf4tACW/YWD4d//8zEmsA92hbJ6sgkhCKNU1LzqPBbv1Yg95
gT2ToMZW9Um79fDebKCbm0/oqd6asrCfn2DpjxGA6OA2ss66xERiqsB6tgr3ubMgjWIYiXC/OeUH
bM3Psc2LBz9O//50zPbLz1xNr5nBJvnwz5/UT9VrkUNiQV/wbl49PVkCBSNPcvkQpt13kDBpZqWT
L/b++iEt6dqYNwbmhAOpr/xWNAsXpicaY9QBsK+ZFMfPv2kgx25iTor0xFXFXR9KzK7OevK89o+f
/42UiwlNO9EdG9fhcxoYjRtphY9xzm0r01FcBqt847uT7gO2qdiGyuIXTxY373+BeoITTBflppC4
Lu06Fy9G631HCb68uJyKtQVT+QUOxbfMgKOWzjTePKc624YT3MWVVZwnBA00C3d469rhjuqzGxjV
4jpiT3/Savg7JSrGDNH35yKlq7i3Zu/epf1lq7p405Hf2Y55NLKcHSz8OMs10/ZBfGl4baw9Iqdg
kiVu1Ci/4UYlpkaAk+fkq5Go5MlQEnzYaJ3qxqQtL50jjMy1fCrC9H3U1BshhBvXKfeN68+Pfr6Y
pZ8R0pSHhN1UkkN0AaE6vXdzi58MDZvOF+6cuZzpIclpn8GNfcJl9RdsS/NQu75x+ucBPuSqOZDu
OjhDlt26KsoXsiQap77PJpSHqZtiIG1x+RZg6EcVNZuDzU4VZbsGJMwXW4b+PjDfKB/soOFPjeL8
K9yQhk8EK54fR0TdhsRV2NxL6fF+gyXJAbAbr7oMcYxqNJsecuEd/h8O4CSFce8o+ZTV5YsL8eVU
jimsRZwrC3SmeVAtC42qZWNeo07clcuXVAwVpK75ISfWv/YL0UCsraNrG1DW3jsUHi6Xq4/rteCp
bKnml+66N1XZ5ckJDOK1OBHIaNPnuA4I8gWp0T6KgZYFPBQ8GHkyImkW2WeS5lfpFM7fjg6DQP5m
tu/Xo02SHWzltCtrQOW0stJC44/GrhpK8VL6UMwHVo4dm89bKwBHuD5KR+FMz55pE4ZK9XCNhng8
aAvHpODmdTzb+4dn7Ao9HTm3f4zlA9TLDhmL7+vYp8i3oaz3eehZq7QYx4fEISZa+1OEd4G21gv9
0ft2bsXrGMVfFna1d9PpzyWq1UoYY3LSpYc5aBTQehFNAYtWE8Ao846emRmDUjLV3yazfFQgldqZ
vW+0i642J6cG4d4T0RuGxOSchdG4NhZznNE3/QXMUbjxOIoe8KflBzZA1QdbWvuiIJUWcZl9/bcf
kPHHN9fa9T5wDWSjCW2vDtEAoyJb0+vOM77n0riw2dzpCbWE0hRKoUXUXUA+CXJW9vA1IM5ZuDeG
Qr4Ho8EEZDcCmxT/ZpwOyVHUvbPJvR4ru21HzHQje0RkzA834P9iTCTnBZm2Clfci5UiA48SYK2B
8QdIRPL482X5W8nkV0fczA9BndPXqeQ73ci3Eo5OJOL+ucv6/rn2JZTjMLgLQw27PgVfmZvJ2Wvx
Azjp3N6PVHuQlqzjk7eACE2SUreJlHnfxu2jnTtf3FOBPKm5aAj25fiW3Tpg3IGIBUMWFBOTxK4J
ATD1GVtygvDeNYh75zy45bOyeWn8POuiWpHR0vS9LU9la/nSHjEqXdnd5Bz4NA4acDsABemOx7jj
+FofSX14L3HbnB0jrP8PUefV3CizRdFfRBU5vCpnyWkcXijP2CaHpoEGfv1dyHXre1GNbI+DBN2n
z9l77c+wK1F6gs0/TYR608cl6mNGT1EvNathsqYbAeQfUx/TcuK0/gX3jmarXy8wCRaAhEv3XLVm
vaCmqV99I33vbW4ER2FdGdJRvKeYLxL010e3yBD2FPW3oM/1mgCdZN6MqtN0hf0qwXEv9ICOksRq
VLlMu3SwRo+ajxijbjH+WH52s5Kox66EOmwYFUUy1IAVIun4ifaScY61bN+l9cXLUucPwOh8AWuO
MXgTto8uWvslrcLsM4SBRwzJTuEu/sRqs7Eim6mKMoFUci4eaNR/9Xy46vr4QYU4oMOpyQ59iTQ+
Gwr5kIQCllsE+kJVRysJ6NnyDz2Jx7MdYpvniXP/aK/hnWIr8WCqrlPUpeuiY5ZhIIxcRHXjnITn
qxMXPjmSJcqpoShJeZW4ObJKWtuh4iUU/vD+35agu1lyKKPqdN8bNAxFJ8JA3C12e6bMXdtf2RIE
kTqIqd1UmPs8mKcRJT0ncqbJ8QqC4TYEAot5EdIh89wYVpDCFJPB4N+Ngd+dOdDwx8spfaBdhipz
6KqXrmWrALAFDyrWYccbtnNAHwFwjFr5/oCZ3MPd17SbAW8pjDRki8qx2QQCfQNjhNAmx6o3rYGO
nDRbIEORkqeJXeBr/gcSa/nmOtpTY1t/wjh1wQ3m8moRwL1MGl2u8AC2FBxpdmoN65AZbfo1yfYH
iGf77LKnLeyYRlgKnOjsg7kGfP3/f81vrAL6erx//L+vMIh5anx/32BRf4ztYTY+DPWFOg9FiA56
gIWSvthI99jAvsgoqtvd9yXTROcXpLxoXmnF85SMmKRurCvKhZ4JIBoaSEny5MTV4bdGEH1UfVBj
LGAXjP8kZI/fStKBsraiB4Q6q2AzJWb3x5j8gtEro8mVJ4MNPML+mSNM/2zq41Z3c/Nmp8ingYGd
NI4Hl9JPITkisF6y3qO1jE/SaTN937Zuje+yeItro1kyoUwPSmv2niuq8zSfExPbPfXSyE7omyIA
ALxzujbRtvOjNF7rqmP4Q07lMPZ9vE4KOtJaysa0YnEjvHJAjsb89hxK3TqjxGL8MD+NuXnWomKo
ZgbmNqhtao44iJ6TMPhXxomH7HeACt7EHxUomuembufCJiOmUW+K18C2DiISxl/dlzgBVfhZI4+/
9oFPig9GlHUXlv3TmKeYfUCWUV52bWI8s31AekQt8FsQzs+8rNqAMwHeVSP7crquvXVDlJwadElg
Errb/UP3B3R0a3ys+ybv62MTlNqDqvzwoSccvR+qhyzsk13oOwzQTEtemFisyYTrOUk17e/Texeh
AEaw1VxEr22UG6BirOiRjvhHP7QfvEPqpLVJ8xRaQbujNGqXKIC7eumjGUln8U2cJdWjrjPR9qXA
GRxkM96MH9+izwQRZjzXXmdQ6+urYui7U+/yn9xByS1UBvRTaREtR+pL+B1D/e7B2rgKObkbuuDa
tvO0Y96X4UYfEvFeWNY+1Ez3CfcOO7GTITTQqjwnb24mzutT31BlGUtGOc6/MAc6E2Re+1LihliR
hZwGwfgGLmXbmYG1iZN4puOXfxAMREfiBbh2ZUueMHrjGLNlUb7ZWnWxcQCWluWt7BKF/r08tnJM
D0FtqM29oI4Fdraokzqy/15sJ7IqDhi4v8coyrc6MsfNaEgOw91si1LpNe1b/9DAXMC6iDAPe/Sw
iYZBLq1UUZTLOGgPQol821kCxDhKXRzZOBC1/qqlBasdsq9Cy5hGPpZu/0lcxUOCKxJWBBVo4MEO
q/Ny6aMB1aonGRkvFHBIKaiPF86PFw2rzGTC7edPRZq+4OH764T0dl1JLvQkTiKgiZ4UHONt+Yha
zZFmtjRBFIPWr1e+TkRb3DxKoIQLV42oq9apll3aZLLQpaN1RpAf17gyWn07NumLYSjGdBaO6WLy
P9J+YvXxX/TKefQbrAgJ7YswbJ5nBswRG/4p9HKxaBSzWk8wOq2DhubOSBMbOQ5n43SrGYO2KHll
jtgA1rAWQ1hy7Bjl9AOLEU1eyKiyMca/4C/NVSFNQCdJ4J0nxTG1ncf6s8nfinqkCeKfgfH7jDyF
ZWH88Ij3Prk6YxWVnrpYBz5UXwIzDqBryBWFngn7lpZTnVmo+AbzwRq8S+KiCYgJdF7V5DsWtJqg
ky41a1BXev5IXdASrXw3wRjdioubOrgWwITtTDHmu6Sr3YXvTo9dNZvmQvc1zmPO8oZs916ptCcm
Ph/JxEwlJgYWvhFLCwq50IPR2/latNPR2Bahfg1QdF17Tf+UTqH2SF83XdZHewDfbANV2p39CPgU
aJ5MVvEpYMc4CdpogzDqveIGrMsG+3mmIwru27X9L9cIzU1lwi/LdtaO8mK5z7Lxy2NHVDdSxvJl
gE4/dcFDUMjgS1bXfNIWXje6V6JlMkyj40TYAlBqs9sOGqy+vKQ50sygLAMgGM6ZB+wzoMNaoO+K
dAVprzS4XY8+eEnEMUx+kB7vbYdjI1VesbJ8dehRH62hyTuIVyQ6qN5/yBP8q8gGy91YOBucCY8V
KFCmoCFAsGbveJBziQfDxjSYr0FROM+ZPzkbG/7+PHKqCG/Cop/TpjsnRPwm9SESbnWYasvAVcN4
32mwItOTos6wygdtHH44QPyk6ZAgckCHYdYjCTA2jt+QNchQ3Qbcen2Mo+goUnuB3X9tQYUGJW0z
khPY7tQIb6t0Dn2NLSgPOazW4ZZ6d3YQkjcDr1jXsYAB2qiWMf0N4NsW87FW2dumJgSqrfTqPBon
vef9QJ47HXyk9dnUGbjhzHxHdBXzIURAWYfPWcKqWo7pWO17QP+67/1YET2uJJ2RQoaOCnSI32q/
/TFfwqm6oTCuHn28CrlTbIVCXlDaU7hKaeB51p9ONdG6bgCpsJQfBtLZXFIe19KjhWfq1k4aNvmC
OG1b0I+6gIkdUsazLtAnLo2nARlOGCTyqTSTDzBkOZhqUP8en3ttmgjNXXYwo8o8d319Rfh3Sybn
K1cuWYbFZRxbtbQyBOjkvDzigek2iPLLwxSh+i80CZ9NkdsM5mGJiLc/eJ66RG1+Ynrt7DVCnyzX
VIcgirdT2lHn+P0/tihGwcq8kmLz5KuEiLu0Jv7da3el95G0SE95TYzlY1KNB92ItY9CSV7fjFo7
bsTClDptiNH1Dj26Rbr0+Sr3y3dN98QR16YeW+QqMZVfCFvYVI1Vxjc/yMm8VM30BuPgJcySn/k1
WAVe9jqa44/QMXGIGJDPmLfXaGSq34zpWTdJ+KrpWp1hhzw4nC1ocCBPB4yQlwGzvbg5ZRm2X6nl
e9M39xZgNd57G10BA+XHqPWjR/s2SqYJSVLHW5RDPmA258ofkpIWoiNWhBix8EKJV2waoa9PV1+C
Oxhi+dTU9bSJgz+xYV6aiYNA4cXLwfCeHSv9wjQx8wgkYT5cBo00GtxFyG58VW459XvkI3FpejKh
JkQA4sbmazyNr00Lr80rA+aMZYpgDUNuZ+PWr+g2t6LhwGdOat1lpCJ5osfNDReB/nIOcETVu6mA
PpGp8Qe3LeqlFkelV95yCxfIiLlrGFR69JO1zsjkkLBmgTYSoPkmSNECLJAZ1h9WY0uOogUUd/yn
Zmj6LCscP/EfLKpKjG8jUIHYxnGh/CbZZyIjfSWpbxi+RtQa9gkS3LXTtY70n73ZeOyTnYG8cAaJ
tTOQVGsy5BYoBFAiZpt68imZLLe+4de9UOP+xfKzpDLDExWgjaEsSjTc2XivoqPuIHmaQoJYLCjD
bOt4QvScPjZMESuu7NOYEEthFt4KF0O/CDqhXXvvWU11DoHJfOHbvZZ5iVeGMoez3wCyjLH3Iqld
evlUzEtzToYYnTxYJV75lyXlU4ykxUVWtSJlp8NOMhHb4Pffky2+lcfFblUzNzD1uIah40mz+hBT
cAo5kZlekF2vhCNQW2b5Js+wpKAAephyRggo4bn0/Q8maxWiG/sb5L+LwNIoVrXr3CLY48sxMd9d
NjEaN6BuNeIpsKH4r2kVWFtRv4i6cv4gdvu2aHphHRZby266K4B6e8Nr9i0mWjRV+KaTNLDnJnlx
DVEdapLRlpYroPM2pb9EVw+EsAgPoio2VlfbLBOIbp0S/6ndSwhvU2YQMIBvm3vNMzI4WxC9fEHj
2zK/Xcf415mkXWGKsNfZmLyktXmIGLqTLYKckrftPUZMsCqgLi1N1ZxHzndCDMi1LCKwMdOgRcw+
WJq+fI/DSudmj7IiOXXC7AaQEHPisCGo1VoZSTe9SBRUQ+0+ABzjoFNotFJdeBhhH+EYQnNjLKpW
EX/q5/7B8dEtsWfQmuzqZA+YaEFGQ/+YxN8pgiIkArvOtlqsLgAlQv+doATgaAOdPJblnCKuRuUi
CMJDVrSfGk3fl2z9fdsD6+nNqwFcZO8n5sZv4m5L2wCp8pwZHNSj2vBbhTfbk4zNURYxyFoFMZhg
vEzZi7JudYKctYTDuyO8huFYGm60QKbLyOiRsFn2h+0WpCdF1r/UQ8NRZ/oF/HhIDA4zIViTBbPC
haEDCcK48+FSeMK1RVHtJfzJtaMrXFBS29TDYG8yQ9/aXbVPYg94VEdH29YHiKDEajCEWno9dgaw
TlBruBN6zQpO8wnCqVALytDX9lP3nXmNS9B0Va77zjnFI++u2ytFznB5SnVASUW+d+fxEMflMyj9
v1ZKdzKP2uJBT/IDqhdrUZvE+ERFv3ORHy0Yi9Tn0GFug/z5fZpmrqkB5CmyRzyjIvrEgsZSMoGa
hyx16gEk6E6O4qkuIKk0Hi26emoPdWqToNsE70MV9tfYHU4BOqyA9ZBJmLP1p0Ic3GEmilQon/Us
2I9EySD6Ai8NQ6zXK1LjBnGxPX2lhegNW+Ayy7yrNlGZfvmpFLeEeJE6G316AQ0YfS0FcOKM8bJi
6wCH8s8k6X3dlfTQckoeLxTdctDaBy32aVYWLpp9LK6rsMGINaK8WJjOTMfxYJXWii5Dq8a3uVYq
QPEvNYUJmYnYrfSj6uihccWeaFT86fB+eC+3AkNhYNJ1Q+e+ok619x4H66Yf/V2U/Y3dCc1iRCLz
iEO1SKyLDnManKUzUR1guu/c9N2aMAFkxOgOHBELKwroD+CdCTW9OdgmAPexIMk3ppfkm3m8JI8m
45eAGzkRULMa3ddGt37yu5TNviFJJ8suTC8owxddQl8CGTITFEPSUqqeophn+Ev2RlO/ahRICytM
7dXeNbSfeESAaMqetdBHyoZ4/ssYBeD0IkwOemOvrUAfT8yI6coMGEUGqx9OytRgtrIxuqXOIQlX
I2yjINpNdlbtK614bSbHAmqY2XsknS9JH1g3qyEz3gl9zh8ls9z7x8B7uLWLbyh2KBY0vXWOyQxf
1UdS683UOzO/p1aZYs6sPKv1OIPZjkEnqRwa31PWvRNf4ROXhlG58gUXbmfrj4VrS7Q72J3uTz1Y
LzeLuVWVqNuU++arO3nlmuYFrSkd9WDke/0682N3kZsVQ/IyYZoMiaWuSDML4cmtirqnAaex0qAh
58sqVRynSTE4jXU/InmaLlNfD9lpKsNuXxs5xy57ak61kxo8xeUJxngFUxZzPDLKxTQhWYrjwEWm
VEfr328VtKgEsgHP1TgNPVauRRulDI8Jr0aj4Bc3O4M5G2iWufSVH52NqCe8McE8kYTfWBnKWzwP
yGx7+jBx7C8I7hzXDPSczT3tgB62xkHHUmdLFmtyiqL3UuE6JLv1KBQSZTGn5tCzfHCbxiILKs8e
/QlEU+vhiToTBDHe8qZ7r7HZPgVTLMDzfM9SC7f10AyosXmItJ2bugDSudnJFK/FezOOxDx63TaK
71OcbiLL1CJ/YTSjG4X0WnHwO9chTJpRC44u7tS+5px2fyCK8BghD5GzsiQyiZDULQ+U0di+RXpU
/FU2wt/ctF/wCK3rwQ9nTQbeYRLSfvuhZTdvUzIiLydHruZrfX4UUb0TQ+0dzQkghZ859pM2ay9U
Eu7qxseKHCDSzUksWaYqoU9rKyTsZh7pG6PnvEPogn1BtIL/ZQJ6q9DprR1AHqh8nTJejY6vALT5
fbgxA2EcIoPj80LrakGwNg/2gLBaith0Cfzhyoonu0TWCaBsYSBCoK/C2LvK0nJXoA+5lO0QXkZh
upwXsdjnsyJgHAXKBrf7wn6skPU1q4RD5KlgeEENNedSg3lbEX7Z7roWwwQN92B1/273B41u5qoO
G8ooYeQhcz5G8jAIYQ2UKdmfWDtN52y3JtARF1VzVIN2jX2DkJoE29Pvd2+DEluQnKOiQuMJHiYn
f90j8YO6YoCRE4TH++9Kbh7UzXvvKLdzxv33V5jg8dFCH2zXx0qXVN2zkoO4tq3r6cOh9JB9UPmz
KeXhRo2luNYy5bTulXNXOZMrxiLJGu9FMo7qCXj3oQ4UvrbAwEGdRTYGTNjAC9kX2apQ6l9ARgY4
Spf7MZIBbwEtXSdP+gNDHvACTb1zzKK6DMXc7RVkq5aObB7gfu3CtnTOEpfA4vfPxiyJ/YYT/bHW
3bf7NZ8BtFu3DMGX96AuK7MN1kIiu+p4GDddQHaBJr0YvPG/+0+xOSufI+y7fVtlOF+bx98lsNV1
ILNzKC5oAJSfRnrUxkknlDKj5IhAXg6gbc+yodH8+680sg6dl6/vr/b9ori/5GiAQZRjPTIwI3Ae
A3+zKLP5enPpMAU9nnC3TPzN/a5qHWSENW1/89rExc/vNdQLCiHXR32OhP/BjE2FDTfrjoywaFOb
1quvMOwN2PYIxbC/TR2gHW38ZNelhcfULdPO1NywHi2aQ1PialuaseAjmxLSqAYkjphdCIyVizDB
g1pD4LNE0bK9XwZ05Bi9H1KOICCs3Gve0sxrGblEYEUwn+nuzqjFsCnTYsvKU36WHsiRAWHVAsUI
VrF8zMg+LEF3gSj+bb5SUp5aNVNa5mW0cqPs8PsJvxm+icYriJKKWswNOfoiWy5i1Mk3yabhMC7v
e3zMiNkC7r4sX0ZV0Z1qLPMLlDD6ziAxhhBBDEygYtEs91yoNVK0fW8m8Z4yinEysJRgKR0QRq2E
sWkn/guaiEe0Cxiyp2r9u1ghQH9TpAqtCRsZ9r/hOL8bg7TFzMUNhmVvm/axqTBuBA5KsAb52Fca
PsUybFHCZnJj6Ea1x37lkEMcRxRLc+d4nJvXg1MTvmO74Lj2WOq7M/SR5hSIZPzVmN01SnWPoZ6g
KrC5qLiMtsffW3s6gu6MJZZR4XdkDdrr7w3tE38bp+kXgTrjh+7CiZtCjhi/I5jAjHry+RRKmN6y
blncn2BK7lN4Jq/mXdLlxuWX5uHT9PT80QwiNCc8ixQlddo76GGYiL2EUbOJXawOhj4hl22Hs4Py
fZOXpX9ESLjqiSV6Ua53ve94aEs29/9WF+mwJc2lBQhsYLARBY3TDKYxvhDon/ZgmR8gv9aAAAE8
zPu4sijMPJJ9YtyPKH98TUAl0eO5Mq5nPkUEtLzvWPHbWaM12J1+Ejp4CCM2XrAoPkZZ3f+LnOox
GmiamVPJnAp/ldFiGm7h19/XlAlGAcdDrglDqmwb2pWaY8IsVB/0q0kjGxEmq7+2ZACho2wyyHDb
d43d/FFevE0yBndzG55MjhurEN3YKWyMJ9qM5/vGHkeu2pnd+Pm7MhnOuGeDK3GosIG2eceGYDMT
JbMPHk+dv1dJ/zCNnfrH8RZcRTe83KU9w7r160PLlOtfg7yYTZLmDu8ACXwFCMK9ki6+1Cr8MSLg
DffIlKJg+us0I9K/nmrdD3posIoJF+IQY+0g6Du5iDlOgSxGlpZ+PBio94E7kDqWWGrbcshdGz5Z
B9I7dW0J+y1vnu6aOBQWxmnU5/uoZ0VtAdeSBn9O2WZSLd54rdUcNANrp4PleyvwiJ+Eo1AdRWJj
zJdVMqDpSb1gj1HNX3axFRxaW1XbEE4ZpTwZvkBdUTQ6xNBmSpuWVRFOG1/o+lbqezrj1d/7+KdD
UQ0bSlsPSZWfatMML0UmefDTeuf3mffUWOlfqTXiKcvrEhyJtcFA7jw5qv6EN24B7e6fSGFjcKv3
zUM2xvkSWR60CK19E22uyPJa1UyT3grVQl/h2tmV89M8Vk/waMvz/fcg2v1tZlIcS999v0+ebcOv
zxZg9RMm5s8K65MyvfhR70pww2n4eR+vutTXqx6M4cKi/3NTjfJQ4NAcSIQnmHfiI2TGwJwgMpxL
jwagkQhHe249D4mCUzmEgwOKvQKuhsFbmdizxr+coC2EYR12BkuxNjbDGeJ3j6JPDzaT4yrep+6v
q0XTTnOmZN8IC3cwzkoeIpamMBorUjfY8BM/HzZ2qkjlE7FEsVErJkaX30UyRnKr8mc6CXS/5kqz
Al/NWJ11zQfnulFk/14A520k4dEy7q93BSLZIciOmNBsQf7E5wCOFVzlcCAUKY6ubmX/g10ZvdLr
wAikfI12uX/o5ogmDit/lO0/GlOX4oqJXurQzf8UZdltPD/Hp2p4+ckyg52eEu/1e1PaZtvc9PEV
2mDy5jDfARtPlA4oVkIhgCj39ty4UqTtzXcjS0uw8ryCCljhMuF8frkP7O4PAO2HM9/+0IRJuDKq
/Oa2XXKw25C1Phlf4qmYiPmCu9JpOph2lAcbmoblo9upZznp9btR5xeZUpz7ii46tmXrZY6LVqBc
Fz7I7ic7nJg7xm20pYdIGoIPxNT3vPrWqPffcDSHcW5p2vrNjzAmknetd4tC0/+pu3A5KCqOoiZV
tdma3ll4lIZuB3Bg7Lr+MGAfXHfDtWw4u1ohg3BK3oEuySxSJCEIs5NxJR9k6Y3hTxSRR2Zrvnnr
iFBQegEeqWqZZKCFCfXinlXyR9pkpHMcpocbdA/WPF4CA7DGB98hhOy/mY1reIEvfUSSRx86+loT
eyvycvzujy7U9cecWQyBnzcDuNITYYIkQEHVaOUKc693lTnrK6qWjaLBtsb7Se+Bdgn4OrmVY8YU
hdGjsh0OxUy20V3CCspdkawAGHyiUCY0OnCPRZH7OzeOXsPprKdjwNlpPwbKpP+UnUtYfY47vFFr
6JvMD85cYRYmbYwjhYOeHaEbK6Jb7WyiJA9BfMuTFNyRj6KKs+VnG7nhKrbNb9k1P6IiAp1cpVM0
RCsNydsyDg0wPLoCu6dt+97zdqnsOQ/E/ntHUUrwa3Y0MeqWiDcXqFbrXWkR9xR5dBDbGiRc3QEF
cRFeMOia4VVPgpgUauLriCWlRxCoT8lAA+5TYsDFiUzWWu7LbajnCIPpFC8M4mdzyjBUeN92iAMF
UJ27FEFNls2av+3bN8xuERnGrQ3Gi6c4szu2huctCZJlhHDNFmf5ZJsm3vm8ehcOfHa7b9K9X6s9
YRLaY03yhCuT18JJtZNTG7ugbKOrIvfR7KclMxhQ5d1nMdAa710D2b9Qzb5B+U5r2p+XaLoW9fQd
5c241M3CWhhDtiPXYo5MpNcs8pRiowHOODXLMDKexh2Leb8scxnuNUv+a/o02qU4x+d4SCJdjexS
KWD61jyDr9FSKUvfILvswOpJjt2eZq8R9jBnEQn38xwyzV0wKtjavY6XBzFIT3/lCC7gcyJDIYE1
N5/tJVQtBFa6Px4hYdnriDTwZVrTpmP9pDvIKpzyui8GnX5haNW3fmpy3hpMCfp80U68RLEAhZCK
0xgHT25pi2XZaZAWeTPyePpo3eI8KDhQBtogU3O3FkXu4InbqG/pO4FPX9TtTNLMEUUGTB0unC3i
XQGwkObgi8KIsCwkP6si3h7DByMAv3XPb3XPBZRm3QdKk3ApsQVAQ3JWuub6+5K4BrU0fBHuAPAx
8bLJkBNzUqSJfi8rQXiDemad32QqQ+pCFAIjDedPMmKzAVrCACRatFJ+Qf47MVgIUX/jOdRboQ5J
XtyCNlgPafRGQBDiZ6//QZ780JYM+qKoYzitsRawoVENpX+FI96OU+++p3wmngH6FuF9a5Kex2Mn
H0CutdIdaQiUm9RytsRVIOcNmfOo7qWfdLHSkU4YE+tdIIADge2CRmU734rKCWNK/uh4TrRVEM7w
ZXavrWO/dKngLpu3i6xA8xq5Yofkk6QpzmidH1F2otY0Yx39seN++phqac0wHTHUwrAktlaFlbuv
PhX4n8HHPdlE5DtAILQXpT+u02bKdqExrnj/a5yWdG4brPB5s40ibWmXxrZtGryslfM9TdPGrJgD
s+iAAWKmPo0jJ4qE9CbUBIy08+eAft7arrM/HRfSWsxqOye3VlzRf2wo6SjpCo8v1LkfbG+rdekl
H8J6rcF02XgxqvZGd1b3Z+iir0IwETcruGIqsxk4mvTInW5HibEvR/mp43hDcAJKRLfwmCxAPT1P
8tmNGDiVwoegjbjYa02ijCZ3P7h2sBnBXBJw055DRAdHw23PgZrT+vTyQKU7JTfGzk81MM9aF/GJ
MqYBohz+1Ts6iEBboXuAj0KG0C0UrvlV49snq+Sk7Ntw75Rr/sFsR7j5oBCH+fTyu57d8qrJ7INR
Mhd7oSAbagMspfwDJSpLp4zFIh27p2SCRIGM5WY3xnfdRBkQruTG9Z2tvbp6i2Pkd4wED+gL2J44
zb2rAcRaUvxw7YzLtqE/mOJiqRxOPJWVHrhfb0RbuptJXKtc9uuEQ9iCKSZwN8DRWp2B6TI7AGgp
JiqoiVMz4soIDRcLrHayE7J3BeebpT9Awkzow41VqK0Z0L3zZxUrSKOIhYPyCWhAtXFNAPtqRuKm
5rCg2a4d3fIPmklvLSh3F2YabVyhTauSYKw1pLme7yM7FJVatrb67HEgFxwmPO0ZaZabOgRphEQH
gwFptYv2kiJnBYjG1iSsEPG25eyIPIYSF/fuMmXdXBBSOB+CIQ1wI72gHEgpgcBzsy+xR+oTaQNQ
m0zczoKIW2FMTE8a++YNCBoC+m6ItkiBmtCNSMAa5GUuGTw+eFH+OfT6p6UaCOD2yRGRBsgipHcf
aAfWUYsfudZ8/PrCYGigSfSniagAXNUoFUwjOqb9+M4kD5aUKLayZxf2k009iP7Y+Iqp5k/rMLsc
iAXgS31k4X48QzUOnDIlXODpy6ujbCbVspWCfjDGRBzbAI5jF14qIFQ1KNrNULgXHUyx7vxIFav1
aKt1ABoC7Zb5JHvvNAvQdgVny9RC91FGPj3kntuhTWx8Qa6/9rGsLkiQXno4fI/1RClk3ybCmdZt
ypQ0JBOFxRpvQYiPlRrV4jIhk9ekcQy0w5cbE73mwrjFWdlitcE2Kpt9aQ/lXqoe9Y1ZbMnxtgtz
Y5npd+abAHbpey9Z+y8eLxFJYYsJTz1qPSE2I8iAJbCjPeW/RvFkVqv2EZH9c6irVxL7YPJyB69s
9AWLVvEV9kRTNH4Wmq72hQcFtTOfmM8YKympB9GNLVwF7M2EK6CNxRvGtK+iiYlcQcwFNg65p4ve
D/keNvYwRSPxmhsEGk2zNquwmMEYHlRxwHMt/MONlkBwYOJmzHjMvji06CjaLpZQekpuxoDGTtRM
yco0wYw4xZ+GrOA1KDg49sHWdwZvT0AwQL82X+pVjGV8EUpr3CM2jjejOLuDs+N9RvBRhyfEuxM1
rHGbJPktddLD4iynrxCzFLLNl8wl0b2VpyoF9WxVrkIXx2XiCoOx5Cy4Lv9IXNVwK1+jxr76YeEQ
YQrXzXJeNAzVS9xpH31Qr6QWvxu+84BVUlvWMDE7YJJktbbcLGTtEL0y7XwPC6KvJbucSN14itBQ
Uz7Fqf7Jwt6cJvUSWAFq/UE9uqTNI97hjyPUxqJc42RmFIX1SNskg05jDCHj3/DBY4UoQR1XxN2u
LSNfaXJ4ka4EuORaRNyTNOzEf/C3LMHx+Uvgr+hwmNKTkMb0SlZfnXlSqTHRTeXTIGNnpgPRPMSX
njGl+axIhKCYQ3LUo+kkTXNT6Hq01lT3GdJjbzzYMInQkIVV2TUY3/PAvhKJIZGgQ5gokPFtvUR8
sNoxxdRUfmgy/YOJQ0fcBTTQSNAVgcuwYViwHnr50tr5HhJke8oh9CzLurFX6APxwRPhBYbYfch7
Ql6YKTeZ9y5oqW6jaWLuRLKagwaeRSlu100godeZ7rqu5Dn00VO4mvqE03Ok0WwsOHH6s3BzzUBH
7VNLXK1IGw/Z2D9gL9dXCJ5h8tLeWITzUlTYmljDP+l0catzmBtOZpAgl/Tewokm0tmEeU4yzoyj
4ekYQOxLXRbq1DChZVOaYgKjB6/60nze75IUlU0W0VzOpHso+g6AuJ0NK0N60NTr6pNsHcnLxuQv
qq3HQY//hSG+dVZ0cgA8gwCgal/bSOAmQkmWpMPxm0B5XVR99REYAoagR9kKQWzLkoX/1cbpZxfa
Di5+A4K9Zio/i5kn7VJypNmNEPI083Uspiu+JLWwJSQugIJA04rEXEPjZ84Z7OKQsJBJvDYVCrVi
FhNGNjX13ONh4nazRv9oG12AXMW6+kOdbtx+RDTq/QxBT3gcLxrsUxeuNharRRobm36C413qIkDC
lIAcY73aBQ8S9Ch91JzgDIsbZAZ4DxmDiplZEiXVRjCijGJuf5sDWzBAONLmB0WdRKwblqx98pVM
LWNGvuFK6u4ReYe9GQMCBxAhEp3UtMj3UgW20bXQmARM/QK4uYwqcGoNq5aVT8Cgq9BGbBLg9lWQ
+4tx+h9jZ7bctpJt21+pqHfUAZCJ7sQ994F9I4rqJesFIckW+jbRf/0doHadsl0RrvtQLFFbtkUS
yFy51pxjrmTaPabxSL4wdCeNEa8CnbWANtjrbr33zJYlkd2BnJSrMO8/MpiuO13s4wbwPVFBpCFp
EewHzkScBToDQ1lnDOlKONraryT49cD7HAZv3Q/cqaXCq20g0xXkjELfeiCZ5sEnNphW4w7UOdhq
At71cD9YznFAkYe4ZOo3gFA2hA0vot4/B3D2hzp4nTgxt2VG6gY/EBWz86RCaeS/sBEky7Ss4Xpr
5cEo5HKw/e5mbEoq4UEhxGEL5Hre0rIimsZ07V391HLGcXPo4HHi+6s0B+xYISNe577BakSHhXFt
a+PY6N/jluG8OY32QpT+2pxV734uCCHS7h1jpj8MBCoOpH5xxgTxFugHu3GxIao6QCbQTDuQLdXC
eTM4ni0wh9vHtj24gvSoPLZfas+g9Vhhk0ZVwBQGfKtH6KPAks7JIYCtzkoYROk+s5Fg4mh/zZvm
0cmcubfX15tOdC9+2bw4kc3o0aWhIshBWmhvnWm3KLkYg0FxHJEZxyMC96rDgV3Sm9zIkWtR6oG3
ATbv6qZiQO9+mhQORKZIgoeSLjsOWZgf6/I+nA/nDabwiozEG0MM6VWvaztzbPVji+j066EczCMC
IWQQmWku/ezNVxgtOT0ecxu4jj+CKuzC3N3Bh7/BfPEezFDPNKjPNUyVRaan9jrsuPzrYQta84Hs
wDtPTnCp+nBvNUGyMhin7hp3BKjbZeOJmmadLzsQHbuuS7zVGGNKK3LCep0QvGQE5lMLaSxCSWFz
wZw3n/+AZSpFp1N9wHqFTkhbb6HMbofO/gMYl7eEjvnie6V2jKAfEgZBd0m2xDmBQmY2QyZgRa+T
CebSUIoIQH/0142prelwTqfORU0vOJVahXqKmEsvPXFPrsOtivNHB2QhkKvsw0lMIC7j8NjFODC7
Rh9JIssU4Ml0aTQkS5qkpIqcPHdaYtDRdf+WsRRx54VHf9QRJwYtgHT7iX8C5JICNZwGuTrn3vCe
dClUl0JR/FfdB9POwXXzTdtG+loaUBACAz4vSIU97JgWxstU7cPoOynEqyaM9G1G6srazncJO8O6
UOhghJYkJ7CSEeEBdKPS26hDsKXLCmV6/aCayj17YmAX4kTj1d0ai+WdwQAcQcAmY0wLgYfeIPcZ
LQFE3o1JroAfcG1yV2C/hyEzRUgUDcl5uXxIBujhXmqTpMds0HOGhKyCIQDtBjwOVCZu2CT90ZqT
IgE+nvad1W3sRl55ZXQ/V9qrqjQexmxTqfZWi68ZfVcUqtWdl6SPsbopcTbelC2fKVfJmhD05MXS
aC1Jh+o6wznhgcrLw6BGxAdCs/BZW9i6YVVbsE7l2D9rI/RVK0v5DPAhMeaZUeu5WANgnxEr9qcV
3jfRiaDdH9K0VgnSLnwPLsTXsH6cglSf71K24NhOlxSDgF8onHzlvuCPZkdByrmw/U1r9PUh1rdN
rClsmUaLMih/I22Oyhqo+ak0i62yEdwHDkAKf2pvOadEFYALRSQD5CHKP1KMP6cUO3UcuVdmV7yA
oEAwGmio+vjhiWao18qdVdXayaWLfOoD46nk8LrxR4uQGlnAt/JfNTFxkyb0L3P65v59R0LNoRcM
tcWyssZxB5cVhlTFmum1dz4pl9vaygmMhtW8YVfAVvQjstdTbeCK1vi9AGwQFSyRaHUY3/sQ+FC7
Tw9jCbKqTJ8cYVW7xMtf0zZkTuRp+s7hKgcDHGyw+Bx1KN9bWvPvQhFlXfQAESfGrD7zOPDP2E9Z
89ZzTgRyj+T7VAcIN3ustGbLPcEUtL5jbh8sOdfupiEfH7NiwBSnD592pBmnxAVvo/lQ3aygkNQ8
HOOGuPdWVjIZO5hSbwNDOsoTuqo69IJ0jPDemjXwwYNfdM5tN4AaSFHwxC1dyHb4oZXGISS2eqlr
quXM/i0a2g8lXqECw08k+iQb50a8uxWW/a3xSgwRj73hjoehwQSeeeehmusRJZEkPMWkedgNud8M
4gz2MGcar6dcvKUQRRr49kvFoIvgsm02YHxjlHMDRubEGHRhI9MFjc5xeaJDMGYoCUEa1zSFEDC+
D/m9oUz/Br3g3PRFwFHmc7Smbh3naTRD6/Bcmu7Rt+Qn12T1EBZNs61S5a78zjgxUiUWdBU61ltt
JU9xTQzvNBAAJNJdD+cs5bdZVGOb7yojc4BCoVxSFf1DveZcyVv7xAHOwPsM379CuysVYrZEUr8w
Ub5pTPw9cLYOdp5P+3aAiE5CieOWUBNIWVHOtmr1h2lI71iHiaKsQEp5ItCPjBw/B0SepoM8oGbs
rZmstyFpqcQma/Y6FhEn6Dy4aiX63cyfN/Wp2xIzGlTUsxftTWY16N2C8CA77YoD8Na08fW0ivzi
UEL2iwjV9Synga/Ky4k0xEOSOib19HVmDqB5TecR/b6P8HEV+tfcuPrao62wmAWc1wjgURDfhJrn
7c3SFpsxBbte1dM+HpSL92RBu+ldKbyfLrMsmgLmDu4b+0vmcFF05qaS+PRq0F7WCLDUwr4AwhTq
XRCPYClHtWAGNNKy4ePUqvQZmeWWI4wGaBctqvQU5bnWF4yRwpUODZpA0mara/QZtbG8jXLvlIbU
E236SHLnwuim+yrutnLaaFjfyL8dYPcU6QwQwFcPcKYHpUz3nCsRwS0mmvYZnOmsNq5eI8YfGDId
ubfs6r7SHgAlvGjSf4LVgHvDYi0skvu0qgyWVSIgMw8HL1NqzPmTTaAmdEZfe8uFpqC7uNemyAxk
HBOgySpplrjRcJhXLnt/JbaqjN66Od/WUSiX0xtAmmujCq/dJkdV60+vzr7s3TMpkHB8U25mtwho
bNmSzJiUPD6T6Gt6tNuKYooAju6tDZBxWUWPDUYUxbIXhDAk4ysZ0wQzD3yn4TimNPez+VFDp1wO
wnthBvoN63ImqP/zyX5F17uGk8hZkx13lyfXJB+TFTIfFaLqu+1BX7EAYeNwfWIiRPuCti0X5bB0
fdC9apSc3Vw+uRKZxMXXCaj9Ko89uf+X1fPy/aodwh3g3yd9SJqjLEd1RN6Z7MLePhiNo45B7WeH
L1SQxn5MBF1CbBf1jSLP/lRdHmomEx6WtF2BamyBHcE+VlarPdFKP7Hax7dI3DgloPbOUO/MMYWI
vZ26AJHgWYcRDwGRBfLesmK2jSG5Fpaw2Dx6fd3ZuPL6nl5q0VNqBKFM9k1H+irta/Px8lQyHKJH
kmj3QUxWsqlhd1BadjIKfTiqTCYbxzID1m4uqRqt9p6pJLcgivBMlPK1mOAqR6bRnZgDQ2X3sdRN
prqbGtZ0QPa0k1zfXFlYtenCOOgmfRnPA6dNXrfj7aCidwRz0U0bN/XSyzOHNFad6T0pT009HlxY
C+ev8bEs42ufeuoYCbaXeOpHchKba7JTQSF6Bg5mnCLz+lVdBtaNxb+YkD2y1eoRV+I8gg6i7glc
EhLtKTyLEEEe61K5Zk0D1BIA7cytjTLTqyrtxtdCgrkXUcwsPgKGWE0ZT0XySZ8ve7jUqUWpTMBS
IWG2ldXt9DGPV5DA5cYdaSHZ2YfpMxrQyYXwvfxUta61n98krvJ6f4EWhQcjzpLFOHu/c9Im2Aex
ws9faQBlnUHR+M2ib7hN+wPjJ8S+yXQmoGl89RF2rez+07Iz68pCTboP2yHbV0PgnBxH4lJUdK3A
+41wjWPWpsJQ7f6LhEJtq69swWDICL3oXM3mqS7mlDtpfgHdl5ujRnz2lurUhjJ2x5spOHTztJ3G
udXF7clwNSZ+s2y0NbiUnRIR69ffrXGypK94FRnma9sREefpnX3ww8agy8sL+AnS9hcL7Wf2mWn/
/W8lEbFBke+//8/fv8hnlrQsuPK6aTg2kLfyJ/JZVUgAEcL7YXiSlXIkaSs0GOHm1rGPpb3vpvRb
DESrNEPxEKPhWVtIqaB+BJQnX0qcixwnw6iObXC4il1GaY4S8b6qivCWO34xgi9ZzX7ovOnXrp07
K7Kds/1/eCGA4n57IbbrmcK2PMPWHRck3C8vxLU7NuliQiNX2dACan1rZtVd2GjrEsTcmnZWtZ+l
9noRPLhVCzu3sT8HixJ6jCCxUBhy4ET0kFuUyn5HwQ8+gO3NNs9apB2HMNAWf/6VHfn7r2w7Uli6
q3sSvYGjz1S6n977HityEFaEkFlplzG0ySTpx1WWb1VKbz/BvvOtbsy9O2oCJ3gS7PPJSE5Fr+iZ
TqWJP5bWzbawywGZZOofAgdLfW4Z98qJD5mU4wtSPxSQrnn0ZhX15aEsw5XtB9Uqc32f5FE8UCj+
6ZAaBBwkDv2BuDLR2U5zdoWT3If6ZK49AOq4B1CjyJg5jO7B/2mkfqXmh8tXdiNeBQQKgDiSBhQo
rxNt6XapmmLYklBsXOUU0BO96humqzgaXEduA2tCyyAd9yVve77SwnPlaPXzvAaFqizuG6Ud/TSS
150dYwjSU/CQmLivk7AfdsRp8EuVCMQQ1XAnmk90uLUjop34rrPN5qagHCKAof4P94z3b/eM67iE
vJtS8H8SPOGvnxuVY0gHTAP4wVYfFdW+IXjtHnB/fYpKbPMGEWKhZmdbE7rnUtQcd0qdgdsF6gbD
wboPAMcirlZ4RiZSkmaUUmPl6IEYD+4vT1u7xNlXzgAGvbmr2jTZa6GGqYXe6F0VGQnxZaa7lW7N
1iCNft159IA5SS44V4T3ROTe26OTnOrIQtE6cZadsUnZgNFYeAz0Ii+3rmyb8LYYgdBluR6dgdjX
yUgBNHfdgqlldLSkDMhI9Oj+uio7ItDYJanuPLnw2Xa1Cw4YRjeenjDV6PCmgIkAkIA2uDy3KnEV
Vy3TASxr97UdVbupc5+HzLu96E8vDwiIb8GhodyRvrP2s1ZfE9/aPhaE7C2ErQ+PTW3c+JXgCD9k
KDikSX9m9AmdsHIGH8TvgAyK59j73CpfmeysytyzPtxZude1wMHsDgtZZ2tsCbjKMT6k3mmK8ndK
62T31/eKwD79+e62/21B8hwuDRICXUpqC/DEr1eJFtocjAwIMvhKvY1CRX01kk+40aweYIoM9V1D
CgSHYp2WQ688YmqT9l6MLEYjV5hYIHUDndiVOGddxH9OZKwMTTx2bdTcttoYnifrxcHWeFfFNOgC
P6IKI4g+i41bXTUZVBst/Sz79NMrpxNSTe1otRxph5rpSDn15JIQPbkuQ3TVF1LKpJB29oYgyJJw
tz5Ix7OLDSiq3eL+8lC0LZgPCF0PZknNMg6Di6QUvLuAJ7Zu5rXgomBMpjjb95bxI0oj9U0rQlTZ
RfMcAN2Dn5AR4Rnr6RO4xnEJeVNu//zGS/P3ZdVj+fd0S3geWxrv/a9vvBBja+GKAt7terhG7LJE
aJ4V2c4Raz3rX2PwtgDuQiJz88K+8ksf/EWu3mqZ1Ne1jrorRmSHmKtghIPugn6nE5yU5dwEgMnv
4thIWKs538oao+ZM8WNxdQ6OP3y7iK4vD35b0E4wgnd3NHH92J1nPoLp2TCM15e6grftQ2ykqZHV
KJNC46qX/XRlcNqlFqY3ExbXgYBj/+f3xhDz2vTzfo/wiEvRYqM0LV2auv7rmwNdcUq9sCIbk/bq
9gKNrIrOP6K8m0CSkq+X605/LKyWJrUsmvwt6eRHUISvnWXVtyGGfnzwDQCpjB6+aFC+cesP27om
FnloOucwgTPclQ1ScaORt71NXGdRVwRZVCKjn45GdmrdghnJt8t3HO7TI6rZYnF5OkbEzmmFr797
Sbvqk7jcKFn2V9FgGAfXikjsGS017z501Q0sra5te0QZNfsWBvuH6u07WTrXrLnT8QJz6XSHlYmk
6eNU9dPO88mgRRySJkkRMvluD4wUyvdI0rII6Yc84UMtFhFh0Cjk/SvZeQ9fpgUNBVqLXQAMgIEg
ysMSDt8sT8ZVT8PyoOdVfq/bxnvYkscywUyJxmHL+Gd8ofGer4Uy7B0TmxXJRczRQr031yn/gdSN
RmegOsKtGxQs56bCLpgCjWLIo7nXX2tsVKDNqxyjOnvo/mZlf4++ZzlWwC7wLKjz5QbuVauOlLwz
NGO4oeusllPagpCdn3YzzDWxqlvhZlcXvSaU+uJaXxXg104iLz3eQYlhKPKac6bUuMJQWDx5lsFc
BggiPk7EGiQukzDBwUFV9nJMtRGyULrq4oF31NSYIrNQP8e0KFGYef4WECEXfxvrass0BUi26qdv
aTqcbdHLT5BGS5Jc/1NdZei/rwCuISwGaq7F1S5tz50Lr58KKwUXsfRhwNNuCYn8HgN9Bw6JM2VY
7i7MMxdDq01/id62Q2ygLh5ZwFRCYfVVhJdGtfQZNt1nIgL7nVr1cWoH/0o4/bNlB0wTgZAZxwuf
sm3sH3QLDHC56mBmhnrUcr05DLjpFrpDGI3yx7VBygm0kz7bFGh2GZdEL1j0QlhjBFzQU89OZu8y
MJJFdopan8b+xADIG71wr0IyYci4ydYaRfgTh2wPdJm/GvSkP3WpaGgAefYtg3bkYywblAom9pp+
8XW1klgxEQ1N4tPlQkktkKh4YPAn5ICxktKg1d8RHz5XwgKA3DkiwXqZpFW/Meanl++5DDp3wLuB
i+IeCqoYCLFlT+u28bgdBvmuS5vpNGmRcyrCmlFrsPSrwSATyNawgrphfxjJ4qIwt+VDLeprlhrQ
ra3zivjqM/fj8hZ0FCDWBO37hY6rQWhAvoFx155usPomd+Vs2kPk+x00aHS8PAvISP8P24ch5yXw
1yVSOuzNUvccalXb+q28m4KBvl9lcAqIkwQQYJWuYv61pwHCJoGUY/Ad4Azm5NYhPwV+I3N1hc/a
rG5N2zgPphE/tuO5gbB3LvV4l08hABEGtrSgA1tsE6a5JCplPoBmACJ+EiOUtMCmMr2YwrWT6mSU
xfGymnQsfo7TQYCJyFcdGVzEprJuOstpH8uCoJUZl5cannVqehYtgVIozh9KxrR3zmB8radNODQ3
X6eF2iPKIupxO+tCHlpCce9tI0K1ktcHo2/wv9hRnF3l35wmDE+XhwsY02qokliQdbpn6wm1+yLM
2/J5pLe+yRxWIOkE5XPS2A+2h+ErlMD0upl6D0k/nNFwiN0aN7/m9ypXltDwosxq+ctDH1gOJVAi
vr4XoFJFLo8Mz5Jje2CCk670Sngn0mphUwg3OdCFwNI2mwo8OrqLpu5g6BCVgPSLYVWDR3zMO+da
i0ZmR/C/mM3efrUnjLE7ZdobgVpg7gmvQdVv+uc6s50lEUzhsUTFtiwMI9268CNhFMTqXM82ACe/
j9peB51E9E1PtU0ty3BDzeNvrtX6QLEu7wg5WCFSMx9N4QTXtY0YLqm/3JvI6F7cYSDqwgdupo/6
twjO23U3az+j0QBDmvdeu3OzhLOZzc2Mtpo5n0WMrm9Oxtakid+hckdvR5Ciqe3+XBWYkNR/uuId
U7dN5pO2nAsDXQKb+XW9DHuDWNbER2WEGyQ1rZ2ToEAopruQ27GEn7or6RHT5cTqOrh7Qxbxrglu
BIk+hB88haioY7si8yU/On0rHvw0v/YCd/21ihhorwwFWWHQkUsxc4+XJTVnSy93bzf55s8vxvuV
5c6L4a61LaobQUAFb9b8Yn9a/CcmrLSRFLFHkTZtE3Qoz7JkSHaxgpglm20wg7wiUU1QJtqt7Cs8
j/OhSS8rBI6qPxiMf3EZcMIOMg99woU4iNc22k8QZ5Ebjs+dA/eAxL2yEPZ3HAtMouPq9esn7a7R
GPYRT84wbJMafg09pDLBDnbT+uI4GAfuHFIl62iWPkW4rERFWNeXldFB+XisLWNr6QQgqAgsbumj
6DIjAI8Bk88HOirOuhkSeeUO9+nIUCfGj2trjXWPpaU/GRfQdZV+4svE4NVnZIoMFS4MbnVW1XE6
oKghybnfdiHpxH0Bd8Igk9b0ktOo0Alw3mzWeW8RJSppjzf+9zDxGRKT6LjTPGs/geJeDnEpnj0w
ckuU3flhDmW5LN3xY2D5/W5wmbJewOVEGX+ATPOOnfIjEKTJjfAhM5KdESziOrB2l6cl7LP/cGG7
v57UHROAhDBc12BYLNBEiblQ+OlaIFoFXr3dfC9maOU4ze438/LekDyElpvlZVHqgXYTz2Qn3zVP
DnbpO5kagpy6jvphvv21kS7uTEzLnQFJeItpYxAawWk2TgcRznkqLfMl+oGbOKcQxbDgL9O47tDH
S5IVDdXdkGONYJXplEFpvmcnBI3jt+JA6pL8uiQajOqzF1fNlpl6zvLrxjlszJXlt1m0Z7HGmb3e
r7nBpoPpZXS0+SaEfWirumMjmjBJ8WNVvZrEmHPUB1leDmqbDpm6jSfoxglZGX/Zoe3ybDNmBi5K
fLgR9UByYl9B9r/1x3FZ+EJfXHo16PbHq8jMHnpcMAetK5h9zl8FvS1XdtsWd5PLlpNfmbZyQTMF
UFuC6dj409KNyuoqNT5DZbUcCmKa8Si+PP8tSuuHP9/zggCJXxYwPmdX50jjQDs2LNf97VQDJs1J
rSL9PphPvXC6ryKPw3e5Yk/tdlEa1udsouZqk/DJMcMdqMbx1ehgIzTxzdcl0ZPGvI2bjpPHSFtK
2rwPnai+VT5tgiyt8cuMTvkNmSS899s6c9I3tDgfk+0m91raJYdysMQavsUyYJF6D4J+WCaCopGT
XUnk+EqbRHC6PLjzBgsN/M/vArXpv70NLrh6QyAyNuDdOb/1QGn5RRyN6V/2NZnFmcG5I+7M6c1K
waT7wWue69Mmi9PnseazwRAmN46J+xWAc7lDOVnAH6B00QUKMTKfqrcq34LROwlX1d+skN0pJdXz
SgvLlzJkQx6zaLy5PLioQg8ynIBq+S8Gcczv8xe64vTW2MHL/GT653c5Kyis0s99XidobEBU4ais
lpeCJJrrE1tqDwzpimswIxmTugkBF/3CzRQEW+4ol1EekOIcaSXKH0BYYdyiXgT5W7yNGWIT/JD1
KbC9hZzHOE0XvbSDlWACKT960jzPDoFaDO2Tq3zwX7qJGI+Uz/ckyZrcpg07O0ZStbh0pyKyj44q
Ed+FOQEosTFso6ykFx8XOyy48rnyBZQ7G/dSXdfg5/3WeuxCCbQvBlWO63Rn2s80HL7X831diqZk
D8lxVEc1PCSUhodOYBThJveIH5v7ZF0j5PZy28uxMXfp3LJDAPD1QxY+8EPQzgaxOL9pxr/YxUQ+
IGKCubkzBoQkQ+//GJoMvw8u1boGm4EjWh3F/MDBRR1x41i9nhxpvZq7r/Ot6RfOlsjx8TGys5Uf
d5svr19QJ/3dxds5DdbZG8S1HyX5qasD/0S6B33IlGH119+RDM5Zz+IaWP1zie79Ge3MCemgtkFs
Wq6hYYTvUCtKT9FkHivUUUFOAdY+mPRrH7MwxFLfurtSYlz2RN7dlIU9AmBL5aG07XZvyp45y+xr
16d0m7dhQBS385AXY3ErRNpsCub0u6ww77Ox0G6thnAqYhlP84wKNG/iHTShM7kZRHNdOMgTp6lt
1mBE5coa4apC6ElXTd066MCj4mCYIQWh7QTwMaHnaJamn8q80p8msBg7q3PSDztHTn6ZjPn6RwsY
E75h0uwy0pRMYY0nfxr966CH3SmtQGxzJaeD1DU81l3x0bBsYVIYnyT18bWCS7ZD+rLNgxEjUuWJ
5xTQ+LpSFXNNGxbGyKnCGJ7H0a+hI1J/iE6LwQnSgapE/ZmbvB1aLkkJEITc5WRFt/V7MMXXcGwb
oL56s03w7hKxFvQ7ZcXNrht1NECVIgo5GU49ul69MdI7AZ0PtJZzV0unX11gq7GVjYcvFLF0dRYG
tz/lBFEFceT9hSI2rXSJpbR4KHxYkUlPDHvvTU+Kzj7taJiEBgcm3C1+OsD7Ah54r3eyub0sgv/1
Mfx38KO4+TqnfaX7fBTlWJPy1Pz29P/u1nfr/zP/if/9iUsa0L+ebX8U12/ZD/XHHzrdbx5+/4Ff
/lL+2b9+rdVb8/bLk3UOg328bX/U4x0mxbT5ZxzR/JP/v//xbz8uf8vD+Mdcprm9+V8///V//bH5
Bf7P35fTj4/wb3c/yvY9jT5+zmea/9xXPBMZTK6t6x7HXZPPjobJ3//W/5iDmwzzH7qHY5TUJm+u
oyS1dF7UTcjk0PiHzkbLlIZRm+uxkv5vOpN0/2FJ0zM8dmJPWBbzkX/+fr98fv/6PH+eUAr9922N
Jq5HQ5euLrubEKb1WxU3FcgCmaJSloZ4tB0TZx3Ui2OvhjmF1sWkT5fQxpm60nQG+Oo5UxDwSPid
OEu26J9d9vOgSMBgunIfZJLz9+g/MfVilo+TjtS2+wYD12oKI4SZzR0d4iW+2vwlubO8/sNqC+OA
p+KWP3Bkfds7TYAKvWJzwhKCtSyvdpWkDC5cC8070lmhmw91Pa4MI6FOhMHYEjtYcN+0JIouWW60
CP1oFOI9JHxFYe+xukUtid9rRXTu6tC6y3VU1yaK9FAjHxhUGEauId9MsyAfTtzZmQAqDHF0gBkp
F7Qm7qY2iJaJkx3TBEYPFWG4tVXbk6c+d2lKde3MwJo0OmYQHRdW2xxbQdZ9kwaIrQnXXel+B9zS
C9n7vEQD8ytegsQlOsQ52K71aVYT3dIyffaN4rvtAUyfVPipVPbSQAjYEoRoY8Pc9UnuAXbJzk7n
9YvKYrAxIBDu3G7tN0yrchPYhFOsU1BCywqvlTf23hZv03ucwtvIOOTgzNsY8XBQ+gh8DF7QGPQv
NWHTPnC5/EcY96QXGTYbJkzxELLqQpAkvULpDfYkB5ll7LGmHyJP6Mssbx9VEuyqYniVFqJQ+41L
DVRHmGzGuk6PGTJaMo5BBI91v24A5rRBPm4y+Hyu7ND4owDjtCtu/b7ZUFi9JoJJfwEk1riPIpSu
9NtQxqX5e+s6xGTnxl3ct1TuBUzTIkNB4wFwyKdUbTx/WOWcUtZ2UqLQRJ20zAt1zshk2lCmZDNN
76BgGmAgQmubjtpqEvh6SJ6Jx8daASLI6ayBH0eqWsQHdgP8bhZUK3KJlx2y61UPpJ+BIkJLq2Ki
HSF+TwuuSqn9KOwYOuyhbvpnCFOgs7vYRCz+akfTQQf4uPS97kT6y3ueh1eT5pJf1o/70EeSpYUV
yJAh+FamLdY1ObXYOXi3k264llG1t6rhRL+LQ3/RbB2rX/YlTS5XoGmx1Sd17zVivF3vbpjW+Xuo
XkAWo9040C/k3n0pJxuPF67KFX0iEpUJ+9Fhf0iGlwuP9ghifkw0WhocANqsDSFfR2K98ZKhoBMa
cji6C7uK/+kJpM40aPdVE3tXbWUT3wA72IaqOoyYxmVsPgWjf9UFFs38aYEny9lA0Zslnvq6GFkZ
0HtD3Oks5PYjM6Qpcciibw04nTYZOTXZIeWpckuarqRBOAnQRJVjSDJTF25xxAKQgbcgJLyP1+gt
0jWz4himlLYboAutteioManbTN9TK6z3Qs2qPC6nGt0y7PRmTUgt7wlgpjKaEEOyP45+A2Lt0NWO
sQmHEDNo6V0B18vXkQM8UwPvnGnXJJ8EemmcYjCPCvkotV9ysMVA1xjnH65C5OVK3KN6EbsoemhY
89acqMp9ZZA7NWFyC1odb4kFmr91Ibt77VZ3cjZsjkwLjfnAtjfz8hDX7SFCgbDjPKovuskjQYtD
QuDHR4MpLlR6PPy1lR70Ef2ZWdPVoGWKNpQwsgqHk6dnm07SzTDMHHZMv/OpmRwp3kAG+Nu2wEUA
8Ja7eMJF6e7ptIIUBRG5gIrgAngMo1WU0TQJI0kzVrVPEwAjIMkPuYMh0cncj45kJbCbzT3mnWjt
dTvs/otg/lAc1+9wvaYfsRgfyVW+MxxisJKgMK5MOl+88GY4yOsaH4IvjZvS8q6FGD5QMKGb4+wN
piTWHvTAwoX4UI+OOkOf7G5ItiIV20qOVmdeA/MqtlK03zMY1+uu8xIKN1z0LbBVzgkM1WoFdtUb
WKe6rn+0CVuOA6NcO0mtrUGG4A8jDRkCWAY046FQGJO4BTSOkkBLXKc9A5O69ieSF1pq3TrsoFbV
izpn2mHW8orUenfN+Pisj9pLMyGSFD0rb5czDScx93vbd9MewDxGcYPwHMjYkNKGo61Mdj2yBExZ
zh0MD+lpKg2c2gQwIy9wNrgJYlyLtrbzJvcH1tZmEcORX5kZB+XpG9cFbh/byc4dx+sgFLRXVUn/
FP9BJqo7tzMAQzGBjW3J/IMR8co5Dxb6ASw29Hxr/zFiTcSg4TPNi9FUsKINrXEYNCslBsDfOX3/
GilzY2nAsHuFsw0GYIgAo8SiE8PXGHDRNcTcLXM41hgzMETEEdnMDGa3jjd96qp/0/DZLk3HWBtZ
cFf38qy5WJUY4u/9JgTXUjlvRHvBRKIOl2NaHg3RQiftkl3rHRE9TlutI5DWusYcE28jvI2eCPeZ
7F5jDduVuEklQsgh6oFxF8a9bTf7HNshnj/rwNweDbx0nwoNLmXBwK9rQ39n2OGdU/b4HjKudc3Y
5SFafAlBfNVzoMf3RmJJNI072ySF0imth6JGxD50Nbri2Je7emAdVxNBwdlY7/DKUI8b02ZyO4zz
fiOPrMxbg87Uyq3QcCRT0599i1uBWfAqhpr0FuFntMEDvI0AzMjf4RSct29mw1BvSpaVmUAdH9WA
SR6r/mRr5QLJdb4G/z9u3A59c0BwGCSRaAWQwtz1gt8B8DOMeB5XXsW0XdTLllEf259iJhD36b7U
oz2KeHXVEjVgFFCNWpnQZJmEjVyAmGOd3afTNWDHmF4q0IYKjMOeacpbZoH+0lLLZEKtTl2k8hWT
oHwj0J84U99d4QkEQxVHrK59oJZhWZ/aAdIbkDdOvp379v/YO6/lyJF0ST9RHENARAC3idSZ1LJ4
A2ORTWit8fT7oWbWdqaP7Rzb+71pq2Z3VTGTiRD+u39eWXGGQx7U3JIq5syZtZbUYzakuOmy8AgQ
NvJOsT2fF6CgpxaNDTYyWzYFZGapcE8XBpTciFLEOEJdjdkesN1znxNtNwD3aQ3gMxZgjMh49LLu
h7qT7LbyrA+XQeJhmDTx54a4BZuqcTS76ygQY8ihknlNgJv9KeepQiqBlzp5w3iebKBN1+CzGepi
dqk3HedDggTzHaLOAa6thLTn3XHC36VLmp1ApNF3QJgI+rk+yiiZ9lW3Roy9Ptlgw/X+8Vfkvb3V
YOyAKcLTsjtpP2Lp3S12HR1VQCSbFj0OHRpAHqagbT6/JDGsg9o4Zzm9vyYIi0e7ybGxFFF/TubB
g+JCZYtHs7ZMLSrScNEyOBi9vVpWS1IAPKXO0mMleFoF7cZVuYxH7YJ9S/EVl7XnL6oKz04xX0tI
TIciGU+lhLOEBNieU5sqkH68ckkpbtpSpfci5NEveo3qSalzzf6PfRhidt+FoNy4Ossqqv1smT65
XSx44CSxvOKcAqM8lvB1Oz2DmreMkzFUj6Qk3ItLyU2mFIVlDoDhbRvU/YX5brRnv2WsmbU1jkAo
TikV4iUOl4tS1J43C3au3qabhrgRDFqD2BTQBd4TIKdD5QHkzT75RsWxb/SJBBXEfMP8K5Okfb0V
x/AP67MNmlVaqsC1GAt6LohfrBBLiDd4mCDuFIDXgR3Wkmin3Vy7yjib5dhAdy2aXQN9PCGAfrsg
DFkhVIdRnzE6/GXA0Vjyt9EjGOQW3ZX5/jqpbXrQI5Y/zX/GF+K1avNuh4ePawTWniFCLp6ypN+U
VnNxqDWbzOBYqKmDdmd8lHFHbfeaabJmAuX55GDdLUH8hdPBbjzLDwXL8KA4LWGmgVV0lRno224I
6MzDIUuAcN5LRnG21+wDxq26NdkdHY4PDRWpi0vLYknkdhZ0IGXTsreaQ4cCuzXbmLmbAAyzcI8p
qaSkO0D+1RPKFUP9F+dR0Oe8vmiI6TOy03OtMsLAQX0cRMfRII4bPwnGm6ajeDDOXssKpoXtFb9j
6UXbuum5JJlLdywFOn7SWkzD+xoBBwzx1uyS+TO7S0CX1FUFKCgo5LZndYK2sw0ZzW3dyiA+SrUX
hVzWuIHyxvE0cH9ndoMV35kfgkrfVeGERCLGV5h2NZmp+QWrvY37DYOImHKq7Vw3IRikwCqKe68A
Y4T3zzWRliWG2pxgX9OxEFTNky4YbPRnS3jKbyvSFtVoDCSmljv4rPVhUtSmWGN61YwzAh0NTwut
NAi88FgbKlFUN33RhxmdAI1yH4LS3/fHgZHKxZiD5zzBkc4l8tIHKGHebG296scW5rGE7rRvgA1s
HFH4ILI3YTvgT5s5VGPD/ahMvePSTtWNI7s9udXLnFtPuIUIEmTdiuv5sV9szojbscLmPo7COUQk
nA0kcibioKaxOstDnoABtgsG6tGU+F6kIao0nD1B+/vrdzAt2Nzrooz9jF5635q9w5SB6mn5Aew0
k6se0zkfZvUpWMHCAfCZVpCZxtH+K/iVDK/jlKWQbngNPc5b3xlsv0j6gQnIXJ/shfL0Wv/yBigf
khxKMQavlZH+zhzOTct69SculvHrcBxRNyEMAjrd6LChd2Qs7kK79E540M8GO6sFjkGEMdlMlT9Q
VcHkF03SKoN909WfjrA/wPntSdceYkJmVlfvPZPQURS5JGIGKr9m60f0JaxVft9MSBQImNoydllB
LkPGNJpHKE9VeQgF39RvZBYSViQecRiZry4svAWWt9+GywMVaI4PlvNuIPF98gquobExBLtsBPOt
4eyX2junxEpP7qQPlirv6xS7ugVXA96Y9VXJKjn0EGRHRVVpolPo871pbzI3N9DOPddPYaC4WXmw
yqLeeQx+Jmx+VFT7GU0hR4aOHjGS/DlcqrsKTJude59eLX7R3TCxGqXfA+E7P4ckFbnrLcJsr0Fa
PQM/P+Knvm27ajj2BEowF3Q7KZoDpP4DrbCf2qZrxrXTdxim/d6yJ6Y3ITc5d6AfufpsqyL0BxMH
TGmK5NKw7+VZ+dJF8jv0OM5boexIlNW4KUHN8LSWz1G1JnQD5JlaoI7EcN7xHJVk6SpoBdXQbacG
eLvIHbURKblVswj3cOP58ZZMIPqmxfVUmG8TGAsniYydW1f3MwXDg9l8Fvj84OuUmHYzsGqxajjB
JptBup+pysyjSx6fayB5o14RSQY0Z9kMK2jM9nV3P7lez7GVCF/CAotlZIdTiMJfYMB+PEKAVfkr
uWLjMDhJsFW6/sG/0rQIUOSejT1R6aIwLR5MBam6Y6mT5DMlJ+uDRmgSIbmv1hm+mT+055Yzq++k
0UcK045kdbHGQPVR9UDvMIDQ+rgTgcXErOAUsFTQ3ev1aB8Xv0yZ3WmHYo8ltHcC3c4XA/9ZzURx
CnvnxaPcLIliFGpw7gsC50JQ7lTYljrNxkCNZ5iVvjbjAYZynvssuID7+7MrHkim4Fc256emHbZ9
vU8obcLwNj1NqfqNHREYZ1KCwjYF6Oz2V7iEW9vKLkOBgYeKKsrFkTkW/ZGi0iDD/ZhYSvehY5Au
H71i51EKAYSnYWpdvjp1TNeOZhKcho+ji3hTYNDTDj8w6hFgBnq64gMrh0OFh6cJYwfWF/+H2ZbA
tcMRkgKVJAZdVkIRpQQKRhg72EUjnXkYBGj1mHiAQC++AKhRPohuUFVVW5059K/lePMJWO/j0i79
S9YLwgGwOnc5/W99qbtnOpIWM6FgsIUPNpQ9aHncRiGFeIRFCZHPpnunujXpaIcfje3sx6R51Wn6
lVKB00Yrz+Yzy+J0i3es22RWRZNJccuJghVEDRN1df0LeGhJT0nKXcX+iKA+QFhksmB3Oah7LDlL
6fyuhfk7WHj+qT7atnwFuPivtv7AaHgawiTbNuSO8OsFjFtIk4LlWAhxh/cBSbtbZ8oPhWS8VkqL
00b9HGZoRKoO7/F6Cg4FSc6rXOtmIYFnOD+zFuZnZXYHbtYdzaCvIXP4Dembx1IixrhRNF1B0+Mb
siO97eJwpxbAKLO71ibV6xZqR7sKo2OXhsFRydvWZR9zE3znMQbnvbCTNxbaLVWg4c0iBUg1E+xF
37oUzhH9B13/MxENoTUP53U67bORylFzYG1rSRwLxBsyTyNvTYbHic/F/UR1XYDiBzMoJqaWVE+q
97AXc8k5ce5ATjG+0hq+IAlzHN91hRBhkQQd3GhrK/QZQt3+3LGWm61rUxUC1JV+inMrqAVZ6YYe
/ewyQr1uWOf3Wd1tBSNHv3NgpcHdBcALNF26IAFIT20qkb31tGqxgx0Tg2G5Ob1ZLr2wOhwxR/cW
dze7vHRpdoxqTnXKoU00YwRJ+R0XqyG5L5OJhZU/mL+ZDaLpMlLUydbuu/k6OO6bveh228cjPpyQ
c1CvkDXZR1VERr8xytFXdvuWpE1+U0A8C5ykOmjQ2UBGIDiG40NlCyjES/EB2i66SiN8HQfaZ8pN
J0t2mSy6CXRX3AovuBkTLmAAcdHg6Y80tdqw23+WY2hsZc9BLMn3lR3ku6xu3yhl+2ntCYG9S6F0
ddO+85oPpyRkvLQccfNK005Qtb5CSvbNhvBpBcdBdWSrlzQgHqx53VBI/axFV3IRFHxlWX7T8dNK
qCYbRTrdm3Rosm6d2SRuzcIe90HckpqiRSISGQWhEnlL46UwyooylQQgo+E0ROUmNuelAt5ZPcl+
YhurSIiljjB97QENCIwJ5Swrz3rOwaO09TG03IUEYZj4o05+qHPyiXs+9uvgzTaSHz4i1KMxgvNl
AK9EoddEXFgYgcA7hurqMxQlTZwquFpjdnRnrFr0CtKkV2TwrqDxbMloxn6M86EIYuh/679Nkf1h
iPIaudVD2muCn3Ev/DYV34sq7nPNZhlKlA/KWtFM8/1kVvAguKnQ6X0kc/88ZcDbweNlu9m5lDV0
YSg99E0wgi2eSIQgsLvjZt0crSF+NRV2OsQ/I+/EPk9nyBuaZp41GRlGY3y0FxOXPxLDBjbVxiCw
eBMOn7p2020RT5ikV94/UweD4T9hzWHw84e0JIsr6unT7Dm2edTywdQ0jhPNXwZJos1EJz3zWXbn
UGXnNEEyjyvgCC1AoPXjwY0lr+46D1JvV9BfaOa0MvYzxOu+hEWIbh6Qld7TE7Avm4FTStLBHjTz
DBNRSqqypDNm7TqScXdTWdZwaCbzLpbBM/Ho0i8EH107/KIlAX3EoBSFkkXzoEX2TNkDXCqTI4Mx
JY8dFZt+MBaVH08tnAr+0qNQFHflrttvQcWcgWVAMWhDHn0Epa6g+b6OoLuRUflGKTdhI1C6qZZT
McQLWtViniwu9krOH1U7jHszhkCPDwCxfbxyHoClKdFg+3KmOFAGj7zDDfwMEJEi0cy8PUm3Tvk4
rvF4bmEfoRkXZMJHPwa61AVCnrXzyt3ixvHUHRseZ8RGXbD1QpILPXlg5XY2k0sC3A135mjlQEvi
L3gqNuTVkWbNxbojohdte7fjEzogqku0V6I2AVpMm9kTxI78gi5BKD9LCTxb0/JgZtYTdmn8AZC0
YRMMdZWfUm/8oG7jzQO0v4uaN+lRKsdITLHE8rvN6mEO1VuMTxsMIcUqs2ZSH3MOVZiyWs7y/gBy
h7g447Ms8/yqa5+ytZ63NDkI1B1QETPqSQSP3qNj6mOWMTaRgt+8kPcirs5q6/IMpBO3lcjlmpW4
BEBCl1taIZplC5DnMcJfHaLKLDFITzukrqWHPmA4pBnZcWsYfLRT7YaUz8gIyMItoGnCV6XswRv3
2Ptf7JmSznYa9pWZvQFGqy+nAVM7SE12prwnWrU0eu+SPzG+2w51aWkZUqqeD5cA6uGRSFeCTWQZ
Ab4MfbjD+TWzzUGtKhh5TCa+9A6rOKPPgJxbgj+yxPi/MO7xM1M/4i5WXI+91GcOAEUi8e471Hwj
f/Y6RljGmPUXGdoAuurZ8kVcfBjm4ENR7M6xZPRUtrQPMX0BtGc0L+7UPcsZxiwRU3QxWk84FgoC
CzSDspDQ9zZat8uAKshNPJp2kH8ITFIyR+01dyQuG+hUBRy8t8pxLRhVJ3gF47nihD6VJizaYcbr
5RLvyz+T2P6qKdhBdudxi7T6cCtJxZ5YvccsmQOebrCJzKc6BbZg1I7LHSkttwOWEYhIcJaCuXrS
0VTvpnC8R5+/6tC8kXjjsWCEmzII0EEjfEUNGNKiij9AQ92kgNh7wqCgV/NGv0V5d2ssfXMwKSJd
IuuHVw4wdDKfQrhxHBKGx5mh5nEAaJU108UkRO4U+t1ifkmv6wP4nKtnofCl/fhYzMlVyJmdtifN
1TeXVBWnPMB8UzgjF2EPJmXYWm8GLVa2Q7VmuW5Xq25blAYVSLqGMWVPMxwVY/TzyLyNJIiwuJeM
2m1VHWRr0BW2TNhmCJHGKYlsJGvyATE1St4+KQvzAnvYnyu5dfN+ICYic7+HqImHdQLnwayiaj0g
1Ebw1toU6SwGbe+hwzZscPJYkrvMCrhvzVF4yx+wqaaqu+ScR7p5+S7nAiXAZGjGoPBtNjCZNj3+
srSmHsCtsq9uac8jfKct7s6frBNQOUYOJZ5OXwxNcQPcmAKkGlvuX7njlXRUxW+QEykSS2VJqxGU
WmpnXJSLh5RjWsMWJOrgzuqIGdaJpOMqtt+H0pY7JVu0WxaNwfvuhvE0FnxeKbD9arrG8+NowUaX
2tukmLhpRC6UWSdRm8UyHkKDTgatPb1JKazGJQt7bFH1Z1IGiAfZ87rBIYpDKomxdR9YFLb1ptfd
L/DH3k5DsiUrQDYzGp8sig0OKZHbSusrkhwOhyo+s8B8tcWwlxGQDROUpkpyF0xPyJpXzLUvbA7o
cnxtMkH0IFd3GP4e7L5/sxVH78qsxwMu8MTvCfBnYcBJyIbMwxylIZ5vdAm+szI6qVhzDg8Q6ALU
L+ofnmhApEGvKbZ0c3Fownp6Mtv8tejRFlLPfEuz7EckFizP/jXOy/exj4BOZ9yg2nq+aTlklWm9
ayKsBabBGQMqDgCL+dsoUgMF/wSW9gsYH6Wz3w74YN9puGmqxryVdX5JRFUeY3ICle6uHS2nJC0B
lM9kCH3ctnIXe/DlOKBD+enARKwNV4MI7grXfYWcTAu4eG8Cb9lhPaQTvO2+ijx+t5zQO8D6RZAo
aQIGWmacgE5MvpH3+dblWu13E05UqqOwbeoNkuq5MUP8IMBIqlScZUvXQ5X3O4+Y+GbkAuER/pkG
MCdB2TIQP/VGTtVpC6AbaFQkJH8gnYMSeamPT9A+JLklypnyQv/onL3cWggwiTy7ryg5GfOqA1Ol
+egxxmDKHG66ZAvzlifQ5jA7tdlpitwv3avz5DCdGz0X+xc3/Z1lMIvvw76+yBGGMHeoTZm7DN0c
46KD8DTjNl9di0BVRqKWE6cLeqovneJKoARTcykoTdHC2cqFLEidde8Tn529afM+215e4YWp+q02
ls+0MqgwiYqMETLXPaWE3ipc4ugk64nTxdrcYBqjE5TVdT/UALJbyMz4VWy8ds5X5RDlYmUFDoIi
tVNOSLyxT99ai06XNI4Kuiyq+76AVpux+OxM7tJ7u+ipFAM6Qf1SdeLcM2+qbDy4wuY7qyiqtBqO
sNnvRmjMNiHAa4dpMOqxydDBqV5Ngu7+2Be+zcrE67eWbarSp2KiPCUfy5GJFLTUiCYWHJ3BL3Of
aYIzRE93XschbOLdl5g8r1NoPS4GARIVFt4G1DQcvXV5DtnAd6VqIK67T2ld2NsJPwFDQs5kbp1s
A1U7yKJ3XQvgJmiNXdNGfLCitvFVit8flgkQ6AVzi9QJ1UF8WxTOyU0pOxe3E0WoXohSbuvgSTGy
rEoacJED33JBr7ucUBiaR+zL7TaNIo47Rfejq/quwISKsrVQw4rPMWlysF86Ca+GPuBBpDdrQrPE
fXySzKnPSshbOZmvMfgabEHBfhbDFz/Zgw0ui5n1+r6F22YAbZqhTAy73hPbAV/8xtWE5trko5by
tphpXBbeYmwYyZOQZrvMx3PJBK3D6rMDDvbOaOcRz0Cxr3v5NAZQHtDwZu9b0khxoyJxMmZLPPGD
Pqaiei2q8XsBtWf2VHSZ3CbNmrF73WEmwv6V73TyRoskIUyX95FPBoejZtxPk3VtLQbuJpPXTbm4
8J8iccB+We2NPr0vHOtGVDTyLLhpoTJ+Gy2DTYjT+O2G4KamKr1Yr1N9zR3FfoFeo7a9xuHEQ8g9
fTeOMeIdNJKtuXKVZVWs0xcbO5r8FqyN2DGKt3LJdkCKV/Qwrp3cZR7rcAmOlu+BaicnzzHISb71
ZjHI3xNFJDXegXzYt2KFhrV/1azC2wX37j6KYeeHvXgI4ugnWdQhSzXVNEG3T4bumZuUA6aJlc58
VMkaZ6EmoKU120DaNEdtPcMW4uCDDzcwr3kNwzCo2085NGrnwHlXA3BGEjebCYf0Pht0sjUqws2L
L3hlPp6bFRchza2t6c2wHSRVb+JkW9JavscWyD3Ua8PtMtGqxzwuGrJqr5ld+W7nfaQy/E4s/Tpi
qpJe+eZg5QnV95JWtBeZ+OZMcU6qTFHKV71YYfCFUWS6DAvse8+yv4SFUdZIzkFFGDpeiseMXB1G
a1qpwgjGMh86lhPWGMd8dew43XSUOyPHm4RqmazZ0sqfUm/6Rk8VFF1ZN5njIlUr95t0jtgtSNE4
dYYeQWo6JwQiDyLsf08CVRyp+aZZf0AsfhFyaEvirJ8wUVtZdjBLTGGQBTk8sQg1UKJ2htuRviw5
lFbDYy/wdDBvD/kOEwCSeeO7g/LOU5/Q84eKj/mR4xNWQ8Zbh3a1ZRgw6AEKh1jleL4JejsbGbYn
txQCqMfybC3jIWzGU8zTw5OsUuCUw7oSIilKu/sef1F/5/lzFGRgCAN9gO8PpJ7jRUV6JLmdp4Wk
lIvmXZjUb0qnZInKqgedsuaPbLfSkBwZk3kG/sW90Rm6Fw+WHieadKRyqZ1wZzpAOAsoySspKOM5
aRqTTFXVPpqJbWwI8kDa8noTjgU4rIVPHAOtu8AOL1nFLM0z+atyWpO5u3l+oGG2LTdZPbxPK0uk
wA22wcQBK7vPsJDXKd0qOatilTImLLwvx8ZImBbLXZ4BH5orXMoyy2nrK38ZAwYQA4QjxQ8g0AGq
GH2RQOooUOEm2gZru7gqgzfE5M/dcrNWGcUzaFk+ZRhrJxxpeFV9KQ2eWXSBR4ga51SnWV49UCaM
LvdROSE5lDhH8sBabqMcBxP5sps0WV50Q4kZ+L0gb5+GIblNOAkomr2uuFBAvvfqFIccX0j2DYwo
o2+MOW+5Nm8JGFAZG6iU+o/shjefKlkDy6S7xrI7j13GkyfNgrHhEl5sycsFPI/nKX6TUY4iAL2u
0HQGBMOwJ/6bA+kfW+5I+hIPzUswLvQeAO7SiHH5VML61nBoZzLiVuDW/KiGkU82geHSA3Zbe7+z
ebyJJ1TC2oRtH1cvzhBRLqADgPMLXQHWOpYMnVNZc+UvEIxtHZcE4fG74wM4McVRkvlUzw/ooZvp
ebaeq7WBKHrHAIF3AJ1VTjjdnK4+iLyFzx1F1zH+Fbi6OlUzagSWskR4j7B6w2j1M/R87iBAYH4v
kU6JEyKvzhoAsVhoHQa3SjPMDvtgTn+ABtIz3WBGv4fjMWxmPDH4WTg4THYPr4zpSV1xnwYBusNF
G16AgBVnV9bPAyS3g9W3uKsivavs1WvSu8T48i0uXU5YAe7d1EITWpjqpsTV6B9C9wrN7lyL3kUh
C/d1VmiukURjYMP9pVL1yJWBM33b0isO17FwHrMF8x0GJA55QNY3eXHqxvIh914Q8hjnzwYDGLYP
ETggBqklYiharkUp9l+NGX01I85ZbBEbNaIwU4BHug+2XtEm36Fg4qydlVeTd5uRL6N3kh9pHfNj
liNXBvKVRvpDqv8113bui76HSGpiYUg9GcJBlE/gELiE82479O2JycbrTIQbEZcLWWk0mwjyEYUe
6NpTvrWjEdhnmY+8rkTstBKMMBt1ULHFxy0z9wbch82snLV2jSRjR35Xxtg+GvB6cRkXW8xJJzP1
qOGbwZuzSRlGt7N0v0BRSpZHr0WVapJkw8wE/i84BpCB/EwidI8wGCHaOiNAJSvwVUJj8SQA4xMx
kT5q7QTpneslxU+n2K1+503AU4KVbxw9fGZkKdEzsHPTwM4Isdzlbl8eprXBOX73+vaqZUXO0Ire
IH/R2ZNnv6RqLswYXzMyqqz782896EtXZgDWu5uG7Y0E2UpaObAdngKCFSSSPzLNpDEIdI8I6mVo
kdxNYuW9dEn4MBQ0YuQUefKi1HfPkZ9u+4g5tvtRj/ROcOhmpIeAOeJYr5qkPjeFse1tIlFxsl+6
7moTEbGRFwK3T1GH8vSQd+MNS+XEBeqEhRs/NjMaFtSWIB0qiweecZcIboNx4iAQLOVv4eT+3GJo
rm33WdNLtdhxtQ2mBjhpVb9P1JJdC+HtQU11pyaFoFmN68iDcqKN8005wrwLwNNso3Q0DhGsdMpK
Uz69eGCtgMty3JLaM+nyieZxk1bcmjMwzuCvv8x+vFH4jTDlYTxITX0mN9vvwZLznHFc5V5QbC2J
JB5mN2OWIUn09A41LtehegzfRLmOmBjdjJH9a2p5aIU22KCU2qaymaDVlT9BYgXHoED5SSpBdJ1Z
JwX3gJMSKBe7Ab5H1bFk4RM7IBudeeIfTNAOmzpn3amZrkWVQGV0HWNTJZpV2iRLRzj7gJTK7dbO
NJTfoEAZVBVKCP+opwaITBO9daN9Zs2460m+bhh+/WVn8UdAddK+GexzYA6n0MMnEikbyyy3HOR7
VCtKoukyzGk/C7Htbi060YPp3ov4NKYFit1MWntj6JG1hGcKLC1QMok4SMEEFt0iGB7COq2IG+T5
1uyJCYGra2zAu5TssUvmeAZaG1O0DIwbJ8AY1iNnMGrJQobwTXTw0il6AwuNp5vOm6r9M0ylbsmJ
udJOmQ2HSeqnfFzj5lX6OGsOX8Xc8daE4FFBgRHFPMdOj5kLtz54EZfp6Kql7mZAB7ZhP4IwP80W
Tl/XooWuC4xkF4i8Ps4i+kA92eaNuIald06ShMBrIjlbEAhgBhuenGGEz7D6hW6mtvsM4/hRZK1x
ynFFw5/l744aopzN2nMQcWJFr0bLmNMTZ7OnqszJjTVPEwT/VSslML0aoJnQzyl31XCiYdlU3Fho
nPLLKr5VIqA2you+iOQz+jpkFnE75KZd1tEvuwQEvtwIkTH7NAwbkWjgKhXPviNCKlcL4gaW2Zq3
5qT2gRl6Z3xkVwCXVFFY+SFf9GPbp4fJ9AZqLJZX3SXLljKwn9jjLF9IVilvtfiY5nO9LOGJlHFD
UxOgTInzISDyTtNBZpyDmKkLoUg2On4kTKubQ5nRQBnFzNUM8w7KCXVOHCwQyAnAGQZKii1PU6Ah
Qjc1XsThjGmPum8rj7dVBXmflMRN6iHIxcsrONSNzpEuXOyCUvW7lmP3xp31VcdOfpuV9junM9Yo
DoFnTkvjQ5RikicFf2TsOGx6d8gO3Jl3mKS/2yqTB8HAMFw4hEfxC47JgofW4eJbMA7CQspFaakP
rIxn2G0HaqzDTZWjKPN5+TFCFga3tuioXeAez9/RyNZj0R4IKpArblZWXy1V9bQoUNm3BOoaLZIw
oItiPbMzBH3cbxex+tckvar4t7vO+haFdWpoFqKJl6arrjiU3cSITtUHPYhfXcJZuV9OnmBE164y
CVmltUNooS4oo1clmaKdiuQ2FHF77SaxM008SEYRTX5pHJRMoUbLeGIJxqrSOe9jtlKrKTMoW+fG
xONqNHg50iiXh0pdu+iVbtxzzb4bTm6+7cXyWwG1iFT0DemGeEWfobb7coAIuNTtK/kOVNJyT/Pu
R+W6+fn/Z/T+Y0ZPmkTW/u8hvfNn9Vn8azbvz///z3Ce7fwXE2t2HxeAn7QNMt3/O5xn/hd2XtuE
ig090rKhdvwznMfvgQ3hWoZNPI+M8wrDbMt+ze2Zxn9Z0vEcjrOW0opxxP9LOE/+LXivLYURB+ym
DXZT27bxN1ZOOThjrarFegZPsdKCWPx73BFu7WOYDe7+fO3PP+yMabOD0+6Q/+ls77X3ixyIPurC
ZFogZp1TNS+ZKU64mGtQ4sbmX97TfwYL/y1I+DcwyPq9sofi4jHJK0qMrf8Og5gjvDtYIa3nrkSw
pFzR4OC3sjf+0b0bbpmqHoZ+iPguVkNfyv0FD2C1GlPVd5yD7wap1D/lMSfdGm+KHp0vZdHnTvqa
TtYUh+XEhexCL4jHPYFwQCXd6Hca578geXgPQTTjwMH6bhbBdLeUitkf48BfsgCl6szD3X9+wd4K
uvs/ICMYlRDwpOIDsr5e/vE3EF5CmaP0ihiitDkt/bYFzvs0td5ttKJyhmYp0FWn4JK2zQeuv+rE
KR9rC9j/17IU//J/yXnJH1tEPm+CxAmv6ALE+ux0BTHo9UtkCFAHO9Q60lrJzihkeDQoQ3sP0uW8
aF0+5VHS3Pcq/fzzZSpNk0OTzTt6mgDn/nnH60pxEu2ji7eyETCflVdwHC0tJlP2EIax/L2I8BUo
QHc79MGKbQi8i1XSRiF1qUnz1PTjhtb9JHW0b/vSuidgvlKaVPxUG5SEA8i257IjLdG3d3/YPt36
q8iFtjssaCttdPnz3/58eYqsF2y3xd080DFhVFCfQzc0nqqQ1LXI9K0xjvr2z68yDnMHVa8Yg1Jf
rM5tz9DpjGs1W+Yemg9zcq8QD9hSr0PQLzsThZlT9KRv5sFvLXe4ya2tBa+UTD1fJAsFvRvfS7s1
UX/8//yZMP/2ELiWAxSNYC5cNMP571TKce5RRUOx3JsxA4FaWPF9SwUK4nHESSuIk/s/XzPM0rvT
T9GAtOB0IHEUZ4CbJs3FaeZo9OffxAQqpOEofRqRBW4SzkeLp3iYa9tz7+IMSaEmsCP2//klWH+j
FfEStOOtMBdCx8B+5Are/BeoC44/2TZKFFBSyIoaXSVeO2F99JzlfieKe0tu3YQ9ANpJ52S8CNRd
Yd2+Q6HBNLHqBH2lvDuTKJAPTKP9yGabYkBpf6YzYeGu7oLbeqmDG9tm5vHnPxCSxgEdxK/V2phU
8r7uZZPV75m84Mgq7ywpKwRSqOMgbH9RA1s9CmxCjyIkZVegzePnDf8HTpm1wjz+7el2sCrbhuOC
PIb3Yf99OZu92DKtqn7Iyzj2yxiCFfW73mbwsr0VzvnX5An65RsrP5MUo4A6oZjN71n8Hu0U17np
jtGLLXSJZAEUmGlSnr67wH7gwL4XzgRMAJwYemCdPtlIPkZpEiYs6StZIQNYNa3h7c+v5ol4m9fU
n/3yNXulPgYd1WJqnTJGqdtwxQ+Gxxxg4v+AfP7v6xuv31SO9AibS4WA9u8fhDKMA+KoIn/okvgl
s+ziYnbum5nkI9V/dlT++ddEzuMx8aCcTCt51wb3uQEc2h/xhOLbgFVW9pl7UZP3Na34DcOt35cc
VHtrug28O0eex7btHlNuThvlMmSLSFfWvcJrmBfxPihVDkpFAlAJUqSu3GmPMLWZOYW0DhEaGC9R
SPwzkR2NxOGCC3QS+a2uqdKzW3BlHLqK0yJUcRk68RYX6V89+O27qAQEOw2pgzUuYFLFQPE+hiN9
7KZJnExFk4KTGdfOrM09GS77aeIUtwZX31v25ANsLNMf7MF8qfOPeWCC8OfnGtv4vVDq6LPqX/qp
+zHnrPuyqb8cIZCQyPisNZ297FL9dU56+2TZwTv67rTB3GS9uaX6X4Sd15LcyLJlvwhmCGi8ptai
BItVLzBWk4TWQEB8/SwgOXMv2WPN85CWye7DTgFEeLjvvXYzZSTSC4k6HLpxSqdUC2R6UlPSUDXN
fY/iyD/q9BI5pEf66/xSTC8nWgezlMnLnBg4bgKGGVOWOeLU5i9bvfhz5zMMeAU6G77qwjXj9vv9
yiiA3pVuDtNFScqSHlvtnDXFu8w/d5NUn6VmvRfdUN2Zox6i3EAn67ecfqdCbN2ldXQKQULmGKP/
e+2aarLfblpWXUNnR7ZVAWkNsMLvb0yjVQM6qvdvuLwk+WZMCBV2DcKpjEteTEYyIE07lQgKmhCy
fSnowWx63BrHsC6bE2U9ImqXUDa/m6T5tbNPnQTSdW2bL0nFwTutpXWcXyrqOC6IhzUn6hfpm54V
XHLl0DgcFv+H2137/vfAco0NlnUKH4atw7oyatJOXWdrkYS8zcYwefMHc+c2zNsbMGInk4XhxX93
rRGpRNec/vtLMv8oKkFqq3AeqHWpWoSp63/ULX3ed3Uzqs7VS2mom2b+DuLnPtXCP136S7ULgUsl
TmGPgAP0aR6qhxnwZahFtKAUi9+qCdXYddXwjyi0DV1ZTr8FF7nVfNb2Pk6m3K8q8LZgcYaLLjFb
0v1GbK4VxnCqc+yzVsHyoCetup1fzg+JFZeb3KsIt0eUo286szVfuiLA7JEy+pt+A3QzdI7g6R1j
xWZGLJvkwLcL6Jt8LTLuccUHgciPKqIgDmN8NDqav5658zNdIwgvw4eVVmF5TgPaQETg2Z8Em+g5
3TG3N72/Ec3n0vd/7yXTNw6ug6XUcgCl/VkpSj0RQTgM5pUJAxJce4xPVpIgKijkocK6sOzG4dhA
+z5VcfSlB/f81XOqnxgvMfcJYrEp2LRdrRYnsi3qU1xZ6iJMY7wYhZws9QBjhaCrXWXleC3Rrlxd
D50kl+I6IsuMprWRqzcx4t5ywVdHOr9wUQ3NPfflfa7tVE9Db9nmDglrHh2HzgsvuLH5MxrBT52e
N2uP1ua6htRAEgsZAE7n+GcHs/0Kjc/CtI/IzxTEBRTBKZHiF58WUcM0yI9V87lmXvesp/Cr2oJA
Yui7dBn8vq85zYPgpwC9Z57NSFchmkFhCPuXFUv7A91FywpkISWNY9qazas/ViysH04RDkZy64LG
JMOxaQ6VjDYxYqZzYrj+WVckGtWADO41uYByFfixv9RDFcdvlvbnUfp0l1N9j73NXaKf/CYIV3+S
xXDVtITsjIkbn5CGfMqLis+igALCBSnd4cPRSXUpZZ7+pdb81/5MGw5yi8bx1OAsaql/UNlc8obC
uGvRz/hKAuuwYSg7HT2SOLiqtj4SPF27mySQVJBoUgEKEiJZe3m5tXxHP8APcU++zdeRDNqWofz4
4Xevea0n76FZx7uGUfCyJKBly9QOg1n35NcAWmLdGLdqptEdhoiF/kANqXvCgPrjca3hoQ0WboMH
3tPaFJRzKk/KoIg1RdMr2UA2FBaIrlAAKTH7ijOTy7AaIxgQkQniZcH+gUkgxm2pZMlpbYAD7vx8
+Ej0Uq6t3lAx2LvR84M36PSMuWQkn8o+aD8Uyz0XLAXnePpNA9KGnNHrLhips1sgX+e/P8MUR61y
iwmLXHdqGNxC/8I4qzvhJgICSHTXCzn1pCMYL0kX2JvOcRgAOpIrn1TXEAmKHJ6d1mdnztTXRhvV
W1Hoz6lYkgFoobqkB+Zg9MDpZi6aVm/3RqTHS8UKjR1uUf+sxupLwvt91v2++kvdqv1rb7Yd23Jd
C/Ua7Qkq7N+3QNdr2gLhmnm1bIWzbz+wQMt0/Krr+HB9N35FORDR+vM1xIF4xPlVplygOCK7Oa42
VS2UYxyYGEkywmSHmEhhioH2IvJu2wuwIHlbDB/lUKCuRu5ZBla3nc90Vt7JvyD3hGr+a0fnYxD9
6Ko6R22bgvz3jzPpL6mha/tqMkBISrc+Avhvt42DJBAD4bgaEeO99oJlHYpbyVQ9KK9p1TLrDb30
WPdZAQlvcj0RVrpgAhj4d1UPxufIJYQ+Tl3Gw14zPtMqH86ZtJ7nf+hP/BOHxOqlG9rVHSk4qoZG
+27QOlmUXaG/jm0Yb2qjODI6YH2z7y0qy6exrM6130iCGBpzV+J827veWJwzrI0YelyEK3HbnHqm
JMvaElgk7YwPBBxMBp9YjOqLEindc9w4WxGjye/tkARllkkXI8k/KvpfB7YMlkrFVc6N478n0sK2
66rBppyAcEWRbR+fFOlk8EKodHpVoWkoRdbtPZOm/lw1krA2Ml/VMd+QaXnCjgIpfAq2b3sMFeMo
Pl1wfAcl1J5DJbFY/4snBAXeizfiuZdM2lkiuR3cujbR5cl+pUHi1om9vM41g5kP8apQK4TnYQtz
PU26nZ70hApN9oBhnIDOvld9M3Jn46QyWEuNCEbV0XNyPJtfD5kLgSFmlCHR4axbyNQfTfzKwCt+
HZLxOa3G6JwLkxTjpm1eh8o+VVomsk1TGe5aWhbkGFEZN1ZnoMt1e26nV0nr/3pIvRoijead/+eP
ROvsETfdwT41+zkYJNOU5m6pV5naI85EqD0LfiBm5RCWlnNWCKfP4FbOgrfm5FnAGC1ZDWv6BOOR
OLkeCmz1+VgYQwsqUGMo+TmqwUTRqdY2xUhusYfuT1KsofkQ1b1t4nLZ1SJe64pun93KdTZmxfAU
A8i0gQ479e76CyKjWRLTsdg0mhNuSeLZBKpC9eWSL1j7jG5tC5W9bUAK6DzlwNxK7noZfBOmeh4D
Ozq6qfWWl9rwQe4LtHlohw8IokIbZQmwfeb7JxG87dFYp7bu3xGnfHMCIoXdIB0/OIpdBBO8hVmm
/EBW20OBYPBmS4MSzhy94SL8rQuE44cD8g5BaR9vH1+FyG3uRpuUl4ObqC9KYGTntCEugzOew1Yz
ZhfRKOGqD/AXD173rZhCFKr/9+DrwU/yDpw9mqPqhukHRv6I/86xwkOpRsYtVKLPWFjI7KLCDnaZ
2YgFqe493BcMYbCGkXXg+J7mj7EIA6i5vkeIkiTd24JTAwyY3A3cO+Sxd7m5kq4nDlJTJ46JQ3gQ
6wPk7KnW0VuwgIk/1hu18L43tWYchO84uyZEWhOU4xmPNavktGTwLXsrRbKVExAonJso+2RjqClB
nbma7saZn5s42bijUe0dgkaHbRqCkPLDF6WKzUuoR8TwRe6VRcS9iukBeR2ONNwWJjKd45xVFI73
x5fsJ89WOSo7Ik+WzOKLs+1WB6n7FiRCY4eDVDuoU9x5PBRs0xQGx5nhrDeg3hYt6S83BXPbfC5I
lfDaarD6gxT7OyutdZ1XLS+s0l1TM1NRODZ/QIOLdxyJwJ9NsGQ8F/Sser3c6eyWIF3QLVYORhyE
99vH91xkfbRz4mKUi6R3xxMZSnIXgB3ZexE3T6/ubaOAakOH4eQ1UXrMezLsNb2c0pnQEJfkDpxI
ZY1PXqCnqzGZcImZklporHJGkgmucHTvTJ2TQ0R43ZEjl3d0ZMlIGhPSItVyeqt4u/O1MA9sbc3W
R7pBCpQ2bPNcBeIWY4FJcoVYYcPZRXWWXBENdytKF0G2cKcfevy+R2sI33Wp3U0NEaA9ffqylCTE
T2oBNIlPZVZDwco3kVkehypXn4xG6dfNWA2wjJOrGpO7sbg+Tj+cR6OtqDL9VUwm5yRTlUNFMmho
WOEZQIa/zx3gRKXj5yuCWkjdqxJvm3eM+ee8FBqdHj0qr1lPwbUeKtKXx2WXVumPmbsK9GaiTrHV
I0hmMlgrB/rp3WsM9h5yp4YxHobkfGdktgFW1wleCqH2y1p1tNeoaD9NPctWMbeFTmRQ/jEn4BUt
XQ8wKqjIQjU/9L2PAw615bENLDKIp7rBLwnY0KcOy3yVZQ6NYwXHnBWSH9EcmMWTJmNXyiu44e4S
BKOxwJxd7B/FXuhZN6IvUwQ11pORhhZvuIzxNyx1makb35MIbR5/s2ZU3QVTL/WKbnmHuoYMrxH4
URYgYu0R5RWoN/FkBvZJC/zoi5uVzubBF4eChdkJM0+iundDU6v1zM6NtOyYOl18nL9ja9Cmxry+
tEOqZ8z4N7vQy8Oc1jbJebp0AFZFJjmdygkfAgrH8slobEv/mheFs6MjX7xLnzx1GVgRbmk0Z/RI
yKr2pHFDY42MogrzLxUOnUU3oGaT7ltVloeuc5S9WxGOU881TTc201G6qK/zQ2TinR0xuoDkGMZb
7qty7ZsZzzqYF49PGLEQQWCAEjr9uFEC8BQJYutthDVS5BZV8Bx52S7Ku6+P/4ZfUuXNbOXOTeRq
ANSzjcyVa6fRzxxTTKabxvlRePhN/3XE+ndNtOg1MJJ9NsHBoQADNrMbm2g+XI+DQboFYMcR6YL7
NtNRnSwqt4+2F5VJvoxCFbvXOCZnTKAMEoLSWIThuiR8EZ0o0CZ0MTj4JBynaAr4gedyyCrS0f3a
VtDXdfzeUZ++kIpOhD0TlR2awmGVxEhyGhmfExdgDKUnhC4jrl5oCaRrHcH74NQAScZsG1fIczxA
HgVa05MhhHfsUsdaa8ZubCNzP1dSqoW/ag5wKRjVY+6x8J9C9ZCrUpbpGsIt+NyC+Pfim5vngc8A
uz8mKkJQZkPDZpzKa/AmqN+5ck6wG9N5Q66KdKuC7tmaDn4H09JYfmssKqEo3ring2PW2d+DpCA0
wNQKMOdq89VIDprSq2cnRLHl60CUYkJYXa8s78DwwFeRcb6PyMI7hrmTLSre+RmlyEo3OuSjiWHS
XTV1j8RndM2g/6KD73u3sIOu6Jt1+TWzVA6YgrU8BowRV+56PgIPcQNNj/QZ2o1sspi+rbd6VA+P
CwcOm3gPmza/uVp5EdLSXjsbKHAARmppA+5gZm+8dQqiHWt0xjOQ0nWgNOS3jaaC3Flx3uYyy8dz
t+HTB1Ssmk6cJRXHvAMVftRN/MpyV2B5eVLgoTE66K86zc8r9oBjq1GuujT6vhVzawli8MYVdY/e
HvsDGjFtlZoeQMxuwH2soEl0IgeegtIEG4dGP8JlXJXzs2h6Bgx5RN3Fb5A7nVi4Y+p+NhJo0KDU
O61Hk4mtqr5yi0AsqFJwfLTLewj4HEDVcW8FA/7uKj8OdYA1QHXo3GKg+y4CIm5lHJ/iRDvUQx1j
3OQ41mnEXAtcU6PrIjCf/ryr9V/PxPRnUjFeM368i0MYet2VyIGb+lWhFXowamLkllQYxcYQ8s2P
Te+HiaTd6aj8+yoSR9B3FdYzmmDdXBnpmY3nhQP4U2ojSJKd320LGeMp85nm+uj0UeaIJCCJwxwv
kSGKY66JG/T6+FV6EdyMUVGXWtOOZ9nr8YGzprXtHKwuxZx5GqlFu80mUTxK3+BdEebXpBHaD9DZ
gLRYp4eOQyfo8XTb1C0JiSKxXrgojQO1IkS6yDRfJAeOFaMJhZqZ5oWqtePV99r3UIuzWzw9CPpH
eWQsK2iO2TjmN6kmzZMQwFDVyt+gnc7ga9GRILQt/Ta6W0gOIWu0VsGrZbQY5ixMUaW++3lF9iOy
kDPrCXTJCIKsIKB3EwjuILBNFm+z065ZjD3Sq2ymAWhRuY2QTIc4vugKe1MsjcIZus6rtWkN5nb+
ege9Lo5mIL/KZF/aGTYDAq9WZDWKoxJPhFFp3nFgU7EyabjTw2YZAgGG8DxMrgRIr0A22c8msS3P
JkHUgJfCSxZRLYbYPK/J0L6U005diRBrJa+sep+yQKFG7j6KymyO2WBxzkR06/GLfRHQ8kXJh6A9
1l5KppWU0Yq1elS7qB3VtZnXxiKavl7Nxk6IbptxlaV7Ry0NSIVkTHigdM1g85rOFxNUEOLJKNnN
g5XBqcJVx8eSofqRKWFJKdsPRzrq2bJCTEwrM4Q864AU6QB9sKa172rYEO6dU01lufKFLwXPwETF
dlMEhrnscTVM501YAuxlU3xhqZurTlchNFBEbOe0jr6jAflYiGiGxzttAtvnoss3mRMqC1yG6sln
UBIqdX0svejyqB1S4EJla2Q3XMFf9Cl9x6x7Y8+06CluWQ7p5sZvOtZ/N1CbH3n3Q28sQjyd0Ad5
xiIk0nBJ1Ht4s6zUu9rQYoUtTVJQUCkcVQ1WGwEwF2hR/Md1LpKpzV66bbZXURWVMpbompwcolsq
X0jcUfYEF4GldWB7lkGPxZtojKPqeEdsHwBtMTik00Au5RyiWSBOA6DiuNOuEaf7HZ1fbd1X4Yne
SvraYWNIKkN/sjWffv3Uie4c/WdVjXKD7mncD9RQFI89nBzbQvfZ+twxmmMxNMfg6eM7heKBF5tb
Gt4ORkcy+zgP9BfKd2/fThMnV4nzC6QmjDmKQSI1sRX8sNLV950BgjUTdEfTilXcIS7ljHhC3Y1V
06zKRom2UWx3Swrv4pjWqN3KBJGAEeveXeT+UaK7Hq0R4QIrzkvmNGI1jJmyKa4DJ16WWUlqaBKb
DAvnkWwp9XRZwTo7kNUgz8AP4rWdMZJwtfgsqma4cZduuxBHsAW7Y8mKXO1LIhR3odficZxObWYG
A1KD/eX2e4iuHeCZKvpKTBI+ZLe615qeXYLaXasGNr4xiqf81eymC/VKvzW6x1bxHbBTtxdzMIoC
WSHRev2tmnTV7DHtAQNuhlYbkAPTzel05TOxjDfACcp3U5VTQ6DuLsQGHjK1apmcOemuSyM2IYI0
5OKxsDLGXQf5oFxCgTM3dKr+pWiy71nSgjNkPJCUQ7jxg5bmvYJWnb5x8db2gpm8J6952Vh7wB3O
4tHlFJqTrq1S4Bgwou3c0q8Nyz4/7iRAjf+Qb/lRgCY7uUHgLluJ7T/n213LvCm2jYqek8TlbDMP
D4ACP1dTXLRk5KMEfR7/RbEwqb1+n/o5aKMsgV6BeAEgKX9M/XJQzFY7dOTqpSUpOEXhnQPBocCG
+0nNSDtcYC/FHoHrZ3pFctpWehwVHM0a7yG/3M41sQqZtao/A90Y1y60rarKzk2sZOf5mZrJL32U
93/pcGr/atfy3pGK2OiIVNyp9h/DuJo7nSBoQ179iGAVw0gwKIscVtwQl5eiog2Ds2EjvRrfXDzC
WkYRchk/UwZh3wUg7qSBkVQWlbXIfdJ1FmjW8HHG3ddCqi73NqCv0Ve757rEQlsUCH3gTa1l7Yx/
GbGYzu/BbkxVGEfYzKBJ6FLp1f45FY7toDDHQIy3x82ntz0rxeNE+zgaVMLdQDCt75BY1VOZj89B
Eg9fFTGVGhG6XkNGw803AgJAWVVCQX8l02v1iG3gDlJZBZ5oGWs5R/yCo24RguHJH5meT4flGFpE
gUBpWUwnzdSJNxxgq52ZIJStHSvZ4b/E4m9X9RetuBVevJ97G+Ajtu7YBJ+diKD8D+uswkHpUjXn
aXpoCrdaYQkXp3HaLaq4XVRtYbCQ5sPW1c3nzjW/Ij4+VtN+6zlGtWfQuPewnh1tB0/t/G71GhXL
fOIlm6beYlRHg6TX7qGMRgmqRYzrJmYUTa8uH+RH4PXP5ATK5zyc9G45NCO9Lldxk9BUAVl4Ntrk
CfTVe+Ma/Wkeu0cA7RcgDPR9Q5256jz4xkWQtCPmEh1ldYxpV1V/NYe77seQVLtObbVPOQcWSknP
y2jGfe/khzn7ry2DQ+tAAJjDAW1+x1XSdhB8OtCBDRqQV84gODr0kTG/B3tuguY6WfcNwkhPCJtC
9adtZARvJMyj8Rj7MTbZDsLGHFQxujSmKHw+qxZHQC+TaJ3Z0PX0Gr36NoH5iE8TNpzZGgn1mShf
rczqEP0qxTZKxXtqW8PO983PCmHxRYP38HjoEnfShxcwKoX5YiBteWkLkb9gF8ySXrzEdgO5yZl6
epTiYDzafj+fMGwyZkOF8V/G5rdvjUI5awlnf0dVS9ICsMTEltmtYIXZe/wLkyyetfnapjFW/cEl
vFlyHJA4fHaqiGqMIi1xKF4+UXn4l0cDwnBptBgSY36p+XX/T5KM6S3MqvTilWFALyT8RuO+ulIt
lquhzgRbnlwO09/XlFTGkQto5KHAydX21+u88NxD43buwRdpe+1MjhTz1uR6x7bRtOdIo+4bvLVd
BD9aqWaXsNKN42Ozkcg5oZBrRwrl9ACrzqSBHowrpaOH5JqldjAIM1uSJxOf1fYDTMnZiHG1UZbC
SJ0LqJoRYRUAX47rsLjCdz9XCCfmzbOp6f6oOoSC1Cp6aPVpthEqlLJUn5JOk5I+5NxQHXK6qNPl
PT+Qbni2iDsoObbS5h6nITmp3ix1a/Sd19QEctoKi0ZA2NKnrcPmJWP4Cj2mli94BZMzeeef2L/9
FwEl890rbSD9mSPRyYOvHAqTpUTFa+hHsXERsYm1ZJ6Th659C1XZnC1Y04493JQBzEaZ6TePdW9l
hW24Yf2Md54DSX/e3oYWr26SlEcvc9VTn8XB5rHy2UnT3yoF3V9bg8Yw+QJu4Wh0W94WRHFkGIuH
ZkgzzmXuhYeaftIiBy0HP4dQR7VNwoujcpzfkEaze1QIlfAnhUbYrrsGm7RgTT463SiOlPH5Lp7S
lDOtN29qgEXC8FT3zbH9b0EdhWvCqfzH1D6bWIH8ABwO27QA/c9dcFRIZSRdYfgap1b+xrCm29sF
flYFmhj2nsanlBegREGIX9Q0xCAVmk+tGLGCzo1VOyQxh/u7ZAbax8pq8DwgZ9wkZ5B/+0A25BVS
MK6IvWOwrmBOQgBI48EXNuthbRwzjMIdtGB9OQ4RAwSEq8Mx9B2xjfreWCc0CndDg2kkMuydAp/5
gykorK3YxZ3F3GHj1WOBVAxsrB57JYeb8atUnM3IueZlSDPCw6b1KyC+Z1sYgMFiIE7nMjEmJm+y
b7SM7SrxIEBSi8ebMivMV4EWMw9BBrc65ZeWpy9K+tNpIH9z91SnQAv9tzRJDtzi2ZMqZLl9nCBi
Cy641Kgho9JvV07jFThXEMMhekA2NzXYO5UGpSj0Yi/TUl9zcebQdKfxBGkLXxjpGM8mm2A11aBu
7lPpOugNhQ88u4I3vbFtI8LSv8xLXfuojXWb5xSiVA6PhHjKQqzy5iKctk8zk5+l4EK1y9y+5q5K
4ebg626rWKMZoiGwhZrtOjkdCWC264oGyT+CyMJ0IHRIgknfBnOOMmghMspG5zpf+kGGYglSDxyN
nnaOEnI6RwEDiMwu/8m7GvWOaiVPGd2c1HaZK6bpU8vw79wbRO9JJ6QnEQ0gAy012cwvW1rS6HBu
xmSA1nOOs5WjsHGhGoU+1ymrNPUmjkfG6jgtikphO7uY5uRiXnPJJS5WidmY2yavPlM1aK61Ukdv
/gW4FGBtA89ak3pMfqSklgo5O26wbfyM0iLeelMkwOO3YQBVX5tU/tT9AMUDqwfmbdAJekjiaOxZ
30F1boXc59j4zJCYMnjZ5pHxbbosU/mpe763NWJDHElw0Y5QMnHGiB+katkLNQZj3aRkAU6SBjXN
bpbG59L70t4AhVLZvHIEz3Ov1adzsqoi96YbXEnAbYPtozk/NxxbVX7alSlvahZtSFo3n6sIoOTc
E1YGID5y6kOV3t2suN0HSt1t4PQhcMpBPMPQptGrguZrR7JzJrXh0TCGn+3UKfGz4nmUAwaeyl9Z
XYFYHSDLio0CaJVGQrEJ36DOMK8iBH91LLVYmkHw/pj7deiZwWhU7yJkDtfZuv544KxukbW5rmJF
Ozqg1FZFrtlP8zO6oJeqIQjSB47H9CsER2MXDZpGWZwqsG6HUeoEa02dyRKhJ47te1V0axMtClEp
BEgz8XTkieptp6QQ2PW2Kw5zuyAhCYHujPWiuJjarIGocAKtHwmGxH5XS20uUyEd0NRRnaMrh/rU
WeUEGFXIbCGaF9InJ7rAN4bjfyvx/rR3UDHbKhprfRLksRH9y95htZVnK6m4kihjbx9pogPBvyyS
XclErnpnro5+AXHrPke+BsiBl4OpWassdkhbB6y0jGyTDPI4+QSuTohtqmmvhLt9ln4x/OWgZf5/
DlrCtIXtkuyDjk3/Q1uSMpgJg8oQV/iBRr0Zdci7ACuzLX4O8mZSN3mLHMQZuDRgIwv9Xg8oyEu3
XwKlaPdzlGEeQEm07MnyZ7ghmUVoV8fSKjcQeftdogVI+0eb5kyt71paFdcwyt07Jg/3rSX0+e47
+PLnGW00fFpdZ27VpNiRQHcf7YR5hTKUq9qgSNM4lV9CVkPuN5p6jfH1sbyKPDjnCOvmfmHB4Og2
9LjuBoepn1cV+3uj6REUtkwyEuziFyGk+pcffpab/SYInEJTJ+kWCeocWGe52v/S2CcFjRGvsYyr
mjCVjs1wZKbLKMBhC1k8DktOXOm4sk1maB0CGYeQnolm9NzAQXyBVNnsTb8sNlrNHoDpdDwVMgAV
i8buMSuLwqw9mYgwwAR71Q/DIWo7eZJuyky8t4mLqa0ByL7VHmMPA/6CdYDsAIe7H/glBEtZMSuT
5kWqGNwZw4/faA786urj7dmiT2++uw2VpZEbP5vWvU/ufC8nDFONq5sbYmcvDBrwMgyPtSf11yyO
fv3/vSCabCMcmFxlXSD/f+vJ0BhI+t7l7FM7X/Gv8/rY27COucoWs6OkHLNv7KKC6ks6v/6qPtf/
kTbSFQt841/ybf/dWEB2hMgftqipTQXtH42FIgBRDXM9u4qhjS6+frdsr/xBwgeg56ZzXu3awyJb
aclFr7O3EXDPouDAinm2GL6GJexwI4qtCwbX+CVpCGSctP9EAzPhH9IvEB9/ZfPWbST+og4Us4z3
f19jJk4sgw6Gq+NCc/Gi/a6cwpuWmYiAoutY9vaCGhlZiGkYq5yiBayk9gH4sl+PddTd/D77fEgj
HG8gUQiR2gZWPWC7lsJC0+vLvL0GusD16BaSiBesQHpgXTXX11+nV0LvtmMCWh+h74gEAmuI0iAE
jGh/LB9XNCg09dL1xj+Ilpwn205XpkbaQucE6r0OfWVlM9A4+Ypxw0kLmSjRjG8Nqi8dQPHicXou
tMDYuipJmWFIy94VWX7qfOfnXOUPwzihYtLhbDUYdHXVNU6jKz8N8DdHNjDwIi4JAkZmIb31G++j
0YzPPGlpgDUxJDOJEgCHzYtRZWIz963b0Y2Jl7TZwwvrafbdmFDBrpHZeKCUBBEYJM4tNeqgS1zW
4dpo02abyK66PCaZbp9OJu9j2o7GizZNv3hh5f4/WkNAyqxUzECor5SB8TUrprFpWMA2WpJqF8NJ
vxlUyxsJbmzJsj4CeVY+msEkjBqrU4qcj7xoo4DFUkXtE53T9EVrJ6017Q4fC/C0VWsOwG3Al3RL
ArW/iQFPhS9UG9pCE220BtUDx0ONmtsbriXEqq6asEyZB5uIAuI0dAR8jVahXpVSE/DgsvBq1OUt
ayMbZh/97REeFaatGAEw14LS1mIzWgom/paCCRfAGZmMsv7vndP4U8POxY0j09FUutZ0mv5sm2Fj
bPNQC7ESdcVwnGstnCjNFl8+KJW0uKDZvM5H0Iijy80PtccrJm+C+KRGbPxYavs8TvVDIHVtH6Gy
opCIrynqSLRHa6+CB4J3xV3rlBU13pRom6rGh5xwbaobI/mfnpmQTA5F0ahMVhDRqEQqpY2sTykX
wLKng7COQ5JQ6a6Oe8X063sXjh0pJ73g+yKuoMGOdZHN6G481HBnLXQAEYQ9KRidvhOG4vzsPv/y
3f25i/PdYZMwbUxemm3rzh/OphhqZB60jnlBURCeElMnctggzoXS2vrqOA0hDkbmHdLsp5Nr5Zeg
fEFkXL67Y+XtakKI1Azs6aA7nOztUEVBEqZY4lHUpuEchee/F1hfntLcbZ747D91KSiip1dw+/1r
jCh5/hdY4WG3zEYXwzRAujqGexCptWntPl2KwbDJVoBYkkU+ZH6XtlPdGD5YACgvffktT1zxF2uE
NhUwv6+Zlk5VhkKfjtH0v9/XzGIw83aI6xL/YfDVKbr0m2+DLxoLsffjUYeMrz/7vh//Mz0BqxI+
RYUA4Dg5m8JMMVHT5iT55fywIevDWpawF4IxqijfsuqKkTTmiMGp/L9/UhTf/37jDh1ZTaesMPgI
fyz2Bfc1N7mPTHc+6EzpthGNwqUwNIe4lOY9x/DhkGOZL4BpfXC+g09cSvtL0TKLjgPYLv00u6nJ
r5sNAWFiGKxU0Cqw+NTgwTJjB/A8Y3SgNk9lY9JAyxFttoHNOAHJ3TGGKQuToku3CrxK5PgOU+IA
bTFGm7tbBeVCxTIEWQaiqBOYxrrhtI8MHOHKMJA2x7wYeDAhj2sxQTFzkimZXYT6zaWZuQ6tjkan
PnzUhS+ePNSY7tRvmR8IlU9WWhfmWw4rIP9GE9jX1G4JOt5bh9AHSQboLkzQE32HLlNtpLRHpm7z
Y9vDWowxjWjAfCIMzc+C27ypPP55MjJp98iDKEdLfVUAmm5NAqBRkFkbK/S0O9TWgXRvIhwDx32x
C23foCG/Ct7UNY60n84g4l/eFoVe1t5l3IYjZNV0ZX1vO3Uh1Tr+QvPwK5mT1nR4HN9qP2VOmY3f
lKJDCavSNSq8KDi4OtkgswyKEytQY5SBZcs0m6A+yxrEpcqZnCcarQtL8D0Zk17tPmtsUGP4O6vA
d7TgGLsJ6tS5j7oDO9gfnLtfgP8vR8rS3RBkT65l0SgM3T33S0UyDjSQ2fMRDom9wWgFt25yRmjI
40m+CXcRUOzN7F3hfH6fVT+ep5zmTkFjD6QM6YJ4WWvsV6VHLsN80zRDR8ZNpFJZit7ek2+s79Ez
2dMAgHlzqRMCO1RxeOlG40zth51QD4drYfq3rKmRzPUAaZaPGVjHP1rnKTHMNbLxs98RnmjazvPj
VZYS4JDUIUpF09qnymhfA5V+B+khWBmspqJ/+Zw3dfT+3/fmXGf9vqZwoKSQdHRD122ShX5fU+JC
n4TXfFOB8T3CffGlK6ryhnb/lsPO+lKx6CwxUtxbX2v+b1M2cZP/Q9h57biuJcv2iwjQm1d5L5XK
1wuxLCcnvTdffwephbN3rwt0vwiiVJaimZkZMeLWeg7Fus4EIxWh9mk29yE0Swp6OFN9GmjIs9yW
xUEpv8mbS7z1V+zTznHt3IRUAivDa7z+UrjMO6U6DqTO5HJVsVpd20oA4r7HvwYIPz5DM1J++Er/
XCF6o+DwfyVivEWYKU/CLhpwsuq9RkX+nA6sBXoYCrQwAo/80qlZUHbAoUrNBFFbShOdSp9/ylTY
tHiBzC5ScZiihvSxXKM6YdJbJ9a+JKcLmNF483H1g11RhoXStOa9LPKrFrTDuclWMjc8JklafPvv
n4f1t7F3Qje4TAttGhOuhtfvPz8PJJd2ZoiA7NTY81+8KDuZxDZcA03bhXrvk7FS9RZEvDUfkTw7
ev2bNOHqZayftUhpr4Oof7nNnsvNeNagx11C2BHYyrcAEOqnJulBSE2mlrBEY4XRcNebzOCiRjNf
9dj6GkLnmPev1SiqL3yvwZZRnLOwY5JqZt2dJi1CdRMYI/lQZGsgBNFFL4OfXlvg4GlEh3IDhtGj
zROIHvQ2itCrEeGjHYzuSOfs8lgry1AMG2viJ+gd8a9GzZCNgoHJJ2PrUvsfvQHz/7t1TsiHqZTF
YUV7YPbA/aukLUuRRnnr08uGtYmKWtcPA+2hA5mckji4h8tqtlo5Unt/+MCysDuIwf/d1rW8RoaH
DrtLvF05ELza5ZC5wm2bB9nTrLg0dMg+eYhMSiPBfVcnrAWirjKvNt18cJ3twwgXxPpn22ftnST7
gQ5tw6149MTJl5mK86wZik+w8b/+9GlJztkYVUzfOG+IzdG4ePz3w03/63Dz4AxhW3YREuoqON+/
94vwbWkYAn9Ql0f6eq6qiP7p+CdBUoZOUu7tPrW2luhQJFMR485p7+iK/7XlKw0TW914taPUuOa6
757GITZHOFuKzZCTKSNoOg033tGa7tNzsdzl5D9o9Yh76r//R4/uxL+uaPyoqai0gZLgz9Y5hf46
g8KAyRyAo/t4VXgbiKHjhCCByEwpW4/lhI7Ttuv78P44EkmZ1Vd1GtvHKNGNnQlKnU5fXG5TNVsp
ZZUTu+dab1QOO49R6DdZKpyGuo6s147APaTJdl7KV9zPn6Ytp9cYYPiCVvBkz6nVPtkSlopYfdoc
2qBcdmZerGc1bl1E9sbouPewRurPSqdzEZt4FvP9vw4q865IPIpdoX5TtXADL8W4xI02HJoq8qgD
RhdA/CTMMOSdJYhynOeFihI2Ry5YO9IfplrwycCGihRBO2AAUw+eIrQDLoEvQtW3c6sDtea3NE62
UEjrW0LM375HJLwso9oiw7ckh3eyWjqplGe1apnJ2eSLtNyBSREpwVbjFY4RKR9Yoh3oaMrPEI0r
Mj4xnK2AeR6+MMJ9CYcukap8FKVbLcoJuZsFOu74yQoBBSNbW6TNdFemFyWpjRYrPlGccw27J8us
cOMloyD10wD2MfmMmHL/qLOBQh0y+1hBX0ttHUuLZBAS6J+Y4Or3pAygmdlNcrDN3togTDHhBjwP
5ZRDUXNx6wHEDpyITwXV3NJppuaTpx28kq5sGzHbJtW6WQ1qtOqwHgWL/3W42n8VPJyCdCBshGce
0B4Orr9W9Q1i466BGv88re6qFAPRaIfdkvTOP8/m17TptVLm+gsUsI7I+BNq4kMUDwax0aaxLcuk
OMODDBDiZ380DvkE+yejEM3hJC2zYwLTQB1wIGRVTuwuAFNZ1uBY4DXuqpTZ3QPHovVIdx9fY8Zt
Au94PlEzZfxR6Z6zR2F2NKbVVcXOOqdyO1/HvZgBeSkn/ZWP3bKxFET8o+kfi8kYoyvo8ObNluUR
BF0yvciJhDLNnZ61mmq8Bp0UMOuYrGLiOXOpJW4ihu539ESGGqIsvBV2B+c1V2o6VAXKzX74COye
ZHgrBbc4IKzDZwZksIKIlwyyX88NoCAzHViDPbxpJX4WlmQyqynkD6V5EG7nYfQA8mWHp1YsZQvO
tFCz39MT0t/z34IncnplejK/Mr0VdGeVNOVf9OA2jMjK777lkpgQ2NWzRC2NGtiPyIRK6p99FSHw
CmnkUmQqz5Umh2ejNbfN9ITWXf4khuTuN61zL8J+z9gnPKpT1+Lxx//fplpGZ8sY4+c4hDTeMBY+
uHo5fqjZxury4jPQrAlD7bbkCYWhunQrt0VR7YGQb7T2JVVlg/+NBdW0xeifWbRPNFDaNMzUlXxt
E2RxKYMMPulUybglEXBR4ie3f95QTNFuklDT7WwR6VDOKtHcmlL6dx8xwiUvJKXC4HDxUjR7iY7B
WKW+BA9c2ViaPF09pGZIGTo9C6fXgjGamDLP/kRGztXeee97daMHUfi9DRNz6TYDEtepnkLdSsZH
Vgko40Jcwop90KnBcBZS9w6kTYv1fHUe3HwBCXL4lPyCDRigfhc4OhmEU3BWFTJH/jALcMGEt1ig
/VMVaZlFbmYbaJ9j7b06bZffNZMeDQ5HYwEKQ/t0fPGNzDoDHiZoj6ArpLslHXAS46i5816Uur7r
VSfZzH61jCFpoImYixyvh6mmrRIcjKo9mhcjINMhIlGsNnyk+Kk1EvJZJnfSBS0CaKgpBfMkAqMm
j1DX5z/zxqp3Q2dgVqtTZSF47RD0yUA/J+ovQVkZIG2HJ3M6AFwGYpv5Mwhr6JSWcJW3OIPBgtK+
xAOeB2RfQYrr7fa5TsP2uWy8tSwFkMz5/LaCoQYRlX1rrDD8bkGf42cAWPHyEregWVirEbvMd8N4
duJY+0pgJ6+VIPf2Udsgp4k481u8pQCgXuYHHJLlgi5Oepw3cW9YG6+DZNgMuD+dOi8vpiWe5jd7
Az+DKobwyIqFCKfpGeYZ7Z5PC26NpLoWsnWyzGy9XRlD3mxCkGfoNkZ1H5m184RT6x16uHHsuUQQ
zcFLo/tW97l2w57oPDV2bJwRYhEizFt23QbQif1o3XDmn5CAH8kOZI2FN9m5xbrFXChBijdtWf3o
3LICTHuko50SrX5qR0W+peNAqkBUfwUjEEDaEzpaPE2eKlGW69hTJCwW55QXVvkTSOxnEjjaK3y9
DimxMhKHMfnQTfRgdm8o264K7Odu0OxDNCCktqZ7lakPwwaWqr2G3aUf8rrTriIf1kHanZuJFiU6
xzlnZUDs6rxdGH65MKhKOWxdLvDEZzUbe8Z1BGZBZIcGdWTaVJReXOxavIQoGEDEtuUqdM32SeBa
fEknzyAyZmuPP+mHS1zWqY38HH1XVTCdHwVJwIqKlth3rroziBXcDPPDLEGc6UX1OyV8sCXR/AdC
bp0TAeEACcfA1cnH29POwXKglf5HqebrUE3072ZWUrA5FrMcp/NP5YBtjLGsxpz6HKZt921sQ9RX
QfgNrYG7tkbNeVXsccMKzwEF4HY8y6fY+Nj5lMULRonuI7HyZh9hN0A7wVeJwbnWq3AwytssxXNU
8+wbdXWbHR9RY5//8z0pqG1DzQbeOSn3pi//5wumL/dUELT/+c1pPpwG4aXZ1RsSbM3YTmzLjZ8S
6b56owVv9f8efDMablzjsB0gQWbR774Vs/+glp21ngsgnd7saTCtWzDfrSyaposIG+bmX+A6FVrQ
RuoW8XBF6BxGAGjrzBqbt4fAkTa6+dZzmdl0Tj5FK1QMC0bXWYZGHmyzMXLu9FUtbBN28yNINNDd
AUC+JFHqfTHIwzxT6Q1yI4sEKMND1jVvcw7HS2i+9NVn0pQfp2C4CfdzJoMwlSCyecRQW62NkicN
p9jcBntMw+enSRS/FU6icYnN7wn+QXyJKnMV0ZwFLUBh47rdIjWM15YgScX2JIoWSuHNoGofttrX
u9SUdr1tIzjdQsOSPZu7HdoBB73Tnh4ubwWOv4pbhpXEKuuBQ9BEWz6e8Mqkb3FtYgyXo+a9pKii
CV2Tp5brxH1GQXVlqKw9VQ/Jfs9/ebmXbFGQhXslU1zCSfP+FA8eFNv56SCL50Ajsxs1RX+aXyod
9ZuM1ezYms46BlFz0z01eSkV0kMsK632dGWmiUhxxvjVLASp2E+tYAkctXXw1BEg8nimEoSxVit3
6RX+fkT2DKHHFs/2VDpX5GV0Q3ufN7gsWOtQ68GHR6RIBtbY3rPG7Vf/PMuaEk6GhUh/fvZ4N1Le
2GmMBadep/QmbUlaaKfKGh4vza+nie6ce1IIZQWkXHW7/NZ1iTgqqj1gl/KrT6us18ZQJj/mr2Cc
ZWeR/NAETuqm8bprWbryHI8tKkF+hRrfyAVtL2LamH9DUAVfAIEc5nQoWWdN6/yQhKGxcsAXTifK
gRws+RNB22/fCJsXuGjVFu1sSoaX1z+ZSm4uRECgjqpDjFBl/DQpG549Puwjk6N8BYNenJPCMhdk
xvUrwqjGzWyfbKk2EAUY4AAmkzRUfXNtVanywR13E06mziz1iKjtGvWGl/vEsnTSNEdIeGqlOjBg
5rRRTLzM6JdMGiOtxvoAW2U40lirjDcMZtXvzIs/+U3Vu19EwyrobfMS5eQWFZAzdxoV5tqd4r1T
MIsocPr23Te0Hx1NmV9W/PwQQKn+eHVUfTjpBcov9EzuNvHRYdtlaLxnBd4OvWZuMqQpkpGxrNb6
ULDacGpWqtoJY0T0OaZhuYJVzWpPNYsDI2Sx1StZPkM1ISG9mcRWNFQ3ZjKOG5SZ3Srqe6buo0kr
1Q3FU+ga7sUe5I51Cryfqtk90H/ONH0cIqvkOgS8idCJ6ihlqCVH4m1uo81VbV/H/rWybHmvrSkx
K0+sk1AMDNtRZi/EYFvfvMvo5d+RHsSXNCE7/SE14BhiD1f4I5e5S1PfHTN7bZsZR6Wl0mxgcTCh
rYPfXSxf+66jSUahV12dNA5gcMvXeUvoXXXtmrMiMueiq4K1PofyAqVVGq2lMKGOGPycqs/1q6eO
JogCFSGjZbcMSoYIP0MtkgOyTPnUVepmBIX+Mj/UhL6lsvSfwkhD02tYwLJ8uzqFkD2XJBHH+wzN
xirDfbd9fEPu19uGXbwKpu/ImbYdWZdywEybCktOTFSZt1Han5Fqe9C1mYosqyIedlhz2ucRJuuR
2zjOsKDQr1LrDoXlKvzCDB903A5fpVC+D/TF7x58m1OZ139eNyv38Tq5KUxfmGGgvFeKta3H8i1r
wl+Dlvm/dPlWY3T/icmeeSuX4eeKjulGZz1ypMU/wy3k0mmLQ4Vy4qOHvrNIisK8jGndvtYkErVc
Oz8sEiIPhoUTed5UnR4yQbsWPig4JNcpu9DNr0KjYgrytOD/4Jlo0uyIffycOAQdd7aSv6SpQHCV
3Uv8KN+c0D7E/QiN2ynRqjZp8asotftkfSwKVXt3HHqatVTLp6RCfYROIoTrxSyVNskUcqOzvwjM
WYG6AFP/HORuvBKuVj6PqUH2UhBWz1ky/HnWT6/J6d356wKLaAS8Ss2yLrmPwtm29pznzY22Kvo6
209/QrJX8vKndEBVOSMu56CvtX3JEHHbU7C/DML+bQGZXYIHCAgm1Rywgn3EANau3gWC/mzIPS5B
aEu50x7HEXSL6fbRHas9V1DdeKelUC1wOYRLzPjhrrPi8m5ygJAqHKffZacvTPeEwLP79EHzbUVB
ssXM4erJ2nWUb6ULzWuBFj0l1onFwwYnWrLNLG52vdVW21kLQNcrpKhGQfuw54f68I0alLjlycbJ
9Bb6YVWcAZ36y1kQKPWOuBk6h5t5M1LhFVH4avsHjEqtP/XYd44zjColm2cbBxLntAN2JIySH0lT
bbMijK6w/VCmCtIIs1FrloBY85eGNfM6j5161xWB9VGSJNX3jvlSBcI5J8EIP2N6HYhRs9LjWh7m
zSJ+MbS4XIfulFWh5/2VsvHTNDpueXaYHPKUGnPe7JBCb0ge8jdVFBkrvIjKelYodoJU5UG6/Wb2
rwfT/SqcHuY3KkHOp+rUK+6dzhmlgnM2p4f5GTGFnL99ViyoDdUDS7lzLhG9oi7PjnPTzY9e7XnB
pVXdl4fZFwpP5L+OXfYj8qr6l0rtbDSS5kKY5Uu7igT5fyoIClhfu9piOeySJp5d1a6h62H5zdla
zqO00bK7c0E+LJGzrhecKkKGDUqYVan52qaxdHmfH2TVI24J9dO8pQFUvBCzOSmkQirKNwy9Iah1
7qXkDnv3eiRjdB7tTV/RwlxZhAApD9ZY66+i/WbJMXsp4shAZGIUKzlM5I7CTFmMKAVBk7K6zpDd
qK69XW+rv+aXDNYCicYOUswQEu+0vxsH3Iw6e/nofOsYPU3jvYpfrERtuJMG1Aq0MxYlxqMVGS6U
Opkmi2Pb01odyJNj0KckrLfq9JqrX7ZTeyuN7uJ+7j3mY7R28bPtkyirdqHTr8oJTpQNRXccBJlG
82bqYwSqRs3G80dI2Mw0aZnSorsOqEvAnMyEE1tKe9+n/VfWCHcBHshCS0CMfWaOG2c2VLRuD8mA
v+eAp/jUpQA8npoID7A0gSTkgyiXam5b1PYWCr8cDJaGwG+e0jTVWJ7pEL2JBkulYgPaNx1neG5C
ApUmOYsIcSkZFXepaSuPoy3TULlGD2EQuGDcwz5PnnQ/0Z7LqtnmzCQIccW8X6U+Pegq8r9r6e8i
9oMfyczltnwAoqNjPtcgm3dJTjzbDMhLZDxsmzDr5JKF8HgjNLZYOwQjMxigyQCkdqJmN91p3uzj
Zp/ZBp5mNzzkoeutyskQqZmDutE0QY9vIh+YbhievWD8lifqZL0hlaaNXQUMidWfGIOHAJk9sZ3i
Yp+YrE5xNQmkDQtxcoNImg68Ju9w85qtYhTRIXO64lJZBjHYIKotKBWXGHnBgd4fY0g61a+o/4+V
YlyhWsTnWbiOVB+0hb0JZRlvKq8nr8KqmWMwy95oA82UJKV7QumZbWtDaEuikpqv3u33ed8xhswy
kEo63kqrIcsHm7x1yjTohAW+PlGO9Qf8LDTtyUkbYaptFa2oKOdpI2mK943sN3om8xFSNLVcK0Ux
nhiyfu8UFNxKIrYN843XAK+CPZVV1iC1Sxz5q372kioS6Xcgm6/5ajpfYBXgHSTFDcMuMbrqnlfm
roazTXI2QxZjKMZ337UPKQu/5WOq3Kcly9VATz+b8rmclgxJYBibpnSoGcNiFVqEQVhExyUrUTIy
bX3xA4Y6Rlk3xpCFo9I72uo6Aedxguw03ZjcJHa2Gfjl9bwZOwqtBC+rN2MTq5soV86zv3x+yIt6
BPhXyrWZW8TAzuex6zrpVlfGHNoFINL5H5v/ReaQV2Fn6qbXxLgQZpO957F1M4IyeuJqIV6HhBCf
6WUGZmA9WutpcPRoMV9nPZJezqNrsUnu3U1JsG5Y6UDFKYOdlfkahnxbVOv4kKnUK5Fl01e0zeTm
RySJoqx4FxU/0ykhAGQR0W2tV5565cdjK4RsNb/Zwgz8H+OBv3DXnkE/XVO5dVuaPfkw/1LO0J0x
rA524r1srGDfU1IPQDUMwMFOc89hcT3TOVsaQtVf9a6jCFUIGtGQrc4NBbXp1zMBrm6d6NJbym3e
4hTL/wfbVvvLXulhbgXZimwGkQ+3ib81wyys8J1IZlCPotpIBQc6KvDnWafyuLxAKcBLPN3rNStd
aW2s/i+l0d+zFP4KS0NYqgL+Za95f81SqiSEuuJKeW/ni1Ugio9mtJMfnsmNaEIwau+ojA1Id0qm
kQE8jTRVU97/+6emw7lkyPjvIaRpIvlCzofJhx4BKsD/HEKa3mB4o21nT54bhXevb18fFi43VPw9
xkdKCbfyP4SfE+s5BgwfMVHs4QOoX9hhaA/SXJ73XJQyr1HzIb+oOpkCCTaIDwOf/NqQxLJHol8x
rM7ftS59j3OObdVG3tLk+hGBr4RdkLHEVuXFsOz4eQzHYcv8r9qjHWtucFOZsoUO/WktGjbCC8oD
xkxvWQwN4hoVYVKoayQcJY26IWspoOMx9QGZqxCcHqKYDua0JGLW4ZMtcpz1+/nZCJVg39rlfRw6
eWKik0HXDMND03C/Fq39M8iFfgtynzTrHvGs63SbBATPahybYUl8Dw0P3b6TF6/d0rz6FcVR8Wmg
56JaGReBmganeobs5y57qfBfDAe18mIU39OkWcX0/Aiw8TV/2feZhIoUM4oexlNIZ/gGOqDfP2RT
Lb2zTZBY31CGmL+Lt8TW8ttDDMzfTTc79MGIj2ask3kpTgmGi1oJgh8S6cqCWy/U0UlO8uCYxOWo
rCg5KF65FYMvyW7TVhnsxgj2d0mhHq80YYWg8ifmbR2YV8X7TlO0egx4A6hiwkigB9HrAPs2jUQj
PuTlw1qHeZWaSA80sP1ucrWgdi8bBPkLzVAqgqNGDwMZvfWwJNLF8lX/4NYhUTc08NtD4VnyDqSN
lWhCF6l0HPOUqUW4CHJ9WGZIWV8yvX/xCiPapLX604DqZiwayoOY+fdnLWKz4cumKicS/uoxb5Ys
WLdYAYvtPC+ip0Rc0ruKZMZxw2bbi7p8vKMvXVOxnmVcPs3vNB7D9bEujCcHqIUdtdGpLpsVnavw
4KG1O8VAL1hmKt+tj9kD7Ur1W63EP1W16fZzBzGXBKQPyFAGv8K/OoYdWFB70Vn5sKpE2N5djAGP
Z/NrTJxcljKEac+8gKwnrwnT+tXr8IBt54+xylduwl8yDRUNz9Y2JTGJoZ7XGx/Z+ZfU8kXt4AN2
XNkBcBTGqm8AKc2YDy95R6EMzVwxyCbMaHGMFb0tWhbPgA1JMrb8c1f1J4Wj9j6PNcwm1IHAlcmG
cJDTn2tDlV97VPcrl3H6Tk7308IMLo+970b9WnFxaoZRWR5mmWOit92aAFTyPZuxXoNxdRZT1BPx
XiOQ6kpvDmpo85v11FnpaniJu7w+yAkoKC3gGQ/5Q6B6JAb6weSUpOe5M93ukjXjiy8QAoc4w+Ow
ksRMOy89gQaLqNA4OydP0/xBAEwGKaSR+F3jeMKBP76GoUY6yhhgF5GXcRKxNxNaLej6pamBobWY
t52cQu5tpy8Prpp9GMA7WdgkhQ21koTWWQvu9rl/HZSNkwo0ZqPMll32rRj75rvLBCteqOB/Vigb
zLVtO9JaagU+RRyy43mwELDgCWH4hCdn+Tg/HSUa9oWfOoiLQmtjRI67nDcVxjtPFtgPSDjQKBnS
XofUVc4oF/794MfIGtWsGNbJ727s7NMsFpofZkyzS4rUSvWsZjnKGA4eQbITniecHxxykdu2bx6d
cN9NtBOtdxQTff8+70ZF9TFAOxyfDoOks1/Ffx6mcPvDg2fsWoBm/nOeXioantzGSDbx7DlyRPZe
4wjHvCZ/x7g1L/88JIUbruhR2xSC7vYxVzBo355N1fuzSRIdtD4SQYkjdeylMh33Vazexj7z984U
zdIHzM574bEMU/rqKVe6aFmquvKqKC2gq7QRJz3Wsh2jU3MlGnkbVb3hZ4CzMfPGfE5l365NitM/
MBGrgDc8gSplrGH1UYkLVRzjGAH6uSqxYT6RR7AtQxGdA0t/Ke2Jv9cR1KXiZZnvCiLsDUIn+Z5w
yn0PyXLcm3Wj7+161RqduFAgMElEHc461VlWDKwPielUr73wGckmy1on2SNNsfU8DILwWJ46l56n
nJDTowTHIhkk6LMPr/Dr7MZEUtnFDpfe0u6CmyLDJVIXDeVbZ2yqvl+bbaOcO7WO1pFoxtcopjXW
kTeAXrR5+of/PGgkjGtOc+wi9sLQORUhnYvRj+u3wXCumtbUy3IGkjdKcdGDcvggfDHx9G4TexhX
doraFYsH081xWuIfIABs0qDOJsE854ya8ZexVlulFIQ7BR80HcZzjqFpU9Za8+KACyL11ASwz+za
bIddDbr6ak9d3LZL/GM2dgot38lQNAsnp/OShFP2PdZBgxE4rkkjfq1KJzpIs6qvqrbNnITr/UOe
4zPZ6eW3GaqBFWUg44maJObCb1tMj9pR7fZUOZIwO/uee5X7ZHJrujVd/alZZnMVDrQYqeN2hDEh
bkEX8cxEB+T79S8vioksgKsTEesMlm3WQMloKvOsJzwg1oZSxzpiKSuPESvP5bycwh4oN7Ogqmz1
n4nX5RvXz7O1VwhoypMwvenQJ4eD3DolntqZXqHy7VzN1YPT+9GxGOl7PBxHaemBTaBpruUxmSIB
URKPExHhULie8S42+XIC48UicZprbBXqKQkNRBjSPz1meQBjxNJRlGIlCmmgl4Pj6SpF8JraFZ5g
6LAqwZYKWcEz+yjQM/PcEoV0kZ3xZY95vxNJ/8tl/r0njfpAk7Y6N2p3mT+dweVDnT23us3Hppae
j0IgqwmkNRPgtgq+4KklPqi9vmvp9W8woGNCxqWZqHC05n3Wqj9dpuGoH2HqO0fSf5/nxAWW4oyr
J2IK9okbwpFN0DjiO2zatTMWyQcx8r8Lg4IkwVCxZSSdfXW/Az97IjFQeRcRM8daV9/AH+RQZRx4
PlNfAK26gzQ+3mR1N2X39b+y1tauaUY2elTE58eoFNEygA3fA8EC9MMZ293sDbNCzO+yo5od8nMy
1j9bEny5UZPEU02iBup9tZysqVmXbuVoMGomzIurdJeeQHrG61hBA4dyCIifFdjrXjfGrSYDmrZK
vPHkcIW14n7A700IGMz7Qy6R9FsDSpGZiJpZTbcKgaUsalA4y9lRFxi/M8aol3HwRgZIowYwywjO
Xt7ELEl0c2PUsEB18hdgzoBxjt1wy14dNzBv1QVQO/8dRTCCLFyPxFpaCnkXjbMYpJef8vhiFh4Z
ZK6smekVN1/mX3lgX+cGGLXHcEIx/SCLNTaLZ5nV3rbyi2M+5t2eJCDt1OIhgla9rfvxBx65Y1+V
7iH2XePSqRbxr6GfbyGgrDoigNezcB7GYryc1YttBfQ5STDJT+LFJG68ZYBBDQIUKEo1d/MTXElj
G9jdwe2c7DxEGaA0dAXPBGy/ARbOzkjb/zxYg86colyRlDa5P8wK51FbU7LWb20inulZJ/t8BmyC
VCb7AcreHkpfNYjzPItP++yjA/weBUW7fxhWfcKtaWiX26IxNmLyxiemsiWk+zj6Qty6rHJPj/Oj
rwlOpwkDYy5sTwq2+Yvje9q6rAlip2cyxaO0bnyoaX3iGLTLtYbvYTOm5bAhDFVdD9Vo0CYkdqwd
AknMoqRHIhThLNw8jOkbhm9OrBjvVoU4PoVQqpTj5h9hcOIyh1E6s/6zuraILAuaylgh0Iq3s2ar
81RvJwmKWJY9v3/MHVJIHKunCdOA3UAe8dpKblxukeHciJrnRhoIWaqg+o6uX421gkhSMxW/+kAl
dPK1yR1Su/wy+9kVntxVjfKVWXbzUufhq4Om4Lut2yz8sp8UL/ZhlkIgPCVGRfPZhNgzW9jDgAHb
w7iL7FalEQK01UUuwD0zGXa63jNil4pz0TwD0gFgmGUS19a3AaIsOhrxlo9KB2820zcMuEjhcF7K
BGRzQ/zbL4QtbeH+KkufsOiy1K/jGB26Pm33AgXwiun28FFP3X+jmMDGRXvVfL/EfDFu0tgK7/OV
bNpqWB2QLOuYh1r06ItaQzvODxlgPL678ddWodj7yZURNI3sFl4giVG3gmMnenxBHrhTwuo7jIrO
adQd+T4AH2dk0I77mohP06nre65/j4cwe6mUt8ceCWw+AZ1J9yVvVOyOKCR1PVd3AZj92TfRaFyS
zC7Ib+3kqvBMWlaNRdY8VX1wykrBiigwGMZC5cWiMw2c1VrRTyZ8eJSelRW9zKKdtjM+VK1Pj7Wl
AX8uOm56LmC7GSYOgB9SDd7lu9U9p0rbPzGU0O6iscRORuWrXitf83LHAumwcMrYvekhvbrW/GkX
nXJCMmWuqiQdljPUNKkifHVBv/QIRO1WRjqy1sv6n7qJV7AvE3WLTUdbR2ayHmr23WNMPmEEZ2GG
LdJ6g8wiXrIHak6/odWBvDX+0eS8Ojl6mMJn60lwxbx/SghaPiC8WqVjyy9zHDvZK/6IHSE+6rR6
7jNY1YsajP1gG5dmj+OmtZPwBKHVWoJM5chDvnRsCnNSZRsAXJp63CpxaF483cKe2vC9TEw/vJn1
k8jkPkeKsDOAuhtc53Xib9AQLOxc6vty6hmJJORTz+onzYw6jNOjsgwS892wGLBFrayvU4Yioylj
0ePSvVUaVVAwsHSuNeVN88pfIsB5HUyAFrVGz1uO0aINIrEsWqH8NKa4r2hgCVh47oKBErhh7zJX
qY+azUUqs0FC3pwrMhwUMBAQFmNxmaPNKhRzy1yPtBUDEEnjBovzo4JQE9EeLXYm83oaF/MP7HrF
PjexJPh8jL0T9QGizL4nGMKSO7QMJ6exojcf/vCOTD8iq+vyZynVzFzUDPrM0eBeqveE0bLgeZSx
hVJt2+lmq6s2uSIUxpfCG34NmOqABzQHB4zB12O55vqasUdHB02nwoksxmsW4cYVisYRgYoGqCMf
iytIR3/8bFkFxlalj5kzbn0Gu+AzfRs9rmaJsqgoBt+U4pyCUIU0imbDFNU+7VLxocXgjvM+jiAc
I3VWEJq6AynNeS9ePWbHV9gRPxyBhinkrrIwLKseVzmJTQcAvr9to8yuJXISMpw0NOJXm5X2a0Lc
8E5x1O9N0rYv4HtXVhQbT9AK2HK6ZgHu8Q+R/nGLyY3sXeXkXs8UDK3sgqVQi2MfqljcuN3tMR2E
WxQ85fL/MXZey41rW5b9lYrzjlvwG+iocx9Ab0TKS6kXhDJTCW83/Nf3AJhd557bEV39wqRRUhQI
bLPWnGOayqQfRsziq7RrzX2IKGMdCfjU5qA7TMIE1mtz/AJEHU+NOrHSfcnKl+nSE8R13LYyBSKI
e1YYxAIODq8AmWT3NrJA9qhAgWkfSmVbK4nY+RR9jvYsHbIit4ECrJekM7f1iai8lGjsFv0B0vtL
06EBJVmUNlRQvsmys7dyyirQjYl1Ws5aI0Hi4bcgTJdf1iYkQDN5FWhoxtfC6F+crqSwJRK2OlkY
ZAdSP704i1d5lFnvuMUQX7bFBwbhbSeHr87K7bM7Kt1zLTvqg0Y20Me1m42aBslmUbV3w+xGqvNg
LcthW2m9dTJh8yFanx3Xy6rQDKb4wc+zYp92U7lL9cl6++/lajrh5o/FoG+xStXHZcYwkUx4TpJn
+6hJqYSR3/SYBgoAVhC71AHNQz9T/tTYOYiBcJ41JYVsPSYjQdHUv9GhdNo5opZ3mwUG5DBeRezz
OTQDzvP5ZqjoHFMSQEMcFepDqfrXW6EHJdwX9AD304eFzOEjI6ksabAEYk1gff49cMNkVQmLdr3v
g/Bx4EdKg+huftfq9y6o7+NvDvgMymOvyzwaxO5PM2EKLFSUKFVcrIOyCVDAGNvlIMbowa42DTRf
XjJf37bh1FzNpfUTZeNOJuNbZYTVJddV5THFIBg4Zn/OQU6vK6fCD6l3xhMZT8am0oL6boAtsnI6
AXJrLkANcwGKQxxQlms3gaAPmAlCCrReZtu47logYauw7rXvYM8qQihi+6w7kNGsUpRruEVk+/iT
vlnOOrhl42pQ/O8FyW0XYMOPZVJX32yhIg61NfzNfSM9Sl2c66k7fOQg7o920oS7iKWER2BrcZcK
cCrLvSlPN2hPu11t5ufEH38/3faY1yiAph7WBu1IprCFMJmbWm/soz9+wz5kw1SzrNtNOtj2Hps1
PFkp62rbukjBvQzB3DkI8B72gp4mHcRRWGAcrDk8l9KHsoLK6oMeJka37flZWm+UFUtluCsB0QIW
LiP1vDTcldr+EGQF0JSdW09LAy40EaJJFlBlO52HshpABvfje2k3CoUQkoaXh243bDDmhC/zTLRR
pslvDk3hfgNulsxMhsZouTH72AucMD4vz4l4JKo2zJ6yEtBvQuG9hj9xTkHPXM2OcgjuyOyHT7lK
Ac/9odm4zGcuGHhXdbe0VtmzOixdHXXXmZ3+wjyB37oY7lXDHVf67EZZdigQXUATFsp9aLEeuGkh
+Cbvaa5kz1bPpnqUMKpvDymmXKc0OTU40o5mSmYL/ZKQgn8jadM3onqYopcmiafHYb46pd31K60N
6YeKvt43imzIoGkOkLu0Fwbztzyxf9HDwCuURD+iKrrdCdZKHZXHMR22bjMvBKeuGPZQpd+cxb4V
Q5qxo/t03vfG46cWjsP5t9ziKRxIEMR8EHKaNe6dmzOMGUkWME2I+luqXpdS6PI0cnnMzlH/GlkC
4EeOuoswD+xNcRuN7/kIU04hcGHf0Fzf6kR8bNORHJDZIlhsIdgRc+L3JDMq8QMTxvSQVfK5L1IH
jGZk7hQZxPva7PD7zHuOqePoGo0qTsCVkYj7fbtCj4mAviMIF4qGSbafPjp0PiUMK7gJu2yM4nUx
c7tU6SQPDZJZpvq8Gs8wCtUzmwlGuDnZINHYvt9GwQiv7kpJw9qiaKQEGJ17nyvR8PcjflkqncUT
hb34gbhkDQEbHGjKhP3aNccj3uHiXCV1ecndcj0gAL9fbvQZ01VEzTXMDXFanrI78QR0pdqaiLvE
un60VPCaMh6+F2NQPjfTx2+rdWvuciWvtmPSQvydUUoLVCk05P6mZWhy937pMMeqG54i3f9lWKOa
rsZMvZrNiATWiV4Kq4bSPd+TpkpgIKEPF7MjyGtNGXQVKEyQapGJb0ow4nxOTftbh8KDXeRqTNLA
M2nRnRZ9bsN1vrfYQK8oY47vMjR6r+zj+JIFPdWeGH1TaPDVp2pyyHyhsHEVuNoSCmKQTLaF3pjA
KqeeFdmgb9A+Wwctqcm0NY0TfUSC1FjGbYAx1eSipe7zaOeNh0vX/GHE+srttfr91mOfdFQNWV5/
Lr2Opu6brR1ncudqAk1rn9hni6qdU0JPgf0XvdjGtFoUOOHIV2a23TkTChFI87ama2TqIZgZ2GGz
wQH2Ha8BEPRbgIX6PgRfvl4GgOWhH2TpemnItyTo7clFoEWsV9tbakZpK/26g7PFOF+fLUxxT+hZ
5zwko36UTVru0MxVxzFygj2OSGBvscL3H+Rm4yGNqnaq0JChLI3fUEVTgrEOG1lpA001i2Kl65W6
K3VAlOlIo2fI+/LIKpmVsw5AxUBauol8vP0iRPYSmpp1lqhoUUy5iudwhdwpVVt5i07CqfOzrbig
FCrDOHaWT4a3gH3duPdENBT7XJs0godE+2DmOZUba49bB7fdJAsM5b3bUUyZH4cEcaA7uhhLXpkx
6fHOZenoqdD6T2nnbDMncK8gFN2r0bKlismeWC3PLTct9fsT+8Z7cLOeahnj03Ksk25l6A9phHCA
0MzUu90rgowPon6riSa7yb2SJKJS18DK+EsQhnK28gYa3ofZJhoQ4tis+8huN/Qrq5Uxf+WQz7E+
6yS4B12AeTpynFUz96DVoCg3bsm4lsQO8oxKL7ymqt/1CRIYzUnzPsw1494aUuEVwLt2Hfsmn3Va
AufPp+ndRQmqsUqBfh6S/lm7duCtbv/MT3RBl3zQ2gaFHeD3Z5394je1WCEtoRE5Aq8yreApAfbP
N4dXiNZkdgtMDG2oHCVL4FZpIPWPAwJ0NQ6uZeATi9gp5TGV1pESTf/kJlAMMp0E2aXinqEG3DSh
SPcduiTS6uRjMlZcIUn6aci22VV9auRHM9SMY4Vyklr3vo/99DlohHmp0RyCRWvdQxzjvYky0gSI
dFT39WyCnX82NYbfP5sLnGvL85X/IlwW6QtjDOUhi5AosO6TnnaG1HWK+hWxaMsLEWXyTTYTM5Ip
QF1X1fLaAU5Zt0QQrpWwrS9j/q1jpn6Csz5s7NIH+zI/NNRcXEVX7IJldR+aFCfZ4SfH1hItfEVk
Cs68hrm9LKNuGzVNdB+bk/Ig62KbTSpnaAtsIRimQ5BzikazeyjM62lFy5tukI+5wklo764CR/eU
qMaXOisP61bEZ6MZX4xkKHY93tgtcjyI8slQPv51T47JtAYaToM2JbZjObXhYmLlnprmtqwQyAo2
C9WqK0mKGgJr3E9F391F6VR5N/4pE/RekaG5Hue9d9CSWuGandwj9lQ4uUhOa6rscDvLCkzNVmV3
X0lTf2fZE73rTa2TjwJDJRSV6zV5/8sNEvNUKoFg1M27bSFQRuZkFhFIlZufZQ+ugwZBI3ozAT/S
O9vUJ6QwkcGPhVOHnAgPcthG91WqJXdjC2CjjSb9XYE6WsqYnR0k192C82rnfsxyL3N2iaoVVz+2
aC7iyHuDD7EazMm/X75OEqcj3DIUipaH1BqCq095npneXWGWDeW2dRgB0jgCCK0J4xAZ2UNppejk
8wFjkdXbxWo5f5YzietWXpcXpOUXZPVwdjVxish9kWkFetwfMsbbdH9TNJK35e6XUO2FhmD17eug
lM0tjcp1hodgqMpNEBT9ofBt91j0JvcqtLkFlVdPZmVIrb/rP5Z7fRH+vqfNz8VOuSNpORsenAl/
c2ADqgpAbHnmEmDvQn7fLlMsLgZCok0Vs0d9mhTyFFBpbJb6k9kZCipdlH3BzMvU1PHLTnrqHKOe
3ZdZ8lw3SX3pNYSYzdhiiZydX8vY33XVnakhRZnqTF93ZEFsK4ulVKiRNHIiloJE7bmtWEd2ul70
OTJy4pXlFh8ECZpIoIeneNmOmGVkHpZMwiWhcLLEz9Eu325Oa9an2ezuR7Kr9WLc3ETXfkh1pJ4N
1JR7aNEvd5ebBLfm3L3cjhOgKldtomdEfplH39D+GamENCr6vRzt4knMQN50Gkj7VH3ryZgsnIlx
/XE7emGcd8rT7WtV2256YvV36YI0/mZNZrweSDq5jvbk/hboLZWjodUtouip6CklQJDOgli2aPqG
zu/AKNjf07yFsRWpEdkrM+ShL/rwkXaesqOopd4WAcvDhBwzShuDsW6YclkoksWmq4F90+oCz1yN
HN3XWtcLuPKV7flBMD00IcW2GLWvmma4akWb3yFNhxQLMfK7VY0zwDr7oE1ibvSBRYNi6/mju9Nr
i5Mmlu1XqO8qvRoobdOFDTqhP8oQOJ7ZEaLospq4doYdrUXRp4+UBy8FXUQvmNTyYVCm/gTGx14r
zdzs8q+WriTnLlOTVabVwf2o5geSGqmsN5ZyMmo62fh5xi3c73LHmndB2GhEbXuObVcvo8WIbHVI
uYXCtT8IzDiQYajAwupeN6ie3pDchdSzBvmzIQint+dpEZ7ylm3jE6rF8Tmlh8rmSRMPXPfTTo9M
n9geuh4yGI11p9msORz5uOgok7hxAXFCT27b0ji1cf6YLvFJrNW0c4Cm3hNOW22iOsaRURk/RvuD
FrcfebnkjtaszMwZ7x3fLTxDR4RoAPYC8DuLsJPSqdeDQXA6/WKfzeFg5p6dTAX63nFUESa2gD1z
EyYGYYqVb9vnjk7rw+1/hzalZyN96DtMTHk+Bj/1EZlBPF19P07YR5DLDXDf+spR028tW7pvTuWI
k50VxDN1tv5i4UqeZp5r4mj6Cda+tV/uqYq0Ge87Kn9mtfYtq8zWpBfRLLX89RROYnfTJzoNXt1A
00F5TSOuUZKjU1Va16a2uJz6lsw5kAGGV4xOdJ5ED2R8bhNZ47GYovjYITU6yMy+mDMboWpY2+Sd
yYmTFUGzd8P0jDQMTpJM5GM3jOdsTlrxLWLrg7K0Xgua2HEZoLDXN4UfaL8Sn8ib12Ysp/UiSS/q
PvEsdqIkxITjqzPdK1Lt1g2E/V08c8PaQnkwfLQrC6beaMVzQWBBlnqyZDxwZiIZGCjEcckwxcdW
T3Z/DfiO2STbEmbgbaxfXlgmATFEswbNOIxVLTb2nPozZ8UctPyUOgabn9AkHI1nkZtZ9+j5dssj
mzrhyrcrewdkwVqXjqasF11PkynDvcNa/BQ14kpx3Tr4ofsSkCF8MhKo1Mu9v26W58Toa+zw5ynV
bcaEFq0VDdvAJuy2zeP+bOs9mYnL3U61ut+Px278cpqWoOKSyontdNc2sHD9EfK9XmbV5WZxrU0d
AdsqH6pLc8wjYvy1eGCwYZHlu2jj46q09/RbJPI5so8LjQIYcKmaLKU6fBrdQD1IP6Hgn4ykTRQi
ld8gtK4UlUQNPaf2sOz6xFR+poRCb6mSBKvckvVDUobuiUvwUepTdqHrwJVkFiRGL69K1q67AKHC
6kZOD7Mw3TbNuTJRnjfOOL23MI0dRDzX2sJpsJySk5j7nnWpruvJMi7LTRjiZ7V604eLGY8PWQDI
tuiL+yHIj8tQ3g8a5cw0eJXNYWyl/MQQj5hYjt09qQz1YUpNzWNY/3H7IElcvxRmO5yWjxk7jb5r
azAcRBFUOMpBnyqEIp0NxRq9SS+VFxKs3GOOZW2Vjx/UgpTvfeRjb5kQYPrOhGhEca7EhJLyRN93
Nxph9OTqsqc7R88yk/vSaOKfOQVFT0GL/DCYARv5oFf3Qhf5Q8IXBxi4nH5o6dPyX+AZSIrMWveU
DTPFzFJeanUqjtIQ0B18a1prRkFzXYedxSH6iqS+EZ2vfRKtUK1UK8oe1EqP91QzweAX8XDNS8bN
Qu+Hby7Ndy3tdw59W88x9OGBrEVr51e9cUAvEF1M2Q2rZVRKYCJDWdXPfR8oW0SD5Tbq6u7Nth0i
xLIhJ3WT/Jyp7c1LVQcrayYWV2inQCu039pYVVf2e4cakSJJE5yC+Wa5V8NL56dFd5BBcDGkXn24
ZZGTe5Fi/int8tvSrb/l12KS2Ats09Qc9GifwQwbvba3nwqiK68mQlFLS+Pn+Rn828916YfQWpAp
BMoE+yevnU0F2ollLdjbrLB2IHeMu4mS8jqYoOuzAYRpPQ/CKP5+DknyamHsRoLDCR7b08WWtrKP
qFSyV3enlTl3uBxDEVeYdEzpGotHvyZWYelJVWnc3DTt2CK1jdq4Z6tOcYYvD41p2gzRtLEoQa1c
CYUdAqytr7J5V18iEjqPVsvcF/nocjigazUqCdwtnZisNnRRAxPBJvdzmDlulOyGOm3I4SPHDIVP
+F6BHH4oxrE6hLYklbzN75eKBXgcko379H4pbzp+vWeAz+58O0MiQZvz6MT4BFHQfC0BY30kEQw0
SrVb6pxBgv6gwqzUM/ipclz1uF/3clHmpFkRXTFvmfMqWOzbLrnpMpYJudTMemXhJ/wWtyWMSSoa
QS4/I9eU9KkRZIQQd1dlRC2pmRNXZgqC2QUCBR8N6+WhZF+JWD55MvXpZ6yh4VxamE4fMZAsn8Ae
nddIVZnKBv0NxLn+og3DBLqFqSL3u2arAOsk+91ttjlsCMe1yyMhpP5lSi6IRdxLgQXO06xI25uy
lA9U7xLPLwqCaubB3s3wUGtIxldRMsWbSRX6QSu4WmOaz6+h3b+RQHGWhHq8TvPT6fx0YAbHUnTK
QzPF2olv+VAW+PfNjmgM3ElMYYNGCKodn4mVboHgc67qVZYebBRS5z4T1YGUbJBmixVWiTeACH7a
84GsBkRwHUNZ1MnvMgH1PoPA8QHZzmrRcwIhl/vc8t8WDYkxFg3STI1KkGBpnkkU5TG6NDsp841e
hvRg4tMCRqnD/j5XmvIlrzvgkFpNTJevcGbrrXMl8NhZ6XYFnYYO7JlKEKqa2M5IqcXNCxxEPFJr
RwK6E2Orv4m0EevUmrIzVCXngvwMTT0aMrQVUTO1CFROtECbR4r6A9LHkj8kMbdL8kLkDAUFZfQ4
AZmK6zgqdbxlaXvsp9Ah1A0r3fNvDXo4btQRho5OAPBDP1BRXwg2qh895bV1iGUdfSf/ce93fvXW
VPlnJKPsLGY/UoymAyKWRYospi3sQe5PFlbD3h+NC4m44Wkx7zt1su4mzImOnTz2Ut4LHHJPFYW7
Bzc1vZamErbaDjxTXVZIP1ttLyoLofw8kph0kfYaSL21/IwT5Kayt/o7VZ3N0C1El1qQLIDa+Bzb
Cqm545z8eTuhM9O25uIjhndNxnvXRuo+1sp3BL7VNWjS7K1k0wJ2r1dsSlZLNI5wVax+2kv9w4z9
9zhNSGkMI3luXL8/ShlgB4Un6eZSATEzvldKO22iLibZlfocYiAKs2NKhlWUag/oLZ3NzMpgUYcT
b2j3+pKvZ7X42Ky5+tsMb0Pdk5iymByrQaenMkuFOyqra8KW0LbMl05d9s+sEskWpMZzMPRIVt5I
0/v2Z8Jvpi1XIW114xpLwXIxl7XjvzIhnLVwqN76wBy2UEzj39EbZHW4+4XdZbb9cfSN7pjrfnC4
6QqgG+TvAVb0VdYhoAyj8WuRbCx4jViXxCV8DuacAsOlCZR/PvjN7MRQEuVqlFZ+DJwMS3o4DFg0
EsrlZWbU287KjBUhRM6ugVR+musbJNPCRCkAvJwJbDqxq9KumJCRWNCti0ygJpWA+rFcj44d1Hvy
Rbd6350WEVfZKVdKLupG08GfmRI0bmbntFfnhlaiJNaaqHDJErXKkRyL737V+JfQpsakqodAb8Jv
6gigHBcX/JO8xvXPJo5odZJfJbbIdanmc30fFig8MeMNnSEY9Z6KjzIrRGU+rdqpiF/qJpWboo4w
H2sKqt0MAXtd+dDFIOFci9BiUBy14u32JXczlHQ5ifxEttdlLDJo568XjWkGNd6JNObUH13LgrCU
vVF9D6a2XmdBYc9RZRn1HmLAply+qrPpQ8QY8gORF8BMwW3RAIWFxJ59lzp1SHEVDpcLXYACgN+b
Jz4rlAUsHbdgyEB78tWyPOhTw8alNV+jrHpRkFYd4hTt9DL0aYXVrVzDxSXkU/Qfplej0hM6IsMv
4dLBmdtGI6lkKMJ7uXZi+u9RT7kSShvdZ4FcwZhFCkKtvwZH/FymHRf2CWeqEyCdi137aA6lcxo7
RAgt7SPPr1XCMMb2afkLJ/JiuXAZadREk/dmOt1Xs5lAjW1yx2aDyW0KFWi0vW4eTMAXa6tu1r2r
0ZkFhX0SHMdtQWflCayvhjHTrH+kWHlGFYKs3jRwt5A/2X6Xw0gkOyhs0OKgyXiSw6S/mnG4D6q6
fqMr/m6iCOAMrR36R0N2H5IYif7YOWuSCCIib010FjF8sL76FgRugc6kUDZoxrjMnbDeEvwcPlUw
0bqpi4jsLpIT0bkbwKgoRUNbv9mJuhkyvCzcTA4jBN0k2M+VYM/UZLcLUsPZ1R2d6CL65P02i51O
gbDw286xxKzURtbuzNDn5SG5x8PTISzSVYqz4zexw1GuP922iDCoLHKvkLehB2LpFJAckRXaWgFi
cly+X4QxyEzvgmYiHCtvuDhbiC/kfRIVSg4MpUFH6R59R79G6ije7Y7nDcCxy/e33DTtt7J3yEIX
kbNmPM7v7QrJYAYyw5ur1FPVDC+OW2p3mWNpHiFm4/to7AuTyFC7PrZd/zbO6SNWIn4tEF9DAD5g
FG12aopDlbUVkSmmAJ4ib4cwJniLPkH/aOEeexZ4u6Ny0yTR8Bih+HyMLCSw6C9VP/waS63xorCM
L+zNd4szY5kOwrSZs3kNdK5l9aTnFm3BEpTebfTrYe14agXVovdDZR2OYXFJszg4L9/b/2Am/HcL
qGlphkX3RpBjy/1/d1YSpoLvJmmUBwK6gZapSPLFTCAMDQphtCm13RTVKvQ4oQHlGiDt6r5PbEDU
7kOChjZtU8+5Vu6x6Wv3OLs1tmY+vDXpCGsHadMqQBDz2DoOxd3JZ1godJuiW249QxoGLjXF7osk
a3GFPsg4/A9/3L/7JF1HOC4eVwybAETRuv/dJ+mmgpCDvnAvCcwnRsvqtzhiUUjMN5yZrEsdmwmE
H2U7qpCxOcafqWAyuDUOtUG8QCPsTo2JIYpAtHGlCtDHVk9lAOe9VxJqcqFsVt6A/P/5Y/hfwVdx
f/Nzyn/+F49/FOVY089u/u3hP3dfxeUz+5L/Nf+v//6pv/+ff949bZ//nz+w3zxu/v0H/vaG/Nrf
H2v92Xz+7cEmb6JmfGi/6vHxS7Zps/xy/oD5J/9/X/yPr+Vdnsfy688/yAfIm/ndcLbnf/x+6fDz
zz+0GV76n//6/r9fnA/Bn3/cfbZofD6Jgfy//tPXp2z+/EMx/wHsFAGH6grDIsfD5P36r+UlTfxD
RTfHeeAYFgRfA1RxXtRN+OcfuvgHHUcoN6qKl9bUTGy9ErwfL2nmP4RmWaYLMNsFl8dL/+fj/e37
++v7/A84AfPCopF//jH/+n+x7VqCE9C258tNuMK1hTm7nP8FEx2YfZaLUH1vahwARZJaD7VhPmZ6
dpa6QP+WEMcCHMuk8+DXn6EW/AxiLdhnaqTrXtXH8qQoln/J3NCFYTDh6xDBbhT+07I1tkpxCSc7
uUd7iLEtIGuYQNaiV1/J1dCPxOQghUMHS679hEUv1b3a0kkKa4/FzFgveyLQnd4314btgsIyMvfo
ROOn7WYFpnDKzFnO+oUg03/5En8fpb8dFUP/+xjEcbGxVBPeQCqNDSR6/gL+9bgUOuoGkcEMzMv7
QRc/dWPcJoxWB0tpsVIFKLIMe/DonSHKgcybtSVU2LngZvQwZWKe9inJEpGMlahJjTUhk+9BKTHD
Qs8nXfDFrsBraYr2o3DsA4Xk4djo4HOc/qdpR5Wnx2+VbgA1rQkGhFqyVUG+XlA9Pti+QmM54xBU
SYTCFp3inY2mFB8mzVe7nGmK2oJHpvaP5ZApDk8d7Fdi3IRynbT4WUhDvQuH/qTlaYWNmGhI1OXb
TMn3je1UdxPQpjCeUrpZlFfCrJNeDJYDxBqhVlPZfrSGeGPEqWhmRd/93hYb8gvhk4w4w6KENn/y
OYTp61CFFDvu25i6TRaUd6PdvKY9DsacrEL6pfEavvKGNnrhSTCWqGp+TrbzmkXloz65D53D8oP2
tLPpWtF5rKVXvMyON9S2PhixVRoOkGYF7yI7L80QAMdMkoEeMtEa/byVwmmkjbpHW5KUvHTwhkkb
YCWQ+TtDzKJK21YGAozWJuSYfmELHpYSb18LopJxj6+Qav9K6VbunTH8UH0M6bHlD1vZclxKx8eQ
PqJvwYmb1wgKxzgdro3rYC6jfosOvl7rhX/nlNObJtV0E3e9vm91eUcECXVnlYJEydxD+8LySAs8
RqPjknA7NahSpu8JrIZ8ItPddQAFwdRYF2xe0XpbezCXLWAGr57QqQ4pmueS/VqWE2eL128+CR6l
ke2Cq5MgR8SI2HvDcKF7AT2uikwaQPy9WIbifWpTBh4iD8ZB7wHR/173zqPqUD1OZQneiUlqMAgn
dFEMVnG2nQaRemypAbKMm9FMttZcilEHnPVJbmh7qQFm6ChCRerge65lfLTNGO4VIz/T8dQKuzi1
g4Rm2UDSBvXgHKGqpDtcbhc0IfWegXSV2cE21rTXTImmA/5+tPwhh5M9ebmZBNsCcxgHvKQKtbXY
oH3WkViNkBflh9H5Kzh8ylqbYBvrRqkjrae/MZbBi2a7XqGxDwrjRIG7H/7A1H8G6F/0uvo+JqXY
tGr2SxsCIkhLuY2TsNy75Had2wn/kSqjjxYNNOJftUbP6VNTN/CPigpvHikolEpicWWQ2tm6QUxD
bmMLmYWqSpS1J9gE24JYcN0w83tKa5+1UXWfkM5Mz+0xu8XJhTRQeYSNTyMHoH5W98EmjIJjUGnK
oe21g6o09VHC2ax1GkqRu9fTWt3abZzupNIa6xaWN5u9bLyLkxJfaaycGgdPQtP5BVHwymOXOKfW
Rc1cdPnR1TKXuKTmWdcz4pXa+yB0RvjH7eiNSks2R8k7lkYMYUy8Ik0nz6DotqzQ8zUkN5rSFpK8
iV6wYjjWClGrV6QoZhKVTqNr2Q9FRNfVyc1nDV8YdfPNOPgxaMmYGKcup6+jdNTJG+fQDX5/SjP3
tZKMSF1unWneU75ADXHVs+CFoPGrr0KGNQML9hoL0czJKQoYkdck/WOVqfiIVGyKebLGWyA25dy7
bCbp0pzGrFVivDYcT6oK9jsHqENRj+QZGNEWCBn0HRRQVVd9DObMCAx/tT0jJrmHjRe4OG0VG3qf
uhs1rOqSjQp9DdYEg1caGR/CJSZZ2NVKmwpt02oEMUuzfs9Quq1ZuEGiYSeUOmIXUJ/fRKHWYn35
qNhB71QN31c9OOiStU1lGtiMAgOslqKnW4bLhoYizr0fcdZfKzHGh7C6wxbMIN872rYEsb8LKkD4
aqXsmeAfFDHsYqX+FA1ZoC5Przq2r6iu3kuT5PApVZ0dHdJThIPFC7AMbRr/p650lJ3L7tjnmPOT
ckPpsDpGxkfh+irsBtwMeDAjRtYuOkylfYFL2p/r2Q5sdNmPJMuvo+v8GplFt7lhAlDwJphxXiFi
kolpzDxVXTuiXNGYx1yDjC/RXixL0S8VDSkDFh1Y61RDs57iALcY+Sp5zClIH+NyXFVxVR/aSQVx
OlyjEEOzKaZkVVIBXA1qXGwGp1ZOLUHCVaYc8dKRl6wm5Bg1MYgHQ2u2A84opcuw/YFnUNmt09no
iY8f9Wrlgx1e92DHNw4trdxMifvFP7svtPLTMsnQLAZV7CUzY8G41RdC9YJwzI56RpXZUG24vPnz
VD0Tug6bUfS/9GlUvBh3QkMHh1Jz6jlz5sA0y8o0kMpIUdQ03rdVsZOVYR+M6GPkkoBAnw1sdYMP
Fyb7yR/s8CTVwYaj5j8DH5wXO9G2AJV2DDq/32UpWpu+Gb/rfqyxHuDGF6Z2MaGXTgoFhXTIJxgh
sX4pItc5SwPwFhefVC+RIkluRM1RTAwPlUMEg+IS9GiZ4G1lpycnvS6/qF85nx0LFDoG4XsYdGcq
fwfRWVhZu2qfQhX1qM2iAcEVeewN5Wc4uJaHE8lAtAXBMPQyGYiNqDiuI4PLRS/q/FJUibmqFFdZ
TYOZnCzEUSv4sExniK3heBgQTTugBqlDd07o6bQKrKQ44rB/RXVGKUwRVuohF/lWm7j5CsV4TufJ
p6S91QXFkcTRYt5iv2U0Pshj4aliCPRDVJ/GImqZ5sO7yjK2LqJGPjtxO8fpZ6pyyIfYGXE9VsBf
5t+43HSyKY6VEq9VtwP2WYNYWS0vDPMLTrRvS9M8LA/UJHtOzeCrN1T2qb62Zq8/HQ3sc0dyG515
VKDK3Btv2F+rrTH/fcu7L/fUVnvPJSgE09hNFuwctJuoe9DVusZ7qFjkPAt/k4rKWStJM3gJtX5A
idzcPkgZMKuI4TV3rLdEH4q1VPsHIwIuv4/iBkX0ZN21aDG7At0lR9ysrXxP1/ig9voraBPyl5WK
Az7f9Fn7gloKtb7K7I6WFMWnP+yYA7rjciPxWwLuwRasa9OhyqEIVFRT5xvfHbkBM7QJHfFdzwnh
E5PPIexGLgQDoxHp8q30IgTCJaKOAyV1GHENoc9pUGxMpf7flJ3pkqNIt2WfCDNwZ/wroVkxz/kH
y8rIZJ4nh6fvBZHfjdtlfdu6y6wwQMoIhYRw93P2Xtvaa4V1s74pRl9TcBynuThnRN/ukB++f380
3+/gek6kWHSahgJrhNWA37Vxlo8oBJ3FPM5zmA7Uk7nBOsFx2N4CGGioN+Nf7pyeqeJ08Kh9Hde3
s8sruRG5pW3tzG2JClzeaEEzfDP2ueOvh1krGG5leZk6VvBYjPjr49R6x6Dg7aYx+vuGUKdVO68p
fkdtTe87c38TMfI6QS7fayzfz27fqm2hGaTW56OXbtZPAP4cjM4+5X5j6ic4BjUi3TO9wuZrg6er
/doTZndlkfjiec2DoNW1NZwBce9g4t+SP4iyJZRXujV9TICXCPnO9bKB1Zwf0Zbv1lOJSJpzLgF9
bbBbs810g1eHkVCjZ06Zx+JrlCYoakP9wPzuWgH6PzdgNzd8Z0kl5DZ1Xjf42zyfLzjjufUA9y2f
BrgOWsR9XFYUayui7DtjpLQFG/687qnl0dbQhJ8HU7cRKu0usd1+JB1zvykZ+zNxBSa+K5Q5JUqi
43o3WD/xry8O9wWsMAF6S5pby5BhdOYLsqiaNw2G0fLji19DiSpSo/sgxunF1DLnNrOASAHRo/Ae
hpHfMjj75WL9nkLKNpsCHt7tjAQ7wh4igjk6AuSVOITYyJ5Oj2MEh9qg6Imd+1B0uK4c/PDJVIrb
dUN039+9Kt5N8NG+TgdZOCIUmsDOL0+INKggNmqE7Xrozd4tGWzp2czlSNm+HW+zLP2h6b2FuhNz
2mZ9wEuEeWNl1+9nrU81YErdJpFtgJFjOvb9qNsHBNbrWcOkvHWIYlXMXY2YO06XfmZmWt1b4Vw+
zm72sJ6uTVAAFt2Nr2cBaXz1hqx+MKMyf2gK/W19VhOV075EPHkoPSMDZZP41b7WyuIKA7264tnG
u9UFBIX/1+F6bloeWPeYMX1KYUqgHPyD9bnr+e9/8H1On7xPZRAA61jBiaIrrZba7rbMCf0K455k
EnS0wcGSGGf+9OgpX1HI1HqECjnJPr1ZO4ke3JBEQe+4WccdgVfBeAVXRJ/zfSorYzvmr0NXE0Cz
+DwKSBRHmbp3+E42GX6Yc9MeEGVliJnDn3Fn3kNvYFhFlpuLCW0TyYmaF9COU6hrE+1FxiXAR1ap
EDSDXR1r5yRubvLA2oVaZp+sri93VZAaG/TYyd6Mh2ID6OtRZkFwCECcXQuDz/h7U8/aa2Kj5DcS
icvV8o6FUDsjyB9d+ovbYEJAlVcmaiDluiFLHhT3sYWts/u0bK06zGF5NwAL61in7PP8voaCeG77
0JeKMbsbOpqh4LPH8V5YmewABqbxDtHDgUXe7y7P97lp/eiziciQ5kzjPNy4KJN3iztqHlP4Vay/
agcwlWKeMkVUjuAqeKegzHfjzLof4uATPTmY0gS8FF3lG1ZebWO6ckFi/swmXIEA8WEp54RsSdjR
jfqk4ICVL/QW+We2q7h0aOGBcEhkT/48G9766OyYatcirvAdDzlJ5ATHKvfqU+LO4sAt6Vlhi91R
RCe3abk8UTzk12SYCjKNobIR2XOumV2yUuhDpu1EFFfOeIxLEhaT+B38e7rtah1MwDDfOpEp4X7D
YVSsT8cM20/RxEikNXWcNZorvGB4FIvjcd1UXRlf44oLgjNSlkf0xOYumNSjHK15A7Cv3hlzCyFn
4sKYSys8NwQxjqN4LsSM9Bkh+5XKb30l6RtcjBnwIUPzIaL9Ihg5CNx6rmcI/+jzqBF7wm81x8PM
z9Wt92l10fNfhaH90qOw2jX07fU4rU6GjcY9s3E9Fbw21gRnOSUTKwFFocgmPVlZ8hwvvzohOuK6
GjgBG1DeIPuV+dv9oLSn5f+0nUKIV+oWsXV7BAGSUT+CWDBU3vMwIp9ZDprlfQUX8dtUNxNWRKaF
AcqKuQUnUGJNmImiA+zQ3TiZRCbFMs1hfn+1CQi7Yiig8r/+FLLrBSGEVyfKDKoz6Q5MEp4Vh49c
kfRE5+bH5ObhXueLDg8tJzqjMgUKLCobxrLRYfD1pSrPpERX11SrwF4GJJpmccHsHSVPUjV7zyDE
IaY8vAm05M/g4qOQSO1db0DNaEyfVoi7q4ybfZWE25qosouMUv2KDUCc7YR3J36glWDy9ypyOVMK
eMwlKbrQzNp4rd820kaCw/usj9M/ru3sMeHjrw/Kt7CRrAb74Y+XboM2II9ajuEZW++OJIwXlzyl
5XL0kuLZEqO9SXSm9yXkHOAx+vMsKb70pe3DA8h8jxkgqw4dxQlIAOm1V7VswFKnh1nEr6ltPYAh
4O4RusfEFOhJljsPuRpbGUrPbzsEaDVftooCWiRB1iwLCq1OnwSEFeY7OyOPPttxSuEbz/8Er6Kj
y9WIo6dKdEVlWflJMqCEWbqutjoa9aiOZC58aIG8a00zwHrU5VutGF7AfNmH3B29K2sp79p3afC1
F6J4J3+7Rii3PGCVrK7DIsOdNf0yOm+4fm90mlJX157/npuXmXIhtdP3MyhvXEQUp6d6YW2HsftG
9pDnMxtot+MPU3UkOCTk8MwVGDBJdlpZGhsmSekmbYId/VXqIDZ+piSKD/OEvS42k1ccMiwtdYgd
gdVQgZoSCpDynxzk7k5l9W3ntu9iiOqjIAobzM/SmqvbJVnqUcN5ea2gp+w8iWeXZuAZnLAkqKby
BzI8yesLwf3TlT1YWC4DQh2uzDqtLcaLxBcdFnu7zy7F0FDkDe04JcvDlgQK80YY84hTTidQdeZH
q7ni5oDOnSwR38xJ603sRF0tN+/PNHV3SGYuDWGIfsg9aWw0cyOrFm446BddY4BsyqPK5I827kkT
bXu/HMSw7cfW2qbpTH0ymGNS5oIUigIS8jP/85Mme9t2GRW3McqOhK48mc5bIrTqso7sudt2Z4Qb
PngQ6dt60ZPPXV4iEOj41WZgMdmO2Eh1tsOCvPvArEl7GDvKhsUffH9yj6Suu8qxov5n4XYjsUch
ruZyXu/OoApx1Kj4MzfBx1RFdyWiq73C7pB7zWbAB3R30nt1Z5qgzltwmcS2jRS2LXzmVXgauVBO
Zt6R1VsZjEDe0YAjYIT0hVmzVxgLR2eHuZGg5dmImf9RMegUPm5e27WpdaC0pvM7ZDg30u6pFYws
A7XYXY3xauOFPzqbcjlhwpsmGLNj3umnKJLqGjcmAcxayO56nMKK2RDdDt48KUB5gr+MKY97U+cR
1cbgZTCXO0+6vokn/UfmZB4lIYfbFkwMLNTxz6IHit0w8I5wg3di+TwA6jzlBt0Vr6NOjvF09nFn
7fLBCq+WE4Owswx3h99t2rSETSWgCtXQYjelRmXH2UQaPW+69Pi2F72MbzQI6pQX+UgoMpHkkiqS
KWbLJGbPPnVElpM7lhB2vUyqiHQ697ZhIYHgmwxP+ueQDdq+CnKcb1T1tn3XwYlc/n4FqBGQnxFv
Gjf+MdEGY3UY3aqeeUrlaAivdBratjyibg1RJo+3OM3+RBKeiG7jd6zdeboOkrvZkGnJBonZcwyg
cGM40WEk5Rctr3MgsG7AhmzfaB5f7Krnoxw1oMIDw/KEUGbXOd6W60E7A6scaIl1iR+AViThxLyw
OrlPe83agqAY4UHWfkZtdfH89TuWSXhRxuDNxcLKSCh900sf407Mx6BGoOZ2z1Wk7YtKBykxWTBm
lHdE3UDxL/gcJG/wOAfnrKl2LaInH0NXtJXzZx+xRvJqPdhay4CDOvY9cvr82IKBxlOlb+CgkJMY
LVEzAJOpYwBmacwzaPj8EOX1r2VotOwfgm8G1RLBnaG7Sc36oHFpULIW4w7zbfAiKkB+NWaWLBIm
Nl1Gmb1Za9xyOi8MeI8WKq8MuB6abeOlH07JAnnUmJDL2pl9Sj6+o1utn1BK82nU+ZVR237kgAUJ
4nAnNGWfy46igkVF6py51U6p8W7qVXPArLDDqkZpj16qb7sXabHksZe3EUU3A5D8Z6ijn55cun4d
HY/Bix/1KRVHAxXYTTezlODq+lXUyTsBedYOwLuPop3yZxSdcU9/IGjd8M1G/pLCAuczmgOTchhv
HOFrmIaBLVxggTLoheL3SIdhY5EKOFdOCQRhWmJEQmJL5vmXKduAxc847Se7+rNetRMJJzuvD8mn
4Jcj5WkKhPlVePZm7irR8pUdA4cewrJZD52CJPGK+cxmPTcYDMSJiF5iTQbXihnVnmgXPhupIRSK
K+8CYrw2HO+y3uJpnBo7mA74Ddfb/jImfs3/13Hva3d9SEX5MdWhnq3/rkgy1ghfY+MyVJBGTf+E
QCdJKZPbwjqatjNsD9gZA20zTV2ChK9BPjnHZEAjhVRGeQeCTAh7/N8rZeuS/F/nvtfqa7nr+9F/
FXD+x+etD3wv+79/wL/Off/475fx/3/u//W3rc/7LuB9v6p/nfu/v4L1n/2Pb4SyJ3uTiwL089Ac
aAslxWKq3WmN/to31BQLWxGWldPTTCFdN4hBEUw152apseSG+MABxkyTrsw0fFqVfExma7rRKD0+
mWV6r1XR/BHmtth11FhgYIrgpdDkDtuNVlbqQ7nhQIEfVG+E7w8GMz9JBsFNio4cTWt6k7aIGm1n
TugK286HnSkPdakhL4lFm406IlLyaaRPkoOHmacBTH3FDbKajT2hAdto+UcUzghma4q3pDQKrDnk
wqk+sD803X1N9Lp6nKYhuJF6C8tnOZ9Po7fpwegcpek9eaCYt05TO2dmXATkNt0HITYtNvmWNbf2
WKjobdTc5tFD7USpwXlNzYpxDvQKEFzbfbdJ1txaMVkFLkq714Bwez1mVE9bAOoy9MjRA6mENJyi
Sqe9Y+zaYu7IX4VQLaO9Ro7ocn7ij92SD5pcu7mcXl3q2eZyHqAx92LbTYjDKqJNh/LmQyvdF5Wk
2PLqbLwdLeJZvUI1j1MdPiI5inaTQyZ4b6p262qp9wHRGeCqI95U7NlQVnqMwHrng7Y2nxmKveXi
aK6pnjEzN7LHIvDXvwxYeHWOZuTy6yEJJrsmnR4mlH7uHOiH1tNOnQXmtZ2cJwtefirolzRRzFRe
ph4et8zdVoYknhze287DFYiqSntJ7fYxtJr4sS+n5l7U7q9UWuJ9SlrU0LkbHLShoGa9eA8R9D2N
pEHdolmoN1U5z1SYk9avht99xxtW2WZ0jr2pOOoNrjuts2ng0WfLMStoRYGbqLtYKGQ3Q07vN9FA
+FrIuz6KTJDNHurTrhfOPT2ro0OCz3sCz7nzCjooTDEOvEQiKxymY0OSv0sz+wk5r7pv5qx7Amhz
Qk85g3hpKESjD4BZQbc3dkYydWcouhXYY1aGFcWOEm9mzOpOEpTXFLG8htWEQMMsvfdkdMTWgT10
KWFkvDnOw/peC1qhJ9LOdN9JOvd9qBn8Btpct0Nm6U9gZC6TlQL+6dKWDtai2aPUv6uj+AM0OS67
IDu7eTJ8yImusDK16HYaoNosI9O2c+zfNMgPCTPL81hpzjueMPxh71qXWGfdpAy3nsWpB2zAGsJt
3JIlpeuzfE28D0sG+TtWiBaihlLb9XC228xXhOMdZNwcXYdqnutpflU37rMLUA6PBkQlezmPR6vf
c8Gkh07zGNF7vpsqH/5RdRnfN5FnP1mA35lYJ+8zyXkn1dEBX3QTeEvF6FsFujqb2hVYfL4OzVzY
b3VMKDlxgS8yK9WdkdifiV4Nb6yoesi2y5KIHhvltTfd4S9K0tK4rofp+Dzp7fAqTNbVGeso3wsZ
SplO6RvdaW1ioq3ySIRIuOPrnbx1/Mdc2kxPbS+He0r8T4idQxbikXE7h1b81g2/TccBJpTGydXr
8+pOS+Sf9ZdVlZo38dLcR3JN8EmsmW/UILg7D6a4SqA1b2nyivC0fe2ID7/EsPZ7i8lngufjrY0C
QtXpV+3HBQdTFXjPbTCp15UOE5Y/XTFumnjIn91YZXeN6f7p89l4i83YOpD6oO/WwxK15nYy5c8Y
ouTes2r9LUXm0ChVE03VIcIk/ubOKfVfbt64byhp5gP+lBgqF1U8PXbeQpfGBvnk4Y3NHfuNPDKL
nOO3GXD7jb1Ea0VRyKoqjdxLgvJ2bxEFvF/fAGDEFev5rrhtGp0F/3CaSpKaHcfUfDn3MwRnvmmB
oR1rUk/O+STbcwPjZT/X4rWMlDxLh6KSlpdgQ6LYo+MYh35lNnqOoMLT6fQqtAlNetQd5oVEq9AM
UYs+AbVscBBBsU8QwzETzEgXY7G27K+Pr89f9/5Ph9Py0/71lFyj7vr1j//179Zn/7eH85B3zjYK
7G1LQ1ynUbLudVTkuJWxQbT8dy+IckjK68mwHhtaFqlFbVwf7rXlzwiMHJNAWPObWa/eAKdCv7F0
JwnkLc+py8tc99ZzXu165PwwGNlLO7OhnnNGXeH4mkF/JloaQYGmM9BTTDhK3SEawmAWzx28ARnJ
huLP371Ype+NnJ1dvJy3W/6ObukB4XhiVWNQsRvjvj67uFJg8U1oGZbDjB7lOZJioc785zBu0/w8
3tuVPeyF6zxUhSPg7CtawH1t3rlR7mBUiKazG8a02AaW83Y4T2cJO/7sKq8/eEFwReuYkwHRVrtk
+R2QvBh52vCf9Td+/9rvw/XlsRqHDBWc1tffQAQ4M0jWAHiW3aaOKcjmpPUESVSfraX79b1Zz7UD
VKtuVvcodbAFJ/nJHVzzZLWKbuD6QkbhwkDu4+P3H9xP7d4tyTYFuEJTbdk4egGMWfX9NgqbWd9B
f6jOHsmvhyZlnFg6jvbS71z3sqVtqFMO4uZPLX1aG2FDdBMPHpKQReOwbqbcprOYIFlimQvC3iQA
b4tN2Noo1OP50epKeexbEqjgppwny4Jfvex9b7Q4yM+Mva8FMQC79UqLEk7BKozmrVFVBvQiVjV5
3RHH3fBNHYjaoP3MpvuvvdJztBP5qSRdOulm/elR37skA/TYzpJuDvz1R9vrd/P7t/QGLU4Zpj/X
i3jdFDNeQEJwuKjXjetGm0qbslO1XMnrNe1ZulhgOBHMqx7rxHpRa2PwK5iH+8rKwffAjW7O1Pz/
boiuJMgsT1icLW3BqujPFky3rz1HM+kS2tG1jBz95FpZIE0a2JicVKx92jaxaTvarEgDilrhyM46
ATacMi/t6e7r57jMEb/21nPU/VEArif/9Rx3+dWqorZrMFz7nsyG87qZ+v7v3nrotnFHEgsr8TKh
Owz/YjiXwuz/7q3n3EQ/6Av43EkJQf26zbSqPnnJH4lxiK4tiKMzXWcb8QgdnbEVxzmy6wYEaV5S
cNNFd66y+Dgvoq7Abpg5Ts1bEUMhsDxwbsw7vP3k5feTrWbSZf+zAXxMLrA20wpcDOh5QMfEa8ud
YS2uJCHCi5zbh9IITZSCLd2E3EDWUmpk5rwPohsu66bCGlvRaizf1QgGvcg1+9IikrnMtnK+9tZD
lG36zl1enSwb6i5acjGWZ8SZ41zCZbPurQ/KGNa5q4tDC9eKhWq8o1JmkMUY7vJwKa0+lPK3MRHN
XMy6fGBOfU/s++cIqe0Agh1et5eMR42uqT9D2lzI3+nVivXgGMctXbghtBCVeRMv5VOBQ77SWXFP
8dBbh3QItXuT2jnfFOIzmMOqKtF2cBu8Qgv/CQ3oF+QZjBeWYs3DbAnK+8ZIUxL56zFpUeGWoJxu
xhqXj8xNd19PF3usm6OD7sdXsWqezDz/LHQjvlKIG5CoCeGTWT/cxSb2htBR7n49XDfYeW/JINBQ
u6FVaTqi6QDvDHfrBkrifIuEFBU1Q+hsMtaYEEUEVAiUulWxJUoeigmhgUskMsUw23Bq3+vLl36K
RqjxxZ2kpH+0jUGrNyPgYUrYqtpFtZdeteo/m9rMs6uhtb8QYVNAXc7rQYL+qcIn9l9PpRwDIS4k
+3bkvnbVlorruod/sD80lNSLpQNmtuoJSfJ4sFjKITpk45qFc5HgU1jGUTee5tTe5YZBz7XR7XYD
xQC0MVGdvk5iKQi+5WSACukiNF8sNctsqV5S85XblJYaoOZ4r/X0OeOFM5o7d6Hnhafai7dG0354
GYo36ixnsRRVnFa4FzPSqXPF1EF7IIT6HDXY8NFMUQeMs4GvWaBhd+IlRdembKNr3BmfbWe4Pqrh
Y7Z0LgadYl1kQH6CiWNukzL8UaY1udC9xL69bLKYJgfdDhTbAeKXXHN8IMJQlZZa0DLqXsMuflBM
zXU3Y8RMPfW16Yu9ZTjJ2e6prUmk9xvWbuWZ3AeIOZRcdVFiWex77QyVQRwq2z1XcdJ/bSDjhMY2
U3pBmR8TraV1H+joeH8poON+VMzTlj23FFd9MKPDeg82GxOpL1Upf51iaDo34e8Zx3puFJW7LWQH
SHOZVGh1+9+nHethIsp+56XWr2KVlKxTjq9dpykIQUpTFCSM3V5vBvN2HdbpxKImiu6r5fw6fsOF
rs/r+L3urZvIFFsrbeYjIzEKVjwVH43FLdYr3Of1x5jLFEcZ3b3TWwr0fY+Rfv2XudkVG5NvCsVa
Q8ysC5knrKP6MDdbY5jzk0Ri61PQRC5R4eaclUUrOkPzalTNkm+o0d5Om0tmNOpMaFaOKa78oQqU
NKHT/p68WJEyxGPrXtGNtG/imVDZhgFVXwbur90WB8TRasg/kwrPwDp8l6NBUKa3DL3Qk90wgA6y
TBnXgdxbZpDr3npuLPojarHxkJlJziW/PLrOG2nO/Igy/LnrVBLBGQuigMRdBHOJEhsn04ECJC3+
jHUgXueVApE/FANgJrw1KRO32kY2tWzW8UMsoztQ6J9CNbxdy8ZY3pH1wbS2U1ILSGuo9UwdUhmd
ukXaMyybuFjkP+ushxmMfYrt4zrf0Zd5ULlIdda99dx6SGCtX2nVeBQBedDHYuhgEzVY75uuo8kv
hE6znV3pGPVmUCR2GfSp8mgZAZfzxM7+3VvP1TkZug7zZy5VHlg3bcfQXS+b9VALyOhEVpBt6o4u
385UWYekz/FRJAHSD+u7dfryPTFPkLunMUFdhnjEPK22UR9V90al3050U6gCCNxVrO7ATA+39izf
QV8aFzG43JxQ87Sa+9jTdAd/C/abYpfHDL9wdD8QWOwybXqu3GETSBl8GIKiccKdZ6RVdmpdOFF2
2OEjrKLsZt0YHo50sybOmAyUXRzW8r6qiMjKWXJEi2guXzSG657u8etgnwn6hK15O9Zot9wWHQjO
mYTGw3icpfnuOJLvrIyJFFlST1BWv00eAMAWz+810QPK1MSruqg1FqDuGIzXIKnL/ZgSm5EiLN1I
E/THENcj/XLYc4i2mcdazm2owMOAjsy3xBEXiGL/FPZ4HGKqz+ipo3uRoOdFueKdUwZLPMXAzV3t
PWfxfnSTOj8YutFukH/Gd8PYpY+lmb6sIUgIwgCCZtOT4QYBHIgUVyVyVPcK3PvvRsj8h2mTw0fb
DXcrdMFIn6+D0U8PKaNMi7D6rQ96bmCgwH2vEIQwWM17M1XaprRxACtzhLbVapQv+zGYDrEahyfV
ej+nKOmv61E69sGhy+m1uWG4hfvkvIvWi/F8Ersg68x533Ixjg/CG21f18hNSWJufZWhH8V477YO
8uBsesvCQHstql7RVQ+c63qIGeEgEs955EJLnpO88k05aq84v31P0xpaJaY41OC5D3E/qQdo/Ru4
FdWxdh2SYrl3bkOScW/ywjAeUnLRtcj6Eep595TVJYLg1BleLIuQGCY+zk3W296p1B+ZblZ3X9au
XKdRD2gCpoLpPsx4jljKQakaZq/aqsxCqzAZxyQLkssKF52Kjty2+DFb5tpphuDbM3W1V4Wu7pyM
Ru1IjAeZC4L++jS/piktLGtU9SshEFeQNfkDFrH6NeyIJ4hE/6zc+DQ0Vn9TVHOIm5l7Val14t4w
Y3EvyI+9wte6KbXnxjCpWNuAYC2QdUgxU5whlTXvpuyZIZGEELRYzI5sHdYFlb/KLgSJRp578bhi
9mlvb5RdvNZqyvYzZMhXXqslGuN+Gt2TVTfazboJZkS5iaJvFnQ4seFl3o2WR0JG7QK9IiXkxAiO
9py78OMQRo+osCFtqcbd4rkxb03b3rgUj071MEw+ckn1HhYO/c0q7/ygGjzWLEPzQDORRZC4iemt
5e3wmA4zf81slYRTqvEEbBd4Wx/J/ohfz7lxWdLcTM9lVj6HdlM/zbWR7pXb5hdLq3O6oyjSF6A1
WdHZP544rxBrluDIrHO9uG1H176qYCFqiW58jlMiZ1xEbI5JURoT7ktoWM+Dp0+LJzV8YQhFuWQS
5b0edjnp2m2PehuUwhMF9wodG1gTQWBALElPRkwGvQS37jBYeFfkbQLS7vHr8ppxL+3CRlO+XrvW
Zexm8KfyAehDuK1wYdyo6X5NmVt5CF+QkjkEYGh65zr5iUFCI4PTiE/BwqJqSLs9Eb17KCIUjwXe
83+MNnwb7eIxAAL9Yk72kxsnzZNrA7MwqYP5tEcxYiClb6ax8KVODCdZ6JYiI54RpRV45fCnvEKE
6R6GyUV2P6pbJ6WprwWh+z46seHPTaGhS2dWa/Opy15fXPvVgawnDwIBRMwIn7doaYlYGDuYKb+U
RahehmHnOn3+rCd3VT6IE89PrrB5u0NfTPGdsKdimwfQ2wmHflg3ycwCh4Ic5Mx7iziDFye1/a5v
x0cStdSLURRH2iM9kck8lqfGtSXT66IVE3CvKr4LpyC6E8qmM+KUtIeXw9Ca/z6Qa5FJ8UK/Wc9T
Ccbv0WM4GyaZ36ybxoFBiZBr+bY0S0HbwK3EZJ7opZz5l50/quYFPUf3ZC6bbma8iZwZi9XotE9l
pyykDcP7ekQZT+wmhYQzMgFhkTDdB+cEMF6BcaJOTy7d996UnGsnXDcp0Q4T0C7fXJrfpjnCfbdn
PkPv6ITpeNHkrFhBLLtl3o2XdU937OFijOKPLFDxRIFDOgZ3UERxc+KcWpI81iP6GNVl3YssFfup
rU8AenpEEJPbTjdAQuYb1cjXjDi8I+up6SYk86WDUHiaUG7c26QU+2VXc6tZDgG1TvfRUIozgW1v
66nMWDJN8T4dwU1rV0qvHK7/DMjn338m7EH5RinCfabLhuVBHOEW6ronoXukB+FyDQRH6ylz8UM6
iCUv6zmDr+CJKyjcro+u51CLMpcKhvsZWsTTLJghRAUg5fXBgTLWPQFcu/VBkmtfw4gpTGxGaMRY
oueWe6ObnvPUJtnst2S07YlFNU9enywel1a/yJqS1fqUshHuU0cHfXaH8WE9VXmWYMALStB/tfsk
MjSrbWhTnnZBPybeDZ2HGo1BgVxyDYtKk8k3jWw8YR8caMDjvhiUBG1I4pOXptVXqr3CwQSZhcDU
UGFMK4TjnGjoixcd3qBmOPNe6jCcS8N2b51kdG9Z87OkLvNhJ3JshwBDLmUAXQmYenRLnm9EFF+p
WMAM5HF7FgYPfBOS9VehcrGr5PTpBGXNdyel9n2O/wzJQJIh49h7ZhjUOpMaXk9bvCaOfLAUaBuD
kIxiQALfYanps98Jk/StNc+PXua0/kwULS5AM5suzAU13C3peR6tVy8xk22vITAcG6SLZBdsy2h+
tkV2OwQoV4McLZHUEEzBE0HuZdqgAh/zZP6FRNHaxkYt/P7sps7rWNfmNkMJSKBNu6nMTysX+ypH
+673ffyUVuaWrK7dVHBxzoXzywIBeQSmVpGAoH6ZKgTZtGg3pqw8uKM13MkZq+zYYRSN6cQGaAiR
il2m0egpBdqEbVXq02XSuagsydczsYRqzG1Iosh6bIjp3o1Nk1I/PjyN9Tp33f5iBPYimi0b33Vx
4+UV0UnwDYg3Ugd9DONN5X4ahTODwJHV1hvmB4JcKvouOWAheKCJXWxdvX+TBcWRvK63CLKAYkYn
rQ3iLRlEAbzS8Ybe2q+JZIjC05xjqNkHy82e0gkCRtxYd1UcUcSej1TxAkR15ssoK1Tktdhp5fgr
AhMyaIPwqzCjreQtt+2Cxvnk0rcpkZbHFraRGmFv8GYNFiQ4gKLVjN4Fp44EtXccmuIfrYurE8qm
0rcxZfe82Yc+1X6Nlyjsog0rDOCb6mR6Y7O3pRYf24TILNdYNBdYL7rpT1mHp6XzZox5fYea7aeC
/7HTDOPX7NTxVQbMgLqE0qw3yFuzs+7KALseVXly2nrT3TSaM/iVIDVhRrNX4cuGC/gnHspuI0PQ
uaR4gKz1MA4DJ6N1hVePuoJt44qMdafa1ULcWSSVbLHhLGym5zjz4BH39U8VO5TZLHvcpohQ0qB0
bvs8vy1scoac0HxULitlFUV3edG9jk4f3+B5NEkxgE9rVTWSY6DnTpU8oGhBb3k38KceSFH+pwrd
w+AauMG4GlYzyBBCrCmkx3qfFK5MHoo2vcGV02+aNmHiUbnPI63uTYHy6Nhb7UNl68+kusSA+KOd
m5CsO1LCTvTbUWaAx4oTn2KydYQOHInlYwJc2k/K8TEZ6xu7seHCTO5w1lrHDwaMwkXJ98QxcWoT
cGfz+QtFqCmKUJ+O5m3WhO856ICTVEwJetO7aJkCxhWDWdPa+lBa5J1LZxdZMt/FsEfnouAvIHNn
Ccjbkjr2huu33XtBeAFBdZQquiuAx0CTZ5nQu9tAZZDdXfWSzPbiwmb6Le70ll5tb9l4cgBYbhS0
u41sC91fYKF4io+j1XPZKMxQS2Y2Zd7gthJ/hqqSDyEwvI2osuLQkdwTGN2r60zx1sb9uJmT3vV7
JrhOo4X0DabzhE3Qr8OP/8XemSzHrSRZ9FfqByDDEAEEtgkgByZnURM3MFID5nnG1/eB9LpK5FNJ
Vr1o60UvnpWVJGYmkUCEh/u95yblhEO1p6mMp7Xd4RRH4NArhFK0p7ws/jgZtSfWB5UFRDU/axQf
u3Ixvta580jg0GeYzrSJdchRE9bDDouGA6O6XftvycwjjyftY1n00ZEAEkzk43Im+hKvs4mSe63l
bm11y4eE6PpWdZ+TpPJ2zmDjoV80rw2tBHxE5UqvsH/XwOQjp4jqRK9u8zF5okof1cruGSZnwTdF
G3ViijiyJAkmVLzhzQJwDPUmBZQzZ7svVGjxjmCHhc1Kg82vGqJ+2V6DvEUCBpDDtzr3von7TwVG
90tYAE8VrFyzt76tGqnis1be1aolJca3Jp1OB4q52u7nwF6KBMn/+sGx+Vwcv+JCI+ZQK/LrFNu2
m2gJYRKwMYHqncjovC0MGQyDlQVmZeOc6t0d+WxX8F92ctQ9AhfCL2vP+qU0f9Ta4uO6zvtySq8g
9+2jRhwa2aGaEz5BBZUvAdHVAGOUxTBmsU+FQX3ZdoKlSZ9PE5IuJsMdG6J9ZVbZU5To5MBn6TO8
YFC38oMC5rsjlfyxbcsHPcTpu+TiRqzVdgqKDsgtkHua65MohfIosNGlmEFnyA8lRdUyEnISrjeS
PvbaAIAVnYl4ustv8nWfm+xttT2kXjM42i6zDZhWYTH7bgG3KtecU2hybCeldDfqOizXtdtHhEwF
KmpRhKR0fc0kv2vTy0I3uMuV5REE7gauxswv9Y104JkHi4xaGkoIN7RbMDpcaeTRMUe3mDrnMpvQ
KplH2hEfJIRWyJbiQ2sxCkAY+M3FE4A3C6Fql9An4LvIycYJ4sh+b8LCddpDnhtsJguTNYG7vLPR
R/d9y/Qn1+l3ODrQoiH8VFSp4UWtM3lWfEzm5MFyTNwzSMRDgr7cuYV/6wieasO5NvUQDw69OSpu
T0+HQ+kSkeTEzUJ33wXdtKzu5fvGoOBEmsuhpcp93SwIlNUXhYcbMknXsKR3iA4JdEPmgoD0mj7Q
3l3AqMYRZ59MFV7kFtjc5+hzNuKFRJbBJmbd02cjBH0KN51LfKbl8BbRJZq/vJGIsdfnyJUPUfQd
an1Kpmh8iNq3iakSz62TS6JO5Y2rkSDF4WmtWoTQSNuHhq5jNn1J5bMgrhKuJJl0TQHmbMXC0bXs
6qiOhklKzOZrtUu4OECExblqkNaqyfrGoLEiatteD7OoWbmr+hst2f2qpuyUVGj74Res0RfDXa7l
amLIEWgpMq0Fqri2t7OFNkGTtN875AduS4UEDmBvoaWhGBF7WrOgSIaRQCfJ4xL14+elBy6o5zTM
OXDuLDyQhUXNVroeqorjDOO0HtSZI/gawNA4t66P2IU2btxsG1LazYfJtL8QrHvMDUFinM5SZtjL
1z4xuCtCOW6cEk917fM4C+NyLhhNl9U2DFXZOUXvHgCGtD2imoioxyyru1mJf6DFU5NyH5RW+T4U
yaMes2wpOmohHUtwg4RW4Q/z1Vp/XlB9YUy80ZGm7VQe34p1flfY1ntR2wTZFnLX9e43y4wf14zP
HKmOUM6BO68PmxGkASBZt7b4Qsr38NpLv4uLqxLfAxbp5HoaJ+Gng7iopHkT1c5wGvErBbnufGG7
v+2a8EsSuQYUf/y9etdr0KFpCkT2NgxHHbNTpakIK3kyY052HR4aL1PjSrpq5luuaexH0usayzho
7kIscZLdNQAOYXtCHDJs4kEZfeE+R3XRZtZ7y06fW7t7vy60H5kFE8+K1ShN+ru+Za2dR7GZMNgR
pd6D6bHmvcmP0fjNgkgni89cEVojCfSnqvnaNuVZptNnlExErFapH2dus3cTytpKaxa2chL2+mRC
CdQf0Re23kBAMZ4bqBYNUuED0cBMHrUyaJf4KRH4PlYmpwOPGJ31Faocbx3V5c1EX/AgjWrL5PJD
vdkX1eD3rThiAWNklaMxyMqbgWSTy8a2Lpp6AJ6dG9gHAdJnWYcgbDa5a0T8ifHGftAQHZupDp0w
m28aufjzEn6all1cAdBEle61RvqtnW2ahsAFrXR8rLq3mk06XaOVOocVY77THjSKrUCOEw6ihmKp
q3gOyoh9pzDwI4w27Os+3M+p+U5Jg18EtRono+jc8uhcgLX0om7GiklGWhCK8kYT2T246OWjFdE9
HK0DqrAQJmwxe4Ut8K2NGGIrSuydecSkVFDV1aU/jkxSBwUGe8Wewdni3WzG5UXifG1aTBBOWqF9
JXMZmZ4hfOY1agcAImGIqtIrDfXyzhZlYGjqroF+55lD+U0NI1a06Sl0pod8jT7oBlyYsbc+a+7c
w8Ep11uUA+SYCA1Ho41OZ2hADXNHlHzILPGGuHxIQMCPDjK9LpR+nkUfVoeoxkmf4Dn0j0bEES/F
rpG12AoU1FWbvgqA0zn+FmIieKtv92XtkmtmbJXPDJdBrnpxbcjmE+PzlLzJdgsPo/Gc2O+5ot4a
9wZBMyjQ1qUs3q1pjGshCa+HWb8aS+HjKTuEq3yf0v+JMQXsZgZdFZEbXuqmYP8rwgiT5arulpvS
XfZqGjqPAq/xEcmeGu4ea6EnZc+bND086IW+7JLQeTfUaXbiVF/TopGSgY99dnXrMUayUW8ddYKS
g9Gu0nPSdo8jkF8dKVSjWWfcmmRW7kLdurfANPn1mrCQF/Z+0GmSyjxFOw40p0JGsdOqAalngj2e
0dMwY9MqQhrX9VZI4k0rc/vAsIGlSzq7JAtDhiY4NcxqBQCt114e8TqNVJRU+UUjVOWlnt5vysQk
+0wot/LYnZKDG3drIKZR+LpC5j8mhKPNlYiDLn9I2aJQGMjSS7v4ziS6IwBjnvlud290Ll8+ogeG
Zo7rZyk1+eSig1jUyUqprVicThpn8iKcv4kK/R4V1N6Z1LM+C+cIRSU9VNlNpFWFZ0v9Sz+B/mUK
j8y2Wz4aYxzMLXqF73+czJ/JzSb2Oc60HUDYp6grNS+VZg76Sywn1+SJ6Ww27GVNdll9we5O5HVZ
PqNQqjkyZnCd1bIv51kcOTB/HkIfNlF/yMzeJOuB74HikTCLesHbpeSBcqw66Lp7SFX4yQESDYEg
fzut9tUybU3VVoHvspiqMJkiyKAHhRpXx0joIZowtkMtb6LAndkMXa1kk6qgYichiUYscCekzVgb
RsJEtwHV4LK0jhN5jI7u4H/PS/NKicdYn3M/BoGUdR1ZPaUdiEXSttJt7rArWKrD7ZxEqBkMLGKy
Ti+qqhnx1eL7dThOoO14xnLb3y9gsmo+0RiK+m3uxmSGaAxKuqZs90arnuuYzImsY81yjZ2cLGff
TanwWeTYrqeJqCXb2K+t0m7qjH6iZa9enKQm6OLu7SIXANFW4hEME+3mIroddVH6umVdwYYnSXZK
eY7VFXlaCkEvBWC4zdvNfOgprcrSW2B+HlOzD7Sx+TQ4zMCiFbhm13wYDfsBAtb0AZH3FWjdfZHZ
8wd0eMN5gnnOkQwjrWs+f2fa/cVIfIH++yeU8TW68VfQxRcQx/8x2/H/ILoR7OL3K/SDbbmhIV+g
G99uOMV/vB2+PL0APn7/qR/sRku+gYho6krB69KFrWAE/kA3muKNAblPKiFdQfaF/Be50TDf0JhV
wrWkY9P15Gf+Ajdab4Srg2xUJFNJYTqm/E/AjZa9EQh/ADo3MKVjWa4Bh8iQyqRcJRz2FUg0a6m3
4BO8t1NpkJXm1HnztkUAQzsiQ24aGINsnuMRQegd/cKO2iUKzYfGET15k5nVV/NBi92+oLoJ4+ZJ
g179MbNowvpKTyoiwW2rRSM1p02Mx7qC0u1iza73PDl5RkoCW6UvzWgEGOsw+kDVXwCtGANaAIb9
hcxzafmkm8TLU12kC5WSAJpHN6FLW31gaeEgMJFM1wLqAo0cjjg/n5lICue9S+0xvI236lzHtsXi
98mgKYgEy5D1xEkKmoDDiZrjO4vMXLirtk/aIuxOcU7ANruQu6b0M2CmE3ZgldHnsG3c9QLRYV0F
yBErZx+miMI+u5DZlmNtZEn9rdYy7Ipx3LoIFJ2SI7MH7L0LNYAyRiVpK81wlbtMwNYaUpWF+xL/
b7bPUuQnkAvbtDiboKQ7gAADLzGjPm7ueiETdYIfJNpm12lt/9XIMGIdx3AhHmBa9Ip1EbuifmwX
18IdJyKsJnAN6XjS6WlLvJwOc4GqcuPk2G4GmPvOlbY4Nw0VBgactdRuMPiV7bvUKrq3MiOQ2B97
kfeXjpN0tY89qJ0fHaPQqr01xe16Gp3STXh5C1P+2rRZdgMjVyuvsMhFKzoIhR0ZnoB6W3c65za3
/eKS35VdhHaDuc+2p4gTrjOQw5RlZuURPQeEAFKPoF3rGguRcpOMgTZySmr3w9qowm+nUKew7xs1
7FPe64GvJSHxxSSp/qqSZbfeYjysWuiJdoLAYO1hpSWNOdKsrpvu0LamngY26ZsMRlSLor9sy/rQ
TS3oiHAgDO40NCGnDFA2AA7qVYTqZjLa9DNy/VLPD3rstNbBjGTdPqvCnOUXkhAWGHr8Cg2NUZrO
60eyv2gW7LJJJ+aj6RSJSrthrDBP1c7ixLFPKnwziF1mNXN6V5ELsZb72RY5uEjsSlrzOYxjopcR
35R59iGt6wYqKL0mJIFLz2735E5duZxs24kXxU+m5EP7ebsqiRzQ6VrjKo5Iub4GWu9AbCPakUn5
zsrtdCDrqzRp7GMFrp2moHsLooJgMTlBxyGoay1p9qpMrgeLsJA8CaC19IVzh9ZMj4gQBAPuYyKq
rHGfxmObs7WthkbqKqVeiujFMAkXpOdnomyOWvjLXi/WCWYafZRMA143An7l6RWMULtImkt5AgaV
liSdb/h+neiuPEzuMlvpaDIUqw9aeN3F/34RDsqUHxeHIM53XRNxQsoio52Cybaqgep57rqJBpbW
1Dz7LlK6LjTwDCE1yCOf30gDikkNM5wye6ymm7yrqOHgidgjdESn7OU5tuOq3Dt4hjSvlbNlfCHR
hj5wlcnU9pve7fQW8eck21NJKyl9YNU3p08dBU74IZ/07bbOS3wmWGSK62zVk+ZTAk1Du2CaXBgw
V/PVuWlTAu0CG5OJTmdvzOSN40i2+WaI0T31Yzvjx5qKuLw34XAxZFoTB6CAwAJkHrQsH/W3OS25
G9tggmSDbCiQPCVjuFt6O7Ov1xFSpu8gEFP7ytbtBDyVo6MWL+De41MbndHm1FIY1bMObv2LlppT
H7QlD/9upFK2jiQWWddyScF1TBMeH3+AJZD6yooHQnhdBbCtqXW3fEsjWOWfQMvFIc31zNVuBy0d
NmgDq4JfJDZdbbMSdvtQGh04XppWVc0puZJU1gMghU/uYFlk4JlckYu8tB33y5SQSBoU+TA3x6Yt
RO1Die3izwafHNyjreU3tD0aO2ADGN+nBZPxY9SnBtHLTjGjyR+mc2hNt5MrxqfFiciHUatuTlh9
cySo81Bm8h0ZhJY6k0DAuHXrCnb60yDiOQ2IEKD3jHuek4HhbocNU1ld8rCgEz4NORHD08wo+Kjy
gV6tIIz6fYjXLLqIS8prdPKlKI/rrNWJz6Yb0bkOB0aGeQObUzdXK4E8OuK4IB8nao42IS11kOQ2
WMph6rpvzGjBsuhIx+1bUK+DFuRdVq7nNcKq/9Hiu7e/zm08umckxsUz1jFq8tVB1eEX0uCHPVJW
ybNxV9xGnguNHE3s3IODHbUKjOG4cFa7NXh3Pl8uluHQx1v3Ys3Z+H3iA2XrYYYuSOmbUifx6gbh
MhvYusUBdfloPjD8bdK9WhrNOZtmimsvo8fjejy9mgVBM6mdws9Kkyp2aKdFQNYgf+1QEewFRwwD
cHPoq2HmKGV0aw6YLsQd2LoQtI9ZrnTnDwzmlwBmx+JoqaBeurhYhFCW+QrA3CVZTw2/PsN+gtL/
1fxeAMC4phgAHbhVBrWuxwN5gFvJgEolon74XyyZ/y9WxBK697+HmeM065Mu/sf7pI2S8h+nLn8q
v3Q/g83N7QX+Apvb4g2Lj+VgUqAU5av6Z3UMj/6NwsUhHQXzHOr5z+WxeuNQG1MDUwS64jvz/K/6
2FBvILqYprItx3Yh45v/SX1svCyPuXlY/iHs80KWjcHXFC8B3oJSQav6NPSXwnjs8urrPDnsHwIa
l+Uns/HZqsyrmc6JNtbvk665/+nS/QIh7ryozv96e6VbYE15f9vduOs/cdXdULoYJRFH0RV7Fxb4
d00gRzzOYatOUxXe/P7t1K9+XZfHxVRcVYU49+X7xb3dp85k06XLxX1nXAAFRlhP/FzX3pt64bO6
0T4z9hP8x7RAIVR2BzIGj4zIrtbROnNouSRgl3Fh+JCo/j4fLYAH5tmtW7Zp4yqvkPh+WDL7RGYk
XsDLrhVBgoh5boTv5M5JFaW/htioIoY4pQumsL2M1DFPwmAytePQA1BLLtzsZnYQMJBRoLQTCv67
7lJa5A+SOpfGzmn752YmLhxHR8DQH9ypCZSZXxC0040pRJbolOYIpfTm3jEupz46VUZOYpZ2I9Pi
2NThkRoyCEdWMsSk6AQPHHgumFN2GThGwsO3F+0c8yxWlvUFdm3cBr//Kn71zbuIkmlxke9gGdvf
//TNG0oOXRkLKEPldS1mpi0W86PLUCNBqzW8/8mbSY6pivOgrV7d5Vius8om2Mln9wiAQR6q1WIf
OCfkiodF/Ic1+fui+68z54+7mrwAkyMx95h6fVc7aSKBfdELxt56oG488ft7oADf1eGFZgEQJ6pp
z8R0ja5opx4LRz/3SX7UwvVD1M8xPXDjUrrL52m1rhZRAPJwvw36nx4GTt8/nYz/+pSOTWPS1i3b
dbe//+kbIAWGA4W7uP6CNQmcziFvnYdSxkyHik+/v/6mfLlP/fVmStct1jtHWrZ8+WbC6gUCM94s
t4tbe14OdSeP7iR3xQpMPqOixjYZuVNQpswQo+l60A9W1t1YPJQUpHThxr3ek8xYVrdWzI/XU2BP
6UXXXXIA8aUg0nVcDpyPzxH/jQzERfU1a6I9Y8OjW6FMMKRX4elmoAdlecLOwj/r5G7E+Veq5ILx
z4HmFoivisxFRuc48CNj3LloDNUw7RcGQESIB5IpP4eywOgWPyZop+k5NrTSU2nE4bfZ6dlHSief
RtoFxuc97suLlopFn58a8Ql8MyUxdChtPtS8WFYuBwsjDvifQ0nM8Wjkx6WUXmfm9N7iwK6n86bH
mM3i2HKFcmfc86geAYr7myQnw9Mfw51woiig376Lkg+udjfXj/iugrR/DCOKexplThcdwmubfAPQ
XJ5sSARco8NgDsFIZkKGRSpFOrOuvsJYCL9tN1jhvVkigqnwpDK6Sgl2jqbU236dqE2Cvlgw0tPX
tNxgsXBuY0Eq1qNpnAczPnZ99DFa3HubV41TjSjq1IP1xa9cHDVonRHXKp21wMDAb9EMWQVYU2fx
s+nJHAwdkVeMcoGZKHheE18AXK7QpFkc4WRppuqsNb1zgrCPfA+b7jw1IPPpEXh4SGD1aPG5riAb
MDAcDxoQUjpODxy6qPY6GuhgieC24br3aq7H5psTM2GefYEfTtsXiURQAxOEP89LZlYRdgTOVAkB
hNEwnMcqvgBYi+cL+mg2XyvqyjytPMIHfLfqdobH6ntBgMlNn4eXfScwi3DT1Muhxc0QCbIPWeNp
8QSDvR0Jxmea6zubOWaizGPK5c7kHAzIxWDpVKN6V/f9ibAKb9Qzdg2srivXT5E2nx/raARxQwd8
wuAjomBAHTJEI6z7+bqJzmGCupWc81lIDz/jseO7y1b77VpO10VS3qr2hmnBRVc7bzkGYZ3vz12P
+S/pT+UQAfzOfYVlrkN+TKfsgFYXLxXxWsu1s2jMF2KSI26rEtUtxHkTyRM4crRe7GCDReq5OBqA
DAWPU9xGh98vKIbcKoMXayzdRgcNI//ZpkGv8OWCMsVaWsgOgNLQjmen0YJmnfY6XfAy3JvNskeV
d7VpAMoJh5GTX5L6F9TQMM2iv0ln9Q6EJ69w19X9jZsb/qxQTLEf4j9FYRkiApTANCSj/8JPG74J
x6GjogUjj7aKlsP2Z3ONiKPZO/QAGBNdRjxjeWZ7Q5cdIbBemCIhoiX3W/imQj7ngvlh09yY+Pzz
uj/2Ci9CuXUXNTidynNhGS0QqUwGHCtSC23Yt8AoA60Yz9vtAsQ3RNs19+shFvGdPY9ekbWn3JwO
7ZAft2+M5vix3sJnaygp83AecEVLwjmFAqNL9pbVroehYqmKGSzYLF/MEt3FYyBLaBX8SsEeRL8h
JHOGoOkAreNpVvmlY7A0W+3BGgMcGsduhilqRm81MLv4oliv+P+MKraluhRakDrCW9H8ixAMB5DX
CdbM9tIlk+dtIabUI+PNOqJc8VeTDmR+JZ30LuE6qAzgSRbfuxUhznLiF0WmJY/SiVEQADCtMmZe
/MerGou80rivIHrsRY9Xup2vyZM5Yly+E5b7gSCZpzirbqUxevi2x+HsjJ+qEqv39hEKUMD6yDQZ
uXE7XtOh+UPFIbb779X9KUwL0cn3St2Vr+qbETH9StAB/qmmunQASquluMQPeAFOytPJZZ9A46oM
uB8ppYQpepo3ps5hW2aE28OnHfexa13VMtx3oFEyN3sEoQDeMw6GNMGDcQ2s8eT003Xi9J7D/Ta5
+bFC9rN56kaAaWZ9qpih2RHbR7ocOmM52IhZ9GgmEGK9zgSVH4iLeGJd0fMjxozj7x9S+2+bPkcK
DkO60B0lObW8Sk3CLaFPEABcH6TFSVqMvZFIKR6mdNo7OqiTpIC+kyKnZHnLeNhcRN08RfTXvZja
YFt/R0ce23FBL/Rxe8ozEntkJDE+wHx22Hs04Q1krGcpLzHy0sTdjKgM+pxHIIemVH5NDMMPM/Ss
A/uk6rbWZ1DPU6BNiDQ3xp5g1Yqy43bpt7WYWZPfvzPRSGjs0r2xCYfIBSKaI9G5fEi+G7QMcVvs
kLVOMX0D3J6g86OFcppQg5BtcmrRZ8b9SUT9qQBivUEXf39xv8e7/e0Gk8ASbUe6BqneLxdAOB/w
n5zK9bW0vK17ZAgJQl+e8t6wMTn5tLG4yPigmuJoq+zOWUhkmIvLCiEZvXtEom8n3BfSRKAAh20X
cS9uF191bE2RhHsB7bZ83J7s7ff+/af/1dNhubQ1pWOYtiG2O+en2rNeCa6SKqX6B3pX4Igz1ezP
vfuH4+VW17++RjyDnLCpcSnHX9X9bROtc2egizQgrOQ58CI3ffz9b2L8rYzmJhe6gpAoFXQ591UH
RnOZDMxlRopKG99jjPB0LTo0i0VpT02aJSgcWXHZMFueTb3pT1WpkUgYsf1EOyHEFfm5f7i6fztb
vfpI297509WFnehiHucj4dw7tbrcciLRwdmX5ppzlB2DP1yC7dT8+jLTOzCEQ4uDMd+ryyztJgp7
HRbnVMX3Ypz2WZTRgWWlyqJgNhDP1OUtXMy9Po77csDoyiOChPAPa+730/vfP4er0w4jjMzSX603
HP2MsUBq4bvU5aMGUqCLg9YMIRxFByTzfZ4fZ0H5TiJ3prFfTjWJAqffXw1ze5e/fQph0pmzyBTg
zPny6ldaOxIH4uKA7/rTWBRH3FbXFScG153I99jKy+0m4X+r6lagU0K+eNqeyrJhF6iGU9k9drif
6Owet8Vb4K3+/UfclobffcLt+/zp/mjRDymgXoqzbwDx6WZB5Fd1H5cab9rAkQxm71a0/v5NaUz9
/V05h7Fk0e2iKfZqwYq3lqpNzeSHVueVSDG3A5BozmgaPZBZIKejIGTVDwnwANm0bfC//wS/WnRs
xonK1G16atbfvhh8iQXeD+zEj4sY9wyAtoPWH3Y9+aura1sG76CUYbDIvby6hjukk2YnLDpAEzSK
oQl64BDbHjoy0jije1kkFz3vK4sJ/Sm2Tb53R/XeqpW3yzztt1LaLUm1Z9MggdeL+DsVyW1ceNQi
+10UE6q2fHOGCeJycezrGKBBfBAG2YHo3NL3QAPeL8m831YaMWeXEaT8OcPjNS2HaBJgcXOcxe1N
yocZ8P90yYj9GSUSxUYxsELBHJvBdW7/NndYzSbIpZyLthMN+Opbo40DLTN9jYjf339Fv1q5bCEN
6no6EzRAX14706kZG2lcO70ez22ErWIrrDPAikict0PUH97uV4u3LU0UCA6lCrakl++3KoeTpq4p
fnX9c9qZn922fYLTfrdE0z6JbVI9iG5mBVn15ibmiGXP7qVTsdliQpgzCZCdI7C4Jkn8CWdVtyt5
vmOO2NuqJx1YlMnqj4sJvzr7JOhn1MizFOfsUP+WkGKiIHFMybsezaNmiGOrdyeNmLAe5saUQfzn
zrC64sjE9rgd2NHVXVQF2tfFHznrbSsEcnpvRu5ulI89duM0ngnN/hbXWsDOfck6ySl3Y7IjUOKb
zerYy/pbpSN+Y1NfYuLQM9DtxDnTRQgnUHWruAiV8XkrB5lmMbHPkZANntG4P1JSfwhJbn+sN/+A
vPLfoZrmrxYEW9IeY5E0FBXiy4sfd0uc5wkXf7vQdcphdV4PcHirsH/nMmVZV4kVgxJMy28Ny3mw
VH7FOr4Vjfn3fo6Px2WXQPDOLBiQrbjSO8TPVnT/+7vkVw80mvJtxTAdw9BfFStVFkXzkrJcTkh2
DXoHZlpwCLSP29fDgJO6lSeR2ejv39a0tgvwep1GWUN73kRpJpxXd+ckzVGsDW/8vUkjadYYaPL0
9GJ7ABcBZSuN7rdyY6gnWtYjiu1pV6EPjCwGfcemj300/RnBCebtdkO7RfGpYu+zB3YWp7hsiQbZ
tsmB3DeM54i6cWRv5yxFVTyde2D+JfNPQ4svtFFeqeUkFv2UbwCDfisWB+CJOA1pnm03k8Y912f9
KWLzzbhDQQLwKWzsL+MJQQxHwh0M1qBwkGzqaPvYm1P6ZlPBE8LNPI9HUrb2qeCr3Q45HOu3/pmg
MdpvsmG+8sLoTtsRymLTrAesSu2lxdE25FDa9pgZas5MFMNhr72bZfbYFPLie//QhN7PAXBbdzUO
SyIlX5DljmPvBKMQXSErHip/2p+cJr0wGg/XbSy8Am/XlFyHw+NWt6By1nAzLxEne94/dT1Tpnup
GRdj0p0ie/YbDhVbn4y4uBPmhinudtuZYzUWf+utZAtb/QBFvQu2FSKjMaGTl1IOl0sHzIQeYApd
XiAQ7m7shxh6PKH3R3tSl4pyybTp62vWEdRlIAcOhkQy4eKBGxEY5JgosNnUl8MW1VfTaMP5YRA8
GEtaGQ0heM4IPH4IMpdPT+PSJtlmC2LRQuwi6wH0FvzAga4eNwOdPXajfTNqdPa+6bbmbz9lUzZi
VjgV4mZbFgbmBlYpyMyKgyidAsbAkNHTY9hqeyigAXFTJF9qjJWmoI1WGiTe0uPo5oxkqcXfdqaS
XqbMh72mOw9E1N2hNThmxr5acBzgKx9rcczScY8fBPyyOIYMNravKWKhanrNZ2ABCot2mPswDISU
t2+B/p/NhFZBx7JYWVdpP+1RyHil8akpuOthTPGg7LDlk8y9+MktSIbv6xtS7n08sjDz6XId5SI6
ULi2YdHt//BI/6oE2Ya2xhaYa7qv1WhGaEVAvx1qw7E4lkocx0TifrC9aA6DNCn9WHBDcgLWrWO/
5Vt01oU9MUbqIB7ZHNTj7iuH5RDG5fh1e4pi9hKGuoetUNxacVsN8fvP/KtDvGM5fFbd0Q3r+/nn
p2KxU43Wu9tHTszHdbapZh6ajVVM/3HrDPaEwf7+Da1fndqUbtu2Qrmn7NfLHjKyxkX3qljeE7ig
bKZx6bNXPAp66h0n3VxZV9tdPujiQieDtaOu33qxKJDfW3S7M1r+uZUdK54CMqkuNY69W4ckqriF
8EuCB26d4Wxn4Iv0hq4IRsv7KYTdj+CkD+P9rH1F2/PjQv6/tLT6N6ngmxbz38/R/a9l8dRmPw/O
tx/4MTc3JNJRR5qu4kGx6BCw9f0Qlao3IGF1zniCwoHZ+XbM+CsOXDpvth9xXJN2ky04ZvxTVSrF
G47npuFSjqMac233P5mai5eVi0NHS6rtiIlQldYWXeiXlYvWtUu7rACXEAGeGYfEp4EEmF6QYJrb
MRifNL3uq6yix38uYrK87Qz1kptFR6kzc5grdiFrbs7k2qfBhEuAUk5Zx2SxHtMy/NhYRRSs/db9
yokPxiZ/P9RVH6SqvzNWmOVuMffsteklOIlvauzFJYbYxz4eqh0Zybf22iGLsTv7KlVAqjt3H3YJ
qRMOvcL8g2sjw/7pm/tFKadelkgMDzGyIPKVNqgh1LzuVsn8tEhYIgtpZcy4LleQpk2FrRli57Fz
6Fq75WhgLVufxhI3YxgaFxhyQR8ZD2XUOezcmt/ndnjR69VN1/fKWyaHfOxiuFR5OO6Fk5FeSks0
b4sVeVNzRT4DbU1Sls1d4Ra0pqvlODQ4YUyYh+MzbVN2iExdjG45BX2lF0EYfSCgZt13Q9pgqMOY
US/tYVySz3jETNh/C8YEUzV9YDLbYd5a4fwGItF1tglRKIJVNJI6kbVF56H8RxhlApxjpHrQ5ya8
kAZad3MGx1huXN85XBjSDePXISQXuKY+FWn/MVOY4cRy7Sa4Yo1Uu3YNc+asvc67dR36YEzF52Uo
p9tsvS3d93C0HiB26QemqdqO2M7+APyPKNI0/GpO1imxSOcyc7M9ybkrGBh50unDWx33lrIZIXS9
+YeNwNkOX/8qR1n8OSbpjsui7KBY0cWrNk9fLQbkwrzxSGYAM5ph/pfaAmBr0p6VwpOoWeNXxSHC
QwbLmX7RC29JltFback0+MF8Tkw9HBwcasuqmV6RQhClhXmYtgj2cYa0j4Ns7eMF5Hu07AoJJgFd
w84yBn3H4DDzBzhIUhTIHR6m/yLsPJbjRrYt+kWIgDdTVBWqiix6I0oThERJ8EACCf/1byX4Bi32
jdZEca+6WwKBNOfss03TWCTO8otd0QdMdsF6KEaM2rwv69QEB2dCDbYkZsJUB/DdEfN+UkvQzZbu
PLmtjiTbI4rZ1rM94cOFi2pmGFd5tFJ2bl7dr16KMXAC7dOG3AV4NpH1YV+aQC+OcoY3iMvmz6Gw
OljYpHDA7NtpIL8XbsxiN+ndcYrnB0JeO2riMv7qKoWt23bt8b93n6l21+cPYwQuQ3wffoOjiET/
3H22lvB8qUtWGbznCNMdCvH2OZXTStSblu37CqoL5m3MRS15doAUco9MPM9JgyMp3YDkQbBn+D5g
MpDcTDpCOkOLcfqci73p01fEK+eXldjMVMkQ+Bsw9Ofh8bGuIIJg0Ox6NkIfte7+cXiYroDHOmVk
MauvY2ILHE7SxpyzhnBH4DrhQPGK7aRaSkjO51ssRfMGz4M+FWznmLC+Nh/3pHCelxzr9dyGGpsw
NnX18fzfr3ob2/z5qh3dMV1FyHUw2fkM7uWYYTEqRPQVE07A2WJA4TXQFzeY/OklHiNq3pRIWR5M
F/9Czz95Zvs1Ft58b+TNMxKCq3XUV9QEmAIVKwJ3LeNg0hLaEVMVxw5dQ1sztHYcJImE2aT71aDf
xL65KQ7N0pL+tIqvJW5YR0UsqmC7nBvs2plWNOPR14760rAIlDnsBNe5II/sOI4/+qX6hm2hy1RJ
PBJy1J0Nq34a4UDv8oLZoVVON7qT9hfN915xX0fRaLqIN5v6p5akN9qoD0fDL0BkhKzC/36rxp81
ploBjqUAHwQkum8bn1cA7CpC8OIMncPMg8VCH3f5igGSUxDd5eI+J9OrOCVxgIxtgEmrWHBVsNZv
ZUMGrXpW32KT+h5E0kA7mLXzl1Z8w4E+fXbAKCiWHH2U7Z95Y5ntzom9eORIqmdroc5wZuHdEmvM
kQwPFwFzoIsFVIzJK0jTgXhg4OGrIMA80Y8rCwV38Oz59a+yyr4KPL/+ton+RLK2V8is0VEHgG/4
oM9/bqJxkgM+x+gie6ieu0UWv6cCw92CDPZ4eIBwazEC7lxGOkju/XUiFDouxE6UTGkt7VeMHS6I
kZOq1Le/fN5PQM/Hs8EzAkKxGb3iaPfns7l+FstqigGRmvaGpyRPp/blQR/bAx6ADsXBdGh1RmeN
pb9ldmeFAVzwA7aUFq6PRnsSUwLRusqhGLPAlxKpv0zdIHJzwFA4GdZahKazvv5lWf7JFtyeG8a9
BUOKZ1c6pT+fuydNTMYdOIvnCtTZEikKOqebKQhaCg4ACSFMLGTI8TtZwfCbuIg++Mt3/TTm+3gG
TDMMw6GTgST56bu25dqIETBkFzTPsxNUR8J7secbjOcYPAPiiHnVD7faCI+wbayj8J1o4rl3+YwR
iWnCEiDGF2pGmb6hg5rvPW+Kr9RibILKuGrJulc8G0qy61Ldfz1wIwCmtUuLv/0kn4tmg5ZON4Gy
mPnpsC/VNfCPY56gOwf2od3v4pFHwBNRGd78tkv7YVqWAympGN+oQmg75xPTwKFgfO2F1Z1X7C5C
s9d+D753XmPtnNjDa6+UjPU6+1ctefPd5OaP3jq8/fcS2KZ3f258Slof8i5FI6xR61OljyR+6uuS
beXnxjlVqQtJLYOjPXiEejbvVIRnN+Y3ICRRe9foSZeVV+6gaNx+nwjoOLQT534a0rc+ccSuRit/
ZMzyE7RTkNdA5WsKYpSNmJqe7F2ywQT+eiQwhl1bmTtjDGbOl6M2i/eepge3EUjvbuy9d01GSQsm
Qxq8fdG1lKTM/q4yIMtvVVWZtO/2kKS7tckRfYBYjXoVHJd2fY4XmTyksVEc+lkikW7ErwHkoSYc
CFcTMlrNWn/ezi0sLcNSYiHh+Snmc0vL8y3cNlmJWZc2k9MiTPwiIeq/xoEfdXph7iw7WSNGOniX
CCVa65YQev5Do3G9ew7hpmQh7DQsr6gMnW81JuOPKBVidCYxLt1tfpNkVCYl9J5dHo9aOKCSOWr9
zbZCO4yTEC7xwwZW94A7LcMBuzP/cmbZ/9770Iq4lkz0i8xxNmz2H6uVV5/nZufOO6twxp2OKuwC
BH6t0QJdKvILk8fWa+3bqvZ/OBM5PeYcI0UjbNWCudFI2R8wSmEO765IadZnPKvXqCDkEjm9SWJS
/OAYBOSoxYLVI/+In4A6btq3i/7TQEuPQUYA+bPjOiS9CuuXFdcec0W97i4xkCfGJ+qeHxE5IfFb
I8JtsfIBucew157+8jY+ze7UKcTehWNgBy7b199Ulv94GwOeJeQvwVxJmnWi5lAD+6XjIk7FUcOi
IXZc/1LrOMbHKbw5h/c20LAWSaX9pdU0/l0turYPa4CT2fSIpPrUauI7mTRBwzyDuKb5FqPg6uBY
7W28gvuo1zlP6Rp1U/IdQ9MhLK0Wo4MZqYe3VCjaHPKZZ+fNKSW1pKp/s8o7amRoak32N22G8z+q
RZeiliFg4Dkw+f1Phzc5TKS5zhAr1n7AawLr7d22hgN/krhl2d8ZKd2tWnwy/A5Lk0kcpsAbEKGv
bNN8uCuT+vtHNWRnEquf6qcsT1vTZ1kDPcx6g7yK7JyCaSE8/mJve8v7rOHLwxhnZmg1JJG0PdBZ
3LmM4qXBqTpqCJEKxZw8bafBWgGkTfr6M3HAKRrcXrFDAKiv7TstwymXMFwBdHpwZX/iB5CIXOfv
rt+LIzmmHgE+6ZVda4wVaePyPPHYKksEcb1B4RquFVSnukaKQ7wYWhWKWo00eX960C34ow43Pa6c
JO8NaXvYNoOeCJSp6aLdJIX9wxsEHgj4rE3TbFywbbLw7YH3mV3odkhEnPwDmrQzdvPGxa0CxKEV
aZd1GBiBt28xmcvNElUW3iGjH8P8gTS3j2sdry1uPywrYucKldxTobWETbow52RiovTBJwCeEfEv
nbs3zOJHimQIXqnabuTB74ZK+1bVuY2tZplCIKW0koWzAK6XOiG8vw3pzFgMzcD+lnxMJaUpUT/f
EZC9m3QHeje6x7bMlohZNPOrEXVanPZfaGJepkK2kH0NMIWs6w5YCb7AOCR+t8HMHV/LYW95/Slx
ZHyValPUKmsPre+Sa7dnepDE+rNuAxJAM93LmBNjO8JrUxuPEI27ZIyvtv58XlOMGIBmnGxnaeP8
mkHDGVWENdJfKjQGERUHvYb/5L5s7LcRYfDRJBYVVSuvoil8/YAYC0cKHGPS2lAcbVAK6suoU8E5
RS/wfEfhGgydF21LfjvltFrTQhHU8Hb5473YfkBz6EerShoZ0LWSEZe30ZDH+JJSYbelCuyuJfZd
1AWBuhsX1X+WGGj2Rkf2kNrBHS5/IfYC3lJUh5ljA3utH4RB8dbUE9OZH3o3+4nrIVPuAozK1zGA
Vo8pbfdRL8mBrzDchJFggRw3P4bSlmFXkxOBJ0cTBPN9QCRWWDsjP77uZyGFIH9hN9DooazbF3iw
5219CcZcx7i44B3gg7LftpK/Wi/U3sXOcidxJ2b5PrjeN0MYFSYMucYECwpEyjYYOK32msA9sh7a
0HJ668WczUuOe8W+q3jojM/5WINr3LWVxUTevyvcpHp0tKm9z+f3cklIbs9o2hFeKzGoPORBM+0W
Z3Uid3xIltVCsS7Kg20Vb2QCB0d/bW+LcTCgxMCK65wJF6U1x103TfARdb39dpLOyNgiy2AmbZJq
oqXtHf58CzCUYHW7IaR7esflbsPBmBXXpBhlaoY2Yf3WEZzsS+PHkgHSaC7rvPJhmuUZHoHbd2VS
ll603BcsVL6OF7fJnhhvxnNY92CM6WPq12jWTZ+kz15masdciMiYabxmEkDgZUv+vgV13kim6H6Y
seyzAKLAn/BX29ZLlaqtIqAfxozGoGThfCP42LrznugqTFHdFli5BMc1/pLJwD8MWXJT4B2Jitgg
5kzIPfbnOUmnk7mj9H7wVtJmF9PGYZV/AdhWO1jzo2gT/L8YHXLO6XzAlI2eD/iVEi5FspNNZGHG
9MmbI6l2IRahrGpLP+HM+dNWhqJQVljCo/xBPcrKbPg3be3aQz8vjA7ZiN9dDavwrgLRgnopoAQP
SCzKzUneVciTc7tKHjzRhQ6p4rT0noacIoUQKMmCWMDHtJETGgqvPoh4h2aiOg2onMOxMYhqbuRl
GQL7MAdZcPRci/O+1LsLtLkna0AmRYyG0XZPG3JGdQ+lllqgq5Z+jyl3d2v5IJpoYQuFlVWcghqO
WiQaYmqamMs3ePX+sa99fsniR1LQr1NnxHZUrF/1NCX1sJuNnQsxFbJi2keGJn/5tfeYYf7rGhN3
tA8hJXd7I4qH6kvmZijVbMaKvMhG+je2WfLzq7s/W3ECwhlrYa502ECR7Qj4QI7suxqfl+ue2Kcd
IYPkPasdXXMOaBPCamag/D8D6+ZUr943JA0bVrmfPU4yP9vnx8DgYtDM0vghu7w/zitQL9fldtht
h6MY3edCkMU4FSPWapQnqA0y3O+stzKtb5rWeCTmnbuh4FMYaBUIlrudHbuABQvAtZ0YNscIp8/U
nTOj/4ANEkgmJf1xJI082RG5+46dQfxVL9LnaqTz7enm9J4Ft50kpH31By+e6aar2IZgVWOqVYFH
toSLxlCM2e4DZEVt57gs7tLiZxy88XVGNP5x2n58YLVdtzNzNDuI9fhYbi+01wniwr8nws1FpfTl
lPYczin+hGFiPMYdUTKuR2I81k0dSkIqAAKWSTW6IrszD+WMV+qiyWuI5em+1otv20ve+gpddUBz
TkZAY8zfehT/qiPdmqN5se7QihfHasI5B8NwQW+rn3wNREPPMR4205aRh2BX5YIrVMNYIxSSU87y
PXS/YSbzGhID4/7EyiHGlp4ytB+wgs3DGN3jTYmB2VL6ZOj4zYWz2bs3e4N4VwB/6FvlxDvbXiUI
FQoAuVTIj7zTZBKwmmhZ5HXUY+iw0Rq3MvuYwGDjYEf+UDd/Q6MU7vCpKVWTL99wmLn8W19WlHHv
+cGIeCUuzWfhGm8AleDYXGCDm2q7pMUVdkoC/ZBUfQf5OP+q5TAbMvj14eQgfsKq/G9gyb+nA3B5
LGZrsKiohDfp5T9ahJSo+CEYYUaMQOc7BB3W2aJvw4qSRFoJpr8PVuMVS9eOsVDGsLuao/9u1v8H
jOj66GWh4YIhAid+ag3k4iPIxuF9p48zxcnCChmKMTjUPhnmbuXgbyl00tV9OCJaXJ1Yud2l08Wl
Uha83lDc+FnvHyq57AjdqiJCRv3QIk39v59zA4k/fT/fJoPAgafK+vusXWmyHkVRhqbH8ObsuHZc
oV2DV4Us5UePa8byGijlSUtykBxXbyCqj1yIWiwjvRPDcfLI31jo2xhGcATNhLyA3lHtDK2FnmMl
hbSk0XZxxd12rWxhdcTO9Ni3LHhb2O+tey06akbS9PrDdnqQMNBDiDE+QAjhZgfLhEU/x1we9ZDu
7GHRo6BhGxWNGVoEConKLPbryMRdyng4WplzBa3GI0nEX5O3VQXWxji8X6FjvLYp8bHX5t4Kxuog
iQ1zi+51u5lgcA1oUWiXlRErog6uxzo9jY6D2SkngMBP21CZlAaueaPqBLbfru2wpm3+yzCFHv9f
uwuXIMyJ8JK2wds+c9NbSbizjx8j46k4nHQx7BfVqPgGKRYY6WiNRSgFkA/dHER/y/6ezQgouzJ/
nFSZLF17OJOW/m2yEAZlGAIJUS438TIl8OwyNEIWQWwO5/M8rc2XwqJw5i/4WiaWvmdm6+76FY1E
nS8RTu/uly5r8lvgoL2hjng/r5RVevd7AIjYfXRdSfdYqXwUXHLhywEljRkGBwy5cmikBEFr8rHS
zCtRF8vOlTQwVXtTa+o2bjsJue+lqarq6OCjcNiqMhPHuaNtf8Hc6aVl6HepcbwNbb15TjvvF6oW
69DnEyZyLaUDqVnjzlS9kZ21KvIDCw6iaiMQXIa9hbzYGC1HDS6e54oSYjfV60v5a+sG5jjXjhZu
1r6V3beN6R1sF7aT582nxuporLglGXdaUWKIr5mQ0XZVGHZPQkxPZ1Jomn9F8fjWLcWjL+eKkE1Y
bKljfW/BYyNGHz/bmNKjTT0Gw5h398X81SIY62+YxP84kOGqwEoAgIfb81lKGw9TVqcBG3ob9jcV
pcj2IayJOGeXenxN5B3C+rn60Tt4vA8czVNLX4dF5Tczz+7/+4Ax/r2EQawRxZH6ZENu/Yw7MJ+t
CoB4Jq/z6iBLnEl0JNl3pTmL8hH/0s6sGccPpDlhC4kpxi+5dJTZEFZT9P6TbUxhm/riLxfX/xhU
8lyYHTBAg/epf4aRWs9t55XcYngT0j5oC26UCTkTzUAGDkAjhssNrgOq/9Zt0R6ToPjuN8hfE1lW
xzixR9S51kvTQYjmTxgj/wtDbzrDDsgzW7QSX6WCwMRxva4ExdNf3iqcz38dDbBATd2CKgxrFTex
PyFsV+TUYr7ZYuenv2LMdQ4oUfbJVLp74fsDfky4m4ykQx/1oP+R6RLvryXvb191EpVuveybHmPu
CjeuYazco5Y18rseK/WtEsVcbSYXAv8wivVZxxJPTQZzPf+mr+MM9Jpg+e2CK6IhQbiOqEgRIjhV
nF4IUtG5DLruBscXaunmesNqSDbNXIz3a/xz9kN+EqrM/ChtsQDaB4IhjOrE8wHcF6zuLO3KP059
cZXDFoR6rAOnJfV56ozfTdz6YdXYzJGc8dfWhlioLfbJ4KU0F8l9nQBGbCWbmIYiypPpcQzWuw3S
rm3zevWTPkyH+cK4mppbNVUZO39vyuSxJ6ZCwZmdR85GRo5zpZDo7bXYvrDp6Nv8Mpu40+SDkif1
5WEitQcj31sza06EqOMPbldR3htfg8b8WiknwdFL2v+/QXJaKYRAh2GQ8D1BL3wPv3wy8sR+ewHb
SGJlkjxTPWKBCuTbaQbc1qD7gt3Uacp6MqF7LUq95MajX8DWOgxmLXjIU+cw2kbYC7o0on8OQlRE
Gqm3WrrQAFZVoVrpHRWncYHvSdJQG0dA77ieF5TQjeoxJgiW2Wpe6D4qMHMN/GmJsnkhk9ZaphN0
JPlle07bEdezBbpKBIaINLVdggQ9W5BJdALzlGGtyATVbLXuMEzCDteABF/PEWLviP6b0zrJ3nBK
/Nztud27c7dGBPUOe79WTt+G9220ARwaicWkUqzouBBEvEZkxbEZTaIt9tkU19dFlnDxwyQS8jZ7
SJy8O89N+qJ7XXxdgvsSKnKV4MqFkSfkh7poqbrn5MGkWdolFaQWE8+4EEMt9ICKyuQjtGunxTpg
2K1HPWN7V8cerE6N29QzzXPmj/XTmhI3b53MydYfTSuRT1NRRG0PvrEaYJOqkTfSUYThEKxl1Flg
jpk9ctdqg4rL9K8dewkuSbCeUJ0K0r+KC2BSd0jhMpse16rjLsOenoEsdw4VZyQ3BW0rWgsdBU7B
RH23dQDaUM37gdjiauTEmQNpnN2O4VW2Mg4Ju7nnXGpKxLxqRw49uRJMSBActS2EAKoYX3OeFj3k
lCJoGDfbM700DBGRniuBj6g+Icjc1sDWzqhRXR1gHMckzNv1LTbhgQwoJRSwoS1D1C8FFksVLvwe
zifgjmR8bS8jmSkek4JL/4OE40/ZjvVedtnXbXni9fpWeDCQLQVAedLBUBprf5CHU2HntI+qsjQx
CcWQK6AWvCeGPtj3pm4eMjziCgumeS/sSE+KcKy0FTfOmZAWNWLqFQUKSPtkdMFytHuefLK1c2MO
0y1OsY4U8mEk6bibCPBLyDLKsD+P1jx+APIx4LkZUNob/ISN9ORg6IuBKbELG4KELXJ81Y71Lm3J
lfT8GNxnpLTMNScAjQ5o33PySOxVO4P0RtuPHt9TJ4r99t83sGT3idOGHQb+XOX4qnvZ9YZ7NMJf
cOv9IRevvzi1v7NVRe3UHMtBx0gVrMc+4vF7ZQXM5+r6foOEN5gpr0iMSvEQOK0M70iTxNBkpNdS
k2KwGsZCbl5G1N1BqGNFO1S/B/zwdoOng3DWGMzkAPQYK6JNAzBDyknm3Pb+h0KH2lSZz4GjSZJV
xHrQLKQGce1/gR4OrCaNOhqxmQq5dEFq1mS/XR7bQdyqCeG0gqDWtXzB084Et2y8o57hLi/VaBUx
v7PYRK/P3nPeJtgIuvgT9wrqNPsGpCLMLW4ZLkUPEpQMk0rpXueZ3sl/LnSP/twFvEEEGc5hI5vg
ShT6j7LSOnIsUu9qHehM4wRe+VYci3h4LMrAjSaQ4H2aS/AMXNZ1nL/UrGy/0HbsU+FeuWYmmFhA
0Q/qwtiZ/Z1RGT1hxfF6qNPuRDPSnW08/Z6aCphbQcMCpSlinPgO2UBPKWnbBzcjycg/YJJFqeWb
XyWA8ceNl85thmkwDaHNRKHQcLSfcDV2nJVhR9zci4YY3ful+NlnOB1WBEPfD558TOLppRjmdYdi
39jnROLttrltMcdXY2WI2xYmuquPxKRDVhoR0VvN+LMm9OSUmvgHuYEkR0RNuQUnuTkN9b5XuBOB
hw0Di1Anfi+7Hcw+A6bxKj6qqueDjUBiTK+TZTYfwPJ2dPdMaIgAsgE8mYmrOYNw1+kgcHFDf84b
cSRpCzh2hq1JpZ+n2fe4Vl+KVJ/tc2iau5O6ZZ3xR77vljcsNwM+KKbCibterNy68kTPebjUP7eR
9qQtz0krXvKK8mS7nZ00n3bSJWanbpt27wTEzLhe8UKENXOCAa8UHf7Bje2nN1Pd1CQjEspNYM+Z
VFFxBjT0DpYwiex0uTStRV4H2CFuG5VM8t8LHjsMkSjhsWllopTCpjFjUvMsfJAJrKFNj7uHIfg9
1jprIqFCITf4rY3NW7lwsmLwXYWWOSfECajqwi9VrokanTGWerDL4K1IFhQRzcs2D9ju8O3HwtaU
PtrRJ8zHrfpQNWCalSadfa7htbhVUOM8i3Pd04W2BDdFhoRHqvXJfQz94mh5yIPixS8JgiuJeEht
XeN8pv/SPMZpZvmNbzxer96R0AbkNDMKhIzWW0XMXOc1KZm0VLdjaXzRAlLeSirFKKeCCLfPlmb4
qPQJgAGWnJlC3mLHwueFxGGvcwUzNfgxRY+Mgu55ajDXwT3xtJ0nXsCX20472lNvn0Gi2BFlN8XU
K1vpsDV825k2lU52QLBAKpxruMfutO2y4K6DEnhs8gLPGKP86nkv2izd93maI/x9dmuSUvgAQW9I
w9YKbcMAUfek0k4cmh0u/2ui/3JMHEhn6H4QJ7Vp9zFBWH4sHhK6vgGsXGw+As6041HnYUM81vqd
Y9AJW1V8zmvuoRX7m84Fxd6GpLpgVOFY8CCHJrjWHRx6KPbi57SGW1g3DfFqI/l6w0jogwdGZVdM
U7Yf2q2hkOW1e1ZxABBuUqy2VTe8IcwOl7yFGeLYaa/ptvAbgSWF+T1lYynsFd05AQ5LQ9w1U+Vt
H0I6/d6k2jtO6uIsK2BboWYDQ0Xa8jilp8IaPKJB+8ic71oXkvS2z7WOLQy+WoVz0T22+jB9jIub
pWgP6xuu8j+aqlVe4Bw32wGf2vKuzTyMGUdD39O7HM3XhKHYRbF/cuWrkO5jjz7ar9IHZpYiLBv8
j5qxvKc9JF+ggZ2i/rRtIpQ1wT0auBjbfVDxSmpHD27Gbs1sbDPi+levojsb3zjVIP8HfXKfp4Ws
8LJwgAuaZ1dryM4EU15N3hmKR/LCC+/scpSkWTNFfpWdRvweQjJ7lmhbGkHX/PQynIH+/ysy29An
wpwqosrU9ATOugIlxHPR/Jak34ZCcUhmY/k9pIt5nh0uck+fftaOnoUBN8tRMF7c1b14Mub8tugz
Dl7NV8Hl/JB+wnjAbfQIh5a67VlXqkwvyuFurpf5hGZT7jco7KOL8fDMdab2Fmvng1QVzWQ4Pxq8
RpQhyrbitsoJl1saNk5SUSCb2v77YB2ue79NAB1ZRoivfmDp9X0DVzwJN8Zz9JC4PH3HlB5/S3xc
IIynKILURCIvApLp5Nfc1BEOeIWx78zh17YlLU388Nyp2olpJZOTvIydGCWQUxHS2iU3pAJd0WJz
83BqHHsfXRZRp1Uv5BcroMJ3BvNlofKnX/PfN3gcamlBaFcd2cxVNYcqbENMthPCGvwLQYk9fkcM
SfFwOm/PV6TkzPjamO8xtW9UUKFLQhWFxkJWCA7F/TH14uetxMxU7bAVo0TNymsIQHBHvuUgar6G
PEeVGaTNMJFL5NUSOka/7FqiIxZ3+aKLpgFSKl6nwfPJuJ1+bi2hS/RunFHlOdKPr4KUzIJOuvAC
0Ao7TBRisIFDkwUrGLAay7NkfMV466b8saxoabChjhijdmfSmt9yvRZkMKdUIW6Zhi4D6Y3gnFUI
DC1CDg0ipbeBUSYO5QxrU04AWbZMo2zFQKqA7v1Bvu0UzlRiI8o4qL9OJh92Rt3Pu7xvzp1nRoPv
Z0c/tvp9Kkf4IGYnIPEN+3w05V1WNu/SB9Ylu3g/47iNRxRyOs0tdnjhWVHcTiopVdL2wwshgWqp
IFXIbuST6fGTaYjxPHfBSzYAxTq2OLLlSPqsf5MsAoQ2zUcX4v11Zh5zE1GKAA1vua5ONs88pFBC
HCNrIpiBMP/IaNz+YNLbgQSyGZtYSJd7a4TNtdUAQzZhGYTHAYnTyYu/gISS8YUzco7ZeGZNgDsj
0RO5lb9te2QtMhOerPGyFUpCG96z3BrP/ngyF4B2rVc9SZ3np7aonj46FUeutN/9A/5wlIVqEOUs
xOdN491EqEdkphn3gG882mjB3NX/XmZNjdEXfo3JMWig4oY6xRZRl1soPQZ6QeOWUMa17sTqvjQJ
THfL0Qg49XrvRhdsscXFPvawsoQOjcUFRCYSslsXj7J1LRmgDZQPiyZoJH3xIEeHDCmnE2Q1mPm1
0/Ohu4LkE8Bb2cKG09IGc+uZOTlBpaHp95w9A95Z7QKxK+9WtoGawOfIQBDnj6di6OZzweHXQMO9
317zaPZUs537vjSuWmPMK2W3UqHy4x1Wa3ze6sZGVE/QDrCwXSXsmNido3EsrsrJfrbtTHzBe7sn
2KLCHWsZo2Wcie7TnCRsW6zat/YFHSmfk2N73xU+IRd1Gaue3OAvggGBBgq6NbOW45j4JFQ21dkf
WshUzcz82i+yo0MYa1l3XBl0i5MaBa5xSqpYRdBx7NcGsU85amR7xnM8XYkqAfN5dbqMSO8JvxSn
u5RCH25IVYRhy8lEKF2LbVTr3y3S+e6MxGUCTNlYRPHPqzy998hoD72M27SYTHkpKR8S3z83zfoT
bSCC5djeOayISC9aA+sen9BKL3evUzFfdVAO47Ecr9bKvDQgaqd+WQ1a3uyX23qo5/WSWezaLMd0
rcl0py/vz8tit3vTBRPH+v6+Vbm2i4dFqEpds/yYSaQ2B4dkXO782pHRZCWE9RQ/JkVFN/KeXFhm
kcuyPBdGi2IGjvMVyT4c4zeWgTH+5GPrUMcBnUDFerZlDaZW49+tyfGAEmwN7Q7LOz4wAdQqP8Ux
nYO1auV1BYowWwHKH1dPmRo0T3T80340uK+MlEWs+SKnvewfJrsD7eu6ia8RLASO1QNGdy5XnpzO
3hJ0r6LLIKW6OBHGq39y6LsWr3S+MHSqii9lUPRvCNHTcLsYTdLt2sWro8BMQ7vXdDgbw0xqEZQz
Q2OWA+R5whuiiDxRf9tkVTAsDsOSVkDfGkk4MzCUjfYAAXRz6Zv0DZPk9aFSwKdfdS+e8YA/a3Iw
1wkWQ9yvT1hLM4XBI4Sy/iaN++qlbyGKeY52XRZ6cqqG1X5e6+tkzWnouy47l33pPHH7ktJXzuXO
Hb3vOG+lD6PPUQAzgezItM/uJ2NvSwjppb4mJzvlMMZJPgNNGCpmcmN8XQfWe22uRZSMdX496ozR
SC9mjjHfJsFgXBcYfJDNpchvoIPujFlkl2rPpdHDQ7L469e+vF+aOj6bdXNJRkkaXh2Tr2dhTihA
bsM5IVzHM5f2lDOEDkn1IiCwqFbG+T20tvSxMZVNYTHd5IMOx1Qv+8cJipSXny09zS6ETuV73YUQ
wKl/oZGqD0ujncy6T+/KeNVDpTXZG6OtRZNEWG0X+XzSCR07z0V1tL1JIgWZdIYTNi6GcFKYZ7kX
YQls2xZzIeNldtFdDB4Mtv4EWiGj3hD+ldP0Xz1Z+s+V9PSjIE3r5FdmSmTFSqI2bkOl5lp3C6DR
3SqwQhwplyt3MG5oS8bXaUwvCbHd93VKnAzA3CKa4DJOuYZkN9MZ0roG6UDUcQokh/xfyGggiANq
YuFdbb+4TRuZXT6i/TU94o3MdO8UzEWzOc+uNX3FgyiXuDPGa3y95miWYSuXR2ZZHCYyubCCrNP2
sVacJU7lZrjfyupsad50qUX6KFeUJBPrIaqbsnoqStRi2uyNp2ql3EwWcz27GtN+hnLqAijRlrvm
Q0yowvW2dka7/daZOLq0iWNEXa//lAH+tpkOL4CZtBtV2E2EGk53t36fz7flkI77jWPjJsMYzayB
wTa1e19qDZ4JwXqb5ylCiDh+qnJffxPMa4ICpk0eV8bt2qX3U+sm5xFRKvNexRfh0VN7GBAp9c7J
z1ZXLY2zzHJ5D3j03BOAxwgmNx+tCQqf+Z0c6/xuo/ANncjwp0cv7xN79VoghNjl1RPhWsGTtHU6
k8nIj6vbczaulEp1WVUXKLDpdUmHAkpn7Fqd9Ok5b5xD0s4nLJEWuLfdfm5iETVJW+4KeJ93oM47
pai7Ahc/TBlF+WDGkZ9hEJT0Wnwze/q5D2J8FJ1Oux/1DLpW9w5GbKGAMHb64mU3bqM9lY37K83z
5mYZa/eBKSEQ4nDjjfF6U9WI+6XAt8IZYE2sPvuhtfVrry6IIYelEDX0e/dJTeygjMtLzfTgsv2v
pqbx7Mq0ONauYnlsBI9Jh+bqt9K4cZrMuDGr5wEizHXuuNVl7Cx4kzWpKL7VrnaYpth49ovB2U0/
cKGljmAEMGh3hY5ts1XiZdrRDMBoOY0dtXiepWFSTvN9DkLX28l5EX18cNd3h8nZLRETmHMm5ksz
dPbFcLiHUoSvQTJ8F//H3Jn1xo2lafqvDPqeBS6HG9BdF7EvitBuWb4hbEnJfd/56+c5R4nptLO6
PHM3BTiRKqekkILk+b53pbb9NhvojQ9G8lwiQnauJPwXGypV3LXbBwEJjbbgFnSnGxjq0WsfGAO6
h6VKN6621Zesf5wmNDxaOB8Rk0Ah1wiA2zJ3L9iOKFHxvPQgZPKuoDFuN2qh1K9NtMSSibtnwUhv
uaqxyAgJKJCgnYMDXxFSBFdrKGoco+V0rJdu01H6dGeQZIl900nPQoM5pT5k3FluhNQXVrxK4x/U
rAN9IvCHraRKkw5gvhuM2DjhCI1HLk7duNQTtrCChsdrZ4K1pCz5zUCfGGJQNsMQ+byapsawGlYd
ESDRhqzsVUK+9aY0wD9z2bMZO8Umm5wJyQgTMb4ulGQIAzYQ6HZxU0gxvzMwDqvpVNHwEIFP9ZjY
FzF318UHNUNwpaHS139MSWW9jJi56ZaMa918iByXRu/YIwwISH4L5ndT2iS0+nV657LJtL2RvHMy
g0ls9QZxTi31ngqxq6r5O+Gd3k1WL94ntdPzgF83/q0IaBpLC5AHqR2D69b8ddBUr4KGhnOSxzB0
UsI8B8fOzIvv0JSRA/rctLlHhgLiBtq+bspxknZb+tWHtjgQ/H3kOKjZ30AP1G4769I1AnaC1an+
Ck2FlzDJj0OM7ExbEL8auV2uq+jQT0j0inAKj0C/G6XPWDTniWBLOARfbw8kwtyVmKWJi7mz7oPO
0G5788P2Hq3yOSm9/jbpJoYq3V/NIgieBs/dmsN47G2LwlCqONcsdXDDFdBWNwsPTZ6DTHLQXpCQ
1hsjCAEy7PgBQiW6pXDx0xFYafxsmV36PCa4bHEAG6wGnYGZsM9XnTPh4OMRfMzTJ+Qnew8DpzWZ
xcX1pi17BxmO+niZvGJvMGvd1zrVfw0Fotty0L2VX4bhjSaaLT6FW8tvq6PVprd1M7d7XR8+0sVY
mDEEKnx4GFg/GuJ04zyhRFvRekkvcTUkayDCr7mXdru4pz+1j+JpT2PzuaA89kb9w9Y4B42JvWFI
odlQOO568ixWjSFoYKG8cGwy/Rw6ln7GfcccWtkf0FrdqQd+0Rr8plQQFVu3Q3lN+nR16nrji2dk
4R0NNihiJ5T3/dTH+7yYl22szYQUa6N2pzE6Z89pl1Ov7NfF4TdcuvN3Kp3HHMmgkkr/F26wxARq
09F0rhWiQ3kFTu283xaUPDHp6ccgKK8N/9Vdm9IlV1KrwmXxoMVUvBf24h7DIPFWIhvREg0RKpZh
QHTGrMnZXjwZDW4Q4mmaByuKsYxl1PepPTJoBrFbpupRPUmcRP+eecNrMXFaxYQ8HgyjRYsc1Rox
SgQF5k2tk9GV/dHIzqRQ9B1FNy3J/WEAHpiWdMAaSMTiIT4EWd/eav1XxhW0jwsTnuOVC4ijpe3T
kjqSLDJem1AbToAGNxlcCwWnALZVA7OVG0Z2VKCbkvYzxJuDYz6jqx5a45shonCjhD84UJkXC/uu
bO0jNgGU9i6l5a9ZdMGmEZwqSl+sys548Ih2n2nYowHdvkReBoePR2RuGgmaRvy0C0Mjcq2eMIJ0
5OEeuciyBhMQ0bD6fWwOrw3GhhWjHUHrWMNwIy8I5kMOf8pNBOUqt27RQoI22QmNL92/Uo0QMAXu
6FvsZoLnIv+sBKKtZ37E2fxVfeA3y1erFB8KyC6S4ImwdGz3GPtwAaKu0ib6eSX8GEilk2yN9/Xm
k2QJiTsWTi9WWSIhAad8tWv/Lp2b6DBW2sGY3GfOYwPvS5UQCUb6UERtARFaxdkByS+q3lq3HKu5
lLzGafFqy45vRTZ4vJentDQ2nmVMMrLyMZJAZh2E5ZamohdKnR7G2ZzwLJhvYYJfSEkpBrf6Cpmy
A2Y5qWeepmFOCwvEUuwHqV08jRZ5U1KCaxKNfHBF+25rk/jN3WT9TXvpOJZHfpjUPhJw6P/iUnQi
p4siES1rK2lOhkX0X54GDjwAoZcVFU/IxpYXywjo+U3DR9OlpVpSSkDNwYFoWvoQLLFTbw/v2jYf
mvdowLllMx2TlY9+XQ+Po3aiaJK3qgdvV7p45hAwwNzcDLbgi9Fvr+jsf/+kUKmMP4klHUhQywO7
9h0eF7+KOusIAia2wnEdu8OlqqKZhWmK7+lefw9MrT/QuaowfEVvKFhIHdMxcJEMtLuJY5dE7MXB
/kCbCWLkxG3+mILgx0Ru7L4qQXxDmyD0MifUCgC4qr6Tyn4qF6MB50bJlTXMG41P/xQMY/UbueEv
XRFIAPjxLJf3DimvRenXLxYx+uoiI2qpE2+r+UtKOejGbMZ4k07E/YlqIPWwTad1Z9P/BbCkIGSl
1KMljAdP2ITHVIJnJK4+CmgufKx75d3pXCwHiHCpnYve/v1bYvxN7sZrFi4eKhTveJNd6UX/i9S3
zXOfswwZV6QRcRssx34pn/AdiLXmZ82hWgK8B1CPswV8qsW9vx3FXJ4zref0icAlBu23DkWp7f3l
MqFDx6fMxpfSaN/8+TWREzklDeTVWqdKd9XpBPPDL3oUwMdh628ztPGHJjBxlM5Ldah0uXZawZMW
ouxMlub8m18RcQr/4gU5Jun0/KK4dn9NGzVciuwSaAepVDPxh3T2NuNpcNJM58TtE8LZdfEZ3Umx
rm3D3CB00X+oBAwl3YqQPGGGHfxdaKMmGCOU5U0xfFGXAXv2JTNgulv3a2kUJMhgttrYSCtIlyFW
j171jVGLDvI3tY7NpN2nUuFlBT9CnfG3j6tz2kwgTsWCssNb9Fu9Lo+mUXwQCQrO5fB85U9wUhCh
m8MBylwUJXtNSvrHpVF/7urbyqqD2ykvV62F9LXQmNNpGcQdFeU01w+jt4H7IjQF52xbpt9TO9LP
I0k4q9QstKfZd5+hazA9UWx5qJOxfSmi8bXMx+6ksOPezHWKNpqFvBgePYld7RP7gTSd/nmqw3e7
6Qow/qQ8OxxarLvuSf3uMOkXq34wKmhsAvXaD8oSrLVljcNXs2+/gGtyVmWPtdcQGURbNOvWHxOD
VSPc7lz6liwKZ/2kT74+NzCreUbl5JQPxQ39mEcsVQStzgmdvYsb3gk2JgLL9G3ZwyrJqZowj5Vd
TNa2aBrGhDK093OJuIFJ5020b43nZ5cmlFIwPUzOdKFOhEXQAb+YGpr0TgDb62AUo7m3YxkS4vjs
JDMia+S6t3mDpoBu5GvjzHcRCvYVHyDLCUMKiWP6dOqapDNFbC0FcYu2iBBJsW7gLTY7b/7kDfXG
wtzgHe0Gp3/T7yfT87GpMx6bSTJupdQc7FPFBJhgGyM8ITl0/iqXBBXfmf1yMaG37PiSIt1ZKTEr
uYAYEJJh+HTW4Dg4IvPirMm1p8HKX6MW0bPizpVMdmxxkoRzeRk78cMoY7AoWJOJ2Rj0SLsR5sBj
sIMb9M0bq90OdJPDIQumPAiuAipsNYhPWYKU8yhdT68PRF5waOOuszbD6LQvNQdGj6pvbWs+9dlf
0rw2PqVNcYBfQl3qatVRimiAIAyFhXZJm+KNLnh/7/Cn8ZGFtF1prO3YvB+WaNhWWu2THciVTLDm
lxHtyJoCuKs6hLTFF5syHk88j3bJGJk3njnsU590XUWKY9flp7EonGiW5S7UT76JnQie69UuHQdr
Yl+vag9n/qC/1SPmwsy8w6uTXO2qvgv7Xj8ZEZagWLN3OsTOutYMANlluSwpU18xOfYWNe9TbZb7
FBj1zmrKm6ZFnVF1qbnDNih2fVMfRrue1g4m3CO7z2HoybIJQ6ugcxXHJCoCJciMabFYU6G68TPT
2WW9eE2ETzgNqoZ9rZVoIfr+S1Sxt1sieMuta1+TM98Mbb2zUyA3mty1dd+w/bvNfGwlUGRim4MO
09gUp52dRA+WW4LuBtMe/iQ+J1r4LCO5GjEeRYkgrRn7tyDO83O/FBfRx8dy1GL6rS6M9ntRi+ku
T4m2zJfwEQJzPMp3f27FjWPV1tHABWHne4UG4/V/oWwnui3hGsJKLhrYyyFTouWxNpiDLYxCXluI
nZkIHH8uiltPBC8NSjbW0xunIWskLgMIyoDYCRc9xGowNHqTWjKW6+KcmWF4P1hWfcqx3wkSC/LI
wNRrzONNaURf9AXrIcGZQKGEaFWQ+iI3wEr7H2qeUh6qQQpVLHzID4xhkiLC6aUe3l01/hh6i7UY
UvRT3VXVH8tSfbPywlj1lDQekyq+UWNcHdhvutY6CKptb38oFuSBYMrf1ZBagxqBLNmbORXlacTx
Euf+yiiX02zostIWvVgQS8VFTj+Wyr+aPBn5YHhPpMCBGlRQBFG80vNew92rE0G6NXJiRvUaZWQ/
9Kr3IJKqq9zLppVDL3ngDdjhJjj7IXzuO/wqvdWTJsn7QIztQmLswsNdnlL/RyajjgBvdO+TERZq
EPAqPXeDT/iP2hD+FBcYh0ZDbtbKpxIksDWSLuagDlM/h1qq+g5mQg9geD0fL0WCLFehI2pQBDfc
L0gjtlHR8n7WH1o+tYdBuhVzuWckpkMKGU/AY2GV34JanzaGU197PzFOLBob2+POShwTQESyrX01
3UiBdJ2k3aFK3vu62QTBFK2NMLzks9eeOgIuuq4YDhFKhJHpaK+ZXrNu6+wcyEiXkJ6ghey0Vec3
m6RDoKkgLCWUjYnwXqdhAI9JnFoy9K9KOFL788XBc7NRZvFw6h9Tk/EvClnFWmmPVlb/xIzy28Fn
LtYtUhwyEnl3SazxPspfl8KdNQTB6EQB473lqJ6NJhlMJ0eU7sU0ybejNunWQOBUSMuIzGXknJUz
BJFnn55xk/T2hcWaubV4zQXy30xDgkqiIcyhTLpKSrGmJZWTwIvfl144226pHIKVPPKvi+THrKf+
OjIRR8XT8pB6yUHjLueRT04HzI0vA9W7lqae3Dpjmvb3ejHc6ZoVn7Ok8WGg0ZbpAylBQWaQ6Irc
LpkCQgPcbK+UCCILkNmL5NiNBmb0DoqmF0N9kIIpC8sDcPkfUjWEVwRncEtflwgDcth9iEqE2eqa
secKkcwSfnQOYJj7lAaULIMHvOdp2PPLgISo8fMgTYlaUKf+magHfRpcSsciJNSoPeSsk1MkjYh8
rs+F9dbUU34n7v3HRdcMOs1glKCdnowkwHkvRYDq4Mxq2lutRDPOc5zsq1ZvkFcs50rK+0q0ypvc
y1+s2szxSVWn3LulVru/2N50y1AyngxDmKQUOfnemJtwV5gJlAnJyRmatZVRJdmpMo1rgZtoU0Ut
hVF8WSWCCrzspa2MYjshN0NM0x1qKk9WFY6fUrfqe30s3+ghOco/EiZjaba8U261P1L+1Ho63elB
cc041polNNG68WzARv+qBVWxUyqZBPiCGI1DPhIRMY1HFLb+fpoRDySQX6smKAKCyREa2Il+Oxbe
wi9zG7s8I6HfP4pqvlGmoo6iv3XUWazqokyOY5g8jVPYHxHzPQ0to9RYEZc0i/c+N0yag+d8XRue
BA63iBen61whYCGw6uyYFDJ9kjEeFdwVYnvlqFbGJsQODkiuu1OynHbUilXuMZSFdnwa5uVJfV7P
lXdC6WIdCXq7xAH9XlERHNRYGYV0lnUu2gTKiPNVFuGlB1okgEnX8B7k3FMQ5dGuqbAeuy6myVIk
94GXMDnUzVYQA7pLqii++CyV+8DXvodzJmNiOrJ27Mzb0ejM6e6irlOiHQe9OmAmUohAcw4emdGJ
uMtpbPtUrSvlo1qjRe4gOkOYYcdEzemafR/NUXm1wnqbk4K+w97MWV4mjGVdtFcSnskGiOq5Zi1v
w0MIGF7KAMIJeS2++1L7MwUyHartMBnapw7br8jMXIJ6HwczuDzHuTFQk6duL5O4r29TVx7UWYZB
YU/yN2oexBlE2A1krYPIq0yK2YNjsVpqMlNsmvmxrBlUuzq0NvaA9lS9OwXyujia2s9bt+t5iiRJ
fFF3M480mLcSQmPhGIK2kzKeskkxjzBujuRjbIcMYYPbOsfFS+y1sLWdclQ2EQ1hem/k68n5hr2L
NmJonT0Gmsun47Jja1kqdKOLwIEDYSLNfeEeLXdBIwD3Dtlwp56nWVfZ1l6pH2NR3FOrVtyh6uso
7sIzTxR1aotvbWQ2J4KvmATYA7NErN2YcVPNUkhN6hH3RjpEj8Bjq46Xfgkdmld66A4xWzZ1Hu5k
rkeCevrSI8qipW4Dy06wckRGY16Ql+wJ5Q4Vc/Ql8QHCh45hO8qCfSCCi7qvFP446M2CVpHPKVwR
Xkg0DA+mHLLlWKaOC4V1TcjvWdvaA4l/MmqjQRugHbOp9w96YH7aeqYZs8SQ+9ON28hitEpcnTFE
Jl7DgOSi/k7mA3HtEYwYfOB9Shzn1Ic8V2PjXSy5fWfayGVKt30xUpwfrg/fLvzsvUshrANxVqd/
KMaZgPX6ISYb/KZZNGg4qQtWt0TNcbE3KHskLItVDUzQ8fy7Wrg3KnbJyDP6efzgMtThg5J9ebP9
0mT2vKIyosHcDP4cEGlnWSeVdTUBXZ6I43gc0ccf42q6ahD6MPPR9yTuDok+75t20q+pi61UBjgs
hdOtkItmh8SHfpWKcYVJCQCTtk2vEawo73XySIxbdk6NaYe1Ll87vXUPkffSBmbEfIr2L/SpNQ0M
alvauHhQthFHWlhieyYGR7dZEQLeM2sZoo2VEgSiEy1AL0Qhdd5efQKRKIhULTgVdwM2p10DWtOZ
9XSFqX+anDg89zYL/VQOR0OriGyno/Co0gZoESPOKo2elSB9Eka1DzrXXTui8ZGkjP4a5rzaBGNp
0QAQjfRm2QAh0tYLolEeFt+6X+y2ZBmIKP+s7WytVQDMbTBvO2tGDpGU1M2TOLzBMr2sco4eUZEh
4JOK8inEjswQAeAIoF5oCBpwqfwYyMI8NIO+H1jhb2pWmBTZMBkKWKMs4n8NtwBw6WXucjS8D0SY
JzKSQT1X9FBcCl2cwzTT2Ea5wVvRWxuwgfMcEFZBAMGLVkZ0fs3zRWVzqBlTtiDosR1LZwgkmbvc
ZTJoqKcLUYY7P81iyJj9g7MKqkgbbBZT+aWW2R793D/G/TBtvSEuN7lWAefF1jsr3zOdUrjbDB7l
NknQm9EU6YX9ziCQoH6ogpZFdTQ/HwM0k+CLZfS85gEelDThmE293NkbFTf6vZz79lFojjB/WXnu
Y6gBh5sbhpjHQIIwYnLH2wwp4boFtCSZLaQkIpAosnQpGKhldkt8lw6cR3HKom7CW8QV7g7ShuFU
2unJT0xrX7AHkdfWfCqau97KdpG8y4ueFXw8qVtHYetFUqOCid/KgOVxLpMz7rHyynr1m8jWfwUg
U5VtOTBNFP/o5i/pk1nW9P7U6ZyGRbvF5M9YEr0ZkqZJiXc8letJxrKow18l1EHlyYMf/b5MbbVi
/zWXKUg5gcJF8kVztfCAdf2A1ooCR9KAcLyYr3HO2Ui5urONyEcF8s/YsZbUXLVmAB1iN7JsIL0R
+m9dqb+0hCgEWaYTyhIywxT4fX9GPkWXEZJimxO5Ue5XXGWYDbLlqI/eU2KwtRFmau4MHTjWW8hu
tvR0Qe0kLor+TnxIFtIGTlrhNJBvdEprHnOP22j4lZP0OIl2NyFMu29RyeL1JIK2ibKdBhXfuSdn
QCk3d/ZxjogMrOPwqGYIz5nucw4o+T1Igcm9G52uZdtEgQBGtJHLTshiYNb5A9ijcezy4syhWW4j
T6KkbDw6bPimTx2NBHXnuogewQMeYVuyzPpA8aF5RwEeaMOcFFtN05M1Yr1Vlrf9vh4Ek1XY1+eU
kkmyijB7lDzcS+KkSLUc8jN5HzfFBHUOgMcZ5PTp/dRShpG6lODJAAvi+U516zxps38wkdMf/LAu
qfzp/ZXa0T3EjHaA7tTvv1kyHjCN+PWLZjZW+tDSkUQYaHyLRzT3xwc60Z4RJTabykdCHqbljRmN
6daS047F2FOZZr6aSXahiRixFizNgB0zHlatN1+iMXaQ95X2FfcfOhk0NIfes3/guUXNLefVLKlw
IRONZCA9WRdul2xmoyeRNpk49cTetKoSYRutqAMxq/uEZ6Vb5e5WHxi4QxHAGmTttqRZQT2UY5m8
2M0kMKRiU5fTVyQZv6sfMyUW/wtW72LugPMQFpffry1PJBWZYwxu+hlYA/ScA7HRgjxpPYO+oIDB
aCbEfbyUVOauR1JOrX5aA0FMK6HTEm3mSndbArp64yaZhn2mz7idGz1YdYn/nrEqbAibqbf/Htj/
7Lv4+cV7sAysC9LATh7iLx5wzv+CbZ/wLxUNFrm9sw3mgZnan68t5qCMxozHnNot0iDZAzlApjXb
9G4pUfORL8a1T24RF5p2bpouXGdT+K4tFJAKG9OoB9OGJQ23WQYHSkeAuwvN+iFIEvcQuUfFD3gt
kdy9Fzuo0YlIssS0gpXmVlpOcQWnX8fkeekVRqpPHbqTfdMWtlu2B2Sijn7bybwrRFxy7MKjmyUT
Z612mOu4vBHim6lVd16YfzXHdAYgD58T0/vmtcjIVMBi3/EkyBiGNlzr+7TyjXXVEgHXEZXzh8Og
igvMeMQMeZHZZLWPMbLgjVryz3G8KhxBgE54FzLh47ojkoeu1AyI/EvpQN7O7YiK3/mAYAXBnb9j
nizAywinTl+SemTtOSoTkwJFZGllmaIBlig0BUA+xWTuveNPB0XyJjKPyqpeMu7krd0ULq7mk+kz
BclkONBSfIIyb2kpcPQgWfxcEaY6pf/WwjsjqbekQwk8onaXsFgYG4ixkyZfjZ3FNCKTUBUEWUlF
j0wnbH0eP0Uygh1URbVaOu3dGi33TOuouwmjjzJ0X5MwOA4Zeg8GxOm6sDYYmGA/wXX6jSAX0FIK
u3mJUtIt1VxtS7mPWwNVpSkYqnTHj2gvV6KKHxSDnpgysqGkCGx03RWpAwgjRvBZKFBWExWdVzwD
TsWnzPOQF8TxFvaC9lLTms/dAqENOLWzIue+J/7+oBbY1tqZZom7UH56UQXFDuVvEw3THaVhuNKZ
NHS4C2mVSvMEZUEmeSLzm5eMzR5tB8etbMuWn127NYhTMzxF1ano+ArE1a7mTneOfoHmB9fAgmJ8
DwUFsBIFOY0VglUmjg32AxL/7eGG9A1SEd3xiNKTk1cmJFQN1hvo23sLUoUYiOwhXIC3VFkDAQPW
2rFy7OkVPon2xnBTf8cNdFEFDQlYD+PHQhxlQ6wKj/vPAoBEigNcAy3+522IMCHsUJ4tlcd0hSYg
TdCI6z11Tz4RE8rt1XRWRFhi8BousOpp3aLQ0l3cS0GDy6sxomu99LR6+E8kP/wZZB/IMLGps7W1
CDEIqunfEdF55ojaacWAqhYwAJnF56KqLgIFcerkim2qrA9XiuvSAbhLEUuxnvyCAaiNHdJsIBEz
oVOuOwbdNeh4lAZO0a1Szb+bwhgHvjsOh9bKH+oFpetSBM96yGrYZlgIWie4hB1aIbgcPNVDeS7K
9oc2zYjoPBcTWTID6HtYidcDqNDdEoH3WbWuPblD+x41U3pu8QWoWcDXcUj2JItco7B9jf05/pza
q9g56pNhPhR28UxWZURQUe1vHKnbayzck3bH1Rtl9FHbA1hnqGMSa9GJLblT7qOk7DZuTZRwPnSX
sIiO5dTYj4TV7KpEgo+VQEMKe/i7DBAV8fHz49+3dMsXtm0JW7d1Sfv+hfteKnMkU5brtSMYA+ci
8G06C+Nq6Hm9GbD7s1f47S6XLEeVLN8iJPxPDkAbOWXjaaxZqsIY4Mrm1A+xFj0ZpE1qLeGES54b
7DeJfk4t8eZqNHnZUXlqUclylyL5pG6L5CjyAlKWB1/EwcbGKLHxRlThGl0aB83pUaMV9rOmfQvj
2N4AJrhE8lCRXQCz7Cs3RNecXwc6GG47k3ElXdxTV7K1uLNnHOKUcA9yg45pJATpEm6zrsJebJMc
FkYiI+ovhdRyhkPanKo+fxhHBJiRvO4t67katezTDYQD8JRpoJ8tRe0yjzHbj0n5IhbWNIUR0O+X
Z1rGy7W0tRE731QQBrKCYhMI8qTsB9jmZat0KlVGjVmDcdktw3mvnie0xjVHBeL3ZrouTP+2ZRVe
U6GF922CJWjdtdJS1cQqYmxo19acNhsFs4yzG7B4ZpscAVewxFfTBstUz3eraPOzHVBVZ5b9s5/Q
QukGb73xXKccHrE9WCQSrQbc/WiYSIq9LeRQJ6RiVGlFSoL2KhPYpQOpa9rlZQqHem00NMV7Wrij
z0QNkCobkJT1/jyL6F7Rj4pB1Sra3UwtPfrC/1HhO6QTNkSym+kwXQE96TOofg9b/inAmfu0XZut
Mqh2aEDhJ0MbYzaSnCLN+30oGu49qddREF044r30+vFo8qi/Bk61rMooyPaNXu6WyL6D/wV6jAF+
AfYRl8QjjSLSIYkCDijWsm5qnYJBV/pJ22l4nxo6QbXQ+LQTLubkrK2lkVrXiBcTA0cEaf3OtAMT
ESCkGa2+JOBmt4yTdQhMNySIqiC0t3LS31ZL/k194eJKIo7OdH1hUiP1y1I0DgZp3Vll49qOCRaN
7OZgYOAkB+3qz74GRhrcTfa0HYn+izvSWmuzYopC+1UuX3pmf051bUXaa42cLNn1rlOuCcAhishf
uO9oEYtG674N/FUPpxdy+Wf6XZ+Oxo5o4Wrn1O0pCtwHHvD7nsyoVWfa+Vqr7aclRQKcXd1lZHty
nqsUO66tT+bKK8jRqCCqQx1xtM3i7WpgxLXffFeMzGCvS7F0cKjX0sjq22WoLpAqjUdgmxWWx+yH
j613HS79N2J7NZJZ7UtJ18xUVyMeR6iADvg3tISHG88iAhRF2qoTRn3JsZGSvxpTNNv+6BAhMMAR
jlHo2tkI5nfXnmcAxGXAyl6QiesNq9IJZb5qY8DthwekW6Q0I//eV0Zqb0wTr1qj1x/DkH0hvaJm
c0XW7pDzBEbi+/G2NhZzpRPtteYUuF/ilN7hQuAojg6JLDPM42Zcacb0hxiRzmpy/jXZQrwyPQD+
vxWpuEmEQZJqddEFZvmqiei0r97DSOvXXp8/T3ot5RQpjDizjq9fJz/jsZl3/NRgpxiRXpEzsqZP
BL6O9mitey/d90F3nq1pT5IhVelW+ZanBfqrOH/A5DhsaVCByR7eeq++LrH3R9uGHHPxNz9tiIqb
edmh9hpx1WHwaPfLnNwQLf82Gojxi3K6Kxb3Os95spoMIjoiBHVN/cPo+ncLD3aVgNgwh5hl99Uz
CxaJiB+AzxLoQDHK0n+gmmUjuj+H9o1U/+8j2tfVoi2E4wABGqUtSOng4YRX/zYxz7WPUWQZPqKU
45DiZTSJ/bStakGwiIHefe7DU++wODs51uXIhqJbuvkaZl+NcNsVt5GF28qlQrJvxb7U7HaVJ+Vy
W/YtNlkTzA9D2sF0mb9ad85WegeLAYb6Viz0i/R2SLKPbf6A0YdGjo323mjI0dD7GJ+nHVxEyr+U
CSiB/kgXfALpq73N40D5EEBdYMB3mT5+1amcupUWRJ+Bbf+fVPHRgPtWVnMTh1H3z8vj7uk/5Qv7
7//r5w/bf6qPw49y8737/tMH26KLu/m+/2jmh4+2z7p//idf6M//8v/2L//Xh/oqT3P18V//8fY/
dfUZHkv6/1zWd43fvjffcZH8ta5Pfc5nXx+hZ/8gGs21gaOQcyPVJLb/s7CPvqB/oMozBdgbqW9k
XtL+I5nh6L/+g5o/IvMIWxQoPE3gK9SPLSS+/Cv9H65Otxl1Vh5pno6w/18a+36BHGz+B3ivO4Te
8QJMWnx+HtvcTKfcIKuJz6wcdJXNhthioi1dxDPRuo/nc5D/COl5A6tEaF/fGcZ0M3qQ2rSSks4+
vsZucRwWm8XQPGdkc8wWcGve508Bd8RffrV3n8PkX4uRf244UK+VtmVhEFGjgIZfRszSQcKd4HHf
jW55rMHekirdWwXURHg71mQtLHedq/1GQ/xLeKr8rrx3AIgmKlv6/Ph9/zTYppXuzWNsNzvTx6li
lBvkmuvSwrI4r7PUwTTSb832W2cQaJmezP6SZtajd3QsxBRA6qxy5YoHS/GbX4bxs7b5z9fFBaXL
sxwD2S+va2hYJWYA5Z1jBDueWlses1doMc7y7USD0BIPRw1f0+iJ3/TFq4viv2f9z29teq7jIKq2
+afUnP5l1rerskkKJASEqVI5UnVHPaCceIhvezDSNWwA9hF8oogBtk7JQxBRBnoZkeztiYnZH6MP
b55sPPrI0Zv23pvr22QcH4xpfrT05bX8WOz+eXDaC5wbyYbxXd5m2oqapydLJ4J+9nAbBtvC0Yn8
wvaAe8QxuYKTZI3yZsvQutcx/RtELXkUy/XUggTVBlHiM+DMXrIw3oBkw6lvhVjOzEt7coz2KNc2
bWk/8+kPFS7YpT63BNaTK22/E8wFlAuwX3r4qxCtLG7JV9DHm9lpbo2wf+DFfRGyWs0MjjZcGiTC
/Ba25kRfL8n9/ky+2ZBja4hg1rpv//7GMJy/XQyOA++OxkPewlwS8tb5yztCJAa0A2pOaKqHOT0S
+GCED81wtkMY7T3OIzfYkHAAIMQVwgnYPpNvM39xgK0RqXQnMC9CCFOaz5+NZbOkT864LtuV+R3l
yPxCFiYtPv201kpwu20YHxBrJSiy+40vbpH4R4csv8+x6i/7LLEoksaVsxCKVdNeUVD5VuHZ/BoI
IgzDFb6JpiI66daIt3DqWkzlZfyYQjyb68G+JWO87TfdAP0rv2Mz7jpt3Zo7nBoVnQoyEAQz1jHw
T363m4sbM9kSv0sMpkEyarLucip/t8W4mRJ0RHe9d5ySo0gpU75vYgxZx768JSNiwWSIlanZspLC
tQvkLcGuJgzZJZXgqQIMsvYwy3qlg2Wdm2xb+7uyPlUDeerrlq4DrjM3pgg+XFXhYcZZNhI6/WC4
+yC+n5grARrrfR3fctHF1dWknM5/wOGRT1+m6DGMjwu/JZj02CAqh4V1qW6m0oTiy1ZIkpgMTsZ4
r/u7dLjOzdkZdpZY2eEaEIEQH/d3jxKDM+0vwDM3tLx8fJLBHaosHQCjny+fibIws8y8dKfb59R/
ccdHvyZ+FrOQx9RGEK+zLNxMRAvMF5vK6NZEwmAuFzukx2PWbhkp98DooBQ8d6YQGdH/Zu5MliPX
tSz7RXwGtiCn3ndyl6tXTGhSSCLBvgfJr8/lullp9bKsqqY5uDJFWFw17iBwcM7eayN47Z6R9UPs
fCwYL481wxaAhrcdERiQqV8900JQ8V1Tv1uYq4P+vs6jVQe0Ky3FamrtXTn61DhwpGaiBFivY/Yt
QDdOXbIOsm+6HGhLugWNPwqjBTPU7cSV61aLk9OUtQxj8e1s8+aJKw3CHeHsjIIWZHRNus+ZYAFx
torrmD8a8j7INqNPgMwd5MQqWvfNjTfqUztH+MqzS5zTdaeBQfvIMfEOUssXYB/tmX7pvR2chxAr
8q5Eo5Nd5/pZdI/O9OqklyYk2YX+o3RfbfW3Q1Y64i7SsuJ2Px9Kr152gq60C4qnBRjxNubIH8Lo
//P2/h+50by7MiCNV2BtlRQO/+2MV36cxK7M880tbHbM22YtK4sAz8I2F2HhusewqrMDgEvWXy4u
gm1vNYYsYpEzEp4mBjPlVXTjXdAHnzIcaESl+id0rX7n2f2B0JW/2RCeXAv7v93kgMTlXwzLPuYC
cjO6uPW5ie0czS0MenO07Qvz04CaAUgpPv+/d0KKJKqmf1vL1FSwmCiPXAYpHNv/bS0nbM2OUoHa
+B1jvaDNKdW5hC0Ap9DTdPS8iPqv3ILZp6AW8L6WbFZhvxkl3SPfqw7DSKzkXLL1V+6X3xG1WNbO
pxGbd0TxnYJQfo6apGCZz+PCqIFkIi5adDQn4kjeGw4AVIqkRVYY+yBBdhLY87ZSpQmwAflC6m8m
672IiERmfEV/uDjXXpHzRCEHQr+ykFmO4t9cu3V78s5ZRqlVDNDZssjYDUG5E7TG5jZWK9+t10M1
G8vR5uoWOKeKriFLv802JlCapSjZs0Xo46fDgY4+kvcjb86EWi5sOTwJDIxQb7hipX64iO1xU9T8
k66wb8g6HFFIEdW+rZ+V3xzLeTAO0mNpGm4TrsBDGufmFkMfV5+lBR3UaCssDRntnADZyaMo9NUy
6Ev7FfCEJgDKgUp8AnJiuk+TgjsX9bg5pfWZexOSFeEnD24CYBXP2skP/CXqaus+zFzr3rX8Zy8i
4h3MRnXCgTSsZV5AsXcqDNNJRk/MaDiuHXoQsC55WV29RyzmAT6wAb07/jUx8v5e99NLb9qnX8bR
hL5/8TvXy8gngZ4qLpFNVynn6bjKpn21b8m5o92fO20DJLrZweVcd0sr7si0q2OipZL0wtD+ObLJ
vSA2zj3xDtEOiPqDA8LJxEP9q9P9nen/fjb2FgwGpWOSXVrqkk59FyOZC0YZik9Cq6d9FvZi0cx4
4a3U5C7vN3Bfiuh7SHoiiCr0kXHk4eG2NOKNELsqb8YGbTAHRhl/TP5kQ0DyCuTohFZ2rmdsOt/B
5BaANg/y5waH0AFoSrK0iwaVahN8hfUg98DGyg2bf3sbf5mhePRSYnFvQUe/MFWzpX9MNyy1GDhY
trVwx/gQeUxa+GtOX/cTqR7S3DzZwfV4dsQ0rWI4N4tiKh7cIR0g3xNdk94kiYx8UCe50Z5uLLDd
m9ggD8prVtEw6rLgbLvR5+8UK9LcpRM9dqtfie4v8vlWSg5oOVVG4VGEI5bP8IrrcmFCEoJp2yP9
CUiVczNmysML+Jsagq4NPdv11oPRHWPfPOmM8zPE95qkYbeMp5sM2b0YpSSBMGr1GhZPsOnLGNpi
8i3pCkKoS+pVoW10hd91n+OSt7GMWkx6lKmgPGTmD8Jac5sM/alH0rEOs3Fet6Vt3sIbm4Mq3eaQ
jda9lYGvZAgN7cWyaae2Ns8GjDxO/zS6jLLFqVIRVhZaLpW8yD8b3qdjEM/jIUuHdpGGRv5Ykv/E
TfEcDGw/aRPzSDqEStOB/hodhAn5KHEXzMYBL/Yxxa2HmiMw8HnLa1gaLzkT5oWNcHTlEnc8JBye
RTiURPQMD1UzSfTqzKQoe7xyM9lqj8hw3oY5uOOo58jIYfTFNqO4LGzxZmP2WcQ13KGmScetnRI+
g117B+a4XuZR/eq7BoQn2zmyXyOF9wEXjEiUiyjj2LSfEhq2VVi/DqmgMo7ukvLbSeFGA/J4b/JW
7ErtHFF29RGaBGMmtdpr7Jew1C7FNEQZntIJO0WfbHX3kBJntp2LieFWV0IEnrNxK/m4jOi24udm
k9TktC3chgqQvKSVaWzcuasOdTEUGwuQBnAbhfCZ5mjGdHClWQJ5mh0Y4vA2mclmrHCnOdwpVklN
UyC7xcXVEwwdErCXmvVc29W8dVqoALFomuVUo4QJ+g5FQnsEol0hBZmGlYBqSei9Rfe3oemovPbL
Tzhgo+4puJGTcci57ONUo8mNcCXh7wTG+zR0KcnPlOiNbqmSY7aSap+o369AExlCNhhJArg4x5+L
+HmsQLGAOPNhOupXtu0Y81nRrBQ+5hVXu401dNMONYQNq7Hepnm8V1MabxHJP1OSwFseM2jkjgKi
2eEGJfuoWBJHvI5KCEqwVaedLuTRthFRWhLF0owknGgRSMXJyphLIGIjW3Ie1NilFNuahXIFLdLj
2Ou3bJrcHa2tdQVNhAZktIYtT2HVFLRxyYVPYEugxyLLdbA2CH9j1uaXO0XGqpXzFaZPuOYulANP
bt6nORjxDzlnOT7gMv5Ln43YRUrH2NPcKAyukDpzeNnzeNd0nlwmQ9bDiJfcHBWDsCiVAxMPC75b
fpfmFqRu6m3RAA/rpVBrGHzhRsKzCyBbkXcPuyQD4zky5ca9bErvpBp4tjXdT7dvVoah2mXG87qs
8tRdAxbMddDth9xpNoxWt0XUQb0yunAfD4OHVwf6gLDv0NLD9EwIjpBj2y90ZPdMlfYtF08Hbcrp
13DYkwq8ANsotthv/jQDLYZQ6GBnMw224m9hZsZjYnB5yHhZceobh5T74iVzB3nxvAA/YYaPiGmm
b9Tjfsx8gA/NbB7yZDaXOWwtJsRmDKHxK5gcrDspgKDuy6MGORl22Z9+P6POTubYuKfFa7LOO8mu
v7azQNwxOUkON7t9MAgkzZhN8NQbD2EYNgxKxVOcWmIP9VWefz+klKvnqB6aDXQBsj6ycqTHAgGy
sbr8DidMfvf72e+HOpmeRsGs055f8PAPsPvL6QdriymWSSO8dddk1lE3UGWC2ke7nqYIzQQANuqg
nahCfx9OCeyI5l0HowMdv7VWTjGhzC4J/GsrS2ykB8krngrAGiOX31+JDUrseY0g6zZ6unGT0/Ku
amSwceMMw3whQ71IOHLv4tuHjP62lUblKc4bC8tMNGw9XScSqM2xRFi0i4PSX8IVai78opcwCYbd
EHXB0rilQ7WOO+/kZCjo58k1c5hZqlIGj0UXGXeyinGA4fEW2EX7ANZJBUYaYjEDnESbagXZgRwj
nT0VaYvvMKiHdz+qrqZdQdEtrPsyKvyjDrKjH0WMzkSt/yDLa65RTAvbrLR5N2A+OLMbRQu7MkBc
ieRaUvM8VaxdfoNCH+xefma8BndVHYSoktiqA02jPUyiA5iMkZ6Y+zW2sd4FZTNfZI4UuLPKaGG1
6LawJaE9Y8ISTFFKtYQoYnSz4NRiosBXKRAcygLf0Fzo8zwZJ25080kysGbaXVApN/M5R4F8iBCV
Hccu3crGbK4pxiu/lpRf2vjMBcr9for8u7xq5V0qRbFLEvtPP727s98hdy1ZJFV15EVyHhoD0yyz
LdCityMSIc8FTXnzhFeANR7OG+XWJIIx3X/sa/sJA9zSy7J6LTs6Jj060A02EbhExVrNKjgXdvNA
hnC0L2iJUfaHjF3btl04jnqxJdAUlQTpKhjojk34VyHAiN0o2FvCiIFjLV5MYXtI0v6kaR3t50bt
jOli+LQZR9NE8o6Hmxpsiyj4ZGXyGXEzptZRfLSKulhMr/NYEG7AxEnoeyQYN035dNYlYws7PGpH
+avZtzdxlu8by94UTghVAgaXCZhvwawcBC55LYuh9xY87EuPcPs2Ei19xNstqTXB0E9yozu8qqGX
f6e+Qh2O72C+tuZ9HNBCaRIHhWTpS+Kn9QmIOVnH5Wmq63crdkvE+O4KGqHLoNR+nYcWcqhF8M1c
ol0M38ntuqLPZZ6TFRPFJMM5VAvnUXVkPCEj6aF2gDSp2C+d7mccNjC8kfkM/rbt/E+7md6l9RZN
KdJtH1pBaKlrILhxoiD6HrSD8MOKloy6TtYAjH/KmlURTwg9+Ce2qU+ia3fzhIE19odDlw1vlca8
zQ1zaaX6pTI9l3/f3Ue8Vk0FuxL00icFagNw3xXdOyXfgYUClFsMeK0pZ5LXrEhvolGkYpb1F0LE
C6aaU1FUh7iwPwVZHmp0gfpEEltefeXdpOc1ipOryA/gHOJSsclLuCTWqMYVTKnHPtHXHh39bEJz
Umn4rdqG0ajmCLbBv6TDcPr91vgz45UkEd3AjTUbjGrN4vYTJeSXCvAeVMonsHdEKVvVz/wd22a2
hGfEJbZ2D5oqHxsB3qOF2ZETgPOQG1Z29WwQeXn2HM0j8czOqxeBEPeJHKpi9kakUwoHCHe4794e
uW7kH9S/Z0LannWRg2ezMNiEz5YLba2Cq+mnq1SP5c7W8xPKzjflZ3+7+QbshucEgvQ77ELC/Wbw
Fsn813Lw6Ev3s9HO40jsLr5ZuCpV82K76bVyUWWTYfbIyJogh0F/OqI4ITIbDm2Y72EqgMdXX6FU
19C07zNf7ewKhY7vM7lVzl/HxA+n0jnbeXH7CmSWeAIrKVayMEBxOzzIjLgB1aHYoOFXRJ8iDR+0
bGl9up8QWw8tvvclepu9V/ODPI5peiWlde1bIRFCRnEtA5UtpcCAJBJu43QsdnM9f2ZTGS578zEI
yjuCibuAkiXLO70JXP9I0AhyZaCifnuZ54fMcOlw8f2qCZqmT6lmoTNLJ5Pbk/e3zI2ri2YeT9ey
G4oLoj7JgkEv1+iTXw2swC54dj11MTzn3iUz1O1YM/PsYAKU1qHoRzzu9jlpUYzkznNPZNSiKqBD
twJsXQbJTJTWY8HpHeNQJ4JreGpidTUVVDMbrwZFxtlsIEdVVvZSedXG8iibLb78wJ1i0ZpkqnXO
yjbJZegzypvY8V7qzPvr+BBiwThiJE0vygBKiBT7JCyDHA+hP+zOw5cSrRBPrvQs5sUijIphrSZ6
rCp/o6tO0Gf7abaUlr7PtjG19WISNTExHoMCztMttW1PujL0poAxryhBfaU3k0Jl60NACCUsDncb
pOVjlqknjjUUH4hBSsd60GZNq1zI0wDnBgXIC+X8T2e63iocNL9/F6211nsdMlZn5HNLUtyk/JcY
GtL7BMPMdrjlO8VGxN7ZIyt+mbfpKe9yEqub5EMK49tUFtpJgyaGCDD9AitfGCrdhknHIiz6NdxD
6ug4z8lxzE/KRYQdlClxcSjjAkSipL2CABJLaSCR9YwI6VRvnfXc3HiMJLRY6bRlS1yPk0WfJmQ2
k6U+7qB4m7adXOb+S16EgDfL+fP3RQ8xiSYtKleXdJw+je7ayTUZpuy5OWdLF5nRRkVeQKxve+QO
5SxFNKarKZrOwpphUyb21Tcxp/DzJFvL8h1u/QxL0HFgm3MPBZEo7LIOs5u6uUzY4Mkj+p5a5yNn
ayp8bKeZsfGIdU8N+ebp6Y8M+i9DYEANxJ/CUX9wcbDqD3AmH7HeIuIb/6hCPCbFcE0LdXHkdPIG
/8MtDBOaK8m9DHdMxPhRWtcoDgFbzB4lt51lZ1SuwNDqvzcnBm57rh9Je8CD9Eo0HOjsO6hW9FWq
NZdVEtTn+KuDa1u5oPyNoHrpQ/WdtLTJemrGNm1PbYXw2g/jH78o33hMF7ZXfwzQhRexLt6suFkK
RApV4/zxWuPH7qp7F3bJQg6KoAE9dxtp2DvSo75zEg2s+AAs4U/r8/YjUWtoFPFI2JXKVlEwfg5j
d3ZzWhSWnRarcWiD5Vg61Q1efWfX9MxuA5goR0sSIoHLYuySTf4KNoVugdXF6xplLIlT1nNUtV+J
zJ4Tsz4o1cAABi2holPIaSNHwnXayUNrZQyvhjZOFTrGrJ1XjsONmPvXzhOFD8bN+/AGjrMUU9SG
hiOo8nWVFmTR0mApLOg7jrI/dRUT/0tU+zKI2o0r6z+qCW5Eq+ri1OI4AixTiElhPNY+1xB0bSGT
RLw/ofPSKH7xlAas1aGpSiikdVrRk3HZFhSTGj+x7yctHqacC6KjnjqN14C4ZszzHq3GoLG5euVy
GST7vG23JV6eOiZ0IvOpvJp6OJpTfOvvAYlGQc4G4O9C/9OZoJ/FNjo/QCt7r59/tF9cMk+/V0a1
KzylbiowwKSSuoY2IoUJGtspQudMNvSjY8k7WLt46wEnb4G+3Sdq+sTeuWusco/wb1p4AYorcBXZ
jVZ/J1gOcVg+4AD88rjZcvJED6HHNJMY7lXtvGTpaF0crjwr02GeIZvXNPOmlammZ6tnRAEx5QaD
23k3VpxvmU8RR/7SyPRH21veOugwwk4WJBC3OY4G6WQQLXaDIwGhKJzCECcc0e1v+8lgwNXrEjIz
vcKwkIEXm7YnAIpk7Lo+tNYUr3snOGqDoC5Rhi9hRGtTMBv3pcb0zVXXRYK/1NL+E7EClnHGn7BD
BcwVokOlquHebbuOx/3AQxAtB9KyoSHoF2Q0rzCW8BWFRrSyRvDlmsgZz2jcxUwFsr6xytNGX4ZK
3NudALgPmWcZvVYNonJwz69wHe587t/MKIZHCTLz9oaFA83CFnlmoIx15G6S0fx7w0o29CryqHhQ
oRa8T5JWYpVuHEJSo9rHw0h6Ot6mj0BXP9PgD9sEDAT+2Q6rFBV8MLNoWY3vYfTXSZs7EPjuqjYc
0iuwqI4tGQAR3F8Gtow8NvSw9MpR0UMhoeFLQ7aHoaRqc0ycGVVKDMpMGJsOESaCKppLemPtWO9H
mf4M4agWdWMjQMuHfpF/zYPzClMhx7S6koLG9WhFxI/GT0lZfop6pyDSegUzDy/9Ijz84EYJzB8H
7ZSVgQJQqDGVRxBkQJq4zphQOc630U5AzXJIlLKdnu2RnBpNY11SCxier6BQD19gZwYQEcFjHVLc
BNX0HEM4T8u9Tz3SYFFdBNKi3AxY9oLpNzPkVaOpAEiSaqOfItTrKW0/XDc6geY1lknxRZDbvSXJ
UxrScVH1v6iJ/tI0sl+mHrYL2T71Wf8zI81yxuSpr+zPeGiG28sZLUtJH2yCqNzbz51b3DSY8RZT
DKWccS9z2zxgvTaN9n0iTBAYFenMKKCXvauo4JkHYw/bZ3qgpW3Yn0be3QVjSNZQ8GFwAVlpk8B2
QU0SDAfTM38SLmP73D55Ui/DnmvZSMJDBNN9if8jw8BfmQtpvYfqFhk5o6rMwG07Xboowugqmhr7
QcnBoIfRXWJxffB9/5Sa4ohH72swwZUL84873mKujeopDhg2Z3kMhMQwuTyPDuW38D6jsTkNMQT4
JtHbLqTxLpT9RjHxnARmw34I+zey2i1J3rTqcNvMA/1IdPaAtXp/3hJoeZ/202M+V/SSPDUu0zT/
6/t4kbvkp2+qguHm0KwCdOhtJ+4ChieL0Ebnh9X90E508g1LBbQWb9S8gVciatMFbMIccolHkvVc
O18wSa51u3awlqyIrwRQQlUI0gGhfQUzy55mtbId6zAJeURiT6xMZa3UgPYzwQG6mFtJc5lFvFBE
+wzuWCwKW2hGpMOjTsN3jwJxGZgj+sPmqx85gV2neyUEFyXPn5mQChZ+SFIfmYSNj2A0ZHkFNv1k
8AjEujWA/k3u6Bs6UwxF0Wivc8KE0GOZW37Y/j6ZBBAjmZd3vk1otpVEV9fH6uLmXF20CY2ZLypa
994te+McQXP2GpMjYWAGaLFfZjaVSpg8Nkn4Vhjki/SY7DZsXZywWbzxkdDfpj4nYBbMl+O02s6D
vceOii6TU8UrCX1C99nvSBCK1mzYBinIzP/hKsQ3wy7a8gOy5w+vIVVr1h1bzHDuauPMFvtcBPo6
xnR3UnQyKn22VXUvrFsQpKu4VIjJh/hY3cdm9NrobNkXKfDraH6rxcizZJhffXdjlGGjWoRmqo7a
385YHiiz1nWdBMe0rR5DNH4bxjjgBer+kITVwevbbC+tuN1OwnqssjggQ6e4V0Z9H81TtZbpeE3s
/CSyakmssWQszAHktRzoUZNN6xZuL3NTtREabnVCcuKC6+pfE5AH3Qr/rog4BohjyRSwSRGLK4pl
BjsxsV8ShmkHcpnw4nZRQ9i00gw6sXzPVQxVOnCPU4qYogs+ELASwjMYG+zPn8XEsCs3o82ItqJD
9S4ZE63IP5LLIuYhJKKAPsRERJFuiLXwss+uQIPbhcQRc33K14zhtiQkHOqKegJHoCc0vpdAvgVb
JQob7SsuTVH8uKY29402ucNa6guB57PXRwBTDFuyTqOr6kvSCGbQf8OAYIJGLYuSPKwjWmyPQ4Zn
DEDSulJJuqVv8eW4wY8PRM1lDAL+TWGn0Rpg2BytfX83meYdNVS253RM12NT8CY1HLdzdhYGqojQ
vM/ryyQR3JaxyB9chYzVsVcIQHhsBvNBW8ZbFWoQ61Z8DUCuTp51mCPTZatDkzmKOyQD7SaNavu+
qZrmMJbGQxlPH4nVHFM300dzJqnJIjxGxqz9StA/75PIPymbltFcddatKSgQZDX1qldhxIin4qlU
j9LsaLaONvFUMMy4LOZa417FwL+PjI+kGUF+GLeQPAwYJauOYrH9QxgBYST2+AQYQpBNVtp3Vkpa
MjEKnA8+1hEHxsfcUoeSCLAqnfED585FJd1wGfpwhQpzOkzlBdA1RC9JQWs6H22d/MDG+0Qwzkmh
eusTZskb46s0r5L7fmQAqJyMTq2rkmVcJe9m4Q17gQQm76yPCYmEPzDSTEtt7sKCdqRq7qHLY3TO
gBQkBRd1aiothk9SFs8YK/EQC/h7mR9+mJGYl9448s0myBtRTbH6aROVsFNimJfGZBFcSWPCrS2I
wEa7bL6DZHzudKLgvsi7MlRPrQHKxEatUIAMMNu3Etxc0nzNUj4VJRxI0+ueiTt4LIk0YP2kXNI8
+WhM/qefWG+2Xe9kjJADycS8QNImlyaRMFvDmA6mROtnoeNjBvQE0Cg6kOey8Y35OSZCtpoeAti0
Bgyj9Vi0+3ketpahnmKRoLwPf6TTPXSRareOgbHXmMIHhr5DPJWIa7D2gSjf1bm8itFbOwN+65aw
j4UfdRdJQ9024a9nbrFRhdGuRxfD1eyD/cOT2x3MGdGhnrNDB135iCwPm1B7891Z5MlVFW7zfz5V
TT/zGJWXKsFcmYiU9haIo/dK3A15iCsjVpfKJzyqSJqfCiw/bzOkIfKYF+aEAE12YOX5Tee4PCWF
/AMjs93rm9traima0QDSOy7VvYVYIqhtcOZz5+3DPtIYgDpr3dX5D7faEWQ9MLy0GnboVYgnLWgW
hP7YnibOUP8WldFxyHGRjo5+Eb4MRN0BW4rSpe2r6NDlzPSd1LgEUalPSRB8+JEudlGMWiFoxUk3
zCUHN31xbEIMnlU+58dABfCuy4wYma77bnWdY+DJnqE+e8e+wmvAF3YOYRQzAfbq5N3T+bQI5lFt
FKHo6ODS4KlFsjIVRfOmaENkcyEIl3Jxq5sE3BGssfJ6F28SsuaV6+wGER86gkvXTgkK0THdYp8P
t0AjZ8/ImYIDhwGZ7D84InEaZg+BtzLc6RDl4hhinF+QcLAz7WxvxrjoOlQVGsL5BmuEWjuEMiw9
tzF3fe6+dvCwifFjV/ArEroLvzbvjZIbSVRv6rxynue2U7tghHhUj2uPY3lP7DAIsKq5n26k01GD
lcipEqwcsApDCYEFXfhAASLiB2pi52s6LC9DPiIyybunMqnc3RgZ8glB6GPZtDV8B8BOE0VCgaLt
mZEglXVpvfkYM85s0Hf+nODUcI/085HThSU3+aL+LLKJAoyhz9p15E3eWP9h0PowzbwdxYyZppKv
uLQc8mEYDbZFxavmzecqzLyFpWhmOVWxuDX7TwkZSNXg6COLi14vw8WlSI8WSQgLiKVYU/zhhfAI
a582LmM/bybGmmk8iZzc7p5onCXop/FyzUOArw2mgC2aeCv91DrlIPFSZJGkNRh/nIqutZ/4ycVA
ZeeaVDG3ybY5B9UnAjrG8uML3L+7Ybb1OuosbxvN1fAKhp8Sv+39VcaAdzW3dvDQEmVl5sbw3gMm
IiEniLbwD1aWEKSxDeqh9LmFD5h3F73ZocjSE/qQUZ9ro6eqbZOVFRvZLuYEe0rC0EVq5z5klV+s
AfnVz0XfN3ClsmJFVGNH2gPRMNiWrq094dedSIsqDSUgjiMLtRMAEPbYXByNy2fS9o/0BucFgGwD
L2Qra5suV4xXRGqexYRAdpIK+j+SGpU2qvdUU1c+G0pWpEjU5sWowV4aRv8o7KC5EBhPe3iuLuXg
UG+V+Rn1x+26N5UbmCU3I1BhrVsfHsEs2SFodqgdF2GPBd5FpzF5iUc3/5v20Fxm+2si7vuPUvOl
nVjr85jNV1UgIx1JXHmwWcOti/xh5jR5kGP/A9YK9FZUnbpMufu5xB9K4Hez+8XTOSTZCtW+efH4
pmtoLjdn3w7vG92wZmQFF4U4GvmvnNZd/0JOzZbfbSp5VgeOrkU0xvZpRqum6Wws66ZQ+2rsV4Nh
uxfSLLJNy49m5OXExoIjS1MDL5Rb/a1ugJefG2NxUt28A/kGcitCKzr6fw0H/IjAK7MYJAI6v28u
KYAQMDPYcpB0EIcCNnmVI8U7s6LQg/FLBYM93PciGRfi6M+lcUY60C6R/0SrphPyDAVSqRCpuuuH
UPpuAvAa9VTBtHBjOIZAAlR8BY7/2eXD8FR5Ot4zH1+k2jOBVwhzA6e+XYcI4sD3M/u3+uRZuBWU
jZwuhNmRR5VVTfg4lTo/zv07wEAVCE22CBaroMRBaBEseMoADImGytAwaZdYN/Rp2/VoAGlYFrEy
33WIfgCl1pa3K1hO5vSOuZcWTB992aK/Ml67GMGcE7Hidow6g1crm3duOZ+gSiTwzO3qTMtsZ6lO
rHCrJtxCbdqM2cxF44Z+VcmDk/fJwxSWCGJNblu/f5cTvkTaVvZtVF55cIhGOqB3eDVl2W1BIT2N
aWA8z1jFz7pJv/yHOZyLJxLQ20fuS76Jgy7t/XZfD99yYkSFgwSHvXM2IEKQBRKdXI8olMGavmHj
u1t0GtXSkEVwrfUcXGdPkAFe0Srv0mICSh7CxMGRffVzxDNBEfaH2q3Da0aE5Sgd4B4sMfK7Bpoa
CMKwasX70E5x4cMAGCwzfAVgY9NMC6O73z9GZzPzXqPG6+4nFVR31li9tqW57TPffvMSgxCQTnt4
NmznLchKSOrFXZtEw5WwN0RvCf7MYSzILLZhZSdqxdgwWgd547+2A3PrJgzto2h8b1XmZGuLwsqu
mXUKeiRG8YTzE8zoXT0k8zIzDAvYStxsrWmc74X/VNIiWox1JvdciP7a/lTttVk5J0Fq82Y6xgV/
kWPxLdis6N5UH3jg0Z0cyOfliiHyU29CXcnM4ieI0NOYiXMoPLqefR9RsTs5JXPVH1pzPji3Z69q
3E0foNwKeLNs+6prjdOcBWZ6NG7yOH8p29vQLRFXB5vbFgiYR9u2Q7dy67TQzq77Gp+FQffOSuZd
rCwq7NpkeJhN5nKSkD5F/VImF9qoVzPhJ5lbmAp99apHGi3+SPyGn1K1ij7aueoYz6TAwKPoloT3
Ao1o+3uVOneVDFF2IR3SlzCfLxhBnuLMJvVQRH/r8BmiDbXE+Kg8+VELbnKVWRYL74Houo8odBnB
Yhaop/oVye5OA+vLRPIKkwt4aFW+aNLtO6bLSzv136QfPBkZWnztJX8x99927nHjTDC6Af3sMrs8
1VI+A9dhumfoa2Z/T8ll4mep2j80rsxjaHXVEqAuGpYy/NBGejeBzUImCK43wPjPgfYVOkS10KrY
R8xBMjSJZGtES/oP1mL000ejDR5mwwd4JlxQbkDJmogDUwAsSWqFVJP4BA37xaZDzj1iB8XgqaIn
AY5y+ElK48l1MqRiENTsFHxUWds//SA+cdXXC8Fq6szmjLcS7b2ko06pnCQO43CK1SWBOiumwh3d
9uSR/t6idbIXt7PuZmqXpSdQIqv8H0n6/xCf4b+5Cv9n2Aglhp3/u4twDSO7UP/mIbz9D/9YCC3/
Xzh76AU6LnQdWqe4rf5xEFrmv8hF8CXWPTDkLuSd/zIQusG/6BOQmOWb8h8H4X8ZCF35LybikOFc
+fvVMIP8L/vkf3rweMn+sVP+55//d0+e9e9yeymEtGzp8H1c82ZXlP/NXDDH838QdmZLbiNJFv0i
mCGw45UEd+a+KfUCU0pK7PuOr58TkWPTXaqxqoduqyqlmCQBRHi433tuCnchEoHCghSSzVyPw7dU
h4Ci0Kyz5R+WTg63G+9358wvFsumAiP4HQy4Es8PrRCHGAsfg1IhE5IdhAAK7CHoI+Dx2FuSZg3R
7wTrbjyVa34NrU7gP4JvrMDQ//Xt/38fSnoE/mNwc3VTJ5sIw59rCpx1rvuHwW2E/YH2svUCvQfh
qQgGzew9RV6IM0Kz3uKFNtZi6CGE5LDYIQ4NdMkKRgzEXg+tUbfid1XGpLr9uTbGmzMDeymgYOIp
4Zymt3etyzTyn9/335Bnpu7YrgG4zCE+w7EtebH+ywZGZGaWjjyvFEhxiJB0DLTizlzwIrfFcKk6
0Cktib30TpBSQTeq21VDwwj+cNBlzrED17lr/WcFni28ae+6rM42OZD6giA+HFqqVQo2/o6zW5Gg
b6xjVyN1hzdMgKvvQ3kxsT5zuxDpPnZPBlizyTM+//lzYuj44wLpYAwguwlX4BXnZv7DCjq5fTOB
g9eDdNZfDSQOW8NHaWDFXC4ltqcvAhkHl5jFkSMxV+9OF++r7aYHFdjalJ8O+7/60UZDyFuJ5CkH
L7sfQQttxwkYoyHpwoqUJGMlFndetzCdUNPFlYytIoGzqme6KmuFDIk+omsMEEviuOcsa58VRKmM
XJmTwsvaMuum6ckUVlREB73VESwBkhso1Co11i5rd5eD6ZptZFjO4LTbvAi3Sv5umKNG52DSj7pR
P4fQf/ZkimUEV+QfeOpyEKq02zLdx0YEUWCDruopN2Ny3gm4J56odB+Z2lhEKdm/E5Enu9hY6q/f
resIOmYKK75u3uuClNgfokNr0bDvZbSKYs0S/vU7G7P32GbshDQbIYGGiLZEjqViB9L06smBa1MX
b0bYHzUbe0BaD0St4HhXIA/FFm07hNdLnd9Wq9+BcCk+x3TH8fd5bV/HH+XkIFvtvAuyp2Yfif7V
m3riEEl62KivbemuUM61gOFVuoEpjJW/LQiQkLgjooXxlaGlQEa70KNpQHIU4fikr9r3eKHH35Tu
b3UZUpmgTjHuH2KaNCDcx4uX+Q8tTmxsZC5Ji33CMH0GNJaGaJNDFBTkq0LstrTHshw/wtGLgiKR
ZC15+VKZNrMCDNQQ/Z2duK0veQuSgQzVReegXvrjT2U2IVfxaHfGW4W6l/kBfQ6iBmh9mOkpWtef
Zqdhx4SqSxIk7kxEAfT4qDpSzlZnRRXt5VNK5fCSyF1bcYRSvbADS5g/1fXzjPQDqM4Hsg15Hc8e
bpyvfDwlIDZaq942IHch8vuHCLYHRsTxpXDRr2ijxJfQ1oGyhqUTHiQs5Z+JEz0nkiE1heI6Sjy9
eiHl0dCHfZ7l1T6v4X/rXfxqzGiGhsmBYUoo7MY1+47Az5JWevXspP1Z3ctNvp/SEv8CAYbRxO+M
56mjK8AlVI9vIgOm1IPZO8dIGAPx4MzVkUaYPGwc/c3G45Yt+e1+ZG8TM7y6qfdL3RJ95VE9S/lf
Tchfaqze4QOAImWldLOoxbymDx8O6Am+ogVk1kU1/Ogs3921lLdbda922IpXb7j/z8+ou1cxsEjb
Qhsc8cCriw8Su9ppBkRa55RJRhZpJuuejsID6SjwM/rBCpIwv09Kqtu+8wlOHUoiLiTszhG8yyRe
mTOUIQErXHr1xtU/5bWJILCtB5ib/o1ajPDpkbEgebjqV6tPpn6MGSuuxzEEJUOtpnDuGIIJg2po
WSwQ0tDsP66SigOOLHB08k9SE8PvUNPPUz+uXhoQWLrJoTfye/3n1SZnFomxwxxkTkMNC1rxS4va
58FklDkn2ROmk/bkyg9h1k7HT3okYMt/1VmambgZEOtm8KqudVDvOtZ0SOAwkJEgg9zgFvSZ3G6z
zvsIRfq2AEfYTdVL1C8hWxM3hCM0ZlNTSRo7qsKNBtd4F+V0zbQ9mTrMrUoS2pIW456BQZdaxOYp
Tw6Low+nimSCyYpQZCQt2bmOGVOMo9mlcNgwcd3pSV0d1NVWzMQp11BG+Qf6y85NBsFEYu1ml7Dz
2RkOmVwySFi6Dql3ryD0TER/ZH32mBMt74dvTsiVteTTnA/M3NblWQVtFX3dvRUNfN0oWsIgQo9V
JXSwV98V1wLdLgjgeKnvyOeMghRRlXwSjYKoC0904qrenqDBTIzNZ+KYAd4bQkJ6pt5WPL06yUva
YLLHRkbTTvqh5b3RLGXGjbC2xJZgwKZBxInTgekpUzk6XCoa0d69p+/HofO2c8iToTZ+dA0rfe3m
TSW+cPCn2ZI7O+J7iVAq6MAhTTfQGLFuajV2eXfiNMlFqvMpPa5iRQ+gbk+wSoRA+FsRV6xDGO1k
agB8UxOFBwmktBdkiaEAcYrXp7BXiN/peDbzfa1DUUwsCxod66/iPnfGCgFAC+kEObdEv3foBOAk
O+UCJW1KbnDx33dyq4KPhibK0DAg8VirjWuSNqnB3inQkvy9KgRv0gv/4DX0lQkv9UNj70qCncFT
uw8dcbPKUCUnmoYgyklPdD20/PDJagCSshDa0AEH/mTCUPxh62YbdDHpP2FWfKzGkmxtiR8VPpUV
gTEc+sbMOaFCPDhD8VS4yE/TNpmw4AAxIlYVy3OeoWRwGB4wKjPuY/tmitfmC+c1oro4IQY9DbVb
8sho3M1c4top0pNWwhOoJNg99bFg5JbzrCrnahn1oyzQ1I+6nU87GKIskWXiPGVRoDfum14361nd
XXmz3FVEG+nN22KG03EZtGSneYAicWw183I0UxsE/+iHWP8/1fKEjodm1YSLAMGFJAKOKXctcYSI
brqp3Zkynm3mJEt/IiHZIusf2pHxbW3IpDaugfY8ZWWD5+fUWasXtFFFZ0Rup6MJRN/vvseCHUWk
ODnnxO0wQ1F1MEKaCY0iVFhugp2FzKrxupT8LELuY1/AMZwvQsLJ56xG0esVjwiJHrPZeVNfROUQ
pMuh/0XtfcifABOBdvfG+7LuWVZzvuDQGtARNwQvqm+yDEFKkm6zh+eIgsDT+y2DZnsf0S6tjXEv
huaY6fYMKtF/5lbvDqLmwD21q8XlI+g557okhcNYyGvJ8JSpeZKY3xpUDfLvsMT34Cazr68FXwhR
p7Ay7TgyVRXmMK9TOTOwE+lRxcwsVCFRmDiNWmEDeeRVxvp7NkfeTpUI6iFU/xTHaPpdsui/PsyE
E2UDpI9BycpSi7WsH7iV6BjmyNfaEkUHWWGl4Y1Bner3bgU+AhVj6T2rXVDRzRLXfKHllxANJmne
OKaZIlc0hMukuY0zBLNlS8UbessLGRcjzwTNLfVr1P45ybVGwemq6qzn6/touzSxosQI+qo5dDOS
d3WH2Rk9LnyJHZPip46+P5FkH43HyCLk/rI1JgsNyaiZ9aibI43jzoFst4gjw4egKfFqWaIxdkWS
fCZomuc5J0aQL8pIcQaZZBwoGqa6Kwb5HUyD8zll/vLFmldLiV0Ob43ZEnXObk5uOmS0dIY082uJ
Z9rksrxoYvNHbyZQIVna1GqF0bDfqbVH5AbWPQq8WC7q9c/IysHoy+1BhRAyddwOFgY9tUmoRb/V
80s9AtjDz8uPym+W1CaSQysNmEhf4Jzh+k3u+u4RdsNWCBesZoqeNk20cwfrvKzes0LoEkCS/tvB
8s9kQw6WBtubCQfHJEDgT2xcXPromCasJN1gXeoC9QPRShkTkUB+gXs60ucsg/0SmRdVF9fx8ICL
hVzRfiixCHTrQcHyJsGGbevpodO0G8OlZg7tqThyosBsgfwxtb3NpI3oAgweQrPPD5mxWkhLxROP
wBj4/q+RdfuwxMO7Ki9XUIr/fLg0ZErjXw//jqlbnjA92zAc40/gj0/Nj1uyDAMVFhcX8FS1iLNR
KTcVrZ5A/sUaZ0H5fqm1v46IttOGtFuxxcm6IdN7fOl1Cm6F4zFhT1SHMnNbox5rR3wPainQRX+i
CtuOPaqkiLg/dez+509jSgzQ3z6NLWzXkkxmoBp/bQk46FT9dQUxglK4T+zPweoXouIAPcpsjmiK
7lHuU7F1jB+raky+XOtAj07AIeECL/ldok8vjOn+925Vj02u+dPR8Zt9nxvvC7gZTy8WyiYGrvB8
8T319sae4NIJQvykOBZ2tlnRUGX/ZA0YdAT5jYVI7ec/f1yFHvrLxxX0PoRt0fTyXd37k4o09frK
CStzArUEQhbqg3hkAV5Y9TemTmPVIKJtH4/7WZwXP3sirX3ZjEtZ7XBPvv7zuzH/FnbJA8ODA9/L
FcSCwrv867c/JbrrRxIZ7jsIq/woPnzlytSyRgshFR+mlYO0mBcg0kQubi2k4/umjJwd4p97FGn5
2QzF7RpBMFp6PTp23tKzrs4npH8k1Fn8Rakdln2qMEu+dyklFuTgK8cgdme5jHCy8doZcaXcfseG
sXazshYdUglprmtvwTTGeF4uTqqa0EI6BW44PFg+Qyx1MEgnsrvtyGA2WyFGIo5HvbJ6LDxO717B
+CNEw4KWDpmQ3UjOLgkvtvcjszhnJP64d+Yo3jbyiCXrwTTNZJb0Z1ei4gMz9nWW6k2ClNwPtU9g
C0OEZdA2aUMPXn3GcdFhKQTkz332pu6jNqEObGbOTSSyIrhcmK51K0qLNoGOLt+MjgP/YAHal1+Q
OsSCeH4MK/a7uSw2GWlUu5TAPtJhiAOekNXU4IhzTd/NJvuayvEJCSRHFc470WYWA7nlRlM63Wht
s1+X/jxZFM5N172qQl/1DcrRul1TKlXFY4U+zD45Jb+jzLn2lv1ukhIXKCACUyZoTb6xr4uQ/B17
7EnFdlYknKQqQVOInMNkcSVViTVXIAUG60PF2xRw3a9tkdy3ERP50sN0s2SPEy/G0HoBn73QSqpo
9cNFJVPAST8tCcwFx4Cejeh4Kw4Mj/1KAaOjejmnJkpCpTwpKCVHsT5HBhWGvFoUdOMx40oHzsia
7eb9fN9FVACLdtKSJb5WRIXkozbtx27WNhb1JspZQGT6vaJgC4dItRlXIRqlraihqcq1McedjwgN
tKdRtDqpy86rWmOdGSZUs5JjLLdZ1BH0LIBzqYVHhEC1fxOubW07M53IEWFD6dyUWkNvHiKkRm4y
ojAloQ9AKcEorrs8RsvinoUNqQVE/cZEaYh2rj1NKGIOPbEiPEGMzYXhozdi9Z5g2e1Xejrqw/bd
COF2lvRxfz7b3uhdrV+qAJDAHAIdqdQ4PKhybmmzoKPratLDSkv09KpvLVt/ub6Sv4aqjYErwGhy
hbSU/1qsB9E3CBzAaavP58T9XU3Zt7Vlw9iWxxJWFYz4XQpVeYr5bZVnHErcO+rcns3JqW/CEa5V
8+SjDt2HJmfeqE2H3Srv+d7SMHYB+1VnPLA7+qmGnLRg/EF7355T2+Wqiex30RDfGkaTuIYrcCMv
Wy6Qdrk0HEYZ4B9VspHTFtgy3eUr30u0aPT0uQnViU6npQ4hPKWrxsISVUvNpDEYYrROdXKhRRLt
IkQGVMAAVgtZc6tnuAybAH0rpWbMWfGrSxjRqI7T/k00GKHWReqq8GmVjLK6lWBFHvqUQoISCjaL
8F84G51yeUytUv+hrggldctQ8kz8d7UN4DlDS5jQ4kOOtCd3DmFZnxan3oGNVrTdEbUY366v8XLQ
aKo+2wma86ojBi+lCVqszHRR/TNcAqoBal+GhDEPP3sZqb30OmI5D5TJVV7BDZrM9GNmbPv66t75
aX9v2eWnamPp8v4d2Poir9UZGhArbo4n9dEnuUokoHeOBGodhA67tiKST91dk9mKC6PR7kOyptL2
A3IBNK0peZuJU1R3raqY1BMTLSw8GgX4xjFmaz9p4ujZjriqgwZg/G+mla4Ho7E/hnXM/yW4W8ip
018rDmFQPEETczwPqID5Rwq2WRI3ZZRQ/Rfk2NfSQmVLNk4lDz8qhE69R0tuOUYeXvHKwXqhnSEv
fsw5r3IJALDyWL8CeQCdShu3snT2c25mD+DsoWKRRvZ64yTdK+o+Ama7WwKuwYqzcreETe4WSEGq
NeFlZDWvHuujL6h4uoSnoHpRD1oZP2WQUbbygENvpkcFaXBhOJgN7tieBANRfEDtTl0VV+sQwOEh
EY3gZpeLhCuvs+blBzHjGVDHiNLkSORHuypr6p3I3JMxkaZtGW/E/ImranPMs83WuRKVKaqbWUxP
RdG9+In3ogp+U+bIN6y1X11IVePPtBMCG2bP5HnQ1CwsOQPxdkitj+SVnAbyUuggaAeDSpswpo1K
uZJblPw2kDN9i6ACfDXp/++PLoKe3l51TP28IazHhWomu4/Q88l0S7STuhwJoAVCaSAGpgddFokc
n6agss3+8Z/rJCHHNX+t2kxdh/hi6DiCXWH9Mc4pU2+e4NY4JKusPlR0jTQ/69mygZN8XRJ5SqPu
2+YTtpWuieH7Gcaw/5e38bdamTvXlcuUY1OP+d4fFEXyO82cqBKsIjpQAHWQM3JkyWiQ5eFL3cK5
N34f9eWnhgGKgVh6mfhaObiwUCchPYV2zE//8rYcOUP98+uBxiwshxmvx0Tmr1WkH3vgw1cajCp5
uchujLTXAn2Kv1VJi76ZjVhVHRHySppOPolfA+k7cB7tCUL5GKHvnXAQ40D8QtKrn15ncTIN71Xz
nBLswC9Na7L9YmffC5104Zz7Q7yEmbvDuNoYeKgk3lxbaMW3UchMpn50cBByoKNlQaweh9YeztNu
0VApQJbuPdLnSO+5jIWob6MRT5LEKNOqw2hYXnpGZ8miH8eBJvGsIWUHe2Wf4Wq/DAI1UFviYU5d
3BXy5Kye2EW2ENOGwyFKEsIpaV0nJqM1f/pY3N7ZC3t5nQvzxYveSxvtrFpUxwqBZFWmjzPOjiOG
JjqfvDFaZ69kcHEkqMz3mZP91/nNLQ95x8Y0ybBhoc2oNCy64PLRmHHDc+I18k2eLI+wDAjSdN1n
lY+mVrRhmWO5+YIZ8lzGkWzfCyFIgdnoe6Hrv6k4rklG4gA99Yna6MB/oMYjyHSvRjcp2rIdtdrX
/JKUIPvgXo2ZPrFaG+okerbj7j0vrQd1evx6ROvxY6nED3n4pxX6mwwu9bFVBajGij5BI4j0gnym
F6WFLmR696stq27nKD6iDax0bmZ1v8uDX9cQb6oKfNVz0OWaN1WXOlwwo1CoKHK++m2pA3C8haXV
HonVq/opuVVPgpqwqbfdOdMubW2CYoGcb7vGulXvb3CjD0zZnPpZqeQYsPP8fyPk/sE2ZoovTOHD
NIMqoNtQLf9YVbzYj3AiVEYQya657aTf1uy70No3jCjE38grpC6t2irUGLP26Tmrm029y2iNfxuz
fa36znv1EO7J/f7/6pXRn5B4e+nbPz/uf1NU8LZd9ByGYRvCgtQvWa//NcQPSzfRNZgXwDJcThty
SzI64gtaKDJ+Gx1nstoAT8npiT08Lr08uMvN1ZBnJaO3Ho2hXnexG0La44mp1/FCxHq7/2rZ0X6E
n8dcVq4SNn3r3p/ukN69hBi41CCQ+V//Lz0V8feV1ZJLqmOYdMsty/6jCwFepRwcuwBLIEekWU6J
HgvnXmHd7ClxZQ6hFqi2b1fah2mm2OuFdZ+FsGLVPALbw0tHwRX887dt/pWcK28Sy9F9Azo3DXC6
W3/oV9y8KscYlWcQhdWLxdwGWS5rCk5uJrCI6dd1vu2ZLKcjDRB13kxTGv2ZnMdzZdaJhRZLhdhy
M54K5pWH/FOen9S+pdp7akpWu93DFKfmTkViqlJQtZiFrVMKohaDZiL+Le2Br/fPnQMxCM0Quryy
AeT82X+I8ggyNPN85te5cxOmLSOkajrVq7RviuXTmDjYuYw8dB81NYTmPiEmqgPmQrp11JbF0zS/
OG714vW+f6mGuX9sJXpirIbTII0W6v+iaSROZSIMkTRZInC/F5UI70QTCPAPxEzudR2+bV7aZ/1M
Ap1768LF2DSO/xPh3X6IQ+cxHxmOivngO9mys24WZh7QYyABlAtPmSgc1MFdtQ8L83GkCOA9h4Ax
Zx8U2ai1W0uL1lNHi2AVI4gyM+MsPTE4oO/+XNk3zHuZzs3sc1KYilBRPOvZjS/Al0CPXI89EY++
JTuw2MSuqPNBm4fhtQJmt/W1FPlLo/0S9vhgOWV0CJvk0uo8iRAIkLmOQWuQcqB5TXpaEP8lgJ8C
Ac2Kd0V8ACdyPWiGPXOgwMoCLdMChDK4ZvRDpmvnFgk7bDRUuK+Ftxx6uoqJ/5jAOUowb5PIwj60
3mUo6nskNoIAelCKnEaSqPxlRjhvLMyxLL4WktjCpwWLtHbaGFLDqX96mvaM8+ouhlY8cWuao7Vn
Q4lSSwtMl8FYFZ+IazxEyTZH10LKUf9QkuS4rSGYxmA6GYUgo9WuYPXuuiQ/Jo1/cIIVM04VNSSI
p8clX86F9rMvILKXZGR2+XevcfRNzZ6TePY3hrv72C3fGMyTL4axGGeDQ8MM22rx1BXGNhWC0/Hb
3BOtC6p2JyJjV9f2ISZavb0Yn4Nt3uIH4myOaXEmxc0TPIhH3upGF8R8Bg1lfen8atLxxsQ+N6zb
vSgYlmXWBiHmjV9/m9AtbQkcvQ01HTfAAGNtL7/HPHode6J1HTLsqfdXj/gyMX66U8088+qSQWys
RLbivaRDc7SyEG1aArsZKxmeHb7N8YPf2FY+t2/5krWH4qLB09anKKBo99rbnokxVM7bBbVsPIx7
JkgbP9OOfMXxzkW3EyLwLHlJ4Sy3a8+8RuTFzp8TtEKufxM1xVUkw4XBCHNa59KZE9gc3LSN9WE3
eaAN7g9Yn7uw+jWSTJ1b2WmpiCPJ/PtVrzmAGozw7OlptshczjA+u2I81QYYXIKs3LbY9/F85xj9
Mfft15A5gp7kF97W+5INjzafNgcZUmX3OdBrYjZeFzv+pnUWzSjvWE0eRl2DqPBqvJQz0uJC5qkW
Xb0FAMD5vISGYh1nQDar0d829Pxnbz3HBcQpwkiZ5RoHvSK61S6PehF+y8OGLlY4nZk57oyYbq2d
UVs2Y3ysQrEd2iTwjeZReia8+GrnpHHl/kMEk6bw7jGm3U2TZKJ9Q4W0tezqMavg6RnZu25p17SO
LiVNNGBtkJI5yMW3htbd13gycCe/22SMY0JF4s1ExirK8+wAxCzLOyNnvld1N702Ill4SMIQGwFz
TE/AgN1XuEdiz7xL8uyBrI632QnvfaAtia4HDmAHOSS2vAsLScAmT2EcEv4Dv4JpbuyzmWithUHm
fjGOWvbgt8n3rBYffmIXGzAMj1PtX2b/qsU00QwnMKonEMK5me7E+GbGv0X8cimlC3HodoZgqJ9b
gf5E5MkDbus7Y/zBW4e1cKxNmt0vg/USgsfJ3c/KmoKSdmMeHVdUy/UAswEfqkHntb4yfwDAg+Pi
pseE4Bv4V7ZudRsuj0b7U8dGjKlOM24jbIBFv5yYZOxryQOyjU245A8ZQJa0kusnnll6vT7tOUqV
cKh2/opbp29BWCGHgvXTzO4m0n2EdtjOy0voX4wWkXq1CXGMzqivljqhMQA0v4Zw09d3c3dueaBr
DSYLYH8LMV42fhBxB7ejv2Du3AfxTOgQHh+ukOeauwkyYQx7P7IeVvMnEZrHeWwfbWc+doTzLry5
yaovmpWfIzl0QvuFz/7qaRVS98/GX+hEY2zxA4FVpGgxmIDf9dx3q633XoSEBAMRSS4olLLd4N12
ZhKMNiQ9jsmrgXujZP5OSGHblVs9vI/DG3pQx0Y0eMyya7ocdEGl79X3g1WcTKHvO6KBoUKNtQG6
hBRtGp6mY1Fx8B202XmeD41t7qpYq8Fq5F7g0zugt80ubsGqmytCbrxTW+WHhjmoBsQ/9TosHz2n
hw6j/0jPzdZObqk/GvZbiiwTbCwogpOekIUYflbNxZcrCabV1cRQ7v2aDXDHZ0EwMv4kLPToe0yg
ID3TOtuBmgMewKsunOk3evsqYtBnfPw8uxMTHXG0fM5KBO5bT1A8IHYTmleS6Cd3/rRpfsXGurNX
OizCe8OPsbFljlkF6YG3KCKAgX2hIx6gsVJ1jxZDXY3RxUyLDTXjbhHlS6QvT60uLZYagzb4uvZI
AjXRcGjUeMZoGeak/LVHrSHa0zNr2Fv6XZUNe+TxBwH5QS8I/vG6Q6EdBzG+YyoyNqT2QCivpwvQ
hzvdNH46tOt1sz62i8XmLEEQbC8m8Vz+BQhtUJpueh6sewhoP+cO5xU+JOQipfuauWEM7kDom5n2
bfXL0uNxE5E7YBl8nsF9m/zqxc2Gs5hJQDCypzWhHd0j9xQivTdeCwjkjva4kppnkOY7hhsrAP/8
ZInovtWnjF6l9asSIDricKGM52ZeYUuNOjDOKn0cpptBmLBrCNH4VY/lxdAaxKRiC2hjO2qyKUxd
g51N1OeufBvwiE8jfVug9qLAscUZKKt+mKPAJ+e8S19LWmQmt6t2NKCbRRin1/TiMegzioywo+Ie
pxGTz3xfIVMogOIL/qr37rr2LmM9wxK8jS8otm4SMzs4fPVZCBeA+A/AlwfwOC+Z118rgwoE5e1H
03sfDZ4fBzTgxelG7GsEamCju0BQBgSpaytNWnu3tJF4ZDANAivX31cU9EgOKdtGrH8PqXUU7EGT
n0naQwI70dBZW1Lx0ecziugo2qZW2VIHxCaitKBoHf0HyjMEQEN4JheLLFqXf0qXEZ5hX7ZXzGok
Q+IAvNSAQs9xXGBHLkEWVEvUHA0t1J5aDywsoOL5XDdt9Ow4hM2ZuQf4V/4p+NTpziNEeCyWqMN9
YdCQzkv2Iv4wtH1iIMp53at/jatKv9QmjuOvH06X305SjcGIpARPq0zocDM2YG/Oz2Q1GEzehbmj
Mq4kT7PZZM6lXaLydSn9/MzDS0txKopXfRr6o9fWczCFeX0KbcI15tF29m1NwrT6kVZ0wy7uu/Kg
XmCml8sCsbrHaV6LVzdlQes0XZzVn5pSDF5NHK/Vn/opymAQT5xbDSdDjxW++ZWxy6YGpbgV4m8n
cJAe5XQkJQTK/PsSLh+dzrsvgSnO+mtdJSeze8qd4jFNVoPHQQvKBWnY4C5H5kZTRDtnGSn4x2Qn
pvxneiXQ7iFOkSSnTn0AfQRrrxpJtCOSSPT70sPBPZpPnruam/1sMQpmqvUtRdXEZCt5m7pftI7P
+lw+xV4I23tgJQVxiVLzc0knN0AIMMHcheusrb89dlr5PwFgLaslpM0b940OUy2vXWgMu0QsR0hE
PRqgljeLO3Uypn0OxdEuSbfwQIp5i7gjsDTIp3mfQIUNpjh6gU6yH4xuV7beMXHDR0he1WZJVxBB
d+EwTwcNCUEpPfNpFB0gJZ4Xo/ge6/twWJ29VD/FEJNzfahJgyO7BiQcytmtW6MCjEmQBgMKmHna
kttz426Qecbn0dCQBznRuxu7QOhaNOVWlwA6xyyM4/l2ydJ31hxsgOWDWTg4nEyfmGSgXSSJ3hsl
Q4W1RQOLYdVitQUqd2+jx9YnqIoj2BKQLzdMMZGEMeoeJo/mrTakZxBNDqG025GZFEqt+eegM7Q1
M/86e3eGU11I97uv/J7bogLfp5uB1aGwawHlzbULq26d9w0j5oASvsey1ldVuScS6Dfpdxu/gcZT
n7o4f0wL70aX2PDMfs1Q8zcT0tFq2k+Gc21tE5OvjWcr3gBmfLKa+9j9VfOiUW39ZroMWD4Ek+Qe
OfC+lGWxN1KcmkWmHeaIhsQkIbBacjQMc9v39LWyBfxWT0KiHdOkJeLPaHFWtW4abkpqu6mFArew
35owxdCto0dNY0ZWbGjWgKMyQX1ghwUJdGb9TeZ97tB63mtLgI5yBx13R9cbVp5DZROCLtnMLQeT
7nHFV2lqSB7nJsaVWm2XujtbKTytMk3FoX41c806RyOcz7K6BWKRbZJ4V2SGfwPRqdk06NRu8JHc
D82D6azpyV7s5StbmEOGmus5hrPSB8iDpjaci9BqmGcFgae9AGUP82JPYkgM9wVdi4GX/ch0xeAk
GaCNfKx6rVpOfu/2LEXTwTPi5pxVBMhIfeRao9LWnPUtTIriknvaCNvRhB9fetMNgZznxSTNPB9J
m3DBRt8iuSSNb+3Cd6KuwbgJLbroubm1qagSAIYsC4VpNzfTQFZG65F0sUHOD3KRrPGziSYpiDm7
brolfFoRSx8iUTegJtrLsjThhRSEi2CCwpkN8AK0A/PQNziOjcFj38bwuKe5hjFa4H9kelMdR8+y
8fe7b4Vdpff+SNM30vt7z/R/w6m7DGSPoxmmPh+TxLxqBdsirsaHSVAHDaOJ614KY8ec3FQILRf1
nQ7GPgVRVhcmGF/LMujprwvyWxJx9KzyN3W/GjvWsYfK2821X22/RNGqj+l1wIJGb91ybKjQxGs/
ys57KJfwl0BPz2QSZd0a6b/XqHyiNiEBV36VNeLfHYS/fcUUwMH7A2XEYE2bXpTdQTVClYDB9QM9
gaNKKp84Wi5TU/nTXiYDSqCvhA4HRJNewtffqHgYGmcmM9eyKfOtvAjSzH+foBNITPwJG3C/Gwe7
2/1UaeR1Zgrs/QUoVTlZ0xP6CFGMqVPlVWOG5DHMxsvom7gx0S3qFTJ7vfF3Vcdv8lB/K89A1yKm
RBTQX1HR+XI8Z8WkqCbNa+Fqp8iHGdJo5ElphfeiNKSqQU3EBSutAQhOyUBVri7VzsEv0aTZsXFU
4dLq87p9+Nsos/IyC+tLPKvm8442/3bTiXNhl2+yhJdTv1yJNJRc4T+NQvXJKwhDXozgQQ2V1CsD
z9SYRI7wgtC2pkapPUPWvLF7mxtPasqhI8vl5Ks3jYKroJWOsYNx0SEx2gf2J4ZRX4ILdQ1igXlg
9VBRejJlnMxvKp4M3k5Uz1tXSuETBDDIxQJL5rznKdiv2snf+hDyVUMIyijTcdWkvwJTPcUEbyXT
yR6i5DDPP3s5IRDMHL7cB/pmkUtYJuyT6mzKmWotsIUZOKgyi1gIhN4PRONQP0tFUmRE70bRHZQA
w8UJxYBUp1mXbFsfiAge4bOLJBXmc0emtqvfh4WnpJZau+QBc86ZZUoj7CKTRa1LgTJ1+Lb5oN0g
XtduvaQ+ebrqv2Q8OocEG8/GcLo3ZaNY10fHSdcbOaJVH1H1ao229vkZ/aDWJzUJiObmiU6EozQw
U4H2MGX1V99YBNnhMCXNTglE1YxeddsjtPXmSFCJUoAqBYGa1ix+GyxtxyEGtoiy8SgJCUEcHIgb
2oNwDWA1Co5ptQ+9cbJfNYAYG6VUVV+30qyH7nqMCmiUmuWQfgX3vvD8vXpsNJDHbKjw6hxbpprn
Bty9UePsNxTXeSCJTsjxshp2qBnYl+9DWz+dMClpeGnPo995B6m2LyEUcFyk7Q2xTUoAYb0agUay
+26E3qIiqWvd4TElGrIKkT9B+6d9iFJ8jnOXUCWuxVRxC1F/MWXxymlfmJIVh7xE2T5DqZkpyScf
dfbP2iuoINj4gt42SeBrWQFld51ONMkWjJyU/ZAzMZSOarmjnd8q5bOaaM8clshO/URJxJBkICFM
0J7eqqsfS/IYXdc4Hsmti7TD12TPMeptHJFL/tb9D3tnthvHkq3nVxH6xvZFEjkPgNvArpGjRFIU
NdwkimQx53nO1zlXvvCd36BfzF8kxW4WqdbeUhE2D+CDg8YmWcrKjIxYsWKtfwiqfDH1Eqf2lymj
xZUm606CCZGsSxvB2qBMVCYM87bkjLGe3kPfgKgpg6spOJiOSOsa6tSlxKxDc37wy7uq5kysB9T0
1OrDxB8pWzr7osGGzPnJOGb1CvehE5yZ4GPBGMEGzTmcXk9MjQ5SCXjXh01YU6sZmxlyEAL8b+Tk
7L1VrTSP8imieqxsT6Kf4nUzo8ovSiFdrlaeejmWA1GGMP2AtJl6WlEPZw+/PtE0dvrqrkHsey66
cJnjXCG6cWUH1sqrhM2NMOyJrHaYSVEPmWSA7SqIEW6HyzMLWxaNEtrdcD4F9gYvhYZjddSudAKK
6Jc/BE0HoIrEToxWeLkM44bcWAkq6Hq0DWsQelOQ18sSq6PKqlCLER1mpDkWo/9hurobQFEUPkJI
vyL9M7RUkNWwvfMy/WvnmciER87Z1EwJw+Gy1Duk8qrsRtHQyUnyrwpFK98pv2Q+qiKBSofeUMIT
N9I+aig7H8o6zus4Ji8kOc+PCoBrDwD1AoUrqrOraX1/35ca9Ugl5ZzmkOxxpBfpTBvj4VSS+zWe
emalGt0GVf/WeCYam01CcyDvUCyf+Es1ZJQ5CHl0gsVDCoLLFCamaR6q5FwutEzZVt5PyDMfvMWi
wYxnXsfWyHZrFVirn7kJEKFa80ni2IQts/+gm+1yIuG1samhc8ohB7l0e2UjTYfsiAjC6HqDTDOh
TTGFYeaOh0Xp0yLX/RUNA9Rt2uJ0og4IHMKaLuLXXCTykQ3rMaC337fKfWd9KtqSEkNp3OpSbTET
mm+lHawQnFBXOit6poPypKpMW9G3oxLFLDOd646aLQzfXCqm5q0gc1J2xGxw1kW9sUZXmtaJeJBp
+U+LEHGJZR+pHyZ4lTTgPDUconOF3YBocyatPqIiach0L8YFVpuCds0UL3WmZS8oZK62SRD5Kuso
eADSa0oQLbwEVXCQY3LrUHZnuTGeN1ODbmoCT+FiCnnTe1FhESy1EsVLQQBIIu9OUlTjIfmdsFca
Rlyp+jU1O+noQa6rBuimwjYCmWW9nx5kasuKzdA01KMcBAwIjGBrmgaoKFSo5dH91AgUZUHpu2+8
7KyqitkE/AtdHwpLSgkPAs0U/qcNSY7Mw9xzjqdF4qsGOAl4Oow2TGgbHVknpWeTiSb21KOPTPhf
0gUdlcsgCz43Em4TOpDOKYxEEQZylS+tpYBWs8C2PwQpDdhIN8g4KUosdivLmfAJSY0HPhpvcwL7
NDknFFOc4hYiU5U5btBaEinlhNrtUu9LYDT30zYzRZ2wdi5kkBsPuw8ALWzz0NwHexQDtRRtdVu5
DUOPMpeO8BUaf+HIOVfAflAN/JISRaddbXqDE5TBjP2b1KPkOO29cm8Q5E0cHdvLf23GtWtjJBmg
21tSbUUN/3Aih2gCSmZG3+DAza0UIvfYOJTiBRcY5tUKPanTgSMTp3zgjVWKzb2e6WciRlqVB4Eb
HQ5JSGA/YKDBNcxSLzyOKD+4ZvwVfS97jRfErFCG9HAaK0SVkKTv3aNpobfU0IibgHxhhaXIc+u0
xdMIUr0Ae0zoxrLn3N57qBNO0JI6a5t5NzSfpp8mDGKcUX0zS+OD4hs01AVtuwsaZy2H8NPQhllh
6WIdQoBf2Jp00iECN8Acn0KbIfCoE3tt2l1io6bQ+yESjOAJ+mYjwj4DC3xnhaG/lK0EpB08Tz9R
Zp0fz7FAQEJm6n2XDZVitN2FGFxtEWv0RHUgIbLvA2uvyP+lo2mFgeXMl+ptIwzmPDe41qTwSGlD
qmuxnaHtqqfzaWZMGLmJUuZrDnFKbLpmzKjIVneOaR6elewYAncztmQ7SO5fVhGWc9miH/GenSAx
KBfDAE/ctQS5YR4M7odCoMQFJG5KF2wQECPA9L5ylkEbf+JJ0X7VzSPD6K+qMaxJB7hN060+D5y6
1YZnFxjoREU6uvPWulqo67YE5ixlt1qt1ReINgsGFFHSs8HVp7b3HmL+0lHQTujUoGYS3E1Qi0k/
YRoQC79MijXUmaIvY9d0hyqWjatcoONB854Gesj0E/DdiRM2TbRJRmBCoDgq3LLEQrvc62P3K5ZH
OGeNa4Q26G2VzXbCeTa+4Ge6INs1OfXXhSafmxbV09DwaRWU5ukQWWeFy1zNZHVd5dkpjj/BMgzN
RSUQUuKRtTqHwdLWD6SzuiYSeoV1hfOmubYQd5/GW3ea67YyD6c9TSySCbY4ZUmpd6WPGTFMKSXI
89+mmTGlBtMgTIl2LU5t00obMuMStV5zwgRNWwJVPSrT35FJquHfm3n2ZfqLO1CFx8yAxkahHLJD
ucspqJWi0jnaYieQObaUaMU6OEFa9UdZ8dehYhsTgqlMZfAlZXMvZaShgyEgoG6z7joEIxMX4xoa
ASxhQMMiTXqIYIIBbDf6Kmvi8QRvy9OiQUhuQmu2JW1xRIDUWcJgPST2XW9TOUAfPQiH8+kc4ES6
Me9wm5tNK3CK4aGFxWpRP6R9VdCcSZVbQV+AWoquySkHvFMzTN7jNcRjCaiJrobXrkFLCo0n+NuN
jFywAkq+U8wLIFRfsqg+pQ7wgFmj3filcA3s0LC0s+VsMUWHuilvpjenJt1l3CuHmoKn8rSyJkio
oCU5GLhBftC2U141hZ0pjwhr01mYaf0+q2g8DDTIBYpqwuaOQ4VcAwKIE2FxIpcYsE3BGuGlIhby
hMKukUZFoLI4mc6104SfNrA0885tL1+6hnwdoLc+H6+nf9SNVAR6r1dx/9UfAoKQSHfrdPmp6NFa
LsX8iXKOu1Rg15GWrN1WA24WAqcJKvlz59r3064BVUtCAZY+hi0ly+nkPgHVXTk5d53025hCBAjq
2jmnDeIBI5yA3HKCbnY+ngUmDqAY4c1i6b4UXGPcrI6m9zhEJkrbiMC0wwmZijSfDvluizakwA1O
Yxd0WEoi3ibgyE2DxKCMFCbtieU0MSa0rtDDUyNABf7wZfQGYgkcxkOk4C9ScS5S4wo/wDg6mR61
k+wrLQ6vcazx53JO92z6riyM5ePGwBe9FJzEHrtD3o0oNNXyfSk5HJ2pWU+hf/p14XhkriH+ZBlq
FdybJEmY97X6Fyk8kTq5OJ4iptHHkGsDbN9kdeXqFBybDLjExJPVCZwiVEwvS/xHKM4CvWBW5AmS
XvS8St37mPTj+BAuZBX2BL2OB1rotNs1yLFSh4juKUiegeZJj2QTiUpB/phSyaFBIcEV0vsxXgKi
WzU9rSdJ1MQhOQDtJ/a6PapaQE9O5URXTiNVaLcbjL/Hlm2AmRBeD27WDyup/dhyfKKKm4bL2kAO
Wm/zK6/NixPXVi7tUW6+k1Y5UXJuaapZFkyNGFLNKY5Pk366v9DALlorOaDYkU4tyq++uDmmPAPF
8FRvOOHoW2+Mvhaxq1wGHe6KTvtwisL996Ifw+PYNoGWC4mYDpQSxzwIgVGpV2yseLoYJA4mwCna
8q6G0bAaLK0xqVfI8o5+/XWsY1AN5pjT5a6RxQbc2SP7Ftr55cRz56jQnRgxxdXpZZkScBmlyjmp
E6cn1GkTciZtHRuFRets2m9h9HHsn0gZ0I07JCvLUbsq9OCTX6n3voycttjgpzOzhRDxsgmAFkzh
I7NUZLH98SQOSegjm6dAytGjmyidlwZ1HinKLwydFxKnMv2AnH3S1MlzOQ31BT12dl597oIEn2Uh
e4yGHTEUUCu/9lMF/Ums7P2WK2Nyky4S+ppTPmbh2GU7lPYNMBw9efmhpCUQNNrqMqytj5SpGBrO
QNibuR9qAfkqovzQ0VpYtDSokgKd4pDS2MheXKVustBi4ElqhFBSqo3moomcuat1JbVmv1krKFyt
LESEUAQ3jg1wBQS2Jl6VCUG4o2Wq2cgSVgCM6baayVK1qvM4L5DA1ryN1OvWqlKp9KfWYWqThyVd
eIMMfbeA7PvVMspDI1UTLKgh5RVIz0RSlK6a8gRC2glHLsKdHboLOqUfvAzwteRHaz8Kac8mQlWy
mPle7a1DjeUlmUazUPSmWRTDfAybDkCAVc7wssWXtClOCqBiZhodqyU14Lhp6VlDgmrw4qS4C+Ra
sxEeRseOk/5YXNqeaR0hdbztusEFAIA+Roepg+/Zs2hAFjNqULAV2tlBTxNLy6QjlZk4d1OYbDXS
EahlYurMNEHY9rTNhEZSlJ9XiYOdvZrbyxDT9U6uz1wtwx4YhWk7Ny7gmOB4IVQpMA5QiQUjRceB
MOn3722/9w+Vo6LEqH3A7dbMmNWtr31kPXjVfR2kt37JKmlRRzzROv287osvoyvLy7ZDImD6n5wK
TFYJCU9Vylap351TYaJg3Wj34wDGMMoxeJfw4HAteZVUCjg7kKpmYzU0o3m1VYLIFiOTwq3tUIXw
1OaoTzktIgjOfmucm7r9sTJyC04t/iYj/fG67T4XVXKaGhSHVAsUfyXk1i1khjMj75clvEQf1+Fv
tlNsHK/KV6WVAm9CvtMbQUirDfKJRdjEh5WjNnQI8bY3GkoOGriTLvM/OQMSSjbIEErM6nmUhuNM
03wAvu5AZomuiiWZc7vP4ZmL8xztpw2e1Re0xEEDDvBh0irBTsm/g3W6iB3I9WVUnpS2HywdUMkw
eLp4ZlfxddE3LeeFsMce9sRPWuqFjUO72fDmqEWGZ3WPEEvIORslZaSb/VL8uyLQRI9kHYZtveIf
J8BeJYgTDty8vou/ctgw1mNTXkvUWccOEZAy+6LT0lmB01sBu6PQ5XzUvDsLMMVpHmrAB+0e15TK
uW7UjVMg49w7mBx6wU0g9+oZwtdrdXT999dBOo4nLuTICuoQck+UtjQrW9Q2Z2/w8YAMOLhEtNtB
Gx35Pee30VKddWr5Hxu6AAi2wDuwWkZfUeUF6DJnQWceS/HSWtbgHVPEf470PESKBO2zrsSzYyiU
9kxBeqCDkxSFCrLJPkB8R0+FreWXnhrOSdqia4Nne7JAsG+YV25468RScKQntX1sad2HZuysVUAW
BSCEI0eXbZIcJ0O1oIwnRzSW/ew+svoYSkNzRG0sPOkL5PdbzHxBb0KwlERs47SJPoSNX4kKVkuc
ClAqBc3oIWmP+/JppuEKO4bGsq4btIiN5trtC2NdmUj3IDe3RC3IPbWpEem+VRx1Vv6JUtxaQ1IU
kWJIaomrYoaM5v+6sbvqLKRGLyG0fGxaSQ0mjM69TLXjuEScuW2ZhQQ3MBbRSRUg8g6pS10lTguK
x2AgcsdD5FJK4IaKk5FV6A9qBv9ffTJr0rocLrdekKXIR6Y1/biju7//jcLaE1T8YlNvvv/x/SbZ
/v1vZ5u43rz4/IP6pKIfGBZkE9xtYUYpug336EF9kr8otgasH7YfBXe0Jv+pPqmZB7KtomxsqZQL
IXbBvKgwJff//jfNQLPSVA1HMZBY1ODp/4r6JBrGuwB3VUhjagDhYBVYsDycZ/B9oLaJ5EW0Jn1c
M+sCFgQTyESRBd6JgV0V4IF5b9+GNgU4GOeD/zn2b1XtwpCF6y1Y3ZRkHANxYa2GONKqG1E4lIt5
KV/HWXQy4rWYAW7Xj3v3U4bZDthC5QJAK2nhBqQYarFps7GSe7k+ds9T6Zw17GTH8ZVnYEdgzCll
AlFbUn1KrFNHBpWALu6HIbsbc/wI0hURbIYjk0w/AMEinPMUGl4Aa13lUw8t1UH0EhEqZ4aMwkrA
KgfibJhotB40WO3eEotoO0kAoGOmkHDUD9GVA+mFnlCGjr12ngOh7GGD2hitYj8Bc2qgytAvfKnH
+FgFZpkAp4kOQQgdp3Q9A4lHEDrdHpu8dhbJCeL/lKKSL3Z0M6clTq0HF3YbYJ4LQRaNwiiVQDRw
Rxivu7kE2HeY5daZbIZ4sCrgBkNMwQBTGLiYdB/tGINf7rt3BRID+3CaxkmMTTcnEfyH0c/xVknm
n3h0NzW6fJW7VaCpOXrH449H6RAtWlRFcs+HNoDtOwDiyGPrxW8+Cm6b4tRjX23qdWvMTOq8ygjG
EfswcAKWRJ5GgjMAs6wqKGrchIfVIoU2cZ+Scd0DCVODiy78bETzHFMtEGZohdl0i4dr9TA033vB
t0w+zqqNRS1At6nGg13XQJPG2bXAVGGC1mGYkqjXRsyhQbnmnnAFnrtgkaXiWtxlYLioPhXzBH+D
zEPqnH0TaCUHk1WhwFnj341xuyx9TFICBec3cLPhN2ZVaXSAgEOkseBkM1HpmWNEeF7mLdD/fmbW
c0/UDItb8RvH4Kjbk5KxMYHFWZnqbVvQc/E59SBAXeCUTJ+y66/TGBVg+A1dQN6dH4NTWBsBDR9u
K+a1VE248KNo4ZJU6Liv9Qg/Yem9KHDFSS3Uh5NDPbM5g3/LquuqvlV8Mn7hI4OsTymgBJ62Hh0Z
31iPDaDHRB5/BOBeKUIGun9pVmsJCRscAPpanjehtMrh2ary17o6VkpeCqhhMXNH0MhZD061YtZy
vrFxp8FHY+6Z1+gIzGXA1sipg3YVyJd4Iee3DYjzxptZI1BD+8gpryMT/TbOaiVzIE4kOpTdssDw
hXpdqyEapFLcybW51/SLmurK6EezwVXZZmta+tGihO43Kj3I+34hxqxjroifAxCaqXabc7PmOCCP
IZ8WHKH7FHxXynSqWGKADYuev3dgQcVcsc6Rlp03CL6HwuHhWPLAgrdnfvgnWiiWoIU+oY0+xEZD
VoEhWbIuWyJ2PiGSaTDjHL8OAGXF91VWLsYPDhXHGNRMRLrquvGaWZ8kBUdq8WT2CUc/lpq0UOwj
3CjmOVCrgTeO+v1RN6xpjILYwt211ZRVg/pXXuODIkcLAw0Eekhruz8v5cN8gMpTiulf4EKAbBZK
QfFwKxZZ309roMouZHr6FtIkOtABVPZ1IK2JfxuzgGz5WrfWCcgqhzdfoAShkoxQ1I7pKLryrR5+
TRAlAUZKXS9BXba8LTF16FUSnVuXdCZjrKlXz2ya0ab5ofIvwaojp7B+skWePwzjU+Hj55S2F6P7
jOYOIDGJMp3RHeNPUX9VRPipgg3WWaOAJGcyxkF1ca+hgR++H0jdBjwbK8TkwQz8/E7YMl++Z2SZ
TBuOl4rL1TPCYNpK9FeriPecsdmtcnQDme24+enyEQNnOCvMT6nuZPZ7B+2YAcbMOQVT5D9nZHz0
1SxzbeqLqFlX8omULmLkFPOLKPsAuqYsbnPjpBAyH/z/Z01bR3QXZdpQMjY/zYefP4rYrZ/NWEdW
ZeareBoAWs9mbIjylGzDQEj0VencUD5FKsicj9ZpppTzn3+XIHO//C7NtDSVUVOcZ++vVGLH9/uE
Zhf8NHzL3YXgojVrgzLODXXnP/m2SfZg5/sUEiEZWrkqg3tCSGv32Tpbplzp+sj1EG/GUEVih2XF
AR7ax1GPq1mmiCbRLVjtL5K0cNgzOslZSv111zXzBsXMjCpoSXNYoYY60JoaJP9EVZozEeXTSsXk
KroWRo+9lN94+mc5OXQC/xNQV/wu0LYJ6jtDUo5c/6oM6qPRAV1bqfMOMCE4AuhBChoa4XkF/q5z
ikM9vbV62MvDqqQL6fYXOoIi8gZ/+2XR3KIcMrf0I5nNVaQRkgVLISyprGAsjEPcCdvrGbqjy27A
Plk7AjsAEyhEp7aCvhFiFohUYOOtNPNcay9diraV9JWy3ZHkS4c1a34obik7HKvxISF0zkyZwXFY
JNa52pDItN1C7LwBty22BxWPG0wc50jUzsTOJ57W666o4MzcaxnAQZZHwJDKudhPCHkia5D5N5JY
HLiHxrRERaAv3fK4ubHCRWRiSeDjcDJ8brF7MikY1GhU9P5aZfPDuoriJZbZ0t06rj9XxTmqzpQP
V2GItZ7VLnM2CY+8h/ZACbhqoKnbAJBsI2Qoxq0enUs5aEdkFZABXNMrxan4m3gusaEk2ecRWrRV
nI1YftpkkEqwaCB99MpXmku4f1Wc/4UDGLVPEra2CBb6hwbtItO3lnokw28/jjwS4IyLIbLjG1jN
zCT86MQ22dC2KmrvCJnYz0ZRYq/UncEHBeS+kLUAV1r7/aBLhyZIgxaQB1wibG40HAiVLFnEEbqh
IEgzj2QRiRo6FUAh9QAbIUxeqmBYURzA/GqyimSEkYxqEEhHd8SjPimRuREeUec0dbIqjo8ZwLbk
mO0yMM+mfXlpo/5QRZsKHYWUBNY1rxUXpdhsCzFk7pJtmv0pNNBDsV1rlPREepRHEa6N5WHHohE7
krDKwYd4jK9HCJS4+K2HJJ+7+mmWXxT4IjckQugaLfTQu4pSjVTxpAX9B676qM69q1hR55GYENL1
0NCLri4pIZ3mkb9ojfashvlDR4Kk6razb1Sya4Co88o4texTLBMpeKOcc6N1zSxVrlIqx+IbbHJq
Jj4scvyWcB2n6DSIuVx2ZLOQIDJPeGizlVn84wrY+rBqO4h1PmwrYKBNSAex6Fba8FmkImQ3jjcs
xKpE3HA2tt48Z8vTio/MgBkmQpLG1oxZtD8Tp/tcJdfwcWLNVGhn55bBciJeWLD9SIsyCxkDdqvG
UHDyAgwNYLIrsOMp5xre4mKVlUyXQWTV/VVS34hDBHZI0xmjLDpMEG+jGHsa7iKlwpG3t64sUeyg
Kp5cNNWtSKI6/YiWis3X6GThPjTQbKRzZyFMCbGuGr9FQT8lxaYpLehCLmsocM2V2WdAsbyZn9+m
1WcMyg7Vbulr5aGKtjSGIEuzVo7MPDivMEY0eZ5WWiAiMaOv28IcVKkc+wp6TPSsy8o9LIyPNs3m
oEGm6/0qDBQQU9FCnCwqH/RPjJvksIDSuYjNdiYCVQ+eZTpYMBvE0cFhF3WYaLpJAgvGWa+on6kX
GH0Co0fMLLiT3HapAERkEdYXOKsqtF4G60aMuQbc2I1uy5S4T57pdC2FSJLsqDwUJ6pGiT9YFuc5
vOsRxkSNjY4dSPs4Wjc9BoAeYBNY3L3SLGUXOFnprTOiWGl/c5tvWWCSpc9Ncewtv8UutoQl9iM+
uFlEP/ruGqsi/GGCFMhykM0MM0aDelgA8AEM01IXXxgJnWimr1+CqEkPc1L6HCknvEeEdixiz0m+
lGp93Wtn0CjBHhzHwj+sxzAxT8/zGqdFyV26akfaY+CXGtG8HhcO4kb4clbKBdUe1z/MY6RET8Bt
oABtaWvX/RYYt0Ggz7yrmoxYvOuOoqGJED/+Nfr9481mkfA4u1Sk86gDiY4ucWBJKztDwJXjZAlQ
GmPrDjy/0Q9rHV6sKO27OA9rw8LFarEwpBVOfItRXmfKvRydeko6b4ANFwXorQ4Nw4VaYgtN0d/6
LLS5FRAf2PbKuMCn/k3L0Aaf7OaKyCq4aeDo0fpX1yZBeOsbQP+iE9m76ujuJtUJbQdOUsnCrT9l
2lUfbiTCMzuAy/LhsFrj+JviAwwvApmqwjpN4ys86XA4NCMccA9d/yhSjp3xfZ19oILHU4gkSLyy
sbmm0pjBdrJieGRUuwG1ezYmB/OBfgUNJKvbOAZirgHWyerK8HM2PfTTqNFnDU0hSTnGyAuXvCNF
a5Zq5HySvOLDCH5wHNVFmpH1KfIarhaAI+w4hmHhAGAvYQWKekchGbPI4AkKbwU44yrC5ULBFXhg
TRm4autAPCvCnxJXKF5Bg4u/5ST+tY90mY/S2KGwsMVNEzjnacmGYJXxSikRPOSNoDagfPZAbGhQ
KUoxgSRUZ2rsO0EJESTTBL9yiNLovSn0sjyYgzG+muNnQ73CXnwmnp91oLdfLZzjAIbETTDHVRxX
TT9ol70OjGPAoL4FQJ0ac9MFHaqKYnq3bEKwkkAZYCDOxwGMq1HSyquWo6NfaKm+UnvqMgTJJDyt
k8/4U1JNEjBhXAFgHqYNswsAWwfjyIK/7pM36gqgGAeeAOmkleIFH38UX1xyFC1o0PnCuUiNlxr+
4lJ31fT3goQvx18qLTnySV6QHMAIjawhulfGLwivadqVJLezpklIPa46qOyqeq+p0DoC9GtGaRkP
tAxV1FWMezFRVGKT4t733VUHkzPB+XOgEwm0Usa4KTPvUfwH+t3OcuJc2Rtz8d8mju6HpqnN+LuJ
zPFQkXkH3wRMQnd0fHa7uSKwpMo32FjAeJkTkEJwhwXx4C5DSg26wsc0cTPjglIvPiM+lSrIvGMw
pzkxM1xu2EUyGmZkiYm5quZL0/enz8eUayTGKMwhxLDaLLgFNDa9IVnUsk5qyrSjATHEDQuAJkCI
2GCkH3aALSB6LsCNQWyh7Ud08DsseotvtIzprMSHIkhIlsGNnxbwHY0eRq0I704DEK5f91Z/kXB2
Fx9zKswEgLDWSLfKabvKUux7IQi16Fhj57JGEPBSr+KVaabfgFstkSpalfXKKO4HozurqEoFFA/C
ZECSQSUEsFkMeICVH2JER8VpX7P7FTlK70JKqqJlTF1t1KTDtOqW3Ujqa/gngmVJt2NJ38Dxw2t4
j6sgXI1I8TXCYiKQvwWdS1RHU2cIAZVS8jQavJGx0gDTjvyFzXbWelScqO8F+nWVhCuR9IqyYaUJ
F5cWpeULL+cTCBh0uXuoWejYkXgCnFlWOLmKsk8aBauE3VzDaiOWxmWnkWcEzaJTNqXBkscuLKSb
65NUsmVDGAkWTGVzPBEW5RZQArocogbZ18dRWs4rhQoIWVqgKQgXLmKsuQuT5Qg7qsbUtDjRmNND
dws+Q1eP2ph34N9VPWzh2mWn7JYRdZ/KBArTXo9j+d5J/JXI2f1onGFpewvUeSZTJRRJViy5h/UI
faOKP0hd+b7TqqOxLta+F14LGHXjY9GbBg8CZv/5Owrfn0CU/JdTO+Ci2YoOQdUA1Hy0eRJ/Pc+C
FN/S3/vQzy/0vdcAuo5ew+2/7VHQI9hxyJruaLrdn10g3tDkaO64Mo6SNCQUWhQGTYepufC3d6j3
eI9/N40DGUssw+RDhjq1HsQ3PhmifzcIP3++h9H8+Wd+9ghP+jT28z7NLw+Crh04umVqBlJxpsZ/
UdZ4MgiKJR9QEQRTYk5DIGqCb2sMKMbsOREMMQT0K01VURVKAzKD+mQIJPXAEHpguswIIYrEjHh7
Y0BxaK/FoDkHOigqBakthMRsQ9mdBpJjHyBv6NjwmXR8C3ST6tjbmgfmvvHAMA/Q3lYtlN8MqoaW
zQWfTAPngLYhy4TeKJAzqo4PS+8NRYPva/PBiu+fMfoXIqLuHFj0XomFqtA4g/KxMwKKwRCgL4bY
ksZisMyHhfeGRsDZdxkYygExwJapW9gaarQWj/hkDijygS7LJq6+OrZEpqM9fN8bGgFk6faMBCoT
3dCpqasWAY9VsDsEpk0/XvTxeX6CBXr1by0QKELjf69gqKoEQ5wc6SeYgFWeD4HFMmFwFJX9UsXr
UYjkvbFYSB9krxFgS0Td0OHxFd2QHzxEn6wDyT5QdNSaHZEWIM/IcLy1IVDkhx1qj2hoHSgmjqf8
z9SIUZ9FQ3ZMkFusAdVgMCagy9uaBYry8FZ+fwi03S1QgGne1iNa+z6hCVwJ4WabcK8Q9RyR1zyZ
6Co5AU1vx1JQwyE5NkiL3tYIKCJh32utqyL9BWIl6/T9TRHudoZAUmQSYOY4+6Ex5X5vbq2re090
XT4Aj0bix362u8wljeyfrEgGtkaPWbTN39oUIFnbcwpImnrA1LdEtxwpcwXnpt05QG7MCYgd3yTv
Q/RcAPTe1jpQH+7o92OdIR/QR4TQZX0/4uwOgY4/NkPgkGA5mJWyI7y1EfgenX9/BHT1wDLwQLIs
oD9iz98NBKpxoLJIZFIeXQY/KTSZ39YcsPbNfQ37AOiqif+SDoD1Ibl9uhuARRUjABbDxuabT7y1
EVCcfXNfCgFImjrMAkPVqcHLxJYnQyBZBAobxrkCUhfEDazaNzcG+t7TwDywDZ5M4aAjmxR+dsdA
1Q8c1aJQYmGazmi8vZoYSev0Vn4/FhgqB2GHKGdxyiMzeLYhKBwSqQ/IgLI1zj9vMf+39t0UGQLO
dyrnG56RwC9MRp6sBIOkyMYmj8Iww/0Wg4H2EKB/fxKQ+h1YFnMc4grSTqbp7GbHEsdE2bRlgxEA
0f8GF8L3Xfr3h8Ak99VICEgLWQoGRISdSSA5Jokj1hoUTsUq4Uz81sLh9wD9+0PAjsDRB/04tPt+
kCBTLBEpocUSMCmha/Kb2xQFBWWvE5JuHtAbsNkNsTUV28FuSYxqEekSmyWjwP89hN63VBNU9i0H
0SQSPTJ2fMIAkfDZhqiwWYgB0ixTwbXD/IU18BeG6Z9tx7kfxHdTwzHYVj/qS/67Dzy22l7+/Xub
7YHzRHTb+aRoQD58+UPHTfz8P3b6kVMv8Mkf/zur7MmPO5+tXnz4+7NPd/X9u57+audJd27s8S+P
vzwMtuWmvPWH6Q/D94d64Gr9kdb8qQ5uN08JW3SyHn/8YZv1X3n9zpj9s/m589snr+Lxjn7970/e
BIdtMvmdS/2bV0GHOmW8X4zs7mvIbreb9E8+8xZe1bIpN1Ww855Uk2jKE8LL+8F7qp7EtZ/Ogfvy
2fsH9//8ut/H8q9e8ofTCltOMoTd+/3F6z4fALLQ/a7IqGb59vEa00oXCcvjLx6H9ddu8z2yYP67
P5Lt84FVNdhu+137j6aqy038bCJwLt9zID4KQuWP7pnSpiAz/PvX9qOo9H8nFIh5+lcCQfMvHut/
goX+R+wxcXYWOinK7vg/eaK/vCS9LN656IsJ8+sXFSDzbpPuXFZ5jetu02CHciyoO/uOwKwpm/Qu
eLyQWOuC+7TvZef+5u7xKuKaL4PHr4/r5TZvbuLg9l12/672t+/m4I6ynS+hkLP3jYuLvvuvi8v5
f3u82HT/rzDZ5hDBS5TSd677CvNiniVCt/HpZQ3KOXuPBBcgpr77Y9oJ03ePw/94ZTEsxs+22r+4
BuebfPvuelve7Ww4BqXkfZ9gEQY3BPCdyS3OIfted+kNef14GTEMwkx074sWzQZ11oARX6Pms90J
H6LFtvcXwDgrdy8rzl17X7b2gyzfjczWKyzEK1b4epPc7F7ZfrHpNv/axv7ihFtvbnYXoVBV2HcY
1v6ziP8y9fiNO30xETAx3f9e5//43/X23d1/OWqxrt1Zdcpr7FMn23TYmb0/yEd/fSxOg5vnCYDy
MiP/jetuq6z2d/YRoAn7DzL3+2wU9FfYV882dxtvU91uysc7FPFH0V8hPpxthqyud6eD8QoLGeWT
TbcTgxUBCdh3wXHZZxd9hVV8xkZ6e7s7GYxXGduG6LtJd4MZBaBXGIdsFFGyaHbfnCgo7TvE7wNy
7sfLTPPsNQL7dNVnAyHaQfve7cOuKUHIrDbN4+Wmu355Uvv1MHFJRn+3E9UAfzx+y+OB+Ncv+/2A
+aLYgOTOK1x8m269Tfx4ITEWsMsef9zjpqmdlZt3p9ss3Zl0CBS9wsWz5MVBXiCr950eH5u7zU7q
rb7GXneV7R5BVNFA2vtW//Ef2burLPnH/3zHpHt3Xv7jf6W3wW5BRtVeYayvGhSTd5cirbn9H+Bq
k47Pgx3GCvtf+JP3YhWKzvW+A84hOArSzbvVptqJ/apAK+x7cWrKCOHthg7jFQb5Y7cZg5jxeLzF
aX2brzAc316k3cB2H7/l98PGtyC52dx0uyHDfI2RmKp0Lxe4aGf//O39v6vSAYa296/TPb1/8WJo
vTz91VJUwR8bPzs1wce/PP7yZ6Xw2TYOxt239govbZ5VSORdPiuyv8bCWMbvPm7idnOX7SQvgpfw
89nw0O/92VCsOaNv2Z92VvPL+n3zy2fSwyy9E62Mx1uc8pY/bzj9+R2/Z4DLjdfs3DEo/ccv+v3l
fM6BN9m9rPOnl/3R7PzJnN2l/e3VIYOiQxHycb5Pl/q+YnY7Xztdrf8UhfGb51vtn4a9P582f6Ss
nnLn7b7CgWJq0+xuhcorhBIClIfNz+OUfshzH3/6/Qk+yyoObFMKdrgtx62XtSQJj9edvuUV0gNu
flM2Owv/Zfvu1wMKaine5lnDRKBd942Ai22abMro8UJiFASLcN/LHpUMw24q8xon2GVVZ88O3QLw
uu/dzsftrf/DgvhrHGRXQfp8LARnY9+bXm3KbPvuqBLX3pluL5uvzS/vX6tyk97u5AgCQbTvLa+D
GzoQgDEeLyWmm2Dr7X1hGPpptR0erzRd9083rz8Pm+ttmWzS3cu+xjiU2+3u6AqE2r6DgDooxP6d
gKbIr3DdQ9whNuXOIEzMsn3v9+j2RYxQXqOccVRv4t27FeCvfe/2eFs+m2CKoD/vfdlN+o5K7Xan
lDERcPa98ummbp/Nhtc4W58Gtd88z1AmYPC+N/wxztpN9PyWX2GMTwPCe71Nq3q723CH2Ln/Gzxt
+m1CX7L0Hq8loo+iv0KIP8viO8Zk57qCcrLvSJ9l6eZ5VfwVlggl/B9pootD64+gW3+xvfd+Czig
fLHLKX9eDfjz+A6GqdvsxorX2JqRwn2W/ExshH1f2zmIq+ZZAXhiu+x74UtqtM/SKlSX959nYkUD
ctmZwAiMvMKFp6hZYpD8eC2x5pDaf/zx908JH/PNbpCYmJX7jvDHdhPfbMq7x/ubbld9jSHutne7
m4cqaIB73y/KtuPDqnu82MMtv0I4/hSVDPFOcomW8OPX/P6b+5QG9fbu3UmQenfZ7unxNRrL1yRX
t8y7OdHs8WanMXmVpirmX6K7U+5O6Nc43Hzcls/L1a+BE5kPOcfcd5/ev3u/bSZg0bfn7aPXCKWc
b7YCIHa22+xRIN+9QlnkAcN6trnd3j0/VyJu/Rpp42V2G23inZ4dTGoNJtHjHPr9CX+SVVn7f7i7
muVEjhj8KvMCrhgTl9eXVAHLem3AITt4Uzk2MGF6wQyZHyf4tK+R18uT5FMPvR41Y4+Llu0qX7aK
w2raarVaUn/6xAzmHI0JaMpsEv12VTvwB7T8q3bV9ZP6XqZMrmLyU1aXdNSpx97Xs5bnxsohqRKA
hAt1r4IwT/WmKhm0Bfbn4VZ2iVKAlWKUIGG6l1mqInYqDFOHr3Kx1r/YWiXuwqskdZ6aRXzPoPhb
6ZytlvjvfVUwjFA/5ng4YNv95f6KENFKMWYg8dL3G1gUUyaVmmx9VRCqYq6DTqrce4/68ryFb50q
LEaF+EvdxS605qB/q1M8S2VWKmkbbGT25+En+fcoy4OuWrNq74kE5veP6NYJQiWKyBeURgWfI72I
c6YNUHNJOE3AJaZ1BVTQesEbUf+4r7F0pkUwKjJlJZmDU0oXMJrH1n8G1jr06X44PzsFqQ8YzJrB
19Ubtb97ZX6ddzx6OH+XTYd1LUzNue8bbgT67HyfU6urf7HA7CJK0gUvKlDLue9Z/VJkLnaKWFB9
xU6AReIPE+iPaxJb1ePrHkcA0sH68eF5vafFw7vS3st69U94MVPopMWUO9cmzTbXBNEtrIGvMO/E
XZVOgTO0Qs1NbH8cfg931guMpeagExqV5WtqtFqgZNhVKZHDUutGV8VAhzDREnHPtbpTwPfubmGr
AtIzMS/5KqSntoha6654iep8z7E9CRT8x+RWrx0MlQRWz8qtb/t6ssP6mWX6izRao5nBbhptoUQE
9QliZ/ERgFrzaJUUHDQrAQT/jCRMV1eNkWP25+FH/AqHxdlGM73M16J36hipFG3/e00CEm2CeBvK
M8KD89RUIksY45U+TwgjyIpW4Nn1V3iYo/Cb55lx29fRneau6lgircyDYTHjgQcYP/zXjtlxaz1X
c7P2STJVDgadCHd8DYfCkFI5PRhmktU5RdCZ+X8IG4G54DOs1/w51NhbugaU/PmeSPRPddGGo7MY
n0RIWOvpTyQOxU345BcE7LeLJ1mnee9EAuHaAwp1pvh5k+j6CRUPvEAGJ2A7qLfmQR+ZE95aHAyd
BBIrNPIRJsEqV9Ht1q6YLqtTCegJjJ9cM6+FtI/PJRqKd7J5RbqN4RSNRcNqKN5/3eTeUIH4ZpWI
2R/cH2cfeiNGoR6w0jzWkSixwk9Ge1BBYrN8+Ov3hsH8IPV6CuY+iv5x7lxDmewrtjxOY+oei4yz
H1FEAn5Au2KTLzXbZ3NOtiuPhvAL7iUi4HZ6UIRhRqjhsjFtHY9vAG60Z+1AD9jd6RQcTFXV/Mi1
m+S/4QGmXu/3d347fy7Q369xz7ANEThqHaAmpkp/44IFArhOihI7Dz4FYlq8BixWSK2yuGqYEsDG
0VYRspyJlVhwXLibJuABMJFxHbEssC2wVhDETJM53zMJCGaY6mCIZxyWbEtAXNBFwxsiJPCRaIVa
BAP6J+x8qZpDS6Lh+hKNLUgsuJJbwBg87lOf6bIh2ZUq4B+u1Ia7BpBI+691sE0X23vXnbXaAgCz
EiIzSByqGQyD8F922S1fI1vgSA+AiFjG+yoRONdD5dRYJRi2AEJSyd4RORXQMio6YEVzbFmiMRN4
37m+4wEZJsX42wUEq617piVyqOtow/kTWmcC9ZuxQo4drepKKi2Jl6kxUPF7hizRNjMGm6zebPYq
M8cCVhcChqk2cBvWHEwyIPHMMYnVfp88TV/yzWcm6pve1zRGAUqI1iAcsXKMKiQiDKrqUVjoWgeG
VNhvHV7DvrmfRjXqkHg6+aqjHN3Gdo1GHxKu7jIH/eGm5jUJw0slSsCDYq2yWKd1Xzj7WeKhJtyg
8r7a1vmSdouwk95WPtLzOTC1fZXlVhjpv0RmPi79uZluGOtlghC9RkVgxsWoOIEas7kfVIABznr1
3/d/s6XaEvXAfMGcDVJ3TKdrrI41Vx8mGoSMR0Ogp7h8DMVqSzwWhRFi+WVRt+eA8GCwhEDc+TFZ
zpPgp2Cilkj2NG/0pwkXpxKIqoEqdKoZvgwDRDAylqZS+rrnsTpa6aNZrNVRlhVWHtnu7hsCWx0i
H66RLHC5DNUmj53go1RNo6t+u/JPSYv8Dus/6YKskSe7Es61i0Db6bqU6FPopsQNVDVMCV6qHsI/
5tEknGUvWSUuy6fE1d6fAQLAGWBo7J+vUykf1Imi1eH7lGgv/KRWS+oErPPsZwL34EWBIpuySth5
Qvvz8MAvxL2K6IyZBqbE+wumRAnQKvbuhmlzAoKjlF8IEhSwN2nhLtaMGfQ1ua9o9LrHOwnbOIzT
blLDgddA3X+rjKvY9c7MVpFKf/kfAAD//w==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55</xdr:col>
      <xdr:colOff>215900</xdr:colOff>
      <xdr:row>5</xdr:row>
      <xdr:rowOff>165106</xdr:rowOff>
    </xdr:from>
    <xdr:to>
      <xdr:col>64</xdr:col>
      <xdr:colOff>419100</xdr:colOff>
      <xdr:row>39</xdr:row>
      <xdr:rowOff>101600</xdr:rowOff>
    </xdr:to>
    <xdr:graphicFrame macro="">
      <xdr:nvGraphicFramePr>
        <xdr:cNvPr id="3" name="Chart 2">
          <a:extLst>
            <a:ext uri="{FF2B5EF4-FFF2-40B4-BE49-F238E27FC236}">
              <a16:creationId xmlns:a16="http://schemas.microsoft.com/office/drawing/2014/main" id="{9AB29EFB-6FAD-2244-AA81-39C501319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95250</xdr:colOff>
      <xdr:row>191</xdr:row>
      <xdr:rowOff>57150</xdr:rowOff>
    </xdr:from>
    <xdr:to>
      <xdr:col>38</xdr:col>
      <xdr:colOff>152400</xdr:colOff>
      <xdr:row>205</xdr:row>
      <xdr:rowOff>76200</xdr:rowOff>
    </xdr:to>
    <xdr:graphicFrame macro="">
      <xdr:nvGraphicFramePr>
        <xdr:cNvPr id="2" name="Chart 1">
          <a:extLst>
            <a:ext uri="{FF2B5EF4-FFF2-40B4-BE49-F238E27FC236}">
              <a16:creationId xmlns:a16="http://schemas.microsoft.com/office/drawing/2014/main" id="{E1E46C1B-1A6B-EE47-8AC2-7F0E00EE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355600</xdr:colOff>
      <xdr:row>30</xdr:row>
      <xdr:rowOff>95250</xdr:rowOff>
    </xdr:from>
    <xdr:to>
      <xdr:col>29</xdr:col>
      <xdr:colOff>393700</xdr:colOff>
      <xdr:row>67</xdr:row>
      <xdr:rowOff>76200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06666F6-5572-D841-87CA-E7B1E1803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12600" y="6191250"/>
              <a:ext cx="12420600" cy="7499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393700</xdr:colOff>
      <xdr:row>12</xdr:row>
      <xdr:rowOff>101600</xdr:rowOff>
    </xdr:from>
    <xdr:to>
      <xdr:col>19</xdr:col>
      <xdr:colOff>292100</xdr:colOff>
      <xdr:row>29</xdr:row>
      <xdr:rowOff>139700</xdr:rowOff>
    </xdr:to>
    <xdr:graphicFrame macro="">
      <xdr:nvGraphicFramePr>
        <xdr:cNvPr id="11" name="Chart 10">
          <a:extLst>
            <a:ext uri="{FF2B5EF4-FFF2-40B4-BE49-F238E27FC236}">
              <a16:creationId xmlns:a16="http://schemas.microsoft.com/office/drawing/2014/main" id="{A37FCB1A-F872-3B47-A5FE-68FBDA61F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63"/>
  <sheetViews>
    <sheetView tabSelected="1" workbookViewId="0">
      <pane xSplit="3" ySplit="2" topLeftCell="V158" activePane="bottomRight" state="frozen"/>
      <selection pane="topRight" activeCell="D1" sqref="D1"/>
      <selection pane="bottomLeft" activeCell="A2" sqref="A2"/>
      <selection pane="bottomRight" activeCell="AV213" sqref="AV213"/>
    </sheetView>
  </sheetViews>
  <sheetFormatPr baseColWidth="10" defaultRowHeight="16"/>
  <cols>
    <col min="3" max="3" width="14.1640625" customWidth="1"/>
    <col min="4" max="23" width="10.83203125" customWidth="1"/>
    <col min="24" max="25" width="8.5" customWidth="1"/>
    <col min="26" max="26" width="5.6640625" customWidth="1"/>
    <col min="27" max="34" width="5.5" customWidth="1"/>
    <col min="35" max="35" width="5.5" style="35" customWidth="1"/>
    <col min="36" max="50" width="5.5" customWidth="1"/>
    <col min="51" max="54" width="10.83203125" customWidth="1"/>
    <col min="55" max="55" width="34" customWidth="1"/>
    <col min="56" max="56" width="72.1640625" customWidth="1"/>
    <col min="57" max="57" width="45.33203125" customWidth="1"/>
    <col min="67" max="67" width="63.83203125" customWidth="1"/>
    <col min="68" max="68" width="31.83203125" style="5" customWidth="1"/>
    <col min="69" max="69" width="9" style="5" customWidth="1"/>
    <col min="70" max="75" width="9" style="11" customWidth="1"/>
    <col min="76" max="77" width="25" style="5" customWidth="1"/>
    <col min="78" max="78" width="10.83203125" style="11" customWidth="1"/>
    <col min="79" max="95" width="9.5" style="11" customWidth="1"/>
  </cols>
  <sheetData>
    <row r="1" spans="1:96" ht="31" customHeight="1">
      <c r="Q1" t="s">
        <v>1369</v>
      </c>
      <c r="R1" t="s">
        <v>1370</v>
      </c>
      <c r="S1" t="s">
        <v>1371</v>
      </c>
      <c r="T1" t="s">
        <v>1372</v>
      </c>
      <c r="U1" t="s">
        <v>1373</v>
      </c>
      <c r="V1" t="s">
        <v>1374</v>
      </c>
      <c r="W1" t="s">
        <v>1375</v>
      </c>
      <c r="Z1" s="20"/>
      <c r="AA1" s="20"/>
      <c r="AB1" s="20"/>
      <c r="AC1" s="21" t="s">
        <v>1330</v>
      </c>
      <c r="AD1" s="20"/>
      <c r="AE1" s="20"/>
      <c r="AF1" s="20"/>
      <c r="AG1" s="20"/>
      <c r="AH1" s="31"/>
      <c r="AI1" s="30"/>
      <c r="AJ1" s="22"/>
      <c r="AK1" s="23" t="s">
        <v>1331</v>
      </c>
      <c r="AL1" s="22"/>
      <c r="AM1" s="22"/>
      <c r="AN1" s="22"/>
      <c r="AO1" s="22"/>
      <c r="AP1" s="27"/>
      <c r="AQ1" s="25" t="s">
        <v>1332</v>
      </c>
      <c r="AR1" s="24"/>
      <c r="AS1" s="24"/>
      <c r="AT1" s="24"/>
      <c r="AU1" s="32"/>
      <c r="AV1" s="47"/>
    </row>
    <row r="2" spans="1:96" s="13" customFormat="1" ht="21">
      <c r="D2" s="13" t="s">
        <v>1</v>
      </c>
      <c r="E2" s="13" t="s">
        <v>2</v>
      </c>
      <c r="F2" s="13" t="s">
        <v>3</v>
      </c>
      <c r="G2" s="13" t="s">
        <v>1336</v>
      </c>
      <c r="H2" s="13" t="s">
        <v>1335</v>
      </c>
      <c r="I2" s="13" t="s">
        <v>1337</v>
      </c>
      <c r="J2" s="13" t="s">
        <v>1338</v>
      </c>
      <c r="K2" s="13" t="s">
        <v>1339</v>
      </c>
      <c r="L2" s="13" t="s">
        <v>4</v>
      </c>
      <c r="M2" s="13" t="s">
        <v>5</v>
      </c>
      <c r="O2" s="13" t="s">
        <v>6</v>
      </c>
      <c r="P2" s="13" t="s">
        <v>7</v>
      </c>
      <c r="Q2" s="13" t="s">
        <v>8</v>
      </c>
      <c r="R2" s="13" t="s">
        <v>9</v>
      </c>
      <c r="S2" s="13" t="s">
        <v>10</v>
      </c>
      <c r="T2" s="13" t="s">
        <v>11</v>
      </c>
      <c r="U2" s="13" t="s">
        <v>12</v>
      </c>
      <c r="V2" s="13" t="s">
        <v>13</v>
      </c>
      <c r="W2" s="13" t="s">
        <v>14</v>
      </c>
      <c r="X2" s="13" t="s">
        <v>1367</v>
      </c>
      <c r="Y2" s="13" t="s">
        <v>1368</v>
      </c>
      <c r="Z2" s="20" t="s">
        <v>15</v>
      </c>
      <c r="AA2" s="20" t="s">
        <v>19</v>
      </c>
      <c r="AB2" s="20" t="s">
        <v>21</v>
      </c>
      <c r="AC2" s="20" t="s">
        <v>22</v>
      </c>
      <c r="AD2" s="20" t="s">
        <v>23</v>
      </c>
      <c r="AE2" s="20" t="s">
        <v>24</v>
      </c>
      <c r="AF2" s="20" t="s">
        <v>25</v>
      </c>
      <c r="AG2" s="20" t="s">
        <v>26</v>
      </c>
      <c r="AH2" s="31" t="s">
        <v>27</v>
      </c>
      <c r="AI2" s="30" t="s">
        <v>38</v>
      </c>
      <c r="AJ2" s="22" t="s">
        <v>28</v>
      </c>
      <c r="AK2" s="22" t="s">
        <v>29</v>
      </c>
      <c r="AL2" s="22" t="s">
        <v>30</v>
      </c>
      <c r="AM2" s="22" t="s">
        <v>31</v>
      </c>
      <c r="AN2" s="22" t="s">
        <v>32</v>
      </c>
      <c r="AO2" s="22" t="s">
        <v>33</v>
      </c>
      <c r="AP2" s="27" t="s">
        <v>34</v>
      </c>
      <c r="AQ2" s="24" t="s">
        <v>16</v>
      </c>
      <c r="AR2" s="24" t="s">
        <v>17</v>
      </c>
      <c r="AS2" s="24" t="s">
        <v>18</v>
      </c>
      <c r="AT2" s="24" t="s">
        <v>35</v>
      </c>
      <c r="AU2" s="32" t="s">
        <v>36</v>
      </c>
      <c r="AV2" s="47"/>
      <c r="AW2" s="13" t="s">
        <v>37</v>
      </c>
      <c r="AX2" s="13" t="s">
        <v>20</v>
      </c>
      <c r="BC2" s="13" t="s">
        <v>39</v>
      </c>
      <c r="BD2" s="13" t="s">
        <v>40</v>
      </c>
      <c r="BE2" s="13" t="s">
        <v>41</v>
      </c>
      <c r="BF2" s="13" t="s">
        <v>42</v>
      </c>
      <c r="BG2" s="13" t="s">
        <v>1099</v>
      </c>
      <c r="BI2" s="13" t="s">
        <v>43</v>
      </c>
      <c r="BJ2" s="13" t="s">
        <v>44</v>
      </c>
      <c r="BK2" s="13" t="s">
        <v>45</v>
      </c>
      <c r="BL2" s="13" t="s">
        <v>46</v>
      </c>
      <c r="BM2" s="13" t="s">
        <v>47</v>
      </c>
      <c r="BN2" s="13" t="s">
        <v>48</v>
      </c>
      <c r="BO2" s="13" t="s">
        <v>49</v>
      </c>
      <c r="BP2" s="14" t="s">
        <v>1039</v>
      </c>
      <c r="BQ2" s="14"/>
      <c r="BR2" s="11" t="s">
        <v>1144</v>
      </c>
      <c r="BS2" s="11" t="s">
        <v>1151</v>
      </c>
      <c r="BT2" s="11" t="s">
        <v>1333</v>
      </c>
      <c r="BU2" s="11" t="s">
        <v>1150</v>
      </c>
      <c r="BV2" s="11" t="s">
        <v>1148</v>
      </c>
      <c r="BW2" s="11" t="s">
        <v>1163</v>
      </c>
      <c r="BX2" s="14"/>
      <c r="BY2" s="14"/>
      <c r="BZ2" s="15" t="s">
        <v>1311</v>
      </c>
      <c r="CA2" s="15" t="s">
        <v>1309</v>
      </c>
      <c r="CB2" s="15" t="s">
        <v>1310</v>
      </c>
      <c r="CC2" s="15" t="s">
        <v>1312</v>
      </c>
      <c r="CD2" s="15" t="s">
        <v>1315</v>
      </c>
      <c r="CE2" s="15" t="s">
        <v>1313</v>
      </c>
      <c r="CF2" s="15" t="s">
        <v>1314</v>
      </c>
      <c r="CG2" s="15" t="s">
        <v>1317</v>
      </c>
      <c r="CH2" s="15" t="s">
        <v>1154</v>
      </c>
      <c r="CI2" s="15" t="s">
        <v>1318</v>
      </c>
      <c r="CJ2" s="15" t="s">
        <v>1323</v>
      </c>
      <c r="CK2" s="15" t="s">
        <v>1319</v>
      </c>
      <c r="CL2" s="15" t="s">
        <v>1316</v>
      </c>
      <c r="CM2" s="15" t="s">
        <v>1124</v>
      </c>
      <c r="CN2" s="15" t="s">
        <v>1320</v>
      </c>
      <c r="CO2" s="15" t="s">
        <v>1321</v>
      </c>
      <c r="CP2" s="15" t="s">
        <v>1324</v>
      </c>
      <c r="CQ2" s="15" t="s">
        <v>1325</v>
      </c>
      <c r="CR2" s="13" t="s">
        <v>50</v>
      </c>
    </row>
    <row r="3" spans="1:96">
      <c r="A3" t="s">
        <v>279</v>
      </c>
      <c r="B3" t="s">
        <v>280</v>
      </c>
      <c r="C3" t="s">
        <v>281</v>
      </c>
      <c r="D3" t="s">
        <v>70</v>
      </c>
      <c r="E3" t="s">
        <v>144</v>
      </c>
      <c r="F3" t="s">
        <v>56</v>
      </c>
      <c r="G3">
        <f>IF(ISNUMBER(SEARCH(G$2,$F3)),1,0)</f>
        <v>0</v>
      </c>
      <c r="H3">
        <f t="shared" ref="H3:J18" si="0">IF(ISNUMBER(SEARCH(H$2,$F3)),1,0)</f>
        <v>0</v>
      </c>
      <c r="I3">
        <f t="shared" si="0"/>
        <v>0</v>
      </c>
      <c r="J3">
        <f t="shared" si="0"/>
        <v>1</v>
      </c>
      <c r="K3">
        <f>SUM(G3:J3)</f>
        <v>1</v>
      </c>
      <c r="L3" t="s">
        <v>72</v>
      </c>
      <c r="M3" t="s">
        <v>227</v>
      </c>
      <c r="N3" t="str">
        <f>M3</f>
        <v>Denmark</v>
      </c>
      <c r="O3" t="s">
        <v>59</v>
      </c>
      <c r="P3" t="s">
        <v>60</v>
      </c>
      <c r="Q3">
        <v>3</v>
      </c>
      <c r="R3">
        <v>2</v>
      </c>
      <c r="S3">
        <v>5</v>
      </c>
      <c r="T3">
        <v>2</v>
      </c>
      <c r="U3">
        <v>4</v>
      </c>
      <c r="V3">
        <v>5</v>
      </c>
      <c r="W3">
        <v>2</v>
      </c>
      <c r="X3">
        <f>(Q3+S3-T3-R3)/4/6</f>
        <v>0.16666666666666666</v>
      </c>
      <c r="Y3">
        <f>(T3+V3-U3-W3)/4/6</f>
        <v>4.1666666666666664E-2</v>
      </c>
      <c r="Z3">
        <v>5</v>
      </c>
      <c r="AA3">
        <v>5</v>
      </c>
      <c r="AB3">
        <v>4</v>
      </c>
      <c r="AC3">
        <v>5</v>
      </c>
      <c r="AD3">
        <v>5</v>
      </c>
      <c r="AE3">
        <v>5</v>
      </c>
      <c r="AF3">
        <v>1</v>
      </c>
      <c r="AG3">
        <v>1</v>
      </c>
      <c r="AH3">
        <v>5</v>
      </c>
      <c r="AI3" s="35">
        <v>4</v>
      </c>
      <c r="AJ3">
        <v>3</v>
      </c>
      <c r="AK3">
        <v>3</v>
      </c>
      <c r="AL3">
        <v>1</v>
      </c>
      <c r="AM3">
        <v>4</v>
      </c>
      <c r="AN3">
        <v>4</v>
      </c>
      <c r="AO3">
        <v>3</v>
      </c>
      <c r="AP3">
        <v>4</v>
      </c>
      <c r="AQ3">
        <v>3</v>
      </c>
      <c r="AR3">
        <v>3</v>
      </c>
      <c r="AS3">
        <v>3</v>
      </c>
      <c r="AT3">
        <v>2</v>
      </c>
      <c r="AU3">
        <v>2</v>
      </c>
      <c r="AV3">
        <f>AVERAGE(AQ3:AU3)</f>
        <v>2.6</v>
      </c>
      <c r="AW3">
        <v>6</v>
      </c>
      <c r="AX3">
        <v>5</v>
      </c>
      <c r="AY3">
        <f t="shared" ref="AY3:AY34" si="1">AVERAGE(AI3,AJ3,AK3,AL3,AM3,AN3,AO3,AP3)</f>
        <v>3.25</v>
      </c>
      <c r="AZ3">
        <f>IF(AY3&gt;3,1,0)</f>
        <v>1</v>
      </c>
      <c r="BA3">
        <f t="shared" ref="BA3:BA34" si="2">AVERAGE(BC5,Z3,AA3,AB3:AF3,AH3)</f>
        <v>4.375</v>
      </c>
      <c r="BB3">
        <f>IF(BA3&gt;3, 1, 0)</f>
        <v>1</v>
      </c>
      <c r="BC3" t="s">
        <v>282</v>
      </c>
      <c r="BD3" t="s">
        <v>283</v>
      </c>
      <c r="BE3" t="s">
        <v>284</v>
      </c>
      <c r="BF3">
        <v>1</v>
      </c>
      <c r="BH3">
        <f t="shared" ref="BH3:BH66" si="3">IF(BG3="",BF3,BG3)</f>
        <v>1</v>
      </c>
      <c r="BI3">
        <v>1</v>
      </c>
      <c r="BJ3">
        <v>3</v>
      </c>
      <c r="BK3">
        <f>IF(BJ3=1,0,1)</f>
        <v>1</v>
      </c>
      <c r="BL3" t="s">
        <v>285</v>
      </c>
      <c r="BM3" t="s">
        <v>286</v>
      </c>
      <c r="BN3">
        <v>6.0069444444444441E-3</v>
      </c>
      <c r="BO3" t="s">
        <v>287</v>
      </c>
      <c r="BP3" s="5" t="s">
        <v>736</v>
      </c>
      <c r="BQ3" s="5" t="s">
        <v>1144</v>
      </c>
      <c r="BR3" s="11" t="b">
        <f t="shared" ref="BR3:BW12" si="4">ISNUMBER(SEARCH(BR$2,$BQ3))</f>
        <v>1</v>
      </c>
      <c r="BS3" s="11" t="b">
        <f t="shared" si="4"/>
        <v>0</v>
      </c>
      <c r="BT3" s="11" t="b">
        <f t="shared" si="4"/>
        <v>0</v>
      </c>
      <c r="BU3" s="11" t="b">
        <f t="shared" si="4"/>
        <v>0</v>
      </c>
      <c r="BV3" s="11" t="b">
        <f t="shared" si="4"/>
        <v>0</v>
      </c>
      <c r="BW3" s="11" t="b">
        <f t="shared" si="4"/>
        <v>0</v>
      </c>
      <c r="BX3" s="5" t="s">
        <v>1040</v>
      </c>
      <c r="BZ3" s="11" t="b">
        <f>ISNUMBER(SEARCH($BZ$2,BX3))</f>
        <v>0</v>
      </c>
      <c r="CA3" s="11" t="b">
        <f>G3=ISNUMBER(SEARCH("NLU",BX3))</f>
        <v>0</v>
      </c>
      <c r="CB3" s="11" t="b">
        <f t="shared" ref="CB3:CO3" si="5">ISNUMBER(SEARCH(CB$2,$BX3))</f>
        <v>0</v>
      </c>
      <c r="CC3" s="11" t="b">
        <f t="shared" si="5"/>
        <v>0</v>
      </c>
      <c r="CD3" s="11" t="b">
        <f t="shared" si="5"/>
        <v>1</v>
      </c>
      <c r="CE3" s="11" t="b">
        <f t="shared" si="5"/>
        <v>0</v>
      </c>
      <c r="CF3" s="11" t="b">
        <f t="shared" si="5"/>
        <v>0</v>
      </c>
      <c r="CG3" s="11" t="b">
        <f t="shared" si="5"/>
        <v>0</v>
      </c>
      <c r="CH3" s="11" t="b">
        <f t="shared" si="5"/>
        <v>0</v>
      </c>
      <c r="CI3" s="11" t="b">
        <f t="shared" si="5"/>
        <v>0</v>
      </c>
      <c r="CJ3" s="11" t="b">
        <f t="shared" si="5"/>
        <v>0</v>
      </c>
      <c r="CK3" s="11" t="b">
        <f t="shared" si="5"/>
        <v>0</v>
      </c>
      <c r="CL3" s="11" t="b">
        <f t="shared" si="5"/>
        <v>0</v>
      </c>
      <c r="CM3" s="11" t="b">
        <f t="shared" si="5"/>
        <v>0</v>
      </c>
      <c r="CN3" s="11" t="b">
        <f t="shared" si="5"/>
        <v>0</v>
      </c>
      <c r="CO3" s="11" t="b">
        <f t="shared" si="5"/>
        <v>0</v>
      </c>
      <c r="CP3" s="11" t="b">
        <f>ISNUMBER(SEARCH($CP$2,$BY3))</f>
        <v>0</v>
      </c>
      <c r="CQ3" s="11" t="b">
        <f>ISNUMBER(SEARCH($CQ$2,$BY3))</f>
        <v>0</v>
      </c>
      <c r="CR3" t="s">
        <v>92</v>
      </c>
    </row>
    <row r="4" spans="1:96">
      <c r="A4" t="s">
        <v>288</v>
      </c>
      <c r="B4" t="s">
        <v>289</v>
      </c>
      <c r="C4" t="s">
        <v>281</v>
      </c>
      <c r="D4" t="s">
        <v>70</v>
      </c>
      <c r="E4" t="s">
        <v>95</v>
      </c>
      <c r="F4" t="s">
        <v>56</v>
      </c>
      <c r="G4">
        <f>IF(ISNUMBER(SEARCH(G$2,$F4)),1,0)</f>
        <v>0</v>
      </c>
      <c r="H4">
        <f t="shared" si="0"/>
        <v>0</v>
      </c>
      <c r="I4">
        <f t="shared" si="0"/>
        <v>0</v>
      </c>
      <c r="J4">
        <f t="shared" si="0"/>
        <v>1</v>
      </c>
      <c r="K4">
        <f t="shared" ref="K4:K67" si="6">SUM(G4:J4)</f>
        <v>1</v>
      </c>
      <c r="L4" t="s">
        <v>57</v>
      </c>
      <c r="M4" t="s">
        <v>109</v>
      </c>
      <c r="N4" t="str">
        <f t="shared" ref="N4:N67" si="7">M4</f>
        <v>UK</v>
      </c>
      <c r="O4" t="s">
        <v>74</v>
      </c>
      <c r="P4" t="s">
        <v>98</v>
      </c>
      <c r="Q4">
        <v>4</v>
      </c>
      <c r="R4">
        <v>4</v>
      </c>
      <c r="S4">
        <v>4</v>
      </c>
      <c r="T4">
        <v>3</v>
      </c>
      <c r="U4">
        <v>1</v>
      </c>
      <c r="V4">
        <v>4</v>
      </c>
      <c r="W4">
        <v>1</v>
      </c>
      <c r="X4">
        <f t="shared" ref="X4:X67" si="8">(Q4+S4-T4-R4)/4/6</f>
        <v>4.1666666666666664E-2</v>
      </c>
      <c r="Y4">
        <f t="shared" ref="Y4:Y67" si="9">(T4+V4-U4-W4)/4/6</f>
        <v>0.20833333333333334</v>
      </c>
      <c r="Z4">
        <v>0</v>
      </c>
      <c r="AA4">
        <v>5</v>
      </c>
      <c r="AB4">
        <v>6</v>
      </c>
      <c r="AC4">
        <v>6</v>
      </c>
      <c r="AD4">
        <v>6</v>
      </c>
      <c r="AE4">
        <v>6</v>
      </c>
      <c r="AF4">
        <v>0</v>
      </c>
      <c r="AG4">
        <v>6</v>
      </c>
      <c r="AH4">
        <v>0</v>
      </c>
      <c r="AI4" s="35">
        <v>1</v>
      </c>
      <c r="AJ4">
        <v>6</v>
      </c>
      <c r="AK4">
        <v>4</v>
      </c>
      <c r="AL4">
        <v>0</v>
      </c>
      <c r="AM4">
        <v>6</v>
      </c>
      <c r="AN4">
        <v>0</v>
      </c>
      <c r="AO4">
        <v>4</v>
      </c>
      <c r="AP4">
        <v>1</v>
      </c>
      <c r="AQ4">
        <v>1</v>
      </c>
      <c r="AR4">
        <v>1</v>
      </c>
      <c r="AS4">
        <v>2</v>
      </c>
      <c r="AT4">
        <v>0</v>
      </c>
      <c r="AU4">
        <v>1</v>
      </c>
      <c r="AV4">
        <f t="shared" ref="AV4:AV67" si="10">AVERAGE(AQ4:AU4)</f>
        <v>1</v>
      </c>
      <c r="AW4">
        <v>6</v>
      </c>
      <c r="AX4">
        <v>5</v>
      </c>
      <c r="AY4">
        <f t="shared" si="1"/>
        <v>2.75</v>
      </c>
      <c r="AZ4">
        <f t="shared" ref="AZ4:AZ67" si="11">IF(AY4&gt;3,1,0)</f>
        <v>0</v>
      </c>
      <c r="BA4">
        <f t="shared" si="2"/>
        <v>3.625</v>
      </c>
      <c r="BB4">
        <f t="shared" ref="BB4:BB67" si="12">IF(BA4&gt;3, 1, 0)</f>
        <v>1</v>
      </c>
      <c r="BC4" t="s">
        <v>282</v>
      </c>
      <c r="BD4" t="s">
        <v>290</v>
      </c>
      <c r="BE4" t="s">
        <v>291</v>
      </c>
      <c r="BF4">
        <v>1</v>
      </c>
      <c r="BH4">
        <f t="shared" si="3"/>
        <v>1</v>
      </c>
      <c r="BI4">
        <v>1</v>
      </c>
      <c r="BJ4">
        <v>4</v>
      </c>
      <c r="BK4">
        <f t="shared" ref="BK4:BK67" si="13">IF(BJ4=1,0,1)</f>
        <v>1</v>
      </c>
      <c r="BL4" t="s">
        <v>292</v>
      </c>
      <c r="BM4" t="s">
        <v>286</v>
      </c>
      <c r="BN4">
        <v>4.9305555555555552E-3</v>
      </c>
      <c r="BP4" s="5" t="s">
        <v>1041</v>
      </c>
      <c r="BR4" s="11" t="b">
        <f t="shared" si="4"/>
        <v>0</v>
      </c>
      <c r="BS4" s="11" t="b">
        <f t="shared" si="4"/>
        <v>0</v>
      </c>
      <c r="BT4" s="11" t="b">
        <f t="shared" si="4"/>
        <v>0</v>
      </c>
      <c r="BU4" s="11" t="b">
        <f t="shared" si="4"/>
        <v>0</v>
      </c>
      <c r="BV4" s="11" t="b">
        <f t="shared" si="4"/>
        <v>0</v>
      </c>
      <c r="BW4" s="11" t="b">
        <f t="shared" si="4"/>
        <v>0</v>
      </c>
      <c r="BZ4" s="11" t="b">
        <f t="shared" ref="BZ4:BZ67" si="14">ISNUMBER(SEARCH($BZ$2,BX4))</f>
        <v>0</v>
      </c>
      <c r="CA4" s="11" t="b">
        <f t="shared" ref="CA4:CA67" si="15">ISNUMBER(SEARCH("NLU",BX4))</f>
        <v>0</v>
      </c>
      <c r="CB4" s="11" t="b">
        <f t="shared" ref="CB4:CO19" si="16">ISNUMBER(SEARCH(CB$2,$BX4))</f>
        <v>0</v>
      </c>
      <c r="CC4" s="11" t="b">
        <f t="shared" si="16"/>
        <v>0</v>
      </c>
      <c r="CD4" s="11" t="b">
        <f t="shared" si="16"/>
        <v>0</v>
      </c>
      <c r="CE4" s="11" t="b">
        <f t="shared" si="16"/>
        <v>0</v>
      </c>
      <c r="CF4" s="11" t="b">
        <f t="shared" si="16"/>
        <v>0</v>
      </c>
      <c r="CG4" s="11" t="b">
        <f t="shared" si="16"/>
        <v>0</v>
      </c>
      <c r="CH4" s="11" t="b">
        <f t="shared" si="16"/>
        <v>0</v>
      </c>
      <c r="CI4" s="11" t="b">
        <f>ISNUMBER(SEARCH(CI$2,$BX4))</f>
        <v>0</v>
      </c>
      <c r="CJ4" s="11" t="b">
        <f t="shared" si="16"/>
        <v>0</v>
      </c>
      <c r="CK4" s="11" t="b">
        <f t="shared" si="16"/>
        <v>0</v>
      </c>
      <c r="CL4" s="11" t="b">
        <f t="shared" si="16"/>
        <v>0</v>
      </c>
      <c r="CM4" s="11" t="b">
        <f t="shared" si="16"/>
        <v>0</v>
      </c>
      <c r="CN4" s="11" t="b">
        <f t="shared" si="16"/>
        <v>0</v>
      </c>
      <c r="CO4" s="11" t="b">
        <f t="shared" ref="CO4:CO18" si="17">ISNUMBER(SEARCH(CO$2,$BX4))</f>
        <v>0</v>
      </c>
      <c r="CP4" s="11" t="b">
        <f t="shared" ref="CP4:CP35" si="18">ISNUMBER(SEARCH($CP$2,BY4))</f>
        <v>0</v>
      </c>
      <c r="CQ4" s="11" t="b">
        <f t="shared" ref="CQ4:CQ67" si="19">ISNUMBER(SEARCH($CQ$2,$BY4))</f>
        <v>0</v>
      </c>
    </row>
    <row r="5" spans="1:96">
      <c r="A5" t="s">
        <v>293</v>
      </c>
      <c r="B5" t="s">
        <v>294</v>
      </c>
      <c r="C5" t="s">
        <v>281</v>
      </c>
      <c r="D5" t="s">
        <v>70</v>
      </c>
      <c r="E5" t="s">
        <v>55</v>
      </c>
      <c r="F5" t="s">
        <v>83</v>
      </c>
      <c r="G5">
        <f>IF(ISNUMBER(SEARCH(G$2,$F5)),1,0)</f>
        <v>0</v>
      </c>
      <c r="H5">
        <f t="shared" si="0"/>
        <v>0</v>
      </c>
      <c r="I5">
        <f t="shared" si="0"/>
        <v>1</v>
      </c>
      <c r="J5">
        <f t="shared" si="0"/>
        <v>0</v>
      </c>
      <c r="K5">
        <f t="shared" si="6"/>
        <v>1</v>
      </c>
      <c r="L5" t="s">
        <v>124</v>
      </c>
      <c r="M5" t="s">
        <v>295</v>
      </c>
      <c r="N5" t="str">
        <f t="shared" si="7"/>
        <v>Do not wish to answer</v>
      </c>
      <c r="O5" t="s">
        <v>74</v>
      </c>
      <c r="P5" t="s">
        <v>296</v>
      </c>
      <c r="Q5">
        <v>3</v>
      </c>
      <c r="R5">
        <v>4</v>
      </c>
      <c r="S5">
        <v>1</v>
      </c>
      <c r="T5">
        <v>1</v>
      </c>
      <c r="U5">
        <v>3</v>
      </c>
      <c r="V5">
        <v>4</v>
      </c>
      <c r="W5">
        <v>0</v>
      </c>
      <c r="X5">
        <f t="shared" si="8"/>
        <v>-4.1666666666666664E-2</v>
      </c>
      <c r="Y5">
        <f t="shared" si="9"/>
        <v>8.3333333333333329E-2</v>
      </c>
      <c r="Z5">
        <v>0</v>
      </c>
      <c r="AA5">
        <v>1</v>
      </c>
      <c r="AB5">
        <v>0</v>
      </c>
      <c r="AC5">
        <v>0</v>
      </c>
      <c r="AD5">
        <v>0</v>
      </c>
      <c r="AE5">
        <v>4</v>
      </c>
      <c r="AF5">
        <v>0</v>
      </c>
      <c r="AG5">
        <v>6</v>
      </c>
      <c r="AH5">
        <v>0</v>
      </c>
      <c r="AI5" s="35">
        <v>2</v>
      </c>
      <c r="AJ5">
        <v>0</v>
      </c>
      <c r="AK5">
        <v>0</v>
      </c>
      <c r="AL5">
        <v>0</v>
      </c>
      <c r="AM5">
        <v>5</v>
      </c>
      <c r="AN5">
        <v>1</v>
      </c>
      <c r="AO5">
        <v>0</v>
      </c>
      <c r="AP5">
        <v>0</v>
      </c>
      <c r="AQ5">
        <v>2</v>
      </c>
      <c r="AR5">
        <v>1</v>
      </c>
      <c r="AS5">
        <v>1</v>
      </c>
      <c r="AT5">
        <v>1</v>
      </c>
      <c r="AU5">
        <v>1</v>
      </c>
      <c r="AV5">
        <f t="shared" si="10"/>
        <v>1.2</v>
      </c>
      <c r="AW5">
        <v>6</v>
      </c>
      <c r="AX5">
        <v>4</v>
      </c>
      <c r="AY5">
        <f t="shared" si="1"/>
        <v>1</v>
      </c>
      <c r="AZ5">
        <f t="shared" si="11"/>
        <v>0</v>
      </c>
      <c r="BA5">
        <f t="shared" si="2"/>
        <v>0.625</v>
      </c>
      <c r="BB5">
        <f t="shared" si="12"/>
        <v>0</v>
      </c>
      <c r="BC5" t="s">
        <v>297</v>
      </c>
      <c r="BD5" t="s">
        <v>298</v>
      </c>
      <c r="BE5" t="s">
        <v>299</v>
      </c>
      <c r="BF5">
        <v>1</v>
      </c>
      <c r="BH5">
        <f t="shared" si="3"/>
        <v>1</v>
      </c>
      <c r="BI5">
        <v>1</v>
      </c>
      <c r="BJ5">
        <v>5</v>
      </c>
      <c r="BK5">
        <f t="shared" si="13"/>
        <v>1</v>
      </c>
      <c r="BL5" t="s">
        <v>300</v>
      </c>
      <c r="BM5" t="s">
        <v>301</v>
      </c>
      <c r="BN5">
        <v>4.8958333333333328E-3</v>
      </c>
      <c r="BO5" t="s">
        <v>302</v>
      </c>
      <c r="BP5" s="5" t="s">
        <v>1042</v>
      </c>
      <c r="BR5" s="11" t="b">
        <f t="shared" si="4"/>
        <v>0</v>
      </c>
      <c r="BS5" s="11" t="b">
        <f t="shared" si="4"/>
        <v>0</v>
      </c>
      <c r="BT5" s="11" t="b">
        <f t="shared" si="4"/>
        <v>0</v>
      </c>
      <c r="BU5" s="11" t="b">
        <f t="shared" si="4"/>
        <v>0</v>
      </c>
      <c r="BV5" s="11" t="b">
        <f t="shared" si="4"/>
        <v>0</v>
      </c>
      <c r="BW5" s="11" t="b">
        <f t="shared" si="4"/>
        <v>0</v>
      </c>
      <c r="BX5" s="5" t="s">
        <v>1076</v>
      </c>
      <c r="BY5" s="5" t="s">
        <v>1077</v>
      </c>
      <c r="BZ5" s="11" t="b">
        <f t="shared" si="14"/>
        <v>0</v>
      </c>
      <c r="CA5" s="11" t="b">
        <f t="shared" si="15"/>
        <v>1</v>
      </c>
      <c r="CB5" s="11" t="b">
        <f t="shared" si="16"/>
        <v>1</v>
      </c>
      <c r="CC5" s="11" t="b">
        <f t="shared" si="16"/>
        <v>0</v>
      </c>
      <c r="CD5" s="11" t="b">
        <f t="shared" si="16"/>
        <v>0</v>
      </c>
      <c r="CE5" s="11" t="b">
        <f t="shared" si="16"/>
        <v>1</v>
      </c>
      <c r="CF5" s="11" t="b">
        <f t="shared" si="16"/>
        <v>0</v>
      </c>
      <c r="CG5" s="11" t="b">
        <f t="shared" si="16"/>
        <v>0</v>
      </c>
      <c r="CH5" s="11" t="b">
        <f t="shared" si="16"/>
        <v>0</v>
      </c>
      <c r="CI5" s="11" t="b">
        <f t="shared" si="16"/>
        <v>0</v>
      </c>
      <c r="CJ5" s="11" t="b">
        <f t="shared" si="16"/>
        <v>0</v>
      </c>
      <c r="CK5" s="11" t="b">
        <f t="shared" si="16"/>
        <v>0</v>
      </c>
      <c r="CL5" s="11" t="b">
        <f t="shared" si="16"/>
        <v>0</v>
      </c>
      <c r="CM5" s="11" t="b">
        <f t="shared" si="16"/>
        <v>0</v>
      </c>
      <c r="CN5" s="11" t="b">
        <f t="shared" si="16"/>
        <v>0</v>
      </c>
      <c r="CO5" s="11" t="b">
        <f t="shared" si="17"/>
        <v>0</v>
      </c>
      <c r="CP5" s="11" t="b">
        <f t="shared" si="18"/>
        <v>0</v>
      </c>
      <c r="CQ5" s="11" t="b">
        <f t="shared" si="19"/>
        <v>0</v>
      </c>
    </row>
    <row r="6" spans="1:96">
      <c r="A6" t="s">
        <v>303</v>
      </c>
      <c r="B6" t="s">
        <v>304</v>
      </c>
      <c r="C6" t="s">
        <v>281</v>
      </c>
      <c r="D6" t="s">
        <v>70</v>
      </c>
      <c r="E6" t="s">
        <v>144</v>
      </c>
      <c r="F6" t="s">
        <v>83</v>
      </c>
      <c r="G6">
        <f t="shared" ref="G6:J37" si="20">IF(ISNUMBER(SEARCH(G$2,$F6)),1,0)</f>
        <v>0</v>
      </c>
      <c r="H6">
        <f t="shared" si="0"/>
        <v>0</v>
      </c>
      <c r="I6">
        <f t="shared" si="0"/>
        <v>1</v>
      </c>
      <c r="J6">
        <f t="shared" si="0"/>
        <v>0</v>
      </c>
      <c r="K6">
        <f t="shared" si="6"/>
        <v>1</v>
      </c>
      <c r="L6" t="s">
        <v>96</v>
      </c>
      <c r="M6" t="s">
        <v>305</v>
      </c>
      <c r="N6" t="str">
        <f t="shared" si="7"/>
        <v>I'm Irish. I live in Ireland.</v>
      </c>
      <c r="O6" t="s">
        <v>74</v>
      </c>
      <c r="P6" t="s">
        <v>60</v>
      </c>
      <c r="Q6">
        <v>2</v>
      </c>
      <c r="R6">
        <v>2</v>
      </c>
      <c r="S6">
        <v>5</v>
      </c>
      <c r="T6">
        <v>3</v>
      </c>
      <c r="U6">
        <v>5</v>
      </c>
      <c r="V6">
        <v>5</v>
      </c>
      <c r="W6">
        <v>4</v>
      </c>
      <c r="X6">
        <f t="shared" si="8"/>
        <v>8.3333333333333329E-2</v>
      </c>
      <c r="Y6">
        <f t="shared" si="9"/>
        <v>-4.1666666666666664E-2</v>
      </c>
      <c r="Z6">
        <v>3</v>
      </c>
      <c r="AA6">
        <v>4</v>
      </c>
      <c r="AB6">
        <v>5</v>
      </c>
      <c r="AC6">
        <v>5</v>
      </c>
      <c r="AD6">
        <v>5</v>
      </c>
      <c r="AE6">
        <v>6</v>
      </c>
      <c r="AF6">
        <v>4</v>
      </c>
      <c r="AG6">
        <v>1</v>
      </c>
      <c r="AH6">
        <v>5</v>
      </c>
      <c r="AI6" s="35">
        <v>2</v>
      </c>
      <c r="AJ6">
        <v>3</v>
      </c>
      <c r="AK6">
        <v>4</v>
      </c>
      <c r="AL6">
        <v>2</v>
      </c>
      <c r="AM6">
        <v>6</v>
      </c>
      <c r="AN6">
        <v>0</v>
      </c>
      <c r="AO6">
        <v>4</v>
      </c>
      <c r="AP6">
        <v>5</v>
      </c>
      <c r="AQ6">
        <v>1</v>
      </c>
      <c r="AR6">
        <v>0</v>
      </c>
      <c r="AS6">
        <v>1</v>
      </c>
      <c r="AT6">
        <v>0</v>
      </c>
      <c r="AU6">
        <v>0</v>
      </c>
      <c r="AV6">
        <f t="shared" si="10"/>
        <v>0.4</v>
      </c>
      <c r="AW6">
        <v>6</v>
      </c>
      <c r="AX6">
        <v>6</v>
      </c>
      <c r="AY6">
        <f t="shared" si="1"/>
        <v>3.25</v>
      </c>
      <c r="AZ6">
        <f t="shared" si="11"/>
        <v>1</v>
      </c>
      <c r="BA6">
        <f t="shared" si="2"/>
        <v>4.625</v>
      </c>
      <c r="BB6">
        <f t="shared" si="12"/>
        <v>1</v>
      </c>
      <c r="BC6" t="s">
        <v>297</v>
      </c>
      <c r="BD6" t="s">
        <v>245</v>
      </c>
      <c r="BE6" t="s">
        <v>306</v>
      </c>
      <c r="BF6">
        <v>0</v>
      </c>
      <c r="BG6" t="s">
        <v>1100</v>
      </c>
      <c r="BH6" t="str">
        <f t="shared" si="3"/>
        <v>no dialog file</v>
      </c>
      <c r="BI6">
        <v>1</v>
      </c>
      <c r="BJ6">
        <v>2</v>
      </c>
      <c r="BK6">
        <f t="shared" si="13"/>
        <v>1</v>
      </c>
      <c r="BL6" t="s">
        <v>307</v>
      </c>
      <c r="BM6" t="s">
        <v>308</v>
      </c>
      <c r="BN6">
        <v>1.4363425925925925E-2</v>
      </c>
      <c r="BO6" t="s">
        <v>309</v>
      </c>
      <c r="BP6" s="5" t="s">
        <v>1051</v>
      </c>
      <c r="BQ6" s="5" t="s">
        <v>1150</v>
      </c>
      <c r="BR6" s="11" t="b">
        <f t="shared" si="4"/>
        <v>0</v>
      </c>
      <c r="BS6" s="11" t="b">
        <f t="shared" si="4"/>
        <v>0</v>
      </c>
      <c r="BT6" s="11" t="b">
        <f t="shared" si="4"/>
        <v>0</v>
      </c>
      <c r="BU6" s="11" t="b">
        <f t="shared" si="4"/>
        <v>1</v>
      </c>
      <c r="BV6" s="11" t="b">
        <f t="shared" si="4"/>
        <v>0</v>
      </c>
      <c r="BW6" s="11" t="b">
        <f t="shared" si="4"/>
        <v>0</v>
      </c>
      <c r="BX6" s="5" t="s">
        <v>1043</v>
      </c>
      <c r="BZ6" s="11" t="b">
        <f t="shared" si="14"/>
        <v>0</v>
      </c>
      <c r="CA6" s="11" t="b">
        <f t="shared" si="15"/>
        <v>0</v>
      </c>
      <c r="CB6" s="11" t="b">
        <f t="shared" si="16"/>
        <v>0</v>
      </c>
      <c r="CC6" s="11" t="b">
        <f t="shared" si="16"/>
        <v>0</v>
      </c>
      <c r="CD6" s="11" t="b">
        <f t="shared" si="16"/>
        <v>0</v>
      </c>
      <c r="CE6" s="11" t="b">
        <f t="shared" si="16"/>
        <v>0</v>
      </c>
      <c r="CF6" s="11" t="b">
        <f t="shared" si="16"/>
        <v>0</v>
      </c>
      <c r="CG6" s="11" t="b">
        <f t="shared" si="16"/>
        <v>0</v>
      </c>
      <c r="CH6" s="11" t="b">
        <f t="shared" si="16"/>
        <v>0</v>
      </c>
      <c r="CI6" s="11" t="b">
        <f t="shared" si="16"/>
        <v>0</v>
      </c>
      <c r="CJ6" s="11" t="b">
        <f t="shared" si="16"/>
        <v>0</v>
      </c>
      <c r="CK6" s="11" t="b">
        <f t="shared" si="16"/>
        <v>0</v>
      </c>
      <c r="CL6" s="11" t="b">
        <f t="shared" si="16"/>
        <v>0</v>
      </c>
      <c r="CM6" s="11" t="b">
        <f t="shared" si="16"/>
        <v>0</v>
      </c>
      <c r="CN6" s="11" t="b">
        <f t="shared" si="16"/>
        <v>0</v>
      </c>
      <c r="CO6" s="11" t="b">
        <f t="shared" si="17"/>
        <v>0</v>
      </c>
      <c r="CP6" s="11" t="b">
        <f t="shared" si="18"/>
        <v>0</v>
      </c>
      <c r="CQ6" s="11" t="b">
        <f t="shared" si="19"/>
        <v>0</v>
      </c>
      <c r="CR6" t="s">
        <v>310</v>
      </c>
    </row>
    <row r="7" spans="1:96">
      <c r="A7" t="s">
        <v>311</v>
      </c>
      <c r="B7" t="s">
        <v>312</v>
      </c>
      <c r="C7" t="s">
        <v>281</v>
      </c>
      <c r="D7" t="s">
        <v>54</v>
      </c>
      <c r="E7" t="s">
        <v>82</v>
      </c>
      <c r="F7" t="s">
        <v>116</v>
      </c>
      <c r="G7">
        <f t="shared" si="20"/>
        <v>0</v>
      </c>
      <c r="H7">
        <f t="shared" si="0"/>
        <v>1</v>
      </c>
      <c r="I7">
        <f t="shared" si="0"/>
        <v>0</v>
      </c>
      <c r="J7">
        <f t="shared" si="0"/>
        <v>0</v>
      </c>
      <c r="K7">
        <f t="shared" si="6"/>
        <v>1</v>
      </c>
      <c r="L7" t="s">
        <v>96</v>
      </c>
      <c r="M7" t="s">
        <v>58</v>
      </c>
      <c r="N7" t="str">
        <f t="shared" si="7"/>
        <v>Portugal</v>
      </c>
      <c r="O7" t="s">
        <v>74</v>
      </c>
      <c r="P7" t="s">
        <v>60</v>
      </c>
      <c r="Q7">
        <v>3</v>
      </c>
      <c r="R7">
        <v>3</v>
      </c>
      <c r="S7">
        <v>3</v>
      </c>
      <c r="T7">
        <v>3</v>
      </c>
      <c r="U7">
        <v>2</v>
      </c>
      <c r="V7">
        <v>5</v>
      </c>
      <c r="W7">
        <v>3</v>
      </c>
      <c r="X7">
        <f t="shared" si="8"/>
        <v>0</v>
      </c>
      <c r="Y7">
        <f t="shared" si="9"/>
        <v>0.125</v>
      </c>
      <c r="Z7">
        <v>2</v>
      </c>
      <c r="AA7">
        <v>2</v>
      </c>
      <c r="AB7">
        <v>2</v>
      </c>
      <c r="AC7">
        <v>3</v>
      </c>
      <c r="AD7">
        <v>4</v>
      </c>
      <c r="AE7">
        <v>5</v>
      </c>
      <c r="AF7">
        <v>3</v>
      </c>
      <c r="AG7">
        <v>3</v>
      </c>
      <c r="AH7">
        <v>3</v>
      </c>
      <c r="AI7" s="35">
        <v>2</v>
      </c>
      <c r="AJ7">
        <v>2</v>
      </c>
      <c r="AK7">
        <v>2</v>
      </c>
      <c r="AL7">
        <v>2</v>
      </c>
      <c r="AM7">
        <v>6</v>
      </c>
      <c r="AN7">
        <v>3</v>
      </c>
      <c r="AO7">
        <v>4</v>
      </c>
      <c r="AP7">
        <v>3</v>
      </c>
      <c r="AQ7">
        <v>3</v>
      </c>
      <c r="AR7">
        <v>3</v>
      </c>
      <c r="AS7">
        <v>3</v>
      </c>
      <c r="AT7">
        <v>3</v>
      </c>
      <c r="AU7">
        <v>3</v>
      </c>
      <c r="AV7">
        <f t="shared" si="10"/>
        <v>3</v>
      </c>
      <c r="AW7">
        <v>6</v>
      </c>
      <c r="AX7">
        <v>4</v>
      </c>
      <c r="AY7">
        <f t="shared" si="1"/>
        <v>3</v>
      </c>
      <c r="AZ7">
        <f t="shared" si="11"/>
        <v>0</v>
      </c>
      <c r="BA7">
        <f t="shared" si="2"/>
        <v>3</v>
      </c>
      <c r="BB7">
        <f t="shared" si="12"/>
        <v>0</v>
      </c>
      <c r="BC7" t="s">
        <v>297</v>
      </c>
      <c r="BD7" t="s">
        <v>313</v>
      </c>
      <c r="BE7" t="s">
        <v>314</v>
      </c>
      <c r="BF7">
        <v>3</v>
      </c>
      <c r="BH7">
        <f t="shared" si="3"/>
        <v>3</v>
      </c>
      <c r="BI7">
        <v>1</v>
      </c>
      <c r="BJ7">
        <v>5</v>
      </c>
      <c r="BK7">
        <f t="shared" si="13"/>
        <v>1</v>
      </c>
      <c r="BL7" t="s">
        <v>315</v>
      </c>
      <c r="BM7" t="s">
        <v>316</v>
      </c>
      <c r="BN7">
        <v>7.0717592592592594E-3</v>
      </c>
      <c r="BO7" t="s">
        <v>317</v>
      </c>
      <c r="BP7" s="5" t="s">
        <v>1044</v>
      </c>
      <c r="BR7" s="11" t="b">
        <f t="shared" si="4"/>
        <v>0</v>
      </c>
      <c r="BS7" s="11" t="b">
        <f t="shared" si="4"/>
        <v>0</v>
      </c>
      <c r="BT7" s="11" t="b">
        <f t="shared" si="4"/>
        <v>0</v>
      </c>
      <c r="BU7" s="11" t="b">
        <f t="shared" si="4"/>
        <v>0</v>
      </c>
      <c r="BV7" s="11" t="b">
        <f t="shared" si="4"/>
        <v>0</v>
      </c>
      <c r="BW7" s="11" t="b">
        <f t="shared" si="4"/>
        <v>0</v>
      </c>
      <c r="BX7" s="5" t="s">
        <v>1045</v>
      </c>
      <c r="BY7" s="5" t="s">
        <v>1046</v>
      </c>
      <c r="BZ7" s="11" t="b">
        <f t="shared" si="14"/>
        <v>0</v>
      </c>
      <c r="CA7" s="11" t="b">
        <f t="shared" si="15"/>
        <v>0</v>
      </c>
      <c r="CB7" s="11" t="b">
        <f t="shared" si="16"/>
        <v>0</v>
      </c>
      <c r="CC7" s="11" t="b">
        <f t="shared" si="16"/>
        <v>1</v>
      </c>
      <c r="CD7" s="11" t="b">
        <f t="shared" si="16"/>
        <v>0</v>
      </c>
      <c r="CE7" s="11" t="b">
        <f t="shared" si="16"/>
        <v>0</v>
      </c>
      <c r="CF7" s="11" t="b">
        <f t="shared" si="16"/>
        <v>0</v>
      </c>
      <c r="CG7" s="11" t="b">
        <f t="shared" si="16"/>
        <v>0</v>
      </c>
      <c r="CH7" s="11" t="b">
        <f t="shared" si="16"/>
        <v>0</v>
      </c>
      <c r="CI7" s="11" t="b">
        <f t="shared" si="16"/>
        <v>0</v>
      </c>
      <c r="CJ7" s="11" t="b">
        <f t="shared" si="16"/>
        <v>0</v>
      </c>
      <c r="CK7" s="11" t="b">
        <f t="shared" si="16"/>
        <v>0</v>
      </c>
      <c r="CL7" s="11" t="b">
        <f t="shared" si="16"/>
        <v>1</v>
      </c>
      <c r="CM7" s="11" t="b">
        <f t="shared" si="16"/>
        <v>0</v>
      </c>
      <c r="CN7" s="11" t="b">
        <f t="shared" si="16"/>
        <v>0</v>
      </c>
      <c r="CO7" s="11" t="b">
        <f t="shared" si="17"/>
        <v>0</v>
      </c>
      <c r="CP7" s="11" t="b">
        <f t="shared" si="18"/>
        <v>0</v>
      </c>
      <c r="CQ7" s="11" t="b">
        <f t="shared" si="19"/>
        <v>0</v>
      </c>
    </row>
    <row r="8" spans="1:96">
      <c r="A8" t="s">
        <v>318</v>
      </c>
      <c r="B8" t="s">
        <v>319</v>
      </c>
      <c r="C8" t="s">
        <v>281</v>
      </c>
      <c r="D8" t="s">
        <v>54</v>
      </c>
      <c r="E8" t="s">
        <v>82</v>
      </c>
      <c r="F8" t="s">
        <v>83</v>
      </c>
      <c r="G8">
        <f t="shared" si="20"/>
        <v>0</v>
      </c>
      <c r="H8">
        <f t="shared" si="0"/>
        <v>0</v>
      </c>
      <c r="I8">
        <f t="shared" si="0"/>
        <v>1</v>
      </c>
      <c r="J8">
        <f t="shared" si="0"/>
        <v>0</v>
      </c>
      <c r="K8">
        <f t="shared" si="6"/>
        <v>1</v>
      </c>
      <c r="L8" t="s">
        <v>57</v>
      </c>
      <c r="M8" t="s">
        <v>109</v>
      </c>
      <c r="N8" t="str">
        <f t="shared" si="7"/>
        <v>UK</v>
      </c>
      <c r="O8" t="s">
        <v>74</v>
      </c>
      <c r="P8" t="s">
        <v>98</v>
      </c>
      <c r="Q8">
        <v>2</v>
      </c>
      <c r="R8">
        <v>3</v>
      </c>
      <c r="S8">
        <v>2</v>
      </c>
      <c r="T8">
        <v>0</v>
      </c>
      <c r="U8">
        <v>5</v>
      </c>
      <c r="V8">
        <v>5</v>
      </c>
      <c r="W8">
        <v>4</v>
      </c>
      <c r="X8">
        <f t="shared" si="8"/>
        <v>4.1666666666666664E-2</v>
      </c>
      <c r="Y8">
        <f t="shared" si="9"/>
        <v>-0.16666666666666666</v>
      </c>
      <c r="Z8">
        <v>0</v>
      </c>
      <c r="AA8">
        <v>6</v>
      </c>
      <c r="AB8">
        <v>0</v>
      </c>
      <c r="AC8">
        <v>6</v>
      </c>
      <c r="AD8">
        <v>3</v>
      </c>
      <c r="AE8">
        <v>6</v>
      </c>
      <c r="AF8">
        <v>0</v>
      </c>
      <c r="AG8">
        <v>0</v>
      </c>
      <c r="AH8">
        <v>6</v>
      </c>
      <c r="AI8" s="35">
        <v>0</v>
      </c>
      <c r="AJ8">
        <v>0</v>
      </c>
      <c r="AK8">
        <v>0</v>
      </c>
      <c r="AL8">
        <v>0</v>
      </c>
      <c r="AM8">
        <v>6</v>
      </c>
      <c r="AN8">
        <v>0</v>
      </c>
      <c r="AO8">
        <v>6</v>
      </c>
      <c r="AP8">
        <v>3</v>
      </c>
      <c r="AQ8">
        <v>1</v>
      </c>
      <c r="AR8">
        <v>0</v>
      </c>
      <c r="AS8">
        <v>0</v>
      </c>
      <c r="AT8">
        <v>0</v>
      </c>
      <c r="AU8">
        <v>0</v>
      </c>
      <c r="AV8">
        <f t="shared" si="10"/>
        <v>0.2</v>
      </c>
      <c r="AW8">
        <v>6</v>
      </c>
      <c r="AX8">
        <v>6</v>
      </c>
      <c r="AY8">
        <f t="shared" si="1"/>
        <v>1.875</v>
      </c>
      <c r="AZ8">
        <f t="shared" si="11"/>
        <v>0</v>
      </c>
      <c r="BA8">
        <f t="shared" si="2"/>
        <v>3.375</v>
      </c>
      <c r="BB8">
        <f t="shared" si="12"/>
        <v>1</v>
      </c>
      <c r="BC8" t="s">
        <v>86</v>
      </c>
      <c r="BD8" t="s">
        <v>320</v>
      </c>
      <c r="BE8" t="s">
        <v>321</v>
      </c>
      <c r="BF8">
        <v>1</v>
      </c>
      <c r="BH8">
        <f t="shared" si="3"/>
        <v>1</v>
      </c>
      <c r="BI8">
        <v>1</v>
      </c>
      <c r="BJ8">
        <v>5</v>
      </c>
      <c r="BK8">
        <f t="shared" si="13"/>
        <v>1</v>
      </c>
      <c r="BL8" t="s">
        <v>106</v>
      </c>
      <c r="BM8" t="s">
        <v>90</v>
      </c>
      <c r="BN8">
        <v>3.7384259259259263E-3</v>
      </c>
      <c r="BO8" t="s">
        <v>322</v>
      </c>
      <c r="BP8" s="5" t="s">
        <v>1042</v>
      </c>
      <c r="BR8" s="11" t="b">
        <f t="shared" si="4"/>
        <v>0</v>
      </c>
      <c r="BS8" s="11" t="b">
        <f t="shared" si="4"/>
        <v>0</v>
      </c>
      <c r="BT8" s="11" t="b">
        <f t="shared" si="4"/>
        <v>0</v>
      </c>
      <c r="BU8" s="11" t="b">
        <f t="shared" si="4"/>
        <v>0</v>
      </c>
      <c r="BV8" s="11" t="b">
        <f t="shared" si="4"/>
        <v>0</v>
      </c>
      <c r="BW8" s="11" t="b">
        <f t="shared" si="4"/>
        <v>0</v>
      </c>
      <c r="BX8" s="5" t="s">
        <v>1047</v>
      </c>
      <c r="BY8" s="5" t="s">
        <v>1048</v>
      </c>
      <c r="BZ8" s="11" t="b">
        <f t="shared" si="14"/>
        <v>0</v>
      </c>
      <c r="CA8" s="11" t="b">
        <f t="shared" si="15"/>
        <v>0</v>
      </c>
      <c r="CB8" s="11" t="b">
        <f t="shared" si="16"/>
        <v>1</v>
      </c>
      <c r="CC8" s="11" t="b">
        <f t="shared" si="16"/>
        <v>0</v>
      </c>
      <c r="CD8" s="11" t="b">
        <f t="shared" si="16"/>
        <v>0</v>
      </c>
      <c r="CE8" s="11" t="b">
        <f t="shared" si="16"/>
        <v>0</v>
      </c>
      <c r="CF8" s="11" t="b">
        <f t="shared" si="16"/>
        <v>0</v>
      </c>
      <c r="CG8" s="11" t="b">
        <f t="shared" si="16"/>
        <v>0</v>
      </c>
      <c r="CH8" s="11" t="b">
        <f t="shared" si="16"/>
        <v>0</v>
      </c>
      <c r="CI8" s="11" t="b">
        <f t="shared" si="16"/>
        <v>0</v>
      </c>
      <c r="CJ8" s="11" t="b">
        <f t="shared" si="16"/>
        <v>0</v>
      </c>
      <c r="CK8" s="11" t="b">
        <f t="shared" si="16"/>
        <v>0</v>
      </c>
      <c r="CL8" s="11" t="b">
        <f t="shared" si="16"/>
        <v>0</v>
      </c>
      <c r="CM8" s="11" t="b">
        <f t="shared" si="16"/>
        <v>0</v>
      </c>
      <c r="CN8" s="11" t="b">
        <f t="shared" si="16"/>
        <v>0</v>
      </c>
      <c r="CO8" s="11" t="b">
        <f t="shared" si="17"/>
        <v>0</v>
      </c>
      <c r="CP8" s="11" t="b">
        <f t="shared" si="18"/>
        <v>0</v>
      </c>
      <c r="CQ8" s="11" t="b">
        <f t="shared" si="19"/>
        <v>0</v>
      </c>
    </row>
    <row r="9" spans="1:96">
      <c r="A9" t="s">
        <v>323</v>
      </c>
      <c r="B9" t="s">
        <v>324</v>
      </c>
      <c r="C9" t="s">
        <v>281</v>
      </c>
      <c r="D9" t="s">
        <v>70</v>
      </c>
      <c r="E9" t="s">
        <v>144</v>
      </c>
      <c r="F9" t="s">
        <v>56</v>
      </c>
      <c r="G9">
        <f t="shared" si="20"/>
        <v>0</v>
      </c>
      <c r="H9">
        <f t="shared" si="0"/>
        <v>0</v>
      </c>
      <c r="I9">
        <f t="shared" si="0"/>
        <v>0</v>
      </c>
      <c r="J9">
        <f t="shared" si="0"/>
        <v>1</v>
      </c>
      <c r="K9">
        <f t="shared" si="6"/>
        <v>1</v>
      </c>
      <c r="L9" t="s">
        <v>72</v>
      </c>
      <c r="M9" t="s">
        <v>325</v>
      </c>
      <c r="N9" t="str">
        <f t="shared" si="7"/>
        <v>Germany</v>
      </c>
      <c r="O9" t="s">
        <v>59</v>
      </c>
      <c r="P9" t="s">
        <v>60</v>
      </c>
      <c r="Q9">
        <v>1</v>
      </c>
      <c r="R9">
        <v>2</v>
      </c>
      <c r="S9">
        <v>2</v>
      </c>
      <c r="T9">
        <v>3</v>
      </c>
      <c r="U9">
        <v>4</v>
      </c>
      <c r="V9">
        <v>4</v>
      </c>
      <c r="W9">
        <v>4</v>
      </c>
      <c r="X9">
        <f t="shared" si="8"/>
        <v>-8.3333333333333329E-2</v>
      </c>
      <c r="Y9">
        <f t="shared" si="9"/>
        <v>-4.1666666666666664E-2</v>
      </c>
      <c r="Z9">
        <v>4</v>
      </c>
      <c r="AA9">
        <v>4</v>
      </c>
      <c r="AB9">
        <v>3</v>
      </c>
      <c r="AC9">
        <v>5</v>
      </c>
      <c r="AD9">
        <v>4</v>
      </c>
      <c r="AE9">
        <v>6</v>
      </c>
      <c r="AF9">
        <v>3</v>
      </c>
      <c r="AG9">
        <v>3</v>
      </c>
      <c r="AH9">
        <v>3</v>
      </c>
      <c r="AI9" s="35">
        <v>5</v>
      </c>
      <c r="AJ9">
        <v>5</v>
      </c>
      <c r="AK9">
        <v>3</v>
      </c>
      <c r="AL9">
        <v>3</v>
      </c>
      <c r="AM9">
        <v>5</v>
      </c>
      <c r="AN9">
        <v>5</v>
      </c>
      <c r="AO9">
        <v>3</v>
      </c>
      <c r="AP9">
        <v>3</v>
      </c>
      <c r="AQ9">
        <v>4</v>
      </c>
      <c r="AR9">
        <v>4</v>
      </c>
      <c r="AS9">
        <v>4</v>
      </c>
      <c r="AT9">
        <v>4</v>
      </c>
      <c r="AU9">
        <v>4</v>
      </c>
      <c r="AV9">
        <f t="shared" si="10"/>
        <v>4</v>
      </c>
      <c r="AW9">
        <v>6</v>
      </c>
      <c r="AX9">
        <v>4</v>
      </c>
      <c r="AY9">
        <f t="shared" si="1"/>
        <v>4</v>
      </c>
      <c r="AZ9">
        <f t="shared" si="11"/>
        <v>1</v>
      </c>
      <c r="BA9">
        <f t="shared" si="2"/>
        <v>4</v>
      </c>
      <c r="BB9">
        <f t="shared" si="12"/>
        <v>1</v>
      </c>
      <c r="BC9" t="s">
        <v>282</v>
      </c>
      <c r="BD9" t="s">
        <v>326</v>
      </c>
      <c r="BE9" t="s">
        <v>327</v>
      </c>
      <c r="BF9">
        <v>1</v>
      </c>
      <c r="BH9">
        <f t="shared" si="3"/>
        <v>1</v>
      </c>
      <c r="BI9">
        <v>1</v>
      </c>
      <c r="BJ9">
        <v>3</v>
      </c>
      <c r="BK9">
        <f t="shared" si="13"/>
        <v>1</v>
      </c>
      <c r="BL9" t="s">
        <v>285</v>
      </c>
      <c r="BM9" t="s">
        <v>286</v>
      </c>
      <c r="BN9" s="1">
        <v>6.4699074074074069E-3</v>
      </c>
      <c r="BO9" t="s">
        <v>328</v>
      </c>
      <c r="BP9" s="5" t="s">
        <v>1051</v>
      </c>
      <c r="BQ9" s="5" t="s">
        <v>1145</v>
      </c>
      <c r="BR9" s="11" t="b">
        <f t="shared" si="4"/>
        <v>0</v>
      </c>
      <c r="BS9" s="11" t="b">
        <f t="shared" si="4"/>
        <v>0</v>
      </c>
      <c r="BT9" s="11" t="b">
        <f t="shared" si="4"/>
        <v>0</v>
      </c>
      <c r="BU9" s="11" t="b">
        <f t="shared" si="4"/>
        <v>0</v>
      </c>
      <c r="BV9" s="11" t="b">
        <f t="shared" si="4"/>
        <v>0</v>
      </c>
      <c r="BW9" s="11" t="b">
        <f t="shared" si="4"/>
        <v>0</v>
      </c>
      <c r="BX9" s="5" t="s">
        <v>1049</v>
      </c>
      <c r="BZ9" s="11" t="b">
        <f t="shared" si="14"/>
        <v>0</v>
      </c>
      <c r="CA9" s="11" t="b">
        <f t="shared" si="15"/>
        <v>1</v>
      </c>
      <c r="CB9" s="11" t="b">
        <f t="shared" si="16"/>
        <v>0</v>
      </c>
      <c r="CC9" s="11" t="b">
        <f t="shared" si="16"/>
        <v>0</v>
      </c>
      <c r="CD9" s="11" t="b">
        <f t="shared" si="16"/>
        <v>0</v>
      </c>
      <c r="CE9" s="11" t="b">
        <f t="shared" si="16"/>
        <v>0</v>
      </c>
      <c r="CF9" s="11" t="b">
        <f t="shared" si="16"/>
        <v>0</v>
      </c>
      <c r="CG9" s="11" t="b">
        <f t="shared" si="16"/>
        <v>0</v>
      </c>
      <c r="CH9" s="11" t="b">
        <f t="shared" si="16"/>
        <v>0</v>
      </c>
      <c r="CI9" s="11" t="b">
        <f t="shared" si="16"/>
        <v>0</v>
      </c>
      <c r="CJ9" s="11" t="b">
        <f t="shared" si="16"/>
        <v>0</v>
      </c>
      <c r="CK9" s="11" t="b">
        <f t="shared" si="16"/>
        <v>0</v>
      </c>
      <c r="CL9" s="11" t="b">
        <f t="shared" si="16"/>
        <v>0</v>
      </c>
      <c r="CM9" s="11" t="b">
        <f t="shared" si="16"/>
        <v>0</v>
      </c>
      <c r="CN9" s="11" t="b">
        <f t="shared" si="16"/>
        <v>0</v>
      </c>
      <c r="CO9" s="11" t="b">
        <f t="shared" si="17"/>
        <v>0</v>
      </c>
      <c r="CP9" s="11" t="b">
        <f t="shared" si="18"/>
        <v>0</v>
      </c>
      <c r="CQ9" s="11" t="b">
        <f t="shared" si="19"/>
        <v>0</v>
      </c>
    </row>
    <row r="10" spans="1:96">
      <c r="A10" t="s">
        <v>329</v>
      </c>
      <c r="B10" t="s">
        <v>330</v>
      </c>
      <c r="C10" t="s">
        <v>281</v>
      </c>
      <c r="D10" t="s">
        <v>54</v>
      </c>
      <c r="E10" t="s">
        <v>82</v>
      </c>
      <c r="F10" t="s">
        <v>116</v>
      </c>
      <c r="G10">
        <f t="shared" si="20"/>
        <v>0</v>
      </c>
      <c r="H10">
        <f t="shared" si="0"/>
        <v>1</v>
      </c>
      <c r="I10">
        <f t="shared" si="0"/>
        <v>0</v>
      </c>
      <c r="J10">
        <f t="shared" si="0"/>
        <v>0</v>
      </c>
      <c r="K10">
        <f t="shared" si="6"/>
        <v>1</v>
      </c>
      <c r="L10" t="s">
        <v>72</v>
      </c>
      <c r="M10" t="s">
        <v>58</v>
      </c>
      <c r="N10" t="str">
        <f t="shared" si="7"/>
        <v>Portugal</v>
      </c>
      <c r="O10" t="s">
        <v>74</v>
      </c>
      <c r="P10" t="s">
        <v>60</v>
      </c>
      <c r="Q10">
        <v>2</v>
      </c>
      <c r="R10">
        <v>2</v>
      </c>
      <c r="S10">
        <v>5</v>
      </c>
      <c r="T10">
        <v>1</v>
      </c>
      <c r="U10">
        <v>6</v>
      </c>
      <c r="V10">
        <v>5</v>
      </c>
      <c r="W10">
        <v>5</v>
      </c>
      <c r="X10">
        <f t="shared" si="8"/>
        <v>0.16666666666666666</v>
      </c>
      <c r="Y10">
        <f t="shared" si="9"/>
        <v>-0.20833333333333334</v>
      </c>
      <c r="Z10">
        <v>2</v>
      </c>
      <c r="AA10">
        <v>5</v>
      </c>
      <c r="AB10">
        <v>2</v>
      </c>
      <c r="AC10">
        <v>4</v>
      </c>
      <c r="AD10">
        <v>5</v>
      </c>
      <c r="AE10">
        <v>5</v>
      </c>
      <c r="AF10">
        <v>1</v>
      </c>
      <c r="AG10">
        <v>4</v>
      </c>
      <c r="AH10">
        <v>2</v>
      </c>
      <c r="AI10" s="35">
        <v>4</v>
      </c>
      <c r="AJ10">
        <v>5</v>
      </c>
      <c r="AK10">
        <v>2</v>
      </c>
      <c r="AL10">
        <v>3</v>
      </c>
      <c r="AM10">
        <v>2</v>
      </c>
      <c r="AN10">
        <v>3</v>
      </c>
      <c r="AO10">
        <v>4</v>
      </c>
      <c r="AP10">
        <v>5</v>
      </c>
      <c r="AQ10">
        <v>1</v>
      </c>
      <c r="AR10">
        <v>2</v>
      </c>
      <c r="AS10">
        <v>1</v>
      </c>
      <c r="AT10">
        <v>1</v>
      </c>
      <c r="AU10">
        <v>1</v>
      </c>
      <c r="AV10">
        <f t="shared" si="10"/>
        <v>1.2</v>
      </c>
      <c r="AW10">
        <v>6</v>
      </c>
      <c r="AX10">
        <v>6</v>
      </c>
      <c r="AY10">
        <f t="shared" si="1"/>
        <v>3.5</v>
      </c>
      <c r="AZ10">
        <f t="shared" si="11"/>
        <v>1</v>
      </c>
      <c r="BA10">
        <f t="shared" si="2"/>
        <v>3.25</v>
      </c>
      <c r="BB10">
        <f t="shared" si="12"/>
        <v>1</v>
      </c>
      <c r="BC10" t="s">
        <v>86</v>
      </c>
      <c r="BD10" t="s">
        <v>331</v>
      </c>
      <c r="BE10" t="s">
        <v>332</v>
      </c>
      <c r="BF10">
        <v>0</v>
      </c>
      <c r="BG10">
        <v>1</v>
      </c>
      <c r="BH10">
        <f t="shared" si="3"/>
        <v>1</v>
      </c>
      <c r="BI10">
        <v>1</v>
      </c>
      <c r="BJ10">
        <v>1</v>
      </c>
      <c r="BK10">
        <f t="shared" si="13"/>
        <v>0</v>
      </c>
      <c r="BL10" t="s">
        <v>106</v>
      </c>
      <c r="BM10" t="s">
        <v>90</v>
      </c>
      <c r="BN10" s="1">
        <v>4.0046296296296297E-3</v>
      </c>
      <c r="BP10" s="5" t="s">
        <v>1041</v>
      </c>
      <c r="BR10" s="11" t="b">
        <f t="shared" si="4"/>
        <v>0</v>
      </c>
      <c r="BS10" s="11" t="b">
        <f t="shared" si="4"/>
        <v>0</v>
      </c>
      <c r="BT10" s="11" t="b">
        <f t="shared" si="4"/>
        <v>0</v>
      </c>
      <c r="BU10" s="11" t="b">
        <f t="shared" si="4"/>
        <v>0</v>
      </c>
      <c r="BV10" s="11" t="b">
        <f t="shared" si="4"/>
        <v>0</v>
      </c>
      <c r="BW10" s="11" t="b">
        <f t="shared" si="4"/>
        <v>0</v>
      </c>
      <c r="BZ10" s="11" t="b">
        <f t="shared" si="14"/>
        <v>0</v>
      </c>
      <c r="CA10" s="11" t="b">
        <f t="shared" si="15"/>
        <v>0</v>
      </c>
      <c r="CB10" s="11" t="b">
        <f t="shared" si="16"/>
        <v>0</v>
      </c>
      <c r="CC10" s="11" t="b">
        <f t="shared" si="16"/>
        <v>0</v>
      </c>
      <c r="CD10" s="11" t="b">
        <f t="shared" si="16"/>
        <v>0</v>
      </c>
      <c r="CE10" s="11" t="b">
        <f t="shared" si="16"/>
        <v>0</v>
      </c>
      <c r="CF10" s="11" t="b">
        <f t="shared" si="16"/>
        <v>0</v>
      </c>
      <c r="CG10" s="11" t="b">
        <f t="shared" si="16"/>
        <v>0</v>
      </c>
      <c r="CH10" s="11" t="b">
        <f t="shared" si="16"/>
        <v>0</v>
      </c>
      <c r="CI10" s="11" t="b">
        <f t="shared" si="16"/>
        <v>0</v>
      </c>
      <c r="CJ10" s="11" t="b">
        <f t="shared" si="16"/>
        <v>0</v>
      </c>
      <c r="CK10" s="11" t="b">
        <f t="shared" si="16"/>
        <v>0</v>
      </c>
      <c r="CL10" s="11" t="b">
        <f t="shared" si="16"/>
        <v>0</v>
      </c>
      <c r="CM10" s="11" t="b">
        <f t="shared" si="16"/>
        <v>0</v>
      </c>
      <c r="CN10" s="11" t="b">
        <f t="shared" si="16"/>
        <v>0</v>
      </c>
      <c r="CO10" s="11" t="b">
        <f t="shared" si="17"/>
        <v>0</v>
      </c>
      <c r="CP10" s="11" t="b">
        <f t="shared" si="18"/>
        <v>0</v>
      </c>
      <c r="CQ10" s="11" t="b">
        <f t="shared" si="19"/>
        <v>0</v>
      </c>
    </row>
    <row r="11" spans="1:96">
      <c r="A11" t="s">
        <v>333</v>
      </c>
      <c r="B11" t="s">
        <v>334</v>
      </c>
      <c r="C11" t="s">
        <v>281</v>
      </c>
      <c r="D11" t="s">
        <v>70</v>
      </c>
      <c r="E11" t="s">
        <v>144</v>
      </c>
      <c r="F11" t="s">
        <v>83</v>
      </c>
      <c r="G11">
        <f t="shared" si="20"/>
        <v>0</v>
      </c>
      <c r="H11">
        <f t="shared" si="0"/>
        <v>0</v>
      </c>
      <c r="I11">
        <f t="shared" si="0"/>
        <v>1</v>
      </c>
      <c r="J11">
        <f t="shared" si="0"/>
        <v>0</v>
      </c>
      <c r="K11">
        <f t="shared" si="6"/>
        <v>1</v>
      </c>
      <c r="L11" t="s">
        <v>72</v>
      </c>
      <c r="M11" t="s">
        <v>73</v>
      </c>
      <c r="N11" t="str">
        <f t="shared" si="7"/>
        <v>USA</v>
      </c>
      <c r="O11" t="s">
        <v>74</v>
      </c>
      <c r="P11" t="s">
        <v>60</v>
      </c>
      <c r="Q11">
        <v>3</v>
      </c>
      <c r="R11">
        <v>3</v>
      </c>
      <c r="S11">
        <v>2</v>
      </c>
      <c r="T11">
        <v>4</v>
      </c>
      <c r="U11">
        <v>5</v>
      </c>
      <c r="V11">
        <v>4</v>
      </c>
      <c r="W11">
        <v>5</v>
      </c>
      <c r="X11">
        <f t="shared" si="8"/>
        <v>-8.3333333333333329E-2</v>
      </c>
      <c r="Y11">
        <f t="shared" si="9"/>
        <v>-8.3333333333333329E-2</v>
      </c>
      <c r="Z11">
        <v>5</v>
      </c>
      <c r="AA11">
        <v>5</v>
      </c>
      <c r="AB11">
        <v>5</v>
      </c>
      <c r="AC11">
        <v>6</v>
      </c>
      <c r="AD11">
        <v>5</v>
      </c>
      <c r="AE11">
        <v>6</v>
      </c>
      <c r="AF11">
        <v>4</v>
      </c>
      <c r="AG11">
        <v>2</v>
      </c>
      <c r="AH11">
        <v>4</v>
      </c>
      <c r="AI11" s="35">
        <v>5</v>
      </c>
      <c r="AJ11">
        <v>2</v>
      </c>
      <c r="AK11">
        <v>6</v>
      </c>
      <c r="AL11">
        <v>6</v>
      </c>
      <c r="AM11">
        <v>6</v>
      </c>
      <c r="AN11">
        <v>6</v>
      </c>
      <c r="AO11">
        <v>6</v>
      </c>
      <c r="AP11">
        <v>5</v>
      </c>
      <c r="AQ11">
        <v>6</v>
      </c>
      <c r="AR11">
        <v>6</v>
      </c>
      <c r="AS11">
        <v>6</v>
      </c>
      <c r="AT11">
        <v>6</v>
      </c>
      <c r="AU11">
        <v>6</v>
      </c>
      <c r="AV11">
        <f t="shared" si="10"/>
        <v>6</v>
      </c>
      <c r="AW11">
        <v>6</v>
      </c>
      <c r="AX11">
        <v>5</v>
      </c>
      <c r="AY11">
        <f t="shared" si="1"/>
        <v>5.25</v>
      </c>
      <c r="AZ11">
        <f t="shared" si="11"/>
        <v>1</v>
      </c>
      <c r="BA11">
        <f t="shared" si="2"/>
        <v>5</v>
      </c>
      <c r="BB11">
        <f t="shared" si="12"/>
        <v>1</v>
      </c>
      <c r="BC11" t="s">
        <v>297</v>
      </c>
      <c r="BD11" t="s">
        <v>335</v>
      </c>
      <c r="BE11" t="s">
        <v>336</v>
      </c>
      <c r="BF11">
        <v>1</v>
      </c>
      <c r="BH11">
        <f t="shared" si="3"/>
        <v>1</v>
      </c>
      <c r="BI11">
        <v>1</v>
      </c>
      <c r="BJ11">
        <v>1</v>
      </c>
      <c r="BK11">
        <f t="shared" si="13"/>
        <v>0</v>
      </c>
      <c r="BL11" t="s">
        <v>300</v>
      </c>
      <c r="BM11" t="s">
        <v>301</v>
      </c>
      <c r="BN11" s="1">
        <v>4.1203703703703706E-3</v>
      </c>
      <c r="BO11" t="s">
        <v>337</v>
      </c>
      <c r="BP11" s="5" t="s">
        <v>1051</v>
      </c>
      <c r="BQ11" s="5" t="s">
        <v>1146</v>
      </c>
      <c r="BR11" s="11" t="b">
        <f t="shared" si="4"/>
        <v>0</v>
      </c>
      <c r="BS11" s="11" t="b">
        <f t="shared" si="4"/>
        <v>0</v>
      </c>
      <c r="BT11" s="11" t="b">
        <f t="shared" si="4"/>
        <v>0</v>
      </c>
      <c r="BU11" s="11" t="b">
        <f t="shared" si="4"/>
        <v>0</v>
      </c>
      <c r="BV11" s="11" t="b">
        <f t="shared" si="4"/>
        <v>0</v>
      </c>
      <c r="BW11" s="11" t="b">
        <f t="shared" si="4"/>
        <v>0</v>
      </c>
      <c r="BX11" s="5" t="s">
        <v>1052</v>
      </c>
      <c r="BY11" s="5" t="s">
        <v>1053</v>
      </c>
      <c r="BZ11" s="11" t="b">
        <f t="shared" si="14"/>
        <v>0</v>
      </c>
      <c r="CA11" s="11" t="b">
        <f t="shared" si="15"/>
        <v>0</v>
      </c>
      <c r="CB11" s="11" t="b">
        <f t="shared" si="16"/>
        <v>0</v>
      </c>
      <c r="CC11" s="11" t="b">
        <f t="shared" si="16"/>
        <v>0</v>
      </c>
      <c r="CD11" s="11" t="b">
        <f t="shared" si="16"/>
        <v>0</v>
      </c>
      <c r="CE11" s="11" t="b">
        <f t="shared" si="16"/>
        <v>0</v>
      </c>
      <c r="CF11" s="11" t="b">
        <f t="shared" si="16"/>
        <v>0</v>
      </c>
      <c r="CG11" s="11" t="b">
        <f t="shared" si="16"/>
        <v>0</v>
      </c>
      <c r="CH11" s="11" t="b">
        <f t="shared" si="16"/>
        <v>0</v>
      </c>
      <c r="CI11" s="11" t="b">
        <f t="shared" si="16"/>
        <v>0</v>
      </c>
      <c r="CJ11" s="11" t="b">
        <f t="shared" si="16"/>
        <v>0</v>
      </c>
      <c r="CK11" s="11" t="b">
        <f t="shared" si="16"/>
        <v>0</v>
      </c>
      <c r="CL11" s="11" t="b">
        <f t="shared" si="16"/>
        <v>1</v>
      </c>
      <c r="CM11" s="11" t="b">
        <f t="shared" si="16"/>
        <v>0</v>
      </c>
      <c r="CN11" s="11" t="b">
        <f t="shared" si="16"/>
        <v>0</v>
      </c>
      <c r="CO11" s="11" t="b">
        <f t="shared" si="17"/>
        <v>0</v>
      </c>
      <c r="CP11" s="11" t="b">
        <f t="shared" si="18"/>
        <v>0</v>
      </c>
      <c r="CQ11" s="11" t="b">
        <f t="shared" si="19"/>
        <v>0</v>
      </c>
      <c r="CR11" t="s">
        <v>338</v>
      </c>
    </row>
    <row r="12" spans="1:96">
      <c r="A12" t="s">
        <v>339</v>
      </c>
      <c r="B12" t="s">
        <v>340</v>
      </c>
      <c r="C12" t="s">
        <v>281</v>
      </c>
      <c r="D12" t="s">
        <v>54</v>
      </c>
      <c r="E12" t="s">
        <v>144</v>
      </c>
      <c r="F12" t="s">
        <v>116</v>
      </c>
      <c r="G12">
        <f t="shared" si="20"/>
        <v>0</v>
      </c>
      <c r="H12">
        <f t="shared" si="0"/>
        <v>1</v>
      </c>
      <c r="I12">
        <f t="shared" si="0"/>
        <v>0</v>
      </c>
      <c r="J12">
        <f t="shared" si="0"/>
        <v>0</v>
      </c>
      <c r="K12">
        <f t="shared" si="6"/>
        <v>1</v>
      </c>
      <c r="L12" t="s">
        <v>96</v>
      </c>
      <c r="M12" t="s">
        <v>125</v>
      </c>
      <c r="N12" t="str">
        <f t="shared" si="7"/>
        <v>United Kingdom</v>
      </c>
      <c r="O12" t="s">
        <v>74</v>
      </c>
      <c r="P12" t="s">
        <v>98</v>
      </c>
      <c r="Q12">
        <v>4</v>
      </c>
      <c r="R12">
        <v>1</v>
      </c>
      <c r="S12">
        <v>5</v>
      </c>
      <c r="T12">
        <v>1</v>
      </c>
      <c r="U12">
        <v>3</v>
      </c>
      <c r="V12">
        <v>4</v>
      </c>
      <c r="W12">
        <v>5</v>
      </c>
      <c r="X12">
        <f t="shared" si="8"/>
        <v>0.29166666666666669</v>
      </c>
      <c r="Y12">
        <f t="shared" si="9"/>
        <v>-0.125</v>
      </c>
      <c r="Z12">
        <v>4</v>
      </c>
      <c r="AA12">
        <v>5</v>
      </c>
      <c r="AB12">
        <v>4</v>
      </c>
      <c r="AC12">
        <v>3</v>
      </c>
      <c r="AD12">
        <v>2</v>
      </c>
      <c r="AE12">
        <v>5</v>
      </c>
      <c r="AF12">
        <v>2</v>
      </c>
      <c r="AG12">
        <v>4</v>
      </c>
      <c r="AH12">
        <v>2</v>
      </c>
      <c r="AI12" s="35">
        <v>5</v>
      </c>
      <c r="AJ12">
        <v>5</v>
      </c>
      <c r="AK12">
        <v>1</v>
      </c>
      <c r="AL12">
        <v>5</v>
      </c>
      <c r="AM12">
        <v>6</v>
      </c>
      <c r="AN12">
        <v>5</v>
      </c>
      <c r="AO12">
        <v>5</v>
      </c>
      <c r="AP12">
        <v>1</v>
      </c>
      <c r="AQ12">
        <v>4</v>
      </c>
      <c r="AR12">
        <v>3</v>
      </c>
      <c r="AS12">
        <v>4</v>
      </c>
      <c r="AT12">
        <v>1</v>
      </c>
      <c r="AU12">
        <v>1</v>
      </c>
      <c r="AV12">
        <f t="shared" si="10"/>
        <v>2.6</v>
      </c>
      <c r="AW12">
        <v>6</v>
      </c>
      <c r="AX12">
        <v>5</v>
      </c>
      <c r="AY12">
        <f t="shared" si="1"/>
        <v>4.125</v>
      </c>
      <c r="AZ12">
        <f t="shared" si="11"/>
        <v>1</v>
      </c>
      <c r="BA12">
        <f t="shared" si="2"/>
        <v>3.375</v>
      </c>
      <c r="BB12">
        <f t="shared" si="12"/>
        <v>1</v>
      </c>
      <c r="BC12" t="s">
        <v>341</v>
      </c>
      <c r="BD12" t="s">
        <v>342</v>
      </c>
      <c r="BE12" t="s">
        <v>343</v>
      </c>
      <c r="BF12">
        <v>1</v>
      </c>
      <c r="BH12">
        <f t="shared" si="3"/>
        <v>1</v>
      </c>
      <c r="BI12">
        <v>1</v>
      </c>
      <c r="BJ12">
        <v>3</v>
      </c>
      <c r="BK12">
        <f t="shared" si="13"/>
        <v>1</v>
      </c>
      <c r="BL12" t="s">
        <v>344</v>
      </c>
      <c r="BM12" t="s">
        <v>308</v>
      </c>
      <c r="BN12" s="1">
        <v>7.5000000000000006E-3</v>
      </c>
      <c r="BP12" s="5" t="s">
        <v>1041</v>
      </c>
      <c r="BR12" s="11" t="b">
        <f t="shared" si="4"/>
        <v>0</v>
      </c>
      <c r="BS12" s="11" t="b">
        <f t="shared" si="4"/>
        <v>0</v>
      </c>
      <c r="BT12" s="11" t="b">
        <f t="shared" si="4"/>
        <v>0</v>
      </c>
      <c r="BU12" s="11" t="b">
        <f t="shared" si="4"/>
        <v>0</v>
      </c>
      <c r="BV12" s="11" t="b">
        <f t="shared" si="4"/>
        <v>0</v>
      </c>
      <c r="BW12" s="11" t="b">
        <f t="shared" si="4"/>
        <v>0</v>
      </c>
      <c r="BZ12" s="11" t="b">
        <f t="shared" si="14"/>
        <v>0</v>
      </c>
      <c r="CA12" s="11" t="b">
        <f t="shared" si="15"/>
        <v>0</v>
      </c>
      <c r="CB12" s="11" t="b">
        <f t="shared" si="16"/>
        <v>0</v>
      </c>
      <c r="CC12" s="11" t="b">
        <f t="shared" si="16"/>
        <v>0</v>
      </c>
      <c r="CD12" s="11" t="b">
        <f t="shared" si="16"/>
        <v>0</v>
      </c>
      <c r="CE12" s="11" t="b">
        <f t="shared" si="16"/>
        <v>0</v>
      </c>
      <c r="CF12" s="11" t="b">
        <f t="shared" si="16"/>
        <v>0</v>
      </c>
      <c r="CG12" s="11" t="b">
        <f t="shared" si="16"/>
        <v>0</v>
      </c>
      <c r="CH12" s="11" t="b">
        <f t="shared" si="16"/>
        <v>0</v>
      </c>
      <c r="CI12" s="11" t="b">
        <f t="shared" si="16"/>
        <v>0</v>
      </c>
      <c r="CJ12" s="11" t="b">
        <f t="shared" si="16"/>
        <v>0</v>
      </c>
      <c r="CK12" s="11" t="b">
        <f t="shared" si="16"/>
        <v>0</v>
      </c>
      <c r="CL12" s="11" t="b">
        <f t="shared" si="16"/>
        <v>0</v>
      </c>
      <c r="CM12" s="11" t="b">
        <f t="shared" si="16"/>
        <v>0</v>
      </c>
      <c r="CN12" s="11" t="b">
        <f t="shared" si="16"/>
        <v>0</v>
      </c>
      <c r="CO12" s="11" t="b">
        <f t="shared" si="17"/>
        <v>0</v>
      </c>
      <c r="CP12" s="11" t="b">
        <f t="shared" si="18"/>
        <v>0</v>
      </c>
      <c r="CQ12" s="11" t="b">
        <f t="shared" si="19"/>
        <v>0</v>
      </c>
    </row>
    <row r="13" spans="1:96">
      <c r="A13" t="s">
        <v>345</v>
      </c>
      <c r="B13" t="s">
        <v>346</v>
      </c>
      <c r="C13" t="s">
        <v>281</v>
      </c>
      <c r="D13" t="s">
        <v>54</v>
      </c>
      <c r="E13" t="s">
        <v>144</v>
      </c>
      <c r="F13" t="s">
        <v>116</v>
      </c>
      <c r="G13">
        <f t="shared" si="20"/>
        <v>0</v>
      </c>
      <c r="H13">
        <f t="shared" si="0"/>
        <v>1</v>
      </c>
      <c r="I13">
        <f t="shared" si="0"/>
        <v>0</v>
      </c>
      <c r="J13">
        <f t="shared" si="0"/>
        <v>0</v>
      </c>
      <c r="K13">
        <f t="shared" si="6"/>
        <v>1</v>
      </c>
      <c r="L13" t="s">
        <v>347</v>
      </c>
      <c r="M13" t="s">
        <v>58</v>
      </c>
      <c r="N13" t="str">
        <f t="shared" si="7"/>
        <v>Portugal</v>
      </c>
      <c r="O13" t="s">
        <v>59</v>
      </c>
      <c r="P13" t="s">
        <v>60</v>
      </c>
      <c r="Q13">
        <v>1</v>
      </c>
      <c r="R13">
        <v>6</v>
      </c>
      <c r="S13">
        <v>4</v>
      </c>
      <c r="T13">
        <v>1</v>
      </c>
      <c r="U13">
        <v>4</v>
      </c>
      <c r="V13">
        <v>5</v>
      </c>
      <c r="W13">
        <v>4</v>
      </c>
      <c r="X13">
        <f t="shared" si="8"/>
        <v>-8.3333333333333329E-2</v>
      </c>
      <c r="Y13">
        <f t="shared" si="9"/>
        <v>-8.3333333333333329E-2</v>
      </c>
      <c r="Z13">
        <v>6</v>
      </c>
      <c r="AA13">
        <v>6</v>
      </c>
      <c r="AB13">
        <v>6</v>
      </c>
      <c r="AC13">
        <v>6</v>
      </c>
      <c r="AD13">
        <v>6</v>
      </c>
      <c r="AE13">
        <v>6</v>
      </c>
      <c r="AF13">
        <v>5</v>
      </c>
      <c r="AG13">
        <v>0</v>
      </c>
      <c r="AH13">
        <v>6</v>
      </c>
      <c r="AI13" s="35">
        <v>6</v>
      </c>
      <c r="AJ13">
        <v>6</v>
      </c>
      <c r="AK13">
        <v>6</v>
      </c>
      <c r="AL13">
        <v>6</v>
      </c>
      <c r="AM13">
        <v>6</v>
      </c>
      <c r="AN13">
        <v>6</v>
      </c>
      <c r="AO13">
        <v>6</v>
      </c>
      <c r="AP13">
        <v>6</v>
      </c>
      <c r="AQ13">
        <v>4</v>
      </c>
      <c r="AR13">
        <v>4</v>
      </c>
      <c r="AS13">
        <v>4</v>
      </c>
      <c r="AT13">
        <v>4</v>
      </c>
      <c r="AU13">
        <v>4</v>
      </c>
      <c r="AV13">
        <f t="shared" si="10"/>
        <v>4</v>
      </c>
      <c r="AW13">
        <v>6</v>
      </c>
      <c r="AX13">
        <v>0</v>
      </c>
      <c r="AY13">
        <f t="shared" si="1"/>
        <v>6</v>
      </c>
      <c r="AZ13">
        <f t="shared" si="11"/>
        <v>1</v>
      </c>
      <c r="BA13">
        <f t="shared" si="2"/>
        <v>5.875</v>
      </c>
      <c r="BB13">
        <f t="shared" si="12"/>
        <v>1</v>
      </c>
      <c r="BC13" t="s">
        <v>282</v>
      </c>
      <c r="BD13" t="s">
        <v>335</v>
      </c>
      <c r="BE13" t="s">
        <v>348</v>
      </c>
      <c r="BF13">
        <v>1</v>
      </c>
      <c r="BH13">
        <f t="shared" si="3"/>
        <v>1</v>
      </c>
      <c r="BI13">
        <v>1</v>
      </c>
      <c r="BJ13">
        <v>1</v>
      </c>
      <c r="BK13">
        <f t="shared" si="13"/>
        <v>0</v>
      </c>
      <c r="BL13" t="s">
        <v>292</v>
      </c>
      <c r="BM13" t="s">
        <v>286</v>
      </c>
      <c r="BN13" s="1">
        <v>5.3587962962962964E-3</v>
      </c>
      <c r="BO13" t="s">
        <v>349</v>
      </c>
      <c r="BP13" s="5" t="s">
        <v>736</v>
      </c>
      <c r="BQ13" s="5" t="s">
        <v>1147</v>
      </c>
      <c r="BR13" s="11" t="b">
        <f t="shared" ref="BR13:BW19" si="21">ISNUMBER(SEARCH(BR$2,$BQ13))</f>
        <v>0</v>
      </c>
      <c r="BS13" s="11" t="b">
        <f t="shared" si="21"/>
        <v>0</v>
      </c>
      <c r="BT13" s="11" t="b">
        <f t="shared" si="21"/>
        <v>0</v>
      </c>
      <c r="BU13" s="11" t="b">
        <f t="shared" si="21"/>
        <v>0</v>
      </c>
      <c r="BV13" s="11" t="b">
        <f t="shared" si="21"/>
        <v>1</v>
      </c>
      <c r="BW13" s="11" t="b">
        <f t="shared" si="21"/>
        <v>0</v>
      </c>
      <c r="BZ13" s="11" t="b">
        <f t="shared" si="14"/>
        <v>0</v>
      </c>
      <c r="CA13" s="11" t="b">
        <f t="shared" si="15"/>
        <v>0</v>
      </c>
      <c r="CB13" s="11" t="b">
        <f t="shared" si="16"/>
        <v>0</v>
      </c>
      <c r="CC13" s="11" t="b">
        <f t="shared" si="16"/>
        <v>0</v>
      </c>
      <c r="CD13" s="11" t="b">
        <f t="shared" si="16"/>
        <v>0</v>
      </c>
      <c r="CE13" s="11" t="b">
        <f t="shared" si="16"/>
        <v>0</v>
      </c>
      <c r="CF13" s="11" t="b">
        <f t="shared" si="16"/>
        <v>0</v>
      </c>
      <c r="CG13" s="11" t="b">
        <f t="shared" si="16"/>
        <v>0</v>
      </c>
      <c r="CH13" s="11" t="b">
        <f t="shared" si="16"/>
        <v>0</v>
      </c>
      <c r="CI13" s="11" t="b">
        <f t="shared" si="16"/>
        <v>0</v>
      </c>
      <c r="CJ13" s="11" t="b">
        <f t="shared" si="16"/>
        <v>0</v>
      </c>
      <c r="CK13" s="11" t="b">
        <f t="shared" si="16"/>
        <v>0</v>
      </c>
      <c r="CL13" s="11" t="b">
        <f t="shared" si="16"/>
        <v>0</v>
      </c>
      <c r="CM13" s="11" t="b">
        <f t="shared" si="16"/>
        <v>0</v>
      </c>
      <c r="CN13" s="11" t="b">
        <f t="shared" si="16"/>
        <v>0</v>
      </c>
      <c r="CO13" s="11" t="b">
        <f t="shared" si="17"/>
        <v>0</v>
      </c>
      <c r="CP13" s="11" t="b">
        <f t="shared" si="18"/>
        <v>0</v>
      </c>
      <c r="CQ13" s="11" t="b">
        <f t="shared" si="19"/>
        <v>0</v>
      </c>
    </row>
    <row r="14" spans="1:96">
      <c r="A14" t="s">
        <v>350</v>
      </c>
      <c r="B14" t="s">
        <v>351</v>
      </c>
      <c r="C14" t="s">
        <v>281</v>
      </c>
      <c r="D14" t="s">
        <v>54</v>
      </c>
      <c r="E14" t="s">
        <v>82</v>
      </c>
      <c r="F14" t="s">
        <v>83</v>
      </c>
      <c r="G14">
        <f t="shared" si="20"/>
        <v>0</v>
      </c>
      <c r="H14">
        <f t="shared" si="0"/>
        <v>0</v>
      </c>
      <c r="I14">
        <f t="shared" si="0"/>
        <v>1</v>
      </c>
      <c r="J14">
        <f t="shared" si="0"/>
        <v>0</v>
      </c>
      <c r="K14">
        <f t="shared" si="6"/>
        <v>1</v>
      </c>
      <c r="L14" t="s">
        <v>124</v>
      </c>
      <c r="M14" t="s">
        <v>254</v>
      </c>
      <c r="N14" t="str">
        <f t="shared" si="7"/>
        <v>Poland</v>
      </c>
      <c r="O14" t="s">
        <v>59</v>
      </c>
      <c r="P14" t="s">
        <v>60</v>
      </c>
      <c r="Q14">
        <v>0</v>
      </c>
      <c r="R14">
        <v>3</v>
      </c>
      <c r="S14">
        <v>1</v>
      </c>
      <c r="T14">
        <v>2</v>
      </c>
      <c r="U14">
        <v>1</v>
      </c>
      <c r="V14">
        <v>3</v>
      </c>
      <c r="W14">
        <v>0</v>
      </c>
      <c r="X14">
        <f t="shared" si="8"/>
        <v>-0.16666666666666666</v>
      </c>
      <c r="Y14">
        <f t="shared" si="9"/>
        <v>0.16666666666666666</v>
      </c>
      <c r="Z14">
        <v>2</v>
      </c>
      <c r="AA14">
        <v>4</v>
      </c>
      <c r="AB14">
        <v>4</v>
      </c>
      <c r="AC14">
        <v>4</v>
      </c>
      <c r="AD14">
        <v>4</v>
      </c>
      <c r="AE14">
        <v>4</v>
      </c>
      <c r="AF14">
        <v>3</v>
      </c>
      <c r="AG14">
        <v>3</v>
      </c>
      <c r="AH14">
        <v>3</v>
      </c>
      <c r="AI14" s="35">
        <v>2</v>
      </c>
      <c r="AJ14">
        <v>2</v>
      </c>
      <c r="AK14">
        <v>2</v>
      </c>
      <c r="AL14">
        <v>2</v>
      </c>
      <c r="AM14">
        <v>2</v>
      </c>
      <c r="AN14">
        <v>2</v>
      </c>
      <c r="AO14">
        <v>3</v>
      </c>
      <c r="AP14">
        <v>2</v>
      </c>
      <c r="AQ14">
        <v>3</v>
      </c>
      <c r="AR14">
        <v>2</v>
      </c>
      <c r="AS14">
        <v>3</v>
      </c>
      <c r="AT14">
        <v>3</v>
      </c>
      <c r="AU14">
        <v>1</v>
      </c>
      <c r="AV14">
        <f t="shared" si="10"/>
        <v>2.4</v>
      </c>
      <c r="AW14">
        <v>6</v>
      </c>
      <c r="AX14">
        <v>2</v>
      </c>
      <c r="AY14">
        <f t="shared" si="1"/>
        <v>2.125</v>
      </c>
      <c r="AZ14">
        <f t="shared" si="11"/>
        <v>0</v>
      </c>
      <c r="BA14">
        <f t="shared" si="2"/>
        <v>3.5</v>
      </c>
      <c r="BB14">
        <f t="shared" si="12"/>
        <v>1</v>
      </c>
      <c r="BC14" t="s">
        <v>86</v>
      </c>
      <c r="BD14" t="s">
        <v>352</v>
      </c>
      <c r="BE14" t="s">
        <v>353</v>
      </c>
      <c r="BF14">
        <v>1</v>
      </c>
      <c r="BH14">
        <f t="shared" si="3"/>
        <v>1</v>
      </c>
      <c r="BI14">
        <v>1</v>
      </c>
      <c r="BJ14">
        <v>1</v>
      </c>
      <c r="BK14">
        <f t="shared" si="13"/>
        <v>0</v>
      </c>
      <c r="BL14" t="s">
        <v>156</v>
      </c>
      <c r="BM14" t="s">
        <v>157</v>
      </c>
      <c r="BN14" s="1">
        <v>7.2106481481481475E-3</v>
      </c>
      <c r="BP14" s="5" t="s">
        <v>1041</v>
      </c>
      <c r="BR14" s="11" t="b">
        <f t="shared" si="21"/>
        <v>0</v>
      </c>
      <c r="BS14" s="11" t="b">
        <f t="shared" si="21"/>
        <v>0</v>
      </c>
      <c r="BT14" s="11" t="b">
        <f t="shared" si="21"/>
        <v>0</v>
      </c>
      <c r="BU14" s="11" t="b">
        <f t="shared" si="21"/>
        <v>0</v>
      </c>
      <c r="BV14" s="11" t="b">
        <f t="shared" si="21"/>
        <v>0</v>
      </c>
      <c r="BW14" s="11" t="b">
        <f t="shared" si="21"/>
        <v>0</v>
      </c>
      <c r="BZ14" s="11" t="b">
        <f t="shared" si="14"/>
        <v>0</v>
      </c>
      <c r="CA14" s="11" t="b">
        <f t="shared" si="15"/>
        <v>0</v>
      </c>
      <c r="CB14" s="11" t="b">
        <f t="shared" si="16"/>
        <v>0</v>
      </c>
      <c r="CC14" s="11" t="b">
        <f t="shared" si="16"/>
        <v>0</v>
      </c>
      <c r="CD14" s="11" t="b">
        <f t="shared" si="16"/>
        <v>0</v>
      </c>
      <c r="CE14" s="11" t="b">
        <f t="shared" si="16"/>
        <v>0</v>
      </c>
      <c r="CF14" s="11" t="b">
        <f t="shared" si="16"/>
        <v>0</v>
      </c>
      <c r="CG14" s="11" t="b">
        <f t="shared" si="16"/>
        <v>0</v>
      </c>
      <c r="CH14" s="11" t="b">
        <f t="shared" si="16"/>
        <v>0</v>
      </c>
      <c r="CI14" s="11" t="b">
        <f t="shared" si="16"/>
        <v>0</v>
      </c>
      <c r="CJ14" s="11" t="b">
        <f t="shared" si="16"/>
        <v>0</v>
      </c>
      <c r="CK14" s="11" t="b">
        <f t="shared" si="16"/>
        <v>0</v>
      </c>
      <c r="CL14" s="11" t="b">
        <f t="shared" si="16"/>
        <v>0</v>
      </c>
      <c r="CM14" s="11" t="b">
        <f t="shared" si="16"/>
        <v>0</v>
      </c>
      <c r="CN14" s="11" t="b">
        <f t="shared" si="16"/>
        <v>0</v>
      </c>
      <c r="CO14" s="11" t="b">
        <f t="shared" si="17"/>
        <v>0</v>
      </c>
      <c r="CP14" s="11" t="b">
        <f t="shared" si="18"/>
        <v>0</v>
      </c>
      <c r="CQ14" s="11" t="b">
        <f t="shared" si="19"/>
        <v>0</v>
      </c>
    </row>
    <row r="15" spans="1:96">
      <c r="A15" t="s">
        <v>354</v>
      </c>
      <c r="B15" t="s">
        <v>355</v>
      </c>
      <c r="C15" t="s">
        <v>281</v>
      </c>
      <c r="D15" t="s">
        <v>54</v>
      </c>
      <c r="E15" t="s">
        <v>144</v>
      </c>
      <c r="F15" t="s">
        <v>356</v>
      </c>
      <c r="G15">
        <f t="shared" si="20"/>
        <v>1</v>
      </c>
      <c r="H15">
        <f t="shared" si="0"/>
        <v>1</v>
      </c>
      <c r="I15">
        <f t="shared" si="0"/>
        <v>1</v>
      </c>
      <c r="J15">
        <f t="shared" si="0"/>
        <v>0</v>
      </c>
      <c r="K15">
        <f t="shared" si="6"/>
        <v>3</v>
      </c>
      <c r="L15" t="s">
        <v>72</v>
      </c>
      <c r="M15" t="s">
        <v>109</v>
      </c>
      <c r="N15" t="str">
        <f t="shared" si="7"/>
        <v>UK</v>
      </c>
      <c r="O15" t="s">
        <v>59</v>
      </c>
      <c r="P15" t="s">
        <v>98</v>
      </c>
      <c r="Q15">
        <v>5</v>
      </c>
      <c r="R15">
        <v>3</v>
      </c>
      <c r="S15">
        <v>4</v>
      </c>
      <c r="T15">
        <v>2</v>
      </c>
      <c r="U15">
        <v>3</v>
      </c>
      <c r="V15">
        <v>4</v>
      </c>
      <c r="W15">
        <v>3</v>
      </c>
      <c r="X15">
        <f t="shared" si="8"/>
        <v>0.16666666666666666</v>
      </c>
      <c r="Y15">
        <f t="shared" si="9"/>
        <v>0</v>
      </c>
      <c r="Z15">
        <v>5</v>
      </c>
      <c r="AA15">
        <v>4</v>
      </c>
      <c r="AB15">
        <v>3</v>
      </c>
      <c r="AC15">
        <v>5</v>
      </c>
      <c r="AD15">
        <v>4</v>
      </c>
      <c r="AE15">
        <v>6</v>
      </c>
      <c r="AF15">
        <v>5</v>
      </c>
      <c r="AG15">
        <v>1</v>
      </c>
      <c r="AH15">
        <v>5</v>
      </c>
      <c r="AI15" s="35">
        <v>5</v>
      </c>
      <c r="AJ15">
        <v>5</v>
      </c>
      <c r="AK15">
        <v>5</v>
      </c>
      <c r="AL15">
        <v>5</v>
      </c>
      <c r="AM15">
        <v>4</v>
      </c>
      <c r="AN15">
        <v>5</v>
      </c>
      <c r="AO15">
        <v>5</v>
      </c>
      <c r="AP15">
        <v>6</v>
      </c>
      <c r="AQ15">
        <v>5</v>
      </c>
      <c r="AR15">
        <v>5</v>
      </c>
      <c r="AS15">
        <v>6</v>
      </c>
      <c r="AT15">
        <v>6</v>
      </c>
      <c r="AU15">
        <v>6</v>
      </c>
      <c r="AV15">
        <f t="shared" si="10"/>
        <v>5.6</v>
      </c>
      <c r="AW15">
        <v>6</v>
      </c>
      <c r="AX15">
        <v>5</v>
      </c>
      <c r="AY15">
        <f t="shared" si="1"/>
        <v>5</v>
      </c>
      <c r="AZ15">
        <f t="shared" si="11"/>
        <v>1</v>
      </c>
      <c r="BA15">
        <f t="shared" si="2"/>
        <v>4.625</v>
      </c>
      <c r="BB15">
        <f t="shared" si="12"/>
        <v>1</v>
      </c>
      <c r="BC15" t="s">
        <v>357</v>
      </c>
      <c r="BD15" t="s">
        <v>358</v>
      </c>
      <c r="BE15" t="s">
        <v>359</v>
      </c>
      <c r="BF15">
        <v>4</v>
      </c>
      <c r="BH15">
        <f t="shared" si="3"/>
        <v>4</v>
      </c>
      <c r="BI15">
        <v>1</v>
      </c>
      <c r="BJ15">
        <v>4</v>
      </c>
      <c r="BK15">
        <f t="shared" si="13"/>
        <v>1</v>
      </c>
      <c r="BL15" t="s">
        <v>360</v>
      </c>
      <c r="BM15" t="s">
        <v>361</v>
      </c>
      <c r="BN15" s="1">
        <v>4.3749999999999995E-3</v>
      </c>
      <c r="BO15" t="s">
        <v>362</v>
      </c>
      <c r="BP15" s="5" t="s">
        <v>1042</v>
      </c>
      <c r="BR15" s="11" t="b">
        <f t="shared" si="21"/>
        <v>0</v>
      </c>
      <c r="BS15" s="11" t="b">
        <f t="shared" si="21"/>
        <v>0</v>
      </c>
      <c r="BT15" s="11" t="b">
        <f t="shared" si="21"/>
        <v>0</v>
      </c>
      <c r="BU15" s="11" t="b">
        <f t="shared" si="21"/>
        <v>0</v>
      </c>
      <c r="BV15" s="11" t="b">
        <f t="shared" si="21"/>
        <v>0</v>
      </c>
      <c r="BW15" s="11" t="b">
        <f t="shared" si="21"/>
        <v>0</v>
      </c>
      <c r="BX15" s="5" t="s">
        <v>1054</v>
      </c>
      <c r="BZ15" s="11" t="b">
        <f t="shared" si="14"/>
        <v>0</v>
      </c>
      <c r="CA15" s="11" t="b">
        <f t="shared" si="15"/>
        <v>1</v>
      </c>
      <c r="CB15" s="11" t="b">
        <f t="shared" si="16"/>
        <v>0</v>
      </c>
      <c r="CC15" s="11" t="b">
        <f t="shared" si="16"/>
        <v>0</v>
      </c>
      <c r="CD15" s="11" t="b">
        <f t="shared" si="16"/>
        <v>0</v>
      </c>
      <c r="CE15" s="11" t="b">
        <f t="shared" si="16"/>
        <v>0</v>
      </c>
      <c r="CF15" s="11" t="b">
        <f t="shared" si="16"/>
        <v>0</v>
      </c>
      <c r="CG15" s="11" t="b">
        <f t="shared" si="16"/>
        <v>0</v>
      </c>
      <c r="CH15" s="11" t="b">
        <f t="shared" si="16"/>
        <v>0</v>
      </c>
      <c r="CI15" s="11" t="b">
        <f t="shared" si="16"/>
        <v>0</v>
      </c>
      <c r="CJ15" s="11" t="b">
        <f t="shared" si="16"/>
        <v>0</v>
      </c>
      <c r="CK15" s="11" t="b">
        <f t="shared" si="16"/>
        <v>0</v>
      </c>
      <c r="CL15" s="11" t="b">
        <f t="shared" si="16"/>
        <v>0</v>
      </c>
      <c r="CM15" s="11" t="b">
        <f t="shared" si="16"/>
        <v>0</v>
      </c>
      <c r="CN15" s="11" t="b">
        <f t="shared" si="16"/>
        <v>0</v>
      </c>
      <c r="CO15" s="11" t="b">
        <f t="shared" si="17"/>
        <v>0</v>
      </c>
      <c r="CP15" s="11" t="b">
        <f t="shared" si="18"/>
        <v>0</v>
      </c>
      <c r="CQ15" s="11" t="b">
        <f t="shared" si="19"/>
        <v>0</v>
      </c>
      <c r="CR15" t="s">
        <v>363</v>
      </c>
    </row>
    <row r="16" spans="1:96">
      <c r="A16" t="s">
        <v>364</v>
      </c>
      <c r="B16" t="s">
        <v>365</v>
      </c>
      <c r="C16" t="s">
        <v>281</v>
      </c>
      <c r="D16" t="s">
        <v>54</v>
      </c>
      <c r="E16" t="s">
        <v>366</v>
      </c>
      <c r="F16" t="s">
        <v>83</v>
      </c>
      <c r="G16">
        <f t="shared" si="20"/>
        <v>0</v>
      </c>
      <c r="H16">
        <f t="shared" si="0"/>
        <v>0</v>
      </c>
      <c r="I16">
        <f t="shared" si="0"/>
        <v>1</v>
      </c>
      <c r="J16">
        <f t="shared" si="0"/>
        <v>0</v>
      </c>
      <c r="K16">
        <f t="shared" si="6"/>
        <v>1</v>
      </c>
      <c r="L16" t="s">
        <v>72</v>
      </c>
      <c r="M16" t="s">
        <v>84</v>
      </c>
      <c r="N16" t="str">
        <f t="shared" si="7"/>
        <v>United States</v>
      </c>
      <c r="O16" t="s">
        <v>74</v>
      </c>
      <c r="P16" t="s">
        <v>60</v>
      </c>
      <c r="Q16">
        <v>1</v>
      </c>
      <c r="R16">
        <v>1</v>
      </c>
      <c r="S16">
        <v>1</v>
      </c>
      <c r="T16">
        <v>1</v>
      </c>
      <c r="U16">
        <v>1</v>
      </c>
      <c r="V16">
        <v>5</v>
      </c>
      <c r="W16">
        <v>3</v>
      </c>
      <c r="X16">
        <f t="shared" si="8"/>
        <v>0</v>
      </c>
      <c r="Y16">
        <f t="shared" si="9"/>
        <v>8.3333333333333329E-2</v>
      </c>
      <c r="Z16">
        <v>6</v>
      </c>
      <c r="AA16">
        <v>5</v>
      </c>
      <c r="AB16">
        <v>6</v>
      </c>
      <c r="AC16">
        <v>6</v>
      </c>
      <c r="AD16">
        <v>5</v>
      </c>
      <c r="AE16">
        <v>5</v>
      </c>
      <c r="AF16">
        <v>5</v>
      </c>
      <c r="AG16">
        <v>0</v>
      </c>
      <c r="AH16">
        <v>6</v>
      </c>
      <c r="AI16" s="35">
        <v>5</v>
      </c>
      <c r="AJ16">
        <v>5</v>
      </c>
      <c r="AK16">
        <v>5</v>
      </c>
      <c r="AL16">
        <v>5</v>
      </c>
      <c r="AM16">
        <v>6</v>
      </c>
      <c r="AN16">
        <v>5</v>
      </c>
      <c r="AO16">
        <v>5</v>
      </c>
      <c r="AP16">
        <v>5</v>
      </c>
      <c r="AQ16">
        <v>4</v>
      </c>
      <c r="AR16">
        <v>4</v>
      </c>
      <c r="AS16">
        <v>4</v>
      </c>
      <c r="AT16">
        <v>4</v>
      </c>
      <c r="AU16">
        <v>5</v>
      </c>
      <c r="AV16">
        <f t="shared" si="10"/>
        <v>4.2</v>
      </c>
      <c r="AW16">
        <v>6</v>
      </c>
      <c r="AX16">
        <v>3</v>
      </c>
      <c r="AY16">
        <f t="shared" si="1"/>
        <v>5.125</v>
      </c>
      <c r="AZ16">
        <f t="shared" si="11"/>
        <v>1</v>
      </c>
      <c r="BA16">
        <f t="shared" si="2"/>
        <v>5.5</v>
      </c>
      <c r="BB16">
        <f t="shared" si="12"/>
        <v>1</v>
      </c>
      <c r="BC16" t="s">
        <v>282</v>
      </c>
      <c r="BD16" t="s">
        <v>367</v>
      </c>
      <c r="BE16" t="s">
        <v>368</v>
      </c>
      <c r="BF16">
        <v>2</v>
      </c>
      <c r="BH16">
        <f t="shared" si="3"/>
        <v>2</v>
      </c>
      <c r="BI16">
        <v>1</v>
      </c>
      <c r="BJ16">
        <v>4</v>
      </c>
      <c r="BK16">
        <f t="shared" si="13"/>
        <v>1</v>
      </c>
      <c r="BL16" t="s">
        <v>369</v>
      </c>
      <c r="BM16" t="s">
        <v>370</v>
      </c>
      <c r="BN16" s="1">
        <v>4.6180555555555558E-3</v>
      </c>
      <c r="BP16" s="5" t="s">
        <v>1041</v>
      </c>
      <c r="BR16" s="11" t="b">
        <f t="shared" si="21"/>
        <v>0</v>
      </c>
      <c r="BS16" s="11" t="b">
        <f t="shared" si="21"/>
        <v>0</v>
      </c>
      <c r="BT16" s="11" t="b">
        <f t="shared" si="21"/>
        <v>0</v>
      </c>
      <c r="BU16" s="11" t="b">
        <f t="shared" si="21"/>
        <v>0</v>
      </c>
      <c r="BV16" s="11" t="b">
        <f t="shared" si="21"/>
        <v>0</v>
      </c>
      <c r="BW16" s="11" t="b">
        <f t="shared" si="21"/>
        <v>0</v>
      </c>
      <c r="BZ16" s="11" t="b">
        <f t="shared" si="14"/>
        <v>0</v>
      </c>
      <c r="CA16" s="11" t="b">
        <f t="shared" si="15"/>
        <v>0</v>
      </c>
      <c r="CB16" s="11" t="b">
        <f t="shared" si="16"/>
        <v>0</v>
      </c>
      <c r="CC16" s="11" t="b">
        <f t="shared" si="16"/>
        <v>0</v>
      </c>
      <c r="CD16" s="11" t="b">
        <f t="shared" si="16"/>
        <v>0</v>
      </c>
      <c r="CE16" s="11" t="b">
        <f t="shared" si="16"/>
        <v>0</v>
      </c>
      <c r="CF16" s="11" t="b">
        <f t="shared" si="16"/>
        <v>0</v>
      </c>
      <c r="CG16" s="11" t="b">
        <f t="shared" si="16"/>
        <v>0</v>
      </c>
      <c r="CH16" s="11" t="b">
        <f t="shared" si="16"/>
        <v>0</v>
      </c>
      <c r="CI16" s="11" t="b">
        <f t="shared" si="16"/>
        <v>0</v>
      </c>
      <c r="CJ16" s="11" t="b">
        <f t="shared" si="16"/>
        <v>0</v>
      </c>
      <c r="CK16" s="11" t="b">
        <f t="shared" si="16"/>
        <v>0</v>
      </c>
      <c r="CL16" s="11" t="b">
        <f t="shared" si="16"/>
        <v>0</v>
      </c>
      <c r="CM16" s="11" t="b">
        <f t="shared" si="16"/>
        <v>0</v>
      </c>
      <c r="CN16" s="11" t="b">
        <f t="shared" si="16"/>
        <v>0</v>
      </c>
      <c r="CO16" s="11" t="b">
        <f t="shared" si="17"/>
        <v>0</v>
      </c>
      <c r="CP16" s="11" t="b">
        <f t="shared" si="18"/>
        <v>0</v>
      </c>
      <c r="CQ16" s="11" t="b">
        <f t="shared" si="19"/>
        <v>0</v>
      </c>
    </row>
    <row r="17" spans="1:96">
      <c r="A17" t="s">
        <v>371</v>
      </c>
      <c r="B17" t="s">
        <v>372</v>
      </c>
      <c r="C17" t="s">
        <v>281</v>
      </c>
      <c r="D17" t="s">
        <v>70</v>
      </c>
      <c r="E17" t="s">
        <v>71</v>
      </c>
      <c r="F17" t="s">
        <v>132</v>
      </c>
      <c r="G17">
        <f t="shared" si="20"/>
        <v>1</v>
      </c>
      <c r="H17">
        <f t="shared" si="0"/>
        <v>0</v>
      </c>
      <c r="I17">
        <f t="shared" si="0"/>
        <v>0</v>
      </c>
      <c r="J17">
        <f t="shared" si="0"/>
        <v>0</v>
      </c>
      <c r="K17">
        <f t="shared" si="6"/>
        <v>1</v>
      </c>
      <c r="L17" t="s">
        <v>96</v>
      </c>
      <c r="M17" t="s">
        <v>125</v>
      </c>
      <c r="N17" t="str">
        <f t="shared" si="7"/>
        <v>United Kingdom</v>
      </c>
      <c r="O17" t="s">
        <v>74</v>
      </c>
      <c r="P17" t="s">
        <v>98</v>
      </c>
      <c r="Q17">
        <v>3</v>
      </c>
      <c r="R17">
        <v>4</v>
      </c>
      <c r="S17">
        <v>5</v>
      </c>
      <c r="T17">
        <v>3</v>
      </c>
      <c r="U17">
        <v>5</v>
      </c>
      <c r="V17">
        <v>4</v>
      </c>
      <c r="W17">
        <v>1</v>
      </c>
      <c r="X17">
        <f t="shared" si="8"/>
        <v>4.1666666666666664E-2</v>
      </c>
      <c r="Y17">
        <f t="shared" si="9"/>
        <v>4.1666666666666664E-2</v>
      </c>
      <c r="Z17">
        <v>4</v>
      </c>
      <c r="AA17">
        <v>4</v>
      </c>
      <c r="AB17">
        <v>4</v>
      </c>
      <c r="AC17">
        <v>4</v>
      </c>
      <c r="AD17">
        <v>3</v>
      </c>
      <c r="AE17">
        <v>5</v>
      </c>
      <c r="AF17">
        <v>3</v>
      </c>
      <c r="AG17">
        <v>2</v>
      </c>
      <c r="AH17">
        <v>4</v>
      </c>
      <c r="AI17" s="35">
        <v>4</v>
      </c>
      <c r="AJ17">
        <v>4</v>
      </c>
      <c r="AK17">
        <v>1</v>
      </c>
      <c r="AL17">
        <v>3</v>
      </c>
      <c r="AM17">
        <v>5</v>
      </c>
      <c r="AN17">
        <v>3</v>
      </c>
      <c r="AO17">
        <v>4</v>
      </c>
      <c r="AP17">
        <v>3</v>
      </c>
      <c r="AQ17">
        <v>1</v>
      </c>
      <c r="AR17">
        <v>2</v>
      </c>
      <c r="AS17">
        <v>2</v>
      </c>
      <c r="AT17">
        <v>2</v>
      </c>
      <c r="AU17">
        <v>2</v>
      </c>
      <c r="AV17">
        <f t="shared" si="10"/>
        <v>1.8</v>
      </c>
      <c r="AW17">
        <v>6</v>
      </c>
      <c r="AX17">
        <v>4</v>
      </c>
      <c r="AY17">
        <f t="shared" si="1"/>
        <v>3.375</v>
      </c>
      <c r="AZ17">
        <f t="shared" si="11"/>
        <v>1</v>
      </c>
      <c r="BA17">
        <f t="shared" si="2"/>
        <v>3.875</v>
      </c>
      <c r="BB17">
        <f t="shared" si="12"/>
        <v>1</v>
      </c>
      <c r="BC17" t="s">
        <v>282</v>
      </c>
      <c r="BD17" t="s">
        <v>87</v>
      </c>
      <c r="BE17" t="s">
        <v>284</v>
      </c>
      <c r="BF17">
        <v>1</v>
      </c>
      <c r="BH17">
        <f t="shared" si="3"/>
        <v>1</v>
      </c>
      <c r="BI17">
        <v>1</v>
      </c>
      <c r="BJ17">
        <v>1</v>
      </c>
      <c r="BK17">
        <f t="shared" si="13"/>
        <v>0</v>
      </c>
      <c r="BL17" t="s">
        <v>292</v>
      </c>
      <c r="BM17" t="s">
        <v>286</v>
      </c>
      <c r="BN17" s="1">
        <v>4.5717592592592589E-3</v>
      </c>
      <c r="BP17" s="5" t="s">
        <v>1041</v>
      </c>
      <c r="BR17" s="11" t="b">
        <f t="shared" si="21"/>
        <v>0</v>
      </c>
      <c r="BS17" s="11" t="b">
        <f t="shared" si="21"/>
        <v>0</v>
      </c>
      <c r="BT17" s="11" t="b">
        <f t="shared" si="21"/>
        <v>0</v>
      </c>
      <c r="BU17" s="11" t="b">
        <f t="shared" si="21"/>
        <v>0</v>
      </c>
      <c r="BV17" s="11" t="b">
        <f t="shared" si="21"/>
        <v>0</v>
      </c>
      <c r="BW17" s="11" t="b">
        <f t="shared" si="21"/>
        <v>0</v>
      </c>
      <c r="BZ17" s="11" t="b">
        <f t="shared" si="14"/>
        <v>0</v>
      </c>
      <c r="CA17" s="11" t="b">
        <f t="shared" si="15"/>
        <v>0</v>
      </c>
      <c r="CB17" s="11" t="b">
        <f t="shared" si="16"/>
        <v>0</v>
      </c>
      <c r="CC17" s="11" t="b">
        <f t="shared" si="16"/>
        <v>0</v>
      </c>
      <c r="CD17" s="11" t="b">
        <f t="shared" si="16"/>
        <v>0</v>
      </c>
      <c r="CE17" s="11" t="b">
        <f t="shared" si="16"/>
        <v>0</v>
      </c>
      <c r="CF17" s="11" t="b">
        <f t="shared" si="16"/>
        <v>0</v>
      </c>
      <c r="CG17" s="11" t="b">
        <f t="shared" si="16"/>
        <v>0</v>
      </c>
      <c r="CH17" s="11" t="b">
        <f t="shared" si="16"/>
        <v>0</v>
      </c>
      <c r="CI17" s="11" t="b">
        <f t="shared" si="16"/>
        <v>0</v>
      </c>
      <c r="CJ17" s="11" t="b">
        <f t="shared" si="16"/>
        <v>0</v>
      </c>
      <c r="CK17" s="11" t="b">
        <f t="shared" si="16"/>
        <v>0</v>
      </c>
      <c r="CL17" s="11" t="b">
        <f t="shared" si="16"/>
        <v>0</v>
      </c>
      <c r="CM17" s="11" t="b">
        <f t="shared" si="16"/>
        <v>0</v>
      </c>
      <c r="CN17" s="11" t="b">
        <f t="shared" si="16"/>
        <v>0</v>
      </c>
      <c r="CO17" s="11" t="b">
        <f t="shared" si="17"/>
        <v>0</v>
      </c>
      <c r="CP17" s="11" t="b">
        <f t="shared" si="18"/>
        <v>0</v>
      </c>
      <c r="CQ17" s="11" t="b">
        <f t="shared" si="19"/>
        <v>0</v>
      </c>
    </row>
    <row r="18" spans="1:96">
      <c r="A18" t="s">
        <v>373</v>
      </c>
      <c r="B18" t="s">
        <v>374</v>
      </c>
      <c r="C18" t="s">
        <v>281</v>
      </c>
      <c r="D18" t="s">
        <v>70</v>
      </c>
      <c r="E18" t="s">
        <v>82</v>
      </c>
      <c r="F18" t="s">
        <v>56</v>
      </c>
      <c r="G18">
        <f t="shared" si="20"/>
        <v>0</v>
      </c>
      <c r="H18">
        <f t="shared" si="0"/>
        <v>0</v>
      </c>
      <c r="I18">
        <f t="shared" si="0"/>
        <v>0</v>
      </c>
      <c r="J18">
        <f t="shared" si="0"/>
        <v>1</v>
      </c>
      <c r="K18">
        <f t="shared" si="6"/>
        <v>1</v>
      </c>
      <c r="L18" t="s">
        <v>124</v>
      </c>
      <c r="M18" t="s">
        <v>97</v>
      </c>
      <c r="N18" t="str">
        <f t="shared" si="7"/>
        <v>uk</v>
      </c>
      <c r="O18" t="s">
        <v>59</v>
      </c>
      <c r="P18" t="s">
        <v>98</v>
      </c>
      <c r="Q18">
        <v>1</v>
      </c>
      <c r="R18">
        <v>4</v>
      </c>
      <c r="S18">
        <v>1</v>
      </c>
      <c r="T18">
        <v>4</v>
      </c>
      <c r="U18">
        <v>3</v>
      </c>
      <c r="V18">
        <v>3</v>
      </c>
      <c r="W18">
        <v>3</v>
      </c>
      <c r="X18">
        <f t="shared" si="8"/>
        <v>-0.25</v>
      </c>
      <c r="Y18">
        <f t="shared" si="9"/>
        <v>4.1666666666666664E-2</v>
      </c>
      <c r="Z18">
        <v>0</v>
      </c>
      <c r="AA18">
        <v>4</v>
      </c>
      <c r="AB18">
        <v>0</v>
      </c>
      <c r="AC18">
        <v>4</v>
      </c>
      <c r="AD18">
        <v>4</v>
      </c>
      <c r="AE18">
        <v>5</v>
      </c>
      <c r="AF18">
        <v>2</v>
      </c>
      <c r="AG18">
        <v>4</v>
      </c>
      <c r="AH18">
        <v>2</v>
      </c>
      <c r="AI18" s="35">
        <v>0</v>
      </c>
      <c r="AJ18">
        <v>3</v>
      </c>
      <c r="AK18">
        <v>0</v>
      </c>
      <c r="AL18">
        <v>0</v>
      </c>
      <c r="AM18">
        <v>6</v>
      </c>
      <c r="AN18">
        <v>0</v>
      </c>
      <c r="AO18">
        <v>2</v>
      </c>
      <c r="AP18">
        <v>0</v>
      </c>
      <c r="AQ18">
        <v>0</v>
      </c>
      <c r="AR18">
        <v>0</v>
      </c>
      <c r="AS18">
        <v>0</v>
      </c>
      <c r="AT18">
        <v>0</v>
      </c>
      <c r="AU18">
        <v>0</v>
      </c>
      <c r="AV18">
        <f t="shared" si="10"/>
        <v>0</v>
      </c>
      <c r="AW18">
        <v>6</v>
      </c>
      <c r="AX18">
        <v>6</v>
      </c>
      <c r="AY18">
        <f t="shared" si="1"/>
        <v>1.375</v>
      </c>
      <c r="AZ18">
        <f t="shared" si="11"/>
        <v>0</v>
      </c>
      <c r="BA18">
        <f t="shared" si="2"/>
        <v>2.625</v>
      </c>
      <c r="BB18">
        <f t="shared" si="12"/>
        <v>0</v>
      </c>
      <c r="BC18" t="s">
        <v>375</v>
      </c>
      <c r="BD18" t="s">
        <v>376</v>
      </c>
      <c r="BE18" t="s">
        <v>377</v>
      </c>
      <c r="BF18">
        <v>0</v>
      </c>
      <c r="BG18">
        <v>0</v>
      </c>
      <c r="BH18">
        <f t="shared" si="3"/>
        <v>0</v>
      </c>
      <c r="BI18">
        <v>1</v>
      </c>
      <c r="BJ18">
        <v>2</v>
      </c>
      <c r="BK18">
        <f t="shared" si="13"/>
        <v>1</v>
      </c>
      <c r="BL18" t="s">
        <v>378</v>
      </c>
      <c r="BM18" t="s">
        <v>379</v>
      </c>
      <c r="BN18" s="1">
        <v>2.8124999999999995E-3</v>
      </c>
      <c r="BO18" t="s">
        <v>92</v>
      </c>
      <c r="BP18" s="5" t="s">
        <v>1041</v>
      </c>
      <c r="BR18" s="11" t="b">
        <f t="shared" si="21"/>
        <v>0</v>
      </c>
      <c r="BS18" s="11" t="b">
        <f t="shared" si="21"/>
        <v>0</v>
      </c>
      <c r="BT18" s="11" t="b">
        <f t="shared" si="21"/>
        <v>0</v>
      </c>
      <c r="BU18" s="11" t="b">
        <f t="shared" si="21"/>
        <v>0</v>
      </c>
      <c r="BV18" s="11" t="b">
        <f t="shared" si="21"/>
        <v>0</v>
      </c>
      <c r="BW18" s="11" t="b">
        <f t="shared" si="21"/>
        <v>0</v>
      </c>
      <c r="BZ18" s="11" t="b">
        <f t="shared" si="14"/>
        <v>0</v>
      </c>
      <c r="CA18" s="11" t="b">
        <f t="shared" si="15"/>
        <v>0</v>
      </c>
      <c r="CB18" s="11" t="b">
        <f t="shared" si="16"/>
        <v>0</v>
      </c>
      <c r="CC18" s="11" t="b">
        <f t="shared" si="16"/>
        <v>0</v>
      </c>
      <c r="CD18" s="11" t="b">
        <f t="shared" si="16"/>
        <v>0</v>
      </c>
      <c r="CE18" s="11" t="b">
        <f t="shared" si="16"/>
        <v>0</v>
      </c>
      <c r="CF18" s="11" t="b">
        <f t="shared" si="16"/>
        <v>0</v>
      </c>
      <c r="CG18" s="11" t="b">
        <f t="shared" si="16"/>
        <v>0</v>
      </c>
      <c r="CH18" s="11" t="b">
        <f t="shared" si="16"/>
        <v>0</v>
      </c>
      <c r="CI18" s="11" t="b">
        <f t="shared" si="16"/>
        <v>0</v>
      </c>
      <c r="CJ18" s="11" t="b">
        <f t="shared" si="16"/>
        <v>0</v>
      </c>
      <c r="CK18" s="11" t="b">
        <f t="shared" si="16"/>
        <v>0</v>
      </c>
      <c r="CL18" s="11" t="b">
        <f t="shared" si="16"/>
        <v>0</v>
      </c>
      <c r="CM18" s="11" t="b">
        <f t="shared" si="16"/>
        <v>0</v>
      </c>
      <c r="CN18" s="11" t="b">
        <f t="shared" si="16"/>
        <v>0</v>
      </c>
      <c r="CO18" s="11" t="b">
        <f t="shared" si="17"/>
        <v>0</v>
      </c>
      <c r="CP18" s="11" t="b">
        <f t="shared" si="18"/>
        <v>0</v>
      </c>
      <c r="CQ18" s="11" t="b">
        <f t="shared" si="19"/>
        <v>0</v>
      </c>
      <c r="CR18" t="s">
        <v>380</v>
      </c>
    </row>
    <row r="19" spans="1:96">
      <c r="A19" t="s">
        <v>381</v>
      </c>
      <c r="B19" t="s">
        <v>382</v>
      </c>
      <c r="C19" t="s">
        <v>281</v>
      </c>
      <c r="D19" t="s">
        <v>54</v>
      </c>
      <c r="E19" t="s">
        <v>55</v>
      </c>
      <c r="F19" t="s">
        <v>56</v>
      </c>
      <c r="G19">
        <f t="shared" si="20"/>
        <v>0</v>
      </c>
      <c r="H19">
        <f t="shared" si="20"/>
        <v>0</v>
      </c>
      <c r="I19">
        <f t="shared" si="20"/>
        <v>0</v>
      </c>
      <c r="J19">
        <f t="shared" si="20"/>
        <v>1</v>
      </c>
      <c r="K19">
        <f t="shared" si="6"/>
        <v>1</v>
      </c>
      <c r="L19" t="s">
        <v>96</v>
      </c>
      <c r="M19" t="s">
        <v>383</v>
      </c>
      <c r="N19" t="str">
        <f t="shared" si="7"/>
        <v>Belgium</v>
      </c>
      <c r="O19" t="s">
        <v>74</v>
      </c>
      <c r="P19" t="s">
        <v>60</v>
      </c>
      <c r="Q19">
        <v>4</v>
      </c>
      <c r="R19">
        <v>2</v>
      </c>
      <c r="S19">
        <v>3</v>
      </c>
      <c r="T19">
        <v>3</v>
      </c>
      <c r="U19">
        <v>4</v>
      </c>
      <c r="V19">
        <v>5</v>
      </c>
      <c r="W19">
        <v>3</v>
      </c>
      <c r="X19">
        <f t="shared" si="8"/>
        <v>8.3333333333333329E-2</v>
      </c>
      <c r="Y19">
        <f t="shared" si="9"/>
        <v>4.1666666666666664E-2</v>
      </c>
      <c r="Z19">
        <v>1</v>
      </c>
      <c r="AA19">
        <v>5</v>
      </c>
      <c r="AB19">
        <v>0</v>
      </c>
      <c r="AC19">
        <v>2</v>
      </c>
      <c r="AD19">
        <v>0</v>
      </c>
      <c r="AE19">
        <v>5</v>
      </c>
      <c r="AF19">
        <v>3</v>
      </c>
      <c r="AG19">
        <v>6</v>
      </c>
      <c r="AH19">
        <v>0</v>
      </c>
      <c r="AI19" s="35">
        <v>4</v>
      </c>
      <c r="AJ19">
        <v>3</v>
      </c>
      <c r="AK19">
        <v>0</v>
      </c>
      <c r="AL19">
        <v>0</v>
      </c>
      <c r="AM19">
        <v>5</v>
      </c>
      <c r="AN19">
        <v>4</v>
      </c>
      <c r="AO19">
        <v>4</v>
      </c>
      <c r="AP19">
        <v>4</v>
      </c>
      <c r="AQ19">
        <v>3</v>
      </c>
      <c r="AR19">
        <v>3</v>
      </c>
      <c r="AS19">
        <v>4</v>
      </c>
      <c r="AT19">
        <v>1</v>
      </c>
      <c r="AU19">
        <v>2</v>
      </c>
      <c r="AV19">
        <f t="shared" si="10"/>
        <v>2.6</v>
      </c>
      <c r="AW19">
        <v>6</v>
      </c>
      <c r="AX19">
        <v>6</v>
      </c>
      <c r="AY19">
        <f t="shared" si="1"/>
        <v>3</v>
      </c>
      <c r="AZ19">
        <f t="shared" si="11"/>
        <v>0</v>
      </c>
      <c r="BA19">
        <f t="shared" si="2"/>
        <v>2</v>
      </c>
      <c r="BB19">
        <f t="shared" si="12"/>
        <v>0</v>
      </c>
      <c r="BC19" t="s">
        <v>341</v>
      </c>
      <c r="BD19" t="s">
        <v>384</v>
      </c>
      <c r="BE19" t="s">
        <v>385</v>
      </c>
      <c r="BF19">
        <v>2</v>
      </c>
      <c r="BH19">
        <f t="shared" si="3"/>
        <v>2</v>
      </c>
      <c r="BI19">
        <v>5</v>
      </c>
      <c r="BJ19">
        <v>5</v>
      </c>
      <c r="BK19">
        <f t="shared" si="13"/>
        <v>1</v>
      </c>
      <c r="BL19" t="s">
        <v>386</v>
      </c>
      <c r="BM19" t="s">
        <v>387</v>
      </c>
      <c r="BN19" s="1">
        <v>4.7685185185185183E-3</v>
      </c>
      <c r="BO19" t="s">
        <v>388</v>
      </c>
      <c r="BP19" s="5" t="s">
        <v>1042</v>
      </c>
      <c r="BR19" s="11" t="b">
        <f t="shared" si="21"/>
        <v>0</v>
      </c>
      <c r="BS19" s="11" t="b">
        <f t="shared" si="21"/>
        <v>0</v>
      </c>
      <c r="BT19" s="11" t="b">
        <f t="shared" si="21"/>
        <v>0</v>
      </c>
      <c r="BU19" s="11" t="b">
        <f t="shared" si="21"/>
        <v>0</v>
      </c>
      <c r="BV19" s="11" t="b">
        <f t="shared" si="21"/>
        <v>0</v>
      </c>
      <c r="BW19" s="11" t="b">
        <f t="shared" si="21"/>
        <v>0</v>
      </c>
      <c r="BX19" s="5" t="s">
        <v>1054</v>
      </c>
      <c r="BZ19" s="11" t="b">
        <f t="shared" si="14"/>
        <v>0</v>
      </c>
      <c r="CA19" s="11" t="b">
        <f t="shared" si="15"/>
        <v>1</v>
      </c>
      <c r="CB19" s="11" t="b">
        <f t="shared" si="16"/>
        <v>0</v>
      </c>
      <c r="CC19" s="11" t="b">
        <f t="shared" si="16"/>
        <v>0</v>
      </c>
      <c r="CD19" s="11" t="b">
        <f t="shared" si="16"/>
        <v>0</v>
      </c>
      <c r="CE19" s="11" t="b">
        <f t="shared" si="16"/>
        <v>0</v>
      </c>
      <c r="CF19" s="11" t="b">
        <f t="shared" si="16"/>
        <v>0</v>
      </c>
      <c r="CG19" s="11" t="b">
        <f t="shared" si="16"/>
        <v>0</v>
      </c>
      <c r="CH19" s="11" t="b">
        <f t="shared" si="16"/>
        <v>0</v>
      </c>
      <c r="CI19" s="11" t="b">
        <f t="shared" si="16"/>
        <v>0</v>
      </c>
      <c r="CJ19" s="11" t="b">
        <f t="shared" si="16"/>
        <v>0</v>
      </c>
      <c r="CK19" s="11" t="b">
        <f t="shared" si="16"/>
        <v>0</v>
      </c>
      <c r="CL19" s="11" t="b">
        <f t="shared" si="16"/>
        <v>0</v>
      </c>
      <c r="CM19" s="11" t="b">
        <f t="shared" si="16"/>
        <v>0</v>
      </c>
      <c r="CN19" s="11" t="b">
        <f t="shared" si="16"/>
        <v>0</v>
      </c>
      <c r="CO19" s="11" t="b">
        <f t="shared" si="16"/>
        <v>0</v>
      </c>
      <c r="CP19" s="11" t="b">
        <f t="shared" si="18"/>
        <v>0</v>
      </c>
      <c r="CQ19" s="11" t="b">
        <f t="shared" si="19"/>
        <v>0</v>
      </c>
    </row>
    <row r="20" spans="1:96">
      <c r="A20" t="s">
        <v>389</v>
      </c>
      <c r="B20" t="s">
        <v>390</v>
      </c>
      <c r="C20" t="s">
        <v>281</v>
      </c>
      <c r="D20" t="s">
        <v>70</v>
      </c>
      <c r="E20" t="s">
        <v>55</v>
      </c>
      <c r="F20" t="s">
        <v>56</v>
      </c>
      <c r="G20">
        <f t="shared" si="20"/>
        <v>0</v>
      </c>
      <c r="H20">
        <f t="shared" si="20"/>
        <v>0</v>
      </c>
      <c r="I20">
        <f t="shared" si="20"/>
        <v>0</v>
      </c>
      <c r="J20">
        <f t="shared" si="20"/>
        <v>1</v>
      </c>
      <c r="K20">
        <f t="shared" si="6"/>
        <v>1</v>
      </c>
      <c r="L20" t="s">
        <v>72</v>
      </c>
      <c r="M20" t="s">
        <v>391</v>
      </c>
      <c r="N20" t="str">
        <f t="shared" si="7"/>
        <v>Canada</v>
      </c>
      <c r="O20" t="s">
        <v>59</v>
      </c>
      <c r="P20" t="s">
        <v>60</v>
      </c>
      <c r="Q20">
        <v>4</v>
      </c>
      <c r="R20">
        <v>1</v>
      </c>
      <c r="S20">
        <v>3</v>
      </c>
      <c r="T20">
        <v>2</v>
      </c>
      <c r="U20">
        <v>3</v>
      </c>
      <c r="V20">
        <v>2</v>
      </c>
      <c r="W20">
        <v>4</v>
      </c>
      <c r="X20">
        <f t="shared" si="8"/>
        <v>0.16666666666666666</v>
      </c>
      <c r="Y20">
        <f t="shared" si="9"/>
        <v>-0.125</v>
      </c>
      <c r="Z20">
        <v>5</v>
      </c>
      <c r="AA20">
        <v>4</v>
      </c>
      <c r="AB20">
        <v>4</v>
      </c>
      <c r="AC20">
        <v>6</v>
      </c>
      <c r="AD20">
        <v>5</v>
      </c>
      <c r="AE20">
        <v>6</v>
      </c>
      <c r="AF20">
        <v>5</v>
      </c>
      <c r="AG20">
        <v>2</v>
      </c>
      <c r="AH20">
        <v>4</v>
      </c>
      <c r="AI20" s="35">
        <v>5</v>
      </c>
      <c r="AJ20">
        <v>5</v>
      </c>
      <c r="AK20">
        <v>6</v>
      </c>
      <c r="AL20">
        <v>5</v>
      </c>
      <c r="AM20">
        <v>6</v>
      </c>
      <c r="AN20">
        <v>6</v>
      </c>
      <c r="AO20">
        <v>6</v>
      </c>
      <c r="AP20">
        <v>0</v>
      </c>
      <c r="AQ20">
        <v>6</v>
      </c>
      <c r="AR20">
        <v>6</v>
      </c>
      <c r="AS20">
        <v>6</v>
      </c>
      <c r="AT20">
        <v>6</v>
      </c>
      <c r="AU20">
        <v>6</v>
      </c>
      <c r="AV20">
        <f t="shared" si="10"/>
        <v>6</v>
      </c>
      <c r="AW20">
        <v>6</v>
      </c>
      <c r="AX20">
        <v>6</v>
      </c>
      <c r="AY20">
        <f t="shared" si="1"/>
        <v>4.875</v>
      </c>
      <c r="AZ20">
        <f t="shared" si="11"/>
        <v>1</v>
      </c>
      <c r="BA20">
        <f t="shared" si="2"/>
        <v>4.875</v>
      </c>
      <c r="BB20">
        <f t="shared" si="12"/>
        <v>1</v>
      </c>
      <c r="BC20" t="s">
        <v>86</v>
      </c>
      <c r="BD20" t="s">
        <v>392</v>
      </c>
      <c r="BE20" t="s">
        <v>393</v>
      </c>
      <c r="BF20">
        <v>3</v>
      </c>
      <c r="BH20">
        <f t="shared" si="3"/>
        <v>3</v>
      </c>
      <c r="BI20">
        <v>1</v>
      </c>
      <c r="BJ20">
        <v>5</v>
      </c>
      <c r="BK20">
        <f t="shared" si="13"/>
        <v>1</v>
      </c>
      <c r="BL20" t="s">
        <v>106</v>
      </c>
      <c r="BM20" t="s">
        <v>90</v>
      </c>
      <c r="BN20" s="1">
        <v>8.0787037037037043E-3</v>
      </c>
      <c r="BO20" t="s">
        <v>394</v>
      </c>
      <c r="BP20" s="5" t="s">
        <v>736</v>
      </c>
      <c r="BQ20" s="5" t="s">
        <v>1148</v>
      </c>
      <c r="BR20" s="11" t="b">
        <f t="shared" ref="BR20:BU39" si="22">ISNUMBER(SEARCH(BR$2,$BQ20))</f>
        <v>0</v>
      </c>
      <c r="BS20" s="11" t="b">
        <f t="shared" si="22"/>
        <v>0</v>
      </c>
      <c r="BT20" s="11" t="b">
        <f t="shared" si="22"/>
        <v>0</v>
      </c>
      <c r="BU20" s="11" t="b">
        <f t="shared" si="22"/>
        <v>0</v>
      </c>
      <c r="BV20" s="11" t="b">
        <f t="shared" ref="BV20:BW83" si="23">ISNUMBER(SEARCH(BV$2,$BQ20))</f>
        <v>1</v>
      </c>
      <c r="BW20" s="11" t="b">
        <f t="shared" si="23"/>
        <v>0</v>
      </c>
      <c r="BZ20" s="11" t="b">
        <f t="shared" si="14"/>
        <v>0</v>
      </c>
      <c r="CA20" s="11" t="b">
        <f t="shared" si="15"/>
        <v>0</v>
      </c>
      <c r="CB20" s="11" t="b">
        <f t="shared" ref="CB20:CN38" si="24">ISNUMBER(SEARCH(CB$2,$BX20))</f>
        <v>0</v>
      </c>
      <c r="CC20" s="11" t="b">
        <f t="shared" si="24"/>
        <v>0</v>
      </c>
      <c r="CD20" s="11" t="b">
        <f t="shared" si="24"/>
        <v>0</v>
      </c>
      <c r="CE20" s="11" t="b">
        <f t="shared" si="24"/>
        <v>0</v>
      </c>
      <c r="CF20" s="11" t="b">
        <f t="shared" si="24"/>
        <v>0</v>
      </c>
      <c r="CG20" s="11" t="b">
        <f t="shared" si="24"/>
        <v>0</v>
      </c>
      <c r="CH20" s="11" t="b">
        <f t="shared" si="24"/>
        <v>0</v>
      </c>
      <c r="CI20" s="11" t="b">
        <f t="shared" si="24"/>
        <v>0</v>
      </c>
      <c r="CJ20" s="11" t="b">
        <f t="shared" si="24"/>
        <v>0</v>
      </c>
      <c r="CK20" s="11" t="b">
        <f t="shared" si="24"/>
        <v>0</v>
      </c>
      <c r="CL20" s="11" t="b">
        <f t="shared" si="24"/>
        <v>0</v>
      </c>
      <c r="CM20" s="11" t="b">
        <f t="shared" si="24"/>
        <v>0</v>
      </c>
      <c r="CN20" s="11" t="b">
        <f t="shared" si="24"/>
        <v>0</v>
      </c>
      <c r="CO20" s="11" t="b">
        <f t="shared" ref="CO20:CO83" si="25">ISNUMBER(SEARCH(CO$2,$BX20))</f>
        <v>0</v>
      </c>
      <c r="CP20" s="11" t="b">
        <f t="shared" si="18"/>
        <v>0</v>
      </c>
      <c r="CQ20" s="11" t="b">
        <f t="shared" si="19"/>
        <v>0</v>
      </c>
    </row>
    <row r="21" spans="1:96">
      <c r="A21" t="s">
        <v>395</v>
      </c>
      <c r="B21" t="s">
        <v>396</v>
      </c>
      <c r="C21" t="s">
        <v>281</v>
      </c>
      <c r="D21" t="s">
        <v>81</v>
      </c>
      <c r="E21" t="s">
        <v>71</v>
      </c>
      <c r="F21" t="s">
        <v>132</v>
      </c>
      <c r="G21">
        <f t="shared" si="20"/>
        <v>1</v>
      </c>
      <c r="H21">
        <f t="shared" si="20"/>
        <v>0</v>
      </c>
      <c r="I21">
        <f t="shared" si="20"/>
        <v>0</v>
      </c>
      <c r="J21">
        <f t="shared" si="20"/>
        <v>0</v>
      </c>
      <c r="K21">
        <f t="shared" si="6"/>
        <v>1</v>
      </c>
      <c r="L21" t="s">
        <v>124</v>
      </c>
      <c r="M21" t="s">
        <v>109</v>
      </c>
      <c r="N21" t="str">
        <f t="shared" si="7"/>
        <v>UK</v>
      </c>
      <c r="O21" t="s">
        <v>74</v>
      </c>
      <c r="P21" t="s">
        <v>98</v>
      </c>
      <c r="Q21">
        <v>1</v>
      </c>
      <c r="R21">
        <v>1</v>
      </c>
      <c r="S21">
        <v>1</v>
      </c>
      <c r="T21">
        <v>0</v>
      </c>
      <c r="U21">
        <v>2</v>
      </c>
      <c r="V21">
        <v>2</v>
      </c>
      <c r="W21">
        <v>2</v>
      </c>
      <c r="X21">
        <f t="shared" si="8"/>
        <v>4.1666666666666664E-2</v>
      </c>
      <c r="Y21">
        <f t="shared" si="9"/>
        <v>-8.3333333333333329E-2</v>
      </c>
      <c r="Z21">
        <v>2</v>
      </c>
      <c r="AA21">
        <v>5</v>
      </c>
      <c r="AB21">
        <v>5</v>
      </c>
      <c r="AC21">
        <v>5</v>
      </c>
      <c r="AD21">
        <v>3</v>
      </c>
      <c r="AE21">
        <v>5</v>
      </c>
      <c r="AF21">
        <v>3</v>
      </c>
      <c r="AG21">
        <v>2</v>
      </c>
      <c r="AH21">
        <v>4</v>
      </c>
      <c r="AI21" s="35">
        <v>5</v>
      </c>
      <c r="AJ21">
        <v>5</v>
      </c>
      <c r="AK21">
        <v>3</v>
      </c>
      <c r="AL21">
        <v>2</v>
      </c>
      <c r="AM21">
        <v>6</v>
      </c>
      <c r="AN21">
        <v>5</v>
      </c>
      <c r="AO21">
        <v>4</v>
      </c>
      <c r="AP21">
        <v>5</v>
      </c>
      <c r="AQ21">
        <v>4</v>
      </c>
      <c r="AR21">
        <v>5</v>
      </c>
      <c r="AS21">
        <v>4</v>
      </c>
      <c r="AT21">
        <v>4</v>
      </c>
      <c r="AU21">
        <v>4</v>
      </c>
      <c r="AV21">
        <f t="shared" si="10"/>
        <v>4.2</v>
      </c>
      <c r="AW21">
        <v>6</v>
      </c>
      <c r="AX21">
        <v>5</v>
      </c>
      <c r="AY21">
        <f t="shared" si="1"/>
        <v>4.375</v>
      </c>
      <c r="AZ21">
        <f t="shared" si="11"/>
        <v>1</v>
      </c>
      <c r="BA21">
        <f t="shared" si="2"/>
        <v>4</v>
      </c>
      <c r="BB21">
        <f t="shared" si="12"/>
        <v>1</v>
      </c>
      <c r="BC21" t="s">
        <v>297</v>
      </c>
      <c r="BD21" t="s">
        <v>228</v>
      </c>
      <c r="BE21" t="s">
        <v>397</v>
      </c>
      <c r="BF21">
        <v>0</v>
      </c>
      <c r="BG21">
        <v>1</v>
      </c>
      <c r="BH21">
        <f t="shared" si="3"/>
        <v>1</v>
      </c>
      <c r="BI21">
        <v>3</v>
      </c>
      <c r="BJ21">
        <v>5</v>
      </c>
      <c r="BK21">
        <f t="shared" si="13"/>
        <v>1</v>
      </c>
      <c r="BL21" t="s">
        <v>398</v>
      </c>
      <c r="BM21" t="s">
        <v>399</v>
      </c>
      <c r="BN21" s="1">
        <v>1.0104166666666668E-2</v>
      </c>
      <c r="BO21" t="s">
        <v>400</v>
      </c>
      <c r="BP21" s="5" t="s">
        <v>1042</v>
      </c>
      <c r="BR21" s="11" t="b">
        <f t="shared" si="22"/>
        <v>0</v>
      </c>
      <c r="BS21" s="11" t="b">
        <f t="shared" si="22"/>
        <v>0</v>
      </c>
      <c r="BT21" s="11" t="b">
        <f t="shared" si="22"/>
        <v>0</v>
      </c>
      <c r="BU21" s="11" t="b">
        <f t="shared" si="22"/>
        <v>0</v>
      </c>
      <c r="BV21" s="11" t="b">
        <f t="shared" si="23"/>
        <v>0</v>
      </c>
      <c r="BW21" s="11" t="b">
        <f t="shared" si="23"/>
        <v>0</v>
      </c>
      <c r="BX21" s="5" t="s">
        <v>1055</v>
      </c>
      <c r="BZ21" s="11" t="b">
        <f t="shared" si="14"/>
        <v>0</v>
      </c>
      <c r="CA21" s="11" t="b">
        <f t="shared" si="15"/>
        <v>0</v>
      </c>
      <c r="CB21" s="11" t="b">
        <f t="shared" si="24"/>
        <v>0</v>
      </c>
      <c r="CC21" s="11" t="b">
        <f t="shared" si="24"/>
        <v>0</v>
      </c>
      <c r="CD21" s="11" t="b">
        <f t="shared" si="24"/>
        <v>0</v>
      </c>
      <c r="CE21" s="11" t="b">
        <f t="shared" si="24"/>
        <v>0</v>
      </c>
      <c r="CF21" s="11" t="b">
        <f t="shared" si="24"/>
        <v>0</v>
      </c>
      <c r="CG21" s="11" t="b">
        <f t="shared" si="24"/>
        <v>1</v>
      </c>
      <c r="CH21" s="11" t="b">
        <f t="shared" si="24"/>
        <v>0</v>
      </c>
      <c r="CI21" s="11" t="b">
        <f t="shared" si="24"/>
        <v>0</v>
      </c>
      <c r="CJ21" s="11" t="b">
        <f t="shared" si="24"/>
        <v>1</v>
      </c>
      <c r="CK21" s="11" t="b">
        <f t="shared" si="24"/>
        <v>0</v>
      </c>
      <c r="CL21" s="11" t="b">
        <f t="shared" si="24"/>
        <v>0</v>
      </c>
      <c r="CM21" s="11" t="b">
        <f t="shared" si="24"/>
        <v>0</v>
      </c>
      <c r="CN21" s="11" t="b">
        <f t="shared" si="24"/>
        <v>0</v>
      </c>
      <c r="CO21" s="11" t="b">
        <f t="shared" si="25"/>
        <v>0</v>
      </c>
      <c r="CP21" s="11" t="b">
        <f t="shared" si="18"/>
        <v>0</v>
      </c>
      <c r="CQ21" s="11" t="b">
        <f t="shared" si="19"/>
        <v>0</v>
      </c>
      <c r="CR21" t="s">
        <v>401</v>
      </c>
    </row>
    <row r="22" spans="1:96">
      <c r="A22" t="s">
        <v>402</v>
      </c>
      <c r="B22" t="s">
        <v>403</v>
      </c>
      <c r="C22" t="s">
        <v>281</v>
      </c>
      <c r="D22" t="s">
        <v>54</v>
      </c>
      <c r="E22" t="s">
        <v>144</v>
      </c>
      <c r="F22" t="s">
        <v>222</v>
      </c>
      <c r="G22">
        <f t="shared" si="20"/>
        <v>0</v>
      </c>
      <c r="H22">
        <f t="shared" si="20"/>
        <v>1</v>
      </c>
      <c r="I22">
        <f t="shared" si="20"/>
        <v>1</v>
      </c>
      <c r="J22">
        <f t="shared" si="20"/>
        <v>0</v>
      </c>
      <c r="K22">
        <f t="shared" si="6"/>
        <v>2</v>
      </c>
      <c r="L22" t="s">
        <v>72</v>
      </c>
      <c r="M22" t="s">
        <v>254</v>
      </c>
      <c r="N22" t="str">
        <f t="shared" si="7"/>
        <v>Poland</v>
      </c>
      <c r="O22" t="s">
        <v>59</v>
      </c>
      <c r="P22" t="s">
        <v>103</v>
      </c>
      <c r="Q22">
        <v>1</v>
      </c>
      <c r="R22">
        <v>2</v>
      </c>
      <c r="S22">
        <v>1</v>
      </c>
      <c r="T22">
        <v>4</v>
      </c>
      <c r="U22">
        <v>3</v>
      </c>
      <c r="V22">
        <v>4</v>
      </c>
      <c r="W22">
        <v>2</v>
      </c>
      <c r="X22">
        <f t="shared" si="8"/>
        <v>-0.16666666666666666</v>
      </c>
      <c r="Y22">
        <f t="shared" si="9"/>
        <v>0.125</v>
      </c>
      <c r="Z22">
        <v>4</v>
      </c>
      <c r="AA22">
        <v>3</v>
      </c>
      <c r="AB22">
        <v>5</v>
      </c>
      <c r="AC22">
        <v>3</v>
      </c>
      <c r="AD22">
        <v>5</v>
      </c>
      <c r="AE22">
        <v>5</v>
      </c>
      <c r="AF22">
        <v>4</v>
      </c>
      <c r="AG22">
        <v>3</v>
      </c>
      <c r="AH22">
        <v>3</v>
      </c>
      <c r="AI22" s="35">
        <v>4</v>
      </c>
      <c r="AJ22">
        <v>3</v>
      </c>
      <c r="AK22">
        <v>2</v>
      </c>
      <c r="AL22">
        <v>5</v>
      </c>
      <c r="AM22">
        <v>5</v>
      </c>
      <c r="AN22">
        <v>5</v>
      </c>
      <c r="AO22">
        <v>3</v>
      </c>
      <c r="AP22">
        <v>4</v>
      </c>
      <c r="AQ22">
        <v>4</v>
      </c>
      <c r="AR22">
        <v>4</v>
      </c>
      <c r="AS22">
        <v>3</v>
      </c>
      <c r="AT22">
        <v>4</v>
      </c>
      <c r="AU22">
        <v>3</v>
      </c>
      <c r="AV22">
        <f t="shared" si="10"/>
        <v>3.6</v>
      </c>
      <c r="AW22">
        <v>6</v>
      </c>
      <c r="AX22">
        <v>2</v>
      </c>
      <c r="AY22">
        <f t="shared" si="1"/>
        <v>3.875</v>
      </c>
      <c r="AZ22">
        <f t="shared" si="11"/>
        <v>1</v>
      </c>
      <c r="BA22">
        <f t="shared" si="2"/>
        <v>4</v>
      </c>
      <c r="BB22">
        <f t="shared" si="12"/>
        <v>1</v>
      </c>
      <c r="BC22" t="s">
        <v>145</v>
      </c>
      <c r="BD22" t="s">
        <v>192</v>
      </c>
      <c r="BE22" t="s">
        <v>404</v>
      </c>
      <c r="BF22">
        <v>1</v>
      </c>
      <c r="BH22">
        <f t="shared" si="3"/>
        <v>1</v>
      </c>
      <c r="BI22">
        <v>1</v>
      </c>
      <c r="BJ22">
        <v>1</v>
      </c>
      <c r="BK22">
        <f t="shared" si="13"/>
        <v>0</v>
      </c>
      <c r="BL22" t="s">
        <v>405</v>
      </c>
      <c r="BM22" t="s">
        <v>149</v>
      </c>
      <c r="BN22" s="1">
        <v>2.9976851851851848E-3</v>
      </c>
      <c r="BP22" s="5" t="s">
        <v>1041</v>
      </c>
      <c r="BR22" s="11" t="b">
        <f t="shared" si="22"/>
        <v>0</v>
      </c>
      <c r="BS22" s="11" t="b">
        <f t="shared" si="22"/>
        <v>0</v>
      </c>
      <c r="BT22" s="11" t="b">
        <f t="shared" si="22"/>
        <v>0</v>
      </c>
      <c r="BU22" s="11" t="b">
        <f t="shared" si="22"/>
        <v>0</v>
      </c>
      <c r="BV22" s="11" t="b">
        <f t="shared" si="23"/>
        <v>0</v>
      </c>
      <c r="BW22" s="11" t="b">
        <f t="shared" si="23"/>
        <v>0</v>
      </c>
      <c r="BZ22" s="11" t="b">
        <f t="shared" si="14"/>
        <v>0</v>
      </c>
      <c r="CA22" s="11" t="b">
        <f t="shared" si="15"/>
        <v>0</v>
      </c>
      <c r="CB22" s="11" t="b">
        <f t="shared" si="24"/>
        <v>0</v>
      </c>
      <c r="CC22" s="11" t="b">
        <f t="shared" si="24"/>
        <v>0</v>
      </c>
      <c r="CD22" s="11" t="b">
        <f t="shared" si="24"/>
        <v>0</v>
      </c>
      <c r="CE22" s="11" t="b">
        <f t="shared" si="24"/>
        <v>0</v>
      </c>
      <c r="CF22" s="11" t="b">
        <f t="shared" si="24"/>
        <v>0</v>
      </c>
      <c r="CG22" s="11" t="b">
        <f t="shared" si="24"/>
        <v>0</v>
      </c>
      <c r="CH22" s="11" t="b">
        <f t="shared" si="24"/>
        <v>0</v>
      </c>
      <c r="CI22" s="11" t="b">
        <f t="shared" si="24"/>
        <v>0</v>
      </c>
      <c r="CJ22" s="11" t="b">
        <f t="shared" si="24"/>
        <v>0</v>
      </c>
      <c r="CK22" s="11" t="b">
        <f t="shared" si="24"/>
        <v>0</v>
      </c>
      <c r="CL22" s="11" t="b">
        <f t="shared" si="24"/>
        <v>0</v>
      </c>
      <c r="CM22" s="11" t="b">
        <f t="shared" si="24"/>
        <v>0</v>
      </c>
      <c r="CN22" s="11" t="b">
        <f t="shared" si="24"/>
        <v>0</v>
      </c>
      <c r="CO22" s="11" t="b">
        <f t="shared" si="25"/>
        <v>0</v>
      </c>
      <c r="CP22" s="11" t="b">
        <f t="shared" si="18"/>
        <v>0</v>
      </c>
      <c r="CQ22" s="11" t="b">
        <f t="shared" si="19"/>
        <v>0</v>
      </c>
    </row>
    <row r="23" spans="1:96">
      <c r="A23" t="s">
        <v>406</v>
      </c>
      <c r="B23" t="s">
        <v>407</v>
      </c>
      <c r="C23" t="s">
        <v>281</v>
      </c>
      <c r="D23" t="s">
        <v>54</v>
      </c>
      <c r="E23" t="s">
        <v>144</v>
      </c>
      <c r="F23" t="s">
        <v>83</v>
      </c>
      <c r="G23">
        <f t="shared" si="20"/>
        <v>0</v>
      </c>
      <c r="H23">
        <f t="shared" si="20"/>
        <v>0</v>
      </c>
      <c r="I23">
        <f t="shared" si="20"/>
        <v>1</v>
      </c>
      <c r="J23">
        <f t="shared" si="20"/>
        <v>0</v>
      </c>
      <c r="K23">
        <f t="shared" si="6"/>
        <v>1</v>
      </c>
      <c r="L23" t="s">
        <v>124</v>
      </c>
      <c r="M23" t="s">
        <v>58</v>
      </c>
      <c r="N23" t="str">
        <f t="shared" si="7"/>
        <v>Portugal</v>
      </c>
      <c r="O23" t="s">
        <v>59</v>
      </c>
      <c r="P23" t="s">
        <v>60</v>
      </c>
      <c r="Q23">
        <v>2</v>
      </c>
      <c r="R23">
        <v>2</v>
      </c>
      <c r="S23">
        <v>2</v>
      </c>
      <c r="T23">
        <v>4</v>
      </c>
      <c r="U23">
        <v>3</v>
      </c>
      <c r="V23">
        <v>4</v>
      </c>
      <c r="W23">
        <v>2</v>
      </c>
      <c r="X23">
        <f t="shared" si="8"/>
        <v>-8.3333333333333329E-2</v>
      </c>
      <c r="Y23">
        <f t="shared" si="9"/>
        <v>0.125</v>
      </c>
      <c r="Z23">
        <v>5</v>
      </c>
      <c r="AA23">
        <v>6</v>
      </c>
      <c r="AB23">
        <v>6</v>
      </c>
      <c r="AC23">
        <v>6</v>
      </c>
      <c r="AD23">
        <v>6</v>
      </c>
      <c r="AE23">
        <v>6</v>
      </c>
      <c r="AF23">
        <v>5</v>
      </c>
      <c r="AG23">
        <v>1</v>
      </c>
      <c r="AH23">
        <v>5</v>
      </c>
      <c r="AI23" s="35">
        <v>5</v>
      </c>
      <c r="AJ23">
        <v>6</v>
      </c>
      <c r="AK23">
        <v>6</v>
      </c>
      <c r="AL23">
        <v>6</v>
      </c>
      <c r="AM23">
        <v>6</v>
      </c>
      <c r="AN23">
        <v>6</v>
      </c>
      <c r="AO23">
        <v>6</v>
      </c>
      <c r="AP23">
        <v>5</v>
      </c>
      <c r="AQ23">
        <v>4</v>
      </c>
      <c r="AR23">
        <v>4</v>
      </c>
      <c r="AS23">
        <v>6</v>
      </c>
      <c r="AT23">
        <v>5</v>
      </c>
      <c r="AU23">
        <v>4</v>
      </c>
      <c r="AV23">
        <f t="shared" si="10"/>
        <v>4.5999999999999996</v>
      </c>
      <c r="AW23">
        <v>6</v>
      </c>
      <c r="AX23">
        <v>6</v>
      </c>
      <c r="AY23">
        <f t="shared" si="1"/>
        <v>5.75</v>
      </c>
      <c r="AZ23">
        <f t="shared" si="11"/>
        <v>1</v>
      </c>
      <c r="BA23">
        <f t="shared" si="2"/>
        <v>5.625</v>
      </c>
      <c r="BB23">
        <f t="shared" si="12"/>
        <v>1</v>
      </c>
      <c r="BC23" t="s">
        <v>282</v>
      </c>
      <c r="BD23" t="s">
        <v>408</v>
      </c>
      <c r="BE23" t="s">
        <v>409</v>
      </c>
      <c r="BF23">
        <v>3</v>
      </c>
      <c r="BH23">
        <f t="shared" si="3"/>
        <v>3</v>
      </c>
      <c r="BI23">
        <v>1</v>
      </c>
      <c r="BJ23">
        <v>4</v>
      </c>
      <c r="BK23">
        <f t="shared" si="13"/>
        <v>1</v>
      </c>
      <c r="BL23" t="s">
        <v>292</v>
      </c>
      <c r="BM23" t="s">
        <v>286</v>
      </c>
      <c r="BN23" s="1">
        <v>6.9907407407407409E-3</v>
      </c>
      <c r="BP23" s="5" t="s">
        <v>1041</v>
      </c>
      <c r="BR23" s="11" t="b">
        <f t="shared" si="22"/>
        <v>0</v>
      </c>
      <c r="BS23" s="11" t="b">
        <f t="shared" si="22"/>
        <v>0</v>
      </c>
      <c r="BT23" s="11" t="b">
        <f t="shared" si="22"/>
        <v>0</v>
      </c>
      <c r="BU23" s="11" t="b">
        <f t="shared" si="22"/>
        <v>0</v>
      </c>
      <c r="BV23" s="11" t="b">
        <f t="shared" si="23"/>
        <v>0</v>
      </c>
      <c r="BW23" s="11" t="b">
        <f t="shared" si="23"/>
        <v>0</v>
      </c>
      <c r="BZ23" s="11" t="b">
        <f t="shared" si="14"/>
        <v>0</v>
      </c>
      <c r="CA23" s="11" t="b">
        <f t="shared" si="15"/>
        <v>0</v>
      </c>
      <c r="CB23" s="11" t="b">
        <f t="shared" si="24"/>
        <v>0</v>
      </c>
      <c r="CC23" s="11" t="b">
        <f t="shared" si="24"/>
        <v>0</v>
      </c>
      <c r="CD23" s="11" t="b">
        <f t="shared" si="24"/>
        <v>0</v>
      </c>
      <c r="CE23" s="11" t="b">
        <f t="shared" si="24"/>
        <v>0</v>
      </c>
      <c r="CF23" s="11" t="b">
        <f t="shared" si="24"/>
        <v>0</v>
      </c>
      <c r="CG23" s="11" t="b">
        <f t="shared" si="24"/>
        <v>0</v>
      </c>
      <c r="CH23" s="11" t="b">
        <f t="shared" si="24"/>
        <v>0</v>
      </c>
      <c r="CI23" s="11" t="b">
        <f t="shared" si="24"/>
        <v>0</v>
      </c>
      <c r="CJ23" s="11" t="b">
        <f t="shared" si="24"/>
        <v>0</v>
      </c>
      <c r="CK23" s="11" t="b">
        <f t="shared" si="24"/>
        <v>0</v>
      </c>
      <c r="CL23" s="11" t="b">
        <f t="shared" si="24"/>
        <v>0</v>
      </c>
      <c r="CM23" s="11" t="b">
        <f t="shared" si="24"/>
        <v>0</v>
      </c>
      <c r="CN23" s="11" t="b">
        <f t="shared" si="24"/>
        <v>0</v>
      </c>
      <c r="CO23" s="11" t="b">
        <f t="shared" si="25"/>
        <v>0</v>
      </c>
      <c r="CP23" s="11" t="b">
        <f t="shared" si="18"/>
        <v>0</v>
      </c>
      <c r="CQ23" s="11" t="b">
        <f t="shared" si="19"/>
        <v>0</v>
      </c>
    </row>
    <row r="24" spans="1:96">
      <c r="A24" t="s">
        <v>410</v>
      </c>
      <c r="B24" t="s">
        <v>411</v>
      </c>
      <c r="C24" t="s">
        <v>281</v>
      </c>
      <c r="D24" t="s">
        <v>81</v>
      </c>
      <c r="E24" t="s">
        <v>55</v>
      </c>
      <c r="F24" t="s">
        <v>83</v>
      </c>
      <c r="G24">
        <f t="shared" si="20"/>
        <v>0</v>
      </c>
      <c r="H24">
        <f t="shared" si="20"/>
        <v>0</v>
      </c>
      <c r="I24">
        <f t="shared" si="20"/>
        <v>1</v>
      </c>
      <c r="J24">
        <f t="shared" si="20"/>
        <v>0</v>
      </c>
      <c r="K24">
        <f t="shared" si="6"/>
        <v>1</v>
      </c>
      <c r="L24" t="s">
        <v>72</v>
      </c>
      <c r="M24" t="s">
        <v>73</v>
      </c>
      <c r="N24" t="str">
        <f t="shared" si="7"/>
        <v>USA</v>
      </c>
      <c r="O24" t="s">
        <v>74</v>
      </c>
      <c r="P24" t="s">
        <v>60</v>
      </c>
      <c r="Q24">
        <v>5</v>
      </c>
      <c r="R24">
        <v>4</v>
      </c>
      <c r="S24">
        <v>3</v>
      </c>
      <c r="T24">
        <v>3</v>
      </c>
      <c r="U24">
        <v>4</v>
      </c>
      <c r="V24">
        <v>4</v>
      </c>
      <c r="W24">
        <v>4</v>
      </c>
      <c r="X24">
        <f t="shared" si="8"/>
        <v>4.1666666666666664E-2</v>
      </c>
      <c r="Y24">
        <f t="shared" si="9"/>
        <v>-4.1666666666666664E-2</v>
      </c>
      <c r="Z24">
        <v>2</v>
      </c>
      <c r="AA24">
        <v>6</v>
      </c>
      <c r="AB24">
        <v>3</v>
      </c>
      <c r="AC24">
        <v>4</v>
      </c>
      <c r="AD24">
        <v>5</v>
      </c>
      <c r="AE24">
        <v>6</v>
      </c>
      <c r="AF24">
        <v>3</v>
      </c>
      <c r="AG24">
        <v>2</v>
      </c>
      <c r="AH24">
        <v>4</v>
      </c>
      <c r="AI24" s="35">
        <v>6</v>
      </c>
      <c r="AJ24">
        <v>1</v>
      </c>
      <c r="AK24">
        <v>5</v>
      </c>
      <c r="AL24">
        <v>5</v>
      </c>
      <c r="AM24">
        <v>6</v>
      </c>
      <c r="AN24">
        <v>6</v>
      </c>
      <c r="AO24">
        <v>6</v>
      </c>
      <c r="AP24">
        <v>5</v>
      </c>
      <c r="AQ24">
        <v>3</v>
      </c>
      <c r="AR24">
        <v>6</v>
      </c>
      <c r="AS24">
        <v>6</v>
      </c>
      <c r="AT24">
        <v>5</v>
      </c>
      <c r="AU24">
        <v>5</v>
      </c>
      <c r="AV24">
        <f t="shared" si="10"/>
        <v>5</v>
      </c>
      <c r="AW24">
        <v>6</v>
      </c>
      <c r="AX24">
        <v>5</v>
      </c>
      <c r="AY24">
        <f t="shared" si="1"/>
        <v>5</v>
      </c>
      <c r="AZ24">
        <f t="shared" si="11"/>
        <v>1</v>
      </c>
      <c r="BA24">
        <f t="shared" si="2"/>
        <v>4.125</v>
      </c>
      <c r="BB24">
        <f t="shared" si="12"/>
        <v>1</v>
      </c>
      <c r="BC24" t="s">
        <v>297</v>
      </c>
      <c r="BD24" t="s">
        <v>110</v>
      </c>
      <c r="BE24" t="s">
        <v>412</v>
      </c>
      <c r="BF24">
        <v>1</v>
      </c>
      <c r="BH24">
        <f t="shared" si="3"/>
        <v>1</v>
      </c>
      <c r="BI24">
        <v>1</v>
      </c>
      <c r="BJ24">
        <v>1</v>
      </c>
      <c r="BK24">
        <f t="shared" si="13"/>
        <v>0</v>
      </c>
      <c r="BL24" t="s">
        <v>300</v>
      </c>
      <c r="BM24" t="s">
        <v>301</v>
      </c>
      <c r="BN24" s="1">
        <v>4.6527777777777774E-3</v>
      </c>
      <c r="BO24" t="s">
        <v>413</v>
      </c>
      <c r="BP24" s="5" t="s">
        <v>736</v>
      </c>
      <c r="BQ24" s="5" t="s">
        <v>1144</v>
      </c>
      <c r="BR24" s="11" t="b">
        <f t="shared" si="22"/>
        <v>1</v>
      </c>
      <c r="BS24" s="11" t="b">
        <f t="shared" si="22"/>
        <v>0</v>
      </c>
      <c r="BT24" s="11" t="b">
        <f t="shared" si="22"/>
        <v>0</v>
      </c>
      <c r="BU24" s="11" t="b">
        <f t="shared" si="22"/>
        <v>0</v>
      </c>
      <c r="BV24" s="11" t="b">
        <f t="shared" si="23"/>
        <v>0</v>
      </c>
      <c r="BW24" s="11" t="b">
        <f t="shared" si="23"/>
        <v>0</v>
      </c>
      <c r="BZ24" s="11" t="b">
        <f t="shared" si="14"/>
        <v>0</v>
      </c>
      <c r="CA24" s="11" t="b">
        <f t="shared" si="15"/>
        <v>0</v>
      </c>
      <c r="CB24" s="11" t="b">
        <f t="shared" si="24"/>
        <v>0</v>
      </c>
      <c r="CC24" s="11" t="b">
        <f t="shared" si="24"/>
        <v>0</v>
      </c>
      <c r="CD24" s="11" t="b">
        <f t="shared" si="24"/>
        <v>0</v>
      </c>
      <c r="CE24" s="11" t="b">
        <f t="shared" si="24"/>
        <v>0</v>
      </c>
      <c r="CF24" s="11" t="b">
        <f t="shared" si="24"/>
        <v>0</v>
      </c>
      <c r="CG24" s="11" t="b">
        <f t="shared" si="24"/>
        <v>0</v>
      </c>
      <c r="CH24" s="11" t="b">
        <f t="shared" si="24"/>
        <v>0</v>
      </c>
      <c r="CI24" s="11" t="b">
        <f t="shared" si="24"/>
        <v>0</v>
      </c>
      <c r="CJ24" s="11" t="b">
        <f t="shared" si="24"/>
        <v>0</v>
      </c>
      <c r="CK24" s="11" t="b">
        <f t="shared" si="24"/>
        <v>0</v>
      </c>
      <c r="CL24" s="11" t="b">
        <f t="shared" si="24"/>
        <v>0</v>
      </c>
      <c r="CM24" s="11" t="b">
        <f t="shared" si="24"/>
        <v>0</v>
      </c>
      <c r="CN24" s="11" t="b">
        <f t="shared" si="24"/>
        <v>0</v>
      </c>
      <c r="CO24" s="11" t="b">
        <f t="shared" si="25"/>
        <v>0</v>
      </c>
      <c r="CP24" s="11" t="b">
        <f t="shared" si="18"/>
        <v>0</v>
      </c>
      <c r="CQ24" s="11" t="b">
        <f t="shared" si="19"/>
        <v>0</v>
      </c>
    </row>
    <row r="25" spans="1:96">
      <c r="A25" t="s">
        <v>414</v>
      </c>
      <c r="B25" t="s">
        <v>415</v>
      </c>
      <c r="C25" t="s">
        <v>281</v>
      </c>
      <c r="D25" t="s">
        <v>54</v>
      </c>
      <c r="E25" t="s">
        <v>144</v>
      </c>
      <c r="F25" t="s">
        <v>56</v>
      </c>
      <c r="G25">
        <f t="shared" si="20"/>
        <v>0</v>
      </c>
      <c r="H25">
        <f t="shared" si="20"/>
        <v>0</v>
      </c>
      <c r="I25">
        <f t="shared" si="20"/>
        <v>0</v>
      </c>
      <c r="J25">
        <f t="shared" si="20"/>
        <v>1</v>
      </c>
      <c r="K25">
        <f t="shared" si="6"/>
        <v>1</v>
      </c>
      <c r="L25" t="s">
        <v>72</v>
      </c>
      <c r="M25" t="s">
        <v>109</v>
      </c>
      <c r="N25" t="str">
        <f t="shared" si="7"/>
        <v>UK</v>
      </c>
      <c r="O25" t="s">
        <v>74</v>
      </c>
      <c r="P25" t="s">
        <v>98</v>
      </c>
      <c r="Q25">
        <v>0</v>
      </c>
      <c r="R25">
        <v>5</v>
      </c>
      <c r="S25">
        <v>0</v>
      </c>
      <c r="T25">
        <v>5</v>
      </c>
      <c r="U25">
        <v>0</v>
      </c>
      <c r="V25">
        <v>5</v>
      </c>
      <c r="W25">
        <v>0</v>
      </c>
      <c r="X25">
        <f t="shared" si="8"/>
        <v>-0.41666666666666669</v>
      </c>
      <c r="Y25">
        <f t="shared" si="9"/>
        <v>0.41666666666666669</v>
      </c>
      <c r="Z25">
        <v>0</v>
      </c>
      <c r="AA25">
        <v>6</v>
      </c>
      <c r="AB25">
        <v>6</v>
      </c>
      <c r="AC25">
        <v>6</v>
      </c>
      <c r="AD25">
        <v>6</v>
      </c>
      <c r="AE25">
        <v>6</v>
      </c>
      <c r="AF25">
        <v>4</v>
      </c>
      <c r="AG25">
        <v>4</v>
      </c>
      <c r="AH25">
        <v>2</v>
      </c>
      <c r="AI25" s="35">
        <v>0</v>
      </c>
      <c r="AJ25">
        <v>6</v>
      </c>
      <c r="AK25">
        <v>6</v>
      </c>
      <c r="AL25">
        <v>2</v>
      </c>
      <c r="AM25">
        <v>6</v>
      </c>
      <c r="AN25">
        <v>0</v>
      </c>
      <c r="AO25">
        <v>6</v>
      </c>
      <c r="AP25">
        <v>0</v>
      </c>
      <c r="AQ25">
        <v>0</v>
      </c>
      <c r="AR25">
        <v>0</v>
      </c>
      <c r="AS25">
        <v>0</v>
      </c>
      <c r="AT25">
        <v>0</v>
      </c>
      <c r="AU25">
        <v>0</v>
      </c>
      <c r="AV25">
        <f t="shared" si="10"/>
        <v>0</v>
      </c>
      <c r="AW25">
        <v>6</v>
      </c>
      <c r="AX25">
        <v>6</v>
      </c>
      <c r="AY25">
        <f t="shared" si="1"/>
        <v>3.25</v>
      </c>
      <c r="AZ25">
        <f t="shared" si="11"/>
        <v>1</v>
      </c>
      <c r="BA25">
        <f t="shared" si="2"/>
        <v>4.5</v>
      </c>
      <c r="BB25">
        <f t="shared" si="12"/>
        <v>1</v>
      </c>
      <c r="BC25" t="s">
        <v>86</v>
      </c>
      <c r="BD25" t="s">
        <v>416</v>
      </c>
      <c r="BE25" t="s">
        <v>417</v>
      </c>
      <c r="BF25">
        <v>1</v>
      </c>
      <c r="BH25">
        <f t="shared" si="3"/>
        <v>1</v>
      </c>
      <c r="BI25">
        <v>1</v>
      </c>
      <c r="BJ25">
        <v>4</v>
      </c>
      <c r="BK25">
        <f t="shared" si="13"/>
        <v>1</v>
      </c>
      <c r="BL25" t="s">
        <v>156</v>
      </c>
      <c r="BM25" t="s">
        <v>157</v>
      </c>
      <c r="BN25" s="1">
        <v>2.3611111111111111E-3</v>
      </c>
      <c r="BP25" s="5" t="s">
        <v>1041</v>
      </c>
      <c r="BR25" s="11" t="b">
        <f t="shared" si="22"/>
        <v>0</v>
      </c>
      <c r="BS25" s="11" t="b">
        <f t="shared" si="22"/>
        <v>0</v>
      </c>
      <c r="BT25" s="11" t="b">
        <f t="shared" si="22"/>
        <v>0</v>
      </c>
      <c r="BU25" s="11" t="b">
        <f t="shared" si="22"/>
        <v>0</v>
      </c>
      <c r="BV25" s="11" t="b">
        <f t="shared" si="23"/>
        <v>0</v>
      </c>
      <c r="BW25" s="11" t="b">
        <f t="shared" si="23"/>
        <v>0</v>
      </c>
      <c r="BZ25" s="11" t="b">
        <f t="shared" si="14"/>
        <v>0</v>
      </c>
      <c r="CA25" s="11" t="b">
        <f t="shared" si="15"/>
        <v>0</v>
      </c>
      <c r="CB25" s="11" t="b">
        <f t="shared" si="24"/>
        <v>0</v>
      </c>
      <c r="CC25" s="11" t="b">
        <f t="shared" si="24"/>
        <v>0</v>
      </c>
      <c r="CD25" s="11" t="b">
        <f t="shared" si="24"/>
        <v>0</v>
      </c>
      <c r="CE25" s="11" t="b">
        <f t="shared" si="24"/>
        <v>0</v>
      </c>
      <c r="CF25" s="11" t="b">
        <f t="shared" si="24"/>
        <v>0</v>
      </c>
      <c r="CG25" s="11" t="b">
        <f t="shared" si="24"/>
        <v>0</v>
      </c>
      <c r="CH25" s="11" t="b">
        <f t="shared" si="24"/>
        <v>0</v>
      </c>
      <c r="CI25" s="11" t="b">
        <f t="shared" si="24"/>
        <v>0</v>
      </c>
      <c r="CJ25" s="11" t="b">
        <f t="shared" si="24"/>
        <v>0</v>
      </c>
      <c r="CK25" s="11" t="b">
        <f t="shared" si="24"/>
        <v>0</v>
      </c>
      <c r="CL25" s="11" t="b">
        <f t="shared" si="24"/>
        <v>0</v>
      </c>
      <c r="CM25" s="11" t="b">
        <f t="shared" si="24"/>
        <v>0</v>
      </c>
      <c r="CN25" s="11" t="b">
        <f t="shared" si="24"/>
        <v>0</v>
      </c>
      <c r="CO25" s="11" t="b">
        <f t="shared" si="25"/>
        <v>0</v>
      </c>
      <c r="CP25" s="11" t="b">
        <f t="shared" si="18"/>
        <v>0</v>
      </c>
      <c r="CQ25" s="11" t="b">
        <f t="shared" si="19"/>
        <v>0</v>
      </c>
    </row>
    <row r="26" spans="1:96">
      <c r="A26" t="s">
        <v>418</v>
      </c>
      <c r="B26" t="s">
        <v>419</v>
      </c>
      <c r="C26" t="s">
        <v>281</v>
      </c>
      <c r="D26" t="s">
        <v>70</v>
      </c>
      <c r="E26" t="s">
        <v>71</v>
      </c>
      <c r="F26" t="s">
        <v>56</v>
      </c>
      <c r="G26">
        <f t="shared" si="20"/>
        <v>0</v>
      </c>
      <c r="H26">
        <f t="shared" si="20"/>
        <v>0</v>
      </c>
      <c r="I26">
        <f t="shared" si="20"/>
        <v>0</v>
      </c>
      <c r="J26">
        <f t="shared" si="20"/>
        <v>1</v>
      </c>
      <c r="K26">
        <f t="shared" si="6"/>
        <v>1</v>
      </c>
      <c r="L26" t="s">
        <v>72</v>
      </c>
      <c r="M26" t="s">
        <v>420</v>
      </c>
      <c r="N26" t="str">
        <f t="shared" si="7"/>
        <v>london</v>
      </c>
      <c r="O26" t="s">
        <v>59</v>
      </c>
      <c r="P26" t="s">
        <v>98</v>
      </c>
      <c r="Q26">
        <v>5</v>
      </c>
      <c r="R26">
        <v>3</v>
      </c>
      <c r="S26">
        <v>4</v>
      </c>
      <c r="T26">
        <v>3</v>
      </c>
      <c r="U26">
        <v>3</v>
      </c>
      <c r="V26">
        <v>2</v>
      </c>
      <c r="W26">
        <v>5</v>
      </c>
      <c r="X26">
        <f t="shared" si="8"/>
        <v>0.125</v>
      </c>
      <c r="Y26">
        <f t="shared" si="9"/>
        <v>-0.125</v>
      </c>
      <c r="Z26">
        <v>5</v>
      </c>
      <c r="AA26">
        <v>4</v>
      </c>
      <c r="AB26">
        <v>3</v>
      </c>
      <c r="AC26">
        <v>6</v>
      </c>
      <c r="AD26">
        <v>6</v>
      </c>
      <c r="AE26">
        <v>5</v>
      </c>
      <c r="AF26">
        <v>6</v>
      </c>
      <c r="AG26">
        <v>2</v>
      </c>
      <c r="AH26">
        <v>4</v>
      </c>
      <c r="AI26" s="35">
        <v>5</v>
      </c>
      <c r="AJ26">
        <v>5</v>
      </c>
      <c r="AK26">
        <v>5</v>
      </c>
      <c r="AL26">
        <v>6</v>
      </c>
      <c r="AM26">
        <v>4</v>
      </c>
      <c r="AN26">
        <v>4</v>
      </c>
      <c r="AO26">
        <v>5</v>
      </c>
      <c r="AP26">
        <v>5</v>
      </c>
      <c r="AQ26">
        <v>5</v>
      </c>
      <c r="AR26">
        <v>5</v>
      </c>
      <c r="AS26">
        <v>5</v>
      </c>
      <c r="AT26">
        <v>3</v>
      </c>
      <c r="AU26">
        <v>5</v>
      </c>
      <c r="AV26">
        <f t="shared" si="10"/>
        <v>4.5999999999999996</v>
      </c>
      <c r="AW26">
        <v>6</v>
      </c>
      <c r="AX26">
        <v>1</v>
      </c>
      <c r="AY26">
        <f t="shared" si="1"/>
        <v>4.875</v>
      </c>
      <c r="AZ26">
        <f t="shared" si="11"/>
        <v>1</v>
      </c>
      <c r="BA26">
        <f t="shared" si="2"/>
        <v>4.875</v>
      </c>
      <c r="BB26">
        <f t="shared" si="12"/>
        <v>1</v>
      </c>
      <c r="BC26" t="s">
        <v>145</v>
      </c>
      <c r="BD26" t="s">
        <v>421</v>
      </c>
      <c r="BE26" t="s">
        <v>422</v>
      </c>
      <c r="BF26">
        <v>1</v>
      </c>
      <c r="BH26">
        <f t="shared" si="3"/>
        <v>1</v>
      </c>
      <c r="BI26">
        <v>1</v>
      </c>
      <c r="BJ26">
        <v>3</v>
      </c>
      <c r="BK26">
        <f t="shared" si="13"/>
        <v>1</v>
      </c>
      <c r="BL26" t="s">
        <v>148</v>
      </c>
      <c r="BM26" t="s">
        <v>149</v>
      </c>
      <c r="BN26" s="1">
        <v>5.1273148148148146E-3</v>
      </c>
      <c r="BO26" t="s">
        <v>423</v>
      </c>
      <c r="BP26" s="5" t="s">
        <v>736</v>
      </c>
      <c r="BQ26" s="5" t="s">
        <v>1149</v>
      </c>
      <c r="BR26" s="11" t="b">
        <f t="shared" si="22"/>
        <v>0</v>
      </c>
      <c r="BS26" s="11" t="b">
        <f t="shared" si="22"/>
        <v>0</v>
      </c>
      <c r="BT26" s="11" t="b">
        <f t="shared" si="22"/>
        <v>0</v>
      </c>
      <c r="BU26" s="11" t="b">
        <f t="shared" si="22"/>
        <v>0</v>
      </c>
      <c r="BV26" s="11" t="b">
        <f t="shared" si="23"/>
        <v>0</v>
      </c>
      <c r="BW26" s="11" t="b">
        <f t="shared" si="23"/>
        <v>0</v>
      </c>
      <c r="BZ26" s="11" t="b">
        <f t="shared" si="14"/>
        <v>0</v>
      </c>
      <c r="CA26" s="11" t="b">
        <f t="shared" si="15"/>
        <v>0</v>
      </c>
      <c r="CB26" s="11" t="b">
        <f t="shared" si="24"/>
        <v>0</v>
      </c>
      <c r="CC26" s="11" t="b">
        <f t="shared" si="24"/>
        <v>0</v>
      </c>
      <c r="CD26" s="11" t="b">
        <f t="shared" si="24"/>
        <v>0</v>
      </c>
      <c r="CE26" s="11" t="b">
        <f t="shared" si="24"/>
        <v>0</v>
      </c>
      <c r="CF26" s="11" t="b">
        <f t="shared" si="24"/>
        <v>0</v>
      </c>
      <c r="CG26" s="11" t="b">
        <f t="shared" si="24"/>
        <v>0</v>
      </c>
      <c r="CH26" s="11" t="b">
        <f t="shared" si="24"/>
        <v>0</v>
      </c>
      <c r="CI26" s="11" t="b">
        <f t="shared" si="24"/>
        <v>0</v>
      </c>
      <c r="CJ26" s="11" t="b">
        <f t="shared" si="24"/>
        <v>0</v>
      </c>
      <c r="CK26" s="11" t="b">
        <f t="shared" si="24"/>
        <v>0</v>
      </c>
      <c r="CL26" s="11" t="b">
        <f t="shared" si="24"/>
        <v>0</v>
      </c>
      <c r="CM26" s="11" t="b">
        <f t="shared" si="24"/>
        <v>0</v>
      </c>
      <c r="CN26" s="11" t="b">
        <f t="shared" si="24"/>
        <v>0</v>
      </c>
      <c r="CO26" s="11" t="b">
        <f t="shared" si="25"/>
        <v>0</v>
      </c>
      <c r="CP26" s="11" t="b">
        <f t="shared" si="18"/>
        <v>0</v>
      </c>
      <c r="CQ26" s="11" t="b">
        <f t="shared" si="19"/>
        <v>0</v>
      </c>
      <c r="CR26" t="s">
        <v>424</v>
      </c>
    </row>
    <row r="27" spans="1:96">
      <c r="A27" t="s">
        <v>425</v>
      </c>
      <c r="B27" t="s">
        <v>426</v>
      </c>
      <c r="C27" t="s">
        <v>281</v>
      </c>
      <c r="D27" t="s">
        <v>54</v>
      </c>
      <c r="E27" t="s">
        <v>144</v>
      </c>
      <c r="F27" t="s">
        <v>116</v>
      </c>
      <c r="G27">
        <f t="shared" si="20"/>
        <v>0</v>
      </c>
      <c r="H27">
        <f t="shared" si="20"/>
        <v>1</v>
      </c>
      <c r="I27">
        <f t="shared" si="20"/>
        <v>0</v>
      </c>
      <c r="J27">
        <f t="shared" si="20"/>
        <v>0</v>
      </c>
      <c r="K27">
        <f t="shared" si="6"/>
        <v>1</v>
      </c>
      <c r="L27" t="s">
        <v>96</v>
      </c>
      <c r="M27" t="s">
        <v>125</v>
      </c>
      <c r="N27" t="str">
        <f t="shared" si="7"/>
        <v>United Kingdom</v>
      </c>
      <c r="O27" t="s">
        <v>74</v>
      </c>
      <c r="P27" t="s">
        <v>98</v>
      </c>
      <c r="Q27">
        <v>5</v>
      </c>
      <c r="R27">
        <v>3</v>
      </c>
      <c r="S27">
        <v>4</v>
      </c>
      <c r="T27">
        <v>3</v>
      </c>
      <c r="U27">
        <v>5</v>
      </c>
      <c r="V27">
        <v>5</v>
      </c>
      <c r="W27">
        <v>3</v>
      </c>
      <c r="X27">
        <f t="shared" si="8"/>
        <v>0.125</v>
      </c>
      <c r="Y27">
        <f t="shared" si="9"/>
        <v>0</v>
      </c>
      <c r="Z27">
        <v>5</v>
      </c>
      <c r="AA27">
        <v>5</v>
      </c>
      <c r="AB27">
        <v>5</v>
      </c>
      <c r="AC27">
        <v>6</v>
      </c>
      <c r="AD27">
        <v>5</v>
      </c>
      <c r="AE27">
        <v>6</v>
      </c>
      <c r="AF27">
        <v>5</v>
      </c>
      <c r="AG27">
        <v>1</v>
      </c>
      <c r="AH27">
        <v>5</v>
      </c>
      <c r="AI27" s="35">
        <v>4</v>
      </c>
      <c r="AJ27">
        <v>2</v>
      </c>
      <c r="AK27">
        <v>3</v>
      </c>
      <c r="AL27">
        <v>4</v>
      </c>
      <c r="AM27">
        <v>6</v>
      </c>
      <c r="AN27">
        <v>5</v>
      </c>
      <c r="AO27">
        <v>5</v>
      </c>
      <c r="AP27">
        <v>3</v>
      </c>
      <c r="AQ27">
        <v>3</v>
      </c>
      <c r="AR27">
        <v>2</v>
      </c>
      <c r="AS27">
        <v>4</v>
      </c>
      <c r="AT27">
        <v>3</v>
      </c>
      <c r="AU27">
        <v>4</v>
      </c>
      <c r="AV27">
        <f t="shared" si="10"/>
        <v>3.2</v>
      </c>
      <c r="AW27">
        <v>6</v>
      </c>
      <c r="AX27">
        <v>6</v>
      </c>
      <c r="AY27">
        <f t="shared" si="1"/>
        <v>4</v>
      </c>
      <c r="AZ27">
        <f t="shared" si="11"/>
        <v>1</v>
      </c>
      <c r="BA27">
        <f t="shared" si="2"/>
        <v>5.25</v>
      </c>
      <c r="BB27">
        <f t="shared" si="12"/>
        <v>1</v>
      </c>
      <c r="BC27" t="s">
        <v>297</v>
      </c>
      <c r="BD27" t="s">
        <v>104</v>
      </c>
      <c r="BE27" t="s">
        <v>427</v>
      </c>
      <c r="BF27">
        <v>1</v>
      </c>
      <c r="BH27">
        <f t="shared" si="3"/>
        <v>1</v>
      </c>
      <c r="BI27">
        <v>1</v>
      </c>
      <c r="BJ27">
        <v>3</v>
      </c>
      <c r="BK27">
        <f t="shared" si="13"/>
        <v>1</v>
      </c>
      <c r="BL27" t="s">
        <v>300</v>
      </c>
      <c r="BM27" t="s">
        <v>301</v>
      </c>
      <c r="BN27" s="1">
        <v>6.5046296296296302E-3</v>
      </c>
      <c r="BO27" t="s">
        <v>428</v>
      </c>
      <c r="BP27" s="5" t="s">
        <v>736</v>
      </c>
      <c r="BQ27" s="5" t="s">
        <v>1150</v>
      </c>
      <c r="BR27" s="11" t="b">
        <f t="shared" si="22"/>
        <v>0</v>
      </c>
      <c r="BS27" s="11" t="b">
        <f t="shared" si="22"/>
        <v>0</v>
      </c>
      <c r="BT27" s="11" t="b">
        <f t="shared" si="22"/>
        <v>0</v>
      </c>
      <c r="BU27" s="11" t="b">
        <f t="shared" si="22"/>
        <v>1</v>
      </c>
      <c r="BV27" s="11" t="b">
        <f t="shared" si="23"/>
        <v>0</v>
      </c>
      <c r="BW27" s="11" t="b">
        <f t="shared" si="23"/>
        <v>0</v>
      </c>
      <c r="BX27" s="5" t="s">
        <v>1057</v>
      </c>
      <c r="BZ27" s="11" t="b">
        <f t="shared" si="14"/>
        <v>1</v>
      </c>
      <c r="CA27" s="11" t="b">
        <f t="shared" si="15"/>
        <v>1</v>
      </c>
      <c r="CB27" s="11" t="b">
        <f t="shared" si="24"/>
        <v>0</v>
      </c>
      <c r="CC27" s="11" t="b">
        <f t="shared" si="24"/>
        <v>0</v>
      </c>
      <c r="CD27" s="11" t="b">
        <f t="shared" si="24"/>
        <v>0</v>
      </c>
      <c r="CE27" s="11" t="b">
        <f t="shared" si="24"/>
        <v>0</v>
      </c>
      <c r="CF27" s="11" t="b">
        <f t="shared" si="24"/>
        <v>0</v>
      </c>
      <c r="CG27" s="11" t="b">
        <f t="shared" si="24"/>
        <v>0</v>
      </c>
      <c r="CH27" s="11" t="b">
        <f t="shared" si="24"/>
        <v>0</v>
      </c>
      <c r="CI27" s="11" t="b">
        <f t="shared" si="24"/>
        <v>0</v>
      </c>
      <c r="CJ27" s="11" t="b">
        <f t="shared" si="24"/>
        <v>0</v>
      </c>
      <c r="CK27" s="11" t="b">
        <f t="shared" si="24"/>
        <v>0</v>
      </c>
      <c r="CL27" s="11" t="b">
        <f t="shared" si="24"/>
        <v>0</v>
      </c>
      <c r="CM27" s="11" t="b">
        <f t="shared" si="24"/>
        <v>0</v>
      </c>
      <c r="CN27" s="11" t="b">
        <f t="shared" si="24"/>
        <v>0</v>
      </c>
      <c r="CO27" s="11" t="b">
        <f t="shared" si="25"/>
        <v>0</v>
      </c>
      <c r="CP27" s="11" t="b">
        <f t="shared" si="18"/>
        <v>0</v>
      </c>
      <c r="CQ27" s="11" t="b">
        <f t="shared" si="19"/>
        <v>0</v>
      </c>
      <c r="CR27" t="s">
        <v>429</v>
      </c>
    </row>
    <row r="28" spans="1:96">
      <c r="A28" t="s">
        <v>430</v>
      </c>
      <c r="B28" t="s">
        <v>431</v>
      </c>
      <c r="C28" t="s">
        <v>281</v>
      </c>
      <c r="D28" t="s">
        <v>70</v>
      </c>
      <c r="E28" t="s">
        <v>55</v>
      </c>
      <c r="F28" t="s">
        <v>56</v>
      </c>
      <c r="G28">
        <f t="shared" si="20"/>
        <v>0</v>
      </c>
      <c r="H28">
        <f t="shared" si="20"/>
        <v>0</v>
      </c>
      <c r="I28">
        <f t="shared" si="20"/>
        <v>0</v>
      </c>
      <c r="J28">
        <f t="shared" si="20"/>
        <v>1</v>
      </c>
      <c r="K28">
        <f t="shared" si="6"/>
        <v>1</v>
      </c>
      <c r="L28" t="s">
        <v>72</v>
      </c>
      <c r="M28" t="s">
        <v>432</v>
      </c>
      <c r="N28" t="str">
        <f t="shared" si="7"/>
        <v>Uruguay</v>
      </c>
      <c r="O28" t="s">
        <v>59</v>
      </c>
      <c r="P28" t="s">
        <v>60</v>
      </c>
      <c r="Q28">
        <v>1</v>
      </c>
      <c r="R28">
        <v>2</v>
      </c>
      <c r="S28">
        <v>1</v>
      </c>
      <c r="T28">
        <v>2</v>
      </c>
      <c r="U28">
        <v>3</v>
      </c>
      <c r="V28">
        <v>4</v>
      </c>
      <c r="W28">
        <v>1</v>
      </c>
      <c r="X28">
        <f t="shared" si="8"/>
        <v>-8.3333333333333329E-2</v>
      </c>
      <c r="Y28">
        <f t="shared" si="9"/>
        <v>8.3333333333333329E-2</v>
      </c>
      <c r="Z28">
        <v>2</v>
      </c>
      <c r="AA28">
        <v>0</v>
      </c>
      <c r="AB28">
        <v>1</v>
      </c>
      <c r="AC28">
        <v>4</v>
      </c>
      <c r="AD28">
        <v>5</v>
      </c>
      <c r="AE28">
        <v>5</v>
      </c>
      <c r="AF28">
        <v>1</v>
      </c>
      <c r="AG28">
        <v>5</v>
      </c>
      <c r="AH28">
        <v>1</v>
      </c>
      <c r="AI28" s="35">
        <v>3</v>
      </c>
      <c r="AJ28">
        <v>1</v>
      </c>
      <c r="AK28">
        <v>1</v>
      </c>
      <c r="AL28">
        <v>1</v>
      </c>
      <c r="AM28">
        <v>5</v>
      </c>
      <c r="AN28">
        <v>2</v>
      </c>
      <c r="AO28">
        <v>0</v>
      </c>
      <c r="AP28">
        <v>2</v>
      </c>
      <c r="AQ28">
        <v>1</v>
      </c>
      <c r="AR28">
        <v>1</v>
      </c>
      <c r="AS28">
        <v>2</v>
      </c>
      <c r="AT28">
        <v>1</v>
      </c>
      <c r="AU28">
        <v>1</v>
      </c>
      <c r="AV28">
        <f t="shared" si="10"/>
        <v>1.2</v>
      </c>
      <c r="AW28">
        <v>6</v>
      </c>
      <c r="AX28">
        <v>5</v>
      </c>
      <c r="AY28">
        <f t="shared" si="1"/>
        <v>1.875</v>
      </c>
      <c r="AZ28">
        <f t="shared" si="11"/>
        <v>0</v>
      </c>
      <c r="BA28">
        <f t="shared" si="2"/>
        <v>2.375</v>
      </c>
      <c r="BB28">
        <f t="shared" si="12"/>
        <v>0</v>
      </c>
      <c r="BC28" t="s">
        <v>86</v>
      </c>
      <c r="BD28" t="s">
        <v>433</v>
      </c>
      <c r="BE28" t="s">
        <v>434</v>
      </c>
      <c r="BF28">
        <v>0</v>
      </c>
      <c r="BG28">
        <v>0</v>
      </c>
      <c r="BH28">
        <f t="shared" si="3"/>
        <v>0</v>
      </c>
      <c r="BI28">
        <v>1</v>
      </c>
      <c r="BJ28">
        <v>1</v>
      </c>
      <c r="BK28">
        <f t="shared" si="13"/>
        <v>0</v>
      </c>
      <c r="BL28" t="s">
        <v>174</v>
      </c>
      <c r="BM28" t="s">
        <v>157</v>
      </c>
      <c r="BN28" s="1">
        <v>4.2592592592592595E-3</v>
      </c>
      <c r="BO28" t="s">
        <v>435</v>
      </c>
      <c r="BP28" s="5" t="s">
        <v>1042</v>
      </c>
      <c r="BR28" s="11" t="b">
        <f t="shared" si="22"/>
        <v>0</v>
      </c>
      <c r="BS28" s="11" t="b">
        <f t="shared" si="22"/>
        <v>0</v>
      </c>
      <c r="BT28" s="11" t="b">
        <f t="shared" si="22"/>
        <v>0</v>
      </c>
      <c r="BU28" s="11" t="b">
        <f t="shared" si="22"/>
        <v>0</v>
      </c>
      <c r="BV28" s="11" t="b">
        <f t="shared" si="23"/>
        <v>0</v>
      </c>
      <c r="BW28" s="11" t="b">
        <f t="shared" si="23"/>
        <v>0</v>
      </c>
      <c r="BX28" s="5" t="s">
        <v>1050</v>
      </c>
      <c r="BY28" s="5" t="s">
        <v>1058</v>
      </c>
      <c r="BZ28" s="11" t="b">
        <f t="shared" si="14"/>
        <v>0</v>
      </c>
      <c r="CA28" s="11" t="b">
        <f t="shared" si="15"/>
        <v>1</v>
      </c>
      <c r="CB28" s="11" t="b">
        <f t="shared" si="24"/>
        <v>0</v>
      </c>
      <c r="CC28" s="11" t="b">
        <f t="shared" si="24"/>
        <v>0</v>
      </c>
      <c r="CD28" s="11" t="b">
        <f t="shared" si="24"/>
        <v>0</v>
      </c>
      <c r="CE28" s="11" t="b">
        <f t="shared" si="24"/>
        <v>1</v>
      </c>
      <c r="CF28" s="11" t="b">
        <f t="shared" si="24"/>
        <v>0</v>
      </c>
      <c r="CG28" s="11" t="b">
        <f t="shared" si="24"/>
        <v>0</v>
      </c>
      <c r="CH28" s="11" t="b">
        <f t="shared" si="24"/>
        <v>0</v>
      </c>
      <c r="CI28" s="11" t="b">
        <f t="shared" si="24"/>
        <v>0</v>
      </c>
      <c r="CJ28" s="11" t="b">
        <f t="shared" si="24"/>
        <v>0</v>
      </c>
      <c r="CK28" s="11" t="b">
        <f t="shared" si="24"/>
        <v>0</v>
      </c>
      <c r="CL28" s="11" t="b">
        <f t="shared" si="24"/>
        <v>0</v>
      </c>
      <c r="CM28" s="11" t="b">
        <f t="shared" si="24"/>
        <v>0</v>
      </c>
      <c r="CN28" s="11" t="b">
        <f t="shared" si="24"/>
        <v>0</v>
      </c>
      <c r="CO28" s="11" t="b">
        <f t="shared" si="25"/>
        <v>0</v>
      </c>
      <c r="CP28" s="11" t="b">
        <f t="shared" si="18"/>
        <v>0</v>
      </c>
      <c r="CQ28" s="11" t="b">
        <f t="shared" si="19"/>
        <v>0</v>
      </c>
    </row>
    <row r="29" spans="1:96">
      <c r="A29" t="s">
        <v>436</v>
      </c>
      <c r="B29" t="s">
        <v>437</v>
      </c>
      <c r="C29" t="s">
        <v>281</v>
      </c>
      <c r="D29" t="s">
        <v>70</v>
      </c>
      <c r="E29" t="s">
        <v>144</v>
      </c>
      <c r="F29" t="s">
        <v>56</v>
      </c>
      <c r="G29">
        <f t="shared" si="20"/>
        <v>0</v>
      </c>
      <c r="H29">
        <f t="shared" si="20"/>
        <v>0</v>
      </c>
      <c r="I29">
        <f t="shared" si="20"/>
        <v>0</v>
      </c>
      <c r="J29">
        <f t="shared" si="20"/>
        <v>1</v>
      </c>
      <c r="K29">
        <f t="shared" si="6"/>
        <v>1</v>
      </c>
      <c r="L29" t="s">
        <v>96</v>
      </c>
      <c r="M29" t="s">
        <v>244</v>
      </c>
      <c r="N29" t="str">
        <f t="shared" si="7"/>
        <v>Uk</v>
      </c>
      <c r="O29" t="s">
        <v>74</v>
      </c>
      <c r="P29" t="s">
        <v>98</v>
      </c>
      <c r="Q29">
        <v>2</v>
      </c>
      <c r="R29">
        <v>4</v>
      </c>
      <c r="S29">
        <v>4</v>
      </c>
      <c r="T29">
        <v>2</v>
      </c>
      <c r="U29">
        <v>6</v>
      </c>
      <c r="V29">
        <v>4</v>
      </c>
      <c r="W29">
        <v>4</v>
      </c>
      <c r="X29">
        <f t="shared" si="8"/>
        <v>0</v>
      </c>
      <c r="Y29">
        <f t="shared" si="9"/>
        <v>-0.16666666666666666</v>
      </c>
      <c r="Z29">
        <v>4</v>
      </c>
      <c r="AA29">
        <v>6</v>
      </c>
      <c r="AB29">
        <v>3</v>
      </c>
      <c r="AC29">
        <v>5</v>
      </c>
      <c r="AD29">
        <v>4</v>
      </c>
      <c r="AE29">
        <v>6</v>
      </c>
      <c r="AF29">
        <v>5</v>
      </c>
      <c r="AG29">
        <v>4</v>
      </c>
      <c r="AH29">
        <v>2</v>
      </c>
      <c r="AI29" s="35">
        <v>2</v>
      </c>
      <c r="AJ29">
        <v>6</v>
      </c>
      <c r="AK29">
        <v>4</v>
      </c>
      <c r="AL29">
        <v>3</v>
      </c>
      <c r="AM29">
        <v>6</v>
      </c>
      <c r="AN29">
        <v>3</v>
      </c>
      <c r="AO29">
        <v>2</v>
      </c>
      <c r="AP29">
        <v>3</v>
      </c>
      <c r="AQ29">
        <v>0</v>
      </c>
      <c r="AR29">
        <v>0</v>
      </c>
      <c r="AS29">
        <v>0</v>
      </c>
      <c r="AT29">
        <v>0</v>
      </c>
      <c r="AU29">
        <v>0</v>
      </c>
      <c r="AV29">
        <f t="shared" si="10"/>
        <v>0</v>
      </c>
      <c r="AW29">
        <v>6</v>
      </c>
      <c r="AX29">
        <v>6</v>
      </c>
      <c r="AY29">
        <f t="shared" si="1"/>
        <v>3.625</v>
      </c>
      <c r="AZ29">
        <f t="shared" si="11"/>
        <v>1</v>
      </c>
      <c r="BA29">
        <f t="shared" si="2"/>
        <v>4.375</v>
      </c>
      <c r="BB29">
        <f t="shared" si="12"/>
        <v>1</v>
      </c>
      <c r="BC29" t="s">
        <v>86</v>
      </c>
      <c r="BD29" t="s">
        <v>438</v>
      </c>
      <c r="BE29" t="s">
        <v>439</v>
      </c>
      <c r="BF29">
        <v>1</v>
      </c>
      <c r="BH29">
        <f t="shared" si="3"/>
        <v>1</v>
      </c>
      <c r="BI29">
        <v>1</v>
      </c>
      <c r="BJ29">
        <v>4</v>
      </c>
      <c r="BK29">
        <f t="shared" si="13"/>
        <v>1</v>
      </c>
      <c r="BL29" t="s">
        <v>106</v>
      </c>
      <c r="BM29" t="s">
        <v>90</v>
      </c>
      <c r="BN29" s="1">
        <v>4.3749999999999995E-3</v>
      </c>
      <c r="BO29" t="s">
        <v>440</v>
      </c>
      <c r="BP29" s="5" t="s">
        <v>1042</v>
      </c>
      <c r="BR29" s="11" t="b">
        <f t="shared" si="22"/>
        <v>0</v>
      </c>
      <c r="BS29" s="11" t="b">
        <f t="shared" si="22"/>
        <v>0</v>
      </c>
      <c r="BT29" s="11" t="b">
        <f t="shared" si="22"/>
        <v>0</v>
      </c>
      <c r="BU29" s="11" t="b">
        <f t="shared" si="22"/>
        <v>0</v>
      </c>
      <c r="BV29" s="11" t="b">
        <f t="shared" si="23"/>
        <v>0</v>
      </c>
      <c r="BW29" s="11" t="b">
        <f t="shared" si="23"/>
        <v>0</v>
      </c>
      <c r="BX29" s="5" t="s">
        <v>1047</v>
      </c>
      <c r="BY29" s="5" t="s">
        <v>1059</v>
      </c>
      <c r="BZ29" s="11" t="b">
        <f t="shared" si="14"/>
        <v>0</v>
      </c>
      <c r="CA29" s="11" t="b">
        <f t="shared" si="15"/>
        <v>0</v>
      </c>
      <c r="CB29" s="11" t="b">
        <f t="shared" si="24"/>
        <v>1</v>
      </c>
      <c r="CC29" s="11" t="b">
        <f t="shared" si="24"/>
        <v>0</v>
      </c>
      <c r="CD29" s="11" t="b">
        <f t="shared" si="24"/>
        <v>0</v>
      </c>
      <c r="CE29" s="11" t="b">
        <f t="shared" si="24"/>
        <v>0</v>
      </c>
      <c r="CF29" s="11" t="b">
        <f t="shared" si="24"/>
        <v>0</v>
      </c>
      <c r="CG29" s="11" t="b">
        <f t="shared" si="24"/>
        <v>0</v>
      </c>
      <c r="CH29" s="11" t="b">
        <f t="shared" si="24"/>
        <v>0</v>
      </c>
      <c r="CI29" s="11" t="b">
        <f t="shared" si="24"/>
        <v>0</v>
      </c>
      <c r="CJ29" s="11" t="b">
        <f t="shared" si="24"/>
        <v>0</v>
      </c>
      <c r="CK29" s="11" t="b">
        <f t="shared" si="24"/>
        <v>0</v>
      </c>
      <c r="CL29" s="11" t="b">
        <f t="shared" si="24"/>
        <v>0</v>
      </c>
      <c r="CM29" s="11" t="b">
        <f t="shared" si="24"/>
        <v>0</v>
      </c>
      <c r="CN29" s="11" t="b">
        <f t="shared" si="24"/>
        <v>0</v>
      </c>
      <c r="CO29" s="11" t="b">
        <f t="shared" si="25"/>
        <v>0</v>
      </c>
      <c r="CP29" s="11" t="b">
        <f t="shared" si="18"/>
        <v>0</v>
      </c>
      <c r="CQ29" s="11" t="b">
        <f t="shared" si="19"/>
        <v>0</v>
      </c>
    </row>
    <row r="30" spans="1:96">
      <c r="A30" t="s">
        <v>441</v>
      </c>
      <c r="B30" t="s">
        <v>442</v>
      </c>
      <c r="C30" t="s">
        <v>281</v>
      </c>
      <c r="D30" t="s">
        <v>54</v>
      </c>
      <c r="E30" t="s">
        <v>71</v>
      </c>
      <c r="F30" t="s">
        <v>116</v>
      </c>
      <c r="G30">
        <f t="shared" si="20"/>
        <v>0</v>
      </c>
      <c r="H30">
        <f t="shared" si="20"/>
        <v>1</v>
      </c>
      <c r="I30">
        <f t="shared" si="20"/>
        <v>0</v>
      </c>
      <c r="J30">
        <f t="shared" si="20"/>
        <v>0</v>
      </c>
      <c r="K30">
        <f t="shared" si="6"/>
        <v>1</v>
      </c>
      <c r="L30" t="s">
        <v>96</v>
      </c>
      <c r="M30" t="s">
        <v>443</v>
      </c>
      <c r="N30" t="str">
        <f t="shared" si="7"/>
        <v xml:space="preserve">Portugal </v>
      </c>
      <c r="O30" t="s">
        <v>74</v>
      </c>
      <c r="P30" t="s">
        <v>444</v>
      </c>
      <c r="Q30">
        <v>3</v>
      </c>
      <c r="R30">
        <v>2</v>
      </c>
      <c r="S30">
        <v>2</v>
      </c>
      <c r="T30">
        <v>1</v>
      </c>
      <c r="U30">
        <v>6</v>
      </c>
      <c r="V30">
        <v>5</v>
      </c>
      <c r="W30">
        <v>6</v>
      </c>
      <c r="X30">
        <f t="shared" si="8"/>
        <v>8.3333333333333329E-2</v>
      </c>
      <c r="Y30">
        <f t="shared" si="9"/>
        <v>-0.25</v>
      </c>
      <c r="Z30">
        <v>4</v>
      </c>
      <c r="AA30">
        <v>6</v>
      </c>
      <c r="AB30">
        <v>6</v>
      </c>
      <c r="AC30">
        <v>6</v>
      </c>
      <c r="AD30">
        <v>5</v>
      </c>
      <c r="AE30">
        <v>6</v>
      </c>
      <c r="AF30">
        <v>5</v>
      </c>
      <c r="AG30">
        <v>1</v>
      </c>
      <c r="AH30">
        <v>5</v>
      </c>
      <c r="AI30" s="35">
        <v>5</v>
      </c>
      <c r="AJ30">
        <v>6</v>
      </c>
      <c r="AK30">
        <v>5</v>
      </c>
      <c r="AL30">
        <v>5</v>
      </c>
      <c r="AM30">
        <v>6</v>
      </c>
      <c r="AN30">
        <v>6</v>
      </c>
      <c r="AO30">
        <v>3</v>
      </c>
      <c r="AP30">
        <v>1</v>
      </c>
      <c r="AQ30">
        <v>4</v>
      </c>
      <c r="AR30">
        <v>4</v>
      </c>
      <c r="AS30">
        <v>3</v>
      </c>
      <c r="AT30">
        <v>4</v>
      </c>
      <c r="AU30">
        <v>6</v>
      </c>
      <c r="AV30">
        <f t="shared" si="10"/>
        <v>4.2</v>
      </c>
      <c r="AW30">
        <v>6</v>
      </c>
      <c r="AX30">
        <v>6</v>
      </c>
      <c r="AY30">
        <f t="shared" si="1"/>
        <v>4.625</v>
      </c>
      <c r="AZ30">
        <f t="shared" si="11"/>
        <v>1</v>
      </c>
      <c r="BA30">
        <f t="shared" si="2"/>
        <v>5.375</v>
      </c>
      <c r="BB30">
        <f t="shared" si="12"/>
        <v>1</v>
      </c>
      <c r="BC30" t="s">
        <v>375</v>
      </c>
      <c r="BD30" t="s">
        <v>445</v>
      </c>
      <c r="BE30" t="s">
        <v>446</v>
      </c>
      <c r="BF30">
        <v>2</v>
      </c>
      <c r="BH30">
        <f t="shared" si="3"/>
        <v>2</v>
      </c>
      <c r="BI30">
        <v>1</v>
      </c>
      <c r="BJ30">
        <v>4</v>
      </c>
      <c r="BK30">
        <f t="shared" si="13"/>
        <v>1</v>
      </c>
      <c r="BL30" t="s">
        <v>378</v>
      </c>
      <c r="BM30" t="s">
        <v>379</v>
      </c>
      <c r="BN30" s="1">
        <v>1.042824074074074E-2</v>
      </c>
      <c r="BO30" t="s">
        <v>447</v>
      </c>
      <c r="BP30" s="5" t="s">
        <v>1051</v>
      </c>
      <c r="BR30" s="11" t="b">
        <f t="shared" si="22"/>
        <v>0</v>
      </c>
      <c r="BS30" s="11" t="b">
        <f t="shared" si="22"/>
        <v>0</v>
      </c>
      <c r="BT30" s="11" t="b">
        <f t="shared" si="22"/>
        <v>0</v>
      </c>
      <c r="BU30" s="11" t="b">
        <f t="shared" si="22"/>
        <v>0</v>
      </c>
      <c r="BV30" s="11" t="b">
        <f t="shared" si="23"/>
        <v>0</v>
      </c>
      <c r="BW30" s="11" t="b">
        <f t="shared" si="23"/>
        <v>0</v>
      </c>
      <c r="BX30" s="5" t="s">
        <v>1054</v>
      </c>
      <c r="BY30" s="5" t="s">
        <v>1060</v>
      </c>
      <c r="BZ30" s="11" t="b">
        <f t="shared" si="14"/>
        <v>0</v>
      </c>
      <c r="CA30" s="11" t="b">
        <f t="shared" si="15"/>
        <v>1</v>
      </c>
      <c r="CB30" s="11" t="b">
        <f t="shared" si="24"/>
        <v>0</v>
      </c>
      <c r="CC30" s="11" t="b">
        <f t="shared" si="24"/>
        <v>0</v>
      </c>
      <c r="CD30" s="11" t="b">
        <f t="shared" si="24"/>
        <v>0</v>
      </c>
      <c r="CE30" s="11" t="b">
        <f t="shared" si="24"/>
        <v>0</v>
      </c>
      <c r="CF30" s="11" t="b">
        <f t="shared" si="24"/>
        <v>0</v>
      </c>
      <c r="CG30" s="11" t="b">
        <f t="shared" si="24"/>
        <v>0</v>
      </c>
      <c r="CH30" s="11" t="b">
        <f t="shared" si="24"/>
        <v>0</v>
      </c>
      <c r="CI30" s="11" t="b">
        <f t="shared" si="24"/>
        <v>0</v>
      </c>
      <c r="CJ30" s="11" t="b">
        <f t="shared" si="24"/>
        <v>0</v>
      </c>
      <c r="CK30" s="11" t="b">
        <f t="shared" si="24"/>
        <v>0</v>
      </c>
      <c r="CL30" s="11" t="b">
        <f t="shared" si="24"/>
        <v>0</v>
      </c>
      <c r="CM30" s="11" t="b">
        <f t="shared" si="24"/>
        <v>0</v>
      </c>
      <c r="CN30" s="11" t="b">
        <f t="shared" si="24"/>
        <v>0</v>
      </c>
      <c r="CO30" s="11" t="b">
        <f t="shared" si="25"/>
        <v>0</v>
      </c>
      <c r="CP30" s="11" t="b">
        <f t="shared" si="18"/>
        <v>0</v>
      </c>
      <c r="CQ30" s="11" t="b">
        <f t="shared" si="19"/>
        <v>0</v>
      </c>
    </row>
    <row r="31" spans="1:96">
      <c r="A31" t="s">
        <v>448</v>
      </c>
      <c r="B31" t="s">
        <v>449</v>
      </c>
      <c r="C31" t="s">
        <v>281</v>
      </c>
      <c r="D31" t="s">
        <v>54</v>
      </c>
      <c r="E31" t="s">
        <v>55</v>
      </c>
      <c r="F31" t="s">
        <v>116</v>
      </c>
      <c r="G31">
        <f t="shared" si="20"/>
        <v>0</v>
      </c>
      <c r="H31">
        <f t="shared" si="20"/>
        <v>1</v>
      </c>
      <c r="I31">
        <f t="shared" si="20"/>
        <v>0</v>
      </c>
      <c r="J31">
        <f t="shared" si="20"/>
        <v>0</v>
      </c>
      <c r="K31">
        <f t="shared" si="6"/>
        <v>1</v>
      </c>
      <c r="L31" t="s">
        <v>72</v>
      </c>
      <c r="M31" t="s">
        <v>450</v>
      </c>
      <c r="N31" t="str">
        <f t="shared" si="7"/>
        <v>london</v>
      </c>
      <c r="O31" t="s">
        <v>59</v>
      </c>
      <c r="P31" t="s">
        <v>98</v>
      </c>
      <c r="Q31">
        <v>4</v>
      </c>
      <c r="R31">
        <v>3</v>
      </c>
      <c r="S31">
        <v>4</v>
      </c>
      <c r="T31">
        <v>2</v>
      </c>
      <c r="U31">
        <v>5</v>
      </c>
      <c r="V31">
        <v>2</v>
      </c>
      <c r="W31">
        <v>3</v>
      </c>
      <c r="X31">
        <f t="shared" si="8"/>
        <v>0.125</v>
      </c>
      <c r="Y31">
        <f t="shared" si="9"/>
        <v>-0.16666666666666666</v>
      </c>
      <c r="Z31">
        <v>4</v>
      </c>
      <c r="AA31">
        <v>5</v>
      </c>
      <c r="AB31">
        <v>4</v>
      </c>
      <c r="AC31">
        <v>5</v>
      </c>
      <c r="AD31">
        <v>5</v>
      </c>
      <c r="AE31">
        <v>6</v>
      </c>
      <c r="AF31">
        <v>3</v>
      </c>
      <c r="AG31">
        <v>3</v>
      </c>
      <c r="AH31">
        <v>3</v>
      </c>
      <c r="AI31" s="35">
        <v>2</v>
      </c>
      <c r="AJ31">
        <v>5</v>
      </c>
      <c r="AK31">
        <v>3</v>
      </c>
      <c r="AL31">
        <v>3</v>
      </c>
      <c r="AM31">
        <v>6</v>
      </c>
      <c r="AN31">
        <v>5</v>
      </c>
      <c r="AO31">
        <v>3</v>
      </c>
      <c r="AP31">
        <v>3</v>
      </c>
      <c r="AQ31">
        <v>3</v>
      </c>
      <c r="AR31">
        <v>4</v>
      </c>
      <c r="AS31">
        <v>4</v>
      </c>
      <c r="AT31">
        <v>4</v>
      </c>
      <c r="AU31">
        <v>4</v>
      </c>
      <c r="AV31">
        <f t="shared" si="10"/>
        <v>3.8</v>
      </c>
      <c r="AW31">
        <v>6</v>
      </c>
      <c r="AX31">
        <v>5</v>
      </c>
      <c r="AY31">
        <f t="shared" si="1"/>
        <v>3.75</v>
      </c>
      <c r="AZ31">
        <f t="shared" si="11"/>
        <v>1</v>
      </c>
      <c r="BA31">
        <f t="shared" si="2"/>
        <v>4.375</v>
      </c>
      <c r="BB31">
        <f t="shared" si="12"/>
        <v>1</v>
      </c>
      <c r="BC31" t="s">
        <v>145</v>
      </c>
      <c r="BD31" t="s">
        <v>451</v>
      </c>
      <c r="BE31" t="s">
        <v>452</v>
      </c>
      <c r="BF31">
        <v>2</v>
      </c>
      <c r="BH31">
        <f t="shared" si="3"/>
        <v>2</v>
      </c>
      <c r="BI31">
        <v>1</v>
      </c>
      <c r="BJ31">
        <v>2</v>
      </c>
      <c r="BK31">
        <f t="shared" si="13"/>
        <v>1</v>
      </c>
      <c r="BL31" t="s">
        <v>453</v>
      </c>
      <c r="BM31" t="s">
        <v>149</v>
      </c>
      <c r="BN31" s="1">
        <v>4.1782407407407402E-3</v>
      </c>
      <c r="BP31" s="5" t="s">
        <v>1041</v>
      </c>
      <c r="BR31" s="11" t="b">
        <f t="shared" si="22"/>
        <v>0</v>
      </c>
      <c r="BS31" s="11" t="b">
        <f t="shared" si="22"/>
        <v>0</v>
      </c>
      <c r="BT31" s="11" t="b">
        <f t="shared" si="22"/>
        <v>0</v>
      </c>
      <c r="BU31" s="11" t="b">
        <f t="shared" si="22"/>
        <v>0</v>
      </c>
      <c r="BV31" s="11" t="b">
        <f t="shared" si="23"/>
        <v>0</v>
      </c>
      <c r="BW31" s="11" t="b">
        <f t="shared" si="23"/>
        <v>0</v>
      </c>
      <c r="BZ31" s="11" t="b">
        <f t="shared" si="14"/>
        <v>0</v>
      </c>
      <c r="CA31" s="11" t="b">
        <f t="shared" si="15"/>
        <v>0</v>
      </c>
      <c r="CB31" s="11" t="b">
        <f t="shared" si="24"/>
        <v>0</v>
      </c>
      <c r="CC31" s="11" t="b">
        <f t="shared" si="24"/>
        <v>0</v>
      </c>
      <c r="CD31" s="11" t="b">
        <f t="shared" si="24"/>
        <v>0</v>
      </c>
      <c r="CE31" s="11" t="b">
        <f t="shared" si="24"/>
        <v>0</v>
      </c>
      <c r="CF31" s="11" t="b">
        <f t="shared" si="24"/>
        <v>0</v>
      </c>
      <c r="CG31" s="11" t="b">
        <f t="shared" si="24"/>
        <v>0</v>
      </c>
      <c r="CH31" s="11" t="b">
        <f t="shared" si="24"/>
        <v>0</v>
      </c>
      <c r="CI31" s="11" t="b">
        <f t="shared" si="24"/>
        <v>0</v>
      </c>
      <c r="CJ31" s="11" t="b">
        <f t="shared" si="24"/>
        <v>0</v>
      </c>
      <c r="CK31" s="11" t="b">
        <f t="shared" si="24"/>
        <v>0</v>
      </c>
      <c r="CL31" s="11" t="b">
        <f t="shared" si="24"/>
        <v>0</v>
      </c>
      <c r="CM31" s="11" t="b">
        <f t="shared" si="24"/>
        <v>0</v>
      </c>
      <c r="CN31" s="11" t="b">
        <f t="shared" si="24"/>
        <v>0</v>
      </c>
      <c r="CO31" s="11" t="b">
        <f t="shared" si="25"/>
        <v>0</v>
      </c>
      <c r="CP31" s="11" t="b">
        <f t="shared" si="18"/>
        <v>0</v>
      </c>
      <c r="CQ31" s="11" t="b">
        <f t="shared" si="19"/>
        <v>0</v>
      </c>
    </row>
    <row r="32" spans="1:96">
      <c r="A32" t="s">
        <v>454</v>
      </c>
      <c r="B32" t="s">
        <v>455</v>
      </c>
      <c r="C32" t="s">
        <v>281</v>
      </c>
      <c r="D32" t="s">
        <v>70</v>
      </c>
      <c r="E32" t="s">
        <v>71</v>
      </c>
      <c r="F32" t="s">
        <v>56</v>
      </c>
      <c r="G32">
        <f t="shared" si="20"/>
        <v>0</v>
      </c>
      <c r="H32">
        <f t="shared" si="20"/>
        <v>0</v>
      </c>
      <c r="I32">
        <f t="shared" si="20"/>
        <v>0</v>
      </c>
      <c r="J32">
        <f t="shared" si="20"/>
        <v>1</v>
      </c>
      <c r="K32">
        <f t="shared" si="6"/>
        <v>1</v>
      </c>
      <c r="L32" t="s">
        <v>96</v>
      </c>
      <c r="M32" t="s">
        <v>254</v>
      </c>
      <c r="N32" t="str">
        <f t="shared" si="7"/>
        <v>Poland</v>
      </c>
      <c r="O32" t="s">
        <v>59</v>
      </c>
      <c r="P32" t="s">
        <v>60</v>
      </c>
      <c r="Q32">
        <v>5</v>
      </c>
      <c r="R32">
        <v>0</v>
      </c>
      <c r="S32">
        <v>5</v>
      </c>
      <c r="T32">
        <v>0</v>
      </c>
      <c r="U32">
        <v>6</v>
      </c>
      <c r="V32">
        <v>3</v>
      </c>
      <c r="W32">
        <v>6</v>
      </c>
      <c r="X32">
        <f t="shared" si="8"/>
        <v>0.41666666666666669</v>
      </c>
      <c r="Y32">
        <f t="shared" si="9"/>
        <v>-0.375</v>
      </c>
      <c r="Z32">
        <v>5</v>
      </c>
      <c r="AA32">
        <v>6</v>
      </c>
      <c r="AB32">
        <v>6</v>
      </c>
      <c r="AC32">
        <v>6</v>
      </c>
      <c r="AD32">
        <v>6</v>
      </c>
      <c r="AE32">
        <v>6</v>
      </c>
      <c r="AF32">
        <v>6</v>
      </c>
      <c r="AG32">
        <v>0</v>
      </c>
      <c r="AH32">
        <v>6</v>
      </c>
      <c r="AI32" s="35">
        <v>5</v>
      </c>
      <c r="AJ32">
        <v>6</v>
      </c>
      <c r="AK32">
        <v>6</v>
      </c>
      <c r="AL32">
        <v>6</v>
      </c>
      <c r="AM32">
        <v>6</v>
      </c>
      <c r="AN32">
        <v>6</v>
      </c>
      <c r="AO32">
        <v>6</v>
      </c>
      <c r="AP32">
        <v>5</v>
      </c>
      <c r="AQ32">
        <v>5</v>
      </c>
      <c r="AR32">
        <v>6</v>
      </c>
      <c r="AS32">
        <v>6</v>
      </c>
      <c r="AT32">
        <v>6</v>
      </c>
      <c r="AU32">
        <v>6</v>
      </c>
      <c r="AV32">
        <f t="shared" si="10"/>
        <v>5.8</v>
      </c>
      <c r="AW32">
        <v>6</v>
      </c>
      <c r="AX32">
        <v>6</v>
      </c>
      <c r="AY32">
        <f t="shared" si="1"/>
        <v>5.75</v>
      </c>
      <c r="AZ32">
        <f t="shared" si="11"/>
        <v>1</v>
      </c>
      <c r="BA32">
        <f t="shared" si="2"/>
        <v>5.875</v>
      </c>
      <c r="BB32">
        <f t="shared" si="12"/>
        <v>1</v>
      </c>
      <c r="BC32" t="s">
        <v>86</v>
      </c>
      <c r="BD32" t="s">
        <v>456</v>
      </c>
      <c r="BE32" t="s">
        <v>457</v>
      </c>
      <c r="BF32">
        <v>3</v>
      </c>
      <c r="BH32">
        <f t="shared" si="3"/>
        <v>3</v>
      </c>
      <c r="BI32">
        <v>4</v>
      </c>
      <c r="BJ32">
        <v>4</v>
      </c>
      <c r="BK32">
        <f t="shared" si="13"/>
        <v>1</v>
      </c>
      <c r="BL32" t="s">
        <v>458</v>
      </c>
      <c r="BM32" t="s">
        <v>459</v>
      </c>
      <c r="BN32" s="1">
        <v>8.2754629629629619E-3</v>
      </c>
      <c r="BP32" s="5" t="s">
        <v>1041</v>
      </c>
      <c r="BR32" s="11" t="b">
        <f t="shared" si="22"/>
        <v>0</v>
      </c>
      <c r="BS32" s="11" t="b">
        <f t="shared" si="22"/>
        <v>0</v>
      </c>
      <c r="BT32" s="11" t="b">
        <f t="shared" si="22"/>
        <v>0</v>
      </c>
      <c r="BU32" s="11" t="b">
        <f t="shared" si="22"/>
        <v>0</v>
      </c>
      <c r="BV32" s="11" t="b">
        <f t="shared" si="23"/>
        <v>0</v>
      </c>
      <c r="BW32" s="11" t="b">
        <f t="shared" si="23"/>
        <v>0</v>
      </c>
      <c r="BZ32" s="11" t="b">
        <f t="shared" si="14"/>
        <v>0</v>
      </c>
      <c r="CA32" s="11" t="b">
        <f t="shared" si="15"/>
        <v>0</v>
      </c>
      <c r="CB32" s="11" t="b">
        <f t="shared" si="24"/>
        <v>0</v>
      </c>
      <c r="CC32" s="11" t="b">
        <f t="shared" si="24"/>
        <v>0</v>
      </c>
      <c r="CD32" s="11" t="b">
        <f t="shared" si="24"/>
        <v>0</v>
      </c>
      <c r="CE32" s="11" t="b">
        <f t="shared" si="24"/>
        <v>0</v>
      </c>
      <c r="CF32" s="11" t="b">
        <f t="shared" si="24"/>
        <v>0</v>
      </c>
      <c r="CG32" s="11" t="b">
        <f t="shared" si="24"/>
        <v>0</v>
      </c>
      <c r="CH32" s="11" t="b">
        <f t="shared" si="24"/>
        <v>0</v>
      </c>
      <c r="CI32" s="11" t="b">
        <f t="shared" si="24"/>
        <v>0</v>
      </c>
      <c r="CJ32" s="11" t="b">
        <f t="shared" si="24"/>
        <v>0</v>
      </c>
      <c r="CK32" s="11" t="b">
        <f t="shared" si="24"/>
        <v>0</v>
      </c>
      <c r="CL32" s="11" t="b">
        <f t="shared" si="24"/>
        <v>0</v>
      </c>
      <c r="CM32" s="11" t="b">
        <f t="shared" si="24"/>
        <v>0</v>
      </c>
      <c r="CN32" s="11" t="b">
        <f t="shared" si="24"/>
        <v>0</v>
      </c>
      <c r="CO32" s="11" t="b">
        <f t="shared" si="25"/>
        <v>0</v>
      </c>
      <c r="CP32" s="11" t="b">
        <f t="shared" si="18"/>
        <v>0</v>
      </c>
      <c r="CQ32" s="11" t="b">
        <f t="shared" si="19"/>
        <v>0</v>
      </c>
    </row>
    <row r="33" spans="1:96">
      <c r="A33" t="s">
        <v>460</v>
      </c>
      <c r="B33" t="s">
        <v>461</v>
      </c>
      <c r="C33" t="s">
        <v>281</v>
      </c>
      <c r="D33" t="s">
        <v>54</v>
      </c>
      <c r="E33" t="s">
        <v>144</v>
      </c>
      <c r="F33" t="s">
        <v>116</v>
      </c>
      <c r="G33">
        <f t="shared" si="20"/>
        <v>0</v>
      </c>
      <c r="H33">
        <f t="shared" si="20"/>
        <v>1</v>
      </c>
      <c r="I33">
        <f t="shared" si="20"/>
        <v>0</v>
      </c>
      <c r="J33">
        <f t="shared" si="20"/>
        <v>0</v>
      </c>
      <c r="K33">
        <f t="shared" si="6"/>
        <v>1</v>
      </c>
      <c r="L33" t="s">
        <v>72</v>
      </c>
      <c r="M33" t="s">
        <v>125</v>
      </c>
      <c r="N33" t="str">
        <f t="shared" si="7"/>
        <v>United Kingdom</v>
      </c>
      <c r="O33" t="s">
        <v>59</v>
      </c>
      <c r="P33" t="s">
        <v>98</v>
      </c>
      <c r="Q33">
        <v>1</v>
      </c>
      <c r="R33">
        <v>3</v>
      </c>
      <c r="S33">
        <v>3</v>
      </c>
      <c r="T33">
        <v>3</v>
      </c>
      <c r="U33">
        <v>4</v>
      </c>
      <c r="V33">
        <v>5</v>
      </c>
      <c r="W33">
        <v>3</v>
      </c>
      <c r="X33">
        <f t="shared" si="8"/>
        <v>-8.3333333333333329E-2</v>
      </c>
      <c r="Y33">
        <f t="shared" si="9"/>
        <v>4.1666666666666664E-2</v>
      </c>
      <c r="Z33">
        <v>1</v>
      </c>
      <c r="AA33">
        <v>5</v>
      </c>
      <c r="AB33">
        <v>1</v>
      </c>
      <c r="AC33">
        <v>5</v>
      </c>
      <c r="AD33">
        <v>4</v>
      </c>
      <c r="AE33">
        <v>5</v>
      </c>
      <c r="AF33">
        <v>2</v>
      </c>
      <c r="AG33">
        <v>3</v>
      </c>
      <c r="AH33">
        <v>3</v>
      </c>
      <c r="AI33" s="35">
        <v>5</v>
      </c>
      <c r="AJ33">
        <v>4</v>
      </c>
      <c r="AK33">
        <v>5</v>
      </c>
      <c r="AL33">
        <v>5</v>
      </c>
      <c r="AM33">
        <v>6</v>
      </c>
      <c r="AN33">
        <v>6</v>
      </c>
      <c r="AO33">
        <v>6</v>
      </c>
      <c r="AP33">
        <v>2</v>
      </c>
      <c r="AQ33">
        <v>5</v>
      </c>
      <c r="AR33">
        <v>4</v>
      </c>
      <c r="AS33">
        <v>5</v>
      </c>
      <c r="AT33">
        <v>5</v>
      </c>
      <c r="AU33">
        <v>5</v>
      </c>
      <c r="AV33">
        <f t="shared" si="10"/>
        <v>4.8</v>
      </c>
      <c r="AW33">
        <v>6</v>
      </c>
      <c r="AX33">
        <v>5</v>
      </c>
      <c r="AY33">
        <f t="shared" si="1"/>
        <v>4.875</v>
      </c>
      <c r="AZ33">
        <f t="shared" si="11"/>
        <v>1</v>
      </c>
      <c r="BA33">
        <f t="shared" si="2"/>
        <v>3.25</v>
      </c>
      <c r="BB33">
        <f t="shared" si="12"/>
        <v>1</v>
      </c>
      <c r="BC33" t="s">
        <v>145</v>
      </c>
      <c r="BD33" t="s">
        <v>166</v>
      </c>
      <c r="BE33" t="s">
        <v>462</v>
      </c>
      <c r="BF33">
        <v>1</v>
      </c>
      <c r="BH33">
        <f t="shared" si="3"/>
        <v>1</v>
      </c>
      <c r="BI33">
        <v>1</v>
      </c>
      <c r="BJ33">
        <v>2</v>
      </c>
      <c r="BK33">
        <f t="shared" si="13"/>
        <v>1</v>
      </c>
      <c r="BL33" t="s">
        <v>463</v>
      </c>
      <c r="BM33" t="s">
        <v>149</v>
      </c>
      <c r="BN33" s="1">
        <v>2.5347222222222221E-3</v>
      </c>
      <c r="BO33" t="s">
        <v>464</v>
      </c>
      <c r="BP33" s="5" t="s">
        <v>1042</v>
      </c>
      <c r="BR33" s="11" t="b">
        <f t="shared" si="22"/>
        <v>0</v>
      </c>
      <c r="BS33" s="11" t="b">
        <f t="shared" si="22"/>
        <v>0</v>
      </c>
      <c r="BT33" s="11" t="b">
        <f t="shared" si="22"/>
        <v>0</v>
      </c>
      <c r="BU33" s="11" t="b">
        <f t="shared" si="22"/>
        <v>0</v>
      </c>
      <c r="BV33" s="11" t="b">
        <f t="shared" si="23"/>
        <v>0</v>
      </c>
      <c r="BW33" s="11" t="b">
        <f t="shared" si="23"/>
        <v>0</v>
      </c>
      <c r="BX33" s="5" t="s">
        <v>1054</v>
      </c>
      <c r="BZ33" s="11" t="b">
        <f t="shared" si="14"/>
        <v>0</v>
      </c>
      <c r="CA33" s="11" t="b">
        <f t="shared" si="15"/>
        <v>1</v>
      </c>
      <c r="CB33" s="11" t="b">
        <f t="shared" si="24"/>
        <v>0</v>
      </c>
      <c r="CC33" s="11" t="b">
        <f t="shared" si="24"/>
        <v>0</v>
      </c>
      <c r="CD33" s="11" t="b">
        <f t="shared" si="24"/>
        <v>0</v>
      </c>
      <c r="CE33" s="11" t="b">
        <f t="shared" si="24"/>
        <v>0</v>
      </c>
      <c r="CF33" s="11" t="b">
        <f t="shared" si="24"/>
        <v>0</v>
      </c>
      <c r="CG33" s="11" t="b">
        <f t="shared" si="24"/>
        <v>0</v>
      </c>
      <c r="CH33" s="11" t="b">
        <f t="shared" si="24"/>
        <v>0</v>
      </c>
      <c r="CI33" s="11" t="b">
        <f t="shared" si="24"/>
        <v>0</v>
      </c>
      <c r="CJ33" s="11" t="b">
        <f t="shared" si="24"/>
        <v>0</v>
      </c>
      <c r="CK33" s="11" t="b">
        <f t="shared" si="24"/>
        <v>0</v>
      </c>
      <c r="CL33" s="11" t="b">
        <f t="shared" si="24"/>
        <v>0</v>
      </c>
      <c r="CM33" s="11" t="b">
        <f t="shared" si="24"/>
        <v>0</v>
      </c>
      <c r="CN33" s="11" t="b">
        <f t="shared" si="24"/>
        <v>0</v>
      </c>
      <c r="CO33" s="11" t="b">
        <f t="shared" si="25"/>
        <v>0</v>
      </c>
      <c r="CP33" s="11" t="b">
        <f t="shared" si="18"/>
        <v>0</v>
      </c>
      <c r="CQ33" s="11" t="b">
        <f t="shared" si="19"/>
        <v>0</v>
      </c>
      <c r="CR33" t="s">
        <v>465</v>
      </c>
    </row>
    <row r="34" spans="1:96">
      <c r="A34" t="s">
        <v>466</v>
      </c>
      <c r="B34" t="s">
        <v>467</v>
      </c>
      <c r="C34" t="s">
        <v>281</v>
      </c>
      <c r="D34" t="s">
        <v>70</v>
      </c>
      <c r="E34" t="s">
        <v>144</v>
      </c>
      <c r="F34" t="s">
        <v>56</v>
      </c>
      <c r="G34">
        <f t="shared" si="20"/>
        <v>0</v>
      </c>
      <c r="H34">
        <f t="shared" si="20"/>
        <v>0</v>
      </c>
      <c r="I34">
        <f t="shared" si="20"/>
        <v>0</v>
      </c>
      <c r="J34">
        <f t="shared" si="20"/>
        <v>1</v>
      </c>
      <c r="K34">
        <f t="shared" si="6"/>
        <v>1</v>
      </c>
      <c r="L34" t="s">
        <v>96</v>
      </c>
      <c r="M34" t="s">
        <v>244</v>
      </c>
      <c r="N34" t="str">
        <f t="shared" si="7"/>
        <v>Uk</v>
      </c>
      <c r="O34" t="s">
        <v>59</v>
      </c>
      <c r="P34" t="s">
        <v>98</v>
      </c>
      <c r="Q34">
        <v>3</v>
      </c>
      <c r="R34">
        <v>4</v>
      </c>
      <c r="S34">
        <v>4</v>
      </c>
      <c r="T34">
        <v>4</v>
      </c>
      <c r="U34">
        <v>5</v>
      </c>
      <c r="V34">
        <v>5</v>
      </c>
      <c r="W34">
        <v>3</v>
      </c>
      <c r="X34">
        <f t="shared" si="8"/>
        <v>-4.1666666666666664E-2</v>
      </c>
      <c r="Y34">
        <f t="shared" si="9"/>
        <v>4.1666666666666664E-2</v>
      </c>
      <c r="Z34">
        <v>4</v>
      </c>
      <c r="AA34">
        <v>6</v>
      </c>
      <c r="AB34">
        <v>1</v>
      </c>
      <c r="AC34">
        <v>5</v>
      </c>
      <c r="AD34">
        <v>5</v>
      </c>
      <c r="AE34">
        <v>6</v>
      </c>
      <c r="AF34">
        <v>4</v>
      </c>
      <c r="AG34">
        <v>0</v>
      </c>
      <c r="AH34">
        <v>6</v>
      </c>
      <c r="AI34" s="35">
        <v>1</v>
      </c>
      <c r="AJ34">
        <v>2</v>
      </c>
      <c r="AK34">
        <v>3</v>
      </c>
      <c r="AL34">
        <v>3</v>
      </c>
      <c r="AM34">
        <v>6</v>
      </c>
      <c r="AN34">
        <v>3</v>
      </c>
      <c r="AO34">
        <v>5</v>
      </c>
      <c r="AP34">
        <v>2</v>
      </c>
      <c r="AQ34">
        <v>1</v>
      </c>
      <c r="AR34">
        <v>1</v>
      </c>
      <c r="AS34">
        <v>1</v>
      </c>
      <c r="AT34">
        <v>1</v>
      </c>
      <c r="AU34">
        <v>1</v>
      </c>
      <c r="AV34">
        <f t="shared" si="10"/>
        <v>1</v>
      </c>
      <c r="AW34">
        <v>6</v>
      </c>
      <c r="AX34">
        <v>5</v>
      </c>
      <c r="AY34">
        <f t="shared" si="1"/>
        <v>3.125</v>
      </c>
      <c r="AZ34">
        <f t="shared" si="11"/>
        <v>1</v>
      </c>
      <c r="BA34">
        <f t="shared" si="2"/>
        <v>4.625</v>
      </c>
      <c r="BB34">
        <f t="shared" si="12"/>
        <v>1</v>
      </c>
      <c r="BC34" t="s">
        <v>86</v>
      </c>
      <c r="BD34" t="s">
        <v>270</v>
      </c>
      <c r="BE34" t="s">
        <v>468</v>
      </c>
      <c r="BF34">
        <v>2</v>
      </c>
      <c r="BH34">
        <f t="shared" si="3"/>
        <v>2</v>
      </c>
      <c r="BI34">
        <v>1</v>
      </c>
      <c r="BJ34">
        <v>2</v>
      </c>
      <c r="BK34">
        <f t="shared" si="13"/>
        <v>1</v>
      </c>
      <c r="BL34" t="s">
        <v>469</v>
      </c>
      <c r="BM34" t="s">
        <v>90</v>
      </c>
      <c r="BN34" s="1">
        <v>5.8449074074074072E-3</v>
      </c>
      <c r="BO34" t="s">
        <v>470</v>
      </c>
      <c r="BP34" s="5" t="s">
        <v>1042</v>
      </c>
      <c r="BR34" s="11" t="b">
        <f t="shared" si="22"/>
        <v>0</v>
      </c>
      <c r="BS34" s="11" t="b">
        <f t="shared" si="22"/>
        <v>0</v>
      </c>
      <c r="BT34" s="11" t="b">
        <f t="shared" si="22"/>
        <v>0</v>
      </c>
      <c r="BU34" s="11" t="b">
        <f t="shared" si="22"/>
        <v>0</v>
      </c>
      <c r="BV34" s="11" t="b">
        <f t="shared" si="23"/>
        <v>0</v>
      </c>
      <c r="BW34" s="11" t="b">
        <f t="shared" si="23"/>
        <v>0</v>
      </c>
      <c r="BX34" s="5" t="s">
        <v>1061</v>
      </c>
      <c r="BY34" s="5" t="s">
        <v>1062</v>
      </c>
      <c r="BZ34" s="11" t="b">
        <f t="shared" si="14"/>
        <v>0</v>
      </c>
      <c r="CA34" s="11" t="b">
        <f t="shared" si="15"/>
        <v>1</v>
      </c>
      <c r="CB34" s="11" t="b">
        <f t="shared" si="24"/>
        <v>1</v>
      </c>
      <c r="CC34" s="11" t="b">
        <f t="shared" si="24"/>
        <v>0</v>
      </c>
      <c r="CD34" s="11" t="b">
        <f t="shared" si="24"/>
        <v>0</v>
      </c>
      <c r="CE34" s="11" t="b">
        <f t="shared" si="24"/>
        <v>0</v>
      </c>
      <c r="CF34" s="11" t="b">
        <f t="shared" si="24"/>
        <v>0</v>
      </c>
      <c r="CG34" s="11" t="b">
        <f t="shared" si="24"/>
        <v>0</v>
      </c>
      <c r="CH34" s="11" t="b">
        <f t="shared" si="24"/>
        <v>0</v>
      </c>
      <c r="CI34" s="11" t="b">
        <f t="shared" si="24"/>
        <v>0</v>
      </c>
      <c r="CJ34" s="11" t="b">
        <f t="shared" si="24"/>
        <v>0</v>
      </c>
      <c r="CK34" s="11" t="b">
        <f t="shared" si="24"/>
        <v>0</v>
      </c>
      <c r="CL34" s="11" t="b">
        <f t="shared" si="24"/>
        <v>0</v>
      </c>
      <c r="CM34" s="11" t="b">
        <f t="shared" si="24"/>
        <v>0</v>
      </c>
      <c r="CN34" s="11" t="b">
        <f t="shared" si="24"/>
        <v>0</v>
      </c>
      <c r="CO34" s="11" t="b">
        <f t="shared" si="25"/>
        <v>0</v>
      </c>
      <c r="CP34" s="11" t="b">
        <f t="shared" si="18"/>
        <v>0</v>
      </c>
      <c r="CQ34" s="11" t="b">
        <f t="shared" si="19"/>
        <v>1</v>
      </c>
    </row>
    <row r="35" spans="1:96">
      <c r="A35" t="s">
        <v>471</v>
      </c>
      <c r="B35" t="s">
        <v>472</v>
      </c>
      <c r="C35" t="s">
        <v>281</v>
      </c>
      <c r="D35" t="s">
        <v>54</v>
      </c>
      <c r="E35" t="s">
        <v>71</v>
      </c>
      <c r="F35" t="s">
        <v>83</v>
      </c>
      <c r="G35">
        <f t="shared" si="20"/>
        <v>0</v>
      </c>
      <c r="H35">
        <f t="shared" si="20"/>
        <v>0</v>
      </c>
      <c r="I35">
        <f t="shared" si="20"/>
        <v>1</v>
      </c>
      <c r="J35">
        <f t="shared" si="20"/>
        <v>0</v>
      </c>
      <c r="K35">
        <f t="shared" si="6"/>
        <v>1</v>
      </c>
      <c r="L35" t="s">
        <v>96</v>
      </c>
      <c r="M35" t="s">
        <v>84</v>
      </c>
      <c r="N35" t="str">
        <f t="shared" si="7"/>
        <v>United States</v>
      </c>
      <c r="O35" t="s">
        <v>59</v>
      </c>
      <c r="P35" t="s">
        <v>60</v>
      </c>
      <c r="Q35">
        <v>1</v>
      </c>
      <c r="R35">
        <v>1</v>
      </c>
      <c r="S35">
        <v>1</v>
      </c>
      <c r="T35">
        <v>1</v>
      </c>
      <c r="U35">
        <v>3</v>
      </c>
      <c r="V35">
        <v>2</v>
      </c>
      <c r="W35">
        <v>2</v>
      </c>
      <c r="X35">
        <f t="shared" si="8"/>
        <v>0</v>
      </c>
      <c r="Y35">
        <f t="shared" si="9"/>
        <v>-8.3333333333333329E-2</v>
      </c>
      <c r="Z35">
        <v>3</v>
      </c>
      <c r="AA35">
        <v>2</v>
      </c>
      <c r="AB35">
        <v>3</v>
      </c>
      <c r="AC35">
        <v>3</v>
      </c>
      <c r="AD35">
        <v>3</v>
      </c>
      <c r="AE35">
        <v>3</v>
      </c>
      <c r="AF35">
        <v>4</v>
      </c>
      <c r="AG35">
        <v>3</v>
      </c>
      <c r="AH35">
        <v>3</v>
      </c>
      <c r="AI35" s="35">
        <v>5</v>
      </c>
      <c r="AJ35">
        <v>4</v>
      </c>
      <c r="AK35">
        <v>5</v>
      </c>
      <c r="AL35">
        <v>4</v>
      </c>
      <c r="AM35">
        <v>4</v>
      </c>
      <c r="AN35">
        <v>4</v>
      </c>
      <c r="AO35">
        <v>4</v>
      </c>
      <c r="AP35">
        <v>3</v>
      </c>
      <c r="AQ35">
        <v>4</v>
      </c>
      <c r="AR35">
        <v>4</v>
      </c>
      <c r="AS35">
        <v>4</v>
      </c>
      <c r="AT35">
        <v>4</v>
      </c>
      <c r="AU35">
        <v>3</v>
      </c>
      <c r="AV35">
        <f t="shared" si="10"/>
        <v>3.8</v>
      </c>
      <c r="AW35">
        <v>6</v>
      </c>
      <c r="AX35">
        <v>3</v>
      </c>
      <c r="AY35">
        <f t="shared" ref="AY35:AY66" si="26">AVERAGE(AI35,AJ35,AK35,AL35,AM35,AN35,AO35,AP35)</f>
        <v>4.125</v>
      </c>
      <c r="AZ35">
        <f t="shared" si="11"/>
        <v>1</v>
      </c>
      <c r="BA35">
        <f t="shared" ref="BA35:BA66" si="27">AVERAGE(BC37,Z35,AA35,AB35:AF35,AH35)</f>
        <v>3</v>
      </c>
      <c r="BB35">
        <f t="shared" si="12"/>
        <v>0</v>
      </c>
      <c r="BC35" t="s">
        <v>86</v>
      </c>
      <c r="BD35" t="s">
        <v>473</v>
      </c>
      <c r="BE35" t="s">
        <v>474</v>
      </c>
      <c r="BF35">
        <v>1</v>
      </c>
      <c r="BH35">
        <f t="shared" si="3"/>
        <v>1</v>
      </c>
      <c r="BI35">
        <v>2</v>
      </c>
      <c r="BJ35">
        <v>4</v>
      </c>
      <c r="BK35">
        <f t="shared" si="13"/>
        <v>1</v>
      </c>
      <c r="BL35" t="s">
        <v>475</v>
      </c>
      <c r="BM35" t="s">
        <v>476</v>
      </c>
      <c r="BN35" s="1">
        <v>4.6527777777777774E-3</v>
      </c>
      <c r="BO35" t="s">
        <v>477</v>
      </c>
      <c r="BP35" s="5" t="s">
        <v>736</v>
      </c>
      <c r="BQ35" s="5" t="s">
        <v>1151</v>
      </c>
      <c r="BR35" s="11" t="b">
        <f t="shared" si="22"/>
        <v>0</v>
      </c>
      <c r="BS35" s="11" t="b">
        <f t="shared" si="22"/>
        <v>1</v>
      </c>
      <c r="BT35" s="11" t="b">
        <f t="shared" si="22"/>
        <v>0</v>
      </c>
      <c r="BU35" s="11" t="b">
        <f t="shared" si="22"/>
        <v>0</v>
      </c>
      <c r="BV35" s="11" t="b">
        <f t="shared" si="23"/>
        <v>0</v>
      </c>
      <c r="BW35" s="11" t="b">
        <f t="shared" si="23"/>
        <v>0</v>
      </c>
      <c r="BZ35" s="11" t="b">
        <f t="shared" si="14"/>
        <v>0</v>
      </c>
      <c r="CA35" s="11" t="b">
        <f t="shared" si="15"/>
        <v>0</v>
      </c>
      <c r="CB35" s="11" t="b">
        <f t="shared" si="24"/>
        <v>0</v>
      </c>
      <c r="CC35" s="11" t="b">
        <f t="shared" si="24"/>
        <v>0</v>
      </c>
      <c r="CD35" s="11" t="b">
        <f t="shared" si="24"/>
        <v>0</v>
      </c>
      <c r="CE35" s="11" t="b">
        <f t="shared" si="24"/>
        <v>0</v>
      </c>
      <c r="CF35" s="11" t="b">
        <f t="shared" si="24"/>
        <v>0</v>
      </c>
      <c r="CG35" s="11" t="b">
        <f t="shared" si="24"/>
        <v>0</v>
      </c>
      <c r="CH35" s="11" t="b">
        <f t="shared" si="24"/>
        <v>0</v>
      </c>
      <c r="CI35" s="11" t="b">
        <f t="shared" si="24"/>
        <v>0</v>
      </c>
      <c r="CJ35" s="11" t="b">
        <f t="shared" si="24"/>
        <v>0</v>
      </c>
      <c r="CK35" s="11" t="b">
        <f t="shared" si="24"/>
        <v>0</v>
      </c>
      <c r="CL35" s="11" t="b">
        <f t="shared" si="24"/>
        <v>0</v>
      </c>
      <c r="CM35" s="11" t="b">
        <f t="shared" si="24"/>
        <v>0</v>
      </c>
      <c r="CN35" s="11" t="b">
        <f t="shared" si="24"/>
        <v>0</v>
      </c>
      <c r="CO35" s="11" t="b">
        <f t="shared" si="25"/>
        <v>0</v>
      </c>
      <c r="CP35" s="11" t="b">
        <f t="shared" si="18"/>
        <v>0</v>
      </c>
      <c r="CQ35" s="11" t="b">
        <f t="shared" si="19"/>
        <v>0</v>
      </c>
      <c r="CR35" t="s">
        <v>429</v>
      </c>
    </row>
    <row r="36" spans="1:96">
      <c r="A36" t="s">
        <v>478</v>
      </c>
      <c r="B36" t="s">
        <v>479</v>
      </c>
      <c r="C36" t="s">
        <v>281</v>
      </c>
      <c r="D36" t="s">
        <v>70</v>
      </c>
      <c r="E36" t="s">
        <v>71</v>
      </c>
      <c r="F36" t="s">
        <v>56</v>
      </c>
      <c r="G36">
        <f t="shared" si="20"/>
        <v>0</v>
      </c>
      <c r="H36">
        <f t="shared" si="20"/>
        <v>0</v>
      </c>
      <c r="I36">
        <f t="shared" si="20"/>
        <v>0</v>
      </c>
      <c r="J36">
        <f t="shared" si="20"/>
        <v>1</v>
      </c>
      <c r="K36">
        <f t="shared" si="6"/>
        <v>1</v>
      </c>
      <c r="L36" t="s">
        <v>96</v>
      </c>
      <c r="M36" t="s">
        <v>480</v>
      </c>
      <c r="N36" t="str">
        <f t="shared" si="7"/>
        <v>M√©xico</v>
      </c>
      <c r="O36" t="s">
        <v>59</v>
      </c>
      <c r="P36" t="s">
        <v>60</v>
      </c>
      <c r="Q36">
        <v>3</v>
      </c>
      <c r="R36">
        <v>3</v>
      </c>
      <c r="S36">
        <v>3</v>
      </c>
      <c r="T36">
        <v>4</v>
      </c>
      <c r="U36">
        <v>4</v>
      </c>
      <c r="V36">
        <v>3</v>
      </c>
      <c r="W36">
        <v>3</v>
      </c>
      <c r="X36">
        <f t="shared" si="8"/>
        <v>-4.1666666666666664E-2</v>
      </c>
      <c r="Y36">
        <f t="shared" si="9"/>
        <v>0</v>
      </c>
      <c r="Z36">
        <v>4</v>
      </c>
      <c r="AA36">
        <v>5</v>
      </c>
      <c r="AB36">
        <v>6</v>
      </c>
      <c r="AC36">
        <v>6</v>
      </c>
      <c r="AD36">
        <v>6</v>
      </c>
      <c r="AE36">
        <v>6</v>
      </c>
      <c r="AF36">
        <v>6</v>
      </c>
      <c r="AG36">
        <v>2</v>
      </c>
      <c r="AH36">
        <v>4</v>
      </c>
      <c r="AI36" s="35">
        <v>5</v>
      </c>
      <c r="AJ36">
        <v>6</v>
      </c>
      <c r="AK36">
        <v>5</v>
      </c>
      <c r="AL36">
        <v>4</v>
      </c>
      <c r="AM36">
        <v>6</v>
      </c>
      <c r="AN36">
        <v>4</v>
      </c>
      <c r="AO36">
        <v>5</v>
      </c>
      <c r="AP36">
        <v>6</v>
      </c>
      <c r="AQ36">
        <v>5</v>
      </c>
      <c r="AR36">
        <v>5</v>
      </c>
      <c r="AS36">
        <v>5</v>
      </c>
      <c r="AT36">
        <v>5</v>
      </c>
      <c r="AU36">
        <v>5</v>
      </c>
      <c r="AV36">
        <f t="shared" si="10"/>
        <v>5</v>
      </c>
      <c r="AW36">
        <v>6</v>
      </c>
      <c r="AX36">
        <v>6</v>
      </c>
      <c r="AY36">
        <f t="shared" si="26"/>
        <v>5.125</v>
      </c>
      <c r="AZ36">
        <f t="shared" si="11"/>
        <v>1</v>
      </c>
      <c r="BA36">
        <f t="shared" si="27"/>
        <v>5.375</v>
      </c>
      <c r="BB36">
        <f t="shared" si="12"/>
        <v>1</v>
      </c>
      <c r="BC36" t="s">
        <v>86</v>
      </c>
      <c r="BD36" t="s">
        <v>481</v>
      </c>
      <c r="BE36" t="s">
        <v>482</v>
      </c>
      <c r="BF36">
        <v>1</v>
      </c>
      <c r="BH36">
        <f t="shared" si="3"/>
        <v>1</v>
      </c>
      <c r="BI36">
        <v>1</v>
      </c>
      <c r="BJ36">
        <v>2</v>
      </c>
      <c r="BK36">
        <f t="shared" si="13"/>
        <v>1</v>
      </c>
      <c r="BL36" t="s">
        <v>106</v>
      </c>
      <c r="BM36" t="s">
        <v>90</v>
      </c>
      <c r="BN36" s="1">
        <v>7.905092592592592E-3</v>
      </c>
      <c r="BO36" t="s">
        <v>483</v>
      </c>
      <c r="BP36" s="5" t="s">
        <v>1044</v>
      </c>
      <c r="BR36" s="11" t="b">
        <f t="shared" si="22"/>
        <v>0</v>
      </c>
      <c r="BS36" s="11" t="b">
        <f t="shared" si="22"/>
        <v>0</v>
      </c>
      <c r="BT36" s="11" t="b">
        <f t="shared" si="22"/>
        <v>0</v>
      </c>
      <c r="BU36" s="11" t="b">
        <f t="shared" si="22"/>
        <v>0</v>
      </c>
      <c r="BV36" s="11" t="b">
        <f t="shared" si="23"/>
        <v>0</v>
      </c>
      <c r="BW36" s="11" t="b">
        <f t="shared" si="23"/>
        <v>0</v>
      </c>
      <c r="BZ36" s="11" t="b">
        <f t="shared" si="14"/>
        <v>0</v>
      </c>
      <c r="CA36" s="11" t="b">
        <f t="shared" si="15"/>
        <v>0</v>
      </c>
      <c r="CB36" s="11" t="b">
        <f t="shared" si="24"/>
        <v>0</v>
      </c>
      <c r="CC36" s="11" t="b">
        <f t="shared" si="24"/>
        <v>0</v>
      </c>
      <c r="CD36" s="11" t="b">
        <f t="shared" si="24"/>
        <v>0</v>
      </c>
      <c r="CE36" s="11" t="b">
        <f t="shared" si="24"/>
        <v>0</v>
      </c>
      <c r="CF36" s="11" t="b">
        <f t="shared" si="24"/>
        <v>0</v>
      </c>
      <c r="CG36" s="11" t="b">
        <f t="shared" si="24"/>
        <v>0</v>
      </c>
      <c r="CH36" s="11" t="b">
        <f t="shared" si="24"/>
        <v>0</v>
      </c>
      <c r="CI36" s="11" t="b">
        <f t="shared" si="24"/>
        <v>0</v>
      </c>
      <c r="CJ36" s="11" t="b">
        <f t="shared" si="24"/>
        <v>0</v>
      </c>
      <c r="CK36" s="11" t="b">
        <f t="shared" si="24"/>
        <v>0</v>
      </c>
      <c r="CL36" s="11" t="b">
        <f t="shared" si="24"/>
        <v>0</v>
      </c>
      <c r="CM36" s="11" t="b">
        <f t="shared" si="24"/>
        <v>0</v>
      </c>
      <c r="CN36" s="11" t="b">
        <f t="shared" si="24"/>
        <v>0</v>
      </c>
      <c r="CO36" s="11" t="b">
        <f t="shared" si="25"/>
        <v>0</v>
      </c>
      <c r="CP36" s="11" t="b">
        <f t="shared" ref="CP36:CP68" si="28">ISNUMBER(SEARCH($CP$2,BY36))</f>
        <v>0</v>
      </c>
      <c r="CQ36" s="11" t="b">
        <f t="shared" si="19"/>
        <v>0</v>
      </c>
      <c r="CR36" t="s">
        <v>484</v>
      </c>
    </row>
    <row r="37" spans="1:96">
      <c r="A37" t="s">
        <v>485</v>
      </c>
      <c r="B37" t="s">
        <v>486</v>
      </c>
      <c r="C37" t="s">
        <v>281</v>
      </c>
      <c r="D37" t="s">
        <v>70</v>
      </c>
      <c r="E37" t="s">
        <v>144</v>
      </c>
      <c r="F37" t="s">
        <v>56</v>
      </c>
      <c r="G37">
        <f t="shared" si="20"/>
        <v>0</v>
      </c>
      <c r="H37">
        <f t="shared" si="20"/>
        <v>0</v>
      </c>
      <c r="I37">
        <f t="shared" si="20"/>
        <v>0</v>
      </c>
      <c r="J37">
        <f t="shared" si="20"/>
        <v>1</v>
      </c>
      <c r="K37">
        <f t="shared" si="6"/>
        <v>1</v>
      </c>
      <c r="L37" t="s">
        <v>96</v>
      </c>
      <c r="M37" t="s">
        <v>58</v>
      </c>
      <c r="N37" t="str">
        <f t="shared" si="7"/>
        <v>Portugal</v>
      </c>
      <c r="O37" t="s">
        <v>59</v>
      </c>
      <c r="P37" t="s">
        <v>60</v>
      </c>
      <c r="Q37">
        <v>4</v>
      </c>
      <c r="R37">
        <v>5</v>
      </c>
      <c r="S37">
        <v>4</v>
      </c>
      <c r="T37">
        <v>3</v>
      </c>
      <c r="U37">
        <v>4</v>
      </c>
      <c r="V37">
        <v>4</v>
      </c>
      <c r="W37">
        <v>5</v>
      </c>
      <c r="X37">
        <f t="shared" si="8"/>
        <v>0</v>
      </c>
      <c r="Y37">
        <f t="shared" si="9"/>
        <v>-8.3333333333333329E-2</v>
      </c>
      <c r="Z37">
        <v>5</v>
      </c>
      <c r="AA37">
        <v>6</v>
      </c>
      <c r="AB37">
        <v>4</v>
      </c>
      <c r="AC37">
        <v>5</v>
      </c>
      <c r="AD37">
        <v>6</v>
      </c>
      <c r="AE37">
        <v>6</v>
      </c>
      <c r="AF37">
        <v>5</v>
      </c>
      <c r="AG37">
        <v>0</v>
      </c>
      <c r="AH37">
        <v>6</v>
      </c>
      <c r="AI37" s="35">
        <v>6</v>
      </c>
      <c r="AJ37">
        <v>6</v>
      </c>
      <c r="AK37">
        <v>5</v>
      </c>
      <c r="AL37">
        <v>4</v>
      </c>
      <c r="AM37">
        <v>6</v>
      </c>
      <c r="AN37">
        <v>6</v>
      </c>
      <c r="AO37">
        <v>5</v>
      </c>
      <c r="AP37">
        <v>4</v>
      </c>
      <c r="AQ37">
        <v>5</v>
      </c>
      <c r="AR37">
        <v>5</v>
      </c>
      <c r="AS37">
        <v>5</v>
      </c>
      <c r="AT37">
        <v>5</v>
      </c>
      <c r="AU37">
        <v>5</v>
      </c>
      <c r="AV37">
        <f t="shared" si="10"/>
        <v>5</v>
      </c>
      <c r="AW37">
        <v>6</v>
      </c>
      <c r="AX37">
        <v>6</v>
      </c>
      <c r="AY37">
        <f t="shared" si="26"/>
        <v>5.25</v>
      </c>
      <c r="AZ37">
        <f t="shared" si="11"/>
        <v>1</v>
      </c>
      <c r="BA37">
        <f t="shared" si="27"/>
        <v>5.375</v>
      </c>
      <c r="BB37">
        <f t="shared" si="12"/>
        <v>1</v>
      </c>
      <c r="BC37" t="s">
        <v>61</v>
      </c>
      <c r="BD37" t="s">
        <v>473</v>
      </c>
      <c r="BE37" t="s">
        <v>487</v>
      </c>
      <c r="BF37">
        <v>1</v>
      </c>
      <c r="BH37">
        <f t="shared" si="3"/>
        <v>1</v>
      </c>
      <c r="BI37">
        <v>1</v>
      </c>
      <c r="BJ37">
        <v>1</v>
      </c>
      <c r="BK37">
        <f t="shared" si="13"/>
        <v>0</v>
      </c>
      <c r="BL37" t="s">
        <v>64</v>
      </c>
      <c r="BM37" t="s">
        <v>65</v>
      </c>
      <c r="BN37" s="1">
        <v>2.4421296296296296E-3</v>
      </c>
      <c r="BO37" t="s">
        <v>488</v>
      </c>
      <c r="BP37" s="5" t="s">
        <v>1041</v>
      </c>
      <c r="BR37" s="11" t="b">
        <f t="shared" si="22"/>
        <v>0</v>
      </c>
      <c r="BS37" s="11" t="b">
        <f t="shared" si="22"/>
        <v>0</v>
      </c>
      <c r="BT37" s="11" t="b">
        <f t="shared" si="22"/>
        <v>0</v>
      </c>
      <c r="BU37" s="11" t="b">
        <f t="shared" si="22"/>
        <v>0</v>
      </c>
      <c r="BV37" s="11" t="b">
        <f t="shared" si="23"/>
        <v>0</v>
      </c>
      <c r="BW37" s="11" t="b">
        <f t="shared" si="23"/>
        <v>0</v>
      </c>
      <c r="BZ37" s="11" t="b">
        <f t="shared" si="14"/>
        <v>0</v>
      </c>
      <c r="CA37" s="11" t="b">
        <f t="shared" si="15"/>
        <v>0</v>
      </c>
      <c r="CB37" s="11" t="b">
        <f t="shared" si="24"/>
        <v>0</v>
      </c>
      <c r="CC37" s="11" t="b">
        <f t="shared" si="24"/>
        <v>0</v>
      </c>
      <c r="CD37" s="11" t="b">
        <f t="shared" si="24"/>
        <v>0</v>
      </c>
      <c r="CE37" s="11" t="b">
        <f t="shared" si="24"/>
        <v>0</v>
      </c>
      <c r="CF37" s="11" t="b">
        <f t="shared" si="24"/>
        <v>0</v>
      </c>
      <c r="CG37" s="11" t="b">
        <f t="shared" si="24"/>
        <v>0</v>
      </c>
      <c r="CH37" s="11" t="b">
        <f t="shared" si="24"/>
        <v>0</v>
      </c>
      <c r="CI37" s="11" t="b">
        <f t="shared" si="24"/>
        <v>0</v>
      </c>
      <c r="CJ37" s="11" t="b">
        <f t="shared" si="24"/>
        <v>0</v>
      </c>
      <c r="CK37" s="11" t="b">
        <f t="shared" si="24"/>
        <v>0</v>
      </c>
      <c r="CL37" s="11" t="b">
        <f t="shared" si="24"/>
        <v>0</v>
      </c>
      <c r="CM37" s="11" t="b">
        <f t="shared" si="24"/>
        <v>0</v>
      </c>
      <c r="CN37" s="11" t="b">
        <f t="shared" si="24"/>
        <v>0</v>
      </c>
      <c r="CO37" s="11" t="b">
        <f t="shared" si="25"/>
        <v>0</v>
      </c>
      <c r="CP37" s="11" t="b">
        <f t="shared" si="28"/>
        <v>0</v>
      </c>
      <c r="CQ37" s="11" t="b">
        <f t="shared" si="19"/>
        <v>0</v>
      </c>
      <c r="CR37" t="s">
        <v>489</v>
      </c>
    </row>
    <row r="38" spans="1:96">
      <c r="A38" t="s">
        <v>490</v>
      </c>
      <c r="B38" t="s">
        <v>491</v>
      </c>
      <c r="C38" t="s">
        <v>281</v>
      </c>
      <c r="D38" t="s">
        <v>54</v>
      </c>
      <c r="E38" t="s">
        <v>144</v>
      </c>
      <c r="F38" t="s">
        <v>83</v>
      </c>
      <c r="G38">
        <f t="shared" ref="G38:J69" si="29">IF(ISNUMBER(SEARCH(G$2,$F38)),1,0)</f>
        <v>0</v>
      </c>
      <c r="H38">
        <f t="shared" si="29"/>
        <v>0</v>
      </c>
      <c r="I38">
        <f t="shared" si="29"/>
        <v>1</v>
      </c>
      <c r="J38">
        <f t="shared" si="29"/>
        <v>0</v>
      </c>
      <c r="K38">
        <f t="shared" si="6"/>
        <v>1</v>
      </c>
      <c r="L38" t="s">
        <v>96</v>
      </c>
      <c r="M38" t="s">
        <v>492</v>
      </c>
      <c r="N38" t="str">
        <f t="shared" si="7"/>
        <v>Estonia</v>
      </c>
      <c r="O38" t="s">
        <v>493</v>
      </c>
      <c r="P38" t="s">
        <v>60</v>
      </c>
      <c r="Q38">
        <v>3</v>
      </c>
      <c r="R38">
        <v>4</v>
      </c>
      <c r="S38">
        <v>4</v>
      </c>
      <c r="T38">
        <v>2</v>
      </c>
      <c r="U38">
        <v>4</v>
      </c>
      <c r="V38">
        <v>5</v>
      </c>
      <c r="W38">
        <v>3</v>
      </c>
      <c r="X38">
        <f t="shared" si="8"/>
        <v>4.1666666666666664E-2</v>
      </c>
      <c r="Y38">
        <f t="shared" si="9"/>
        <v>0</v>
      </c>
      <c r="Z38">
        <v>6</v>
      </c>
      <c r="AA38">
        <v>6</v>
      </c>
      <c r="AB38">
        <v>6</v>
      </c>
      <c r="AC38">
        <v>6</v>
      </c>
      <c r="AD38">
        <v>4</v>
      </c>
      <c r="AE38">
        <v>6</v>
      </c>
      <c r="AF38">
        <v>4</v>
      </c>
      <c r="AG38">
        <v>1</v>
      </c>
      <c r="AH38">
        <v>5</v>
      </c>
      <c r="AI38" s="35">
        <v>6</v>
      </c>
      <c r="AJ38">
        <v>4</v>
      </c>
      <c r="AK38">
        <v>6</v>
      </c>
      <c r="AL38">
        <v>6</v>
      </c>
      <c r="AM38">
        <v>5</v>
      </c>
      <c r="AN38">
        <v>6</v>
      </c>
      <c r="AO38">
        <v>4</v>
      </c>
      <c r="AP38">
        <v>5</v>
      </c>
      <c r="AQ38">
        <v>4</v>
      </c>
      <c r="AR38">
        <v>6</v>
      </c>
      <c r="AS38">
        <v>6</v>
      </c>
      <c r="AT38">
        <v>5</v>
      </c>
      <c r="AU38">
        <v>6</v>
      </c>
      <c r="AV38">
        <f t="shared" si="10"/>
        <v>5.4</v>
      </c>
      <c r="AW38">
        <v>6</v>
      </c>
      <c r="AX38">
        <v>6</v>
      </c>
      <c r="AY38">
        <f t="shared" si="26"/>
        <v>5.25</v>
      </c>
      <c r="AZ38">
        <f t="shared" si="11"/>
        <v>1</v>
      </c>
      <c r="BA38">
        <f t="shared" si="27"/>
        <v>5.375</v>
      </c>
      <c r="BB38">
        <f t="shared" si="12"/>
        <v>1</v>
      </c>
      <c r="BC38" t="s">
        <v>86</v>
      </c>
      <c r="BD38" t="s">
        <v>267</v>
      </c>
      <c r="BE38" t="s">
        <v>494</v>
      </c>
      <c r="BF38">
        <v>3</v>
      </c>
      <c r="BH38">
        <f t="shared" si="3"/>
        <v>3</v>
      </c>
      <c r="BI38">
        <v>1</v>
      </c>
      <c r="BJ38">
        <v>3</v>
      </c>
      <c r="BK38">
        <f t="shared" si="13"/>
        <v>1</v>
      </c>
      <c r="BL38" t="s">
        <v>168</v>
      </c>
      <c r="BM38" t="s">
        <v>90</v>
      </c>
      <c r="BN38" s="1">
        <v>2.8819444444444444E-3</v>
      </c>
      <c r="BO38" t="s">
        <v>495</v>
      </c>
      <c r="BP38" s="5" t="s">
        <v>1044</v>
      </c>
      <c r="BR38" s="11" t="b">
        <f t="shared" si="22"/>
        <v>0</v>
      </c>
      <c r="BS38" s="11" t="b">
        <f t="shared" si="22"/>
        <v>0</v>
      </c>
      <c r="BT38" s="11" t="b">
        <f t="shared" si="22"/>
        <v>0</v>
      </c>
      <c r="BU38" s="11" t="b">
        <f t="shared" si="22"/>
        <v>0</v>
      </c>
      <c r="BV38" s="11" t="b">
        <f t="shared" si="23"/>
        <v>0</v>
      </c>
      <c r="BW38" s="11" t="b">
        <f t="shared" si="23"/>
        <v>0</v>
      </c>
      <c r="BX38" s="5" t="s">
        <v>1063</v>
      </c>
      <c r="BZ38" s="11" t="b">
        <f t="shared" si="14"/>
        <v>0</v>
      </c>
      <c r="CA38" s="11" t="b">
        <f t="shared" si="15"/>
        <v>0</v>
      </c>
      <c r="CB38" s="11" t="b">
        <f t="shared" si="24"/>
        <v>0</v>
      </c>
      <c r="CC38" s="11" t="b">
        <f t="shared" si="24"/>
        <v>0</v>
      </c>
      <c r="CD38" s="11" t="b">
        <f t="shared" si="24"/>
        <v>0</v>
      </c>
      <c r="CE38" s="11" t="b">
        <f t="shared" ref="CB38:CN56" si="30">ISNUMBER(SEARCH(CE$2,$BX38))</f>
        <v>0</v>
      </c>
      <c r="CF38" s="11" t="b">
        <f t="shared" si="30"/>
        <v>0</v>
      </c>
      <c r="CG38" s="11" t="b">
        <f t="shared" si="30"/>
        <v>0</v>
      </c>
      <c r="CH38" s="11" t="b">
        <f t="shared" si="30"/>
        <v>0</v>
      </c>
      <c r="CI38" s="11" t="b">
        <f t="shared" si="30"/>
        <v>0</v>
      </c>
      <c r="CJ38" s="11" t="b">
        <f t="shared" si="30"/>
        <v>0</v>
      </c>
      <c r="CK38" s="11" t="b">
        <f t="shared" si="30"/>
        <v>0</v>
      </c>
      <c r="CL38" s="11" t="b">
        <f t="shared" si="30"/>
        <v>0</v>
      </c>
      <c r="CM38" s="11" t="b">
        <f t="shared" si="30"/>
        <v>0</v>
      </c>
      <c r="CN38" s="11" t="b">
        <f t="shared" si="30"/>
        <v>1</v>
      </c>
      <c r="CO38" s="11" t="b">
        <f t="shared" si="25"/>
        <v>0</v>
      </c>
      <c r="CP38" s="11" t="b">
        <f t="shared" si="28"/>
        <v>0</v>
      </c>
      <c r="CQ38" s="11" t="b">
        <f t="shared" si="19"/>
        <v>0</v>
      </c>
    </row>
    <row r="39" spans="1:96">
      <c r="A39" t="s">
        <v>496</v>
      </c>
      <c r="B39" t="s">
        <v>497</v>
      </c>
      <c r="C39" t="s">
        <v>281</v>
      </c>
      <c r="D39" t="s">
        <v>54</v>
      </c>
      <c r="E39" t="s">
        <v>82</v>
      </c>
      <c r="F39" t="s">
        <v>56</v>
      </c>
      <c r="G39">
        <f t="shared" si="29"/>
        <v>0</v>
      </c>
      <c r="H39">
        <f t="shared" si="29"/>
        <v>0</v>
      </c>
      <c r="I39">
        <f t="shared" si="29"/>
        <v>0</v>
      </c>
      <c r="J39">
        <f t="shared" si="29"/>
        <v>1</v>
      </c>
      <c r="K39">
        <f t="shared" si="6"/>
        <v>1</v>
      </c>
      <c r="L39" t="s">
        <v>72</v>
      </c>
      <c r="M39" t="s">
        <v>133</v>
      </c>
      <c r="N39" t="str">
        <f t="shared" si="7"/>
        <v>Hungary</v>
      </c>
      <c r="O39" t="s">
        <v>59</v>
      </c>
      <c r="P39" t="s">
        <v>60</v>
      </c>
      <c r="Q39">
        <v>4</v>
      </c>
      <c r="R39">
        <v>5</v>
      </c>
      <c r="S39">
        <v>5</v>
      </c>
      <c r="T39">
        <v>3</v>
      </c>
      <c r="U39">
        <v>3</v>
      </c>
      <c r="V39">
        <v>4</v>
      </c>
      <c r="W39">
        <v>5</v>
      </c>
      <c r="X39">
        <f t="shared" si="8"/>
        <v>4.1666666666666664E-2</v>
      </c>
      <c r="Y39">
        <f t="shared" si="9"/>
        <v>-4.1666666666666664E-2</v>
      </c>
      <c r="Z39">
        <v>6</v>
      </c>
      <c r="AA39">
        <v>6</v>
      </c>
      <c r="AB39">
        <v>6</v>
      </c>
      <c r="AC39">
        <v>6</v>
      </c>
      <c r="AD39">
        <v>6</v>
      </c>
      <c r="AE39">
        <v>6</v>
      </c>
      <c r="AF39">
        <v>6</v>
      </c>
      <c r="AG39">
        <v>0</v>
      </c>
      <c r="AH39">
        <v>6</v>
      </c>
      <c r="AI39" s="35">
        <v>5</v>
      </c>
      <c r="AJ39">
        <v>6</v>
      </c>
      <c r="AK39">
        <v>6</v>
      </c>
      <c r="AL39">
        <v>6</v>
      </c>
      <c r="AM39">
        <v>6</v>
      </c>
      <c r="AN39">
        <v>6</v>
      </c>
      <c r="AO39">
        <v>6</v>
      </c>
      <c r="AP39">
        <v>6</v>
      </c>
      <c r="AQ39">
        <v>6</v>
      </c>
      <c r="AR39">
        <v>6</v>
      </c>
      <c r="AS39">
        <v>6</v>
      </c>
      <c r="AT39">
        <v>6</v>
      </c>
      <c r="AU39">
        <v>6</v>
      </c>
      <c r="AV39">
        <f t="shared" si="10"/>
        <v>6</v>
      </c>
      <c r="AW39">
        <v>6</v>
      </c>
      <c r="AX39">
        <v>6</v>
      </c>
      <c r="AY39">
        <f t="shared" si="26"/>
        <v>5.875</v>
      </c>
      <c r="AZ39">
        <f t="shared" si="11"/>
        <v>1</v>
      </c>
      <c r="BA39">
        <f t="shared" si="27"/>
        <v>6</v>
      </c>
      <c r="BB39">
        <f t="shared" si="12"/>
        <v>1</v>
      </c>
      <c r="BC39" t="s">
        <v>61</v>
      </c>
      <c r="BD39" t="s">
        <v>110</v>
      </c>
      <c r="BE39" t="s">
        <v>111</v>
      </c>
      <c r="BF39">
        <v>2</v>
      </c>
      <c r="BH39">
        <f t="shared" si="3"/>
        <v>2</v>
      </c>
      <c r="BI39">
        <v>2</v>
      </c>
      <c r="BJ39">
        <v>4</v>
      </c>
      <c r="BK39">
        <f t="shared" si="13"/>
        <v>1</v>
      </c>
      <c r="BL39" t="s">
        <v>498</v>
      </c>
      <c r="BM39" t="s">
        <v>236</v>
      </c>
      <c r="BP39" s="5" t="s">
        <v>1041</v>
      </c>
      <c r="BR39" s="11" t="b">
        <f t="shared" si="22"/>
        <v>0</v>
      </c>
      <c r="BS39" s="11" t="b">
        <f t="shared" si="22"/>
        <v>0</v>
      </c>
      <c r="BT39" s="11" t="b">
        <f t="shared" si="22"/>
        <v>0</v>
      </c>
      <c r="BU39" s="11" t="b">
        <f t="shared" si="22"/>
        <v>0</v>
      </c>
      <c r="BV39" s="11" t="b">
        <f t="shared" si="23"/>
        <v>0</v>
      </c>
      <c r="BW39" s="11" t="b">
        <f t="shared" si="23"/>
        <v>0</v>
      </c>
      <c r="BZ39" s="11" t="b">
        <f t="shared" si="14"/>
        <v>0</v>
      </c>
      <c r="CA39" s="11" t="b">
        <f t="shared" si="15"/>
        <v>0</v>
      </c>
      <c r="CB39" s="11" t="b">
        <f t="shared" si="30"/>
        <v>0</v>
      </c>
      <c r="CC39" s="11" t="b">
        <f t="shared" si="30"/>
        <v>0</v>
      </c>
      <c r="CD39" s="11" t="b">
        <f t="shared" si="30"/>
        <v>0</v>
      </c>
      <c r="CE39" s="11" t="b">
        <f t="shared" si="30"/>
        <v>0</v>
      </c>
      <c r="CF39" s="11" t="b">
        <f t="shared" si="30"/>
        <v>0</v>
      </c>
      <c r="CG39" s="11" t="b">
        <f t="shared" si="30"/>
        <v>0</v>
      </c>
      <c r="CH39" s="11" t="b">
        <f t="shared" si="30"/>
        <v>0</v>
      </c>
      <c r="CI39" s="11" t="b">
        <f t="shared" si="30"/>
        <v>0</v>
      </c>
      <c r="CJ39" s="11" t="b">
        <f t="shared" si="30"/>
        <v>0</v>
      </c>
      <c r="CK39" s="11" t="b">
        <f t="shared" si="30"/>
        <v>0</v>
      </c>
      <c r="CL39" s="11" t="b">
        <f t="shared" si="30"/>
        <v>0</v>
      </c>
      <c r="CM39" s="11" t="b">
        <f t="shared" si="30"/>
        <v>0</v>
      </c>
      <c r="CN39" s="11" t="b">
        <f t="shared" si="30"/>
        <v>0</v>
      </c>
      <c r="CO39" s="11" t="b">
        <f t="shared" si="25"/>
        <v>0</v>
      </c>
      <c r="CP39" s="11" t="b">
        <f t="shared" si="28"/>
        <v>0</v>
      </c>
      <c r="CQ39" s="11" t="b">
        <f t="shared" si="19"/>
        <v>0</v>
      </c>
    </row>
    <row r="40" spans="1:96">
      <c r="A40" t="s">
        <v>499</v>
      </c>
      <c r="B40" t="s">
        <v>500</v>
      </c>
      <c r="C40" t="s">
        <v>281</v>
      </c>
      <c r="D40" t="s">
        <v>54</v>
      </c>
      <c r="E40" t="s">
        <v>55</v>
      </c>
      <c r="F40" t="s">
        <v>56</v>
      </c>
      <c r="G40">
        <f t="shared" si="29"/>
        <v>0</v>
      </c>
      <c r="H40">
        <f t="shared" si="29"/>
        <v>0</v>
      </c>
      <c r="I40">
        <f t="shared" si="29"/>
        <v>0</v>
      </c>
      <c r="J40">
        <f t="shared" si="29"/>
        <v>1</v>
      </c>
      <c r="K40">
        <f t="shared" si="6"/>
        <v>1</v>
      </c>
      <c r="L40" t="s">
        <v>96</v>
      </c>
      <c r="M40" t="s">
        <v>58</v>
      </c>
      <c r="N40" t="str">
        <f t="shared" si="7"/>
        <v>Portugal</v>
      </c>
      <c r="O40" t="s">
        <v>74</v>
      </c>
      <c r="P40" t="s">
        <v>60</v>
      </c>
      <c r="Q40">
        <v>0</v>
      </c>
      <c r="R40">
        <v>4</v>
      </c>
      <c r="S40">
        <v>4</v>
      </c>
      <c r="T40">
        <v>3</v>
      </c>
      <c r="U40">
        <v>0</v>
      </c>
      <c r="V40">
        <v>5</v>
      </c>
      <c r="W40">
        <v>3</v>
      </c>
      <c r="X40">
        <f t="shared" si="8"/>
        <v>-0.125</v>
      </c>
      <c r="Y40">
        <f t="shared" si="9"/>
        <v>0.20833333333333334</v>
      </c>
      <c r="Z40">
        <v>5</v>
      </c>
      <c r="AA40">
        <v>6</v>
      </c>
      <c r="AB40">
        <v>6</v>
      </c>
      <c r="AC40">
        <v>6</v>
      </c>
      <c r="AD40">
        <v>5</v>
      </c>
      <c r="AE40">
        <v>6</v>
      </c>
      <c r="AF40">
        <v>5</v>
      </c>
      <c r="AG40">
        <v>0</v>
      </c>
      <c r="AH40">
        <v>6</v>
      </c>
      <c r="AI40" s="35">
        <v>4</v>
      </c>
      <c r="AJ40">
        <v>6</v>
      </c>
      <c r="AK40">
        <v>5</v>
      </c>
      <c r="AL40">
        <v>4</v>
      </c>
      <c r="AM40">
        <v>5</v>
      </c>
      <c r="AN40">
        <v>4</v>
      </c>
      <c r="AO40">
        <v>5</v>
      </c>
      <c r="AP40">
        <v>4</v>
      </c>
      <c r="AQ40">
        <v>3</v>
      </c>
      <c r="AR40">
        <v>3</v>
      </c>
      <c r="AS40">
        <v>4</v>
      </c>
      <c r="AT40">
        <v>3</v>
      </c>
      <c r="AU40">
        <v>3</v>
      </c>
      <c r="AV40">
        <f t="shared" si="10"/>
        <v>3.2</v>
      </c>
      <c r="AW40">
        <v>6</v>
      </c>
      <c r="AX40">
        <v>6</v>
      </c>
      <c r="AY40">
        <f t="shared" si="26"/>
        <v>4.625</v>
      </c>
      <c r="AZ40">
        <f t="shared" si="11"/>
        <v>1</v>
      </c>
      <c r="BA40">
        <f t="shared" si="27"/>
        <v>5.625</v>
      </c>
      <c r="BB40">
        <f t="shared" si="12"/>
        <v>1</v>
      </c>
      <c r="BC40" t="s">
        <v>501</v>
      </c>
      <c r="BD40" t="s">
        <v>502</v>
      </c>
      <c r="BE40" t="s">
        <v>503</v>
      </c>
      <c r="BF40">
        <v>1</v>
      </c>
      <c r="BH40">
        <f t="shared" si="3"/>
        <v>1</v>
      </c>
      <c r="BI40">
        <v>3</v>
      </c>
      <c r="BJ40">
        <v>1</v>
      </c>
      <c r="BK40">
        <f t="shared" si="13"/>
        <v>0</v>
      </c>
      <c r="BL40" t="s">
        <v>504</v>
      </c>
      <c r="BM40" t="s">
        <v>505</v>
      </c>
      <c r="BN40" s="1">
        <v>5.7291666666666671E-3</v>
      </c>
      <c r="BO40" t="s">
        <v>506</v>
      </c>
      <c r="BP40" s="5" t="s">
        <v>736</v>
      </c>
      <c r="BQ40" s="5" t="s">
        <v>1152</v>
      </c>
      <c r="BR40" s="11" t="b">
        <f t="shared" ref="BR40:BU59" si="31">ISNUMBER(SEARCH(BR$2,$BQ40))</f>
        <v>0</v>
      </c>
      <c r="BS40" s="11" t="b">
        <f t="shared" si="31"/>
        <v>0</v>
      </c>
      <c r="BT40" s="11" t="b">
        <f t="shared" si="31"/>
        <v>0</v>
      </c>
      <c r="BU40" s="11" t="b">
        <f t="shared" si="31"/>
        <v>0</v>
      </c>
      <c r="BV40" s="11" t="b">
        <f t="shared" si="23"/>
        <v>0</v>
      </c>
      <c r="BW40" s="11" t="b">
        <f t="shared" si="23"/>
        <v>0</v>
      </c>
      <c r="BZ40" s="11" t="b">
        <f t="shared" si="14"/>
        <v>0</v>
      </c>
      <c r="CA40" s="11" t="b">
        <f t="shared" si="15"/>
        <v>0</v>
      </c>
      <c r="CB40" s="11" t="b">
        <f t="shared" si="30"/>
        <v>0</v>
      </c>
      <c r="CC40" s="11" t="b">
        <f t="shared" si="30"/>
        <v>0</v>
      </c>
      <c r="CD40" s="11" t="b">
        <f t="shared" si="30"/>
        <v>0</v>
      </c>
      <c r="CE40" s="11" t="b">
        <f t="shared" si="30"/>
        <v>0</v>
      </c>
      <c r="CF40" s="11" t="b">
        <f t="shared" si="30"/>
        <v>0</v>
      </c>
      <c r="CG40" s="11" t="b">
        <f t="shared" si="30"/>
        <v>0</v>
      </c>
      <c r="CH40" s="11" t="b">
        <f t="shared" si="30"/>
        <v>0</v>
      </c>
      <c r="CI40" s="11" t="b">
        <f t="shared" si="30"/>
        <v>0</v>
      </c>
      <c r="CJ40" s="11" t="b">
        <f t="shared" si="30"/>
        <v>0</v>
      </c>
      <c r="CK40" s="11" t="b">
        <f t="shared" si="30"/>
        <v>0</v>
      </c>
      <c r="CL40" s="11" t="b">
        <f t="shared" si="30"/>
        <v>0</v>
      </c>
      <c r="CM40" s="11" t="b">
        <f t="shared" si="30"/>
        <v>0</v>
      </c>
      <c r="CN40" s="11" t="b">
        <f t="shared" si="30"/>
        <v>0</v>
      </c>
      <c r="CO40" s="11" t="b">
        <f t="shared" si="25"/>
        <v>0</v>
      </c>
      <c r="CP40" s="11" t="b">
        <f t="shared" si="28"/>
        <v>0</v>
      </c>
      <c r="CQ40" s="11" t="b">
        <f t="shared" si="19"/>
        <v>0</v>
      </c>
      <c r="CR40" t="s">
        <v>507</v>
      </c>
    </row>
    <row r="41" spans="1:96">
      <c r="A41" t="s">
        <v>508</v>
      </c>
      <c r="B41" t="s">
        <v>509</v>
      </c>
      <c r="C41" t="s">
        <v>281</v>
      </c>
      <c r="D41" t="s">
        <v>81</v>
      </c>
      <c r="E41" t="s">
        <v>82</v>
      </c>
      <c r="F41" t="s">
        <v>83</v>
      </c>
      <c r="G41">
        <f t="shared" si="29"/>
        <v>0</v>
      </c>
      <c r="H41">
        <f t="shared" si="29"/>
        <v>0</v>
      </c>
      <c r="I41">
        <f t="shared" si="29"/>
        <v>1</v>
      </c>
      <c r="J41">
        <f t="shared" si="29"/>
        <v>0</v>
      </c>
      <c r="K41">
        <f t="shared" si="6"/>
        <v>1</v>
      </c>
      <c r="L41" t="s">
        <v>96</v>
      </c>
      <c r="M41" t="s">
        <v>510</v>
      </c>
      <c r="N41" t="str">
        <f t="shared" si="7"/>
        <v>England</v>
      </c>
      <c r="O41" t="s">
        <v>74</v>
      </c>
      <c r="P41" t="s">
        <v>60</v>
      </c>
      <c r="Q41">
        <v>3</v>
      </c>
      <c r="R41">
        <v>3</v>
      </c>
      <c r="S41">
        <v>4</v>
      </c>
      <c r="T41">
        <v>1</v>
      </c>
      <c r="U41">
        <v>5</v>
      </c>
      <c r="V41">
        <v>4</v>
      </c>
      <c r="W41">
        <v>6</v>
      </c>
      <c r="X41">
        <f t="shared" si="8"/>
        <v>0.125</v>
      </c>
      <c r="Y41">
        <f t="shared" si="9"/>
        <v>-0.25</v>
      </c>
      <c r="Z41">
        <v>5</v>
      </c>
      <c r="AA41">
        <v>5</v>
      </c>
      <c r="AB41">
        <v>3</v>
      </c>
      <c r="AC41">
        <v>3</v>
      </c>
      <c r="AD41">
        <v>4</v>
      </c>
      <c r="AE41">
        <v>5</v>
      </c>
      <c r="AF41">
        <v>4</v>
      </c>
      <c r="AG41">
        <v>0</v>
      </c>
      <c r="AH41">
        <v>6</v>
      </c>
      <c r="AI41" s="35">
        <v>2</v>
      </c>
      <c r="AJ41">
        <v>1</v>
      </c>
      <c r="AK41">
        <v>4</v>
      </c>
      <c r="AL41">
        <v>3</v>
      </c>
      <c r="AM41">
        <v>4</v>
      </c>
      <c r="AN41">
        <v>4</v>
      </c>
      <c r="AO41">
        <v>4</v>
      </c>
      <c r="AP41">
        <v>4</v>
      </c>
      <c r="AQ41">
        <v>5</v>
      </c>
      <c r="AR41">
        <v>4</v>
      </c>
      <c r="AS41">
        <v>5</v>
      </c>
      <c r="AT41">
        <v>4</v>
      </c>
      <c r="AU41">
        <v>4</v>
      </c>
      <c r="AV41">
        <f t="shared" si="10"/>
        <v>4.4000000000000004</v>
      </c>
      <c r="AW41">
        <v>6</v>
      </c>
      <c r="AX41">
        <v>4</v>
      </c>
      <c r="AY41">
        <f t="shared" si="26"/>
        <v>3.25</v>
      </c>
      <c r="AZ41">
        <f t="shared" si="11"/>
        <v>1</v>
      </c>
      <c r="BA41">
        <f t="shared" si="27"/>
        <v>4.375</v>
      </c>
      <c r="BB41">
        <f t="shared" si="12"/>
        <v>1</v>
      </c>
      <c r="BC41" t="s">
        <v>282</v>
      </c>
      <c r="BD41" t="s">
        <v>511</v>
      </c>
      <c r="BE41" t="s">
        <v>512</v>
      </c>
      <c r="BF41">
        <v>1</v>
      </c>
      <c r="BH41">
        <f t="shared" si="3"/>
        <v>1</v>
      </c>
      <c r="BI41">
        <v>1</v>
      </c>
      <c r="BJ41">
        <v>2</v>
      </c>
      <c r="BK41">
        <f t="shared" si="13"/>
        <v>1</v>
      </c>
      <c r="BL41" t="s">
        <v>285</v>
      </c>
      <c r="BM41" t="s">
        <v>286</v>
      </c>
      <c r="BN41" s="1">
        <v>5.0115740740740737E-3</v>
      </c>
      <c r="BO41" t="s">
        <v>513</v>
      </c>
      <c r="BP41" s="5" t="s">
        <v>736</v>
      </c>
      <c r="BQ41" s="5" t="s">
        <v>1159</v>
      </c>
      <c r="BR41" s="11" t="b">
        <f t="shared" si="31"/>
        <v>0</v>
      </c>
      <c r="BS41" s="11" t="b">
        <f t="shared" si="31"/>
        <v>0</v>
      </c>
      <c r="BT41" s="11" t="b">
        <f t="shared" si="31"/>
        <v>1</v>
      </c>
      <c r="BU41" s="11" t="b">
        <f t="shared" si="31"/>
        <v>0</v>
      </c>
      <c r="BV41" s="11" t="b">
        <f t="shared" si="23"/>
        <v>0</v>
      </c>
      <c r="BW41" s="11" t="b">
        <f t="shared" si="23"/>
        <v>0</v>
      </c>
      <c r="BZ41" s="11" t="b">
        <f t="shared" si="14"/>
        <v>0</v>
      </c>
      <c r="CA41" s="11" t="b">
        <f t="shared" si="15"/>
        <v>0</v>
      </c>
      <c r="CB41" s="11" t="b">
        <f t="shared" si="30"/>
        <v>0</v>
      </c>
      <c r="CC41" s="11" t="b">
        <f t="shared" si="30"/>
        <v>0</v>
      </c>
      <c r="CD41" s="11" t="b">
        <f t="shared" si="30"/>
        <v>0</v>
      </c>
      <c r="CE41" s="11" t="b">
        <f t="shared" si="30"/>
        <v>0</v>
      </c>
      <c r="CF41" s="11" t="b">
        <f t="shared" si="30"/>
        <v>0</v>
      </c>
      <c r="CG41" s="11" t="b">
        <f t="shared" si="30"/>
        <v>0</v>
      </c>
      <c r="CH41" s="11" t="b">
        <f t="shared" si="30"/>
        <v>0</v>
      </c>
      <c r="CI41" s="11" t="b">
        <f t="shared" si="30"/>
        <v>0</v>
      </c>
      <c r="CJ41" s="11" t="b">
        <f t="shared" si="30"/>
        <v>0</v>
      </c>
      <c r="CK41" s="11" t="b">
        <f t="shared" si="30"/>
        <v>0</v>
      </c>
      <c r="CL41" s="11" t="b">
        <f t="shared" si="30"/>
        <v>0</v>
      </c>
      <c r="CM41" s="11" t="b">
        <f t="shared" si="30"/>
        <v>0</v>
      </c>
      <c r="CN41" s="11" t="b">
        <f t="shared" si="30"/>
        <v>0</v>
      </c>
      <c r="CO41" s="11" t="b">
        <f t="shared" si="25"/>
        <v>0</v>
      </c>
      <c r="CP41" s="11" t="b">
        <f t="shared" si="28"/>
        <v>0</v>
      </c>
      <c r="CQ41" s="11" t="b">
        <f t="shared" si="19"/>
        <v>0</v>
      </c>
      <c r="CR41" t="s">
        <v>514</v>
      </c>
    </row>
    <row r="42" spans="1:96">
      <c r="A42" t="s">
        <v>515</v>
      </c>
      <c r="B42" t="s">
        <v>516</v>
      </c>
      <c r="C42" t="s">
        <v>281</v>
      </c>
      <c r="D42" t="s">
        <v>70</v>
      </c>
      <c r="E42" t="s">
        <v>71</v>
      </c>
      <c r="F42" t="s">
        <v>56</v>
      </c>
      <c r="G42">
        <f t="shared" si="29"/>
        <v>0</v>
      </c>
      <c r="H42">
        <f t="shared" si="29"/>
        <v>0</v>
      </c>
      <c r="I42">
        <f t="shared" si="29"/>
        <v>0</v>
      </c>
      <c r="J42">
        <f t="shared" si="29"/>
        <v>1</v>
      </c>
      <c r="K42">
        <f t="shared" si="6"/>
        <v>1</v>
      </c>
      <c r="L42" t="s">
        <v>124</v>
      </c>
      <c r="M42" t="s">
        <v>125</v>
      </c>
      <c r="N42" t="str">
        <f t="shared" si="7"/>
        <v>United Kingdom</v>
      </c>
      <c r="O42" t="s">
        <v>59</v>
      </c>
      <c r="P42" t="s">
        <v>98</v>
      </c>
      <c r="Q42">
        <v>4</v>
      </c>
      <c r="R42">
        <v>4</v>
      </c>
      <c r="S42">
        <v>5</v>
      </c>
      <c r="T42">
        <v>4</v>
      </c>
      <c r="U42">
        <v>5</v>
      </c>
      <c r="V42">
        <v>5</v>
      </c>
      <c r="W42">
        <v>5</v>
      </c>
      <c r="X42">
        <f t="shared" si="8"/>
        <v>4.1666666666666664E-2</v>
      </c>
      <c r="Y42">
        <f t="shared" si="9"/>
        <v>-4.1666666666666664E-2</v>
      </c>
      <c r="Z42">
        <v>6</v>
      </c>
      <c r="AA42">
        <v>6</v>
      </c>
      <c r="AB42">
        <v>5</v>
      </c>
      <c r="AC42">
        <v>6</v>
      </c>
      <c r="AD42">
        <v>5</v>
      </c>
      <c r="AE42">
        <v>6</v>
      </c>
      <c r="AF42">
        <v>5</v>
      </c>
      <c r="AG42">
        <v>1</v>
      </c>
      <c r="AH42">
        <v>5</v>
      </c>
      <c r="AI42" s="35">
        <v>5</v>
      </c>
      <c r="AJ42">
        <v>6</v>
      </c>
      <c r="AK42">
        <v>5</v>
      </c>
      <c r="AL42">
        <v>5</v>
      </c>
      <c r="AM42">
        <v>6</v>
      </c>
      <c r="AN42">
        <v>5</v>
      </c>
      <c r="AO42">
        <v>5</v>
      </c>
      <c r="AP42">
        <v>5</v>
      </c>
      <c r="AQ42">
        <v>5</v>
      </c>
      <c r="AR42">
        <v>5</v>
      </c>
      <c r="AS42">
        <v>5</v>
      </c>
      <c r="AT42">
        <v>5</v>
      </c>
      <c r="AU42">
        <v>5</v>
      </c>
      <c r="AV42">
        <f t="shared" si="10"/>
        <v>5</v>
      </c>
      <c r="AW42">
        <v>6</v>
      </c>
      <c r="AX42">
        <v>5</v>
      </c>
      <c r="AY42">
        <f t="shared" si="26"/>
        <v>5.25</v>
      </c>
      <c r="AZ42">
        <f t="shared" si="11"/>
        <v>1</v>
      </c>
      <c r="BA42">
        <f t="shared" si="27"/>
        <v>5.5</v>
      </c>
      <c r="BB42">
        <f t="shared" si="12"/>
        <v>1</v>
      </c>
      <c r="BC42" t="s">
        <v>61</v>
      </c>
      <c r="BD42" t="s">
        <v>110</v>
      </c>
      <c r="BE42" t="s">
        <v>111</v>
      </c>
      <c r="BF42">
        <v>1</v>
      </c>
      <c r="BH42">
        <f t="shared" si="3"/>
        <v>1</v>
      </c>
      <c r="BI42">
        <v>1</v>
      </c>
      <c r="BJ42">
        <v>2</v>
      </c>
      <c r="BK42">
        <f t="shared" si="13"/>
        <v>1</v>
      </c>
      <c r="BL42" t="s">
        <v>64</v>
      </c>
      <c r="BM42" t="s">
        <v>65</v>
      </c>
      <c r="BN42" s="1">
        <v>4.3749999999999995E-3</v>
      </c>
      <c r="BO42" t="s">
        <v>517</v>
      </c>
      <c r="BP42" s="5" t="s">
        <v>736</v>
      </c>
      <c r="BQ42" s="5" t="s">
        <v>1153</v>
      </c>
      <c r="BR42" s="11" t="b">
        <f t="shared" si="31"/>
        <v>0</v>
      </c>
      <c r="BS42" s="11" t="b">
        <f t="shared" si="31"/>
        <v>0</v>
      </c>
      <c r="BT42" s="11" t="b">
        <f t="shared" si="31"/>
        <v>0</v>
      </c>
      <c r="BU42" s="11" t="b">
        <f t="shared" si="31"/>
        <v>0</v>
      </c>
      <c r="BV42" s="11" t="b">
        <f t="shared" si="23"/>
        <v>0</v>
      </c>
      <c r="BW42" s="11" t="b">
        <f t="shared" si="23"/>
        <v>0</v>
      </c>
      <c r="BX42" s="5" t="s">
        <v>1056</v>
      </c>
      <c r="BZ42" s="11" t="b">
        <f t="shared" si="14"/>
        <v>1</v>
      </c>
      <c r="CA42" s="11" t="b">
        <f t="shared" si="15"/>
        <v>1</v>
      </c>
      <c r="CB42" s="11" t="b">
        <f t="shared" si="30"/>
        <v>0</v>
      </c>
      <c r="CC42" s="11" t="b">
        <f t="shared" si="30"/>
        <v>0</v>
      </c>
      <c r="CD42" s="11" t="b">
        <f t="shared" si="30"/>
        <v>0</v>
      </c>
      <c r="CE42" s="11" t="b">
        <f t="shared" si="30"/>
        <v>0</v>
      </c>
      <c r="CF42" s="11" t="b">
        <f t="shared" si="30"/>
        <v>0</v>
      </c>
      <c r="CG42" s="11" t="b">
        <f t="shared" si="30"/>
        <v>0</v>
      </c>
      <c r="CH42" s="11" t="b">
        <f t="shared" si="30"/>
        <v>0</v>
      </c>
      <c r="CI42" s="11" t="b">
        <f t="shared" si="30"/>
        <v>0</v>
      </c>
      <c r="CJ42" s="11" t="b">
        <f t="shared" si="30"/>
        <v>0</v>
      </c>
      <c r="CK42" s="11" t="b">
        <f t="shared" si="30"/>
        <v>0</v>
      </c>
      <c r="CL42" s="11" t="b">
        <f t="shared" si="30"/>
        <v>0</v>
      </c>
      <c r="CM42" s="11" t="b">
        <f t="shared" si="30"/>
        <v>0</v>
      </c>
      <c r="CN42" s="11" t="b">
        <f t="shared" si="30"/>
        <v>0</v>
      </c>
      <c r="CO42" s="11" t="b">
        <f t="shared" si="25"/>
        <v>0</v>
      </c>
      <c r="CP42" s="11" t="b">
        <f t="shared" si="28"/>
        <v>0</v>
      </c>
      <c r="CQ42" s="11" t="b">
        <f t="shared" si="19"/>
        <v>0</v>
      </c>
      <c r="CR42" t="s">
        <v>518</v>
      </c>
    </row>
    <row r="43" spans="1:96">
      <c r="A43" t="s">
        <v>519</v>
      </c>
      <c r="B43" t="s">
        <v>520</v>
      </c>
      <c r="C43" t="s">
        <v>281</v>
      </c>
      <c r="D43" t="s">
        <v>70</v>
      </c>
      <c r="E43" t="s">
        <v>71</v>
      </c>
      <c r="F43" t="s">
        <v>56</v>
      </c>
      <c r="G43">
        <f t="shared" si="29"/>
        <v>0</v>
      </c>
      <c r="H43">
        <f t="shared" si="29"/>
        <v>0</v>
      </c>
      <c r="I43">
        <f t="shared" si="29"/>
        <v>0</v>
      </c>
      <c r="J43">
        <f t="shared" si="29"/>
        <v>1</v>
      </c>
      <c r="K43">
        <f t="shared" si="6"/>
        <v>1</v>
      </c>
      <c r="L43" t="s">
        <v>96</v>
      </c>
      <c r="M43" t="s">
        <v>521</v>
      </c>
      <c r="N43" t="str">
        <f t="shared" si="7"/>
        <v>Winshester</v>
      </c>
      <c r="O43" t="s">
        <v>59</v>
      </c>
      <c r="P43" t="s">
        <v>98</v>
      </c>
      <c r="Q43">
        <v>5</v>
      </c>
      <c r="R43">
        <v>3</v>
      </c>
      <c r="S43">
        <v>4</v>
      </c>
      <c r="T43">
        <v>4</v>
      </c>
      <c r="U43">
        <v>3</v>
      </c>
      <c r="V43">
        <v>5</v>
      </c>
      <c r="W43">
        <v>0</v>
      </c>
      <c r="X43">
        <f t="shared" si="8"/>
        <v>8.3333333333333329E-2</v>
      </c>
      <c r="Y43">
        <f t="shared" si="9"/>
        <v>0.25</v>
      </c>
      <c r="Z43">
        <v>5</v>
      </c>
      <c r="AA43">
        <v>2</v>
      </c>
      <c r="AB43">
        <v>5</v>
      </c>
      <c r="AC43">
        <v>5</v>
      </c>
      <c r="AD43">
        <v>5</v>
      </c>
      <c r="AE43">
        <v>6</v>
      </c>
      <c r="AF43">
        <v>5</v>
      </c>
      <c r="AG43">
        <v>1</v>
      </c>
      <c r="AH43">
        <v>5</v>
      </c>
      <c r="AI43" s="35">
        <v>3</v>
      </c>
      <c r="AJ43">
        <v>1</v>
      </c>
      <c r="AK43">
        <v>3</v>
      </c>
      <c r="AL43">
        <v>3</v>
      </c>
      <c r="AM43">
        <v>4</v>
      </c>
      <c r="AN43">
        <v>3</v>
      </c>
      <c r="AO43">
        <v>4</v>
      </c>
      <c r="AP43">
        <v>5</v>
      </c>
      <c r="AQ43">
        <v>3</v>
      </c>
      <c r="AR43">
        <v>4</v>
      </c>
      <c r="AS43">
        <v>4</v>
      </c>
      <c r="AT43">
        <v>4</v>
      </c>
      <c r="AU43">
        <v>4</v>
      </c>
      <c r="AV43">
        <f t="shared" si="10"/>
        <v>3.8</v>
      </c>
      <c r="AW43">
        <v>6</v>
      </c>
      <c r="AX43">
        <v>6</v>
      </c>
      <c r="AY43">
        <f t="shared" si="26"/>
        <v>3.25</v>
      </c>
      <c r="AZ43">
        <f t="shared" si="11"/>
        <v>1</v>
      </c>
      <c r="BA43">
        <f t="shared" si="27"/>
        <v>4.75</v>
      </c>
      <c r="BB43">
        <f t="shared" si="12"/>
        <v>1</v>
      </c>
      <c r="BC43" t="s">
        <v>86</v>
      </c>
      <c r="BD43" t="s">
        <v>522</v>
      </c>
      <c r="BE43" t="s">
        <v>523</v>
      </c>
      <c r="BF43">
        <v>1</v>
      </c>
      <c r="BH43">
        <f t="shared" si="3"/>
        <v>1</v>
      </c>
      <c r="BI43">
        <v>1</v>
      </c>
      <c r="BJ43">
        <v>2</v>
      </c>
      <c r="BK43">
        <f t="shared" si="13"/>
        <v>1</v>
      </c>
      <c r="BL43" t="s">
        <v>524</v>
      </c>
      <c r="BM43" t="s">
        <v>157</v>
      </c>
      <c r="BN43" s="1">
        <v>3.5532407407407405E-3</v>
      </c>
      <c r="BP43" s="5" t="s">
        <v>1041</v>
      </c>
      <c r="BR43" s="11" t="b">
        <f t="shared" si="31"/>
        <v>0</v>
      </c>
      <c r="BS43" s="11" t="b">
        <f t="shared" si="31"/>
        <v>0</v>
      </c>
      <c r="BT43" s="11" t="b">
        <f t="shared" si="31"/>
        <v>0</v>
      </c>
      <c r="BU43" s="11" t="b">
        <f t="shared" si="31"/>
        <v>0</v>
      </c>
      <c r="BV43" s="11" t="b">
        <f t="shared" si="23"/>
        <v>0</v>
      </c>
      <c r="BW43" s="11" t="b">
        <f t="shared" si="23"/>
        <v>0</v>
      </c>
      <c r="BZ43" s="11" t="b">
        <f t="shared" si="14"/>
        <v>0</v>
      </c>
      <c r="CA43" s="11" t="b">
        <f t="shared" si="15"/>
        <v>0</v>
      </c>
      <c r="CB43" s="11" t="b">
        <f t="shared" si="30"/>
        <v>0</v>
      </c>
      <c r="CC43" s="11" t="b">
        <f t="shared" si="30"/>
        <v>0</v>
      </c>
      <c r="CD43" s="11" t="b">
        <f t="shared" si="30"/>
        <v>0</v>
      </c>
      <c r="CE43" s="11" t="b">
        <f t="shared" si="30"/>
        <v>0</v>
      </c>
      <c r="CF43" s="11" t="b">
        <f t="shared" si="30"/>
        <v>0</v>
      </c>
      <c r="CG43" s="11" t="b">
        <f t="shared" si="30"/>
        <v>0</v>
      </c>
      <c r="CH43" s="11" t="b">
        <f t="shared" si="30"/>
        <v>0</v>
      </c>
      <c r="CI43" s="11" t="b">
        <f t="shared" si="30"/>
        <v>0</v>
      </c>
      <c r="CJ43" s="11" t="b">
        <f t="shared" si="30"/>
        <v>0</v>
      </c>
      <c r="CK43" s="11" t="b">
        <f t="shared" si="30"/>
        <v>0</v>
      </c>
      <c r="CL43" s="11" t="b">
        <f t="shared" si="30"/>
        <v>0</v>
      </c>
      <c r="CM43" s="11" t="b">
        <f t="shared" si="30"/>
        <v>0</v>
      </c>
      <c r="CN43" s="11" t="b">
        <f t="shared" si="30"/>
        <v>0</v>
      </c>
      <c r="CO43" s="11" t="b">
        <f t="shared" si="25"/>
        <v>0</v>
      </c>
      <c r="CP43" s="11" t="b">
        <f t="shared" si="28"/>
        <v>0</v>
      </c>
      <c r="CQ43" s="11" t="b">
        <f t="shared" si="19"/>
        <v>0</v>
      </c>
    </row>
    <row r="44" spans="1:96">
      <c r="A44" t="s">
        <v>525</v>
      </c>
      <c r="B44" t="s">
        <v>526</v>
      </c>
      <c r="C44" t="s">
        <v>281</v>
      </c>
      <c r="D44" t="s">
        <v>54</v>
      </c>
      <c r="E44" t="s">
        <v>71</v>
      </c>
      <c r="F44" t="s">
        <v>116</v>
      </c>
      <c r="G44">
        <f t="shared" si="29"/>
        <v>0</v>
      </c>
      <c r="H44">
        <f t="shared" si="29"/>
        <v>1</v>
      </c>
      <c r="I44">
        <f t="shared" si="29"/>
        <v>0</v>
      </c>
      <c r="J44">
        <f t="shared" si="29"/>
        <v>0</v>
      </c>
      <c r="K44">
        <f t="shared" si="6"/>
        <v>1</v>
      </c>
      <c r="L44" t="s">
        <v>72</v>
      </c>
      <c r="M44" t="s">
        <v>58</v>
      </c>
      <c r="N44" t="str">
        <f t="shared" si="7"/>
        <v>Portugal</v>
      </c>
      <c r="O44" t="s">
        <v>59</v>
      </c>
      <c r="P44" t="s">
        <v>60</v>
      </c>
      <c r="Q44">
        <v>3</v>
      </c>
      <c r="R44">
        <v>3</v>
      </c>
      <c r="S44">
        <v>5</v>
      </c>
      <c r="T44">
        <v>4</v>
      </c>
      <c r="U44">
        <v>5</v>
      </c>
      <c r="V44">
        <v>5</v>
      </c>
      <c r="W44">
        <v>4</v>
      </c>
      <c r="X44">
        <f t="shared" si="8"/>
        <v>4.1666666666666664E-2</v>
      </c>
      <c r="Y44">
        <f t="shared" si="9"/>
        <v>0</v>
      </c>
      <c r="Z44">
        <v>5</v>
      </c>
      <c r="AA44">
        <v>6</v>
      </c>
      <c r="AB44">
        <v>6</v>
      </c>
      <c r="AC44">
        <v>6</v>
      </c>
      <c r="AD44">
        <v>6</v>
      </c>
      <c r="AE44">
        <v>6</v>
      </c>
      <c r="AF44">
        <v>5</v>
      </c>
      <c r="AG44">
        <v>0</v>
      </c>
      <c r="AH44">
        <v>6</v>
      </c>
      <c r="AI44" s="35">
        <v>5</v>
      </c>
      <c r="AJ44">
        <v>5</v>
      </c>
      <c r="AK44">
        <v>4</v>
      </c>
      <c r="AL44">
        <v>6</v>
      </c>
      <c r="AM44">
        <v>6</v>
      </c>
      <c r="AN44">
        <v>5</v>
      </c>
      <c r="AO44">
        <v>5</v>
      </c>
      <c r="AP44">
        <v>4</v>
      </c>
      <c r="AQ44">
        <v>5</v>
      </c>
      <c r="AR44">
        <v>5</v>
      </c>
      <c r="AS44">
        <v>6</v>
      </c>
      <c r="AT44">
        <v>5</v>
      </c>
      <c r="AU44">
        <v>5</v>
      </c>
      <c r="AV44">
        <f t="shared" si="10"/>
        <v>5.2</v>
      </c>
      <c r="AW44">
        <v>6</v>
      </c>
      <c r="AX44">
        <v>2</v>
      </c>
      <c r="AY44">
        <f t="shared" si="26"/>
        <v>5</v>
      </c>
      <c r="AZ44">
        <f t="shared" si="11"/>
        <v>1</v>
      </c>
      <c r="BA44">
        <f t="shared" si="27"/>
        <v>5.75</v>
      </c>
      <c r="BB44">
        <f t="shared" si="12"/>
        <v>1</v>
      </c>
      <c r="BC44" t="s">
        <v>282</v>
      </c>
      <c r="BD44" t="s">
        <v>267</v>
      </c>
      <c r="BE44" t="s">
        <v>527</v>
      </c>
      <c r="BF44">
        <v>1</v>
      </c>
      <c r="BH44">
        <f t="shared" si="3"/>
        <v>1</v>
      </c>
      <c r="BI44">
        <v>1</v>
      </c>
      <c r="BJ44">
        <v>5</v>
      </c>
      <c r="BK44">
        <f t="shared" si="13"/>
        <v>1</v>
      </c>
      <c r="BL44" t="s">
        <v>292</v>
      </c>
      <c r="BM44" t="s">
        <v>286</v>
      </c>
      <c r="BN44" s="1">
        <v>8.2407407407407412E-3</v>
      </c>
      <c r="BO44" t="s">
        <v>528</v>
      </c>
      <c r="BP44" s="5" t="s">
        <v>1042</v>
      </c>
      <c r="BR44" s="11" t="b">
        <f t="shared" si="31"/>
        <v>0</v>
      </c>
      <c r="BS44" s="11" t="b">
        <f t="shared" si="31"/>
        <v>0</v>
      </c>
      <c r="BT44" s="11" t="b">
        <f t="shared" si="31"/>
        <v>0</v>
      </c>
      <c r="BU44" s="11" t="b">
        <f t="shared" si="31"/>
        <v>0</v>
      </c>
      <c r="BV44" s="11" t="b">
        <f t="shared" si="23"/>
        <v>0</v>
      </c>
      <c r="BW44" s="11" t="b">
        <f t="shared" si="23"/>
        <v>0</v>
      </c>
      <c r="BX44" s="5" t="s">
        <v>1064</v>
      </c>
      <c r="BY44" s="5" t="s">
        <v>1062</v>
      </c>
      <c r="BZ44" s="11" t="b">
        <f t="shared" si="14"/>
        <v>0</v>
      </c>
      <c r="CA44" s="11" t="b">
        <f t="shared" si="15"/>
        <v>1</v>
      </c>
      <c r="CB44" s="11" t="b">
        <f t="shared" si="30"/>
        <v>1</v>
      </c>
      <c r="CC44" s="11" t="b">
        <f t="shared" si="30"/>
        <v>0</v>
      </c>
      <c r="CD44" s="11" t="b">
        <f t="shared" si="30"/>
        <v>0</v>
      </c>
      <c r="CE44" s="11" t="b">
        <f t="shared" si="30"/>
        <v>0</v>
      </c>
      <c r="CF44" s="11" t="b">
        <f t="shared" si="30"/>
        <v>0</v>
      </c>
      <c r="CG44" s="11" t="b">
        <f t="shared" si="30"/>
        <v>0</v>
      </c>
      <c r="CH44" s="11" t="b">
        <f t="shared" si="30"/>
        <v>0</v>
      </c>
      <c r="CI44" s="11" t="b">
        <f t="shared" si="30"/>
        <v>0</v>
      </c>
      <c r="CJ44" s="11" t="b">
        <f t="shared" si="30"/>
        <v>0</v>
      </c>
      <c r="CK44" s="11" t="b">
        <f t="shared" si="30"/>
        <v>0</v>
      </c>
      <c r="CL44" s="11" t="b">
        <f t="shared" si="30"/>
        <v>0</v>
      </c>
      <c r="CM44" s="11" t="b">
        <f t="shared" si="30"/>
        <v>0</v>
      </c>
      <c r="CN44" s="11" t="b">
        <f t="shared" si="30"/>
        <v>0</v>
      </c>
      <c r="CO44" s="11" t="b">
        <f t="shared" si="25"/>
        <v>0</v>
      </c>
      <c r="CP44" s="11" t="b">
        <f t="shared" si="28"/>
        <v>0</v>
      </c>
      <c r="CQ44" s="11" t="b">
        <f t="shared" si="19"/>
        <v>1</v>
      </c>
    </row>
    <row r="45" spans="1:96">
      <c r="A45" t="s">
        <v>529</v>
      </c>
      <c r="B45" t="s">
        <v>530</v>
      </c>
      <c r="C45" t="s">
        <v>281</v>
      </c>
      <c r="D45" t="s">
        <v>54</v>
      </c>
      <c r="E45" t="s">
        <v>71</v>
      </c>
      <c r="F45" t="s">
        <v>116</v>
      </c>
      <c r="G45">
        <f t="shared" si="29"/>
        <v>0</v>
      </c>
      <c r="H45">
        <f t="shared" si="29"/>
        <v>1</v>
      </c>
      <c r="I45">
        <f t="shared" si="29"/>
        <v>0</v>
      </c>
      <c r="J45">
        <f t="shared" si="29"/>
        <v>0</v>
      </c>
      <c r="K45">
        <f t="shared" si="6"/>
        <v>1</v>
      </c>
      <c r="L45" t="s">
        <v>72</v>
      </c>
      <c r="M45" t="s">
        <v>58</v>
      </c>
      <c r="N45" t="str">
        <f t="shared" si="7"/>
        <v>Portugal</v>
      </c>
      <c r="O45" t="s">
        <v>59</v>
      </c>
      <c r="P45" t="s">
        <v>60</v>
      </c>
      <c r="Q45">
        <v>0</v>
      </c>
      <c r="R45">
        <v>4</v>
      </c>
      <c r="S45">
        <v>3</v>
      </c>
      <c r="T45">
        <v>3</v>
      </c>
      <c r="U45">
        <v>0</v>
      </c>
      <c r="V45">
        <v>4</v>
      </c>
      <c r="W45">
        <v>5</v>
      </c>
      <c r="X45">
        <f t="shared" si="8"/>
        <v>-0.16666666666666666</v>
      </c>
      <c r="Y45">
        <f t="shared" si="9"/>
        <v>8.3333333333333329E-2</v>
      </c>
      <c r="Z45">
        <v>0</v>
      </c>
      <c r="AA45">
        <v>2</v>
      </c>
      <c r="AB45">
        <v>1</v>
      </c>
      <c r="AC45">
        <v>2</v>
      </c>
      <c r="AD45">
        <v>3</v>
      </c>
      <c r="AE45">
        <v>2</v>
      </c>
      <c r="AF45">
        <v>1</v>
      </c>
      <c r="AG45">
        <v>5</v>
      </c>
      <c r="AH45">
        <v>1</v>
      </c>
      <c r="AI45" s="35">
        <v>2</v>
      </c>
      <c r="AJ45">
        <v>4</v>
      </c>
      <c r="AK45">
        <v>3</v>
      </c>
      <c r="AL45">
        <v>1</v>
      </c>
      <c r="AM45">
        <v>4</v>
      </c>
      <c r="AN45">
        <v>3</v>
      </c>
      <c r="AO45">
        <v>5</v>
      </c>
      <c r="AP45">
        <v>4</v>
      </c>
      <c r="AQ45">
        <v>1</v>
      </c>
      <c r="AR45">
        <v>2</v>
      </c>
      <c r="AS45">
        <v>2</v>
      </c>
      <c r="AT45">
        <v>2</v>
      </c>
      <c r="AU45">
        <v>2</v>
      </c>
      <c r="AV45">
        <f t="shared" si="10"/>
        <v>1.8</v>
      </c>
      <c r="AW45">
        <v>6</v>
      </c>
      <c r="AX45">
        <v>2</v>
      </c>
      <c r="AY45">
        <f t="shared" si="26"/>
        <v>3.25</v>
      </c>
      <c r="AZ45">
        <f t="shared" si="11"/>
        <v>1</v>
      </c>
      <c r="BA45">
        <f t="shared" si="27"/>
        <v>1.5</v>
      </c>
      <c r="BB45">
        <f t="shared" si="12"/>
        <v>0</v>
      </c>
      <c r="BC45" t="s">
        <v>297</v>
      </c>
      <c r="BD45" t="s">
        <v>216</v>
      </c>
      <c r="BE45" t="s">
        <v>531</v>
      </c>
      <c r="BF45">
        <v>0</v>
      </c>
      <c r="BG45" t="s">
        <v>1100</v>
      </c>
      <c r="BH45" t="str">
        <f t="shared" si="3"/>
        <v>no dialog file</v>
      </c>
      <c r="BI45">
        <v>3</v>
      </c>
      <c r="BJ45">
        <v>5</v>
      </c>
      <c r="BK45">
        <f t="shared" si="13"/>
        <v>1</v>
      </c>
      <c r="BL45" t="s">
        <v>532</v>
      </c>
      <c r="BM45" t="s">
        <v>399</v>
      </c>
      <c r="BN45" s="1">
        <v>5.8449074074074072E-3</v>
      </c>
      <c r="BO45" t="s">
        <v>533</v>
      </c>
      <c r="BP45" s="5" t="s">
        <v>1042</v>
      </c>
      <c r="BR45" s="11" t="b">
        <f t="shared" si="31"/>
        <v>0</v>
      </c>
      <c r="BS45" s="11" t="b">
        <f t="shared" si="31"/>
        <v>0</v>
      </c>
      <c r="BT45" s="11" t="b">
        <f t="shared" si="31"/>
        <v>0</v>
      </c>
      <c r="BU45" s="11" t="b">
        <f t="shared" si="31"/>
        <v>0</v>
      </c>
      <c r="BV45" s="11" t="b">
        <f t="shared" si="23"/>
        <v>0</v>
      </c>
      <c r="BW45" s="11" t="b">
        <f t="shared" si="23"/>
        <v>0</v>
      </c>
      <c r="BZ45" s="11" t="b">
        <f t="shared" si="14"/>
        <v>0</v>
      </c>
      <c r="CA45" s="11" t="b">
        <f t="shared" si="15"/>
        <v>0</v>
      </c>
      <c r="CB45" s="11" t="b">
        <f t="shared" si="30"/>
        <v>0</v>
      </c>
      <c r="CC45" s="11" t="b">
        <f t="shared" si="30"/>
        <v>0</v>
      </c>
      <c r="CD45" s="11" t="b">
        <f t="shared" si="30"/>
        <v>0</v>
      </c>
      <c r="CE45" s="11" t="b">
        <f t="shared" si="30"/>
        <v>0</v>
      </c>
      <c r="CF45" s="11" t="b">
        <f t="shared" si="30"/>
        <v>0</v>
      </c>
      <c r="CG45" s="11" t="b">
        <f t="shared" si="30"/>
        <v>0</v>
      </c>
      <c r="CH45" s="11" t="b">
        <f t="shared" si="30"/>
        <v>0</v>
      </c>
      <c r="CI45" s="11" t="b">
        <f t="shared" si="30"/>
        <v>0</v>
      </c>
      <c r="CJ45" s="11" t="b">
        <f t="shared" si="30"/>
        <v>0</v>
      </c>
      <c r="CK45" s="11" t="b">
        <f t="shared" si="30"/>
        <v>0</v>
      </c>
      <c r="CL45" s="11" t="b">
        <f t="shared" si="30"/>
        <v>0</v>
      </c>
      <c r="CM45" s="11" t="b">
        <f t="shared" si="30"/>
        <v>0</v>
      </c>
      <c r="CN45" s="11" t="b">
        <f t="shared" si="30"/>
        <v>0</v>
      </c>
      <c r="CO45" s="11" t="b">
        <f t="shared" si="25"/>
        <v>0</v>
      </c>
      <c r="CP45" s="11" t="b">
        <f t="shared" si="28"/>
        <v>0</v>
      </c>
      <c r="CQ45" s="11" t="b">
        <f t="shared" si="19"/>
        <v>0</v>
      </c>
    </row>
    <row r="46" spans="1:96">
      <c r="A46" t="s">
        <v>534</v>
      </c>
      <c r="B46" t="s">
        <v>535</v>
      </c>
      <c r="C46" t="s">
        <v>281</v>
      </c>
      <c r="D46" t="s">
        <v>54</v>
      </c>
      <c r="E46" t="s">
        <v>82</v>
      </c>
      <c r="F46" t="s">
        <v>56</v>
      </c>
      <c r="G46">
        <f t="shared" si="29"/>
        <v>0</v>
      </c>
      <c r="H46">
        <f t="shared" si="29"/>
        <v>0</v>
      </c>
      <c r="I46">
        <f t="shared" si="29"/>
        <v>0</v>
      </c>
      <c r="J46">
        <f t="shared" si="29"/>
        <v>1</v>
      </c>
      <c r="K46">
        <f t="shared" si="6"/>
        <v>1</v>
      </c>
      <c r="L46" t="s">
        <v>96</v>
      </c>
      <c r="M46" t="s">
        <v>58</v>
      </c>
      <c r="N46" t="str">
        <f t="shared" si="7"/>
        <v>Portugal</v>
      </c>
      <c r="O46" t="s">
        <v>59</v>
      </c>
      <c r="P46" t="s">
        <v>60</v>
      </c>
      <c r="Q46">
        <v>3</v>
      </c>
      <c r="R46">
        <v>2</v>
      </c>
      <c r="S46">
        <v>5</v>
      </c>
      <c r="T46">
        <v>2</v>
      </c>
      <c r="U46">
        <v>3</v>
      </c>
      <c r="V46">
        <v>5</v>
      </c>
      <c r="W46">
        <v>5</v>
      </c>
      <c r="X46">
        <f t="shared" si="8"/>
        <v>0.16666666666666666</v>
      </c>
      <c r="Y46">
        <f t="shared" si="9"/>
        <v>-4.1666666666666664E-2</v>
      </c>
      <c r="Z46">
        <v>6</v>
      </c>
      <c r="AA46">
        <v>6</v>
      </c>
      <c r="AB46">
        <v>6</v>
      </c>
      <c r="AC46">
        <v>6</v>
      </c>
      <c r="AD46">
        <v>6</v>
      </c>
      <c r="AE46">
        <v>6</v>
      </c>
      <c r="AF46">
        <v>3</v>
      </c>
      <c r="AG46">
        <v>0</v>
      </c>
      <c r="AH46">
        <v>6</v>
      </c>
      <c r="AI46" s="35">
        <v>6</v>
      </c>
      <c r="AJ46">
        <v>6</v>
      </c>
      <c r="AK46">
        <v>6</v>
      </c>
      <c r="AL46">
        <v>5</v>
      </c>
      <c r="AM46">
        <v>6</v>
      </c>
      <c r="AN46">
        <v>6</v>
      </c>
      <c r="AO46">
        <v>6</v>
      </c>
      <c r="AP46">
        <v>3</v>
      </c>
      <c r="AQ46">
        <v>6</v>
      </c>
      <c r="AR46">
        <v>6</v>
      </c>
      <c r="AS46">
        <v>6</v>
      </c>
      <c r="AT46">
        <v>6</v>
      </c>
      <c r="AU46">
        <v>6</v>
      </c>
      <c r="AV46">
        <f t="shared" si="10"/>
        <v>6</v>
      </c>
      <c r="AW46">
        <v>6</v>
      </c>
      <c r="AX46">
        <v>3</v>
      </c>
      <c r="AY46">
        <f t="shared" si="26"/>
        <v>5.5</v>
      </c>
      <c r="AZ46">
        <f t="shared" si="11"/>
        <v>1</v>
      </c>
      <c r="BA46">
        <f t="shared" si="27"/>
        <v>5.625</v>
      </c>
      <c r="BB46">
        <f t="shared" si="12"/>
        <v>1</v>
      </c>
      <c r="BC46" t="s">
        <v>61</v>
      </c>
      <c r="BD46" t="s">
        <v>536</v>
      </c>
      <c r="BE46" t="s">
        <v>537</v>
      </c>
      <c r="BF46">
        <v>1</v>
      </c>
      <c r="BH46">
        <f t="shared" si="3"/>
        <v>1</v>
      </c>
      <c r="BI46">
        <v>1</v>
      </c>
      <c r="BJ46">
        <v>3</v>
      </c>
      <c r="BK46">
        <f t="shared" si="13"/>
        <v>1</v>
      </c>
      <c r="BL46" t="s">
        <v>538</v>
      </c>
      <c r="BM46" t="s">
        <v>65</v>
      </c>
      <c r="BN46" s="1">
        <v>4.5254629629629629E-3</v>
      </c>
      <c r="BO46" t="s">
        <v>539</v>
      </c>
      <c r="BP46" s="5" t="s">
        <v>736</v>
      </c>
      <c r="BQ46" s="5" t="s">
        <v>1148</v>
      </c>
      <c r="BR46" s="11" t="b">
        <f t="shared" si="31"/>
        <v>0</v>
      </c>
      <c r="BS46" s="11" t="b">
        <f t="shared" si="31"/>
        <v>0</v>
      </c>
      <c r="BT46" s="11" t="b">
        <f t="shared" si="31"/>
        <v>0</v>
      </c>
      <c r="BU46" s="11" t="b">
        <f t="shared" si="31"/>
        <v>0</v>
      </c>
      <c r="BV46" s="11" t="b">
        <f t="shared" si="23"/>
        <v>1</v>
      </c>
      <c r="BW46" s="11" t="b">
        <f t="shared" si="23"/>
        <v>0</v>
      </c>
      <c r="BZ46" s="11" t="b">
        <f t="shared" si="14"/>
        <v>0</v>
      </c>
      <c r="CA46" s="11" t="b">
        <f t="shared" si="15"/>
        <v>0</v>
      </c>
      <c r="CB46" s="11" t="b">
        <f t="shared" si="30"/>
        <v>0</v>
      </c>
      <c r="CC46" s="11" t="b">
        <f t="shared" si="30"/>
        <v>0</v>
      </c>
      <c r="CD46" s="11" t="b">
        <f t="shared" si="30"/>
        <v>0</v>
      </c>
      <c r="CE46" s="11" t="b">
        <f t="shared" si="30"/>
        <v>0</v>
      </c>
      <c r="CF46" s="11" t="b">
        <f t="shared" si="30"/>
        <v>0</v>
      </c>
      <c r="CG46" s="11" t="b">
        <f t="shared" si="30"/>
        <v>0</v>
      </c>
      <c r="CH46" s="11" t="b">
        <f t="shared" si="30"/>
        <v>0</v>
      </c>
      <c r="CI46" s="11" t="b">
        <f t="shared" si="30"/>
        <v>0</v>
      </c>
      <c r="CJ46" s="11" t="b">
        <f t="shared" si="30"/>
        <v>0</v>
      </c>
      <c r="CK46" s="11" t="b">
        <f t="shared" si="30"/>
        <v>0</v>
      </c>
      <c r="CL46" s="11" t="b">
        <f t="shared" si="30"/>
        <v>0</v>
      </c>
      <c r="CM46" s="11" t="b">
        <f t="shared" si="30"/>
        <v>0</v>
      </c>
      <c r="CN46" s="11" t="b">
        <f t="shared" si="30"/>
        <v>0</v>
      </c>
      <c r="CO46" s="11" t="b">
        <f t="shared" si="25"/>
        <v>0</v>
      </c>
      <c r="CP46" s="11" t="b">
        <f t="shared" si="28"/>
        <v>0</v>
      </c>
      <c r="CQ46" s="11" t="b">
        <f t="shared" si="19"/>
        <v>0</v>
      </c>
      <c r="CR46" t="s">
        <v>540</v>
      </c>
    </row>
    <row r="47" spans="1:96">
      <c r="A47" t="s">
        <v>541</v>
      </c>
      <c r="B47" t="s">
        <v>542</v>
      </c>
      <c r="C47" t="s">
        <v>281</v>
      </c>
      <c r="D47" t="s">
        <v>70</v>
      </c>
      <c r="E47" t="s">
        <v>55</v>
      </c>
      <c r="F47" t="s">
        <v>543</v>
      </c>
      <c r="G47">
        <f t="shared" si="29"/>
        <v>1</v>
      </c>
      <c r="H47">
        <f t="shared" si="29"/>
        <v>1</v>
      </c>
      <c r="I47">
        <f t="shared" si="29"/>
        <v>0</v>
      </c>
      <c r="J47">
        <f t="shared" si="29"/>
        <v>0</v>
      </c>
      <c r="K47">
        <f t="shared" si="6"/>
        <v>2</v>
      </c>
      <c r="L47" t="s">
        <v>96</v>
      </c>
      <c r="M47" t="s">
        <v>544</v>
      </c>
      <c r="N47" t="str">
        <f t="shared" si="7"/>
        <v xml:space="preserve">The Netherlands </v>
      </c>
      <c r="O47" t="s">
        <v>74</v>
      </c>
      <c r="P47" t="s">
        <v>60</v>
      </c>
      <c r="Q47">
        <v>4</v>
      </c>
      <c r="R47">
        <v>3</v>
      </c>
      <c r="S47">
        <v>4</v>
      </c>
      <c r="T47">
        <v>2</v>
      </c>
      <c r="U47">
        <v>3</v>
      </c>
      <c r="V47">
        <v>4</v>
      </c>
      <c r="W47">
        <v>3</v>
      </c>
      <c r="X47">
        <f t="shared" si="8"/>
        <v>0.125</v>
      </c>
      <c r="Y47">
        <f t="shared" si="9"/>
        <v>0</v>
      </c>
      <c r="Z47">
        <v>5</v>
      </c>
      <c r="AA47">
        <v>5</v>
      </c>
      <c r="AB47">
        <v>4</v>
      </c>
      <c r="AC47">
        <v>3</v>
      </c>
      <c r="AD47">
        <v>5</v>
      </c>
      <c r="AE47">
        <v>6</v>
      </c>
      <c r="AF47">
        <v>3</v>
      </c>
      <c r="AG47">
        <v>3</v>
      </c>
      <c r="AH47">
        <v>3</v>
      </c>
      <c r="AI47" s="35">
        <v>6</v>
      </c>
      <c r="AJ47">
        <v>3</v>
      </c>
      <c r="AK47">
        <v>4</v>
      </c>
      <c r="AL47">
        <v>5</v>
      </c>
      <c r="AM47">
        <v>6</v>
      </c>
      <c r="AN47">
        <v>6</v>
      </c>
      <c r="AO47">
        <v>5</v>
      </c>
      <c r="AP47">
        <v>5</v>
      </c>
      <c r="AQ47">
        <v>4</v>
      </c>
      <c r="AR47">
        <v>3</v>
      </c>
      <c r="AS47">
        <v>4</v>
      </c>
      <c r="AT47">
        <v>4</v>
      </c>
      <c r="AU47">
        <v>5</v>
      </c>
      <c r="AV47">
        <f t="shared" si="10"/>
        <v>4</v>
      </c>
      <c r="AW47">
        <v>6</v>
      </c>
      <c r="AX47">
        <v>6</v>
      </c>
      <c r="AY47">
        <f t="shared" si="26"/>
        <v>5</v>
      </c>
      <c r="AZ47">
        <f t="shared" si="11"/>
        <v>1</v>
      </c>
      <c r="BA47">
        <f t="shared" si="27"/>
        <v>4.25</v>
      </c>
      <c r="BB47">
        <f t="shared" si="12"/>
        <v>1</v>
      </c>
      <c r="BC47" t="s">
        <v>297</v>
      </c>
      <c r="BD47" t="s">
        <v>104</v>
      </c>
      <c r="BE47" t="s">
        <v>427</v>
      </c>
      <c r="BF47">
        <v>2</v>
      </c>
      <c r="BH47">
        <f t="shared" si="3"/>
        <v>2</v>
      </c>
      <c r="BI47">
        <v>1</v>
      </c>
      <c r="BJ47">
        <v>3</v>
      </c>
      <c r="BK47">
        <f t="shared" si="13"/>
        <v>1</v>
      </c>
      <c r="BL47" t="s">
        <v>545</v>
      </c>
      <c r="BM47" t="s">
        <v>301</v>
      </c>
      <c r="BN47" s="1">
        <v>5.8101851851851856E-3</v>
      </c>
      <c r="BO47" t="s">
        <v>546</v>
      </c>
      <c r="BP47" s="5" t="s">
        <v>736</v>
      </c>
      <c r="BR47" s="11" t="b">
        <f t="shared" si="31"/>
        <v>0</v>
      </c>
      <c r="BS47" s="11" t="b">
        <f t="shared" si="31"/>
        <v>0</v>
      </c>
      <c r="BT47" s="11" t="b">
        <f t="shared" si="31"/>
        <v>0</v>
      </c>
      <c r="BU47" s="11" t="b">
        <f t="shared" si="31"/>
        <v>0</v>
      </c>
      <c r="BV47" s="11" t="b">
        <f t="shared" si="23"/>
        <v>0</v>
      </c>
      <c r="BW47" s="11" t="b">
        <f t="shared" si="23"/>
        <v>0</v>
      </c>
      <c r="BZ47" s="11" t="b">
        <f t="shared" si="14"/>
        <v>0</v>
      </c>
      <c r="CA47" s="11" t="b">
        <f t="shared" si="15"/>
        <v>0</v>
      </c>
      <c r="CB47" s="11" t="b">
        <f t="shared" si="30"/>
        <v>0</v>
      </c>
      <c r="CC47" s="11" t="b">
        <f t="shared" si="30"/>
        <v>0</v>
      </c>
      <c r="CD47" s="11" t="b">
        <f t="shared" si="30"/>
        <v>0</v>
      </c>
      <c r="CE47" s="11" t="b">
        <f t="shared" si="30"/>
        <v>0</v>
      </c>
      <c r="CF47" s="11" t="b">
        <f t="shared" si="30"/>
        <v>0</v>
      </c>
      <c r="CG47" s="11" t="b">
        <f t="shared" si="30"/>
        <v>0</v>
      </c>
      <c r="CH47" s="11" t="b">
        <f t="shared" si="30"/>
        <v>0</v>
      </c>
      <c r="CI47" s="11" t="b">
        <f t="shared" si="30"/>
        <v>0</v>
      </c>
      <c r="CJ47" s="11" t="b">
        <f t="shared" si="30"/>
        <v>0</v>
      </c>
      <c r="CK47" s="11" t="b">
        <f t="shared" si="30"/>
        <v>0</v>
      </c>
      <c r="CL47" s="11" t="b">
        <f t="shared" si="30"/>
        <v>0</v>
      </c>
      <c r="CM47" s="11" t="b">
        <f t="shared" si="30"/>
        <v>0</v>
      </c>
      <c r="CN47" s="11" t="b">
        <f t="shared" si="30"/>
        <v>0</v>
      </c>
      <c r="CO47" s="11" t="b">
        <f t="shared" si="25"/>
        <v>0</v>
      </c>
      <c r="CP47" s="11" t="b">
        <f t="shared" si="28"/>
        <v>0</v>
      </c>
      <c r="CQ47" s="11" t="b">
        <f t="shared" si="19"/>
        <v>0</v>
      </c>
    </row>
    <row r="48" spans="1:96">
      <c r="A48" t="s">
        <v>547</v>
      </c>
      <c r="B48" t="s">
        <v>548</v>
      </c>
      <c r="C48" t="s">
        <v>281</v>
      </c>
      <c r="D48" t="s">
        <v>81</v>
      </c>
      <c r="E48" t="s">
        <v>144</v>
      </c>
      <c r="F48" t="s">
        <v>83</v>
      </c>
      <c r="G48">
        <f t="shared" si="29"/>
        <v>0</v>
      </c>
      <c r="H48">
        <f t="shared" si="29"/>
        <v>0</v>
      </c>
      <c r="I48">
        <f t="shared" si="29"/>
        <v>1</v>
      </c>
      <c r="J48">
        <f t="shared" si="29"/>
        <v>0</v>
      </c>
      <c r="K48">
        <f t="shared" si="6"/>
        <v>1</v>
      </c>
      <c r="L48" t="s">
        <v>96</v>
      </c>
      <c r="M48" t="s">
        <v>109</v>
      </c>
      <c r="N48" t="str">
        <f t="shared" si="7"/>
        <v>UK</v>
      </c>
      <c r="O48" t="s">
        <v>74</v>
      </c>
      <c r="P48" t="s">
        <v>98</v>
      </c>
      <c r="Q48">
        <v>4</v>
      </c>
      <c r="R48">
        <v>3</v>
      </c>
      <c r="S48">
        <v>5</v>
      </c>
      <c r="T48">
        <v>2</v>
      </c>
      <c r="U48">
        <v>5</v>
      </c>
      <c r="V48">
        <v>4</v>
      </c>
      <c r="W48">
        <v>4</v>
      </c>
      <c r="X48">
        <f t="shared" si="8"/>
        <v>0.16666666666666666</v>
      </c>
      <c r="Y48">
        <f t="shared" si="9"/>
        <v>-0.125</v>
      </c>
      <c r="Z48">
        <v>5</v>
      </c>
      <c r="AA48">
        <v>5</v>
      </c>
      <c r="AB48">
        <v>4</v>
      </c>
      <c r="AC48">
        <v>6</v>
      </c>
      <c r="AD48">
        <v>5</v>
      </c>
      <c r="AE48">
        <v>6</v>
      </c>
      <c r="AF48">
        <v>4</v>
      </c>
      <c r="AG48">
        <v>0</v>
      </c>
      <c r="AH48">
        <v>6</v>
      </c>
      <c r="AI48" s="35">
        <v>5</v>
      </c>
      <c r="AJ48">
        <v>4</v>
      </c>
      <c r="AK48">
        <v>4</v>
      </c>
      <c r="AL48">
        <v>4</v>
      </c>
      <c r="AM48">
        <v>6</v>
      </c>
      <c r="AN48">
        <v>6</v>
      </c>
      <c r="AO48">
        <v>6</v>
      </c>
      <c r="AP48">
        <v>5</v>
      </c>
      <c r="AQ48">
        <v>3</v>
      </c>
      <c r="AR48">
        <v>4</v>
      </c>
      <c r="AS48">
        <v>4</v>
      </c>
      <c r="AT48">
        <v>3</v>
      </c>
      <c r="AU48">
        <v>4</v>
      </c>
      <c r="AV48">
        <f t="shared" si="10"/>
        <v>3.6</v>
      </c>
      <c r="AW48">
        <v>6</v>
      </c>
      <c r="AX48">
        <v>6</v>
      </c>
      <c r="AY48">
        <f t="shared" si="26"/>
        <v>5</v>
      </c>
      <c r="AZ48">
        <f t="shared" si="11"/>
        <v>1</v>
      </c>
      <c r="BA48">
        <f t="shared" si="27"/>
        <v>5.125</v>
      </c>
      <c r="BB48">
        <f t="shared" si="12"/>
        <v>1</v>
      </c>
      <c r="BC48" t="s">
        <v>86</v>
      </c>
      <c r="BD48" t="s">
        <v>392</v>
      </c>
      <c r="BE48" t="s">
        <v>393</v>
      </c>
      <c r="BF48">
        <v>3</v>
      </c>
      <c r="BH48">
        <f t="shared" si="3"/>
        <v>3</v>
      </c>
      <c r="BI48">
        <v>1</v>
      </c>
      <c r="BJ48">
        <v>3</v>
      </c>
      <c r="BK48">
        <f t="shared" si="13"/>
        <v>1</v>
      </c>
      <c r="BL48" t="s">
        <v>106</v>
      </c>
      <c r="BM48" t="s">
        <v>90</v>
      </c>
      <c r="BN48" s="1">
        <v>2.6620370370370374E-3</v>
      </c>
      <c r="BO48" t="s">
        <v>549</v>
      </c>
      <c r="BP48" s="5" t="s">
        <v>736</v>
      </c>
      <c r="BQ48" s="5" t="s">
        <v>1144</v>
      </c>
      <c r="BR48" s="11" t="b">
        <f t="shared" si="31"/>
        <v>1</v>
      </c>
      <c r="BS48" s="11" t="b">
        <f t="shared" si="31"/>
        <v>0</v>
      </c>
      <c r="BT48" s="11" t="b">
        <f t="shared" si="31"/>
        <v>0</v>
      </c>
      <c r="BU48" s="11" t="b">
        <f t="shared" si="31"/>
        <v>0</v>
      </c>
      <c r="BV48" s="11" t="b">
        <f t="shared" si="23"/>
        <v>0</v>
      </c>
      <c r="BW48" s="11" t="b">
        <f t="shared" si="23"/>
        <v>0</v>
      </c>
      <c r="BZ48" s="11" t="b">
        <f t="shared" si="14"/>
        <v>0</v>
      </c>
      <c r="CA48" s="11" t="b">
        <f t="shared" si="15"/>
        <v>0</v>
      </c>
      <c r="CB48" s="11" t="b">
        <f t="shared" si="30"/>
        <v>0</v>
      </c>
      <c r="CC48" s="11" t="b">
        <f t="shared" si="30"/>
        <v>0</v>
      </c>
      <c r="CD48" s="11" t="b">
        <f t="shared" si="30"/>
        <v>0</v>
      </c>
      <c r="CE48" s="11" t="b">
        <f t="shared" si="30"/>
        <v>0</v>
      </c>
      <c r="CF48" s="11" t="b">
        <f t="shared" si="30"/>
        <v>0</v>
      </c>
      <c r="CG48" s="11" t="b">
        <f t="shared" si="30"/>
        <v>0</v>
      </c>
      <c r="CH48" s="11" t="b">
        <f t="shared" si="30"/>
        <v>0</v>
      </c>
      <c r="CI48" s="11" t="b">
        <f t="shared" si="30"/>
        <v>0</v>
      </c>
      <c r="CJ48" s="11" t="b">
        <f t="shared" si="30"/>
        <v>0</v>
      </c>
      <c r="CK48" s="11" t="b">
        <f t="shared" si="30"/>
        <v>0</v>
      </c>
      <c r="CL48" s="11" t="b">
        <f t="shared" si="30"/>
        <v>0</v>
      </c>
      <c r="CM48" s="11" t="b">
        <f t="shared" si="30"/>
        <v>0</v>
      </c>
      <c r="CN48" s="11" t="b">
        <f t="shared" si="30"/>
        <v>0</v>
      </c>
      <c r="CO48" s="11" t="b">
        <f t="shared" si="25"/>
        <v>0</v>
      </c>
      <c r="CP48" s="11" t="b">
        <f t="shared" si="28"/>
        <v>0</v>
      </c>
      <c r="CQ48" s="11" t="b">
        <f t="shared" si="19"/>
        <v>0</v>
      </c>
      <c r="CR48" t="s">
        <v>169</v>
      </c>
    </row>
    <row r="49" spans="1:96">
      <c r="A49" t="s">
        <v>550</v>
      </c>
      <c r="B49" t="s">
        <v>551</v>
      </c>
      <c r="C49" t="s">
        <v>281</v>
      </c>
      <c r="D49" t="s">
        <v>70</v>
      </c>
      <c r="E49" t="s">
        <v>71</v>
      </c>
      <c r="F49" t="s">
        <v>116</v>
      </c>
      <c r="G49">
        <f t="shared" si="29"/>
        <v>0</v>
      </c>
      <c r="H49">
        <f t="shared" si="29"/>
        <v>1</v>
      </c>
      <c r="I49">
        <f t="shared" si="29"/>
        <v>0</v>
      </c>
      <c r="J49">
        <f t="shared" si="29"/>
        <v>0</v>
      </c>
      <c r="K49">
        <f t="shared" si="6"/>
        <v>1</v>
      </c>
      <c r="L49" t="s">
        <v>96</v>
      </c>
      <c r="M49" t="s">
        <v>84</v>
      </c>
      <c r="N49" t="str">
        <f t="shared" si="7"/>
        <v>United States</v>
      </c>
      <c r="O49" t="s">
        <v>74</v>
      </c>
      <c r="P49" t="s">
        <v>60</v>
      </c>
      <c r="Q49">
        <v>3</v>
      </c>
      <c r="R49">
        <v>1</v>
      </c>
      <c r="S49">
        <v>3</v>
      </c>
      <c r="T49">
        <v>2</v>
      </c>
      <c r="U49">
        <v>4</v>
      </c>
      <c r="V49">
        <v>4</v>
      </c>
      <c r="W49">
        <v>3</v>
      </c>
      <c r="X49">
        <f t="shared" si="8"/>
        <v>0.125</v>
      </c>
      <c r="Y49">
        <f t="shared" si="9"/>
        <v>-4.1666666666666664E-2</v>
      </c>
      <c r="Z49">
        <v>2</v>
      </c>
      <c r="AA49">
        <v>3</v>
      </c>
      <c r="AB49">
        <v>2</v>
      </c>
      <c r="AC49">
        <v>5</v>
      </c>
      <c r="AD49">
        <v>5</v>
      </c>
      <c r="AE49">
        <v>5</v>
      </c>
      <c r="AF49">
        <v>3</v>
      </c>
      <c r="AG49">
        <v>4</v>
      </c>
      <c r="AH49">
        <v>2</v>
      </c>
      <c r="AI49" s="35">
        <v>6</v>
      </c>
      <c r="AJ49">
        <v>4</v>
      </c>
      <c r="AK49">
        <v>3</v>
      </c>
      <c r="AL49">
        <v>4</v>
      </c>
      <c r="AM49">
        <v>5</v>
      </c>
      <c r="AN49">
        <v>5</v>
      </c>
      <c r="AO49">
        <v>5</v>
      </c>
      <c r="AP49">
        <v>6</v>
      </c>
      <c r="AQ49">
        <v>5</v>
      </c>
      <c r="AR49">
        <v>4</v>
      </c>
      <c r="AS49">
        <v>4</v>
      </c>
      <c r="AT49">
        <v>4</v>
      </c>
      <c r="AU49">
        <v>4</v>
      </c>
      <c r="AV49">
        <f t="shared" si="10"/>
        <v>4.2</v>
      </c>
      <c r="AW49">
        <v>6</v>
      </c>
      <c r="AX49">
        <v>6</v>
      </c>
      <c r="AY49">
        <f t="shared" si="26"/>
        <v>4.75</v>
      </c>
      <c r="AZ49">
        <f t="shared" si="11"/>
        <v>1</v>
      </c>
      <c r="BA49">
        <f t="shared" si="27"/>
        <v>3.375</v>
      </c>
      <c r="BB49">
        <f t="shared" si="12"/>
        <v>1</v>
      </c>
      <c r="BC49" t="s">
        <v>297</v>
      </c>
      <c r="BD49" t="s">
        <v>552</v>
      </c>
      <c r="BE49" t="s">
        <v>412</v>
      </c>
      <c r="BF49">
        <v>1</v>
      </c>
      <c r="BH49">
        <f t="shared" si="3"/>
        <v>1</v>
      </c>
      <c r="BI49">
        <v>1</v>
      </c>
      <c r="BJ49">
        <v>1</v>
      </c>
      <c r="BK49">
        <f t="shared" si="13"/>
        <v>0</v>
      </c>
      <c r="BL49" t="s">
        <v>553</v>
      </c>
      <c r="BM49" t="s">
        <v>301</v>
      </c>
      <c r="BN49" s="1">
        <v>4.1319444444444442E-3</v>
      </c>
      <c r="BP49" s="5" t="s">
        <v>1041</v>
      </c>
      <c r="BR49" s="11" t="b">
        <f t="shared" si="31"/>
        <v>0</v>
      </c>
      <c r="BS49" s="11" t="b">
        <f t="shared" si="31"/>
        <v>0</v>
      </c>
      <c r="BT49" s="11" t="b">
        <f t="shared" si="31"/>
        <v>0</v>
      </c>
      <c r="BU49" s="11" t="b">
        <f t="shared" si="31"/>
        <v>0</v>
      </c>
      <c r="BV49" s="11" t="b">
        <f t="shared" si="23"/>
        <v>0</v>
      </c>
      <c r="BW49" s="11" t="b">
        <f t="shared" si="23"/>
        <v>0</v>
      </c>
      <c r="BZ49" s="11" t="b">
        <f t="shared" si="14"/>
        <v>0</v>
      </c>
      <c r="CA49" s="11" t="b">
        <f t="shared" si="15"/>
        <v>0</v>
      </c>
      <c r="CB49" s="11" t="b">
        <f t="shared" si="30"/>
        <v>0</v>
      </c>
      <c r="CC49" s="11" t="b">
        <f t="shared" si="30"/>
        <v>0</v>
      </c>
      <c r="CD49" s="11" t="b">
        <f t="shared" si="30"/>
        <v>0</v>
      </c>
      <c r="CE49" s="11" t="b">
        <f t="shared" si="30"/>
        <v>0</v>
      </c>
      <c r="CF49" s="11" t="b">
        <f t="shared" si="30"/>
        <v>0</v>
      </c>
      <c r="CG49" s="11" t="b">
        <f t="shared" si="30"/>
        <v>0</v>
      </c>
      <c r="CH49" s="11" t="b">
        <f t="shared" si="30"/>
        <v>0</v>
      </c>
      <c r="CI49" s="11" t="b">
        <f t="shared" si="30"/>
        <v>0</v>
      </c>
      <c r="CJ49" s="11" t="b">
        <f t="shared" si="30"/>
        <v>0</v>
      </c>
      <c r="CK49" s="11" t="b">
        <f t="shared" si="30"/>
        <v>0</v>
      </c>
      <c r="CL49" s="11" t="b">
        <f t="shared" si="30"/>
        <v>0</v>
      </c>
      <c r="CM49" s="11" t="b">
        <f t="shared" si="30"/>
        <v>0</v>
      </c>
      <c r="CN49" s="11" t="b">
        <f t="shared" si="30"/>
        <v>0</v>
      </c>
      <c r="CO49" s="11" t="b">
        <f t="shared" si="25"/>
        <v>0</v>
      </c>
      <c r="CP49" s="11" t="b">
        <f t="shared" si="28"/>
        <v>0</v>
      </c>
      <c r="CQ49" s="11" t="b">
        <f t="shared" si="19"/>
        <v>0</v>
      </c>
    </row>
    <row r="50" spans="1:96">
      <c r="A50" t="s">
        <v>554</v>
      </c>
      <c r="B50" t="s">
        <v>555</v>
      </c>
      <c r="C50" t="s">
        <v>281</v>
      </c>
      <c r="D50" t="s">
        <v>70</v>
      </c>
      <c r="E50" t="s">
        <v>71</v>
      </c>
      <c r="F50" t="s">
        <v>56</v>
      </c>
      <c r="G50">
        <f t="shared" si="29"/>
        <v>0</v>
      </c>
      <c r="H50">
        <f t="shared" si="29"/>
        <v>0</v>
      </c>
      <c r="I50">
        <f t="shared" si="29"/>
        <v>0</v>
      </c>
      <c r="J50">
        <f t="shared" si="29"/>
        <v>1</v>
      </c>
      <c r="K50">
        <f t="shared" si="6"/>
        <v>1</v>
      </c>
      <c r="L50" t="s">
        <v>96</v>
      </c>
      <c r="M50" t="s">
        <v>125</v>
      </c>
      <c r="N50" t="str">
        <f t="shared" si="7"/>
        <v>United Kingdom</v>
      </c>
      <c r="O50" t="s">
        <v>59</v>
      </c>
      <c r="P50" t="s">
        <v>98</v>
      </c>
      <c r="Q50">
        <v>4</v>
      </c>
      <c r="R50">
        <v>4</v>
      </c>
      <c r="S50">
        <v>4</v>
      </c>
      <c r="T50">
        <v>3</v>
      </c>
      <c r="U50">
        <v>5</v>
      </c>
      <c r="V50">
        <v>5</v>
      </c>
      <c r="W50">
        <v>6</v>
      </c>
      <c r="X50">
        <f t="shared" si="8"/>
        <v>4.1666666666666664E-2</v>
      </c>
      <c r="Y50">
        <f t="shared" si="9"/>
        <v>-0.125</v>
      </c>
      <c r="Z50">
        <v>2</v>
      </c>
      <c r="AA50">
        <v>1</v>
      </c>
      <c r="AB50">
        <v>1</v>
      </c>
      <c r="AC50">
        <v>4</v>
      </c>
      <c r="AD50">
        <v>4</v>
      </c>
      <c r="AE50">
        <v>4</v>
      </c>
      <c r="AF50">
        <v>0</v>
      </c>
      <c r="AG50">
        <v>6</v>
      </c>
      <c r="AH50">
        <v>0</v>
      </c>
      <c r="AI50" s="35">
        <v>4</v>
      </c>
      <c r="AJ50">
        <v>4</v>
      </c>
      <c r="AK50">
        <v>4</v>
      </c>
      <c r="AL50">
        <v>4</v>
      </c>
      <c r="AM50">
        <v>4</v>
      </c>
      <c r="AN50">
        <v>4</v>
      </c>
      <c r="AO50">
        <v>4</v>
      </c>
      <c r="AP50">
        <v>4</v>
      </c>
      <c r="AQ50">
        <v>3</v>
      </c>
      <c r="AR50">
        <v>4</v>
      </c>
      <c r="AS50">
        <v>4</v>
      </c>
      <c r="AT50">
        <v>3</v>
      </c>
      <c r="AU50">
        <v>3</v>
      </c>
      <c r="AV50">
        <f t="shared" si="10"/>
        <v>3.4</v>
      </c>
      <c r="AW50">
        <v>6</v>
      </c>
      <c r="AX50">
        <v>4</v>
      </c>
      <c r="AY50">
        <f t="shared" si="26"/>
        <v>4</v>
      </c>
      <c r="AZ50">
        <f t="shared" si="11"/>
        <v>1</v>
      </c>
      <c r="BA50">
        <f t="shared" si="27"/>
        <v>2</v>
      </c>
      <c r="BB50">
        <f t="shared" si="12"/>
        <v>0</v>
      </c>
      <c r="BC50" t="s">
        <v>86</v>
      </c>
      <c r="BD50" t="s">
        <v>556</v>
      </c>
      <c r="BE50" t="s">
        <v>557</v>
      </c>
      <c r="BF50">
        <v>0</v>
      </c>
      <c r="BG50">
        <v>1</v>
      </c>
      <c r="BH50">
        <f t="shared" si="3"/>
        <v>1</v>
      </c>
      <c r="BI50">
        <v>1</v>
      </c>
      <c r="BJ50">
        <v>2</v>
      </c>
      <c r="BK50">
        <f t="shared" si="13"/>
        <v>1</v>
      </c>
      <c r="BL50" t="s">
        <v>106</v>
      </c>
      <c r="BM50" t="s">
        <v>90</v>
      </c>
      <c r="BN50" s="1">
        <v>7.0254629629629634E-3</v>
      </c>
      <c r="BO50" t="s">
        <v>558</v>
      </c>
      <c r="BP50" s="5" t="s">
        <v>1042</v>
      </c>
      <c r="BR50" s="11" t="b">
        <f t="shared" si="31"/>
        <v>0</v>
      </c>
      <c r="BS50" s="11" t="b">
        <f t="shared" si="31"/>
        <v>0</v>
      </c>
      <c r="BT50" s="11" t="b">
        <f t="shared" si="31"/>
        <v>0</v>
      </c>
      <c r="BU50" s="11" t="b">
        <f t="shared" si="31"/>
        <v>0</v>
      </c>
      <c r="BV50" s="11" t="b">
        <f t="shared" si="23"/>
        <v>0</v>
      </c>
      <c r="BW50" s="11" t="b">
        <f t="shared" si="23"/>
        <v>0</v>
      </c>
      <c r="BX50" s="5" t="s">
        <v>1065</v>
      </c>
      <c r="BZ50" s="11" t="b">
        <f t="shared" si="14"/>
        <v>0</v>
      </c>
      <c r="CA50" s="11" t="b">
        <f t="shared" si="15"/>
        <v>0</v>
      </c>
      <c r="CB50" s="11" t="b">
        <f t="shared" si="30"/>
        <v>0</v>
      </c>
      <c r="CC50" s="11" t="b">
        <f t="shared" si="30"/>
        <v>0</v>
      </c>
      <c r="CD50" s="11" t="b">
        <f t="shared" si="30"/>
        <v>0</v>
      </c>
      <c r="CE50" s="11" t="b">
        <f t="shared" si="30"/>
        <v>0</v>
      </c>
      <c r="CF50" s="11" t="b">
        <f t="shared" si="30"/>
        <v>0</v>
      </c>
      <c r="CG50" s="11" t="b">
        <f t="shared" si="30"/>
        <v>0</v>
      </c>
      <c r="CH50" s="11" t="b">
        <f t="shared" si="30"/>
        <v>0</v>
      </c>
      <c r="CI50" s="11" t="b">
        <f t="shared" si="30"/>
        <v>0</v>
      </c>
      <c r="CJ50" s="11" t="b">
        <f t="shared" si="30"/>
        <v>0</v>
      </c>
      <c r="CK50" s="11" t="b">
        <f t="shared" si="30"/>
        <v>0</v>
      </c>
      <c r="CL50" s="11" t="b">
        <f t="shared" si="30"/>
        <v>0</v>
      </c>
      <c r="CM50" s="11" t="b">
        <f t="shared" si="30"/>
        <v>0</v>
      </c>
      <c r="CN50" s="11" t="b">
        <f t="shared" si="30"/>
        <v>0</v>
      </c>
      <c r="CO50" s="11" t="b">
        <f t="shared" si="25"/>
        <v>1</v>
      </c>
      <c r="CP50" s="11" t="b">
        <f t="shared" si="28"/>
        <v>0</v>
      </c>
      <c r="CQ50" s="11" t="b">
        <f t="shared" si="19"/>
        <v>0</v>
      </c>
      <c r="CR50" t="s">
        <v>559</v>
      </c>
    </row>
    <row r="51" spans="1:96">
      <c r="A51" t="s">
        <v>560</v>
      </c>
      <c r="B51" t="s">
        <v>561</v>
      </c>
      <c r="C51" t="s">
        <v>562</v>
      </c>
      <c r="D51" t="s">
        <v>54</v>
      </c>
      <c r="E51" t="s">
        <v>144</v>
      </c>
      <c r="F51" t="s">
        <v>116</v>
      </c>
      <c r="G51">
        <f t="shared" si="29"/>
        <v>0</v>
      </c>
      <c r="H51">
        <f t="shared" si="29"/>
        <v>1</v>
      </c>
      <c r="I51">
        <f t="shared" si="29"/>
        <v>0</v>
      </c>
      <c r="J51">
        <f t="shared" si="29"/>
        <v>0</v>
      </c>
      <c r="K51">
        <f t="shared" si="6"/>
        <v>1</v>
      </c>
      <c r="L51" t="s">
        <v>72</v>
      </c>
      <c r="M51" t="s">
        <v>204</v>
      </c>
      <c r="N51" t="str">
        <f t="shared" si="7"/>
        <v>Spain</v>
      </c>
      <c r="O51" t="s">
        <v>74</v>
      </c>
      <c r="P51" t="s">
        <v>60</v>
      </c>
      <c r="Q51">
        <v>3</v>
      </c>
      <c r="R51">
        <v>1</v>
      </c>
      <c r="S51">
        <v>2</v>
      </c>
      <c r="T51">
        <v>1</v>
      </c>
      <c r="U51">
        <v>3</v>
      </c>
      <c r="V51">
        <v>4</v>
      </c>
      <c r="W51">
        <v>3</v>
      </c>
      <c r="X51">
        <f t="shared" si="8"/>
        <v>0.125</v>
      </c>
      <c r="Y51">
        <f t="shared" si="9"/>
        <v>-4.1666666666666664E-2</v>
      </c>
      <c r="Z51">
        <v>5</v>
      </c>
      <c r="AA51">
        <v>5</v>
      </c>
      <c r="AB51">
        <v>5</v>
      </c>
      <c r="AC51">
        <v>6</v>
      </c>
      <c r="AD51">
        <v>5</v>
      </c>
      <c r="AE51">
        <v>5</v>
      </c>
      <c r="AF51">
        <v>5</v>
      </c>
      <c r="AG51">
        <v>2</v>
      </c>
      <c r="AH51">
        <v>4</v>
      </c>
      <c r="AI51" s="35">
        <v>5</v>
      </c>
      <c r="AJ51">
        <v>5</v>
      </c>
      <c r="AK51">
        <v>5</v>
      </c>
      <c r="AL51">
        <v>4</v>
      </c>
      <c r="AM51">
        <v>6</v>
      </c>
      <c r="AN51">
        <v>5</v>
      </c>
      <c r="AO51">
        <v>5</v>
      </c>
      <c r="AP51">
        <v>4</v>
      </c>
      <c r="AQ51">
        <v>5</v>
      </c>
      <c r="AR51">
        <v>5</v>
      </c>
      <c r="AS51">
        <v>5</v>
      </c>
      <c r="AT51">
        <v>5</v>
      </c>
      <c r="AU51">
        <v>5</v>
      </c>
      <c r="AV51">
        <f t="shared" si="10"/>
        <v>5</v>
      </c>
      <c r="AW51">
        <v>6</v>
      </c>
      <c r="AX51">
        <v>3</v>
      </c>
      <c r="AY51">
        <f t="shared" si="26"/>
        <v>4.875</v>
      </c>
      <c r="AZ51">
        <f t="shared" si="11"/>
        <v>1</v>
      </c>
      <c r="BA51">
        <f t="shared" si="27"/>
        <v>5</v>
      </c>
      <c r="BB51">
        <f t="shared" si="12"/>
        <v>1</v>
      </c>
      <c r="BC51" t="s">
        <v>61</v>
      </c>
      <c r="BD51" t="s">
        <v>552</v>
      </c>
      <c r="BE51" t="s">
        <v>563</v>
      </c>
      <c r="BF51">
        <v>2</v>
      </c>
      <c r="BH51">
        <f t="shared" si="3"/>
        <v>2</v>
      </c>
      <c r="BI51">
        <v>2</v>
      </c>
      <c r="BJ51">
        <v>4</v>
      </c>
      <c r="BK51">
        <f t="shared" si="13"/>
        <v>1</v>
      </c>
      <c r="BL51" t="s">
        <v>564</v>
      </c>
      <c r="BM51" t="s">
        <v>236</v>
      </c>
      <c r="BN51" s="1">
        <v>4.6759259259259263E-3</v>
      </c>
      <c r="BO51" t="s">
        <v>565</v>
      </c>
      <c r="BP51" s="5" t="s">
        <v>736</v>
      </c>
      <c r="BQ51" s="5" t="s">
        <v>1144</v>
      </c>
      <c r="BR51" s="11" t="b">
        <f t="shared" si="31"/>
        <v>1</v>
      </c>
      <c r="BS51" s="11" t="b">
        <f t="shared" si="31"/>
        <v>0</v>
      </c>
      <c r="BT51" s="11" t="b">
        <f t="shared" si="31"/>
        <v>0</v>
      </c>
      <c r="BU51" s="11" t="b">
        <f t="shared" si="31"/>
        <v>0</v>
      </c>
      <c r="BV51" s="11" t="b">
        <f t="shared" si="23"/>
        <v>0</v>
      </c>
      <c r="BW51" s="11" t="b">
        <f t="shared" si="23"/>
        <v>0</v>
      </c>
      <c r="BZ51" s="11" t="b">
        <f t="shared" si="14"/>
        <v>0</v>
      </c>
      <c r="CA51" s="11" t="b">
        <f t="shared" si="15"/>
        <v>0</v>
      </c>
      <c r="CB51" s="11" t="b">
        <f t="shared" si="30"/>
        <v>0</v>
      </c>
      <c r="CC51" s="11" t="b">
        <f t="shared" si="30"/>
        <v>0</v>
      </c>
      <c r="CD51" s="11" t="b">
        <f t="shared" si="30"/>
        <v>0</v>
      </c>
      <c r="CE51" s="11" t="b">
        <f t="shared" si="30"/>
        <v>0</v>
      </c>
      <c r="CF51" s="11" t="b">
        <f t="shared" si="30"/>
        <v>0</v>
      </c>
      <c r="CG51" s="11" t="b">
        <f t="shared" si="30"/>
        <v>0</v>
      </c>
      <c r="CH51" s="11" t="b">
        <f t="shared" si="30"/>
        <v>0</v>
      </c>
      <c r="CI51" s="11" t="b">
        <f t="shared" si="30"/>
        <v>0</v>
      </c>
      <c r="CJ51" s="11" t="b">
        <f t="shared" si="30"/>
        <v>0</v>
      </c>
      <c r="CK51" s="11" t="b">
        <f t="shared" si="30"/>
        <v>0</v>
      </c>
      <c r="CL51" s="11" t="b">
        <f t="shared" si="30"/>
        <v>0</v>
      </c>
      <c r="CM51" s="11" t="b">
        <f t="shared" si="30"/>
        <v>0</v>
      </c>
      <c r="CN51" s="11" t="b">
        <f t="shared" si="30"/>
        <v>0</v>
      </c>
      <c r="CO51" s="11" t="b">
        <f t="shared" si="25"/>
        <v>0</v>
      </c>
      <c r="CP51" s="11" t="b">
        <f t="shared" si="28"/>
        <v>0</v>
      </c>
      <c r="CQ51" s="11" t="b">
        <f t="shared" si="19"/>
        <v>0</v>
      </c>
    </row>
    <row r="52" spans="1:96">
      <c r="A52" t="s">
        <v>566</v>
      </c>
      <c r="B52" t="s">
        <v>567</v>
      </c>
      <c r="C52" t="s">
        <v>562</v>
      </c>
      <c r="D52" t="s">
        <v>70</v>
      </c>
      <c r="E52" t="s">
        <v>71</v>
      </c>
      <c r="F52" t="s">
        <v>56</v>
      </c>
      <c r="G52">
        <f t="shared" si="29"/>
        <v>0</v>
      </c>
      <c r="H52">
        <f t="shared" si="29"/>
        <v>0</v>
      </c>
      <c r="I52">
        <f t="shared" si="29"/>
        <v>0</v>
      </c>
      <c r="J52">
        <f t="shared" si="29"/>
        <v>1</v>
      </c>
      <c r="K52">
        <f t="shared" si="6"/>
        <v>1</v>
      </c>
      <c r="L52" t="s">
        <v>96</v>
      </c>
      <c r="M52" t="s">
        <v>97</v>
      </c>
      <c r="N52" t="str">
        <f t="shared" si="7"/>
        <v>uk</v>
      </c>
      <c r="O52" t="s">
        <v>74</v>
      </c>
      <c r="P52" t="s">
        <v>98</v>
      </c>
      <c r="Q52">
        <v>3</v>
      </c>
      <c r="R52">
        <v>4</v>
      </c>
      <c r="S52">
        <v>3</v>
      </c>
      <c r="T52">
        <v>4</v>
      </c>
      <c r="U52">
        <v>6</v>
      </c>
      <c r="V52">
        <v>2</v>
      </c>
      <c r="W52">
        <v>2</v>
      </c>
      <c r="X52">
        <f t="shared" si="8"/>
        <v>-8.3333333333333329E-2</v>
      </c>
      <c r="Y52">
        <f t="shared" si="9"/>
        <v>-8.3333333333333329E-2</v>
      </c>
      <c r="Z52">
        <v>6</v>
      </c>
      <c r="AA52">
        <v>6</v>
      </c>
      <c r="AB52">
        <v>6</v>
      </c>
      <c r="AC52">
        <v>6</v>
      </c>
      <c r="AD52">
        <v>6</v>
      </c>
      <c r="AE52">
        <v>6</v>
      </c>
      <c r="AF52">
        <v>6</v>
      </c>
      <c r="AG52">
        <v>0</v>
      </c>
      <c r="AH52">
        <v>6</v>
      </c>
      <c r="AI52" s="35">
        <v>3</v>
      </c>
      <c r="AJ52">
        <v>5</v>
      </c>
      <c r="AK52">
        <v>4</v>
      </c>
      <c r="AL52">
        <v>3</v>
      </c>
      <c r="AM52">
        <v>6</v>
      </c>
      <c r="AN52">
        <v>6</v>
      </c>
      <c r="AO52">
        <v>6</v>
      </c>
      <c r="AP52">
        <v>4</v>
      </c>
      <c r="AQ52">
        <v>6</v>
      </c>
      <c r="AR52">
        <v>5</v>
      </c>
      <c r="AS52">
        <v>6</v>
      </c>
      <c r="AT52">
        <v>2</v>
      </c>
      <c r="AU52">
        <v>5</v>
      </c>
      <c r="AV52">
        <f t="shared" si="10"/>
        <v>4.8</v>
      </c>
      <c r="AW52">
        <v>6</v>
      </c>
      <c r="AX52">
        <v>6</v>
      </c>
      <c r="AY52">
        <f t="shared" si="26"/>
        <v>4.625</v>
      </c>
      <c r="AZ52">
        <f t="shared" si="11"/>
        <v>1</v>
      </c>
      <c r="BA52">
        <f t="shared" si="27"/>
        <v>6</v>
      </c>
      <c r="BB52">
        <f t="shared" si="12"/>
        <v>1</v>
      </c>
      <c r="BC52" t="s">
        <v>297</v>
      </c>
      <c r="BD52" t="s">
        <v>335</v>
      </c>
      <c r="BE52" t="s">
        <v>336</v>
      </c>
      <c r="BF52">
        <v>1</v>
      </c>
      <c r="BH52">
        <f t="shared" si="3"/>
        <v>1</v>
      </c>
      <c r="BI52">
        <v>1</v>
      </c>
      <c r="BJ52">
        <v>4</v>
      </c>
      <c r="BK52">
        <f t="shared" si="13"/>
        <v>1</v>
      </c>
      <c r="BL52" t="s">
        <v>545</v>
      </c>
      <c r="BM52" t="s">
        <v>301</v>
      </c>
      <c r="BN52" s="1">
        <v>1.2812499999999999E-2</v>
      </c>
      <c r="BO52" t="s">
        <v>568</v>
      </c>
      <c r="BP52" s="5" t="s">
        <v>736</v>
      </c>
      <c r="BQ52" s="5" t="s">
        <v>1146</v>
      </c>
      <c r="BR52" s="11" t="b">
        <f t="shared" si="31"/>
        <v>0</v>
      </c>
      <c r="BS52" s="11" t="b">
        <f t="shared" si="31"/>
        <v>0</v>
      </c>
      <c r="BT52" s="11" t="b">
        <f t="shared" si="31"/>
        <v>0</v>
      </c>
      <c r="BU52" s="11" t="b">
        <f t="shared" si="31"/>
        <v>0</v>
      </c>
      <c r="BV52" s="11" t="b">
        <f t="shared" si="23"/>
        <v>0</v>
      </c>
      <c r="BW52" s="11" t="b">
        <f t="shared" si="23"/>
        <v>0</v>
      </c>
      <c r="BZ52" s="11" t="b">
        <f t="shared" si="14"/>
        <v>0</v>
      </c>
      <c r="CA52" s="11" t="b">
        <f t="shared" si="15"/>
        <v>0</v>
      </c>
      <c r="CB52" s="11" t="b">
        <f t="shared" si="30"/>
        <v>0</v>
      </c>
      <c r="CC52" s="11" t="b">
        <f t="shared" si="30"/>
        <v>0</v>
      </c>
      <c r="CD52" s="11" t="b">
        <f t="shared" si="30"/>
        <v>0</v>
      </c>
      <c r="CE52" s="11" t="b">
        <f t="shared" si="30"/>
        <v>0</v>
      </c>
      <c r="CF52" s="11" t="b">
        <f t="shared" si="30"/>
        <v>0</v>
      </c>
      <c r="CG52" s="11" t="b">
        <f t="shared" si="30"/>
        <v>0</v>
      </c>
      <c r="CH52" s="11" t="b">
        <f t="shared" si="30"/>
        <v>0</v>
      </c>
      <c r="CI52" s="11" t="b">
        <f t="shared" si="30"/>
        <v>0</v>
      </c>
      <c r="CJ52" s="11" t="b">
        <f t="shared" si="30"/>
        <v>0</v>
      </c>
      <c r="CK52" s="11" t="b">
        <f t="shared" si="30"/>
        <v>0</v>
      </c>
      <c r="CL52" s="11" t="b">
        <f t="shared" si="30"/>
        <v>0</v>
      </c>
      <c r="CM52" s="11" t="b">
        <f t="shared" si="30"/>
        <v>0</v>
      </c>
      <c r="CN52" s="11" t="b">
        <f t="shared" si="30"/>
        <v>0</v>
      </c>
      <c r="CO52" s="11" t="b">
        <f t="shared" si="25"/>
        <v>0</v>
      </c>
      <c r="CP52" s="11" t="b">
        <f t="shared" si="28"/>
        <v>0</v>
      </c>
      <c r="CQ52" s="11" t="b">
        <f t="shared" si="19"/>
        <v>0</v>
      </c>
      <c r="CR52" t="s">
        <v>568</v>
      </c>
    </row>
    <row r="53" spans="1:96">
      <c r="A53" t="s">
        <v>569</v>
      </c>
      <c r="B53" t="s">
        <v>570</v>
      </c>
      <c r="C53" t="s">
        <v>562</v>
      </c>
      <c r="D53" t="s">
        <v>54</v>
      </c>
      <c r="E53" t="s">
        <v>71</v>
      </c>
      <c r="F53" t="s">
        <v>116</v>
      </c>
      <c r="G53">
        <f t="shared" si="29"/>
        <v>0</v>
      </c>
      <c r="H53">
        <f t="shared" si="29"/>
        <v>1</v>
      </c>
      <c r="I53">
        <f t="shared" si="29"/>
        <v>0</v>
      </c>
      <c r="J53">
        <f t="shared" si="29"/>
        <v>0</v>
      </c>
      <c r="K53">
        <f t="shared" si="6"/>
        <v>1</v>
      </c>
      <c r="L53" t="s">
        <v>96</v>
      </c>
      <c r="M53" t="s">
        <v>58</v>
      </c>
      <c r="N53" t="str">
        <f t="shared" si="7"/>
        <v>Portugal</v>
      </c>
      <c r="O53" t="s">
        <v>74</v>
      </c>
      <c r="P53" t="s">
        <v>60</v>
      </c>
      <c r="Q53">
        <v>5</v>
      </c>
      <c r="R53">
        <v>4</v>
      </c>
      <c r="S53">
        <v>5</v>
      </c>
      <c r="T53">
        <v>3</v>
      </c>
      <c r="U53">
        <v>5</v>
      </c>
      <c r="V53">
        <v>5</v>
      </c>
      <c r="W53">
        <v>5</v>
      </c>
      <c r="X53">
        <f t="shared" si="8"/>
        <v>0.125</v>
      </c>
      <c r="Y53">
        <f t="shared" si="9"/>
        <v>-8.3333333333333329E-2</v>
      </c>
      <c r="Z53">
        <v>5</v>
      </c>
      <c r="AA53">
        <v>6</v>
      </c>
      <c r="AB53">
        <v>5</v>
      </c>
      <c r="AC53">
        <v>6</v>
      </c>
      <c r="AD53">
        <v>5</v>
      </c>
      <c r="AE53">
        <v>5</v>
      </c>
      <c r="AF53">
        <v>4</v>
      </c>
      <c r="AG53">
        <v>0</v>
      </c>
      <c r="AH53">
        <v>6</v>
      </c>
      <c r="AI53" s="35">
        <v>6</v>
      </c>
      <c r="AJ53">
        <v>4</v>
      </c>
      <c r="AK53">
        <v>5</v>
      </c>
      <c r="AL53">
        <v>5</v>
      </c>
      <c r="AM53">
        <v>6</v>
      </c>
      <c r="AN53">
        <v>5</v>
      </c>
      <c r="AO53">
        <v>6</v>
      </c>
      <c r="AP53">
        <v>4</v>
      </c>
      <c r="AQ53">
        <v>5</v>
      </c>
      <c r="AR53">
        <v>6</v>
      </c>
      <c r="AS53">
        <v>5</v>
      </c>
      <c r="AT53">
        <v>5</v>
      </c>
      <c r="AU53">
        <v>5</v>
      </c>
      <c r="AV53">
        <f t="shared" si="10"/>
        <v>5.2</v>
      </c>
      <c r="AW53">
        <v>6</v>
      </c>
      <c r="AX53">
        <v>3</v>
      </c>
      <c r="AY53">
        <f t="shared" si="26"/>
        <v>5.125</v>
      </c>
      <c r="AZ53">
        <f t="shared" si="11"/>
        <v>1</v>
      </c>
      <c r="BA53">
        <f t="shared" si="27"/>
        <v>5.25</v>
      </c>
      <c r="BB53">
        <f t="shared" si="12"/>
        <v>1</v>
      </c>
      <c r="BC53" t="s">
        <v>282</v>
      </c>
      <c r="BD53" t="s">
        <v>198</v>
      </c>
      <c r="BE53" t="s">
        <v>571</v>
      </c>
      <c r="BF53">
        <v>2</v>
      </c>
      <c r="BH53">
        <f t="shared" si="3"/>
        <v>2</v>
      </c>
      <c r="BI53">
        <v>1</v>
      </c>
      <c r="BJ53">
        <v>2</v>
      </c>
      <c r="BK53">
        <f t="shared" si="13"/>
        <v>1</v>
      </c>
      <c r="BL53" t="s">
        <v>369</v>
      </c>
      <c r="BM53" t="s">
        <v>370</v>
      </c>
      <c r="BN53" s="1">
        <v>4.0856481481481481E-3</v>
      </c>
      <c r="BP53" s="5" t="s">
        <v>1041</v>
      </c>
      <c r="BR53" s="11" t="b">
        <f t="shared" si="31"/>
        <v>0</v>
      </c>
      <c r="BS53" s="11" t="b">
        <f t="shared" si="31"/>
        <v>0</v>
      </c>
      <c r="BT53" s="11" t="b">
        <f t="shared" si="31"/>
        <v>0</v>
      </c>
      <c r="BU53" s="11" t="b">
        <f t="shared" si="31"/>
        <v>0</v>
      </c>
      <c r="BV53" s="11" t="b">
        <f t="shared" si="23"/>
        <v>0</v>
      </c>
      <c r="BW53" s="11" t="b">
        <f t="shared" si="23"/>
        <v>0</v>
      </c>
      <c r="BZ53" s="11" t="b">
        <f t="shared" si="14"/>
        <v>0</v>
      </c>
      <c r="CA53" s="11" t="b">
        <f t="shared" si="15"/>
        <v>0</v>
      </c>
      <c r="CB53" s="11" t="b">
        <f t="shared" si="30"/>
        <v>0</v>
      </c>
      <c r="CC53" s="11" t="b">
        <f t="shared" si="30"/>
        <v>0</v>
      </c>
      <c r="CD53" s="11" t="b">
        <f t="shared" si="30"/>
        <v>0</v>
      </c>
      <c r="CE53" s="11" t="b">
        <f t="shared" si="30"/>
        <v>0</v>
      </c>
      <c r="CF53" s="11" t="b">
        <f t="shared" si="30"/>
        <v>0</v>
      </c>
      <c r="CG53" s="11" t="b">
        <f t="shared" si="30"/>
        <v>0</v>
      </c>
      <c r="CH53" s="11" t="b">
        <f t="shared" si="30"/>
        <v>0</v>
      </c>
      <c r="CI53" s="11" t="b">
        <f t="shared" si="30"/>
        <v>0</v>
      </c>
      <c r="CJ53" s="11" t="b">
        <f t="shared" si="30"/>
        <v>0</v>
      </c>
      <c r="CK53" s="11" t="b">
        <f t="shared" si="30"/>
        <v>0</v>
      </c>
      <c r="CL53" s="11" t="b">
        <f t="shared" si="30"/>
        <v>0</v>
      </c>
      <c r="CM53" s="11" t="b">
        <f t="shared" si="30"/>
        <v>0</v>
      </c>
      <c r="CN53" s="11" t="b">
        <f t="shared" si="30"/>
        <v>0</v>
      </c>
      <c r="CO53" s="11" t="b">
        <f t="shared" si="25"/>
        <v>0</v>
      </c>
      <c r="CP53" s="11" t="b">
        <f t="shared" si="28"/>
        <v>0</v>
      </c>
      <c r="CQ53" s="11" t="b">
        <f t="shared" si="19"/>
        <v>0</v>
      </c>
    </row>
    <row r="54" spans="1:96">
      <c r="A54" t="s">
        <v>572</v>
      </c>
      <c r="B54" t="s">
        <v>573</v>
      </c>
      <c r="C54" t="s">
        <v>562</v>
      </c>
      <c r="D54" t="s">
        <v>70</v>
      </c>
      <c r="E54" t="s">
        <v>55</v>
      </c>
      <c r="F54" t="s">
        <v>56</v>
      </c>
      <c r="G54">
        <f t="shared" si="29"/>
        <v>0</v>
      </c>
      <c r="H54">
        <f t="shared" si="29"/>
        <v>0</v>
      </c>
      <c r="I54">
        <f t="shared" si="29"/>
        <v>0</v>
      </c>
      <c r="J54">
        <f t="shared" si="29"/>
        <v>1</v>
      </c>
      <c r="K54">
        <f t="shared" si="6"/>
        <v>1</v>
      </c>
      <c r="L54" t="s">
        <v>72</v>
      </c>
      <c r="M54" t="s">
        <v>58</v>
      </c>
      <c r="N54" t="str">
        <f t="shared" si="7"/>
        <v>Portugal</v>
      </c>
      <c r="O54" t="s">
        <v>59</v>
      </c>
      <c r="P54" t="s">
        <v>60</v>
      </c>
      <c r="Q54">
        <v>2</v>
      </c>
      <c r="R54">
        <v>2</v>
      </c>
      <c r="S54">
        <v>3</v>
      </c>
      <c r="T54">
        <v>3</v>
      </c>
      <c r="U54">
        <v>4</v>
      </c>
      <c r="V54">
        <v>5</v>
      </c>
      <c r="W54">
        <v>5</v>
      </c>
      <c r="X54">
        <f t="shared" si="8"/>
        <v>0</v>
      </c>
      <c r="Y54">
        <f t="shared" si="9"/>
        <v>-4.1666666666666664E-2</v>
      </c>
      <c r="Z54">
        <v>3</v>
      </c>
      <c r="AA54">
        <v>5</v>
      </c>
      <c r="AB54">
        <v>0</v>
      </c>
      <c r="AC54">
        <v>3</v>
      </c>
      <c r="AD54">
        <v>0</v>
      </c>
      <c r="AE54">
        <v>3</v>
      </c>
      <c r="AF54">
        <v>0</v>
      </c>
      <c r="AG54">
        <v>0</v>
      </c>
      <c r="AH54">
        <v>6</v>
      </c>
      <c r="AI54" s="35">
        <v>4</v>
      </c>
      <c r="AJ54">
        <v>3</v>
      </c>
      <c r="AK54">
        <v>5</v>
      </c>
      <c r="AL54">
        <v>3</v>
      </c>
      <c r="AM54">
        <v>6</v>
      </c>
      <c r="AN54">
        <v>4</v>
      </c>
      <c r="AO54">
        <v>3</v>
      </c>
      <c r="AP54">
        <v>3</v>
      </c>
      <c r="AQ54">
        <v>4</v>
      </c>
      <c r="AR54">
        <v>4</v>
      </c>
      <c r="AS54">
        <v>4</v>
      </c>
      <c r="AT54">
        <v>4</v>
      </c>
      <c r="AU54">
        <v>3</v>
      </c>
      <c r="AV54">
        <f t="shared" si="10"/>
        <v>3.8</v>
      </c>
      <c r="AW54">
        <v>6</v>
      </c>
      <c r="AX54">
        <v>0</v>
      </c>
      <c r="AY54">
        <f t="shared" si="26"/>
        <v>3.875</v>
      </c>
      <c r="AZ54">
        <f t="shared" si="11"/>
        <v>1</v>
      </c>
      <c r="BA54">
        <f t="shared" si="27"/>
        <v>2.5</v>
      </c>
      <c r="BB54">
        <f t="shared" si="12"/>
        <v>0</v>
      </c>
      <c r="BC54" t="s">
        <v>297</v>
      </c>
      <c r="BD54" t="s">
        <v>139</v>
      </c>
      <c r="BE54" t="s">
        <v>412</v>
      </c>
      <c r="BF54">
        <v>1</v>
      </c>
      <c r="BH54">
        <f t="shared" si="3"/>
        <v>1</v>
      </c>
      <c r="BI54">
        <v>1</v>
      </c>
      <c r="BJ54">
        <v>1</v>
      </c>
      <c r="BK54">
        <f t="shared" si="13"/>
        <v>0</v>
      </c>
      <c r="BL54" t="s">
        <v>574</v>
      </c>
      <c r="BM54" t="s">
        <v>301</v>
      </c>
      <c r="BN54" s="1">
        <v>2.1874999999999998E-3</v>
      </c>
      <c r="BO54" t="s">
        <v>575</v>
      </c>
      <c r="BP54" s="5" t="s">
        <v>736</v>
      </c>
      <c r="BQ54" s="5" t="s">
        <v>1154</v>
      </c>
      <c r="BR54" s="11" t="b">
        <f t="shared" si="31"/>
        <v>0</v>
      </c>
      <c r="BS54" s="11" t="b">
        <f t="shared" si="31"/>
        <v>0</v>
      </c>
      <c r="BT54" s="11" t="b">
        <f t="shared" si="31"/>
        <v>0</v>
      </c>
      <c r="BU54" s="11" t="b">
        <f t="shared" si="31"/>
        <v>0</v>
      </c>
      <c r="BV54" s="11" t="b">
        <f t="shared" si="23"/>
        <v>0</v>
      </c>
      <c r="BW54" s="11" t="b">
        <f t="shared" si="23"/>
        <v>0</v>
      </c>
      <c r="BX54" s="5" t="s">
        <v>1066</v>
      </c>
      <c r="BZ54" s="11" t="b">
        <f t="shared" si="14"/>
        <v>1</v>
      </c>
      <c r="CA54" s="11" t="b">
        <f t="shared" si="15"/>
        <v>0</v>
      </c>
      <c r="CB54" s="11" t="b">
        <f t="shared" si="30"/>
        <v>0</v>
      </c>
      <c r="CC54" s="11" t="b">
        <f t="shared" si="30"/>
        <v>0</v>
      </c>
      <c r="CD54" s="11" t="b">
        <f t="shared" si="30"/>
        <v>0</v>
      </c>
      <c r="CE54" s="11" t="b">
        <f t="shared" si="30"/>
        <v>0</v>
      </c>
      <c r="CF54" s="11" t="b">
        <f t="shared" si="30"/>
        <v>0</v>
      </c>
      <c r="CG54" s="11" t="b">
        <f t="shared" si="30"/>
        <v>0</v>
      </c>
      <c r="CH54" s="11" t="b">
        <f t="shared" si="30"/>
        <v>1</v>
      </c>
      <c r="CI54" s="11" t="b">
        <f t="shared" si="30"/>
        <v>0</v>
      </c>
      <c r="CJ54" s="11" t="b">
        <f t="shared" si="30"/>
        <v>0</v>
      </c>
      <c r="CK54" s="11" t="b">
        <f t="shared" si="30"/>
        <v>0</v>
      </c>
      <c r="CL54" s="11" t="b">
        <f t="shared" si="30"/>
        <v>0</v>
      </c>
      <c r="CM54" s="11" t="b">
        <f t="shared" si="30"/>
        <v>0</v>
      </c>
      <c r="CN54" s="11" t="b">
        <f t="shared" si="30"/>
        <v>0</v>
      </c>
      <c r="CO54" s="11" t="b">
        <f t="shared" si="25"/>
        <v>0</v>
      </c>
      <c r="CP54" s="11" t="b">
        <f t="shared" si="28"/>
        <v>0</v>
      </c>
      <c r="CQ54" s="11" t="b">
        <f t="shared" si="19"/>
        <v>0</v>
      </c>
      <c r="CR54" t="s">
        <v>151</v>
      </c>
    </row>
    <row r="55" spans="1:96">
      <c r="A55" t="s">
        <v>576</v>
      </c>
      <c r="B55" t="s">
        <v>577</v>
      </c>
      <c r="C55" t="s">
        <v>562</v>
      </c>
      <c r="D55" t="s">
        <v>54</v>
      </c>
      <c r="E55" t="s">
        <v>144</v>
      </c>
      <c r="F55" t="s">
        <v>56</v>
      </c>
      <c r="G55">
        <f t="shared" si="29"/>
        <v>0</v>
      </c>
      <c r="H55">
        <f t="shared" si="29"/>
        <v>0</v>
      </c>
      <c r="I55">
        <f t="shared" si="29"/>
        <v>0</v>
      </c>
      <c r="J55">
        <f t="shared" si="29"/>
        <v>1</v>
      </c>
      <c r="K55">
        <f t="shared" si="6"/>
        <v>1</v>
      </c>
      <c r="L55" t="s">
        <v>124</v>
      </c>
      <c r="M55" t="s">
        <v>510</v>
      </c>
      <c r="N55" t="str">
        <f t="shared" si="7"/>
        <v>England</v>
      </c>
      <c r="O55" t="s">
        <v>59</v>
      </c>
      <c r="P55" t="s">
        <v>98</v>
      </c>
      <c r="Q55">
        <v>4</v>
      </c>
      <c r="R55">
        <v>3</v>
      </c>
      <c r="S55">
        <v>4</v>
      </c>
      <c r="T55">
        <v>4</v>
      </c>
      <c r="U55">
        <v>5</v>
      </c>
      <c r="V55">
        <v>3</v>
      </c>
      <c r="W55">
        <v>4</v>
      </c>
      <c r="X55">
        <f t="shared" si="8"/>
        <v>4.1666666666666664E-2</v>
      </c>
      <c r="Y55">
        <f t="shared" si="9"/>
        <v>-8.3333333333333329E-2</v>
      </c>
      <c r="Z55">
        <v>4</v>
      </c>
      <c r="AA55">
        <v>4</v>
      </c>
      <c r="AB55">
        <v>4</v>
      </c>
      <c r="AC55">
        <v>4</v>
      </c>
      <c r="AD55">
        <v>4</v>
      </c>
      <c r="AE55">
        <v>4</v>
      </c>
      <c r="AF55">
        <v>4</v>
      </c>
      <c r="AG55">
        <v>4</v>
      </c>
      <c r="AH55">
        <v>2</v>
      </c>
      <c r="AI55" s="35">
        <v>4</v>
      </c>
      <c r="AJ55">
        <v>3</v>
      </c>
      <c r="AK55">
        <v>4</v>
      </c>
      <c r="AL55">
        <v>4</v>
      </c>
      <c r="AM55">
        <v>5</v>
      </c>
      <c r="AN55">
        <v>5</v>
      </c>
      <c r="AO55">
        <v>5</v>
      </c>
      <c r="AP55">
        <v>4</v>
      </c>
      <c r="AQ55">
        <v>4</v>
      </c>
      <c r="AR55">
        <v>5</v>
      </c>
      <c r="AS55">
        <v>5</v>
      </c>
      <c r="AT55">
        <v>5</v>
      </c>
      <c r="AU55">
        <v>5</v>
      </c>
      <c r="AV55">
        <f t="shared" si="10"/>
        <v>4.8</v>
      </c>
      <c r="AW55">
        <v>6</v>
      </c>
      <c r="AX55">
        <v>2</v>
      </c>
      <c r="AY55">
        <f t="shared" si="26"/>
        <v>4.25</v>
      </c>
      <c r="AZ55">
        <f t="shared" si="11"/>
        <v>1</v>
      </c>
      <c r="BA55">
        <f t="shared" si="27"/>
        <v>3.75</v>
      </c>
      <c r="BB55">
        <f t="shared" si="12"/>
        <v>1</v>
      </c>
      <c r="BC55" t="s">
        <v>282</v>
      </c>
      <c r="BD55" t="s">
        <v>228</v>
      </c>
      <c r="BE55" t="s">
        <v>571</v>
      </c>
      <c r="BF55">
        <v>1</v>
      </c>
      <c r="BH55">
        <f t="shared" si="3"/>
        <v>1</v>
      </c>
      <c r="BI55">
        <v>1</v>
      </c>
      <c r="BJ55">
        <v>1</v>
      </c>
      <c r="BK55">
        <f t="shared" si="13"/>
        <v>0</v>
      </c>
      <c r="BL55" t="s">
        <v>292</v>
      </c>
      <c r="BM55" t="s">
        <v>286</v>
      </c>
      <c r="BN55" s="1">
        <v>2.3611111111111111E-3</v>
      </c>
      <c r="BP55" s="5" t="s">
        <v>1041</v>
      </c>
      <c r="BR55" s="11" t="b">
        <f t="shared" si="31"/>
        <v>0</v>
      </c>
      <c r="BS55" s="11" t="b">
        <f t="shared" si="31"/>
        <v>0</v>
      </c>
      <c r="BT55" s="11" t="b">
        <f t="shared" si="31"/>
        <v>0</v>
      </c>
      <c r="BU55" s="11" t="b">
        <f t="shared" si="31"/>
        <v>0</v>
      </c>
      <c r="BV55" s="11" t="b">
        <f t="shared" si="23"/>
        <v>0</v>
      </c>
      <c r="BW55" s="11" t="b">
        <f t="shared" si="23"/>
        <v>0</v>
      </c>
      <c r="BZ55" s="11" t="b">
        <f t="shared" si="14"/>
        <v>0</v>
      </c>
      <c r="CA55" s="11" t="b">
        <f t="shared" si="15"/>
        <v>0</v>
      </c>
      <c r="CB55" s="11" t="b">
        <f t="shared" si="30"/>
        <v>0</v>
      </c>
      <c r="CC55" s="11" t="b">
        <f t="shared" si="30"/>
        <v>0</v>
      </c>
      <c r="CD55" s="11" t="b">
        <f t="shared" si="30"/>
        <v>0</v>
      </c>
      <c r="CE55" s="11" t="b">
        <f t="shared" si="30"/>
        <v>0</v>
      </c>
      <c r="CF55" s="11" t="b">
        <f t="shared" si="30"/>
        <v>0</v>
      </c>
      <c r="CG55" s="11" t="b">
        <f t="shared" si="30"/>
        <v>0</v>
      </c>
      <c r="CH55" s="11" t="b">
        <f t="shared" si="30"/>
        <v>0</v>
      </c>
      <c r="CI55" s="11" t="b">
        <f t="shared" si="30"/>
        <v>0</v>
      </c>
      <c r="CJ55" s="11" t="b">
        <f t="shared" si="30"/>
        <v>0</v>
      </c>
      <c r="CK55" s="11" t="b">
        <f t="shared" si="30"/>
        <v>0</v>
      </c>
      <c r="CL55" s="11" t="b">
        <f t="shared" si="30"/>
        <v>0</v>
      </c>
      <c r="CM55" s="11" t="b">
        <f t="shared" si="30"/>
        <v>0</v>
      </c>
      <c r="CN55" s="11" t="b">
        <f t="shared" si="30"/>
        <v>0</v>
      </c>
      <c r="CO55" s="11" t="b">
        <f t="shared" si="25"/>
        <v>0</v>
      </c>
      <c r="CP55" s="11" t="b">
        <f t="shared" si="28"/>
        <v>0</v>
      </c>
      <c r="CQ55" s="11" t="b">
        <f t="shared" si="19"/>
        <v>0</v>
      </c>
    </row>
    <row r="56" spans="1:96">
      <c r="A56" t="s">
        <v>578</v>
      </c>
      <c r="B56" t="s">
        <v>579</v>
      </c>
      <c r="C56" t="s">
        <v>562</v>
      </c>
      <c r="D56" t="s">
        <v>81</v>
      </c>
      <c r="E56" t="s">
        <v>55</v>
      </c>
      <c r="F56" t="s">
        <v>56</v>
      </c>
      <c r="G56">
        <f t="shared" si="29"/>
        <v>0</v>
      </c>
      <c r="H56">
        <f t="shared" si="29"/>
        <v>0</v>
      </c>
      <c r="I56">
        <f t="shared" si="29"/>
        <v>0</v>
      </c>
      <c r="J56">
        <f t="shared" si="29"/>
        <v>1</v>
      </c>
      <c r="K56">
        <f t="shared" si="6"/>
        <v>1</v>
      </c>
      <c r="L56" t="s">
        <v>72</v>
      </c>
      <c r="M56" t="s">
        <v>84</v>
      </c>
      <c r="N56" t="str">
        <f t="shared" si="7"/>
        <v>United States</v>
      </c>
      <c r="O56" t="s">
        <v>74</v>
      </c>
      <c r="P56" t="s">
        <v>60</v>
      </c>
      <c r="Q56">
        <v>5</v>
      </c>
      <c r="R56">
        <v>4</v>
      </c>
      <c r="S56">
        <v>5</v>
      </c>
      <c r="T56">
        <v>1</v>
      </c>
      <c r="U56">
        <v>3</v>
      </c>
      <c r="V56">
        <v>2</v>
      </c>
      <c r="W56">
        <v>4</v>
      </c>
      <c r="X56">
        <f t="shared" si="8"/>
        <v>0.20833333333333334</v>
      </c>
      <c r="Y56">
        <f t="shared" si="9"/>
        <v>-0.16666666666666666</v>
      </c>
      <c r="Z56">
        <v>5</v>
      </c>
      <c r="AA56">
        <v>3</v>
      </c>
      <c r="AB56">
        <v>5</v>
      </c>
      <c r="AC56">
        <v>4</v>
      </c>
      <c r="AD56">
        <v>2</v>
      </c>
      <c r="AE56">
        <v>5</v>
      </c>
      <c r="AF56">
        <v>4</v>
      </c>
      <c r="AG56">
        <v>5</v>
      </c>
      <c r="AH56">
        <v>1</v>
      </c>
      <c r="AI56" s="35">
        <v>5</v>
      </c>
      <c r="AJ56">
        <v>3</v>
      </c>
      <c r="AK56">
        <v>4</v>
      </c>
      <c r="AL56">
        <v>6</v>
      </c>
      <c r="AM56">
        <v>4</v>
      </c>
      <c r="AN56">
        <v>5</v>
      </c>
      <c r="AO56">
        <v>3</v>
      </c>
      <c r="AP56">
        <v>5</v>
      </c>
      <c r="AQ56">
        <v>3</v>
      </c>
      <c r="AR56">
        <v>3</v>
      </c>
      <c r="AS56">
        <v>4</v>
      </c>
      <c r="AT56">
        <v>3</v>
      </c>
      <c r="AU56">
        <v>4</v>
      </c>
      <c r="AV56">
        <f t="shared" si="10"/>
        <v>3.4</v>
      </c>
      <c r="AW56">
        <v>6</v>
      </c>
      <c r="AX56">
        <v>4</v>
      </c>
      <c r="AY56">
        <f t="shared" si="26"/>
        <v>4.375</v>
      </c>
      <c r="AZ56">
        <f t="shared" si="11"/>
        <v>1</v>
      </c>
      <c r="BA56">
        <f t="shared" si="27"/>
        <v>3.625</v>
      </c>
      <c r="BB56">
        <f t="shared" si="12"/>
        <v>1</v>
      </c>
      <c r="BC56" t="s">
        <v>61</v>
      </c>
      <c r="BD56" t="s">
        <v>580</v>
      </c>
      <c r="BE56" t="s">
        <v>581</v>
      </c>
      <c r="BF56">
        <v>0</v>
      </c>
      <c r="BG56">
        <v>1</v>
      </c>
      <c r="BH56">
        <f t="shared" si="3"/>
        <v>1</v>
      </c>
      <c r="BI56">
        <v>1</v>
      </c>
      <c r="BJ56">
        <v>1</v>
      </c>
      <c r="BK56">
        <f t="shared" si="13"/>
        <v>0</v>
      </c>
      <c r="BL56" t="s">
        <v>64</v>
      </c>
      <c r="BM56" t="s">
        <v>65</v>
      </c>
      <c r="BN56" s="1">
        <v>2.7662037037037034E-3</v>
      </c>
      <c r="BO56" t="s">
        <v>582</v>
      </c>
      <c r="BP56" s="5" t="s">
        <v>1042</v>
      </c>
      <c r="BR56" s="11" t="b">
        <f t="shared" si="31"/>
        <v>0</v>
      </c>
      <c r="BS56" s="11" t="b">
        <f t="shared" si="31"/>
        <v>0</v>
      </c>
      <c r="BT56" s="11" t="b">
        <f t="shared" si="31"/>
        <v>0</v>
      </c>
      <c r="BU56" s="11" t="b">
        <f t="shared" si="31"/>
        <v>0</v>
      </c>
      <c r="BV56" s="11" t="b">
        <f t="shared" si="23"/>
        <v>0</v>
      </c>
      <c r="BW56" s="11" t="b">
        <f t="shared" si="23"/>
        <v>0</v>
      </c>
      <c r="BX56" s="5" t="s">
        <v>1067</v>
      </c>
      <c r="BZ56" s="11" t="b">
        <f t="shared" si="14"/>
        <v>0</v>
      </c>
      <c r="CA56" s="11" t="b">
        <f t="shared" si="15"/>
        <v>0</v>
      </c>
      <c r="CB56" s="11" t="b">
        <f t="shared" si="30"/>
        <v>0</v>
      </c>
      <c r="CC56" s="11" t="b">
        <f t="shared" si="30"/>
        <v>0</v>
      </c>
      <c r="CD56" s="11" t="b">
        <f t="shared" si="30"/>
        <v>0</v>
      </c>
      <c r="CE56" s="11" t="b">
        <f t="shared" si="30"/>
        <v>0</v>
      </c>
      <c r="CF56" s="11" t="b">
        <f t="shared" si="30"/>
        <v>0</v>
      </c>
      <c r="CG56" s="11" t="b">
        <f t="shared" si="30"/>
        <v>0</v>
      </c>
      <c r="CH56" s="11" t="b">
        <f t="shared" ref="CB56:CN74" si="32">ISNUMBER(SEARCH(CH$2,$BX56))</f>
        <v>0</v>
      </c>
      <c r="CI56" s="11" t="b">
        <f t="shared" si="32"/>
        <v>1</v>
      </c>
      <c r="CJ56" s="11" t="b">
        <f t="shared" si="32"/>
        <v>0</v>
      </c>
      <c r="CK56" s="11" t="b">
        <f t="shared" si="32"/>
        <v>0</v>
      </c>
      <c r="CL56" s="11" t="b">
        <f t="shared" si="32"/>
        <v>0</v>
      </c>
      <c r="CM56" s="11" t="b">
        <f t="shared" si="32"/>
        <v>0</v>
      </c>
      <c r="CN56" s="11" t="b">
        <f t="shared" si="32"/>
        <v>0</v>
      </c>
      <c r="CO56" s="11" t="b">
        <f t="shared" si="25"/>
        <v>0</v>
      </c>
      <c r="CP56" s="11" t="b">
        <f t="shared" si="28"/>
        <v>0</v>
      </c>
      <c r="CQ56" s="11" t="b">
        <f t="shared" si="19"/>
        <v>0</v>
      </c>
    </row>
    <row r="57" spans="1:96">
      <c r="A57" t="s">
        <v>583</v>
      </c>
      <c r="B57" t="s">
        <v>584</v>
      </c>
      <c r="C57" t="s">
        <v>562</v>
      </c>
      <c r="D57" t="s">
        <v>70</v>
      </c>
      <c r="E57" t="s">
        <v>71</v>
      </c>
      <c r="F57" t="s">
        <v>56</v>
      </c>
      <c r="G57">
        <f t="shared" si="29"/>
        <v>0</v>
      </c>
      <c r="H57">
        <f t="shared" si="29"/>
        <v>0</v>
      </c>
      <c r="I57">
        <f t="shared" si="29"/>
        <v>0</v>
      </c>
      <c r="J57">
        <f t="shared" si="29"/>
        <v>1</v>
      </c>
      <c r="K57">
        <f t="shared" si="6"/>
        <v>1</v>
      </c>
      <c r="L57" t="s">
        <v>72</v>
      </c>
      <c r="M57" t="s">
        <v>125</v>
      </c>
      <c r="N57" t="str">
        <f t="shared" si="7"/>
        <v>United Kingdom</v>
      </c>
      <c r="O57" t="s">
        <v>74</v>
      </c>
      <c r="P57" t="s">
        <v>98</v>
      </c>
      <c r="Q57">
        <v>0</v>
      </c>
      <c r="R57">
        <v>4</v>
      </c>
      <c r="S57">
        <v>4</v>
      </c>
      <c r="T57">
        <v>1</v>
      </c>
      <c r="U57">
        <v>6</v>
      </c>
      <c r="V57">
        <v>5</v>
      </c>
      <c r="W57">
        <v>6</v>
      </c>
      <c r="X57">
        <f t="shared" si="8"/>
        <v>-4.1666666666666664E-2</v>
      </c>
      <c r="Y57">
        <f t="shared" si="9"/>
        <v>-0.25</v>
      </c>
      <c r="Z57">
        <v>2</v>
      </c>
      <c r="AA57">
        <v>5</v>
      </c>
      <c r="AB57">
        <v>2</v>
      </c>
      <c r="AC57">
        <v>6</v>
      </c>
      <c r="AD57">
        <v>2</v>
      </c>
      <c r="AE57">
        <v>5</v>
      </c>
      <c r="AF57">
        <v>2</v>
      </c>
      <c r="AG57">
        <v>5</v>
      </c>
      <c r="AH57">
        <v>1</v>
      </c>
      <c r="AI57" s="35">
        <v>2</v>
      </c>
      <c r="AJ57">
        <v>5</v>
      </c>
      <c r="AK57">
        <v>3</v>
      </c>
      <c r="AL57">
        <v>2</v>
      </c>
      <c r="AM57">
        <v>5</v>
      </c>
      <c r="AN57">
        <v>1</v>
      </c>
      <c r="AO57">
        <v>4</v>
      </c>
      <c r="AP57">
        <v>0</v>
      </c>
      <c r="AQ57">
        <v>1</v>
      </c>
      <c r="AR57">
        <v>1</v>
      </c>
      <c r="AS57">
        <v>2</v>
      </c>
      <c r="AT57">
        <v>2</v>
      </c>
      <c r="AU57">
        <v>1</v>
      </c>
      <c r="AV57">
        <f t="shared" si="10"/>
        <v>1.4</v>
      </c>
      <c r="AW57">
        <v>6</v>
      </c>
      <c r="AX57">
        <v>0</v>
      </c>
      <c r="AY57">
        <f t="shared" si="26"/>
        <v>2.75</v>
      </c>
      <c r="AZ57">
        <f t="shared" si="11"/>
        <v>0</v>
      </c>
      <c r="BA57">
        <f t="shared" si="27"/>
        <v>3.125</v>
      </c>
      <c r="BB57">
        <f t="shared" si="12"/>
        <v>1</v>
      </c>
      <c r="BC57" t="s">
        <v>86</v>
      </c>
      <c r="BD57" t="s">
        <v>585</v>
      </c>
      <c r="BE57" t="s">
        <v>586</v>
      </c>
      <c r="BF57">
        <v>1</v>
      </c>
      <c r="BH57">
        <f t="shared" si="3"/>
        <v>1</v>
      </c>
      <c r="BI57">
        <v>2</v>
      </c>
      <c r="BJ57">
        <v>4</v>
      </c>
      <c r="BK57">
        <f t="shared" si="13"/>
        <v>1</v>
      </c>
      <c r="BL57" t="s">
        <v>587</v>
      </c>
      <c r="BM57" t="s">
        <v>476</v>
      </c>
      <c r="BN57" s="1">
        <v>3.2638888888888891E-3</v>
      </c>
      <c r="BP57" s="5" t="s">
        <v>1041</v>
      </c>
      <c r="BR57" s="11" t="b">
        <f t="shared" si="31"/>
        <v>0</v>
      </c>
      <c r="BS57" s="11" t="b">
        <f t="shared" si="31"/>
        <v>0</v>
      </c>
      <c r="BT57" s="11" t="b">
        <f t="shared" si="31"/>
        <v>0</v>
      </c>
      <c r="BU57" s="11" t="b">
        <f t="shared" si="31"/>
        <v>0</v>
      </c>
      <c r="BV57" s="11" t="b">
        <f t="shared" si="23"/>
        <v>0</v>
      </c>
      <c r="BW57" s="11" t="b">
        <f t="shared" si="23"/>
        <v>0</v>
      </c>
      <c r="BZ57" s="11" t="b">
        <f t="shared" si="14"/>
        <v>0</v>
      </c>
      <c r="CA57" s="11" t="b">
        <f t="shared" si="15"/>
        <v>0</v>
      </c>
      <c r="CB57" s="11" t="b">
        <f t="shared" si="32"/>
        <v>0</v>
      </c>
      <c r="CC57" s="11" t="b">
        <f t="shared" si="32"/>
        <v>0</v>
      </c>
      <c r="CD57" s="11" t="b">
        <f t="shared" si="32"/>
        <v>0</v>
      </c>
      <c r="CE57" s="11" t="b">
        <f t="shared" si="32"/>
        <v>0</v>
      </c>
      <c r="CF57" s="11" t="b">
        <f t="shared" si="32"/>
        <v>0</v>
      </c>
      <c r="CG57" s="11" t="b">
        <f t="shared" si="32"/>
        <v>0</v>
      </c>
      <c r="CH57" s="11" t="b">
        <f t="shared" si="32"/>
        <v>0</v>
      </c>
      <c r="CI57" s="11" t="b">
        <f t="shared" si="32"/>
        <v>0</v>
      </c>
      <c r="CJ57" s="11" t="b">
        <f t="shared" si="32"/>
        <v>0</v>
      </c>
      <c r="CK57" s="11" t="b">
        <f t="shared" si="32"/>
        <v>0</v>
      </c>
      <c r="CL57" s="11" t="b">
        <f t="shared" si="32"/>
        <v>0</v>
      </c>
      <c r="CM57" s="11" t="b">
        <f t="shared" si="32"/>
        <v>0</v>
      </c>
      <c r="CN57" s="11" t="b">
        <f t="shared" si="32"/>
        <v>0</v>
      </c>
      <c r="CO57" s="11" t="b">
        <f t="shared" si="25"/>
        <v>0</v>
      </c>
      <c r="CP57" s="11" t="b">
        <f t="shared" si="28"/>
        <v>0</v>
      </c>
      <c r="CQ57" s="11" t="b">
        <f t="shared" si="19"/>
        <v>0</v>
      </c>
    </row>
    <row r="58" spans="1:96">
      <c r="A58" t="s">
        <v>588</v>
      </c>
      <c r="B58" t="s">
        <v>589</v>
      </c>
      <c r="C58" t="s">
        <v>562</v>
      </c>
      <c r="D58" t="s">
        <v>54</v>
      </c>
      <c r="E58" t="s">
        <v>71</v>
      </c>
      <c r="F58" t="s">
        <v>222</v>
      </c>
      <c r="G58">
        <f t="shared" si="29"/>
        <v>0</v>
      </c>
      <c r="H58">
        <f t="shared" si="29"/>
        <v>1</v>
      </c>
      <c r="I58">
        <f t="shared" si="29"/>
        <v>1</v>
      </c>
      <c r="J58">
        <f t="shared" si="29"/>
        <v>0</v>
      </c>
      <c r="K58">
        <f t="shared" si="6"/>
        <v>2</v>
      </c>
      <c r="L58" t="s">
        <v>72</v>
      </c>
      <c r="M58" t="s">
        <v>254</v>
      </c>
      <c r="N58" t="str">
        <f t="shared" si="7"/>
        <v>Poland</v>
      </c>
      <c r="O58" t="s">
        <v>59</v>
      </c>
      <c r="P58" t="s">
        <v>60</v>
      </c>
      <c r="Q58">
        <v>1</v>
      </c>
      <c r="R58">
        <v>4</v>
      </c>
      <c r="S58">
        <v>2</v>
      </c>
      <c r="T58">
        <v>3</v>
      </c>
      <c r="U58">
        <v>6</v>
      </c>
      <c r="V58">
        <v>4</v>
      </c>
      <c r="W58">
        <v>4</v>
      </c>
      <c r="X58">
        <f t="shared" si="8"/>
        <v>-0.16666666666666666</v>
      </c>
      <c r="Y58">
        <f t="shared" si="9"/>
        <v>-0.125</v>
      </c>
      <c r="Z58">
        <v>5</v>
      </c>
      <c r="AA58">
        <v>4</v>
      </c>
      <c r="AB58">
        <v>4</v>
      </c>
      <c r="AC58">
        <v>5</v>
      </c>
      <c r="AD58">
        <v>5</v>
      </c>
      <c r="AE58">
        <v>5</v>
      </c>
      <c r="AF58">
        <v>4</v>
      </c>
      <c r="AG58">
        <v>1</v>
      </c>
      <c r="AH58">
        <v>5</v>
      </c>
      <c r="AI58" s="35">
        <v>4</v>
      </c>
      <c r="AJ58">
        <v>3</v>
      </c>
      <c r="AK58">
        <v>5</v>
      </c>
      <c r="AL58">
        <v>4</v>
      </c>
      <c r="AM58">
        <v>6</v>
      </c>
      <c r="AN58">
        <v>4</v>
      </c>
      <c r="AO58">
        <v>4</v>
      </c>
      <c r="AP58">
        <v>5</v>
      </c>
      <c r="AQ58">
        <v>5</v>
      </c>
      <c r="AR58">
        <v>5</v>
      </c>
      <c r="AS58">
        <v>5</v>
      </c>
      <c r="AT58">
        <v>5</v>
      </c>
      <c r="AU58">
        <v>5</v>
      </c>
      <c r="AV58">
        <f t="shared" si="10"/>
        <v>5</v>
      </c>
      <c r="AW58">
        <v>6</v>
      </c>
      <c r="AX58">
        <v>2</v>
      </c>
      <c r="AY58">
        <f t="shared" si="26"/>
        <v>4.375</v>
      </c>
      <c r="AZ58">
        <f t="shared" si="11"/>
        <v>1</v>
      </c>
      <c r="BA58">
        <f t="shared" si="27"/>
        <v>4.625</v>
      </c>
      <c r="BB58">
        <f t="shared" si="12"/>
        <v>1</v>
      </c>
      <c r="BC58" t="s">
        <v>86</v>
      </c>
      <c r="BD58" t="s">
        <v>590</v>
      </c>
      <c r="BE58" t="s">
        <v>591</v>
      </c>
      <c r="BF58">
        <v>1</v>
      </c>
      <c r="BH58">
        <f t="shared" si="3"/>
        <v>1</v>
      </c>
      <c r="BI58">
        <v>1</v>
      </c>
      <c r="BJ58">
        <v>5</v>
      </c>
      <c r="BK58">
        <f t="shared" si="13"/>
        <v>1</v>
      </c>
      <c r="BL58" t="s">
        <v>168</v>
      </c>
      <c r="BM58" t="s">
        <v>90</v>
      </c>
      <c r="BN58" s="1">
        <v>8.9583333333333338E-3</v>
      </c>
      <c r="BO58" t="s">
        <v>592</v>
      </c>
      <c r="BP58" s="5" t="s">
        <v>1042</v>
      </c>
      <c r="BR58" s="11" t="b">
        <f t="shared" si="31"/>
        <v>0</v>
      </c>
      <c r="BS58" s="11" t="b">
        <f t="shared" si="31"/>
        <v>0</v>
      </c>
      <c r="BT58" s="11" t="b">
        <f t="shared" si="31"/>
        <v>0</v>
      </c>
      <c r="BU58" s="11" t="b">
        <f t="shared" si="31"/>
        <v>0</v>
      </c>
      <c r="BV58" s="11" t="b">
        <f t="shared" si="23"/>
        <v>0</v>
      </c>
      <c r="BW58" s="11" t="b">
        <f t="shared" si="23"/>
        <v>0</v>
      </c>
      <c r="BX58" s="5" t="s">
        <v>1068</v>
      </c>
      <c r="BY58" s="5" t="s">
        <v>1069</v>
      </c>
      <c r="BZ58" s="11" t="b">
        <f t="shared" si="14"/>
        <v>0</v>
      </c>
      <c r="CA58" s="11" t="b">
        <f t="shared" si="15"/>
        <v>0</v>
      </c>
      <c r="CB58" s="11" t="b">
        <f t="shared" si="32"/>
        <v>0</v>
      </c>
      <c r="CC58" s="11" t="b">
        <f t="shared" si="32"/>
        <v>0</v>
      </c>
      <c r="CD58" s="11" t="b">
        <f t="shared" si="32"/>
        <v>0</v>
      </c>
      <c r="CE58" s="11" t="b">
        <f t="shared" si="32"/>
        <v>0</v>
      </c>
      <c r="CF58" s="11" t="b">
        <f t="shared" si="32"/>
        <v>1</v>
      </c>
      <c r="CG58" s="11" t="b">
        <f t="shared" si="32"/>
        <v>0</v>
      </c>
      <c r="CH58" s="11" t="b">
        <f t="shared" si="32"/>
        <v>0</v>
      </c>
      <c r="CI58" s="11" t="b">
        <f t="shared" si="32"/>
        <v>0</v>
      </c>
      <c r="CJ58" s="11" t="b">
        <f t="shared" si="32"/>
        <v>0</v>
      </c>
      <c r="CK58" s="11" t="b">
        <f t="shared" si="32"/>
        <v>0</v>
      </c>
      <c r="CL58" s="11" t="b">
        <f t="shared" si="32"/>
        <v>0</v>
      </c>
      <c r="CM58" s="11" t="b">
        <f t="shared" si="32"/>
        <v>0</v>
      </c>
      <c r="CN58" s="11" t="b">
        <f t="shared" si="32"/>
        <v>0</v>
      </c>
      <c r="CO58" s="11" t="b">
        <f t="shared" si="25"/>
        <v>0</v>
      </c>
      <c r="CP58" s="11" t="b">
        <f t="shared" si="28"/>
        <v>0</v>
      </c>
      <c r="CQ58" s="11" t="b">
        <f t="shared" si="19"/>
        <v>0</v>
      </c>
    </row>
    <row r="59" spans="1:96">
      <c r="A59" t="s">
        <v>593</v>
      </c>
      <c r="B59" t="s">
        <v>594</v>
      </c>
      <c r="C59" t="s">
        <v>562</v>
      </c>
      <c r="D59" t="s">
        <v>54</v>
      </c>
      <c r="E59" t="s">
        <v>82</v>
      </c>
      <c r="F59" t="s">
        <v>116</v>
      </c>
      <c r="G59">
        <f t="shared" si="29"/>
        <v>0</v>
      </c>
      <c r="H59">
        <f t="shared" si="29"/>
        <v>1</v>
      </c>
      <c r="I59">
        <f t="shared" si="29"/>
        <v>0</v>
      </c>
      <c r="J59">
        <f t="shared" si="29"/>
        <v>0</v>
      </c>
      <c r="K59">
        <f t="shared" si="6"/>
        <v>1</v>
      </c>
      <c r="L59" t="s">
        <v>72</v>
      </c>
      <c r="M59" t="s">
        <v>58</v>
      </c>
      <c r="N59" t="str">
        <f t="shared" si="7"/>
        <v>Portugal</v>
      </c>
      <c r="O59" t="s">
        <v>59</v>
      </c>
      <c r="P59" t="s">
        <v>60</v>
      </c>
      <c r="Q59">
        <v>1</v>
      </c>
      <c r="R59">
        <v>5</v>
      </c>
      <c r="S59">
        <v>3</v>
      </c>
      <c r="T59">
        <v>4</v>
      </c>
      <c r="U59">
        <v>6</v>
      </c>
      <c r="V59">
        <v>6</v>
      </c>
      <c r="W59">
        <v>5</v>
      </c>
      <c r="X59">
        <f t="shared" si="8"/>
        <v>-0.20833333333333334</v>
      </c>
      <c r="Y59">
        <f t="shared" si="9"/>
        <v>-4.1666666666666664E-2</v>
      </c>
      <c r="Z59">
        <v>2</v>
      </c>
      <c r="AA59">
        <v>1</v>
      </c>
      <c r="AB59">
        <v>2</v>
      </c>
      <c r="AC59">
        <v>2</v>
      </c>
      <c r="AD59">
        <v>2</v>
      </c>
      <c r="AE59">
        <v>5</v>
      </c>
      <c r="AF59">
        <v>4</v>
      </c>
      <c r="AG59">
        <v>2</v>
      </c>
      <c r="AH59">
        <v>4</v>
      </c>
      <c r="AI59" s="35">
        <v>4</v>
      </c>
      <c r="AJ59">
        <v>1</v>
      </c>
      <c r="AK59">
        <v>1</v>
      </c>
      <c r="AL59">
        <v>1</v>
      </c>
      <c r="AM59">
        <v>5</v>
      </c>
      <c r="AN59">
        <v>4</v>
      </c>
      <c r="AO59">
        <v>4</v>
      </c>
      <c r="AP59">
        <v>4</v>
      </c>
      <c r="AQ59">
        <v>3</v>
      </c>
      <c r="AR59">
        <v>2</v>
      </c>
      <c r="AS59">
        <v>3</v>
      </c>
      <c r="AT59">
        <v>5</v>
      </c>
      <c r="AU59">
        <v>3</v>
      </c>
      <c r="AV59">
        <f t="shared" si="10"/>
        <v>3.2</v>
      </c>
      <c r="AW59">
        <v>6</v>
      </c>
      <c r="AX59">
        <v>2</v>
      </c>
      <c r="AY59">
        <f t="shared" si="26"/>
        <v>3</v>
      </c>
      <c r="AZ59">
        <f t="shared" si="11"/>
        <v>0</v>
      </c>
      <c r="BA59">
        <f t="shared" si="27"/>
        <v>2.75</v>
      </c>
      <c r="BB59">
        <f t="shared" si="12"/>
        <v>0</v>
      </c>
      <c r="BC59" t="s">
        <v>282</v>
      </c>
      <c r="BD59" t="s">
        <v>595</v>
      </c>
      <c r="BE59" t="s">
        <v>596</v>
      </c>
      <c r="BF59">
        <v>2</v>
      </c>
      <c r="BH59">
        <f t="shared" si="3"/>
        <v>2</v>
      </c>
      <c r="BI59">
        <v>1</v>
      </c>
      <c r="BJ59">
        <v>4</v>
      </c>
      <c r="BK59">
        <f t="shared" si="13"/>
        <v>1</v>
      </c>
      <c r="BL59" t="s">
        <v>292</v>
      </c>
      <c r="BM59" t="s">
        <v>286</v>
      </c>
      <c r="BN59" s="1">
        <v>3.1828703703703702E-3</v>
      </c>
      <c r="BP59" s="5" t="s">
        <v>1041</v>
      </c>
      <c r="BR59" s="11" t="b">
        <f t="shared" si="31"/>
        <v>0</v>
      </c>
      <c r="BS59" s="11" t="b">
        <f t="shared" si="31"/>
        <v>0</v>
      </c>
      <c r="BT59" s="11" t="b">
        <f t="shared" si="31"/>
        <v>0</v>
      </c>
      <c r="BU59" s="11" t="b">
        <f t="shared" si="31"/>
        <v>0</v>
      </c>
      <c r="BV59" s="11" t="b">
        <f t="shared" si="23"/>
        <v>0</v>
      </c>
      <c r="BW59" s="11" t="b">
        <f t="shared" si="23"/>
        <v>0</v>
      </c>
      <c r="BZ59" s="11" t="b">
        <f t="shared" si="14"/>
        <v>0</v>
      </c>
      <c r="CA59" s="11" t="b">
        <f t="shared" si="15"/>
        <v>0</v>
      </c>
      <c r="CB59" s="11" t="b">
        <f t="shared" si="32"/>
        <v>0</v>
      </c>
      <c r="CC59" s="11" t="b">
        <f t="shared" si="32"/>
        <v>0</v>
      </c>
      <c r="CD59" s="11" t="b">
        <f t="shared" si="32"/>
        <v>0</v>
      </c>
      <c r="CE59" s="11" t="b">
        <f t="shared" si="32"/>
        <v>0</v>
      </c>
      <c r="CF59" s="11" t="b">
        <f t="shared" si="32"/>
        <v>0</v>
      </c>
      <c r="CG59" s="11" t="b">
        <f t="shared" si="32"/>
        <v>0</v>
      </c>
      <c r="CH59" s="11" t="b">
        <f t="shared" si="32"/>
        <v>0</v>
      </c>
      <c r="CI59" s="11" t="b">
        <f t="shared" si="32"/>
        <v>0</v>
      </c>
      <c r="CJ59" s="11" t="b">
        <f t="shared" si="32"/>
        <v>0</v>
      </c>
      <c r="CK59" s="11" t="b">
        <f t="shared" si="32"/>
        <v>0</v>
      </c>
      <c r="CL59" s="11" t="b">
        <f t="shared" si="32"/>
        <v>0</v>
      </c>
      <c r="CM59" s="11" t="b">
        <f t="shared" si="32"/>
        <v>0</v>
      </c>
      <c r="CN59" s="11" t="b">
        <f t="shared" si="32"/>
        <v>0</v>
      </c>
      <c r="CO59" s="11" t="b">
        <f t="shared" si="25"/>
        <v>0</v>
      </c>
      <c r="CP59" s="11" t="b">
        <f t="shared" si="28"/>
        <v>0</v>
      </c>
      <c r="CQ59" s="11" t="b">
        <f t="shared" si="19"/>
        <v>0</v>
      </c>
    </row>
    <row r="60" spans="1:96">
      <c r="A60" t="s">
        <v>597</v>
      </c>
      <c r="B60" t="s">
        <v>598</v>
      </c>
      <c r="C60" t="s">
        <v>562</v>
      </c>
      <c r="D60" t="s">
        <v>70</v>
      </c>
      <c r="E60" t="s">
        <v>144</v>
      </c>
      <c r="F60" t="s">
        <v>83</v>
      </c>
      <c r="G60">
        <f t="shared" si="29"/>
        <v>0</v>
      </c>
      <c r="H60">
        <f t="shared" si="29"/>
        <v>0</v>
      </c>
      <c r="I60">
        <f t="shared" si="29"/>
        <v>1</v>
      </c>
      <c r="J60">
        <f t="shared" si="29"/>
        <v>0</v>
      </c>
      <c r="K60">
        <f t="shared" si="6"/>
        <v>1</v>
      </c>
      <c r="L60" t="s">
        <v>96</v>
      </c>
      <c r="M60" t="s">
        <v>599</v>
      </c>
      <c r="N60" t="str">
        <f t="shared" si="7"/>
        <v>i was born here??</v>
      </c>
      <c r="O60" t="s">
        <v>59</v>
      </c>
      <c r="P60" t="s">
        <v>98</v>
      </c>
      <c r="Q60">
        <v>5</v>
      </c>
      <c r="R60">
        <v>3</v>
      </c>
      <c r="S60">
        <v>5</v>
      </c>
      <c r="T60">
        <v>3</v>
      </c>
      <c r="U60">
        <v>5</v>
      </c>
      <c r="V60">
        <v>4</v>
      </c>
      <c r="W60">
        <v>2</v>
      </c>
      <c r="X60">
        <f t="shared" si="8"/>
        <v>0.16666666666666666</v>
      </c>
      <c r="Y60">
        <f t="shared" si="9"/>
        <v>0</v>
      </c>
      <c r="Z60">
        <v>1</v>
      </c>
      <c r="AA60">
        <v>2</v>
      </c>
      <c r="AB60">
        <v>1</v>
      </c>
      <c r="AC60">
        <v>1</v>
      </c>
      <c r="AD60">
        <v>3</v>
      </c>
      <c r="AE60">
        <v>4</v>
      </c>
      <c r="AF60">
        <v>2</v>
      </c>
      <c r="AG60">
        <v>4</v>
      </c>
      <c r="AH60">
        <v>2</v>
      </c>
      <c r="AI60" s="35">
        <v>1</v>
      </c>
      <c r="AJ60">
        <v>1</v>
      </c>
      <c r="AK60">
        <v>2</v>
      </c>
      <c r="AL60">
        <v>0</v>
      </c>
      <c r="AM60">
        <v>5</v>
      </c>
      <c r="AN60">
        <v>3</v>
      </c>
      <c r="AO60">
        <v>5</v>
      </c>
      <c r="AP60">
        <v>3</v>
      </c>
      <c r="AQ60">
        <v>3</v>
      </c>
      <c r="AR60">
        <v>3</v>
      </c>
      <c r="AS60">
        <v>3</v>
      </c>
      <c r="AT60">
        <v>2</v>
      </c>
      <c r="AU60">
        <v>2</v>
      </c>
      <c r="AV60">
        <f t="shared" si="10"/>
        <v>2.6</v>
      </c>
      <c r="AW60">
        <v>6</v>
      </c>
      <c r="AX60">
        <v>2</v>
      </c>
      <c r="AY60">
        <f t="shared" si="26"/>
        <v>2.5</v>
      </c>
      <c r="AZ60">
        <f t="shared" si="11"/>
        <v>0</v>
      </c>
      <c r="BA60">
        <f t="shared" si="27"/>
        <v>2</v>
      </c>
      <c r="BB60">
        <f t="shared" si="12"/>
        <v>0</v>
      </c>
      <c r="BC60" t="s">
        <v>282</v>
      </c>
      <c r="BD60" t="s">
        <v>358</v>
      </c>
      <c r="BE60" t="s">
        <v>527</v>
      </c>
      <c r="BF60">
        <v>2</v>
      </c>
      <c r="BH60">
        <f t="shared" si="3"/>
        <v>2</v>
      </c>
      <c r="BI60">
        <v>2</v>
      </c>
      <c r="BJ60">
        <v>5</v>
      </c>
      <c r="BK60">
        <f t="shared" si="13"/>
        <v>1</v>
      </c>
      <c r="BL60" t="s">
        <v>600</v>
      </c>
      <c r="BM60" t="s">
        <v>601</v>
      </c>
      <c r="BN60" s="1">
        <v>4.6874999999999998E-3</v>
      </c>
      <c r="BO60" t="s">
        <v>602</v>
      </c>
      <c r="BP60" s="5" t="s">
        <v>1042</v>
      </c>
      <c r="BR60" s="11" t="b">
        <f t="shared" ref="BR60:BU79" si="33">ISNUMBER(SEARCH(BR$2,$BQ60))</f>
        <v>0</v>
      </c>
      <c r="BS60" s="11" t="b">
        <f t="shared" si="33"/>
        <v>0</v>
      </c>
      <c r="BT60" s="11" t="b">
        <f t="shared" si="33"/>
        <v>0</v>
      </c>
      <c r="BU60" s="11" t="b">
        <f t="shared" si="33"/>
        <v>0</v>
      </c>
      <c r="BV60" s="11" t="b">
        <f t="shared" si="23"/>
        <v>0</v>
      </c>
      <c r="BW60" s="11" t="b">
        <f t="shared" si="23"/>
        <v>0</v>
      </c>
      <c r="BX60" s="5" t="s">
        <v>1061</v>
      </c>
      <c r="BY60" s="5" t="s">
        <v>1070</v>
      </c>
      <c r="BZ60" s="11" t="b">
        <f t="shared" si="14"/>
        <v>0</v>
      </c>
      <c r="CA60" s="11" t="b">
        <f t="shared" si="15"/>
        <v>1</v>
      </c>
      <c r="CB60" s="11" t="b">
        <f t="shared" si="32"/>
        <v>1</v>
      </c>
      <c r="CC60" s="11" t="b">
        <f t="shared" si="32"/>
        <v>0</v>
      </c>
      <c r="CD60" s="11" t="b">
        <f t="shared" si="32"/>
        <v>0</v>
      </c>
      <c r="CE60" s="11" t="b">
        <f t="shared" si="32"/>
        <v>0</v>
      </c>
      <c r="CF60" s="11" t="b">
        <f t="shared" si="32"/>
        <v>0</v>
      </c>
      <c r="CG60" s="11" t="b">
        <f t="shared" si="32"/>
        <v>0</v>
      </c>
      <c r="CH60" s="11" t="b">
        <f t="shared" si="32"/>
        <v>0</v>
      </c>
      <c r="CI60" s="11" t="b">
        <f t="shared" si="32"/>
        <v>0</v>
      </c>
      <c r="CJ60" s="11" t="b">
        <f t="shared" si="32"/>
        <v>0</v>
      </c>
      <c r="CK60" s="11" t="b">
        <f t="shared" si="32"/>
        <v>0</v>
      </c>
      <c r="CL60" s="11" t="b">
        <f t="shared" si="32"/>
        <v>0</v>
      </c>
      <c r="CM60" s="11" t="b">
        <f t="shared" si="32"/>
        <v>0</v>
      </c>
      <c r="CN60" s="11" t="b">
        <f t="shared" si="32"/>
        <v>0</v>
      </c>
      <c r="CO60" s="11" t="b">
        <f t="shared" si="25"/>
        <v>0</v>
      </c>
      <c r="CP60" s="11" t="b">
        <f t="shared" si="28"/>
        <v>0</v>
      </c>
      <c r="CQ60" s="11" t="b">
        <f t="shared" si="19"/>
        <v>0</v>
      </c>
    </row>
    <row r="61" spans="1:96">
      <c r="A61" t="s">
        <v>603</v>
      </c>
      <c r="B61" t="s">
        <v>604</v>
      </c>
      <c r="C61" t="s">
        <v>562</v>
      </c>
      <c r="D61" t="s">
        <v>70</v>
      </c>
      <c r="E61" t="s">
        <v>55</v>
      </c>
      <c r="F61" t="s">
        <v>56</v>
      </c>
      <c r="G61">
        <f t="shared" si="29"/>
        <v>0</v>
      </c>
      <c r="H61">
        <f t="shared" si="29"/>
        <v>0</v>
      </c>
      <c r="I61">
        <f t="shared" si="29"/>
        <v>0</v>
      </c>
      <c r="J61">
        <f t="shared" si="29"/>
        <v>1</v>
      </c>
      <c r="K61">
        <f t="shared" si="6"/>
        <v>1</v>
      </c>
      <c r="L61" t="s">
        <v>72</v>
      </c>
      <c r="M61" t="s">
        <v>254</v>
      </c>
      <c r="N61" t="str">
        <f t="shared" si="7"/>
        <v>Poland</v>
      </c>
      <c r="O61" t="s">
        <v>59</v>
      </c>
      <c r="P61" t="s">
        <v>444</v>
      </c>
      <c r="Q61">
        <v>3</v>
      </c>
      <c r="R61">
        <v>2</v>
      </c>
      <c r="S61">
        <v>3</v>
      </c>
      <c r="T61">
        <v>4</v>
      </c>
      <c r="U61">
        <v>4</v>
      </c>
      <c r="V61">
        <v>5</v>
      </c>
      <c r="W61">
        <v>3</v>
      </c>
      <c r="X61">
        <f t="shared" si="8"/>
        <v>0</v>
      </c>
      <c r="Y61">
        <f t="shared" si="9"/>
        <v>8.3333333333333329E-2</v>
      </c>
      <c r="Z61">
        <v>5</v>
      </c>
      <c r="AA61">
        <v>4</v>
      </c>
      <c r="AB61">
        <v>5</v>
      </c>
      <c r="AC61">
        <v>4</v>
      </c>
      <c r="AD61">
        <v>5</v>
      </c>
      <c r="AE61">
        <v>6</v>
      </c>
      <c r="AF61">
        <v>4</v>
      </c>
      <c r="AG61">
        <v>1</v>
      </c>
      <c r="AH61">
        <v>5</v>
      </c>
      <c r="AI61" s="35">
        <v>5</v>
      </c>
      <c r="AJ61">
        <v>5</v>
      </c>
      <c r="AK61">
        <v>6</v>
      </c>
      <c r="AL61">
        <v>6</v>
      </c>
      <c r="AM61">
        <v>6</v>
      </c>
      <c r="AN61">
        <v>6</v>
      </c>
      <c r="AO61">
        <v>4</v>
      </c>
      <c r="AP61">
        <v>3</v>
      </c>
      <c r="AQ61">
        <v>6</v>
      </c>
      <c r="AR61">
        <v>6</v>
      </c>
      <c r="AS61">
        <v>6</v>
      </c>
      <c r="AT61">
        <v>6</v>
      </c>
      <c r="AU61">
        <v>6</v>
      </c>
      <c r="AV61">
        <f t="shared" si="10"/>
        <v>6</v>
      </c>
      <c r="AW61">
        <v>6</v>
      </c>
      <c r="AX61">
        <v>2</v>
      </c>
      <c r="AY61">
        <f t="shared" si="26"/>
        <v>5.125</v>
      </c>
      <c r="AZ61">
        <f t="shared" si="11"/>
        <v>1</v>
      </c>
      <c r="BA61">
        <f t="shared" si="27"/>
        <v>4.75</v>
      </c>
      <c r="BB61">
        <f t="shared" si="12"/>
        <v>1</v>
      </c>
      <c r="BC61" t="s">
        <v>282</v>
      </c>
      <c r="BD61" t="s">
        <v>367</v>
      </c>
      <c r="BE61" t="s">
        <v>368</v>
      </c>
      <c r="BF61">
        <v>0</v>
      </c>
      <c r="BG61">
        <v>2</v>
      </c>
      <c r="BH61">
        <f t="shared" si="3"/>
        <v>2</v>
      </c>
      <c r="BI61">
        <v>1</v>
      </c>
      <c r="BJ61">
        <v>2</v>
      </c>
      <c r="BK61">
        <f t="shared" si="13"/>
        <v>1</v>
      </c>
      <c r="BL61" t="s">
        <v>292</v>
      </c>
      <c r="BM61" t="s">
        <v>286</v>
      </c>
      <c r="BN61" s="1">
        <v>9.3055555555555548E-3</v>
      </c>
      <c r="BO61" t="s">
        <v>605</v>
      </c>
      <c r="BP61" s="5" t="s">
        <v>1051</v>
      </c>
      <c r="BR61" s="11" t="b">
        <f t="shared" si="33"/>
        <v>0</v>
      </c>
      <c r="BS61" s="11" t="b">
        <f t="shared" si="33"/>
        <v>0</v>
      </c>
      <c r="BT61" s="11" t="b">
        <f t="shared" si="33"/>
        <v>0</v>
      </c>
      <c r="BU61" s="11" t="b">
        <f t="shared" si="33"/>
        <v>0</v>
      </c>
      <c r="BV61" s="11" t="b">
        <f t="shared" si="23"/>
        <v>0</v>
      </c>
      <c r="BW61" s="11" t="b">
        <f t="shared" si="23"/>
        <v>0</v>
      </c>
      <c r="BX61" s="5" t="s">
        <v>1071</v>
      </c>
      <c r="BZ61" s="11" t="b">
        <f t="shared" si="14"/>
        <v>0</v>
      </c>
      <c r="CA61" s="11" t="b">
        <f t="shared" si="15"/>
        <v>0</v>
      </c>
      <c r="CB61" s="11" t="b">
        <f t="shared" si="32"/>
        <v>0</v>
      </c>
      <c r="CC61" s="11" t="b">
        <f t="shared" si="32"/>
        <v>0</v>
      </c>
      <c r="CD61" s="11" t="b">
        <f t="shared" si="32"/>
        <v>0</v>
      </c>
      <c r="CE61" s="11" t="b">
        <f t="shared" si="32"/>
        <v>0</v>
      </c>
      <c r="CF61" s="11" t="b">
        <f t="shared" si="32"/>
        <v>0</v>
      </c>
      <c r="CG61" s="11" t="b">
        <f t="shared" si="32"/>
        <v>0</v>
      </c>
      <c r="CH61" s="11" t="b">
        <f t="shared" si="32"/>
        <v>1</v>
      </c>
      <c r="CI61" s="11" t="b">
        <f t="shared" si="32"/>
        <v>0</v>
      </c>
      <c r="CJ61" s="11" t="b">
        <f t="shared" si="32"/>
        <v>0</v>
      </c>
      <c r="CK61" s="11" t="b">
        <f t="shared" si="32"/>
        <v>0</v>
      </c>
      <c r="CL61" s="11" t="b">
        <f t="shared" si="32"/>
        <v>0</v>
      </c>
      <c r="CM61" s="11" t="b">
        <f t="shared" si="32"/>
        <v>0</v>
      </c>
      <c r="CN61" s="11" t="b">
        <f t="shared" si="32"/>
        <v>0</v>
      </c>
      <c r="CO61" s="11" t="b">
        <f t="shared" si="25"/>
        <v>0</v>
      </c>
      <c r="CP61" s="11" t="b">
        <f t="shared" si="28"/>
        <v>0</v>
      </c>
      <c r="CQ61" s="11" t="b">
        <f t="shared" si="19"/>
        <v>0</v>
      </c>
      <c r="CR61" t="s">
        <v>92</v>
      </c>
    </row>
    <row r="62" spans="1:96">
      <c r="A62" t="s">
        <v>606</v>
      </c>
      <c r="B62" t="s">
        <v>607</v>
      </c>
      <c r="C62" t="s">
        <v>562</v>
      </c>
      <c r="D62" t="s">
        <v>54</v>
      </c>
      <c r="E62" t="s">
        <v>71</v>
      </c>
      <c r="F62" t="s">
        <v>116</v>
      </c>
      <c r="G62">
        <f t="shared" si="29"/>
        <v>0</v>
      </c>
      <c r="H62">
        <f t="shared" si="29"/>
        <v>1</v>
      </c>
      <c r="I62">
        <f t="shared" si="29"/>
        <v>0</v>
      </c>
      <c r="J62">
        <f t="shared" si="29"/>
        <v>0</v>
      </c>
      <c r="K62">
        <f t="shared" si="6"/>
        <v>1</v>
      </c>
      <c r="L62" t="s">
        <v>72</v>
      </c>
      <c r="M62" t="s">
        <v>608</v>
      </c>
      <c r="N62" t="str">
        <f t="shared" si="7"/>
        <v>greece</v>
      </c>
      <c r="O62" t="s">
        <v>74</v>
      </c>
      <c r="P62" t="s">
        <v>60</v>
      </c>
      <c r="Q62">
        <v>3</v>
      </c>
      <c r="R62">
        <v>4</v>
      </c>
      <c r="S62">
        <v>3</v>
      </c>
      <c r="T62">
        <v>3</v>
      </c>
      <c r="U62">
        <v>5</v>
      </c>
      <c r="V62">
        <v>4</v>
      </c>
      <c r="W62">
        <v>5</v>
      </c>
      <c r="X62">
        <f t="shared" si="8"/>
        <v>-4.1666666666666664E-2</v>
      </c>
      <c r="Y62">
        <f t="shared" si="9"/>
        <v>-0.125</v>
      </c>
      <c r="Z62">
        <v>6</v>
      </c>
      <c r="AA62">
        <v>6</v>
      </c>
      <c r="AB62">
        <v>6</v>
      </c>
      <c r="AC62">
        <v>6</v>
      </c>
      <c r="AD62">
        <v>6</v>
      </c>
      <c r="AE62">
        <v>6</v>
      </c>
      <c r="AF62">
        <v>5</v>
      </c>
      <c r="AG62">
        <v>1</v>
      </c>
      <c r="AH62">
        <v>5</v>
      </c>
      <c r="AI62" s="35">
        <v>6</v>
      </c>
      <c r="AJ62">
        <v>6</v>
      </c>
      <c r="AK62">
        <v>6</v>
      </c>
      <c r="AL62">
        <v>6</v>
      </c>
      <c r="AM62">
        <v>6</v>
      </c>
      <c r="AN62">
        <v>6</v>
      </c>
      <c r="AO62">
        <v>6</v>
      </c>
      <c r="AP62">
        <v>6</v>
      </c>
      <c r="AQ62">
        <v>6</v>
      </c>
      <c r="AR62">
        <v>6</v>
      </c>
      <c r="AS62">
        <v>6</v>
      </c>
      <c r="AT62">
        <v>6</v>
      </c>
      <c r="AU62">
        <v>6</v>
      </c>
      <c r="AV62">
        <f t="shared" si="10"/>
        <v>6</v>
      </c>
      <c r="AW62">
        <v>6</v>
      </c>
      <c r="AX62">
        <v>4</v>
      </c>
      <c r="AY62">
        <f t="shared" si="26"/>
        <v>6</v>
      </c>
      <c r="AZ62">
        <f t="shared" si="11"/>
        <v>1</v>
      </c>
      <c r="BA62">
        <f t="shared" si="27"/>
        <v>5.75</v>
      </c>
      <c r="BB62">
        <f t="shared" si="12"/>
        <v>1</v>
      </c>
      <c r="BC62" t="s">
        <v>282</v>
      </c>
      <c r="BD62" t="s">
        <v>609</v>
      </c>
      <c r="BE62" t="s">
        <v>610</v>
      </c>
      <c r="BF62">
        <v>0</v>
      </c>
      <c r="BG62">
        <v>2</v>
      </c>
      <c r="BH62">
        <f t="shared" si="3"/>
        <v>2</v>
      </c>
      <c r="BI62">
        <v>1</v>
      </c>
      <c r="BJ62">
        <v>2</v>
      </c>
      <c r="BK62">
        <f t="shared" si="13"/>
        <v>1</v>
      </c>
      <c r="BL62" t="s">
        <v>292</v>
      </c>
      <c r="BM62" t="s">
        <v>286</v>
      </c>
      <c r="BN62" t="s">
        <v>611</v>
      </c>
      <c r="BO62" t="s">
        <v>612</v>
      </c>
      <c r="BP62" s="5" t="s">
        <v>736</v>
      </c>
      <c r="BQ62" s="5" t="s">
        <v>1151</v>
      </c>
      <c r="BR62" s="11" t="b">
        <f t="shared" si="33"/>
        <v>0</v>
      </c>
      <c r="BS62" s="11" t="b">
        <f t="shared" si="33"/>
        <v>1</v>
      </c>
      <c r="BT62" s="11" t="b">
        <f t="shared" si="33"/>
        <v>0</v>
      </c>
      <c r="BU62" s="11" t="b">
        <f t="shared" si="33"/>
        <v>0</v>
      </c>
      <c r="BV62" s="11" t="b">
        <f t="shared" si="23"/>
        <v>0</v>
      </c>
      <c r="BW62" s="11" t="b">
        <f t="shared" si="23"/>
        <v>0</v>
      </c>
      <c r="BZ62" s="11" t="b">
        <f t="shared" si="14"/>
        <v>0</v>
      </c>
      <c r="CA62" s="11" t="b">
        <f t="shared" si="15"/>
        <v>0</v>
      </c>
      <c r="CB62" s="11" t="b">
        <f t="shared" si="32"/>
        <v>0</v>
      </c>
      <c r="CC62" s="11" t="b">
        <f t="shared" si="32"/>
        <v>0</v>
      </c>
      <c r="CD62" s="11" t="b">
        <f t="shared" si="32"/>
        <v>0</v>
      </c>
      <c r="CE62" s="11" t="b">
        <f t="shared" si="32"/>
        <v>0</v>
      </c>
      <c r="CF62" s="11" t="b">
        <f t="shared" si="32"/>
        <v>0</v>
      </c>
      <c r="CG62" s="11" t="b">
        <f t="shared" si="32"/>
        <v>0</v>
      </c>
      <c r="CH62" s="11" t="b">
        <f t="shared" si="32"/>
        <v>0</v>
      </c>
      <c r="CI62" s="11" t="b">
        <f t="shared" si="32"/>
        <v>0</v>
      </c>
      <c r="CJ62" s="11" t="b">
        <f t="shared" si="32"/>
        <v>0</v>
      </c>
      <c r="CK62" s="11" t="b">
        <f t="shared" si="32"/>
        <v>0</v>
      </c>
      <c r="CL62" s="11" t="b">
        <f t="shared" si="32"/>
        <v>0</v>
      </c>
      <c r="CM62" s="11" t="b">
        <f t="shared" si="32"/>
        <v>0</v>
      </c>
      <c r="CN62" s="11" t="b">
        <f t="shared" si="32"/>
        <v>0</v>
      </c>
      <c r="CO62" s="11" t="b">
        <f t="shared" si="25"/>
        <v>0</v>
      </c>
      <c r="CP62" s="11" t="b">
        <f t="shared" si="28"/>
        <v>0</v>
      </c>
      <c r="CQ62" s="11" t="b">
        <f t="shared" si="19"/>
        <v>0</v>
      </c>
    </row>
    <row r="63" spans="1:96">
      <c r="A63" t="s">
        <v>613</v>
      </c>
      <c r="B63" t="s">
        <v>614</v>
      </c>
      <c r="C63" t="s">
        <v>562</v>
      </c>
      <c r="D63" t="s">
        <v>54</v>
      </c>
      <c r="E63" t="s">
        <v>144</v>
      </c>
      <c r="F63" t="s">
        <v>116</v>
      </c>
      <c r="G63">
        <f t="shared" si="29"/>
        <v>0</v>
      </c>
      <c r="H63">
        <f t="shared" si="29"/>
        <v>1</v>
      </c>
      <c r="I63">
        <f t="shared" si="29"/>
        <v>0</v>
      </c>
      <c r="J63">
        <f t="shared" si="29"/>
        <v>0</v>
      </c>
      <c r="K63">
        <f t="shared" si="6"/>
        <v>1</v>
      </c>
      <c r="L63" t="s">
        <v>57</v>
      </c>
      <c r="M63" t="s">
        <v>254</v>
      </c>
      <c r="N63" t="str">
        <f t="shared" si="7"/>
        <v>Poland</v>
      </c>
      <c r="O63" t="s">
        <v>59</v>
      </c>
      <c r="P63" t="s">
        <v>60</v>
      </c>
      <c r="Q63">
        <v>3</v>
      </c>
      <c r="R63">
        <v>1</v>
      </c>
      <c r="S63">
        <v>3</v>
      </c>
      <c r="T63">
        <v>2</v>
      </c>
      <c r="U63">
        <v>1</v>
      </c>
      <c r="V63">
        <v>3</v>
      </c>
      <c r="W63">
        <v>1</v>
      </c>
      <c r="X63">
        <f t="shared" si="8"/>
        <v>0.125</v>
      </c>
      <c r="Y63">
        <f t="shared" si="9"/>
        <v>0.125</v>
      </c>
      <c r="Z63">
        <v>6</v>
      </c>
      <c r="AA63">
        <v>6</v>
      </c>
      <c r="AB63">
        <v>4</v>
      </c>
      <c r="AC63">
        <v>4</v>
      </c>
      <c r="AD63">
        <v>6</v>
      </c>
      <c r="AE63">
        <v>6</v>
      </c>
      <c r="AF63">
        <v>5</v>
      </c>
      <c r="AG63">
        <v>2</v>
      </c>
      <c r="AH63">
        <v>4</v>
      </c>
      <c r="AI63" s="35">
        <v>5</v>
      </c>
      <c r="AJ63">
        <v>3</v>
      </c>
      <c r="AK63">
        <v>4</v>
      </c>
      <c r="AL63">
        <v>4</v>
      </c>
      <c r="AM63">
        <v>4</v>
      </c>
      <c r="AN63">
        <v>4</v>
      </c>
      <c r="AO63">
        <v>4</v>
      </c>
      <c r="AP63">
        <v>4</v>
      </c>
      <c r="AQ63">
        <v>4</v>
      </c>
      <c r="AR63">
        <v>2</v>
      </c>
      <c r="AS63">
        <v>3</v>
      </c>
      <c r="AT63">
        <v>4</v>
      </c>
      <c r="AU63">
        <v>4</v>
      </c>
      <c r="AV63">
        <f t="shared" si="10"/>
        <v>3.4</v>
      </c>
      <c r="AW63">
        <v>6</v>
      </c>
      <c r="AX63">
        <v>2</v>
      </c>
      <c r="AY63">
        <f t="shared" si="26"/>
        <v>4</v>
      </c>
      <c r="AZ63">
        <f t="shared" si="11"/>
        <v>1</v>
      </c>
      <c r="BA63">
        <f t="shared" si="27"/>
        <v>5.125</v>
      </c>
      <c r="BB63">
        <f t="shared" si="12"/>
        <v>1</v>
      </c>
      <c r="BC63" t="s">
        <v>145</v>
      </c>
      <c r="BD63" t="s">
        <v>615</v>
      </c>
      <c r="BE63" t="s">
        <v>616</v>
      </c>
      <c r="BF63">
        <v>1</v>
      </c>
      <c r="BH63">
        <f t="shared" si="3"/>
        <v>1</v>
      </c>
      <c r="BI63">
        <v>1</v>
      </c>
      <c r="BJ63">
        <v>1</v>
      </c>
      <c r="BK63">
        <f t="shared" si="13"/>
        <v>0</v>
      </c>
      <c r="BL63" t="s">
        <v>453</v>
      </c>
      <c r="BM63" t="s">
        <v>149</v>
      </c>
      <c r="BN63" s="1">
        <v>1.9444444444444442E-3</v>
      </c>
      <c r="BP63" s="5" t="s">
        <v>1041</v>
      </c>
      <c r="BR63" s="11" t="b">
        <f t="shared" si="33"/>
        <v>0</v>
      </c>
      <c r="BS63" s="11" t="b">
        <f t="shared" si="33"/>
        <v>0</v>
      </c>
      <c r="BT63" s="11" t="b">
        <f t="shared" si="33"/>
        <v>0</v>
      </c>
      <c r="BU63" s="11" t="b">
        <f t="shared" si="33"/>
        <v>0</v>
      </c>
      <c r="BV63" s="11" t="b">
        <f t="shared" si="23"/>
        <v>0</v>
      </c>
      <c r="BW63" s="11" t="b">
        <f t="shared" si="23"/>
        <v>0</v>
      </c>
      <c r="BZ63" s="11" t="b">
        <f t="shared" si="14"/>
        <v>0</v>
      </c>
      <c r="CA63" s="11" t="b">
        <f t="shared" si="15"/>
        <v>0</v>
      </c>
      <c r="CB63" s="11" t="b">
        <f t="shared" si="32"/>
        <v>0</v>
      </c>
      <c r="CC63" s="11" t="b">
        <f t="shared" si="32"/>
        <v>0</v>
      </c>
      <c r="CD63" s="11" t="b">
        <f t="shared" si="32"/>
        <v>0</v>
      </c>
      <c r="CE63" s="11" t="b">
        <f t="shared" si="32"/>
        <v>0</v>
      </c>
      <c r="CF63" s="11" t="b">
        <f t="shared" si="32"/>
        <v>0</v>
      </c>
      <c r="CG63" s="11" t="b">
        <f t="shared" si="32"/>
        <v>0</v>
      </c>
      <c r="CH63" s="11" t="b">
        <f t="shared" si="32"/>
        <v>0</v>
      </c>
      <c r="CI63" s="11" t="b">
        <f t="shared" si="32"/>
        <v>0</v>
      </c>
      <c r="CJ63" s="11" t="b">
        <f t="shared" si="32"/>
        <v>0</v>
      </c>
      <c r="CK63" s="11" t="b">
        <f t="shared" si="32"/>
        <v>0</v>
      </c>
      <c r="CL63" s="11" t="b">
        <f t="shared" si="32"/>
        <v>0</v>
      </c>
      <c r="CM63" s="11" t="b">
        <f t="shared" si="32"/>
        <v>0</v>
      </c>
      <c r="CN63" s="11" t="b">
        <f t="shared" si="32"/>
        <v>0</v>
      </c>
      <c r="CO63" s="11" t="b">
        <f t="shared" si="25"/>
        <v>0</v>
      </c>
      <c r="CP63" s="11" t="b">
        <f t="shared" si="28"/>
        <v>0</v>
      </c>
      <c r="CQ63" s="11" t="b">
        <f t="shared" si="19"/>
        <v>0</v>
      </c>
    </row>
    <row r="64" spans="1:96">
      <c r="A64" t="s">
        <v>617</v>
      </c>
      <c r="B64" t="s">
        <v>618</v>
      </c>
      <c r="C64" t="s">
        <v>562</v>
      </c>
      <c r="D64" t="s">
        <v>54</v>
      </c>
      <c r="E64" t="s">
        <v>82</v>
      </c>
      <c r="F64" t="s">
        <v>116</v>
      </c>
      <c r="G64">
        <f t="shared" si="29"/>
        <v>0</v>
      </c>
      <c r="H64">
        <f t="shared" si="29"/>
        <v>1</v>
      </c>
      <c r="I64">
        <f t="shared" si="29"/>
        <v>0</v>
      </c>
      <c r="J64">
        <f t="shared" si="29"/>
        <v>0</v>
      </c>
      <c r="K64">
        <f t="shared" si="6"/>
        <v>1</v>
      </c>
      <c r="L64" t="s">
        <v>57</v>
      </c>
      <c r="M64" t="s">
        <v>58</v>
      </c>
      <c r="N64" t="str">
        <f t="shared" si="7"/>
        <v>Portugal</v>
      </c>
      <c r="O64" t="s">
        <v>59</v>
      </c>
      <c r="P64" t="s">
        <v>60</v>
      </c>
      <c r="Q64">
        <v>0</v>
      </c>
      <c r="R64">
        <v>3</v>
      </c>
      <c r="S64">
        <v>0</v>
      </c>
      <c r="T64">
        <v>2</v>
      </c>
      <c r="U64">
        <v>0</v>
      </c>
      <c r="V64">
        <v>3</v>
      </c>
      <c r="W64">
        <v>2</v>
      </c>
      <c r="X64">
        <f t="shared" si="8"/>
        <v>-0.20833333333333334</v>
      </c>
      <c r="Y64">
        <f t="shared" si="9"/>
        <v>0.125</v>
      </c>
      <c r="Z64">
        <v>2</v>
      </c>
      <c r="AA64">
        <v>5</v>
      </c>
      <c r="AB64">
        <v>6</v>
      </c>
      <c r="AC64">
        <v>6</v>
      </c>
      <c r="AD64">
        <v>5</v>
      </c>
      <c r="AE64">
        <v>6</v>
      </c>
      <c r="AF64">
        <v>2</v>
      </c>
      <c r="AG64">
        <v>4</v>
      </c>
      <c r="AH64">
        <v>2</v>
      </c>
      <c r="AI64" s="35">
        <v>0</v>
      </c>
      <c r="AJ64">
        <v>5</v>
      </c>
      <c r="AK64">
        <v>2</v>
      </c>
      <c r="AL64">
        <v>1</v>
      </c>
      <c r="AM64">
        <v>6</v>
      </c>
      <c r="AN64">
        <v>1</v>
      </c>
      <c r="AO64">
        <v>5</v>
      </c>
      <c r="AP64">
        <v>4</v>
      </c>
      <c r="AQ64">
        <v>0</v>
      </c>
      <c r="AR64">
        <v>0</v>
      </c>
      <c r="AS64">
        <v>0</v>
      </c>
      <c r="AT64">
        <v>0</v>
      </c>
      <c r="AU64">
        <v>1</v>
      </c>
      <c r="AV64">
        <f t="shared" si="10"/>
        <v>0.2</v>
      </c>
      <c r="AW64">
        <v>6</v>
      </c>
      <c r="AX64">
        <v>0</v>
      </c>
      <c r="AY64">
        <f t="shared" si="26"/>
        <v>3</v>
      </c>
      <c r="AZ64">
        <f t="shared" si="11"/>
        <v>0</v>
      </c>
      <c r="BA64">
        <f t="shared" si="27"/>
        <v>4.25</v>
      </c>
      <c r="BB64">
        <f t="shared" si="12"/>
        <v>1</v>
      </c>
      <c r="BC64" t="s">
        <v>297</v>
      </c>
      <c r="BD64" t="s">
        <v>619</v>
      </c>
      <c r="BE64" t="s">
        <v>620</v>
      </c>
      <c r="BF64">
        <v>0</v>
      </c>
      <c r="BG64">
        <v>0</v>
      </c>
      <c r="BH64">
        <f t="shared" si="3"/>
        <v>0</v>
      </c>
      <c r="BI64">
        <v>2</v>
      </c>
      <c r="BJ64">
        <v>5</v>
      </c>
      <c r="BK64">
        <f t="shared" si="13"/>
        <v>1</v>
      </c>
      <c r="BL64" t="s">
        <v>621</v>
      </c>
      <c r="BM64" t="s">
        <v>622</v>
      </c>
      <c r="BN64" s="1">
        <v>5.3356481481481484E-3</v>
      </c>
      <c r="BO64" t="s">
        <v>623</v>
      </c>
      <c r="BP64" s="5" t="s">
        <v>736</v>
      </c>
      <c r="BQ64" s="5" t="s">
        <v>1154</v>
      </c>
      <c r="BR64" s="11" t="b">
        <f t="shared" si="33"/>
        <v>0</v>
      </c>
      <c r="BS64" s="11" t="b">
        <f t="shared" si="33"/>
        <v>0</v>
      </c>
      <c r="BT64" s="11" t="b">
        <f t="shared" si="33"/>
        <v>0</v>
      </c>
      <c r="BU64" s="11" t="b">
        <f t="shared" si="33"/>
        <v>0</v>
      </c>
      <c r="BV64" s="11" t="b">
        <f t="shared" si="23"/>
        <v>0</v>
      </c>
      <c r="BW64" s="11" t="b">
        <f t="shared" si="23"/>
        <v>0</v>
      </c>
      <c r="BX64" s="5" t="s">
        <v>1066</v>
      </c>
      <c r="BZ64" s="11" t="b">
        <f t="shared" si="14"/>
        <v>1</v>
      </c>
      <c r="CA64" s="11" t="b">
        <f t="shared" si="15"/>
        <v>0</v>
      </c>
      <c r="CB64" s="11" t="b">
        <f t="shared" si="32"/>
        <v>0</v>
      </c>
      <c r="CC64" s="11" t="b">
        <f t="shared" si="32"/>
        <v>0</v>
      </c>
      <c r="CD64" s="11" t="b">
        <f t="shared" si="32"/>
        <v>0</v>
      </c>
      <c r="CE64" s="11" t="b">
        <f t="shared" si="32"/>
        <v>0</v>
      </c>
      <c r="CF64" s="11" t="b">
        <f t="shared" si="32"/>
        <v>0</v>
      </c>
      <c r="CG64" s="11" t="b">
        <f t="shared" si="32"/>
        <v>0</v>
      </c>
      <c r="CH64" s="11" t="b">
        <f t="shared" si="32"/>
        <v>1</v>
      </c>
      <c r="CI64" s="11" t="b">
        <f t="shared" si="32"/>
        <v>0</v>
      </c>
      <c r="CJ64" s="11" t="b">
        <f t="shared" si="32"/>
        <v>0</v>
      </c>
      <c r="CK64" s="11" t="b">
        <f t="shared" si="32"/>
        <v>0</v>
      </c>
      <c r="CL64" s="11" t="b">
        <f t="shared" si="32"/>
        <v>0</v>
      </c>
      <c r="CM64" s="11" t="b">
        <f t="shared" si="32"/>
        <v>0</v>
      </c>
      <c r="CN64" s="11" t="b">
        <f t="shared" si="32"/>
        <v>0</v>
      </c>
      <c r="CO64" s="11" t="b">
        <f t="shared" si="25"/>
        <v>0</v>
      </c>
      <c r="CP64" s="11" t="b">
        <f t="shared" si="28"/>
        <v>0</v>
      </c>
      <c r="CQ64" s="11" t="b">
        <f t="shared" si="19"/>
        <v>0</v>
      </c>
      <c r="CR64" t="s">
        <v>624</v>
      </c>
    </row>
    <row r="65" spans="1:96">
      <c r="A65" t="s">
        <v>625</v>
      </c>
      <c r="B65" t="s">
        <v>626</v>
      </c>
      <c r="C65" t="s">
        <v>562</v>
      </c>
      <c r="D65" t="s">
        <v>70</v>
      </c>
      <c r="E65" t="s">
        <v>71</v>
      </c>
      <c r="F65" t="s">
        <v>56</v>
      </c>
      <c r="G65">
        <f t="shared" si="29"/>
        <v>0</v>
      </c>
      <c r="H65">
        <f t="shared" si="29"/>
        <v>0</v>
      </c>
      <c r="I65">
        <f t="shared" si="29"/>
        <v>0</v>
      </c>
      <c r="J65">
        <f t="shared" si="29"/>
        <v>1</v>
      </c>
      <c r="K65">
        <f t="shared" si="6"/>
        <v>1</v>
      </c>
      <c r="L65" t="s">
        <v>96</v>
      </c>
      <c r="M65" t="s">
        <v>58</v>
      </c>
      <c r="N65" t="str">
        <f t="shared" si="7"/>
        <v>Portugal</v>
      </c>
      <c r="O65" t="s">
        <v>59</v>
      </c>
      <c r="P65" t="s">
        <v>60</v>
      </c>
      <c r="Q65">
        <v>1</v>
      </c>
      <c r="R65">
        <v>5</v>
      </c>
      <c r="S65">
        <v>4</v>
      </c>
      <c r="T65">
        <v>3</v>
      </c>
      <c r="U65">
        <v>5</v>
      </c>
      <c r="V65">
        <v>5</v>
      </c>
      <c r="W65">
        <v>2</v>
      </c>
      <c r="X65">
        <f t="shared" si="8"/>
        <v>-0.125</v>
      </c>
      <c r="Y65">
        <f t="shared" si="9"/>
        <v>4.1666666666666664E-2</v>
      </c>
      <c r="Z65">
        <v>4</v>
      </c>
      <c r="AA65">
        <v>5</v>
      </c>
      <c r="AB65">
        <v>4</v>
      </c>
      <c r="AC65">
        <v>6</v>
      </c>
      <c r="AD65">
        <v>1</v>
      </c>
      <c r="AE65">
        <v>3</v>
      </c>
      <c r="AF65">
        <v>1</v>
      </c>
      <c r="AG65">
        <v>6</v>
      </c>
      <c r="AH65">
        <v>0</v>
      </c>
      <c r="AI65" s="35">
        <v>5</v>
      </c>
      <c r="AJ65">
        <v>6</v>
      </c>
      <c r="AK65">
        <v>4</v>
      </c>
      <c r="AL65">
        <v>4</v>
      </c>
      <c r="AM65">
        <v>5</v>
      </c>
      <c r="AN65">
        <v>6</v>
      </c>
      <c r="AO65">
        <v>0</v>
      </c>
      <c r="AP65">
        <v>0</v>
      </c>
      <c r="AQ65">
        <v>6</v>
      </c>
      <c r="AR65">
        <v>6</v>
      </c>
      <c r="AS65">
        <v>6</v>
      </c>
      <c r="AT65">
        <v>6</v>
      </c>
      <c r="AU65">
        <v>6</v>
      </c>
      <c r="AV65">
        <f t="shared" si="10"/>
        <v>6</v>
      </c>
      <c r="AW65">
        <v>6</v>
      </c>
      <c r="AX65">
        <v>0</v>
      </c>
      <c r="AY65">
        <f t="shared" si="26"/>
        <v>3.75</v>
      </c>
      <c r="AZ65">
        <f t="shared" si="11"/>
        <v>1</v>
      </c>
      <c r="BA65">
        <f t="shared" si="27"/>
        <v>3</v>
      </c>
      <c r="BB65">
        <f t="shared" si="12"/>
        <v>0</v>
      </c>
      <c r="BC65" t="s">
        <v>61</v>
      </c>
      <c r="BD65" t="s">
        <v>627</v>
      </c>
      <c r="BE65" t="s">
        <v>628</v>
      </c>
      <c r="BF65">
        <v>2</v>
      </c>
      <c r="BH65">
        <f t="shared" si="3"/>
        <v>2</v>
      </c>
      <c r="BI65">
        <v>2</v>
      </c>
      <c r="BJ65">
        <v>5</v>
      </c>
      <c r="BK65">
        <f t="shared" si="13"/>
        <v>1</v>
      </c>
      <c r="BL65" t="s">
        <v>629</v>
      </c>
      <c r="BM65" t="s">
        <v>630</v>
      </c>
      <c r="BN65" s="1">
        <v>1.1087962962962964E-2</v>
      </c>
      <c r="BO65" t="s">
        <v>631</v>
      </c>
      <c r="BP65" s="5" t="s">
        <v>1042</v>
      </c>
      <c r="BR65" s="11" t="b">
        <f t="shared" si="33"/>
        <v>0</v>
      </c>
      <c r="BS65" s="11" t="b">
        <f t="shared" si="33"/>
        <v>0</v>
      </c>
      <c r="BT65" s="11" t="b">
        <f t="shared" si="33"/>
        <v>0</v>
      </c>
      <c r="BU65" s="11" t="b">
        <f t="shared" si="33"/>
        <v>0</v>
      </c>
      <c r="BV65" s="11" t="b">
        <f t="shared" si="23"/>
        <v>0</v>
      </c>
      <c r="BW65" s="11" t="b">
        <f t="shared" si="23"/>
        <v>0</v>
      </c>
      <c r="BX65" s="5" t="s">
        <v>1047</v>
      </c>
      <c r="BY65" s="5" t="s">
        <v>1072</v>
      </c>
      <c r="BZ65" s="11" t="b">
        <f t="shared" si="14"/>
        <v>0</v>
      </c>
      <c r="CA65" s="11" t="b">
        <f t="shared" si="15"/>
        <v>0</v>
      </c>
      <c r="CB65" s="11" t="b">
        <f t="shared" si="32"/>
        <v>1</v>
      </c>
      <c r="CC65" s="11" t="b">
        <f t="shared" si="32"/>
        <v>0</v>
      </c>
      <c r="CD65" s="11" t="b">
        <f t="shared" si="32"/>
        <v>0</v>
      </c>
      <c r="CE65" s="11" t="b">
        <f t="shared" si="32"/>
        <v>0</v>
      </c>
      <c r="CF65" s="11" t="b">
        <f t="shared" si="32"/>
        <v>0</v>
      </c>
      <c r="CG65" s="11" t="b">
        <f t="shared" si="32"/>
        <v>0</v>
      </c>
      <c r="CH65" s="11" t="b">
        <f t="shared" si="32"/>
        <v>0</v>
      </c>
      <c r="CI65" s="11" t="b">
        <f t="shared" si="32"/>
        <v>0</v>
      </c>
      <c r="CJ65" s="11" t="b">
        <f t="shared" si="32"/>
        <v>0</v>
      </c>
      <c r="CK65" s="11" t="b">
        <f t="shared" si="32"/>
        <v>0</v>
      </c>
      <c r="CL65" s="11" t="b">
        <f t="shared" si="32"/>
        <v>0</v>
      </c>
      <c r="CM65" s="11" t="b">
        <f t="shared" si="32"/>
        <v>0</v>
      </c>
      <c r="CN65" s="11" t="b">
        <f t="shared" si="32"/>
        <v>0</v>
      </c>
      <c r="CO65" s="11" t="b">
        <f t="shared" si="25"/>
        <v>0</v>
      </c>
      <c r="CP65" s="11" t="b">
        <f t="shared" si="28"/>
        <v>0</v>
      </c>
      <c r="CQ65" s="11" t="b">
        <f t="shared" si="19"/>
        <v>0</v>
      </c>
    </row>
    <row r="66" spans="1:96">
      <c r="A66" t="s">
        <v>632</v>
      </c>
      <c r="B66" t="s">
        <v>633</v>
      </c>
      <c r="C66" t="s">
        <v>562</v>
      </c>
      <c r="D66" t="s">
        <v>70</v>
      </c>
      <c r="E66" t="s">
        <v>71</v>
      </c>
      <c r="F66" t="s">
        <v>56</v>
      </c>
      <c r="G66">
        <f t="shared" si="29"/>
        <v>0</v>
      </c>
      <c r="H66">
        <f t="shared" si="29"/>
        <v>0</v>
      </c>
      <c r="I66">
        <f t="shared" si="29"/>
        <v>0</v>
      </c>
      <c r="J66">
        <f t="shared" si="29"/>
        <v>1</v>
      </c>
      <c r="K66">
        <f t="shared" si="6"/>
        <v>1</v>
      </c>
      <c r="L66" t="s">
        <v>72</v>
      </c>
      <c r="M66" t="s">
        <v>109</v>
      </c>
      <c r="N66" t="str">
        <f t="shared" si="7"/>
        <v>UK</v>
      </c>
      <c r="O66" t="s">
        <v>59</v>
      </c>
      <c r="P66" t="s">
        <v>98</v>
      </c>
      <c r="Q66">
        <v>2</v>
      </c>
      <c r="R66">
        <v>3</v>
      </c>
      <c r="S66">
        <v>2</v>
      </c>
      <c r="T66">
        <v>3</v>
      </c>
      <c r="U66">
        <v>1</v>
      </c>
      <c r="V66">
        <v>3</v>
      </c>
      <c r="W66">
        <v>5</v>
      </c>
      <c r="X66">
        <f t="shared" si="8"/>
        <v>-8.3333333333333329E-2</v>
      </c>
      <c r="Y66">
        <f t="shared" si="9"/>
        <v>0</v>
      </c>
      <c r="Z66">
        <v>4</v>
      </c>
      <c r="AA66">
        <v>4</v>
      </c>
      <c r="AB66">
        <v>3</v>
      </c>
      <c r="AC66">
        <v>4</v>
      </c>
      <c r="AD66">
        <v>4</v>
      </c>
      <c r="AE66">
        <v>4</v>
      </c>
      <c r="AF66">
        <v>4</v>
      </c>
      <c r="AG66">
        <v>2</v>
      </c>
      <c r="AH66">
        <v>4</v>
      </c>
      <c r="AI66" s="35">
        <v>4</v>
      </c>
      <c r="AJ66">
        <v>1</v>
      </c>
      <c r="AK66">
        <v>5</v>
      </c>
      <c r="AL66">
        <v>5</v>
      </c>
      <c r="AM66">
        <v>5</v>
      </c>
      <c r="AN66">
        <v>4</v>
      </c>
      <c r="AO66">
        <v>3</v>
      </c>
      <c r="AP66">
        <v>4</v>
      </c>
      <c r="AQ66">
        <v>2</v>
      </c>
      <c r="AR66">
        <v>4</v>
      </c>
      <c r="AS66">
        <v>4</v>
      </c>
      <c r="AT66">
        <v>4</v>
      </c>
      <c r="AU66">
        <v>5</v>
      </c>
      <c r="AV66">
        <f t="shared" si="10"/>
        <v>3.8</v>
      </c>
      <c r="AW66">
        <v>6</v>
      </c>
      <c r="AX66">
        <v>1</v>
      </c>
      <c r="AY66">
        <f t="shared" si="26"/>
        <v>3.875</v>
      </c>
      <c r="AZ66">
        <f t="shared" si="11"/>
        <v>1</v>
      </c>
      <c r="BA66">
        <f t="shared" si="27"/>
        <v>3.875</v>
      </c>
      <c r="BB66">
        <f t="shared" si="12"/>
        <v>1</v>
      </c>
      <c r="BC66" t="s">
        <v>86</v>
      </c>
      <c r="BD66" t="s">
        <v>634</v>
      </c>
      <c r="BE66" t="s">
        <v>635</v>
      </c>
      <c r="BF66">
        <v>0</v>
      </c>
      <c r="BG66">
        <v>1</v>
      </c>
      <c r="BH66">
        <f t="shared" si="3"/>
        <v>1</v>
      </c>
      <c r="BI66">
        <v>1</v>
      </c>
      <c r="BJ66">
        <v>1</v>
      </c>
      <c r="BK66">
        <f t="shared" si="13"/>
        <v>0</v>
      </c>
      <c r="BL66" t="s">
        <v>106</v>
      </c>
      <c r="BM66" t="s">
        <v>90</v>
      </c>
      <c r="BN66" s="1">
        <v>5.115740740740741E-3</v>
      </c>
      <c r="BO66" t="s">
        <v>636</v>
      </c>
      <c r="BP66" s="5" t="s">
        <v>736</v>
      </c>
      <c r="BQ66" s="5" t="s">
        <v>1155</v>
      </c>
      <c r="BR66" s="11" t="b">
        <f t="shared" si="33"/>
        <v>0</v>
      </c>
      <c r="BS66" s="11" t="b">
        <f t="shared" si="33"/>
        <v>0</v>
      </c>
      <c r="BT66" s="11" t="b">
        <f t="shared" si="33"/>
        <v>0</v>
      </c>
      <c r="BU66" s="11" t="b">
        <f t="shared" si="33"/>
        <v>0</v>
      </c>
      <c r="BV66" s="11" t="b">
        <f t="shared" si="23"/>
        <v>0</v>
      </c>
      <c r="BW66" s="11" t="b">
        <f t="shared" si="23"/>
        <v>0</v>
      </c>
      <c r="BZ66" s="11" t="b">
        <f t="shared" si="14"/>
        <v>0</v>
      </c>
      <c r="CA66" s="11" t="b">
        <f t="shared" si="15"/>
        <v>0</v>
      </c>
      <c r="CB66" s="11" t="b">
        <f t="shared" si="32"/>
        <v>0</v>
      </c>
      <c r="CC66" s="11" t="b">
        <f t="shared" si="32"/>
        <v>0</v>
      </c>
      <c r="CD66" s="11" t="b">
        <f t="shared" si="32"/>
        <v>0</v>
      </c>
      <c r="CE66" s="11" t="b">
        <f t="shared" si="32"/>
        <v>0</v>
      </c>
      <c r="CF66" s="11" t="b">
        <f t="shared" si="32"/>
        <v>0</v>
      </c>
      <c r="CG66" s="11" t="b">
        <f t="shared" si="32"/>
        <v>0</v>
      </c>
      <c r="CH66" s="11" t="b">
        <f t="shared" si="32"/>
        <v>0</v>
      </c>
      <c r="CI66" s="11" t="b">
        <f t="shared" si="32"/>
        <v>0</v>
      </c>
      <c r="CJ66" s="11" t="b">
        <f t="shared" si="32"/>
        <v>0</v>
      </c>
      <c r="CK66" s="11" t="b">
        <f t="shared" si="32"/>
        <v>0</v>
      </c>
      <c r="CL66" s="11" t="b">
        <f t="shared" si="32"/>
        <v>0</v>
      </c>
      <c r="CM66" s="11" t="b">
        <f t="shared" si="32"/>
        <v>0</v>
      </c>
      <c r="CN66" s="11" t="b">
        <f t="shared" si="32"/>
        <v>0</v>
      </c>
      <c r="CO66" s="11" t="b">
        <f t="shared" si="25"/>
        <v>0</v>
      </c>
      <c r="CP66" s="11" t="b">
        <f t="shared" si="28"/>
        <v>0</v>
      </c>
      <c r="CQ66" s="11" t="b">
        <f t="shared" si="19"/>
        <v>0</v>
      </c>
      <c r="CR66" t="s">
        <v>637</v>
      </c>
    </row>
    <row r="67" spans="1:96">
      <c r="A67" t="s">
        <v>638</v>
      </c>
      <c r="B67" t="s">
        <v>639</v>
      </c>
      <c r="C67" t="s">
        <v>562</v>
      </c>
      <c r="D67" t="s">
        <v>54</v>
      </c>
      <c r="E67" t="s">
        <v>71</v>
      </c>
      <c r="F67" t="s">
        <v>56</v>
      </c>
      <c r="G67">
        <f t="shared" si="29"/>
        <v>0</v>
      </c>
      <c r="H67">
        <f t="shared" si="29"/>
        <v>0</v>
      </c>
      <c r="I67">
        <f t="shared" si="29"/>
        <v>0</v>
      </c>
      <c r="J67">
        <f t="shared" si="29"/>
        <v>1</v>
      </c>
      <c r="K67">
        <f t="shared" si="6"/>
        <v>1</v>
      </c>
      <c r="L67" t="s">
        <v>96</v>
      </c>
      <c r="M67" t="s">
        <v>640</v>
      </c>
      <c r="N67" t="str">
        <f t="shared" si="7"/>
        <v>Latvia</v>
      </c>
      <c r="O67" t="s">
        <v>74</v>
      </c>
      <c r="P67" t="s">
        <v>60</v>
      </c>
      <c r="Q67">
        <v>1</v>
      </c>
      <c r="R67">
        <v>2</v>
      </c>
      <c r="S67">
        <v>4</v>
      </c>
      <c r="T67">
        <v>2</v>
      </c>
      <c r="U67">
        <v>4</v>
      </c>
      <c r="V67">
        <v>4</v>
      </c>
      <c r="W67">
        <v>3</v>
      </c>
      <c r="X67">
        <f t="shared" si="8"/>
        <v>4.1666666666666664E-2</v>
      </c>
      <c r="Y67">
        <f t="shared" si="9"/>
        <v>-4.1666666666666664E-2</v>
      </c>
      <c r="Z67">
        <v>0</v>
      </c>
      <c r="AA67">
        <v>1</v>
      </c>
      <c r="AB67">
        <v>2</v>
      </c>
      <c r="AC67">
        <v>4</v>
      </c>
      <c r="AD67">
        <v>4</v>
      </c>
      <c r="AE67">
        <v>5</v>
      </c>
      <c r="AF67">
        <v>2</v>
      </c>
      <c r="AG67">
        <v>5</v>
      </c>
      <c r="AH67">
        <v>1</v>
      </c>
      <c r="AI67" s="35">
        <v>0</v>
      </c>
      <c r="AJ67">
        <v>0</v>
      </c>
      <c r="AK67">
        <v>0</v>
      </c>
      <c r="AL67">
        <v>0</v>
      </c>
      <c r="AM67">
        <v>4</v>
      </c>
      <c r="AN67">
        <v>0</v>
      </c>
      <c r="AO67">
        <v>2</v>
      </c>
      <c r="AP67">
        <v>0</v>
      </c>
      <c r="AQ67">
        <v>0</v>
      </c>
      <c r="AR67">
        <v>0</v>
      </c>
      <c r="AS67">
        <v>0</v>
      </c>
      <c r="AT67">
        <v>0</v>
      </c>
      <c r="AU67">
        <v>0</v>
      </c>
      <c r="AV67">
        <f t="shared" si="10"/>
        <v>0</v>
      </c>
      <c r="AW67">
        <v>6</v>
      </c>
      <c r="AX67">
        <v>1</v>
      </c>
      <c r="AY67">
        <f t="shared" ref="AY67:AY98" si="34">AVERAGE(AI67,AJ67,AK67,AL67,AM67,AN67,AO67,AP67)</f>
        <v>0.75</v>
      </c>
      <c r="AZ67">
        <f t="shared" si="11"/>
        <v>0</v>
      </c>
      <c r="BA67">
        <f t="shared" ref="BA67:BA98" si="35">AVERAGE(BC69,Z67,AA67,AB67:AF67,AH67)</f>
        <v>2.375</v>
      </c>
      <c r="BB67">
        <f t="shared" si="12"/>
        <v>0</v>
      </c>
      <c r="BC67" t="s">
        <v>341</v>
      </c>
      <c r="BD67" t="s">
        <v>110</v>
      </c>
      <c r="BE67" t="s">
        <v>641</v>
      </c>
      <c r="BF67">
        <v>0</v>
      </c>
      <c r="BG67">
        <v>1</v>
      </c>
      <c r="BH67">
        <f t="shared" ref="BH67:BH113" si="36">IF(BG67="",BF67,BG67)</f>
        <v>1</v>
      </c>
      <c r="BI67">
        <v>1</v>
      </c>
      <c r="BJ67">
        <v>5</v>
      </c>
      <c r="BK67">
        <f t="shared" si="13"/>
        <v>1</v>
      </c>
      <c r="BL67" t="s">
        <v>307</v>
      </c>
      <c r="BM67" t="s">
        <v>308</v>
      </c>
      <c r="BN67" s="1">
        <v>5.4629629629629637E-3</v>
      </c>
      <c r="BO67" t="s">
        <v>642</v>
      </c>
      <c r="BP67" s="5" t="s">
        <v>1042</v>
      </c>
      <c r="BR67" s="11" t="b">
        <f t="shared" si="33"/>
        <v>0</v>
      </c>
      <c r="BS67" s="11" t="b">
        <f t="shared" si="33"/>
        <v>0</v>
      </c>
      <c r="BT67" s="11" t="b">
        <f t="shared" si="33"/>
        <v>0</v>
      </c>
      <c r="BU67" s="11" t="b">
        <f t="shared" si="33"/>
        <v>0</v>
      </c>
      <c r="BV67" s="11" t="b">
        <f t="shared" si="23"/>
        <v>0</v>
      </c>
      <c r="BW67" s="11" t="b">
        <f t="shared" si="23"/>
        <v>0</v>
      </c>
      <c r="BX67" s="5" t="s">
        <v>1047</v>
      </c>
      <c r="BY67" s="5" t="s">
        <v>1073</v>
      </c>
      <c r="BZ67" s="11" t="b">
        <f t="shared" si="14"/>
        <v>0</v>
      </c>
      <c r="CA67" s="11" t="b">
        <f t="shared" si="15"/>
        <v>0</v>
      </c>
      <c r="CB67" s="11" t="b">
        <f t="shared" si="32"/>
        <v>1</v>
      </c>
      <c r="CC67" s="11" t="b">
        <f t="shared" si="32"/>
        <v>0</v>
      </c>
      <c r="CD67" s="11" t="b">
        <f t="shared" si="32"/>
        <v>0</v>
      </c>
      <c r="CE67" s="11" t="b">
        <f t="shared" si="32"/>
        <v>0</v>
      </c>
      <c r="CF67" s="11" t="b">
        <f t="shared" si="32"/>
        <v>0</v>
      </c>
      <c r="CG67" s="11" t="b">
        <f t="shared" si="32"/>
        <v>0</v>
      </c>
      <c r="CH67" s="11" t="b">
        <f t="shared" si="32"/>
        <v>0</v>
      </c>
      <c r="CI67" s="11" t="b">
        <f t="shared" si="32"/>
        <v>0</v>
      </c>
      <c r="CJ67" s="11" t="b">
        <f t="shared" si="32"/>
        <v>0</v>
      </c>
      <c r="CK67" s="11" t="b">
        <f t="shared" si="32"/>
        <v>0</v>
      </c>
      <c r="CL67" s="11" t="b">
        <f t="shared" si="32"/>
        <v>0</v>
      </c>
      <c r="CM67" s="11" t="b">
        <f t="shared" si="32"/>
        <v>0</v>
      </c>
      <c r="CN67" s="11" t="b">
        <f t="shared" si="32"/>
        <v>0</v>
      </c>
      <c r="CO67" s="11" t="b">
        <f t="shared" si="25"/>
        <v>0</v>
      </c>
      <c r="CP67" s="11" t="b">
        <f t="shared" si="28"/>
        <v>1</v>
      </c>
      <c r="CQ67" s="11" t="b">
        <f t="shared" si="19"/>
        <v>0</v>
      </c>
    </row>
    <row r="68" spans="1:96">
      <c r="A68" t="s">
        <v>643</v>
      </c>
      <c r="B68" t="s">
        <v>644</v>
      </c>
      <c r="C68" t="s">
        <v>562</v>
      </c>
      <c r="D68" t="s">
        <v>54</v>
      </c>
      <c r="E68" t="s">
        <v>55</v>
      </c>
      <c r="F68" t="s">
        <v>56</v>
      </c>
      <c r="G68">
        <f t="shared" si="29"/>
        <v>0</v>
      </c>
      <c r="H68">
        <f t="shared" si="29"/>
        <v>0</v>
      </c>
      <c r="I68">
        <f t="shared" si="29"/>
        <v>0</v>
      </c>
      <c r="J68">
        <f t="shared" si="29"/>
        <v>1</v>
      </c>
      <c r="K68">
        <f t="shared" ref="K68:K131" si="37">SUM(G68:J68)</f>
        <v>1</v>
      </c>
      <c r="L68" t="s">
        <v>96</v>
      </c>
      <c r="M68" t="s">
        <v>383</v>
      </c>
      <c r="N68" t="str">
        <f t="shared" ref="N68:N131" si="38">M68</f>
        <v>Belgium</v>
      </c>
      <c r="O68" t="s">
        <v>74</v>
      </c>
      <c r="P68" t="s">
        <v>60</v>
      </c>
      <c r="Q68">
        <v>5</v>
      </c>
      <c r="R68">
        <v>1</v>
      </c>
      <c r="S68">
        <v>5</v>
      </c>
      <c r="T68">
        <v>1</v>
      </c>
      <c r="U68">
        <v>4</v>
      </c>
      <c r="V68">
        <v>4</v>
      </c>
      <c r="W68">
        <v>5</v>
      </c>
      <c r="X68">
        <f t="shared" ref="X68:X131" si="39">(Q68+S68-T68-R68)/4/6</f>
        <v>0.33333333333333331</v>
      </c>
      <c r="Y68">
        <f t="shared" ref="Y68:Y131" si="40">(T68+V68-U68-W68)/4/6</f>
        <v>-0.16666666666666666</v>
      </c>
      <c r="Z68">
        <v>5</v>
      </c>
      <c r="AA68">
        <v>5</v>
      </c>
      <c r="AB68">
        <v>5</v>
      </c>
      <c r="AC68">
        <v>6</v>
      </c>
      <c r="AD68">
        <v>5</v>
      </c>
      <c r="AE68">
        <v>6</v>
      </c>
      <c r="AF68">
        <v>5</v>
      </c>
      <c r="AG68">
        <v>1</v>
      </c>
      <c r="AH68">
        <v>5</v>
      </c>
      <c r="AI68" s="35">
        <v>4</v>
      </c>
      <c r="AJ68">
        <v>5</v>
      </c>
      <c r="AK68">
        <v>5</v>
      </c>
      <c r="AL68">
        <v>3</v>
      </c>
      <c r="AM68">
        <v>5</v>
      </c>
      <c r="AN68">
        <v>5</v>
      </c>
      <c r="AO68">
        <v>4</v>
      </c>
      <c r="AP68">
        <v>3</v>
      </c>
      <c r="AQ68">
        <v>4</v>
      </c>
      <c r="AR68">
        <v>4</v>
      </c>
      <c r="AS68">
        <v>4</v>
      </c>
      <c r="AT68">
        <v>4</v>
      </c>
      <c r="AU68">
        <v>4</v>
      </c>
      <c r="AV68">
        <f t="shared" ref="AV68:AV131" si="41">AVERAGE(AQ68:AU68)</f>
        <v>4</v>
      </c>
      <c r="AW68">
        <v>6</v>
      </c>
      <c r="AX68">
        <v>1</v>
      </c>
      <c r="AY68">
        <f t="shared" si="34"/>
        <v>4.25</v>
      </c>
      <c r="AZ68">
        <f t="shared" ref="AZ68:AZ131" si="42">IF(AY68&gt;3,1,0)</f>
        <v>1</v>
      </c>
      <c r="BA68">
        <f t="shared" si="35"/>
        <v>5.25</v>
      </c>
      <c r="BB68">
        <f t="shared" ref="BB68:BB131" si="43">IF(BA68&gt;3, 1, 0)</f>
        <v>1</v>
      </c>
      <c r="BC68" t="s">
        <v>282</v>
      </c>
      <c r="BD68" t="s">
        <v>645</v>
      </c>
      <c r="BE68" t="s">
        <v>646</v>
      </c>
      <c r="BF68">
        <v>2</v>
      </c>
      <c r="BH68">
        <f t="shared" si="36"/>
        <v>2</v>
      </c>
      <c r="BI68">
        <v>2</v>
      </c>
      <c r="BJ68">
        <v>3</v>
      </c>
      <c r="BK68">
        <f t="shared" ref="BK68:BK131" si="44">IF(BJ68=1,0,1)</f>
        <v>1</v>
      </c>
      <c r="BL68" t="s">
        <v>647</v>
      </c>
      <c r="BM68" t="s">
        <v>601</v>
      </c>
      <c r="BN68" s="1">
        <v>5.0462962962962961E-3</v>
      </c>
      <c r="BO68" t="s">
        <v>648</v>
      </c>
      <c r="BP68" s="5" t="s">
        <v>1041</v>
      </c>
      <c r="BR68" s="11" t="b">
        <f t="shared" si="33"/>
        <v>0</v>
      </c>
      <c r="BS68" s="11" t="b">
        <f t="shared" si="33"/>
        <v>0</v>
      </c>
      <c r="BT68" s="11" t="b">
        <f t="shared" si="33"/>
        <v>0</v>
      </c>
      <c r="BU68" s="11" t="b">
        <f t="shared" si="33"/>
        <v>0</v>
      </c>
      <c r="BV68" s="11" t="b">
        <f t="shared" si="23"/>
        <v>0</v>
      </c>
      <c r="BW68" s="11" t="b">
        <f t="shared" si="23"/>
        <v>0</v>
      </c>
      <c r="BZ68" s="11" t="b">
        <f t="shared" ref="BZ68:BZ131" si="45">ISNUMBER(SEARCH($BZ$2,BX68))</f>
        <v>0</v>
      </c>
      <c r="CA68" s="11" t="b">
        <f t="shared" ref="CA68:CA131" si="46">ISNUMBER(SEARCH("NLU",BX68))</f>
        <v>0</v>
      </c>
      <c r="CB68" s="11" t="b">
        <f t="shared" si="32"/>
        <v>0</v>
      </c>
      <c r="CC68" s="11" t="b">
        <f t="shared" si="32"/>
        <v>0</v>
      </c>
      <c r="CD68" s="11" t="b">
        <f t="shared" si="32"/>
        <v>0</v>
      </c>
      <c r="CE68" s="11" t="b">
        <f t="shared" si="32"/>
        <v>0</v>
      </c>
      <c r="CF68" s="11" t="b">
        <f t="shared" si="32"/>
        <v>0</v>
      </c>
      <c r="CG68" s="11" t="b">
        <f t="shared" si="32"/>
        <v>0</v>
      </c>
      <c r="CH68" s="11" t="b">
        <f t="shared" si="32"/>
        <v>0</v>
      </c>
      <c r="CI68" s="11" t="b">
        <f t="shared" si="32"/>
        <v>0</v>
      </c>
      <c r="CJ68" s="11" t="b">
        <f t="shared" si="32"/>
        <v>0</v>
      </c>
      <c r="CK68" s="11" t="b">
        <f t="shared" si="32"/>
        <v>0</v>
      </c>
      <c r="CL68" s="11" t="b">
        <f t="shared" si="32"/>
        <v>0</v>
      </c>
      <c r="CM68" s="11" t="b">
        <f t="shared" si="32"/>
        <v>0</v>
      </c>
      <c r="CN68" s="11" t="b">
        <f t="shared" si="32"/>
        <v>0</v>
      </c>
      <c r="CO68" s="11" t="b">
        <f t="shared" si="25"/>
        <v>0</v>
      </c>
      <c r="CP68" s="11" t="b">
        <f t="shared" si="28"/>
        <v>0</v>
      </c>
      <c r="CQ68" s="11" t="b">
        <f t="shared" ref="CQ68:CQ131" si="47">ISNUMBER(SEARCH($CQ$2,$BY68))</f>
        <v>0</v>
      </c>
    </row>
    <row r="69" spans="1:96">
      <c r="A69" t="s">
        <v>649</v>
      </c>
      <c r="B69" t="s">
        <v>650</v>
      </c>
      <c r="C69" t="s">
        <v>562</v>
      </c>
      <c r="D69" t="s">
        <v>81</v>
      </c>
      <c r="E69" t="s">
        <v>95</v>
      </c>
      <c r="F69" t="s">
        <v>56</v>
      </c>
      <c r="G69">
        <f t="shared" si="29"/>
        <v>0</v>
      </c>
      <c r="H69">
        <f t="shared" si="29"/>
        <v>0</v>
      </c>
      <c r="I69">
        <f t="shared" si="29"/>
        <v>0</v>
      </c>
      <c r="J69">
        <f t="shared" si="29"/>
        <v>1</v>
      </c>
      <c r="K69">
        <f t="shared" si="37"/>
        <v>1</v>
      </c>
      <c r="L69" t="s">
        <v>72</v>
      </c>
      <c r="M69" t="s">
        <v>651</v>
      </c>
      <c r="N69" t="str">
        <f t="shared" si="38"/>
        <v>Patras, Greece.</v>
      </c>
      <c r="O69" t="s">
        <v>59</v>
      </c>
      <c r="P69" t="s">
        <v>60</v>
      </c>
      <c r="Q69">
        <v>3</v>
      </c>
      <c r="R69">
        <v>2</v>
      </c>
      <c r="S69">
        <v>3</v>
      </c>
      <c r="T69">
        <v>2</v>
      </c>
      <c r="U69">
        <v>5</v>
      </c>
      <c r="V69">
        <v>4</v>
      </c>
      <c r="W69">
        <v>5</v>
      </c>
      <c r="X69">
        <f t="shared" si="39"/>
        <v>8.3333333333333329E-2</v>
      </c>
      <c r="Y69">
        <f t="shared" si="40"/>
        <v>-0.16666666666666666</v>
      </c>
      <c r="Z69">
        <v>6</v>
      </c>
      <c r="AA69">
        <v>6</v>
      </c>
      <c r="AB69">
        <v>6</v>
      </c>
      <c r="AC69">
        <v>6</v>
      </c>
      <c r="AD69">
        <v>6</v>
      </c>
      <c r="AE69">
        <v>6</v>
      </c>
      <c r="AF69">
        <v>4</v>
      </c>
      <c r="AG69">
        <v>0</v>
      </c>
      <c r="AH69">
        <v>6</v>
      </c>
      <c r="AI69" s="35">
        <v>6</v>
      </c>
      <c r="AJ69">
        <v>4</v>
      </c>
      <c r="AK69">
        <v>6</v>
      </c>
      <c r="AL69">
        <v>6</v>
      </c>
      <c r="AM69">
        <v>6</v>
      </c>
      <c r="AN69">
        <v>6</v>
      </c>
      <c r="AO69">
        <v>5</v>
      </c>
      <c r="AP69">
        <v>4</v>
      </c>
      <c r="AQ69">
        <v>6</v>
      </c>
      <c r="AR69">
        <v>6</v>
      </c>
      <c r="AS69">
        <v>6</v>
      </c>
      <c r="AT69">
        <v>6</v>
      </c>
      <c r="AU69">
        <v>6</v>
      </c>
      <c r="AV69">
        <f t="shared" si="41"/>
        <v>6</v>
      </c>
      <c r="AW69">
        <v>6</v>
      </c>
      <c r="AX69">
        <v>3</v>
      </c>
      <c r="AY69">
        <f t="shared" si="34"/>
        <v>5.375</v>
      </c>
      <c r="AZ69">
        <f t="shared" si="42"/>
        <v>1</v>
      </c>
      <c r="BA69">
        <f t="shared" si="35"/>
        <v>5.75</v>
      </c>
      <c r="BB69">
        <f t="shared" si="43"/>
        <v>1</v>
      </c>
      <c r="BC69" t="s">
        <v>61</v>
      </c>
      <c r="BD69" t="s">
        <v>652</v>
      </c>
      <c r="BE69" t="s">
        <v>653</v>
      </c>
      <c r="BF69">
        <v>2</v>
      </c>
      <c r="BH69">
        <f t="shared" si="36"/>
        <v>2</v>
      </c>
      <c r="BI69">
        <v>1</v>
      </c>
      <c r="BJ69">
        <v>2</v>
      </c>
      <c r="BK69">
        <f t="shared" si="44"/>
        <v>1</v>
      </c>
      <c r="BL69" t="s">
        <v>181</v>
      </c>
      <c r="BM69" t="s">
        <v>65</v>
      </c>
      <c r="BN69" s="1">
        <v>8.6921296296296312E-3</v>
      </c>
      <c r="BO69" t="s">
        <v>654</v>
      </c>
      <c r="BP69" s="5" t="s">
        <v>736</v>
      </c>
      <c r="BQ69" s="5" t="s">
        <v>1151</v>
      </c>
      <c r="BR69" s="11" t="b">
        <f t="shared" si="33"/>
        <v>0</v>
      </c>
      <c r="BS69" s="11" t="b">
        <f t="shared" si="33"/>
        <v>1</v>
      </c>
      <c r="BT69" s="11" t="b">
        <f t="shared" si="33"/>
        <v>0</v>
      </c>
      <c r="BU69" s="11" t="b">
        <f t="shared" si="33"/>
        <v>0</v>
      </c>
      <c r="BV69" s="11" t="b">
        <f t="shared" si="23"/>
        <v>0</v>
      </c>
      <c r="BW69" s="11" t="b">
        <f t="shared" si="23"/>
        <v>0</v>
      </c>
      <c r="BZ69" s="11" t="b">
        <f t="shared" si="45"/>
        <v>0</v>
      </c>
      <c r="CA69" s="11" t="b">
        <f t="shared" si="46"/>
        <v>0</v>
      </c>
      <c r="CB69" s="11" t="b">
        <f t="shared" si="32"/>
        <v>0</v>
      </c>
      <c r="CC69" s="11" t="b">
        <f t="shared" si="32"/>
        <v>0</v>
      </c>
      <c r="CD69" s="11" t="b">
        <f t="shared" si="32"/>
        <v>0</v>
      </c>
      <c r="CE69" s="11" t="b">
        <f t="shared" si="32"/>
        <v>0</v>
      </c>
      <c r="CF69" s="11" t="b">
        <f t="shared" si="32"/>
        <v>0</v>
      </c>
      <c r="CG69" s="11" t="b">
        <f t="shared" si="32"/>
        <v>0</v>
      </c>
      <c r="CH69" s="11" t="b">
        <f t="shared" si="32"/>
        <v>0</v>
      </c>
      <c r="CI69" s="11" t="b">
        <f t="shared" si="32"/>
        <v>0</v>
      </c>
      <c r="CJ69" s="11" t="b">
        <f t="shared" si="32"/>
        <v>0</v>
      </c>
      <c r="CK69" s="11" t="b">
        <f t="shared" si="32"/>
        <v>0</v>
      </c>
      <c r="CL69" s="11" t="b">
        <f t="shared" si="32"/>
        <v>0</v>
      </c>
      <c r="CM69" s="11" t="b">
        <f t="shared" si="32"/>
        <v>0</v>
      </c>
      <c r="CN69" s="11" t="b">
        <f t="shared" si="32"/>
        <v>0</v>
      </c>
      <c r="CO69" s="11" t="b">
        <f t="shared" si="25"/>
        <v>0</v>
      </c>
      <c r="CP69" s="11" t="b">
        <f t="shared" ref="CP69:CP132" si="48">ISNUMBER(SEARCH($CP$2,BY69))</f>
        <v>0</v>
      </c>
      <c r="CQ69" s="11" t="b">
        <f t="shared" si="47"/>
        <v>0</v>
      </c>
      <c r="CR69" t="s">
        <v>655</v>
      </c>
    </row>
    <row r="70" spans="1:96">
      <c r="A70" t="s">
        <v>656</v>
      </c>
      <c r="B70" t="s">
        <v>657</v>
      </c>
      <c r="C70" t="s">
        <v>562</v>
      </c>
      <c r="D70" t="s">
        <v>54</v>
      </c>
      <c r="E70" t="s">
        <v>71</v>
      </c>
      <c r="F70" t="s">
        <v>83</v>
      </c>
      <c r="G70">
        <f t="shared" ref="G70:J101" si="49">IF(ISNUMBER(SEARCH(G$2,$F70)),1,0)</f>
        <v>0</v>
      </c>
      <c r="H70">
        <f t="shared" si="49"/>
        <v>0</v>
      </c>
      <c r="I70">
        <f t="shared" si="49"/>
        <v>1</v>
      </c>
      <c r="J70">
        <f t="shared" si="49"/>
        <v>0</v>
      </c>
      <c r="K70">
        <f t="shared" si="37"/>
        <v>1</v>
      </c>
      <c r="L70" t="s">
        <v>96</v>
      </c>
      <c r="M70" t="s">
        <v>658</v>
      </c>
      <c r="N70" t="str">
        <f t="shared" si="38"/>
        <v>Bulgaria</v>
      </c>
      <c r="O70" t="s">
        <v>74</v>
      </c>
      <c r="P70" t="s">
        <v>444</v>
      </c>
      <c r="Q70">
        <v>3</v>
      </c>
      <c r="R70">
        <v>3</v>
      </c>
      <c r="S70">
        <v>4</v>
      </c>
      <c r="T70">
        <v>3</v>
      </c>
      <c r="U70">
        <v>4</v>
      </c>
      <c r="V70">
        <v>4</v>
      </c>
      <c r="W70">
        <v>1</v>
      </c>
      <c r="X70">
        <f t="shared" si="39"/>
        <v>4.1666666666666664E-2</v>
      </c>
      <c r="Y70">
        <f t="shared" si="40"/>
        <v>8.3333333333333329E-2</v>
      </c>
      <c r="Z70">
        <v>2</v>
      </c>
      <c r="AA70">
        <v>5</v>
      </c>
      <c r="AB70">
        <v>3</v>
      </c>
      <c r="AC70">
        <v>1</v>
      </c>
      <c r="AD70">
        <v>4</v>
      </c>
      <c r="AE70">
        <v>5</v>
      </c>
      <c r="AF70">
        <v>3</v>
      </c>
      <c r="AG70">
        <v>2</v>
      </c>
      <c r="AH70">
        <v>4</v>
      </c>
      <c r="AI70" s="35">
        <v>2</v>
      </c>
      <c r="AJ70">
        <v>5</v>
      </c>
      <c r="AK70">
        <v>4</v>
      </c>
      <c r="AL70">
        <v>4</v>
      </c>
      <c r="AM70">
        <v>6</v>
      </c>
      <c r="AN70">
        <v>5</v>
      </c>
      <c r="AO70">
        <v>4</v>
      </c>
      <c r="AP70">
        <v>1</v>
      </c>
      <c r="AQ70">
        <v>5</v>
      </c>
      <c r="AR70">
        <v>6</v>
      </c>
      <c r="AS70">
        <v>6</v>
      </c>
      <c r="AT70">
        <v>6</v>
      </c>
      <c r="AU70">
        <v>6</v>
      </c>
      <c r="AV70">
        <f t="shared" si="41"/>
        <v>5.8</v>
      </c>
      <c r="AW70">
        <v>6</v>
      </c>
      <c r="AX70">
        <v>4</v>
      </c>
      <c r="AY70">
        <f t="shared" si="34"/>
        <v>3.875</v>
      </c>
      <c r="AZ70">
        <f t="shared" si="42"/>
        <v>1</v>
      </c>
      <c r="BA70">
        <f t="shared" si="35"/>
        <v>3.375</v>
      </c>
      <c r="BB70">
        <f t="shared" si="43"/>
        <v>1</v>
      </c>
      <c r="BC70" t="s">
        <v>86</v>
      </c>
      <c r="BD70" t="s">
        <v>659</v>
      </c>
      <c r="BE70" t="s">
        <v>660</v>
      </c>
      <c r="BF70">
        <v>2</v>
      </c>
      <c r="BH70">
        <f t="shared" si="36"/>
        <v>2</v>
      </c>
      <c r="BI70">
        <v>1</v>
      </c>
      <c r="BJ70">
        <v>3</v>
      </c>
      <c r="BK70">
        <f t="shared" si="44"/>
        <v>1</v>
      </c>
      <c r="BL70" t="s">
        <v>661</v>
      </c>
      <c r="BM70" t="s">
        <v>157</v>
      </c>
      <c r="BN70" s="1">
        <v>4.2476851851851851E-3</v>
      </c>
      <c r="BO70" t="s">
        <v>662</v>
      </c>
      <c r="BP70" s="5" t="s">
        <v>1042</v>
      </c>
      <c r="BR70" s="11" t="b">
        <f t="shared" si="33"/>
        <v>0</v>
      </c>
      <c r="BS70" s="11" t="b">
        <f t="shared" si="33"/>
        <v>0</v>
      </c>
      <c r="BT70" s="11" t="b">
        <f t="shared" si="33"/>
        <v>0</v>
      </c>
      <c r="BU70" s="11" t="b">
        <f t="shared" si="33"/>
        <v>0</v>
      </c>
      <c r="BV70" s="11" t="b">
        <f t="shared" si="23"/>
        <v>0</v>
      </c>
      <c r="BW70" s="11" t="b">
        <f t="shared" si="23"/>
        <v>0</v>
      </c>
      <c r="BX70" s="5" t="s">
        <v>1074</v>
      </c>
      <c r="BY70" s="5" t="s">
        <v>1075</v>
      </c>
      <c r="BZ70" s="11" t="b">
        <f t="shared" si="45"/>
        <v>0</v>
      </c>
      <c r="CA70" s="11" t="b">
        <f t="shared" si="46"/>
        <v>1</v>
      </c>
      <c r="CB70" s="11" t="b">
        <f t="shared" si="32"/>
        <v>1</v>
      </c>
      <c r="CC70" s="11" t="b">
        <f t="shared" si="32"/>
        <v>0</v>
      </c>
      <c r="CD70" s="11" t="b">
        <f t="shared" si="32"/>
        <v>0</v>
      </c>
      <c r="CE70" s="11" t="b">
        <f t="shared" si="32"/>
        <v>0</v>
      </c>
      <c r="CF70" s="11" t="b">
        <f t="shared" si="32"/>
        <v>0</v>
      </c>
      <c r="CG70" s="11" t="b">
        <f t="shared" si="32"/>
        <v>0</v>
      </c>
      <c r="CH70" s="11" t="b">
        <f t="shared" si="32"/>
        <v>0</v>
      </c>
      <c r="CI70" s="11" t="b">
        <f t="shared" si="32"/>
        <v>0</v>
      </c>
      <c r="CJ70" s="11" t="b">
        <f t="shared" si="32"/>
        <v>0</v>
      </c>
      <c r="CK70" s="11" t="b">
        <f t="shared" si="32"/>
        <v>0</v>
      </c>
      <c r="CL70" s="11" t="b">
        <f t="shared" si="32"/>
        <v>0</v>
      </c>
      <c r="CM70" s="11" t="b">
        <f t="shared" si="32"/>
        <v>0</v>
      </c>
      <c r="CN70" s="11" t="b">
        <f t="shared" si="32"/>
        <v>0</v>
      </c>
      <c r="CO70" s="11" t="b">
        <f t="shared" si="25"/>
        <v>0</v>
      </c>
      <c r="CP70" s="11" t="b">
        <f t="shared" si="48"/>
        <v>0</v>
      </c>
      <c r="CQ70" s="11" t="b">
        <f t="shared" si="47"/>
        <v>0</v>
      </c>
      <c r="CR70" t="s">
        <v>663</v>
      </c>
    </row>
    <row r="71" spans="1:96">
      <c r="A71" t="s">
        <v>664</v>
      </c>
      <c r="B71" t="s">
        <v>665</v>
      </c>
      <c r="C71" t="s">
        <v>562</v>
      </c>
      <c r="D71" t="s">
        <v>54</v>
      </c>
      <c r="E71" t="s">
        <v>82</v>
      </c>
      <c r="F71" t="s">
        <v>56</v>
      </c>
      <c r="G71">
        <f t="shared" si="49"/>
        <v>0</v>
      </c>
      <c r="H71">
        <f t="shared" si="49"/>
        <v>0</v>
      </c>
      <c r="I71">
        <f t="shared" si="49"/>
        <v>0</v>
      </c>
      <c r="J71">
        <f t="shared" si="49"/>
        <v>1</v>
      </c>
      <c r="K71">
        <f t="shared" si="37"/>
        <v>1</v>
      </c>
      <c r="L71" t="s">
        <v>57</v>
      </c>
      <c r="M71" t="s">
        <v>666</v>
      </c>
      <c r="N71" t="str">
        <f t="shared" si="38"/>
        <v>Scotland</v>
      </c>
      <c r="O71" t="s">
        <v>74</v>
      </c>
      <c r="P71" t="s">
        <v>98</v>
      </c>
      <c r="Q71">
        <v>1</v>
      </c>
      <c r="R71">
        <v>4</v>
      </c>
      <c r="S71">
        <v>1</v>
      </c>
      <c r="T71">
        <v>4</v>
      </c>
      <c r="U71">
        <v>0</v>
      </c>
      <c r="V71">
        <v>4</v>
      </c>
      <c r="W71">
        <v>1</v>
      </c>
      <c r="X71">
        <f t="shared" si="39"/>
        <v>-0.25</v>
      </c>
      <c r="Y71">
        <f t="shared" si="40"/>
        <v>0.29166666666666669</v>
      </c>
      <c r="Z71">
        <v>0</v>
      </c>
      <c r="AA71">
        <v>6</v>
      </c>
      <c r="AB71">
        <v>1</v>
      </c>
      <c r="AC71">
        <v>3</v>
      </c>
      <c r="AD71">
        <v>3</v>
      </c>
      <c r="AE71">
        <v>6</v>
      </c>
      <c r="AF71">
        <v>0</v>
      </c>
      <c r="AG71">
        <v>6</v>
      </c>
      <c r="AH71">
        <v>0</v>
      </c>
      <c r="AI71" s="35">
        <v>0</v>
      </c>
      <c r="AJ71">
        <v>3</v>
      </c>
      <c r="AK71">
        <v>0</v>
      </c>
      <c r="AL71">
        <v>0</v>
      </c>
      <c r="AM71">
        <v>6</v>
      </c>
      <c r="AN71">
        <v>0</v>
      </c>
      <c r="AO71">
        <v>2</v>
      </c>
      <c r="AP71">
        <v>3</v>
      </c>
      <c r="AQ71">
        <v>0</v>
      </c>
      <c r="AR71">
        <v>0</v>
      </c>
      <c r="AS71">
        <v>0</v>
      </c>
      <c r="AT71">
        <v>0</v>
      </c>
      <c r="AU71">
        <v>0</v>
      </c>
      <c r="AV71">
        <f t="shared" si="41"/>
        <v>0</v>
      </c>
      <c r="AW71">
        <v>6</v>
      </c>
      <c r="AX71">
        <v>5</v>
      </c>
      <c r="AY71">
        <f t="shared" si="34"/>
        <v>1.75</v>
      </c>
      <c r="AZ71">
        <f t="shared" si="42"/>
        <v>0</v>
      </c>
      <c r="BA71">
        <f t="shared" si="35"/>
        <v>2.375</v>
      </c>
      <c r="BB71">
        <f t="shared" si="43"/>
        <v>0</v>
      </c>
      <c r="BC71" t="s">
        <v>61</v>
      </c>
      <c r="BD71" t="s">
        <v>667</v>
      </c>
      <c r="BE71" t="s">
        <v>668</v>
      </c>
      <c r="BF71">
        <v>0</v>
      </c>
      <c r="BG71">
        <v>0</v>
      </c>
      <c r="BH71">
        <f t="shared" si="36"/>
        <v>0</v>
      </c>
      <c r="BI71">
        <v>2</v>
      </c>
      <c r="BJ71">
        <v>5</v>
      </c>
      <c r="BK71">
        <f t="shared" si="44"/>
        <v>1</v>
      </c>
      <c r="BL71" t="s">
        <v>669</v>
      </c>
      <c r="BM71" t="s">
        <v>630</v>
      </c>
      <c r="BN71" s="1">
        <v>5.208333333333333E-3</v>
      </c>
      <c r="BP71" s="5" t="s">
        <v>1041</v>
      </c>
      <c r="BR71" s="11" t="b">
        <f t="shared" si="33"/>
        <v>0</v>
      </c>
      <c r="BS71" s="11" t="b">
        <f t="shared" si="33"/>
        <v>0</v>
      </c>
      <c r="BT71" s="11" t="b">
        <f t="shared" si="33"/>
        <v>0</v>
      </c>
      <c r="BU71" s="11" t="b">
        <f t="shared" si="33"/>
        <v>0</v>
      </c>
      <c r="BV71" s="11" t="b">
        <f t="shared" si="23"/>
        <v>0</v>
      </c>
      <c r="BW71" s="11" t="b">
        <f t="shared" si="23"/>
        <v>0</v>
      </c>
      <c r="BZ71" s="11" t="b">
        <f t="shared" si="45"/>
        <v>0</v>
      </c>
      <c r="CA71" s="11" t="b">
        <f t="shared" si="46"/>
        <v>0</v>
      </c>
      <c r="CB71" s="11" t="b">
        <f t="shared" si="32"/>
        <v>0</v>
      </c>
      <c r="CC71" s="11" t="b">
        <f t="shared" si="32"/>
        <v>0</v>
      </c>
      <c r="CD71" s="11" t="b">
        <f t="shared" si="32"/>
        <v>0</v>
      </c>
      <c r="CE71" s="11" t="b">
        <f t="shared" si="32"/>
        <v>0</v>
      </c>
      <c r="CF71" s="11" t="b">
        <f t="shared" si="32"/>
        <v>0</v>
      </c>
      <c r="CG71" s="11" t="b">
        <f t="shared" si="32"/>
        <v>0</v>
      </c>
      <c r="CH71" s="11" t="b">
        <f t="shared" si="32"/>
        <v>0</v>
      </c>
      <c r="CI71" s="11" t="b">
        <f t="shared" si="32"/>
        <v>0</v>
      </c>
      <c r="CJ71" s="11" t="b">
        <f t="shared" si="32"/>
        <v>0</v>
      </c>
      <c r="CK71" s="11" t="b">
        <f t="shared" si="32"/>
        <v>0</v>
      </c>
      <c r="CL71" s="11" t="b">
        <f t="shared" si="32"/>
        <v>0</v>
      </c>
      <c r="CM71" s="11" t="b">
        <f t="shared" si="32"/>
        <v>0</v>
      </c>
      <c r="CN71" s="11" t="b">
        <f t="shared" si="32"/>
        <v>0</v>
      </c>
      <c r="CO71" s="11" t="b">
        <f t="shared" si="25"/>
        <v>0</v>
      </c>
      <c r="CP71" s="11" t="b">
        <f t="shared" si="48"/>
        <v>0</v>
      </c>
      <c r="CQ71" s="11" t="b">
        <f t="shared" si="47"/>
        <v>0</v>
      </c>
    </row>
    <row r="72" spans="1:96">
      <c r="A72" t="s">
        <v>670</v>
      </c>
      <c r="B72" t="s">
        <v>671</v>
      </c>
      <c r="C72" t="s">
        <v>562</v>
      </c>
      <c r="D72" t="s">
        <v>54</v>
      </c>
      <c r="E72" t="s">
        <v>55</v>
      </c>
      <c r="F72" t="s">
        <v>56</v>
      </c>
      <c r="G72">
        <f t="shared" si="49"/>
        <v>0</v>
      </c>
      <c r="H72">
        <f t="shared" si="49"/>
        <v>0</v>
      </c>
      <c r="I72">
        <f t="shared" si="49"/>
        <v>0</v>
      </c>
      <c r="J72">
        <f t="shared" si="49"/>
        <v>1</v>
      </c>
      <c r="K72">
        <f t="shared" si="37"/>
        <v>1</v>
      </c>
      <c r="L72" t="s">
        <v>96</v>
      </c>
      <c r="M72" t="s">
        <v>58</v>
      </c>
      <c r="N72" t="str">
        <f t="shared" si="38"/>
        <v>Portugal</v>
      </c>
      <c r="O72" t="s">
        <v>59</v>
      </c>
      <c r="P72" t="s">
        <v>60</v>
      </c>
      <c r="Q72">
        <v>0</v>
      </c>
      <c r="R72">
        <v>2</v>
      </c>
      <c r="S72">
        <v>2</v>
      </c>
      <c r="T72">
        <v>3</v>
      </c>
      <c r="U72">
        <v>4</v>
      </c>
      <c r="V72">
        <v>5</v>
      </c>
      <c r="W72">
        <v>4</v>
      </c>
      <c r="X72">
        <f t="shared" si="39"/>
        <v>-0.125</v>
      </c>
      <c r="Y72">
        <f t="shared" si="40"/>
        <v>0</v>
      </c>
      <c r="Z72">
        <v>3</v>
      </c>
      <c r="AA72">
        <v>6</v>
      </c>
      <c r="AB72">
        <v>4</v>
      </c>
      <c r="AC72">
        <v>5</v>
      </c>
      <c r="AD72">
        <v>5</v>
      </c>
      <c r="AE72">
        <v>5</v>
      </c>
      <c r="AF72">
        <v>3</v>
      </c>
      <c r="AG72">
        <v>1</v>
      </c>
      <c r="AH72">
        <v>5</v>
      </c>
      <c r="AI72" s="35">
        <v>5</v>
      </c>
      <c r="AJ72">
        <v>6</v>
      </c>
      <c r="AK72">
        <v>5</v>
      </c>
      <c r="AL72">
        <v>3</v>
      </c>
      <c r="AM72">
        <v>6</v>
      </c>
      <c r="AN72">
        <v>6</v>
      </c>
      <c r="AO72">
        <v>5</v>
      </c>
      <c r="AP72">
        <v>5</v>
      </c>
      <c r="AQ72">
        <v>4</v>
      </c>
      <c r="AR72">
        <v>5</v>
      </c>
      <c r="AS72">
        <v>4</v>
      </c>
      <c r="AT72">
        <v>5</v>
      </c>
      <c r="AU72">
        <v>4</v>
      </c>
      <c r="AV72">
        <f t="shared" si="41"/>
        <v>4.4000000000000004</v>
      </c>
      <c r="AW72">
        <v>6</v>
      </c>
      <c r="AX72">
        <v>1</v>
      </c>
      <c r="AY72">
        <f t="shared" si="34"/>
        <v>5.125</v>
      </c>
      <c r="AZ72">
        <f t="shared" si="42"/>
        <v>1</v>
      </c>
      <c r="BA72">
        <f t="shared" si="35"/>
        <v>4.5</v>
      </c>
      <c r="BB72">
        <f t="shared" si="43"/>
        <v>1</v>
      </c>
      <c r="BC72" t="s">
        <v>61</v>
      </c>
      <c r="BD72" t="s">
        <v>672</v>
      </c>
      <c r="BE72" t="s">
        <v>673</v>
      </c>
      <c r="BF72">
        <v>1</v>
      </c>
      <c r="BH72">
        <f t="shared" si="36"/>
        <v>1</v>
      </c>
      <c r="BI72">
        <v>2</v>
      </c>
      <c r="BJ72">
        <v>4</v>
      </c>
      <c r="BK72">
        <f t="shared" si="44"/>
        <v>1</v>
      </c>
      <c r="BL72" t="s">
        <v>674</v>
      </c>
      <c r="BM72" t="s">
        <v>630</v>
      </c>
      <c r="BN72" s="1">
        <v>4.31712962962963E-3</v>
      </c>
      <c r="BP72" s="5" t="s">
        <v>1041</v>
      </c>
      <c r="BR72" s="11" t="b">
        <f t="shared" si="33"/>
        <v>0</v>
      </c>
      <c r="BS72" s="11" t="b">
        <f t="shared" si="33"/>
        <v>0</v>
      </c>
      <c r="BT72" s="11" t="b">
        <f t="shared" si="33"/>
        <v>0</v>
      </c>
      <c r="BU72" s="11" t="b">
        <f t="shared" si="33"/>
        <v>0</v>
      </c>
      <c r="BV72" s="11" t="b">
        <f t="shared" si="23"/>
        <v>0</v>
      </c>
      <c r="BW72" s="11" t="b">
        <f t="shared" si="23"/>
        <v>0</v>
      </c>
      <c r="BZ72" s="11" t="b">
        <f t="shared" si="45"/>
        <v>0</v>
      </c>
      <c r="CA72" s="11" t="b">
        <f t="shared" si="46"/>
        <v>0</v>
      </c>
      <c r="CB72" s="11" t="b">
        <f t="shared" si="32"/>
        <v>0</v>
      </c>
      <c r="CC72" s="11" t="b">
        <f t="shared" si="32"/>
        <v>0</v>
      </c>
      <c r="CD72" s="11" t="b">
        <f t="shared" si="32"/>
        <v>0</v>
      </c>
      <c r="CE72" s="11" t="b">
        <f t="shared" si="32"/>
        <v>0</v>
      </c>
      <c r="CF72" s="11" t="b">
        <f t="shared" si="32"/>
        <v>0</v>
      </c>
      <c r="CG72" s="11" t="b">
        <f t="shared" si="32"/>
        <v>0</v>
      </c>
      <c r="CH72" s="11" t="b">
        <f t="shared" si="32"/>
        <v>0</v>
      </c>
      <c r="CI72" s="11" t="b">
        <f t="shared" si="32"/>
        <v>0</v>
      </c>
      <c r="CJ72" s="11" t="b">
        <f t="shared" si="32"/>
        <v>0</v>
      </c>
      <c r="CK72" s="11" t="b">
        <f t="shared" si="32"/>
        <v>0</v>
      </c>
      <c r="CL72" s="11" t="b">
        <f t="shared" si="32"/>
        <v>0</v>
      </c>
      <c r="CM72" s="11" t="b">
        <f t="shared" si="32"/>
        <v>0</v>
      </c>
      <c r="CN72" s="11" t="b">
        <f t="shared" si="32"/>
        <v>0</v>
      </c>
      <c r="CO72" s="11" t="b">
        <f t="shared" si="25"/>
        <v>0</v>
      </c>
      <c r="CP72" s="11" t="b">
        <f t="shared" si="48"/>
        <v>0</v>
      </c>
      <c r="CQ72" s="11" t="b">
        <f t="shared" si="47"/>
        <v>0</v>
      </c>
    </row>
    <row r="73" spans="1:96">
      <c r="A73" t="s">
        <v>675</v>
      </c>
      <c r="B73" t="s">
        <v>676</v>
      </c>
      <c r="C73" t="s">
        <v>562</v>
      </c>
      <c r="D73" t="s">
        <v>70</v>
      </c>
      <c r="E73" t="s">
        <v>55</v>
      </c>
      <c r="F73" t="s">
        <v>56</v>
      </c>
      <c r="G73">
        <f t="shared" si="49"/>
        <v>0</v>
      </c>
      <c r="H73">
        <f t="shared" si="49"/>
        <v>0</v>
      </c>
      <c r="I73">
        <f t="shared" si="49"/>
        <v>0</v>
      </c>
      <c r="J73">
        <f t="shared" si="49"/>
        <v>1</v>
      </c>
      <c r="K73">
        <f t="shared" si="37"/>
        <v>1</v>
      </c>
      <c r="L73" t="s">
        <v>57</v>
      </c>
      <c r="M73" t="s">
        <v>133</v>
      </c>
      <c r="N73" t="str">
        <f t="shared" si="38"/>
        <v>Hungary</v>
      </c>
      <c r="O73" t="s">
        <v>59</v>
      </c>
      <c r="P73" t="s">
        <v>60</v>
      </c>
      <c r="Q73">
        <v>0</v>
      </c>
      <c r="R73">
        <v>3</v>
      </c>
      <c r="S73">
        <v>3</v>
      </c>
      <c r="T73">
        <v>2</v>
      </c>
      <c r="U73">
        <v>3</v>
      </c>
      <c r="V73">
        <v>4</v>
      </c>
      <c r="W73">
        <v>4</v>
      </c>
      <c r="X73">
        <f t="shared" si="39"/>
        <v>-8.3333333333333329E-2</v>
      </c>
      <c r="Y73">
        <f t="shared" si="40"/>
        <v>-4.1666666666666664E-2</v>
      </c>
      <c r="Z73">
        <v>6</v>
      </c>
      <c r="AA73">
        <v>6</v>
      </c>
      <c r="AB73">
        <v>6</v>
      </c>
      <c r="AC73">
        <v>6</v>
      </c>
      <c r="AD73">
        <v>6</v>
      </c>
      <c r="AE73">
        <v>6</v>
      </c>
      <c r="AF73">
        <v>6</v>
      </c>
      <c r="AG73">
        <v>0</v>
      </c>
      <c r="AH73">
        <v>6</v>
      </c>
      <c r="AI73" s="35">
        <v>5</v>
      </c>
      <c r="AJ73">
        <v>6</v>
      </c>
      <c r="AK73">
        <v>4</v>
      </c>
      <c r="AL73">
        <v>5</v>
      </c>
      <c r="AM73">
        <v>6</v>
      </c>
      <c r="AN73">
        <v>5</v>
      </c>
      <c r="AO73">
        <v>6</v>
      </c>
      <c r="AP73">
        <v>4</v>
      </c>
      <c r="AQ73">
        <v>4</v>
      </c>
      <c r="AR73">
        <v>4</v>
      </c>
      <c r="AS73">
        <v>4</v>
      </c>
      <c r="AT73">
        <v>4</v>
      </c>
      <c r="AU73">
        <v>4</v>
      </c>
      <c r="AV73">
        <f t="shared" si="41"/>
        <v>4</v>
      </c>
      <c r="AW73">
        <v>6</v>
      </c>
      <c r="AX73">
        <v>3</v>
      </c>
      <c r="AY73">
        <f t="shared" si="34"/>
        <v>5.125</v>
      </c>
      <c r="AZ73">
        <f t="shared" si="42"/>
        <v>1</v>
      </c>
      <c r="BA73">
        <f t="shared" si="35"/>
        <v>6</v>
      </c>
      <c r="BB73">
        <f t="shared" si="43"/>
        <v>1</v>
      </c>
      <c r="BC73" t="s">
        <v>61</v>
      </c>
      <c r="BD73" t="s">
        <v>326</v>
      </c>
      <c r="BE73" t="s">
        <v>677</v>
      </c>
      <c r="BF73">
        <v>3</v>
      </c>
      <c r="BH73">
        <f t="shared" si="36"/>
        <v>3</v>
      </c>
      <c r="BI73">
        <v>1</v>
      </c>
      <c r="BJ73">
        <v>4</v>
      </c>
      <c r="BK73">
        <f t="shared" si="44"/>
        <v>1</v>
      </c>
      <c r="BL73" t="s">
        <v>64</v>
      </c>
      <c r="BM73" t="s">
        <v>65</v>
      </c>
      <c r="BN73" t="s">
        <v>678</v>
      </c>
      <c r="BP73" s="5" t="s">
        <v>736</v>
      </c>
      <c r="BQ73" s="5" t="s">
        <v>1156</v>
      </c>
      <c r="BR73" s="11" t="b">
        <f t="shared" si="33"/>
        <v>0</v>
      </c>
      <c r="BS73" s="11" t="b">
        <f t="shared" si="33"/>
        <v>0</v>
      </c>
      <c r="BT73" s="11" t="b">
        <f t="shared" si="33"/>
        <v>0</v>
      </c>
      <c r="BU73" s="11" t="b">
        <f t="shared" si="33"/>
        <v>0</v>
      </c>
      <c r="BV73" s="11" t="b">
        <f t="shared" si="23"/>
        <v>0</v>
      </c>
      <c r="BW73" s="11" t="b">
        <f t="shared" si="23"/>
        <v>0</v>
      </c>
      <c r="BZ73" s="11" t="b">
        <f t="shared" si="45"/>
        <v>0</v>
      </c>
      <c r="CA73" s="11" t="b">
        <f t="shared" si="46"/>
        <v>0</v>
      </c>
      <c r="CB73" s="11" t="b">
        <f t="shared" si="32"/>
        <v>0</v>
      </c>
      <c r="CC73" s="11" t="b">
        <f t="shared" si="32"/>
        <v>0</v>
      </c>
      <c r="CD73" s="11" t="b">
        <f t="shared" si="32"/>
        <v>0</v>
      </c>
      <c r="CE73" s="11" t="b">
        <f t="shared" si="32"/>
        <v>0</v>
      </c>
      <c r="CF73" s="11" t="b">
        <f t="shared" si="32"/>
        <v>0</v>
      </c>
      <c r="CG73" s="11" t="b">
        <f t="shared" si="32"/>
        <v>0</v>
      </c>
      <c r="CH73" s="11" t="b">
        <f t="shared" si="32"/>
        <v>0</v>
      </c>
      <c r="CI73" s="11" t="b">
        <f t="shared" si="32"/>
        <v>0</v>
      </c>
      <c r="CJ73" s="11" t="b">
        <f t="shared" si="32"/>
        <v>0</v>
      </c>
      <c r="CK73" s="11" t="b">
        <f t="shared" si="32"/>
        <v>0</v>
      </c>
      <c r="CL73" s="11" t="b">
        <f t="shared" si="32"/>
        <v>0</v>
      </c>
      <c r="CM73" s="11" t="b">
        <f t="shared" si="32"/>
        <v>0</v>
      </c>
      <c r="CN73" s="11" t="b">
        <f t="shared" si="32"/>
        <v>0</v>
      </c>
      <c r="CO73" s="11" t="b">
        <f t="shared" si="25"/>
        <v>0</v>
      </c>
      <c r="CP73" s="11" t="b">
        <f t="shared" si="48"/>
        <v>0</v>
      </c>
      <c r="CQ73" s="11" t="b">
        <f t="shared" si="47"/>
        <v>0</v>
      </c>
    </row>
    <row r="74" spans="1:96">
      <c r="A74" t="s">
        <v>679</v>
      </c>
      <c r="B74" t="s">
        <v>680</v>
      </c>
      <c r="C74" t="s">
        <v>562</v>
      </c>
      <c r="D74" t="s">
        <v>54</v>
      </c>
      <c r="E74" t="s">
        <v>55</v>
      </c>
      <c r="F74" t="s">
        <v>56</v>
      </c>
      <c r="G74">
        <f t="shared" si="49"/>
        <v>0</v>
      </c>
      <c r="H74">
        <f t="shared" si="49"/>
        <v>0</v>
      </c>
      <c r="I74">
        <f t="shared" si="49"/>
        <v>0</v>
      </c>
      <c r="J74">
        <f t="shared" si="49"/>
        <v>1</v>
      </c>
      <c r="K74">
        <f t="shared" si="37"/>
        <v>1</v>
      </c>
      <c r="L74" t="s">
        <v>96</v>
      </c>
      <c r="M74" t="s">
        <v>254</v>
      </c>
      <c r="N74" t="str">
        <f t="shared" si="38"/>
        <v>Poland</v>
      </c>
      <c r="O74" t="s">
        <v>59</v>
      </c>
      <c r="P74" t="s">
        <v>60</v>
      </c>
      <c r="Q74">
        <v>2</v>
      </c>
      <c r="R74">
        <v>3</v>
      </c>
      <c r="S74">
        <v>1</v>
      </c>
      <c r="T74">
        <v>3</v>
      </c>
      <c r="U74">
        <v>1</v>
      </c>
      <c r="V74">
        <v>2</v>
      </c>
      <c r="W74">
        <v>2</v>
      </c>
      <c r="X74">
        <f t="shared" si="39"/>
        <v>-0.125</v>
      </c>
      <c r="Y74">
        <f t="shared" si="40"/>
        <v>8.3333333333333329E-2</v>
      </c>
      <c r="Z74">
        <v>6</v>
      </c>
      <c r="AA74">
        <v>6</v>
      </c>
      <c r="AB74">
        <v>6</v>
      </c>
      <c r="AC74">
        <v>5</v>
      </c>
      <c r="AD74">
        <v>6</v>
      </c>
      <c r="AE74">
        <v>6</v>
      </c>
      <c r="AF74">
        <v>6</v>
      </c>
      <c r="AG74">
        <v>0</v>
      </c>
      <c r="AH74">
        <v>6</v>
      </c>
      <c r="AI74" s="35">
        <v>4</v>
      </c>
      <c r="AJ74">
        <v>4</v>
      </c>
      <c r="AK74">
        <v>5</v>
      </c>
      <c r="AL74">
        <v>5</v>
      </c>
      <c r="AM74">
        <v>6</v>
      </c>
      <c r="AN74">
        <v>5</v>
      </c>
      <c r="AO74">
        <v>5</v>
      </c>
      <c r="AP74">
        <v>3</v>
      </c>
      <c r="AQ74">
        <v>5</v>
      </c>
      <c r="AR74">
        <v>5</v>
      </c>
      <c r="AS74">
        <v>6</v>
      </c>
      <c r="AT74">
        <v>4</v>
      </c>
      <c r="AU74">
        <v>5</v>
      </c>
      <c r="AV74">
        <f t="shared" si="41"/>
        <v>5</v>
      </c>
      <c r="AW74">
        <v>6</v>
      </c>
      <c r="AX74">
        <v>2</v>
      </c>
      <c r="AY74">
        <f t="shared" si="34"/>
        <v>4.625</v>
      </c>
      <c r="AZ74">
        <f t="shared" si="42"/>
        <v>1</v>
      </c>
      <c r="BA74">
        <f t="shared" si="35"/>
        <v>5.875</v>
      </c>
      <c r="BB74">
        <f t="shared" si="43"/>
        <v>1</v>
      </c>
      <c r="BC74" t="s">
        <v>282</v>
      </c>
      <c r="BD74" t="s">
        <v>255</v>
      </c>
      <c r="BE74" t="s">
        <v>681</v>
      </c>
      <c r="BF74">
        <v>2</v>
      </c>
      <c r="BH74">
        <f t="shared" si="36"/>
        <v>2</v>
      </c>
      <c r="BI74">
        <v>1</v>
      </c>
      <c r="BJ74">
        <v>3</v>
      </c>
      <c r="BK74">
        <f t="shared" si="44"/>
        <v>1</v>
      </c>
      <c r="BL74" t="s">
        <v>292</v>
      </c>
      <c r="BM74" t="s">
        <v>286</v>
      </c>
      <c r="BN74" s="1">
        <v>4.8726851851851856E-3</v>
      </c>
      <c r="BP74" s="5" t="s">
        <v>1041</v>
      </c>
      <c r="BR74" s="11" t="b">
        <f t="shared" si="33"/>
        <v>0</v>
      </c>
      <c r="BS74" s="11" t="b">
        <f t="shared" si="33"/>
        <v>0</v>
      </c>
      <c r="BT74" s="11" t="b">
        <f t="shared" si="33"/>
        <v>0</v>
      </c>
      <c r="BU74" s="11" t="b">
        <f t="shared" si="33"/>
        <v>0</v>
      </c>
      <c r="BV74" s="11" t="b">
        <f t="shared" si="23"/>
        <v>0</v>
      </c>
      <c r="BW74" s="11" t="b">
        <f t="shared" si="23"/>
        <v>0</v>
      </c>
      <c r="BZ74" s="11" t="b">
        <f t="shared" si="45"/>
        <v>0</v>
      </c>
      <c r="CA74" s="11" t="b">
        <f t="shared" si="46"/>
        <v>0</v>
      </c>
      <c r="CB74" s="11" t="b">
        <f t="shared" si="32"/>
        <v>0</v>
      </c>
      <c r="CC74" s="11" t="b">
        <f t="shared" si="32"/>
        <v>0</v>
      </c>
      <c r="CD74" s="11" t="b">
        <f t="shared" si="32"/>
        <v>0</v>
      </c>
      <c r="CE74" s="11" t="b">
        <f t="shared" si="32"/>
        <v>0</v>
      </c>
      <c r="CF74" s="11" t="b">
        <f t="shared" si="32"/>
        <v>0</v>
      </c>
      <c r="CG74" s="11" t="b">
        <f t="shared" si="32"/>
        <v>0</v>
      </c>
      <c r="CH74" s="11" t="b">
        <f t="shared" si="32"/>
        <v>0</v>
      </c>
      <c r="CI74" s="11" t="b">
        <f t="shared" si="32"/>
        <v>0</v>
      </c>
      <c r="CJ74" s="11" t="b">
        <f t="shared" si="32"/>
        <v>0</v>
      </c>
      <c r="CK74" s="11" t="b">
        <f t="shared" ref="CB74:CN92" si="50">ISNUMBER(SEARCH(CK$2,$BX74))</f>
        <v>0</v>
      </c>
      <c r="CL74" s="11" t="b">
        <f t="shared" si="50"/>
        <v>0</v>
      </c>
      <c r="CM74" s="11" t="b">
        <f t="shared" si="50"/>
        <v>0</v>
      </c>
      <c r="CN74" s="11" t="b">
        <f t="shared" si="50"/>
        <v>0</v>
      </c>
      <c r="CO74" s="11" t="b">
        <f t="shared" si="25"/>
        <v>0</v>
      </c>
      <c r="CP74" s="11" t="b">
        <f t="shared" si="48"/>
        <v>0</v>
      </c>
      <c r="CQ74" s="11" t="b">
        <f t="shared" si="47"/>
        <v>0</v>
      </c>
    </row>
    <row r="75" spans="1:96">
      <c r="A75" t="s">
        <v>682</v>
      </c>
      <c r="B75" t="s">
        <v>683</v>
      </c>
      <c r="C75" t="s">
        <v>562</v>
      </c>
      <c r="D75" t="s">
        <v>54</v>
      </c>
      <c r="E75" t="s">
        <v>144</v>
      </c>
      <c r="F75" t="s">
        <v>132</v>
      </c>
      <c r="G75">
        <f t="shared" si="49"/>
        <v>1</v>
      </c>
      <c r="H75">
        <f t="shared" si="49"/>
        <v>0</v>
      </c>
      <c r="I75">
        <f t="shared" si="49"/>
        <v>0</v>
      </c>
      <c r="J75">
        <f t="shared" si="49"/>
        <v>0</v>
      </c>
      <c r="K75">
        <f t="shared" si="37"/>
        <v>1</v>
      </c>
      <c r="L75" t="s">
        <v>96</v>
      </c>
      <c r="M75" t="s">
        <v>109</v>
      </c>
      <c r="N75" t="str">
        <f t="shared" si="38"/>
        <v>UK</v>
      </c>
      <c r="O75" t="s">
        <v>74</v>
      </c>
      <c r="P75" t="s">
        <v>60</v>
      </c>
      <c r="Q75">
        <v>5</v>
      </c>
      <c r="R75">
        <v>4</v>
      </c>
      <c r="S75">
        <v>4</v>
      </c>
      <c r="T75">
        <v>3</v>
      </c>
      <c r="U75">
        <v>5</v>
      </c>
      <c r="V75">
        <v>4</v>
      </c>
      <c r="W75">
        <v>4</v>
      </c>
      <c r="X75">
        <f t="shared" si="39"/>
        <v>8.3333333333333329E-2</v>
      </c>
      <c r="Y75">
        <f t="shared" si="40"/>
        <v>-8.3333333333333329E-2</v>
      </c>
      <c r="Z75">
        <v>5</v>
      </c>
      <c r="AA75">
        <v>3</v>
      </c>
      <c r="AB75">
        <v>4</v>
      </c>
      <c r="AC75">
        <v>5</v>
      </c>
      <c r="AD75">
        <v>4</v>
      </c>
      <c r="AE75">
        <v>5</v>
      </c>
      <c r="AF75">
        <v>4</v>
      </c>
      <c r="AG75">
        <v>0</v>
      </c>
      <c r="AH75">
        <v>6</v>
      </c>
      <c r="AI75" s="35">
        <v>5</v>
      </c>
      <c r="AJ75">
        <v>4</v>
      </c>
      <c r="AK75">
        <v>5</v>
      </c>
      <c r="AL75">
        <v>3</v>
      </c>
      <c r="AM75">
        <v>5</v>
      </c>
      <c r="AN75">
        <v>5</v>
      </c>
      <c r="AO75">
        <v>1</v>
      </c>
      <c r="AP75">
        <v>4</v>
      </c>
      <c r="AQ75">
        <v>6</v>
      </c>
      <c r="AR75">
        <v>6</v>
      </c>
      <c r="AS75">
        <v>6</v>
      </c>
      <c r="AT75">
        <v>6</v>
      </c>
      <c r="AU75">
        <v>6</v>
      </c>
      <c r="AV75">
        <f t="shared" si="41"/>
        <v>6</v>
      </c>
      <c r="AW75">
        <v>6</v>
      </c>
      <c r="AX75">
        <v>1</v>
      </c>
      <c r="AY75">
        <f t="shared" si="34"/>
        <v>4</v>
      </c>
      <c r="AZ75">
        <f t="shared" si="42"/>
        <v>1</v>
      </c>
      <c r="BA75">
        <f t="shared" si="35"/>
        <v>4.5</v>
      </c>
      <c r="BB75">
        <f t="shared" si="43"/>
        <v>1</v>
      </c>
      <c r="BC75" t="s">
        <v>297</v>
      </c>
      <c r="BD75" t="s">
        <v>684</v>
      </c>
      <c r="BE75" t="s">
        <v>397</v>
      </c>
      <c r="BF75">
        <v>3</v>
      </c>
      <c r="BH75">
        <f t="shared" si="36"/>
        <v>3</v>
      </c>
      <c r="BI75">
        <v>1</v>
      </c>
      <c r="BJ75">
        <v>3</v>
      </c>
      <c r="BK75">
        <f t="shared" si="44"/>
        <v>1</v>
      </c>
      <c r="BL75" t="s">
        <v>685</v>
      </c>
      <c r="BM75" t="s">
        <v>301</v>
      </c>
      <c r="BN75" s="1">
        <v>8.7499999999999991E-3</v>
      </c>
      <c r="BO75" t="s">
        <v>686</v>
      </c>
      <c r="BP75" s="5" t="s">
        <v>1042</v>
      </c>
      <c r="BR75" s="11" t="b">
        <f t="shared" si="33"/>
        <v>0</v>
      </c>
      <c r="BS75" s="11" t="b">
        <f t="shared" si="33"/>
        <v>0</v>
      </c>
      <c r="BT75" s="11" t="b">
        <f t="shared" si="33"/>
        <v>0</v>
      </c>
      <c r="BU75" s="11" t="b">
        <f t="shared" si="33"/>
        <v>0</v>
      </c>
      <c r="BV75" s="11" t="b">
        <f t="shared" si="23"/>
        <v>0</v>
      </c>
      <c r="BW75" s="11" t="b">
        <f t="shared" si="23"/>
        <v>0</v>
      </c>
      <c r="BX75" s="5" t="s">
        <v>1068</v>
      </c>
      <c r="BY75" s="5" t="s">
        <v>1078</v>
      </c>
      <c r="BZ75" s="11" t="b">
        <f t="shared" si="45"/>
        <v>0</v>
      </c>
      <c r="CA75" s="11" t="b">
        <f t="shared" si="46"/>
        <v>0</v>
      </c>
      <c r="CB75" s="11" t="b">
        <f t="shared" si="50"/>
        <v>0</v>
      </c>
      <c r="CC75" s="11" t="b">
        <f t="shared" si="50"/>
        <v>0</v>
      </c>
      <c r="CD75" s="11" t="b">
        <f t="shared" si="50"/>
        <v>0</v>
      </c>
      <c r="CE75" s="11" t="b">
        <f t="shared" si="50"/>
        <v>0</v>
      </c>
      <c r="CF75" s="11" t="b">
        <f t="shared" si="50"/>
        <v>1</v>
      </c>
      <c r="CG75" s="11" t="b">
        <f t="shared" si="50"/>
        <v>0</v>
      </c>
      <c r="CH75" s="11" t="b">
        <f t="shared" si="50"/>
        <v>0</v>
      </c>
      <c r="CI75" s="11" t="b">
        <f t="shared" si="50"/>
        <v>0</v>
      </c>
      <c r="CJ75" s="11" t="b">
        <f t="shared" si="50"/>
        <v>0</v>
      </c>
      <c r="CK75" s="11" t="b">
        <f t="shared" si="50"/>
        <v>0</v>
      </c>
      <c r="CL75" s="11" t="b">
        <f t="shared" si="50"/>
        <v>0</v>
      </c>
      <c r="CM75" s="11" t="b">
        <f t="shared" si="50"/>
        <v>0</v>
      </c>
      <c r="CN75" s="11" t="b">
        <f t="shared" si="50"/>
        <v>0</v>
      </c>
      <c r="CO75" s="11" t="b">
        <f t="shared" si="25"/>
        <v>0</v>
      </c>
      <c r="CP75" s="11" t="b">
        <f t="shared" si="48"/>
        <v>0</v>
      </c>
      <c r="CQ75" s="11" t="b">
        <f t="shared" si="47"/>
        <v>0</v>
      </c>
      <c r="CR75" t="s">
        <v>687</v>
      </c>
    </row>
    <row r="76" spans="1:96">
      <c r="A76" t="s">
        <v>688</v>
      </c>
      <c r="B76" t="s">
        <v>689</v>
      </c>
      <c r="C76" t="s">
        <v>562</v>
      </c>
      <c r="D76" t="s">
        <v>70</v>
      </c>
      <c r="E76" t="s">
        <v>95</v>
      </c>
      <c r="F76" t="s">
        <v>56</v>
      </c>
      <c r="G76">
        <f t="shared" si="49"/>
        <v>0</v>
      </c>
      <c r="H76">
        <f t="shared" si="49"/>
        <v>0</v>
      </c>
      <c r="I76">
        <f t="shared" si="49"/>
        <v>0</v>
      </c>
      <c r="J76">
        <f t="shared" si="49"/>
        <v>1</v>
      </c>
      <c r="K76">
        <f t="shared" si="37"/>
        <v>1</v>
      </c>
      <c r="L76" t="s">
        <v>124</v>
      </c>
      <c r="M76" t="s">
        <v>73</v>
      </c>
      <c r="N76" t="str">
        <f t="shared" si="38"/>
        <v>USA</v>
      </c>
      <c r="O76" t="s">
        <v>74</v>
      </c>
      <c r="P76" t="s">
        <v>60</v>
      </c>
      <c r="Q76">
        <v>1</v>
      </c>
      <c r="R76">
        <v>1</v>
      </c>
      <c r="S76">
        <v>1</v>
      </c>
      <c r="T76">
        <v>3</v>
      </c>
      <c r="U76">
        <v>1</v>
      </c>
      <c r="V76">
        <v>3</v>
      </c>
      <c r="W76">
        <v>2</v>
      </c>
      <c r="X76">
        <f t="shared" si="39"/>
        <v>-8.3333333333333329E-2</v>
      </c>
      <c r="Y76">
        <f t="shared" si="40"/>
        <v>0.125</v>
      </c>
      <c r="Z76">
        <v>3</v>
      </c>
      <c r="AA76">
        <v>5</v>
      </c>
      <c r="AB76">
        <v>6</v>
      </c>
      <c r="AC76">
        <v>6</v>
      </c>
      <c r="AD76">
        <v>5</v>
      </c>
      <c r="AE76">
        <v>5</v>
      </c>
      <c r="AF76">
        <v>5</v>
      </c>
      <c r="AG76">
        <v>0</v>
      </c>
      <c r="AH76">
        <v>6</v>
      </c>
      <c r="AI76" s="35">
        <v>4</v>
      </c>
      <c r="AJ76">
        <v>3</v>
      </c>
      <c r="AK76">
        <v>4</v>
      </c>
      <c r="AL76">
        <v>4</v>
      </c>
      <c r="AM76">
        <v>6</v>
      </c>
      <c r="AN76">
        <v>6</v>
      </c>
      <c r="AO76">
        <v>6</v>
      </c>
      <c r="AP76">
        <v>5</v>
      </c>
      <c r="AQ76">
        <v>3</v>
      </c>
      <c r="AR76">
        <v>4</v>
      </c>
      <c r="AS76">
        <v>4</v>
      </c>
      <c r="AT76">
        <v>4</v>
      </c>
      <c r="AU76">
        <v>3</v>
      </c>
      <c r="AV76">
        <f t="shared" si="41"/>
        <v>3.6</v>
      </c>
      <c r="AW76">
        <v>6</v>
      </c>
      <c r="AX76">
        <v>5</v>
      </c>
      <c r="AY76">
        <f t="shared" si="34"/>
        <v>4.75</v>
      </c>
      <c r="AZ76">
        <f t="shared" si="42"/>
        <v>1</v>
      </c>
      <c r="BA76">
        <f t="shared" si="35"/>
        <v>5.125</v>
      </c>
      <c r="BB76">
        <f t="shared" si="43"/>
        <v>1</v>
      </c>
      <c r="BC76" t="s">
        <v>297</v>
      </c>
      <c r="BD76" t="s">
        <v>408</v>
      </c>
      <c r="BE76" t="s">
        <v>690</v>
      </c>
      <c r="BF76">
        <v>0</v>
      </c>
      <c r="BG76">
        <v>1</v>
      </c>
      <c r="BH76">
        <f t="shared" si="36"/>
        <v>1</v>
      </c>
      <c r="BI76">
        <v>1</v>
      </c>
      <c r="BJ76">
        <v>1</v>
      </c>
      <c r="BK76">
        <f t="shared" si="44"/>
        <v>0</v>
      </c>
      <c r="BL76" t="s">
        <v>300</v>
      </c>
      <c r="BM76" t="s">
        <v>301</v>
      </c>
      <c r="BN76" s="1">
        <v>1.736111111111111E-3</v>
      </c>
      <c r="BO76" t="s">
        <v>691</v>
      </c>
      <c r="BP76" s="5" t="s">
        <v>1042</v>
      </c>
      <c r="BR76" s="11" t="b">
        <f t="shared" si="33"/>
        <v>0</v>
      </c>
      <c r="BS76" s="11" t="b">
        <f t="shared" si="33"/>
        <v>0</v>
      </c>
      <c r="BT76" s="11" t="b">
        <f t="shared" si="33"/>
        <v>0</v>
      </c>
      <c r="BU76" s="11" t="b">
        <f t="shared" si="33"/>
        <v>0</v>
      </c>
      <c r="BV76" s="11" t="b">
        <f t="shared" si="23"/>
        <v>0</v>
      </c>
      <c r="BW76" s="11" t="b">
        <f t="shared" si="23"/>
        <v>0</v>
      </c>
      <c r="BX76" s="5" t="s">
        <v>1045</v>
      </c>
      <c r="BY76" s="5" t="s">
        <v>1073</v>
      </c>
      <c r="BZ76" s="11" t="b">
        <f t="shared" si="45"/>
        <v>0</v>
      </c>
      <c r="CA76" s="11" t="b">
        <f t="shared" si="46"/>
        <v>0</v>
      </c>
      <c r="CB76" s="11" t="b">
        <f t="shared" si="50"/>
        <v>0</v>
      </c>
      <c r="CC76" s="11" t="b">
        <f t="shared" si="50"/>
        <v>1</v>
      </c>
      <c r="CD76" s="11" t="b">
        <f t="shared" si="50"/>
        <v>0</v>
      </c>
      <c r="CE76" s="11" t="b">
        <f t="shared" si="50"/>
        <v>0</v>
      </c>
      <c r="CF76" s="11" t="b">
        <f t="shared" si="50"/>
        <v>0</v>
      </c>
      <c r="CG76" s="11" t="b">
        <f t="shared" si="50"/>
        <v>0</v>
      </c>
      <c r="CH76" s="11" t="b">
        <f t="shared" si="50"/>
        <v>0</v>
      </c>
      <c r="CI76" s="11" t="b">
        <f t="shared" si="50"/>
        <v>0</v>
      </c>
      <c r="CJ76" s="11" t="b">
        <f t="shared" si="50"/>
        <v>0</v>
      </c>
      <c r="CK76" s="11" t="b">
        <f t="shared" si="50"/>
        <v>0</v>
      </c>
      <c r="CL76" s="11" t="b">
        <f t="shared" si="50"/>
        <v>1</v>
      </c>
      <c r="CM76" s="11" t="b">
        <f t="shared" si="50"/>
        <v>0</v>
      </c>
      <c r="CN76" s="11" t="b">
        <f t="shared" si="50"/>
        <v>0</v>
      </c>
      <c r="CO76" s="11" t="b">
        <f t="shared" si="25"/>
        <v>0</v>
      </c>
      <c r="CP76" s="11" t="b">
        <f t="shared" si="48"/>
        <v>1</v>
      </c>
      <c r="CQ76" s="11" t="b">
        <f t="shared" si="47"/>
        <v>0</v>
      </c>
      <c r="CR76" t="s">
        <v>692</v>
      </c>
    </row>
    <row r="77" spans="1:96">
      <c r="A77" t="s">
        <v>693</v>
      </c>
      <c r="B77" t="s">
        <v>694</v>
      </c>
      <c r="C77" t="s">
        <v>562</v>
      </c>
      <c r="D77" t="s">
        <v>81</v>
      </c>
      <c r="E77" t="s">
        <v>71</v>
      </c>
      <c r="F77" t="s">
        <v>132</v>
      </c>
      <c r="G77">
        <f t="shared" si="49"/>
        <v>1</v>
      </c>
      <c r="H77">
        <f t="shared" si="49"/>
        <v>0</v>
      </c>
      <c r="I77">
        <f t="shared" si="49"/>
        <v>0</v>
      </c>
      <c r="J77">
        <f t="shared" si="49"/>
        <v>0</v>
      </c>
      <c r="K77">
        <f t="shared" si="37"/>
        <v>1</v>
      </c>
      <c r="L77" t="s">
        <v>124</v>
      </c>
      <c r="M77" t="s">
        <v>109</v>
      </c>
      <c r="N77" t="str">
        <f t="shared" si="38"/>
        <v>UK</v>
      </c>
      <c r="O77" t="s">
        <v>74</v>
      </c>
      <c r="P77" t="s">
        <v>98</v>
      </c>
      <c r="Q77">
        <v>1</v>
      </c>
      <c r="R77">
        <v>2</v>
      </c>
      <c r="S77">
        <v>6</v>
      </c>
      <c r="T77">
        <v>3</v>
      </c>
      <c r="U77">
        <v>2</v>
      </c>
      <c r="V77">
        <v>1</v>
      </c>
      <c r="W77">
        <v>1</v>
      </c>
      <c r="X77">
        <f t="shared" si="39"/>
        <v>8.3333333333333329E-2</v>
      </c>
      <c r="Y77">
        <f t="shared" si="40"/>
        <v>4.1666666666666664E-2</v>
      </c>
      <c r="Z77">
        <v>4</v>
      </c>
      <c r="AA77">
        <v>6</v>
      </c>
      <c r="AB77">
        <v>4</v>
      </c>
      <c r="AC77">
        <v>5</v>
      </c>
      <c r="AD77">
        <v>4</v>
      </c>
      <c r="AE77">
        <v>5</v>
      </c>
      <c r="AF77">
        <v>4</v>
      </c>
      <c r="AG77">
        <v>2</v>
      </c>
      <c r="AH77">
        <v>4</v>
      </c>
      <c r="AI77" s="35">
        <v>4</v>
      </c>
      <c r="AJ77">
        <v>2</v>
      </c>
      <c r="AK77">
        <v>2</v>
      </c>
      <c r="AL77">
        <v>1</v>
      </c>
      <c r="AM77">
        <v>6</v>
      </c>
      <c r="AN77">
        <v>3</v>
      </c>
      <c r="AO77">
        <v>6</v>
      </c>
      <c r="AP77">
        <v>1</v>
      </c>
      <c r="AQ77">
        <v>3</v>
      </c>
      <c r="AR77">
        <v>3</v>
      </c>
      <c r="AS77">
        <v>3</v>
      </c>
      <c r="AT77">
        <v>3</v>
      </c>
      <c r="AU77">
        <v>3</v>
      </c>
      <c r="AV77">
        <f t="shared" si="41"/>
        <v>3</v>
      </c>
      <c r="AW77">
        <v>6</v>
      </c>
      <c r="AX77">
        <v>1</v>
      </c>
      <c r="AY77">
        <f t="shared" si="34"/>
        <v>3.125</v>
      </c>
      <c r="AZ77">
        <f t="shared" si="42"/>
        <v>1</v>
      </c>
      <c r="BA77">
        <f t="shared" si="35"/>
        <v>4.5</v>
      </c>
      <c r="BB77">
        <f t="shared" si="43"/>
        <v>1</v>
      </c>
      <c r="BC77" t="s">
        <v>297</v>
      </c>
      <c r="BD77" t="s">
        <v>384</v>
      </c>
      <c r="BE77" t="s">
        <v>695</v>
      </c>
      <c r="BF77">
        <v>2</v>
      </c>
      <c r="BH77">
        <f t="shared" si="36"/>
        <v>2</v>
      </c>
      <c r="BI77">
        <v>2</v>
      </c>
      <c r="BJ77">
        <v>3</v>
      </c>
      <c r="BK77">
        <f t="shared" si="44"/>
        <v>1</v>
      </c>
      <c r="BL77" t="s">
        <v>696</v>
      </c>
      <c r="BM77" t="s">
        <v>622</v>
      </c>
      <c r="BN77" s="1">
        <v>8.1597222222222227E-3</v>
      </c>
      <c r="BO77" t="s">
        <v>697</v>
      </c>
      <c r="BP77" s="5" t="s">
        <v>1051</v>
      </c>
      <c r="BR77" s="11" t="b">
        <f t="shared" si="33"/>
        <v>0</v>
      </c>
      <c r="BS77" s="11" t="b">
        <f t="shared" si="33"/>
        <v>0</v>
      </c>
      <c r="BT77" s="11" t="b">
        <f t="shared" si="33"/>
        <v>0</v>
      </c>
      <c r="BU77" s="11" t="b">
        <f t="shared" si="33"/>
        <v>0</v>
      </c>
      <c r="BV77" s="11" t="b">
        <f t="shared" si="23"/>
        <v>0</v>
      </c>
      <c r="BW77" s="11" t="b">
        <f t="shared" si="23"/>
        <v>0</v>
      </c>
      <c r="BX77" s="5" t="s">
        <v>1068</v>
      </c>
      <c r="BY77" s="5" t="s">
        <v>1079</v>
      </c>
      <c r="BZ77" s="11" t="b">
        <f t="shared" si="45"/>
        <v>0</v>
      </c>
      <c r="CA77" s="11" t="b">
        <f t="shared" si="46"/>
        <v>0</v>
      </c>
      <c r="CB77" s="11" t="b">
        <f t="shared" si="50"/>
        <v>0</v>
      </c>
      <c r="CC77" s="11" t="b">
        <f t="shared" si="50"/>
        <v>0</v>
      </c>
      <c r="CD77" s="11" t="b">
        <f t="shared" si="50"/>
        <v>0</v>
      </c>
      <c r="CE77" s="11" t="b">
        <f t="shared" si="50"/>
        <v>0</v>
      </c>
      <c r="CF77" s="11" t="b">
        <f t="shared" si="50"/>
        <v>1</v>
      </c>
      <c r="CG77" s="11" t="b">
        <f t="shared" si="50"/>
        <v>0</v>
      </c>
      <c r="CH77" s="11" t="b">
        <f t="shared" si="50"/>
        <v>0</v>
      </c>
      <c r="CI77" s="11" t="b">
        <f t="shared" si="50"/>
        <v>0</v>
      </c>
      <c r="CJ77" s="11" t="b">
        <f t="shared" si="50"/>
        <v>0</v>
      </c>
      <c r="CK77" s="11" t="b">
        <f t="shared" si="50"/>
        <v>0</v>
      </c>
      <c r="CL77" s="11" t="b">
        <f t="shared" si="50"/>
        <v>0</v>
      </c>
      <c r="CM77" s="11" t="b">
        <f t="shared" si="50"/>
        <v>0</v>
      </c>
      <c r="CN77" s="11" t="b">
        <f t="shared" si="50"/>
        <v>0</v>
      </c>
      <c r="CO77" s="11" t="b">
        <f t="shared" si="25"/>
        <v>0</v>
      </c>
      <c r="CP77" s="11" t="b">
        <f t="shared" si="48"/>
        <v>0</v>
      </c>
      <c r="CQ77" s="11" t="b">
        <f t="shared" si="47"/>
        <v>0</v>
      </c>
    </row>
    <row r="78" spans="1:96">
      <c r="A78" t="s">
        <v>698</v>
      </c>
      <c r="B78" t="s">
        <v>699</v>
      </c>
      <c r="C78" t="s">
        <v>562</v>
      </c>
      <c r="D78" t="s">
        <v>54</v>
      </c>
      <c r="E78" t="s">
        <v>82</v>
      </c>
      <c r="F78" t="s">
        <v>116</v>
      </c>
      <c r="G78">
        <f t="shared" si="49"/>
        <v>0</v>
      </c>
      <c r="H78">
        <f t="shared" si="49"/>
        <v>1</v>
      </c>
      <c r="I78">
        <f t="shared" si="49"/>
        <v>0</v>
      </c>
      <c r="J78">
        <f t="shared" si="49"/>
        <v>0</v>
      </c>
      <c r="K78">
        <f t="shared" si="37"/>
        <v>1</v>
      </c>
      <c r="L78" t="s">
        <v>72</v>
      </c>
      <c r="M78" t="s">
        <v>254</v>
      </c>
      <c r="N78" t="str">
        <f t="shared" si="38"/>
        <v>Poland</v>
      </c>
      <c r="O78" t="s">
        <v>74</v>
      </c>
      <c r="P78" t="s">
        <v>60</v>
      </c>
      <c r="Q78">
        <v>1</v>
      </c>
      <c r="R78">
        <v>0</v>
      </c>
      <c r="S78">
        <v>2</v>
      </c>
      <c r="T78">
        <v>2</v>
      </c>
      <c r="U78">
        <v>3</v>
      </c>
      <c r="V78">
        <v>4</v>
      </c>
      <c r="W78">
        <v>2</v>
      </c>
      <c r="X78">
        <f t="shared" si="39"/>
        <v>4.1666666666666664E-2</v>
      </c>
      <c r="Y78">
        <f t="shared" si="40"/>
        <v>4.1666666666666664E-2</v>
      </c>
      <c r="Z78">
        <v>5</v>
      </c>
      <c r="AA78">
        <v>5</v>
      </c>
      <c r="AB78">
        <v>5</v>
      </c>
      <c r="AC78">
        <v>5</v>
      </c>
      <c r="AD78">
        <v>5</v>
      </c>
      <c r="AE78">
        <v>5</v>
      </c>
      <c r="AF78">
        <v>5</v>
      </c>
      <c r="AG78">
        <v>2</v>
      </c>
      <c r="AH78">
        <v>4</v>
      </c>
      <c r="AI78" s="35">
        <v>4</v>
      </c>
      <c r="AJ78">
        <v>4</v>
      </c>
      <c r="AK78">
        <v>5</v>
      </c>
      <c r="AL78">
        <v>3</v>
      </c>
      <c r="AM78">
        <v>3</v>
      </c>
      <c r="AN78">
        <v>4</v>
      </c>
      <c r="AO78">
        <v>4</v>
      </c>
      <c r="AP78">
        <v>4</v>
      </c>
      <c r="AQ78">
        <v>4</v>
      </c>
      <c r="AR78">
        <v>4</v>
      </c>
      <c r="AS78">
        <v>4</v>
      </c>
      <c r="AT78">
        <v>2</v>
      </c>
      <c r="AU78">
        <v>4</v>
      </c>
      <c r="AV78">
        <f t="shared" si="41"/>
        <v>3.6</v>
      </c>
      <c r="AW78">
        <v>6</v>
      </c>
      <c r="AX78">
        <v>3</v>
      </c>
      <c r="AY78">
        <f t="shared" si="34"/>
        <v>3.875</v>
      </c>
      <c r="AZ78">
        <f t="shared" si="42"/>
        <v>1</v>
      </c>
      <c r="BA78">
        <f t="shared" si="35"/>
        <v>4.875</v>
      </c>
      <c r="BB78">
        <f t="shared" si="43"/>
        <v>1</v>
      </c>
      <c r="BC78" t="s">
        <v>86</v>
      </c>
      <c r="BD78" t="s">
        <v>87</v>
      </c>
      <c r="BE78" t="s">
        <v>88</v>
      </c>
      <c r="BF78">
        <v>1</v>
      </c>
      <c r="BH78">
        <f t="shared" si="36"/>
        <v>1</v>
      </c>
      <c r="BI78">
        <v>1</v>
      </c>
      <c r="BJ78">
        <v>3</v>
      </c>
      <c r="BK78">
        <f t="shared" si="44"/>
        <v>1</v>
      </c>
      <c r="BL78" t="s">
        <v>106</v>
      </c>
      <c r="BM78" t="s">
        <v>90</v>
      </c>
      <c r="BN78" s="1">
        <v>4.2476851851851851E-3</v>
      </c>
      <c r="BP78" s="5" t="s">
        <v>1041</v>
      </c>
      <c r="BR78" s="11" t="b">
        <f t="shared" si="33"/>
        <v>0</v>
      </c>
      <c r="BS78" s="11" t="b">
        <f t="shared" si="33"/>
        <v>0</v>
      </c>
      <c r="BT78" s="11" t="b">
        <f t="shared" si="33"/>
        <v>0</v>
      </c>
      <c r="BU78" s="11" t="b">
        <f t="shared" si="33"/>
        <v>0</v>
      </c>
      <c r="BV78" s="11" t="b">
        <f t="shared" si="23"/>
        <v>0</v>
      </c>
      <c r="BW78" s="11" t="b">
        <f t="shared" si="23"/>
        <v>0</v>
      </c>
      <c r="BZ78" s="11" t="b">
        <f t="shared" si="45"/>
        <v>0</v>
      </c>
      <c r="CA78" s="11" t="b">
        <f t="shared" si="46"/>
        <v>0</v>
      </c>
      <c r="CB78" s="11" t="b">
        <f t="shared" si="50"/>
        <v>0</v>
      </c>
      <c r="CC78" s="11" t="b">
        <f t="shared" si="50"/>
        <v>0</v>
      </c>
      <c r="CD78" s="11" t="b">
        <f t="shared" si="50"/>
        <v>0</v>
      </c>
      <c r="CE78" s="11" t="b">
        <f t="shared" si="50"/>
        <v>0</v>
      </c>
      <c r="CF78" s="11" t="b">
        <f t="shared" si="50"/>
        <v>0</v>
      </c>
      <c r="CG78" s="11" t="b">
        <f t="shared" si="50"/>
        <v>0</v>
      </c>
      <c r="CH78" s="11" t="b">
        <f t="shared" si="50"/>
        <v>0</v>
      </c>
      <c r="CI78" s="11" t="b">
        <f t="shared" si="50"/>
        <v>0</v>
      </c>
      <c r="CJ78" s="11" t="b">
        <f t="shared" si="50"/>
        <v>0</v>
      </c>
      <c r="CK78" s="11" t="b">
        <f t="shared" si="50"/>
        <v>0</v>
      </c>
      <c r="CL78" s="11" t="b">
        <f t="shared" si="50"/>
        <v>0</v>
      </c>
      <c r="CM78" s="11" t="b">
        <f t="shared" si="50"/>
        <v>0</v>
      </c>
      <c r="CN78" s="11" t="b">
        <f t="shared" si="50"/>
        <v>0</v>
      </c>
      <c r="CO78" s="11" t="b">
        <f t="shared" si="25"/>
        <v>0</v>
      </c>
      <c r="CP78" s="11" t="b">
        <f t="shared" si="48"/>
        <v>0</v>
      </c>
      <c r="CQ78" s="11" t="b">
        <f t="shared" si="47"/>
        <v>0</v>
      </c>
    </row>
    <row r="79" spans="1:96">
      <c r="A79" t="s">
        <v>700</v>
      </c>
      <c r="B79" t="s">
        <v>701</v>
      </c>
      <c r="C79" t="s">
        <v>562</v>
      </c>
      <c r="D79" t="s">
        <v>54</v>
      </c>
      <c r="E79" t="s">
        <v>71</v>
      </c>
      <c r="F79" t="s">
        <v>132</v>
      </c>
      <c r="G79">
        <f t="shared" si="49"/>
        <v>1</v>
      </c>
      <c r="H79">
        <f t="shared" si="49"/>
        <v>0</v>
      </c>
      <c r="I79">
        <f t="shared" si="49"/>
        <v>0</v>
      </c>
      <c r="J79">
        <f t="shared" si="49"/>
        <v>0</v>
      </c>
      <c r="K79">
        <f t="shared" si="37"/>
        <v>1</v>
      </c>
      <c r="L79" t="s">
        <v>72</v>
      </c>
      <c r="M79" t="s">
        <v>702</v>
      </c>
      <c r="N79" t="str">
        <f t="shared" si="38"/>
        <v>Finland</v>
      </c>
      <c r="O79" t="s">
        <v>59</v>
      </c>
      <c r="P79" t="s">
        <v>60</v>
      </c>
      <c r="Q79">
        <v>2</v>
      </c>
      <c r="R79">
        <v>2</v>
      </c>
      <c r="S79">
        <v>1</v>
      </c>
      <c r="T79">
        <v>3</v>
      </c>
      <c r="U79">
        <v>2</v>
      </c>
      <c r="V79">
        <v>2</v>
      </c>
      <c r="W79">
        <v>3</v>
      </c>
      <c r="X79">
        <f t="shared" si="39"/>
        <v>-8.3333333333333329E-2</v>
      </c>
      <c r="Y79">
        <f t="shared" si="40"/>
        <v>0</v>
      </c>
      <c r="Z79">
        <v>6</v>
      </c>
      <c r="AA79">
        <v>6</v>
      </c>
      <c r="AB79">
        <v>5</v>
      </c>
      <c r="AC79">
        <v>6</v>
      </c>
      <c r="AD79">
        <v>5</v>
      </c>
      <c r="AE79">
        <v>5</v>
      </c>
      <c r="AF79">
        <v>4</v>
      </c>
      <c r="AG79">
        <v>3</v>
      </c>
      <c r="AH79">
        <v>3</v>
      </c>
      <c r="AI79" s="35">
        <v>4</v>
      </c>
      <c r="AJ79">
        <v>5</v>
      </c>
      <c r="AK79">
        <v>5</v>
      </c>
      <c r="AL79">
        <v>5</v>
      </c>
      <c r="AM79">
        <v>5</v>
      </c>
      <c r="AN79">
        <v>5</v>
      </c>
      <c r="AO79">
        <v>6</v>
      </c>
      <c r="AP79">
        <v>5</v>
      </c>
      <c r="AQ79">
        <v>3</v>
      </c>
      <c r="AR79">
        <v>3</v>
      </c>
      <c r="AS79">
        <v>4</v>
      </c>
      <c r="AT79">
        <v>3</v>
      </c>
      <c r="AU79">
        <v>4</v>
      </c>
      <c r="AV79">
        <f t="shared" si="41"/>
        <v>3.4</v>
      </c>
      <c r="AW79">
        <v>6</v>
      </c>
      <c r="AX79">
        <v>4</v>
      </c>
      <c r="AY79">
        <f t="shared" si="34"/>
        <v>5</v>
      </c>
      <c r="AZ79">
        <f t="shared" si="42"/>
        <v>1</v>
      </c>
      <c r="BA79">
        <f t="shared" si="35"/>
        <v>5</v>
      </c>
      <c r="BB79">
        <f t="shared" si="43"/>
        <v>1</v>
      </c>
      <c r="BC79" t="s">
        <v>375</v>
      </c>
      <c r="BD79" t="s">
        <v>634</v>
      </c>
      <c r="BE79" t="s">
        <v>703</v>
      </c>
      <c r="BF79">
        <v>0</v>
      </c>
      <c r="BG79">
        <v>0</v>
      </c>
      <c r="BH79">
        <f t="shared" si="36"/>
        <v>0</v>
      </c>
      <c r="BI79">
        <v>1</v>
      </c>
      <c r="BJ79">
        <v>1</v>
      </c>
      <c r="BK79">
        <f t="shared" si="44"/>
        <v>0</v>
      </c>
      <c r="BL79" t="s">
        <v>704</v>
      </c>
      <c r="BM79" t="s">
        <v>379</v>
      </c>
      <c r="BN79" s="1">
        <v>8.3449074074074085E-3</v>
      </c>
      <c r="BO79" t="s">
        <v>705</v>
      </c>
      <c r="BP79" s="5" t="s">
        <v>1051</v>
      </c>
      <c r="BR79" s="11" t="b">
        <f t="shared" si="33"/>
        <v>0</v>
      </c>
      <c r="BS79" s="11" t="b">
        <f t="shared" si="33"/>
        <v>0</v>
      </c>
      <c r="BT79" s="11" t="b">
        <f t="shared" si="33"/>
        <v>0</v>
      </c>
      <c r="BU79" s="11" t="b">
        <f t="shared" si="33"/>
        <v>0</v>
      </c>
      <c r="BV79" s="11" t="b">
        <f t="shared" si="23"/>
        <v>0</v>
      </c>
      <c r="BW79" s="11" t="b">
        <f t="shared" si="23"/>
        <v>0</v>
      </c>
      <c r="BX79" s="5" t="s">
        <v>1080</v>
      </c>
      <c r="BZ79" s="11" t="b">
        <f t="shared" si="45"/>
        <v>1</v>
      </c>
      <c r="CA79" s="11" t="b">
        <f t="shared" si="46"/>
        <v>1</v>
      </c>
      <c r="CB79" s="11" t="b">
        <f t="shared" si="50"/>
        <v>0</v>
      </c>
      <c r="CC79" s="11" t="b">
        <f t="shared" si="50"/>
        <v>0</v>
      </c>
      <c r="CD79" s="11" t="b">
        <f t="shared" si="50"/>
        <v>0</v>
      </c>
      <c r="CE79" s="11" t="b">
        <f t="shared" si="50"/>
        <v>0</v>
      </c>
      <c r="CF79" s="11" t="b">
        <f t="shared" si="50"/>
        <v>0</v>
      </c>
      <c r="CG79" s="11" t="b">
        <f t="shared" si="50"/>
        <v>0</v>
      </c>
      <c r="CH79" s="11" t="b">
        <f t="shared" si="50"/>
        <v>0</v>
      </c>
      <c r="CI79" s="11" t="b">
        <f t="shared" si="50"/>
        <v>1</v>
      </c>
      <c r="CJ79" s="11" t="b">
        <f t="shared" si="50"/>
        <v>0</v>
      </c>
      <c r="CK79" s="11" t="b">
        <f t="shared" si="50"/>
        <v>0</v>
      </c>
      <c r="CL79" s="11" t="b">
        <f t="shared" si="50"/>
        <v>0</v>
      </c>
      <c r="CM79" s="11" t="b">
        <f t="shared" si="50"/>
        <v>0</v>
      </c>
      <c r="CN79" s="11" t="b">
        <f t="shared" si="50"/>
        <v>0</v>
      </c>
      <c r="CO79" s="11" t="b">
        <f t="shared" si="25"/>
        <v>0</v>
      </c>
      <c r="CP79" s="11" t="b">
        <f t="shared" si="48"/>
        <v>0</v>
      </c>
      <c r="CQ79" s="11" t="b">
        <f t="shared" si="47"/>
        <v>0</v>
      </c>
    </row>
    <row r="80" spans="1:96">
      <c r="A80" t="s">
        <v>706</v>
      </c>
      <c r="B80" t="s">
        <v>707</v>
      </c>
      <c r="C80" t="s">
        <v>562</v>
      </c>
      <c r="D80" t="s">
        <v>54</v>
      </c>
      <c r="E80" t="s">
        <v>144</v>
      </c>
      <c r="F80" t="s">
        <v>116</v>
      </c>
      <c r="G80">
        <f t="shared" si="49"/>
        <v>0</v>
      </c>
      <c r="H80">
        <f t="shared" si="49"/>
        <v>1</v>
      </c>
      <c r="I80">
        <f t="shared" si="49"/>
        <v>0</v>
      </c>
      <c r="J80">
        <f t="shared" si="49"/>
        <v>0</v>
      </c>
      <c r="K80">
        <f t="shared" si="37"/>
        <v>1</v>
      </c>
      <c r="L80" t="s">
        <v>72</v>
      </c>
      <c r="M80" t="s">
        <v>125</v>
      </c>
      <c r="N80" t="str">
        <f t="shared" si="38"/>
        <v>United Kingdom</v>
      </c>
      <c r="O80" t="s">
        <v>74</v>
      </c>
      <c r="P80" t="s">
        <v>98</v>
      </c>
      <c r="Q80">
        <v>2</v>
      </c>
      <c r="R80">
        <v>4</v>
      </c>
      <c r="S80">
        <v>3</v>
      </c>
      <c r="T80">
        <v>4</v>
      </c>
      <c r="U80">
        <v>4</v>
      </c>
      <c r="V80">
        <v>4</v>
      </c>
      <c r="W80">
        <v>4</v>
      </c>
      <c r="X80">
        <f t="shared" si="39"/>
        <v>-0.125</v>
      </c>
      <c r="Y80">
        <f t="shared" si="40"/>
        <v>0</v>
      </c>
      <c r="Z80">
        <v>5</v>
      </c>
      <c r="AA80">
        <v>5</v>
      </c>
      <c r="AB80">
        <v>4</v>
      </c>
      <c r="AC80">
        <v>5</v>
      </c>
      <c r="AD80">
        <v>5</v>
      </c>
      <c r="AE80">
        <v>6</v>
      </c>
      <c r="AF80">
        <v>6</v>
      </c>
      <c r="AG80">
        <v>1</v>
      </c>
      <c r="AH80">
        <v>5</v>
      </c>
      <c r="AI80" s="35">
        <v>5</v>
      </c>
      <c r="AJ80">
        <v>3</v>
      </c>
      <c r="AK80">
        <v>3</v>
      </c>
      <c r="AL80">
        <v>1</v>
      </c>
      <c r="AM80">
        <v>5</v>
      </c>
      <c r="AN80">
        <v>4</v>
      </c>
      <c r="AO80">
        <v>2</v>
      </c>
      <c r="AP80">
        <v>4</v>
      </c>
      <c r="AQ80">
        <v>3</v>
      </c>
      <c r="AR80">
        <v>3</v>
      </c>
      <c r="AS80">
        <v>2</v>
      </c>
      <c r="AT80">
        <v>3</v>
      </c>
      <c r="AU80">
        <v>3</v>
      </c>
      <c r="AV80">
        <f t="shared" si="41"/>
        <v>2.8</v>
      </c>
      <c r="AW80">
        <v>6</v>
      </c>
      <c r="AX80">
        <v>1</v>
      </c>
      <c r="AY80">
        <f t="shared" si="34"/>
        <v>3.375</v>
      </c>
      <c r="AZ80">
        <f t="shared" si="42"/>
        <v>1</v>
      </c>
      <c r="BA80">
        <f t="shared" si="35"/>
        <v>5.125</v>
      </c>
      <c r="BB80">
        <f t="shared" si="43"/>
        <v>1</v>
      </c>
      <c r="BC80" t="s">
        <v>501</v>
      </c>
      <c r="BD80" t="s">
        <v>672</v>
      </c>
      <c r="BE80" t="s">
        <v>708</v>
      </c>
      <c r="BF80">
        <v>0</v>
      </c>
      <c r="BG80">
        <v>2</v>
      </c>
      <c r="BH80">
        <f t="shared" si="36"/>
        <v>2</v>
      </c>
      <c r="BI80">
        <v>4</v>
      </c>
      <c r="BJ80">
        <v>2</v>
      </c>
      <c r="BK80">
        <f t="shared" si="44"/>
        <v>1</v>
      </c>
      <c r="BL80" t="s">
        <v>709</v>
      </c>
      <c r="BM80" t="s">
        <v>710</v>
      </c>
      <c r="BN80" s="1">
        <v>4.2013888888888891E-3</v>
      </c>
      <c r="BO80" t="s">
        <v>711</v>
      </c>
      <c r="BP80" s="5" t="s">
        <v>736</v>
      </c>
      <c r="BQ80" s="5" t="s">
        <v>1157</v>
      </c>
      <c r="BR80" s="11" t="b">
        <f t="shared" ref="BR80:BU99" si="51">ISNUMBER(SEARCH(BR$2,$BQ80))</f>
        <v>1</v>
      </c>
      <c r="BS80" s="11" t="b">
        <f t="shared" si="51"/>
        <v>0</v>
      </c>
      <c r="BT80" s="11" t="b">
        <f t="shared" si="51"/>
        <v>0</v>
      </c>
      <c r="BU80" s="11" t="b">
        <f t="shared" si="51"/>
        <v>0</v>
      </c>
      <c r="BV80" s="11" t="b">
        <f t="shared" si="23"/>
        <v>0</v>
      </c>
      <c r="BW80" s="11" t="b">
        <f t="shared" si="23"/>
        <v>0</v>
      </c>
      <c r="BZ80" s="11" t="b">
        <f t="shared" si="45"/>
        <v>0</v>
      </c>
      <c r="CA80" s="11" t="b">
        <f t="shared" si="46"/>
        <v>0</v>
      </c>
      <c r="CB80" s="11" t="b">
        <f t="shared" si="50"/>
        <v>0</v>
      </c>
      <c r="CC80" s="11" t="b">
        <f t="shared" si="50"/>
        <v>0</v>
      </c>
      <c r="CD80" s="11" t="b">
        <f t="shared" si="50"/>
        <v>0</v>
      </c>
      <c r="CE80" s="11" t="b">
        <f t="shared" si="50"/>
        <v>0</v>
      </c>
      <c r="CF80" s="11" t="b">
        <f t="shared" si="50"/>
        <v>0</v>
      </c>
      <c r="CG80" s="11" t="b">
        <f t="shared" si="50"/>
        <v>0</v>
      </c>
      <c r="CH80" s="11" t="b">
        <f t="shared" si="50"/>
        <v>0</v>
      </c>
      <c r="CI80" s="11" t="b">
        <f t="shared" si="50"/>
        <v>0</v>
      </c>
      <c r="CJ80" s="11" t="b">
        <f t="shared" si="50"/>
        <v>0</v>
      </c>
      <c r="CK80" s="11" t="b">
        <f t="shared" si="50"/>
        <v>0</v>
      </c>
      <c r="CL80" s="11" t="b">
        <f t="shared" si="50"/>
        <v>0</v>
      </c>
      <c r="CM80" s="11" t="b">
        <f t="shared" si="50"/>
        <v>0</v>
      </c>
      <c r="CN80" s="11" t="b">
        <f t="shared" si="50"/>
        <v>0</v>
      </c>
      <c r="CO80" s="11" t="b">
        <f t="shared" si="25"/>
        <v>0</v>
      </c>
      <c r="CP80" s="11" t="b">
        <f t="shared" si="48"/>
        <v>0</v>
      </c>
      <c r="CQ80" s="11" t="b">
        <f t="shared" si="47"/>
        <v>0</v>
      </c>
    </row>
    <row r="81" spans="1:96">
      <c r="A81" t="s">
        <v>712</v>
      </c>
      <c r="B81" t="s">
        <v>713</v>
      </c>
      <c r="C81" t="s">
        <v>562</v>
      </c>
      <c r="D81" t="s">
        <v>54</v>
      </c>
      <c r="E81" t="s">
        <v>55</v>
      </c>
      <c r="F81" t="s">
        <v>83</v>
      </c>
      <c r="G81">
        <f t="shared" si="49"/>
        <v>0</v>
      </c>
      <c r="H81">
        <f t="shared" si="49"/>
        <v>0</v>
      </c>
      <c r="I81">
        <f t="shared" si="49"/>
        <v>1</v>
      </c>
      <c r="J81">
        <f t="shared" si="49"/>
        <v>0</v>
      </c>
      <c r="K81">
        <f t="shared" si="37"/>
        <v>1</v>
      </c>
      <c r="L81" t="s">
        <v>96</v>
      </c>
      <c r="M81" t="s">
        <v>58</v>
      </c>
      <c r="N81" t="str">
        <f t="shared" si="38"/>
        <v>Portugal</v>
      </c>
      <c r="O81" t="s">
        <v>74</v>
      </c>
      <c r="P81" t="s">
        <v>103</v>
      </c>
      <c r="Q81">
        <v>3</v>
      </c>
      <c r="R81">
        <v>2</v>
      </c>
      <c r="S81">
        <v>3</v>
      </c>
      <c r="T81">
        <v>2</v>
      </c>
      <c r="U81">
        <v>2</v>
      </c>
      <c r="V81">
        <v>5</v>
      </c>
      <c r="W81">
        <v>3</v>
      </c>
      <c r="X81">
        <f t="shared" si="39"/>
        <v>8.3333333333333329E-2</v>
      </c>
      <c r="Y81">
        <f t="shared" si="40"/>
        <v>8.3333333333333329E-2</v>
      </c>
      <c r="Z81">
        <v>4</v>
      </c>
      <c r="AA81">
        <v>5</v>
      </c>
      <c r="AB81">
        <v>4</v>
      </c>
      <c r="AC81">
        <v>4</v>
      </c>
      <c r="AD81">
        <v>2</v>
      </c>
      <c r="AE81">
        <v>4</v>
      </c>
      <c r="AF81">
        <v>3</v>
      </c>
      <c r="AG81">
        <v>2</v>
      </c>
      <c r="AH81">
        <v>4</v>
      </c>
      <c r="AI81" s="35">
        <v>4</v>
      </c>
      <c r="AJ81">
        <v>1</v>
      </c>
      <c r="AK81">
        <v>4</v>
      </c>
      <c r="AL81">
        <v>2</v>
      </c>
      <c r="AM81">
        <v>5</v>
      </c>
      <c r="AN81">
        <v>4</v>
      </c>
      <c r="AO81">
        <v>5</v>
      </c>
      <c r="AP81">
        <v>1</v>
      </c>
      <c r="AQ81">
        <v>4</v>
      </c>
      <c r="AR81">
        <v>4</v>
      </c>
      <c r="AS81">
        <v>4</v>
      </c>
      <c r="AT81">
        <v>4</v>
      </c>
      <c r="AU81">
        <v>4</v>
      </c>
      <c r="AV81">
        <f t="shared" si="41"/>
        <v>4</v>
      </c>
      <c r="AW81">
        <v>6</v>
      </c>
      <c r="AX81">
        <v>0</v>
      </c>
      <c r="AY81">
        <f t="shared" si="34"/>
        <v>3.25</v>
      </c>
      <c r="AZ81">
        <f t="shared" si="42"/>
        <v>1</v>
      </c>
      <c r="BA81">
        <f t="shared" si="35"/>
        <v>3.75</v>
      </c>
      <c r="BB81">
        <f t="shared" si="43"/>
        <v>1</v>
      </c>
      <c r="BC81" t="s">
        <v>61</v>
      </c>
      <c r="BD81" t="s">
        <v>277</v>
      </c>
      <c r="BE81" t="s">
        <v>714</v>
      </c>
      <c r="BF81">
        <v>3</v>
      </c>
      <c r="BH81">
        <f t="shared" si="36"/>
        <v>3</v>
      </c>
      <c r="BI81">
        <v>1</v>
      </c>
      <c r="BJ81">
        <v>4</v>
      </c>
      <c r="BK81">
        <f t="shared" si="44"/>
        <v>1</v>
      </c>
      <c r="BL81" t="s">
        <v>715</v>
      </c>
      <c r="BM81" t="s">
        <v>65</v>
      </c>
      <c r="BN81" s="1">
        <v>3.9699074074074072E-3</v>
      </c>
      <c r="BP81" s="5" t="s">
        <v>1041</v>
      </c>
      <c r="BR81" s="11" t="b">
        <f t="shared" si="51"/>
        <v>0</v>
      </c>
      <c r="BS81" s="11" t="b">
        <f t="shared" si="51"/>
        <v>0</v>
      </c>
      <c r="BT81" s="11" t="b">
        <f t="shared" si="51"/>
        <v>0</v>
      </c>
      <c r="BU81" s="11" t="b">
        <f t="shared" si="51"/>
        <v>0</v>
      </c>
      <c r="BV81" s="11" t="b">
        <f t="shared" si="23"/>
        <v>0</v>
      </c>
      <c r="BW81" s="11" t="b">
        <f t="shared" si="23"/>
        <v>0</v>
      </c>
      <c r="BZ81" s="11" t="b">
        <f t="shared" si="45"/>
        <v>0</v>
      </c>
      <c r="CA81" s="11" t="b">
        <f t="shared" si="46"/>
        <v>0</v>
      </c>
      <c r="CB81" s="11" t="b">
        <f t="shared" si="50"/>
        <v>0</v>
      </c>
      <c r="CC81" s="11" t="b">
        <f t="shared" si="50"/>
        <v>0</v>
      </c>
      <c r="CD81" s="11" t="b">
        <f t="shared" si="50"/>
        <v>0</v>
      </c>
      <c r="CE81" s="11" t="b">
        <f t="shared" si="50"/>
        <v>0</v>
      </c>
      <c r="CF81" s="11" t="b">
        <f t="shared" si="50"/>
        <v>0</v>
      </c>
      <c r="CG81" s="11" t="b">
        <f t="shared" si="50"/>
        <v>0</v>
      </c>
      <c r="CH81" s="11" t="b">
        <f t="shared" si="50"/>
        <v>0</v>
      </c>
      <c r="CI81" s="11" t="b">
        <f t="shared" si="50"/>
        <v>0</v>
      </c>
      <c r="CJ81" s="11" t="b">
        <f t="shared" si="50"/>
        <v>0</v>
      </c>
      <c r="CK81" s="11" t="b">
        <f t="shared" si="50"/>
        <v>0</v>
      </c>
      <c r="CL81" s="11" t="b">
        <f t="shared" si="50"/>
        <v>0</v>
      </c>
      <c r="CM81" s="11" t="b">
        <f t="shared" si="50"/>
        <v>0</v>
      </c>
      <c r="CN81" s="11" t="b">
        <f t="shared" si="50"/>
        <v>0</v>
      </c>
      <c r="CO81" s="11" t="b">
        <f t="shared" si="25"/>
        <v>0</v>
      </c>
      <c r="CP81" s="11" t="b">
        <f t="shared" si="48"/>
        <v>0</v>
      </c>
      <c r="CQ81" s="11" t="b">
        <f t="shared" si="47"/>
        <v>0</v>
      </c>
    </row>
    <row r="82" spans="1:96">
      <c r="A82" t="s">
        <v>716</v>
      </c>
      <c r="B82" t="s">
        <v>717</v>
      </c>
      <c r="C82" t="s">
        <v>562</v>
      </c>
      <c r="D82" t="s">
        <v>70</v>
      </c>
      <c r="E82" t="s">
        <v>144</v>
      </c>
      <c r="F82" t="s">
        <v>56</v>
      </c>
      <c r="G82">
        <f t="shared" si="49"/>
        <v>0</v>
      </c>
      <c r="H82">
        <f t="shared" si="49"/>
        <v>0</v>
      </c>
      <c r="I82">
        <f t="shared" si="49"/>
        <v>0</v>
      </c>
      <c r="J82">
        <f t="shared" si="49"/>
        <v>1</v>
      </c>
      <c r="K82">
        <f t="shared" si="37"/>
        <v>1</v>
      </c>
      <c r="L82" t="s">
        <v>72</v>
      </c>
      <c r="M82" t="s">
        <v>718</v>
      </c>
      <c r="N82" t="str">
        <f t="shared" si="38"/>
        <v>Portuguese</v>
      </c>
      <c r="O82" t="s">
        <v>59</v>
      </c>
      <c r="P82" t="s">
        <v>296</v>
      </c>
      <c r="Q82">
        <v>1</v>
      </c>
      <c r="R82">
        <v>3</v>
      </c>
      <c r="S82">
        <v>2</v>
      </c>
      <c r="T82">
        <v>3</v>
      </c>
      <c r="U82">
        <v>2</v>
      </c>
      <c r="V82">
        <v>5</v>
      </c>
      <c r="W82">
        <v>3</v>
      </c>
      <c r="X82">
        <f t="shared" si="39"/>
        <v>-0.125</v>
      </c>
      <c r="Y82">
        <f t="shared" si="40"/>
        <v>0.125</v>
      </c>
      <c r="Z82">
        <v>2</v>
      </c>
      <c r="AA82">
        <v>3</v>
      </c>
      <c r="AB82">
        <v>4</v>
      </c>
      <c r="AC82">
        <v>4</v>
      </c>
      <c r="AD82">
        <v>3</v>
      </c>
      <c r="AE82">
        <v>4</v>
      </c>
      <c r="AF82">
        <v>2</v>
      </c>
      <c r="AG82">
        <v>2</v>
      </c>
      <c r="AH82">
        <v>4</v>
      </c>
      <c r="AI82" s="35">
        <v>2</v>
      </c>
      <c r="AJ82">
        <v>3</v>
      </c>
      <c r="AK82">
        <v>1</v>
      </c>
      <c r="AL82">
        <v>3</v>
      </c>
      <c r="AM82">
        <v>4</v>
      </c>
      <c r="AN82">
        <v>3</v>
      </c>
      <c r="AO82">
        <v>1</v>
      </c>
      <c r="AP82">
        <v>1</v>
      </c>
      <c r="AQ82">
        <v>1</v>
      </c>
      <c r="AR82">
        <v>3</v>
      </c>
      <c r="AS82">
        <v>3</v>
      </c>
      <c r="AT82">
        <v>4</v>
      </c>
      <c r="AU82">
        <v>4</v>
      </c>
      <c r="AV82">
        <f t="shared" si="41"/>
        <v>3</v>
      </c>
      <c r="AW82">
        <v>6</v>
      </c>
      <c r="AX82">
        <v>1</v>
      </c>
      <c r="AY82">
        <f t="shared" si="34"/>
        <v>2.25</v>
      </c>
      <c r="AZ82">
        <f t="shared" si="42"/>
        <v>0</v>
      </c>
      <c r="BA82">
        <f t="shared" si="35"/>
        <v>3.25</v>
      </c>
      <c r="BB82">
        <f t="shared" si="43"/>
        <v>1</v>
      </c>
      <c r="BC82" t="s">
        <v>145</v>
      </c>
      <c r="BD82" t="s">
        <v>719</v>
      </c>
      <c r="BE82" t="s">
        <v>720</v>
      </c>
      <c r="BF82">
        <v>0</v>
      </c>
      <c r="BG82">
        <v>1</v>
      </c>
      <c r="BH82">
        <f t="shared" si="36"/>
        <v>1</v>
      </c>
      <c r="BI82">
        <v>1</v>
      </c>
      <c r="BJ82">
        <v>2</v>
      </c>
      <c r="BK82">
        <f t="shared" si="44"/>
        <v>1</v>
      </c>
      <c r="BL82" t="s">
        <v>453</v>
      </c>
      <c r="BM82" t="s">
        <v>149</v>
      </c>
      <c r="BN82" s="1">
        <v>3.3333333333333335E-3</v>
      </c>
      <c r="BO82" t="s">
        <v>721</v>
      </c>
      <c r="BP82" s="5" t="s">
        <v>1041</v>
      </c>
      <c r="BR82" s="11" t="b">
        <f t="shared" si="51"/>
        <v>0</v>
      </c>
      <c r="BS82" s="11" t="b">
        <f t="shared" si="51"/>
        <v>0</v>
      </c>
      <c r="BT82" s="11" t="b">
        <f t="shared" si="51"/>
        <v>0</v>
      </c>
      <c r="BU82" s="11" t="b">
        <f t="shared" si="51"/>
        <v>0</v>
      </c>
      <c r="BV82" s="11" t="b">
        <f t="shared" si="23"/>
        <v>0</v>
      </c>
      <c r="BW82" s="11" t="b">
        <f t="shared" si="23"/>
        <v>0</v>
      </c>
      <c r="BZ82" s="11" t="b">
        <f t="shared" si="45"/>
        <v>0</v>
      </c>
      <c r="CA82" s="11" t="b">
        <f t="shared" si="46"/>
        <v>0</v>
      </c>
      <c r="CB82" s="11" t="b">
        <f t="shared" si="50"/>
        <v>0</v>
      </c>
      <c r="CC82" s="11" t="b">
        <f t="shared" si="50"/>
        <v>0</v>
      </c>
      <c r="CD82" s="11" t="b">
        <f t="shared" si="50"/>
        <v>0</v>
      </c>
      <c r="CE82" s="11" t="b">
        <f t="shared" si="50"/>
        <v>0</v>
      </c>
      <c r="CF82" s="11" t="b">
        <f t="shared" si="50"/>
        <v>0</v>
      </c>
      <c r="CG82" s="11" t="b">
        <f t="shared" si="50"/>
        <v>0</v>
      </c>
      <c r="CH82" s="11" t="b">
        <f t="shared" si="50"/>
        <v>0</v>
      </c>
      <c r="CI82" s="11" t="b">
        <f t="shared" si="50"/>
        <v>0</v>
      </c>
      <c r="CJ82" s="11" t="b">
        <f t="shared" si="50"/>
        <v>0</v>
      </c>
      <c r="CK82" s="11" t="b">
        <f t="shared" si="50"/>
        <v>0</v>
      </c>
      <c r="CL82" s="11" t="b">
        <f t="shared" si="50"/>
        <v>0</v>
      </c>
      <c r="CM82" s="11" t="b">
        <f t="shared" si="50"/>
        <v>0</v>
      </c>
      <c r="CN82" s="11" t="b">
        <f t="shared" si="50"/>
        <v>0</v>
      </c>
      <c r="CO82" s="11" t="b">
        <f t="shared" si="25"/>
        <v>0</v>
      </c>
      <c r="CP82" s="11" t="b">
        <f t="shared" si="48"/>
        <v>0</v>
      </c>
      <c r="CQ82" s="11" t="b">
        <f t="shared" si="47"/>
        <v>0</v>
      </c>
      <c r="CR82" t="s">
        <v>722</v>
      </c>
    </row>
    <row r="83" spans="1:96">
      <c r="A83" t="s">
        <v>723</v>
      </c>
      <c r="B83" t="s">
        <v>724</v>
      </c>
      <c r="C83" t="s">
        <v>562</v>
      </c>
      <c r="D83" t="s">
        <v>70</v>
      </c>
      <c r="E83" t="s">
        <v>95</v>
      </c>
      <c r="F83" t="s">
        <v>56</v>
      </c>
      <c r="G83">
        <f t="shared" si="49"/>
        <v>0</v>
      </c>
      <c r="H83">
        <f t="shared" si="49"/>
        <v>0</v>
      </c>
      <c r="I83">
        <f t="shared" si="49"/>
        <v>0</v>
      </c>
      <c r="J83">
        <f t="shared" si="49"/>
        <v>1</v>
      </c>
      <c r="K83">
        <f t="shared" si="37"/>
        <v>1</v>
      </c>
      <c r="L83" t="s">
        <v>347</v>
      </c>
      <c r="M83" t="s">
        <v>725</v>
      </c>
      <c r="N83" t="str">
        <f t="shared" si="38"/>
        <v>france</v>
      </c>
      <c r="O83" t="s">
        <v>59</v>
      </c>
      <c r="P83" t="s">
        <v>60</v>
      </c>
      <c r="Q83">
        <v>3</v>
      </c>
      <c r="R83">
        <v>1</v>
      </c>
      <c r="S83">
        <v>3</v>
      </c>
      <c r="T83">
        <v>1</v>
      </c>
      <c r="U83">
        <v>4</v>
      </c>
      <c r="V83">
        <v>4</v>
      </c>
      <c r="W83">
        <v>1</v>
      </c>
      <c r="X83">
        <f t="shared" si="39"/>
        <v>0.16666666666666666</v>
      </c>
      <c r="Y83">
        <f t="shared" si="40"/>
        <v>0</v>
      </c>
      <c r="Z83">
        <v>5</v>
      </c>
      <c r="AA83">
        <v>5</v>
      </c>
      <c r="AB83">
        <v>4</v>
      </c>
      <c r="AC83">
        <v>5</v>
      </c>
      <c r="AD83">
        <v>5</v>
      </c>
      <c r="AE83">
        <v>6</v>
      </c>
      <c r="AF83">
        <v>4</v>
      </c>
      <c r="AG83">
        <v>2</v>
      </c>
      <c r="AH83">
        <v>4</v>
      </c>
      <c r="AI83" s="35">
        <v>5</v>
      </c>
      <c r="AJ83">
        <v>5</v>
      </c>
      <c r="AK83">
        <v>5</v>
      </c>
      <c r="AL83">
        <v>3</v>
      </c>
      <c r="AM83">
        <v>6</v>
      </c>
      <c r="AN83">
        <v>5</v>
      </c>
      <c r="AO83">
        <v>4</v>
      </c>
      <c r="AP83">
        <v>4</v>
      </c>
      <c r="AQ83">
        <v>2</v>
      </c>
      <c r="AR83">
        <v>3</v>
      </c>
      <c r="AS83">
        <v>4</v>
      </c>
      <c r="AT83">
        <v>2</v>
      </c>
      <c r="AU83">
        <v>2</v>
      </c>
      <c r="AV83">
        <f t="shared" si="41"/>
        <v>2.6</v>
      </c>
      <c r="AW83">
        <v>6</v>
      </c>
      <c r="AX83">
        <v>2</v>
      </c>
      <c r="AY83">
        <f t="shared" si="34"/>
        <v>4.625</v>
      </c>
      <c r="AZ83">
        <f t="shared" si="42"/>
        <v>1</v>
      </c>
      <c r="BA83">
        <f t="shared" si="35"/>
        <v>4.75</v>
      </c>
      <c r="BB83">
        <f t="shared" si="43"/>
        <v>1</v>
      </c>
      <c r="BC83" t="s">
        <v>297</v>
      </c>
      <c r="BD83" t="s">
        <v>358</v>
      </c>
      <c r="BE83" t="s">
        <v>427</v>
      </c>
      <c r="BF83">
        <v>0</v>
      </c>
      <c r="BG83">
        <v>1</v>
      </c>
      <c r="BH83">
        <f t="shared" si="36"/>
        <v>1</v>
      </c>
      <c r="BI83">
        <v>1</v>
      </c>
      <c r="BJ83">
        <v>2</v>
      </c>
      <c r="BK83">
        <f t="shared" si="44"/>
        <v>1</v>
      </c>
      <c r="BL83" t="s">
        <v>300</v>
      </c>
      <c r="BM83" t="s">
        <v>301</v>
      </c>
      <c r="BN83" s="1">
        <v>3.5185185185185185E-3</v>
      </c>
      <c r="BO83" t="s">
        <v>726</v>
      </c>
      <c r="BP83" s="5" t="s">
        <v>1042</v>
      </c>
      <c r="BR83" s="11" t="b">
        <f t="shared" si="51"/>
        <v>0</v>
      </c>
      <c r="BS83" s="11" t="b">
        <f t="shared" si="51"/>
        <v>0</v>
      </c>
      <c r="BT83" s="11" t="b">
        <f t="shared" si="51"/>
        <v>0</v>
      </c>
      <c r="BU83" s="11" t="b">
        <f t="shared" si="51"/>
        <v>0</v>
      </c>
      <c r="BV83" s="11" t="b">
        <f t="shared" si="23"/>
        <v>0</v>
      </c>
      <c r="BW83" s="11" t="b">
        <f t="shared" si="23"/>
        <v>0</v>
      </c>
      <c r="BX83" s="5" t="s">
        <v>1045</v>
      </c>
      <c r="BY83" s="5" t="s">
        <v>1073</v>
      </c>
      <c r="BZ83" s="11" t="b">
        <f t="shared" si="45"/>
        <v>0</v>
      </c>
      <c r="CA83" s="11" t="b">
        <f t="shared" si="46"/>
        <v>0</v>
      </c>
      <c r="CB83" s="11" t="b">
        <f t="shared" si="50"/>
        <v>0</v>
      </c>
      <c r="CC83" s="11" t="b">
        <f t="shared" si="50"/>
        <v>1</v>
      </c>
      <c r="CD83" s="11" t="b">
        <f t="shared" si="50"/>
        <v>0</v>
      </c>
      <c r="CE83" s="11" t="b">
        <f t="shared" si="50"/>
        <v>0</v>
      </c>
      <c r="CF83" s="11" t="b">
        <f t="shared" si="50"/>
        <v>0</v>
      </c>
      <c r="CG83" s="11" t="b">
        <f t="shared" si="50"/>
        <v>0</v>
      </c>
      <c r="CH83" s="11" t="b">
        <f t="shared" si="50"/>
        <v>0</v>
      </c>
      <c r="CI83" s="11" t="b">
        <f t="shared" si="50"/>
        <v>0</v>
      </c>
      <c r="CJ83" s="11" t="b">
        <f t="shared" si="50"/>
        <v>0</v>
      </c>
      <c r="CK83" s="11" t="b">
        <f t="shared" si="50"/>
        <v>0</v>
      </c>
      <c r="CL83" s="11" t="b">
        <f t="shared" si="50"/>
        <v>1</v>
      </c>
      <c r="CM83" s="11" t="b">
        <f t="shared" si="50"/>
        <v>0</v>
      </c>
      <c r="CN83" s="11" t="b">
        <f t="shared" si="50"/>
        <v>0</v>
      </c>
      <c r="CO83" s="11" t="b">
        <f t="shared" si="25"/>
        <v>0</v>
      </c>
      <c r="CP83" s="11" t="b">
        <f t="shared" si="48"/>
        <v>1</v>
      </c>
      <c r="CQ83" s="11" t="b">
        <f t="shared" si="47"/>
        <v>0</v>
      </c>
      <c r="CR83" t="s">
        <v>727</v>
      </c>
    </row>
    <row r="84" spans="1:96">
      <c r="A84" t="s">
        <v>728</v>
      </c>
      <c r="B84" t="s">
        <v>729</v>
      </c>
      <c r="C84" t="s">
        <v>562</v>
      </c>
      <c r="D84" t="s">
        <v>70</v>
      </c>
      <c r="E84" t="s">
        <v>144</v>
      </c>
      <c r="F84" t="s">
        <v>56</v>
      </c>
      <c r="G84">
        <f t="shared" si="49"/>
        <v>0</v>
      </c>
      <c r="H84">
        <f t="shared" si="49"/>
        <v>0</v>
      </c>
      <c r="I84">
        <f t="shared" si="49"/>
        <v>0</v>
      </c>
      <c r="J84">
        <f t="shared" si="49"/>
        <v>1</v>
      </c>
      <c r="K84">
        <f t="shared" si="37"/>
        <v>1</v>
      </c>
      <c r="L84" t="s">
        <v>72</v>
      </c>
      <c r="M84" t="s">
        <v>84</v>
      </c>
      <c r="N84" t="str">
        <f t="shared" si="38"/>
        <v>United States</v>
      </c>
      <c r="O84" t="s">
        <v>59</v>
      </c>
      <c r="P84" t="s">
        <v>60</v>
      </c>
      <c r="Q84">
        <v>1</v>
      </c>
      <c r="R84">
        <v>1</v>
      </c>
      <c r="S84">
        <v>0</v>
      </c>
      <c r="T84">
        <v>1</v>
      </c>
      <c r="U84">
        <v>2</v>
      </c>
      <c r="V84">
        <v>2</v>
      </c>
      <c r="W84">
        <v>2</v>
      </c>
      <c r="X84">
        <f t="shared" si="39"/>
        <v>-4.1666666666666664E-2</v>
      </c>
      <c r="Y84">
        <f t="shared" si="40"/>
        <v>-4.1666666666666664E-2</v>
      </c>
      <c r="Z84">
        <v>4</v>
      </c>
      <c r="AA84">
        <v>4</v>
      </c>
      <c r="AB84">
        <v>3</v>
      </c>
      <c r="AC84">
        <v>3</v>
      </c>
      <c r="AD84">
        <v>3</v>
      </c>
      <c r="AE84">
        <v>3</v>
      </c>
      <c r="AF84">
        <v>3</v>
      </c>
      <c r="AG84">
        <v>1</v>
      </c>
      <c r="AH84">
        <v>5</v>
      </c>
      <c r="AI84" s="35">
        <v>5</v>
      </c>
      <c r="AJ84">
        <v>5</v>
      </c>
      <c r="AK84">
        <v>5</v>
      </c>
      <c r="AL84">
        <v>5</v>
      </c>
      <c r="AM84">
        <v>5</v>
      </c>
      <c r="AN84">
        <v>5</v>
      </c>
      <c r="AO84">
        <v>4</v>
      </c>
      <c r="AP84">
        <v>4</v>
      </c>
      <c r="AQ84">
        <v>5</v>
      </c>
      <c r="AR84">
        <v>5</v>
      </c>
      <c r="AS84">
        <v>5</v>
      </c>
      <c r="AT84">
        <v>5</v>
      </c>
      <c r="AU84">
        <v>5</v>
      </c>
      <c r="AV84">
        <f t="shared" si="41"/>
        <v>5</v>
      </c>
      <c r="AW84">
        <v>6</v>
      </c>
      <c r="AX84">
        <v>1</v>
      </c>
      <c r="AY84">
        <f t="shared" si="34"/>
        <v>4.75</v>
      </c>
      <c r="AZ84">
        <f t="shared" si="42"/>
        <v>1</v>
      </c>
      <c r="BA84">
        <f t="shared" si="35"/>
        <v>3.5</v>
      </c>
      <c r="BB84">
        <f t="shared" si="43"/>
        <v>1</v>
      </c>
      <c r="BC84" t="s">
        <v>61</v>
      </c>
      <c r="BD84" t="s">
        <v>126</v>
      </c>
      <c r="BE84" t="s">
        <v>127</v>
      </c>
      <c r="BF84">
        <v>1</v>
      </c>
      <c r="BH84">
        <f t="shared" si="36"/>
        <v>1</v>
      </c>
      <c r="BI84">
        <v>1</v>
      </c>
      <c r="BJ84">
        <v>1</v>
      </c>
      <c r="BK84">
        <f t="shared" si="44"/>
        <v>0</v>
      </c>
      <c r="BL84" t="s">
        <v>64</v>
      </c>
      <c r="BM84" t="s">
        <v>65</v>
      </c>
      <c r="BN84" s="1">
        <v>2.7314814814814819E-3</v>
      </c>
      <c r="BO84" t="s">
        <v>730</v>
      </c>
      <c r="BP84" s="5" t="s">
        <v>736</v>
      </c>
      <c r="BQ84" s="5" t="s">
        <v>1158</v>
      </c>
      <c r="BR84" s="11" t="b">
        <f t="shared" si="51"/>
        <v>1</v>
      </c>
      <c r="BS84" s="11" t="b">
        <f t="shared" si="51"/>
        <v>0</v>
      </c>
      <c r="BT84" s="11" t="b">
        <f t="shared" si="51"/>
        <v>0</v>
      </c>
      <c r="BU84" s="11" t="b">
        <f t="shared" si="51"/>
        <v>0</v>
      </c>
      <c r="BV84" s="11" t="b">
        <f t="shared" ref="BV84:BW103" si="52">ISNUMBER(SEARCH(BV$2,$BQ84))</f>
        <v>0</v>
      </c>
      <c r="BW84" s="11" t="b">
        <f t="shared" si="52"/>
        <v>0</v>
      </c>
      <c r="BZ84" s="11" t="b">
        <f t="shared" si="45"/>
        <v>0</v>
      </c>
      <c r="CA84" s="11" t="b">
        <f t="shared" si="46"/>
        <v>0</v>
      </c>
      <c r="CB84" s="11" t="b">
        <f t="shared" si="50"/>
        <v>0</v>
      </c>
      <c r="CC84" s="11" t="b">
        <f t="shared" si="50"/>
        <v>0</v>
      </c>
      <c r="CD84" s="11" t="b">
        <f t="shared" si="50"/>
        <v>0</v>
      </c>
      <c r="CE84" s="11" t="b">
        <f t="shared" si="50"/>
        <v>0</v>
      </c>
      <c r="CF84" s="11" t="b">
        <f t="shared" si="50"/>
        <v>0</v>
      </c>
      <c r="CG84" s="11" t="b">
        <f t="shared" si="50"/>
        <v>0</v>
      </c>
      <c r="CH84" s="11" t="b">
        <f t="shared" si="50"/>
        <v>0</v>
      </c>
      <c r="CI84" s="11" t="b">
        <f t="shared" si="50"/>
        <v>0</v>
      </c>
      <c r="CJ84" s="11" t="b">
        <f t="shared" si="50"/>
        <v>0</v>
      </c>
      <c r="CK84" s="11" t="b">
        <f t="shared" si="50"/>
        <v>0</v>
      </c>
      <c r="CL84" s="11" t="b">
        <f t="shared" si="50"/>
        <v>0</v>
      </c>
      <c r="CM84" s="11" t="b">
        <f t="shared" si="50"/>
        <v>0</v>
      </c>
      <c r="CN84" s="11" t="b">
        <f t="shared" si="50"/>
        <v>0</v>
      </c>
      <c r="CO84" s="11" t="b">
        <f t="shared" ref="CO84:CO147" si="53">ISNUMBER(SEARCH(CO$2,$BX84))</f>
        <v>0</v>
      </c>
      <c r="CP84" s="11" t="b">
        <f t="shared" si="48"/>
        <v>0</v>
      </c>
      <c r="CQ84" s="11" t="b">
        <f t="shared" si="47"/>
        <v>0</v>
      </c>
    </row>
    <row r="85" spans="1:96">
      <c r="A85" t="s">
        <v>731</v>
      </c>
      <c r="B85" t="s">
        <v>732</v>
      </c>
      <c r="C85" t="s">
        <v>562</v>
      </c>
      <c r="D85" t="s">
        <v>70</v>
      </c>
      <c r="E85" t="s">
        <v>144</v>
      </c>
      <c r="F85" t="s">
        <v>56</v>
      </c>
      <c r="G85">
        <f t="shared" si="49"/>
        <v>0</v>
      </c>
      <c r="H85">
        <f t="shared" si="49"/>
        <v>0</v>
      </c>
      <c r="I85">
        <f t="shared" si="49"/>
        <v>0</v>
      </c>
      <c r="J85">
        <f t="shared" si="49"/>
        <v>1</v>
      </c>
      <c r="K85">
        <f t="shared" si="37"/>
        <v>1</v>
      </c>
      <c r="L85" t="s">
        <v>96</v>
      </c>
      <c r="M85" t="s">
        <v>658</v>
      </c>
      <c r="N85" t="str">
        <f t="shared" si="38"/>
        <v>Bulgaria</v>
      </c>
      <c r="O85" t="s">
        <v>74</v>
      </c>
      <c r="P85" t="s">
        <v>85</v>
      </c>
      <c r="Q85">
        <v>4</v>
      </c>
      <c r="R85">
        <v>1</v>
      </c>
      <c r="S85">
        <v>3</v>
      </c>
      <c r="T85">
        <v>1</v>
      </c>
      <c r="U85">
        <v>5</v>
      </c>
      <c r="V85">
        <v>0</v>
      </c>
      <c r="W85">
        <v>5</v>
      </c>
      <c r="X85">
        <f t="shared" si="39"/>
        <v>0.20833333333333334</v>
      </c>
      <c r="Y85">
        <f t="shared" si="40"/>
        <v>-0.375</v>
      </c>
      <c r="Z85">
        <v>5</v>
      </c>
      <c r="AA85">
        <v>6</v>
      </c>
      <c r="AB85">
        <v>5</v>
      </c>
      <c r="AC85">
        <v>5</v>
      </c>
      <c r="AD85">
        <v>6</v>
      </c>
      <c r="AE85">
        <v>5</v>
      </c>
      <c r="AF85">
        <v>4</v>
      </c>
      <c r="AG85">
        <v>4</v>
      </c>
      <c r="AH85">
        <v>2</v>
      </c>
      <c r="AI85" s="35">
        <v>5</v>
      </c>
      <c r="AJ85">
        <v>5</v>
      </c>
      <c r="AK85">
        <v>5</v>
      </c>
      <c r="AL85">
        <v>5</v>
      </c>
      <c r="AM85">
        <v>6</v>
      </c>
      <c r="AN85">
        <v>5</v>
      </c>
      <c r="AO85">
        <v>4</v>
      </c>
      <c r="AP85">
        <v>5</v>
      </c>
      <c r="AQ85">
        <v>6</v>
      </c>
      <c r="AR85">
        <v>5</v>
      </c>
      <c r="AS85">
        <v>5</v>
      </c>
      <c r="AT85">
        <v>6</v>
      </c>
      <c r="AU85">
        <v>5</v>
      </c>
      <c r="AV85">
        <f t="shared" si="41"/>
        <v>5.4</v>
      </c>
      <c r="AW85">
        <v>6</v>
      </c>
      <c r="AX85">
        <v>5</v>
      </c>
      <c r="AY85">
        <f t="shared" si="34"/>
        <v>5</v>
      </c>
      <c r="AZ85">
        <f t="shared" si="42"/>
        <v>1</v>
      </c>
      <c r="BA85">
        <f t="shared" si="35"/>
        <v>4.75</v>
      </c>
      <c r="BB85">
        <f t="shared" si="43"/>
        <v>1</v>
      </c>
      <c r="BC85" t="s">
        <v>61</v>
      </c>
      <c r="BD85" t="s">
        <v>733</v>
      </c>
      <c r="BE85" t="s">
        <v>734</v>
      </c>
      <c r="BF85">
        <v>0</v>
      </c>
      <c r="BG85">
        <v>1</v>
      </c>
      <c r="BH85">
        <f t="shared" si="36"/>
        <v>1</v>
      </c>
      <c r="BI85">
        <v>1</v>
      </c>
      <c r="BJ85">
        <v>2</v>
      </c>
      <c r="BK85">
        <f t="shared" si="44"/>
        <v>1</v>
      </c>
      <c r="BL85" t="s">
        <v>64</v>
      </c>
      <c r="BM85" t="s">
        <v>65</v>
      </c>
      <c r="BN85" s="1">
        <v>3.4375E-3</v>
      </c>
      <c r="BO85" t="s">
        <v>735</v>
      </c>
      <c r="BP85" s="5" t="s">
        <v>1044</v>
      </c>
      <c r="BR85" s="11" t="b">
        <f t="shared" si="51"/>
        <v>0</v>
      </c>
      <c r="BS85" s="11" t="b">
        <f t="shared" si="51"/>
        <v>0</v>
      </c>
      <c r="BT85" s="11" t="b">
        <f t="shared" si="51"/>
        <v>0</v>
      </c>
      <c r="BU85" s="11" t="b">
        <f t="shared" si="51"/>
        <v>0</v>
      </c>
      <c r="BV85" s="11" t="b">
        <f t="shared" si="52"/>
        <v>0</v>
      </c>
      <c r="BW85" s="11" t="b">
        <f t="shared" si="52"/>
        <v>0</v>
      </c>
      <c r="BZ85" s="11" t="b">
        <f t="shared" si="45"/>
        <v>0</v>
      </c>
      <c r="CA85" s="11" t="b">
        <f t="shared" si="46"/>
        <v>0</v>
      </c>
      <c r="CB85" s="11" t="b">
        <f t="shared" si="50"/>
        <v>0</v>
      </c>
      <c r="CC85" s="11" t="b">
        <f t="shared" si="50"/>
        <v>0</v>
      </c>
      <c r="CD85" s="11" t="b">
        <f t="shared" si="50"/>
        <v>0</v>
      </c>
      <c r="CE85" s="11" t="b">
        <f t="shared" si="50"/>
        <v>0</v>
      </c>
      <c r="CF85" s="11" t="b">
        <f t="shared" si="50"/>
        <v>0</v>
      </c>
      <c r="CG85" s="11" t="b">
        <f t="shared" si="50"/>
        <v>0</v>
      </c>
      <c r="CH85" s="11" t="b">
        <f t="shared" si="50"/>
        <v>0</v>
      </c>
      <c r="CI85" s="11" t="b">
        <f t="shared" si="50"/>
        <v>0</v>
      </c>
      <c r="CJ85" s="11" t="b">
        <f t="shared" si="50"/>
        <v>0</v>
      </c>
      <c r="CK85" s="11" t="b">
        <f t="shared" si="50"/>
        <v>0</v>
      </c>
      <c r="CL85" s="11" t="b">
        <f t="shared" si="50"/>
        <v>0</v>
      </c>
      <c r="CM85" s="11" t="b">
        <f t="shared" si="50"/>
        <v>0</v>
      </c>
      <c r="CN85" s="11" t="b">
        <f t="shared" si="50"/>
        <v>0</v>
      </c>
      <c r="CO85" s="11" t="b">
        <f t="shared" si="53"/>
        <v>0</v>
      </c>
      <c r="CP85" s="11" t="b">
        <f t="shared" si="48"/>
        <v>0</v>
      </c>
      <c r="CQ85" s="11" t="b">
        <f t="shared" si="47"/>
        <v>0</v>
      </c>
      <c r="CR85" t="s">
        <v>736</v>
      </c>
    </row>
    <row r="86" spans="1:96">
      <c r="A86" t="s">
        <v>737</v>
      </c>
      <c r="B86" t="s">
        <v>738</v>
      </c>
      <c r="C86" t="s">
        <v>562</v>
      </c>
      <c r="D86" t="s">
        <v>54</v>
      </c>
      <c r="E86" t="s">
        <v>144</v>
      </c>
      <c r="F86" t="s">
        <v>83</v>
      </c>
      <c r="G86">
        <f t="shared" si="49"/>
        <v>0</v>
      </c>
      <c r="H86">
        <f t="shared" si="49"/>
        <v>0</v>
      </c>
      <c r="I86">
        <f t="shared" si="49"/>
        <v>1</v>
      </c>
      <c r="J86">
        <f t="shared" si="49"/>
        <v>0</v>
      </c>
      <c r="K86">
        <f t="shared" si="37"/>
        <v>1</v>
      </c>
      <c r="L86" t="s">
        <v>96</v>
      </c>
      <c r="M86" t="s">
        <v>510</v>
      </c>
      <c r="N86" t="str">
        <f t="shared" si="38"/>
        <v>England</v>
      </c>
      <c r="O86" t="s">
        <v>74</v>
      </c>
      <c r="P86" t="s">
        <v>98</v>
      </c>
      <c r="Q86">
        <v>3</v>
      </c>
      <c r="R86">
        <v>3</v>
      </c>
      <c r="S86">
        <v>4</v>
      </c>
      <c r="T86">
        <v>2</v>
      </c>
      <c r="U86">
        <v>3</v>
      </c>
      <c r="V86">
        <v>3</v>
      </c>
      <c r="W86">
        <v>3</v>
      </c>
      <c r="X86">
        <f t="shared" si="39"/>
        <v>8.3333333333333329E-2</v>
      </c>
      <c r="Y86">
        <f t="shared" si="40"/>
        <v>-4.1666666666666664E-2</v>
      </c>
      <c r="Z86">
        <v>4</v>
      </c>
      <c r="AA86">
        <v>6</v>
      </c>
      <c r="AB86">
        <v>4</v>
      </c>
      <c r="AC86">
        <v>6</v>
      </c>
      <c r="AD86">
        <v>4</v>
      </c>
      <c r="AE86">
        <v>6</v>
      </c>
      <c r="AF86">
        <v>3</v>
      </c>
      <c r="AG86">
        <v>4</v>
      </c>
      <c r="AH86">
        <v>2</v>
      </c>
      <c r="AI86" s="35">
        <v>5</v>
      </c>
      <c r="AJ86">
        <v>6</v>
      </c>
      <c r="AK86">
        <v>6</v>
      </c>
      <c r="AL86">
        <v>6</v>
      </c>
      <c r="AM86">
        <v>6</v>
      </c>
      <c r="AN86">
        <v>6</v>
      </c>
      <c r="AO86">
        <v>5</v>
      </c>
      <c r="AP86">
        <v>4</v>
      </c>
      <c r="AQ86">
        <v>6</v>
      </c>
      <c r="AR86">
        <v>3</v>
      </c>
      <c r="AS86">
        <v>5</v>
      </c>
      <c r="AT86">
        <v>3</v>
      </c>
      <c r="AU86">
        <v>6</v>
      </c>
      <c r="AV86">
        <f t="shared" si="41"/>
        <v>4.5999999999999996</v>
      </c>
      <c r="AW86">
        <v>6</v>
      </c>
      <c r="AX86">
        <v>2</v>
      </c>
      <c r="AY86">
        <f t="shared" si="34"/>
        <v>5.5</v>
      </c>
      <c r="AZ86">
        <f t="shared" si="42"/>
        <v>1</v>
      </c>
      <c r="BA86">
        <f t="shared" si="35"/>
        <v>4.375</v>
      </c>
      <c r="BB86">
        <f t="shared" si="43"/>
        <v>1</v>
      </c>
      <c r="BC86" t="s">
        <v>61</v>
      </c>
      <c r="BD86" t="s">
        <v>245</v>
      </c>
      <c r="BE86" t="s">
        <v>246</v>
      </c>
      <c r="BF86">
        <v>1</v>
      </c>
      <c r="BH86">
        <f t="shared" si="36"/>
        <v>1</v>
      </c>
      <c r="BI86">
        <v>1</v>
      </c>
      <c r="BJ86">
        <v>2</v>
      </c>
      <c r="BK86">
        <f t="shared" si="44"/>
        <v>1</v>
      </c>
      <c r="BL86" t="s">
        <v>181</v>
      </c>
      <c r="BM86" t="s">
        <v>65</v>
      </c>
      <c r="BN86" s="1">
        <v>2.8240740740740739E-3</v>
      </c>
      <c r="BO86" t="s">
        <v>429</v>
      </c>
      <c r="BP86" s="5" t="s">
        <v>1041</v>
      </c>
      <c r="BR86" s="11" t="b">
        <f t="shared" si="51"/>
        <v>0</v>
      </c>
      <c r="BS86" s="11" t="b">
        <f t="shared" si="51"/>
        <v>0</v>
      </c>
      <c r="BT86" s="11" t="b">
        <f t="shared" si="51"/>
        <v>0</v>
      </c>
      <c r="BU86" s="11" t="b">
        <f t="shared" si="51"/>
        <v>0</v>
      </c>
      <c r="BV86" s="11" t="b">
        <f t="shared" si="52"/>
        <v>0</v>
      </c>
      <c r="BW86" s="11" t="b">
        <f t="shared" si="52"/>
        <v>0</v>
      </c>
      <c r="BZ86" s="11" t="b">
        <f t="shared" si="45"/>
        <v>0</v>
      </c>
      <c r="CA86" s="11" t="b">
        <f t="shared" si="46"/>
        <v>0</v>
      </c>
      <c r="CB86" s="11" t="b">
        <f t="shared" si="50"/>
        <v>0</v>
      </c>
      <c r="CC86" s="11" t="b">
        <f t="shared" si="50"/>
        <v>0</v>
      </c>
      <c r="CD86" s="11" t="b">
        <f t="shared" si="50"/>
        <v>0</v>
      </c>
      <c r="CE86" s="11" t="b">
        <f t="shared" si="50"/>
        <v>0</v>
      </c>
      <c r="CF86" s="11" t="b">
        <f t="shared" si="50"/>
        <v>0</v>
      </c>
      <c r="CG86" s="11" t="b">
        <f t="shared" si="50"/>
        <v>0</v>
      </c>
      <c r="CH86" s="11" t="b">
        <f t="shared" si="50"/>
        <v>0</v>
      </c>
      <c r="CI86" s="11" t="b">
        <f t="shared" si="50"/>
        <v>0</v>
      </c>
      <c r="CJ86" s="11" t="b">
        <f t="shared" si="50"/>
        <v>0</v>
      </c>
      <c r="CK86" s="11" t="b">
        <f t="shared" si="50"/>
        <v>0</v>
      </c>
      <c r="CL86" s="11" t="b">
        <f t="shared" si="50"/>
        <v>0</v>
      </c>
      <c r="CM86" s="11" t="b">
        <f t="shared" si="50"/>
        <v>0</v>
      </c>
      <c r="CN86" s="11" t="b">
        <f t="shared" si="50"/>
        <v>0</v>
      </c>
      <c r="CO86" s="11" t="b">
        <f t="shared" si="53"/>
        <v>0</v>
      </c>
      <c r="CP86" s="11" t="b">
        <f t="shared" si="48"/>
        <v>0</v>
      </c>
      <c r="CQ86" s="11" t="b">
        <f t="shared" si="47"/>
        <v>0</v>
      </c>
      <c r="CR86" t="s">
        <v>429</v>
      </c>
    </row>
    <row r="87" spans="1:96">
      <c r="A87" t="s">
        <v>739</v>
      </c>
      <c r="B87" t="s">
        <v>740</v>
      </c>
      <c r="C87" t="s">
        <v>562</v>
      </c>
      <c r="D87" t="s">
        <v>70</v>
      </c>
      <c r="E87" t="s">
        <v>55</v>
      </c>
      <c r="F87" t="s">
        <v>56</v>
      </c>
      <c r="G87">
        <f t="shared" si="49"/>
        <v>0</v>
      </c>
      <c r="H87">
        <f t="shared" si="49"/>
        <v>0</v>
      </c>
      <c r="I87">
        <f t="shared" si="49"/>
        <v>0</v>
      </c>
      <c r="J87">
        <f t="shared" si="49"/>
        <v>1</v>
      </c>
      <c r="K87">
        <f t="shared" si="37"/>
        <v>1</v>
      </c>
      <c r="L87" t="s">
        <v>72</v>
      </c>
      <c r="M87" t="s">
        <v>125</v>
      </c>
      <c r="N87" t="str">
        <f t="shared" si="38"/>
        <v>United Kingdom</v>
      </c>
      <c r="O87" t="s">
        <v>59</v>
      </c>
      <c r="P87" t="s">
        <v>98</v>
      </c>
      <c r="Q87">
        <v>4</v>
      </c>
      <c r="R87">
        <v>4</v>
      </c>
      <c r="S87">
        <v>5</v>
      </c>
      <c r="T87">
        <v>4</v>
      </c>
      <c r="U87">
        <v>5</v>
      </c>
      <c r="V87">
        <v>5</v>
      </c>
      <c r="W87">
        <v>5</v>
      </c>
      <c r="X87">
        <f t="shared" si="39"/>
        <v>4.1666666666666664E-2</v>
      </c>
      <c r="Y87">
        <f t="shared" si="40"/>
        <v>-4.1666666666666664E-2</v>
      </c>
      <c r="Z87">
        <v>1</v>
      </c>
      <c r="AA87">
        <v>2</v>
      </c>
      <c r="AB87">
        <v>1</v>
      </c>
      <c r="AC87">
        <v>3</v>
      </c>
      <c r="AD87">
        <v>2</v>
      </c>
      <c r="AE87">
        <v>4</v>
      </c>
      <c r="AF87">
        <v>1</v>
      </c>
      <c r="AG87">
        <v>2</v>
      </c>
      <c r="AH87">
        <v>4</v>
      </c>
      <c r="AI87" s="35">
        <v>3</v>
      </c>
      <c r="AJ87">
        <v>4</v>
      </c>
      <c r="AK87">
        <v>2</v>
      </c>
      <c r="AL87">
        <v>3</v>
      </c>
      <c r="AM87">
        <v>3</v>
      </c>
      <c r="AN87">
        <v>3</v>
      </c>
      <c r="AO87">
        <v>3</v>
      </c>
      <c r="AP87">
        <v>4</v>
      </c>
      <c r="AQ87">
        <v>3</v>
      </c>
      <c r="AR87">
        <v>3</v>
      </c>
      <c r="AS87">
        <v>3</v>
      </c>
      <c r="AT87">
        <v>3</v>
      </c>
      <c r="AU87">
        <v>3</v>
      </c>
      <c r="AV87">
        <f t="shared" si="41"/>
        <v>3</v>
      </c>
      <c r="AW87">
        <v>6</v>
      </c>
      <c r="AX87">
        <v>2</v>
      </c>
      <c r="AY87">
        <f t="shared" si="34"/>
        <v>3.125</v>
      </c>
      <c r="AZ87">
        <f t="shared" si="42"/>
        <v>1</v>
      </c>
      <c r="BA87">
        <f t="shared" si="35"/>
        <v>2.25</v>
      </c>
      <c r="BB87">
        <f t="shared" si="43"/>
        <v>0</v>
      </c>
      <c r="BC87" t="s">
        <v>297</v>
      </c>
      <c r="BD87" t="s">
        <v>110</v>
      </c>
      <c r="BE87" t="s">
        <v>412</v>
      </c>
      <c r="BF87">
        <v>0</v>
      </c>
      <c r="BG87" t="s">
        <v>1101</v>
      </c>
      <c r="BH87" t="str">
        <f t="shared" si="36"/>
        <v>NA</v>
      </c>
      <c r="BI87">
        <v>11</v>
      </c>
      <c r="BJ87">
        <v>0</v>
      </c>
      <c r="BK87">
        <f t="shared" si="44"/>
        <v>1</v>
      </c>
      <c r="BL87" t="s">
        <v>741</v>
      </c>
      <c r="BM87" t="s">
        <v>742</v>
      </c>
      <c r="BN87" s="1">
        <v>2.4768518518518516E-3</v>
      </c>
      <c r="BO87" t="s">
        <v>743</v>
      </c>
      <c r="BP87" s="5" t="s">
        <v>1082</v>
      </c>
      <c r="BR87" s="11" t="b">
        <f t="shared" si="51"/>
        <v>0</v>
      </c>
      <c r="BS87" s="11" t="b">
        <f t="shared" si="51"/>
        <v>0</v>
      </c>
      <c r="BT87" s="11" t="b">
        <f t="shared" si="51"/>
        <v>0</v>
      </c>
      <c r="BU87" s="11" t="b">
        <f t="shared" si="51"/>
        <v>0</v>
      </c>
      <c r="BV87" s="11" t="b">
        <f t="shared" si="52"/>
        <v>0</v>
      </c>
      <c r="BW87" s="11" t="b">
        <f t="shared" si="52"/>
        <v>0</v>
      </c>
      <c r="BX87" s="5" t="s">
        <v>1081</v>
      </c>
      <c r="BZ87" s="11" t="b">
        <f t="shared" si="45"/>
        <v>0</v>
      </c>
      <c r="CA87" s="11" t="b">
        <f t="shared" si="46"/>
        <v>1</v>
      </c>
      <c r="CB87" s="11" t="b">
        <f t="shared" si="50"/>
        <v>0</v>
      </c>
      <c r="CC87" s="11" t="b">
        <f t="shared" si="50"/>
        <v>0</v>
      </c>
      <c r="CD87" s="11" t="b">
        <f t="shared" si="50"/>
        <v>0</v>
      </c>
      <c r="CE87" s="11" t="b">
        <f t="shared" si="50"/>
        <v>0</v>
      </c>
      <c r="CF87" s="11" t="b">
        <f t="shared" si="50"/>
        <v>0</v>
      </c>
      <c r="CG87" s="11" t="b">
        <f t="shared" si="50"/>
        <v>0</v>
      </c>
      <c r="CH87" s="11" t="b">
        <f t="shared" si="50"/>
        <v>0</v>
      </c>
      <c r="CI87" s="11" t="b">
        <f t="shared" si="50"/>
        <v>0</v>
      </c>
      <c r="CJ87" s="11" t="b">
        <f t="shared" si="50"/>
        <v>0</v>
      </c>
      <c r="CK87" s="11" t="b">
        <f t="shared" si="50"/>
        <v>0</v>
      </c>
      <c r="CL87" s="11" t="b">
        <f t="shared" si="50"/>
        <v>0</v>
      </c>
      <c r="CM87" s="11" t="b">
        <f t="shared" si="50"/>
        <v>0</v>
      </c>
      <c r="CN87" s="11" t="b">
        <f t="shared" si="50"/>
        <v>0</v>
      </c>
      <c r="CO87" s="11" t="b">
        <f t="shared" si="53"/>
        <v>0</v>
      </c>
      <c r="CP87" s="11" t="b">
        <f t="shared" si="48"/>
        <v>0</v>
      </c>
      <c r="CQ87" s="11" t="b">
        <f t="shared" si="47"/>
        <v>0</v>
      </c>
    </row>
    <row r="88" spans="1:96">
      <c r="A88" t="s">
        <v>744</v>
      </c>
      <c r="B88" t="s">
        <v>745</v>
      </c>
      <c r="C88" t="s">
        <v>562</v>
      </c>
      <c r="D88" t="s">
        <v>54</v>
      </c>
      <c r="E88" t="s">
        <v>144</v>
      </c>
      <c r="F88" t="s">
        <v>132</v>
      </c>
      <c r="G88">
        <f t="shared" si="49"/>
        <v>1</v>
      </c>
      <c r="H88">
        <f t="shared" si="49"/>
        <v>0</v>
      </c>
      <c r="I88">
        <f t="shared" si="49"/>
        <v>0</v>
      </c>
      <c r="J88">
        <f t="shared" si="49"/>
        <v>0</v>
      </c>
      <c r="K88">
        <f t="shared" si="37"/>
        <v>1</v>
      </c>
      <c r="L88" t="s">
        <v>72</v>
      </c>
      <c r="M88" t="s">
        <v>125</v>
      </c>
      <c r="N88" t="str">
        <f t="shared" si="38"/>
        <v>United Kingdom</v>
      </c>
      <c r="O88" t="s">
        <v>59</v>
      </c>
      <c r="P88" t="s">
        <v>98</v>
      </c>
      <c r="Q88">
        <v>5</v>
      </c>
      <c r="R88">
        <v>2</v>
      </c>
      <c r="S88">
        <v>4</v>
      </c>
      <c r="T88">
        <v>4</v>
      </c>
      <c r="U88">
        <v>4</v>
      </c>
      <c r="V88">
        <v>5</v>
      </c>
      <c r="W88">
        <v>4</v>
      </c>
      <c r="X88">
        <f t="shared" si="39"/>
        <v>0.125</v>
      </c>
      <c r="Y88">
        <f t="shared" si="40"/>
        <v>4.1666666666666664E-2</v>
      </c>
      <c r="Z88">
        <v>5</v>
      </c>
      <c r="AA88">
        <v>5</v>
      </c>
      <c r="AB88">
        <v>5</v>
      </c>
      <c r="AC88">
        <v>6</v>
      </c>
      <c r="AD88">
        <v>6</v>
      </c>
      <c r="AE88">
        <v>6</v>
      </c>
      <c r="AF88">
        <v>6</v>
      </c>
      <c r="AG88">
        <v>3</v>
      </c>
      <c r="AH88">
        <v>3</v>
      </c>
      <c r="AI88" s="35">
        <v>6</v>
      </c>
      <c r="AJ88">
        <v>5</v>
      </c>
      <c r="AK88">
        <v>5</v>
      </c>
      <c r="AL88">
        <v>5</v>
      </c>
      <c r="AM88">
        <v>6</v>
      </c>
      <c r="AN88">
        <v>5</v>
      </c>
      <c r="AO88">
        <v>5</v>
      </c>
      <c r="AP88">
        <v>5</v>
      </c>
      <c r="AQ88">
        <v>5</v>
      </c>
      <c r="AR88">
        <v>5</v>
      </c>
      <c r="AS88">
        <v>6</v>
      </c>
      <c r="AT88">
        <v>5</v>
      </c>
      <c r="AU88">
        <v>5</v>
      </c>
      <c r="AV88">
        <f t="shared" si="41"/>
        <v>5.2</v>
      </c>
      <c r="AW88">
        <v>6</v>
      </c>
      <c r="AX88">
        <v>6</v>
      </c>
      <c r="AY88">
        <f t="shared" si="34"/>
        <v>5.25</v>
      </c>
      <c r="AZ88">
        <f t="shared" si="42"/>
        <v>1</v>
      </c>
      <c r="BA88">
        <f t="shared" si="35"/>
        <v>5.25</v>
      </c>
      <c r="BB88">
        <f t="shared" si="43"/>
        <v>1</v>
      </c>
      <c r="BC88" t="s">
        <v>282</v>
      </c>
      <c r="BD88" t="s">
        <v>746</v>
      </c>
      <c r="BE88" t="s">
        <v>284</v>
      </c>
      <c r="BF88">
        <v>1</v>
      </c>
      <c r="BH88">
        <f t="shared" si="36"/>
        <v>1</v>
      </c>
      <c r="BI88">
        <v>1</v>
      </c>
      <c r="BJ88">
        <v>3</v>
      </c>
      <c r="BK88">
        <f t="shared" si="44"/>
        <v>1</v>
      </c>
      <c r="BL88" t="s">
        <v>285</v>
      </c>
      <c r="BM88" t="s">
        <v>286</v>
      </c>
      <c r="BN88" s="1">
        <v>6.828703703703704E-3</v>
      </c>
      <c r="BO88" t="s">
        <v>747</v>
      </c>
      <c r="BP88" s="5" t="s">
        <v>1041</v>
      </c>
      <c r="BR88" s="11" t="b">
        <f t="shared" si="51"/>
        <v>0</v>
      </c>
      <c r="BS88" s="11" t="b">
        <f t="shared" si="51"/>
        <v>0</v>
      </c>
      <c r="BT88" s="11" t="b">
        <f t="shared" si="51"/>
        <v>0</v>
      </c>
      <c r="BU88" s="11" t="b">
        <f t="shared" si="51"/>
        <v>0</v>
      </c>
      <c r="BV88" s="11" t="b">
        <f t="shared" si="52"/>
        <v>0</v>
      </c>
      <c r="BW88" s="11" t="b">
        <f t="shared" si="52"/>
        <v>0</v>
      </c>
      <c r="BZ88" s="11" t="b">
        <f t="shared" si="45"/>
        <v>0</v>
      </c>
      <c r="CA88" s="11" t="b">
        <f t="shared" si="46"/>
        <v>0</v>
      </c>
      <c r="CB88" s="11" t="b">
        <f t="shared" si="50"/>
        <v>0</v>
      </c>
      <c r="CC88" s="11" t="b">
        <f t="shared" si="50"/>
        <v>0</v>
      </c>
      <c r="CD88" s="11" t="b">
        <f t="shared" si="50"/>
        <v>0</v>
      </c>
      <c r="CE88" s="11" t="b">
        <f t="shared" si="50"/>
        <v>0</v>
      </c>
      <c r="CF88" s="11" t="b">
        <f t="shared" si="50"/>
        <v>0</v>
      </c>
      <c r="CG88" s="11" t="b">
        <f t="shared" si="50"/>
        <v>0</v>
      </c>
      <c r="CH88" s="11" t="b">
        <f t="shared" si="50"/>
        <v>0</v>
      </c>
      <c r="CI88" s="11" t="b">
        <f t="shared" si="50"/>
        <v>0</v>
      </c>
      <c r="CJ88" s="11" t="b">
        <f t="shared" si="50"/>
        <v>0</v>
      </c>
      <c r="CK88" s="11" t="b">
        <f t="shared" si="50"/>
        <v>0</v>
      </c>
      <c r="CL88" s="11" t="b">
        <f t="shared" si="50"/>
        <v>0</v>
      </c>
      <c r="CM88" s="11" t="b">
        <f t="shared" si="50"/>
        <v>0</v>
      </c>
      <c r="CN88" s="11" t="b">
        <f t="shared" si="50"/>
        <v>0</v>
      </c>
      <c r="CO88" s="11" t="b">
        <f t="shared" si="53"/>
        <v>0</v>
      </c>
      <c r="CP88" s="11" t="b">
        <f t="shared" si="48"/>
        <v>0</v>
      </c>
      <c r="CQ88" s="11" t="b">
        <f t="shared" si="47"/>
        <v>0</v>
      </c>
      <c r="CR88" t="s">
        <v>748</v>
      </c>
    </row>
    <row r="89" spans="1:96">
      <c r="A89" t="s">
        <v>749</v>
      </c>
      <c r="B89" t="s">
        <v>750</v>
      </c>
      <c r="C89" t="s">
        <v>562</v>
      </c>
      <c r="D89" t="s">
        <v>70</v>
      </c>
      <c r="E89" t="s">
        <v>144</v>
      </c>
      <c r="F89" t="s">
        <v>56</v>
      </c>
      <c r="G89">
        <f t="shared" si="49"/>
        <v>0</v>
      </c>
      <c r="H89">
        <f t="shared" si="49"/>
        <v>0</v>
      </c>
      <c r="I89">
        <f t="shared" si="49"/>
        <v>0</v>
      </c>
      <c r="J89">
        <f t="shared" si="49"/>
        <v>1</v>
      </c>
      <c r="K89">
        <f t="shared" si="37"/>
        <v>1</v>
      </c>
      <c r="L89" t="s">
        <v>96</v>
      </c>
      <c r="M89" t="s">
        <v>125</v>
      </c>
      <c r="N89" t="str">
        <f t="shared" si="38"/>
        <v>United Kingdom</v>
      </c>
      <c r="O89" t="s">
        <v>59</v>
      </c>
      <c r="P89" t="s">
        <v>98</v>
      </c>
      <c r="Q89">
        <v>4</v>
      </c>
      <c r="R89">
        <v>4</v>
      </c>
      <c r="S89">
        <v>4</v>
      </c>
      <c r="T89">
        <v>4</v>
      </c>
      <c r="U89">
        <v>3</v>
      </c>
      <c r="V89">
        <v>4</v>
      </c>
      <c r="W89">
        <v>1</v>
      </c>
      <c r="X89">
        <f t="shared" si="39"/>
        <v>0</v>
      </c>
      <c r="Y89">
        <f t="shared" si="40"/>
        <v>0.16666666666666666</v>
      </c>
      <c r="Z89">
        <v>1</v>
      </c>
      <c r="AA89">
        <v>6</v>
      </c>
      <c r="AB89">
        <v>2</v>
      </c>
      <c r="AC89">
        <v>4</v>
      </c>
      <c r="AD89">
        <v>4</v>
      </c>
      <c r="AE89">
        <v>4</v>
      </c>
      <c r="AF89">
        <v>3</v>
      </c>
      <c r="AG89">
        <v>2</v>
      </c>
      <c r="AH89">
        <v>4</v>
      </c>
      <c r="AI89" s="35">
        <v>4</v>
      </c>
      <c r="AJ89">
        <v>0</v>
      </c>
      <c r="AK89">
        <v>5</v>
      </c>
      <c r="AL89">
        <v>1</v>
      </c>
      <c r="AM89">
        <v>6</v>
      </c>
      <c r="AN89">
        <v>2</v>
      </c>
      <c r="AO89">
        <v>6</v>
      </c>
      <c r="AP89">
        <v>4</v>
      </c>
      <c r="AQ89">
        <v>1</v>
      </c>
      <c r="AR89">
        <v>1</v>
      </c>
      <c r="AS89">
        <v>3</v>
      </c>
      <c r="AT89">
        <v>1</v>
      </c>
      <c r="AU89">
        <v>1</v>
      </c>
      <c r="AV89">
        <f t="shared" si="41"/>
        <v>1.4</v>
      </c>
      <c r="AW89">
        <v>6</v>
      </c>
      <c r="AX89">
        <v>4</v>
      </c>
      <c r="AY89">
        <f t="shared" si="34"/>
        <v>3.5</v>
      </c>
      <c r="AZ89">
        <f t="shared" si="42"/>
        <v>1</v>
      </c>
      <c r="BA89">
        <f t="shared" si="35"/>
        <v>3.5</v>
      </c>
      <c r="BB89">
        <f t="shared" si="43"/>
        <v>1</v>
      </c>
      <c r="BC89" t="s">
        <v>86</v>
      </c>
      <c r="BD89" t="s">
        <v>160</v>
      </c>
      <c r="BE89" t="s">
        <v>161</v>
      </c>
      <c r="BF89">
        <v>0</v>
      </c>
      <c r="BG89">
        <v>0</v>
      </c>
      <c r="BH89">
        <f t="shared" si="36"/>
        <v>0</v>
      </c>
      <c r="BI89">
        <v>2</v>
      </c>
      <c r="BJ89">
        <v>5</v>
      </c>
      <c r="BK89">
        <f t="shared" si="44"/>
        <v>1</v>
      </c>
      <c r="BL89" t="s">
        <v>751</v>
      </c>
      <c r="BM89" t="s">
        <v>752</v>
      </c>
      <c r="BN89" s="1">
        <v>7.789351851851852E-3</v>
      </c>
      <c r="BO89" t="s">
        <v>753</v>
      </c>
      <c r="BP89" s="5" t="s">
        <v>1051</v>
      </c>
      <c r="BQ89" s="5" t="s">
        <v>1159</v>
      </c>
      <c r="BR89" s="11" t="b">
        <f t="shared" si="51"/>
        <v>0</v>
      </c>
      <c r="BS89" s="11" t="b">
        <f t="shared" si="51"/>
        <v>0</v>
      </c>
      <c r="BT89" s="11" t="b">
        <f t="shared" si="51"/>
        <v>1</v>
      </c>
      <c r="BU89" s="11" t="b">
        <f t="shared" si="51"/>
        <v>0</v>
      </c>
      <c r="BV89" s="11" t="b">
        <f t="shared" si="52"/>
        <v>0</v>
      </c>
      <c r="BW89" s="11" t="b">
        <f t="shared" si="52"/>
        <v>0</v>
      </c>
      <c r="BX89" s="5" t="s">
        <v>1083</v>
      </c>
      <c r="BZ89" s="11" t="b">
        <f t="shared" si="45"/>
        <v>0</v>
      </c>
      <c r="CA89" s="11" t="b">
        <f t="shared" si="46"/>
        <v>0</v>
      </c>
      <c r="CB89" s="11" t="b">
        <f t="shared" si="50"/>
        <v>0</v>
      </c>
      <c r="CC89" s="11" t="b">
        <f t="shared" si="50"/>
        <v>1</v>
      </c>
      <c r="CD89" s="11" t="b">
        <f t="shared" si="50"/>
        <v>0</v>
      </c>
      <c r="CE89" s="11" t="b">
        <f t="shared" si="50"/>
        <v>0</v>
      </c>
      <c r="CF89" s="11" t="b">
        <f t="shared" si="50"/>
        <v>0</v>
      </c>
      <c r="CG89" s="11" t="b">
        <f t="shared" si="50"/>
        <v>0</v>
      </c>
      <c r="CH89" s="11" t="b">
        <f t="shared" si="50"/>
        <v>0</v>
      </c>
      <c r="CI89" s="11" t="b">
        <f t="shared" si="50"/>
        <v>0</v>
      </c>
      <c r="CJ89" s="11" t="b">
        <f t="shared" si="50"/>
        <v>0</v>
      </c>
      <c r="CK89" s="11" t="b">
        <f t="shared" si="50"/>
        <v>0</v>
      </c>
      <c r="CL89" s="11" t="b">
        <f t="shared" si="50"/>
        <v>1</v>
      </c>
      <c r="CM89" s="11" t="b">
        <f t="shared" si="50"/>
        <v>0</v>
      </c>
      <c r="CN89" s="11" t="b">
        <f t="shared" si="50"/>
        <v>0</v>
      </c>
      <c r="CO89" s="11" t="b">
        <f t="shared" si="53"/>
        <v>0</v>
      </c>
      <c r="CP89" s="11" t="b">
        <f t="shared" si="48"/>
        <v>0</v>
      </c>
      <c r="CQ89" s="11" t="b">
        <f t="shared" si="47"/>
        <v>0</v>
      </c>
    </row>
    <row r="90" spans="1:96">
      <c r="A90" t="s">
        <v>754</v>
      </c>
      <c r="B90" t="s">
        <v>755</v>
      </c>
      <c r="C90" t="s">
        <v>562</v>
      </c>
      <c r="D90" t="s">
        <v>54</v>
      </c>
      <c r="E90" t="s">
        <v>55</v>
      </c>
      <c r="F90" t="s">
        <v>56</v>
      </c>
      <c r="G90">
        <f t="shared" si="49"/>
        <v>0</v>
      </c>
      <c r="H90">
        <f t="shared" si="49"/>
        <v>0</v>
      </c>
      <c r="I90">
        <f t="shared" si="49"/>
        <v>0</v>
      </c>
      <c r="J90">
        <f t="shared" si="49"/>
        <v>1</v>
      </c>
      <c r="K90">
        <f t="shared" si="37"/>
        <v>1</v>
      </c>
      <c r="L90" t="s">
        <v>124</v>
      </c>
      <c r="M90" t="s">
        <v>84</v>
      </c>
      <c r="N90" t="str">
        <f t="shared" si="38"/>
        <v>United States</v>
      </c>
      <c r="O90" t="s">
        <v>74</v>
      </c>
      <c r="P90" t="s">
        <v>60</v>
      </c>
      <c r="Q90">
        <v>3</v>
      </c>
      <c r="R90">
        <v>1</v>
      </c>
      <c r="S90">
        <v>0</v>
      </c>
      <c r="T90">
        <v>2</v>
      </c>
      <c r="U90">
        <v>0</v>
      </c>
      <c r="V90">
        <v>3</v>
      </c>
      <c r="W90">
        <v>3</v>
      </c>
      <c r="X90">
        <f t="shared" si="39"/>
        <v>0</v>
      </c>
      <c r="Y90">
        <f t="shared" si="40"/>
        <v>8.3333333333333329E-2</v>
      </c>
      <c r="Z90">
        <v>3</v>
      </c>
      <c r="AA90">
        <v>4</v>
      </c>
      <c r="AB90">
        <v>4</v>
      </c>
      <c r="AC90">
        <v>4</v>
      </c>
      <c r="AD90">
        <v>4</v>
      </c>
      <c r="AE90">
        <v>5</v>
      </c>
      <c r="AF90">
        <v>4</v>
      </c>
      <c r="AG90">
        <v>3</v>
      </c>
      <c r="AH90">
        <v>3</v>
      </c>
      <c r="AI90" s="35">
        <v>4</v>
      </c>
      <c r="AJ90">
        <v>3</v>
      </c>
      <c r="AK90">
        <v>4</v>
      </c>
      <c r="AL90">
        <v>3</v>
      </c>
      <c r="AM90">
        <v>2</v>
      </c>
      <c r="AN90">
        <v>3</v>
      </c>
      <c r="AO90">
        <v>1</v>
      </c>
      <c r="AP90">
        <v>1</v>
      </c>
      <c r="AQ90">
        <v>5</v>
      </c>
      <c r="AR90">
        <v>3</v>
      </c>
      <c r="AS90">
        <v>5</v>
      </c>
      <c r="AT90">
        <v>4</v>
      </c>
      <c r="AU90">
        <v>4</v>
      </c>
      <c r="AV90">
        <f t="shared" si="41"/>
        <v>4.2</v>
      </c>
      <c r="AW90">
        <v>6</v>
      </c>
      <c r="AX90">
        <v>1</v>
      </c>
      <c r="AY90">
        <f t="shared" si="34"/>
        <v>2.625</v>
      </c>
      <c r="AZ90">
        <f t="shared" si="42"/>
        <v>0</v>
      </c>
      <c r="BA90">
        <f t="shared" si="35"/>
        <v>3.875</v>
      </c>
      <c r="BB90">
        <f t="shared" si="43"/>
        <v>1</v>
      </c>
      <c r="BC90" t="s">
        <v>86</v>
      </c>
      <c r="BD90" t="s">
        <v>367</v>
      </c>
      <c r="BE90" t="s">
        <v>756</v>
      </c>
      <c r="BF90">
        <v>2</v>
      </c>
      <c r="BH90">
        <f t="shared" si="36"/>
        <v>2</v>
      </c>
      <c r="BI90">
        <v>1</v>
      </c>
      <c r="BJ90">
        <v>2</v>
      </c>
      <c r="BK90">
        <f t="shared" si="44"/>
        <v>1</v>
      </c>
      <c r="BL90" t="s">
        <v>757</v>
      </c>
      <c r="BM90" t="s">
        <v>157</v>
      </c>
      <c r="BN90" s="1">
        <v>2.2916666666666667E-3</v>
      </c>
      <c r="BO90" t="s">
        <v>758</v>
      </c>
      <c r="BP90" s="5" t="s">
        <v>1042</v>
      </c>
      <c r="BR90" s="11" t="b">
        <f t="shared" si="51"/>
        <v>0</v>
      </c>
      <c r="BS90" s="11" t="b">
        <f t="shared" si="51"/>
        <v>0</v>
      </c>
      <c r="BT90" s="11" t="b">
        <f t="shared" si="51"/>
        <v>0</v>
      </c>
      <c r="BU90" s="11" t="b">
        <f t="shared" si="51"/>
        <v>0</v>
      </c>
      <c r="BV90" s="11" t="b">
        <f t="shared" si="52"/>
        <v>0</v>
      </c>
      <c r="BW90" s="11" t="b">
        <f t="shared" si="52"/>
        <v>0</v>
      </c>
      <c r="BX90" s="5" t="s">
        <v>1084</v>
      </c>
      <c r="BZ90" s="11" t="b">
        <f t="shared" si="45"/>
        <v>0</v>
      </c>
      <c r="CA90" s="11" t="b">
        <f t="shared" si="46"/>
        <v>0</v>
      </c>
      <c r="CB90" s="11" t="b">
        <f t="shared" si="50"/>
        <v>0</v>
      </c>
      <c r="CC90" s="11" t="b">
        <f t="shared" si="50"/>
        <v>0</v>
      </c>
      <c r="CD90" s="11" t="b">
        <f t="shared" si="50"/>
        <v>0</v>
      </c>
      <c r="CE90" s="11" t="b">
        <f t="shared" si="50"/>
        <v>0</v>
      </c>
      <c r="CF90" s="11" t="b">
        <f t="shared" si="50"/>
        <v>0</v>
      </c>
      <c r="CG90" s="11" t="b">
        <f t="shared" si="50"/>
        <v>0</v>
      </c>
      <c r="CH90" s="11" t="b">
        <f t="shared" si="50"/>
        <v>0</v>
      </c>
      <c r="CI90" s="11" t="b">
        <f t="shared" si="50"/>
        <v>0</v>
      </c>
      <c r="CJ90" s="11" t="b">
        <f t="shared" si="50"/>
        <v>0</v>
      </c>
      <c r="CK90" s="11" t="b">
        <f t="shared" si="50"/>
        <v>1</v>
      </c>
      <c r="CL90" s="11" t="b">
        <f t="shared" si="50"/>
        <v>0</v>
      </c>
      <c r="CM90" s="11" t="b">
        <f t="shared" si="50"/>
        <v>0</v>
      </c>
      <c r="CN90" s="11" t="b">
        <f t="shared" si="50"/>
        <v>0</v>
      </c>
      <c r="CO90" s="11" t="b">
        <f t="shared" si="53"/>
        <v>0</v>
      </c>
      <c r="CP90" s="11" t="b">
        <f t="shared" si="48"/>
        <v>0</v>
      </c>
      <c r="CQ90" s="11" t="b">
        <f t="shared" si="47"/>
        <v>0</v>
      </c>
    </row>
    <row r="91" spans="1:96">
      <c r="A91" t="s">
        <v>759</v>
      </c>
      <c r="B91" t="s">
        <v>760</v>
      </c>
      <c r="C91" t="s">
        <v>562</v>
      </c>
      <c r="D91" t="s">
        <v>70</v>
      </c>
      <c r="E91" t="s">
        <v>55</v>
      </c>
      <c r="F91" t="s">
        <v>56</v>
      </c>
      <c r="G91">
        <f t="shared" si="49"/>
        <v>0</v>
      </c>
      <c r="H91">
        <f t="shared" si="49"/>
        <v>0</v>
      </c>
      <c r="I91">
        <f t="shared" si="49"/>
        <v>0</v>
      </c>
      <c r="J91">
        <f t="shared" si="49"/>
        <v>1</v>
      </c>
      <c r="K91">
        <f t="shared" si="37"/>
        <v>1</v>
      </c>
      <c r="L91" t="s">
        <v>72</v>
      </c>
      <c r="M91" t="s">
        <v>443</v>
      </c>
      <c r="N91" t="str">
        <f t="shared" si="38"/>
        <v xml:space="preserve">Portugal </v>
      </c>
      <c r="O91" t="s">
        <v>74</v>
      </c>
      <c r="P91" t="s">
        <v>60</v>
      </c>
      <c r="Q91">
        <v>3</v>
      </c>
      <c r="R91">
        <v>4</v>
      </c>
      <c r="S91">
        <v>5</v>
      </c>
      <c r="T91">
        <v>1</v>
      </c>
      <c r="U91">
        <v>3</v>
      </c>
      <c r="V91">
        <v>4</v>
      </c>
      <c r="W91">
        <v>1</v>
      </c>
      <c r="X91">
        <f t="shared" si="39"/>
        <v>0.125</v>
      </c>
      <c r="Y91">
        <f t="shared" si="40"/>
        <v>4.1666666666666664E-2</v>
      </c>
      <c r="Z91">
        <v>2</v>
      </c>
      <c r="AA91">
        <v>6</v>
      </c>
      <c r="AB91">
        <v>3</v>
      </c>
      <c r="AC91">
        <v>6</v>
      </c>
      <c r="AD91">
        <v>3</v>
      </c>
      <c r="AE91">
        <v>5</v>
      </c>
      <c r="AF91">
        <v>4</v>
      </c>
      <c r="AG91">
        <v>2</v>
      </c>
      <c r="AH91">
        <v>4</v>
      </c>
      <c r="AI91" s="35">
        <v>2</v>
      </c>
      <c r="AJ91">
        <v>5</v>
      </c>
      <c r="AK91">
        <v>5</v>
      </c>
      <c r="AL91">
        <v>4</v>
      </c>
      <c r="AM91">
        <v>6</v>
      </c>
      <c r="AN91">
        <v>6</v>
      </c>
      <c r="AO91">
        <v>5</v>
      </c>
      <c r="AP91">
        <v>0</v>
      </c>
      <c r="AQ91">
        <v>6</v>
      </c>
      <c r="AR91">
        <v>6</v>
      </c>
      <c r="AS91">
        <v>6</v>
      </c>
      <c r="AT91">
        <v>6</v>
      </c>
      <c r="AU91">
        <v>6</v>
      </c>
      <c r="AV91">
        <f t="shared" si="41"/>
        <v>6</v>
      </c>
      <c r="AW91">
        <v>6</v>
      </c>
      <c r="AX91">
        <v>0</v>
      </c>
      <c r="AY91">
        <f t="shared" si="34"/>
        <v>4.125</v>
      </c>
      <c r="AZ91">
        <f t="shared" si="42"/>
        <v>1</v>
      </c>
      <c r="BA91">
        <f t="shared" si="35"/>
        <v>4.125</v>
      </c>
      <c r="BB91">
        <f t="shared" si="43"/>
        <v>1</v>
      </c>
      <c r="BC91" t="s">
        <v>282</v>
      </c>
      <c r="BD91" t="s">
        <v>746</v>
      </c>
      <c r="BE91" t="s">
        <v>284</v>
      </c>
      <c r="BF91">
        <v>2</v>
      </c>
      <c r="BH91">
        <f t="shared" si="36"/>
        <v>2</v>
      </c>
      <c r="BI91">
        <v>1</v>
      </c>
      <c r="BJ91">
        <v>3</v>
      </c>
      <c r="BK91">
        <f t="shared" si="44"/>
        <v>1</v>
      </c>
      <c r="BL91" t="s">
        <v>761</v>
      </c>
      <c r="BM91" t="s">
        <v>370</v>
      </c>
      <c r="BN91" s="1">
        <v>4.2939814814814811E-3</v>
      </c>
      <c r="BP91" s="5" t="s">
        <v>1041</v>
      </c>
      <c r="BR91" s="11" t="b">
        <f t="shared" si="51"/>
        <v>0</v>
      </c>
      <c r="BS91" s="11" t="b">
        <f t="shared" si="51"/>
        <v>0</v>
      </c>
      <c r="BT91" s="11" t="b">
        <f t="shared" si="51"/>
        <v>0</v>
      </c>
      <c r="BU91" s="11" t="b">
        <f t="shared" si="51"/>
        <v>0</v>
      </c>
      <c r="BV91" s="11" t="b">
        <f t="shared" si="52"/>
        <v>0</v>
      </c>
      <c r="BW91" s="11" t="b">
        <f t="shared" si="52"/>
        <v>0</v>
      </c>
      <c r="BZ91" s="11" t="b">
        <f t="shared" si="45"/>
        <v>0</v>
      </c>
      <c r="CA91" s="11" t="b">
        <f t="shared" si="46"/>
        <v>0</v>
      </c>
      <c r="CB91" s="11" t="b">
        <f t="shared" si="50"/>
        <v>0</v>
      </c>
      <c r="CC91" s="11" t="b">
        <f t="shared" si="50"/>
        <v>0</v>
      </c>
      <c r="CD91" s="11" t="b">
        <f t="shared" si="50"/>
        <v>0</v>
      </c>
      <c r="CE91" s="11" t="b">
        <f t="shared" si="50"/>
        <v>0</v>
      </c>
      <c r="CF91" s="11" t="b">
        <f t="shared" si="50"/>
        <v>0</v>
      </c>
      <c r="CG91" s="11" t="b">
        <f t="shared" si="50"/>
        <v>0</v>
      </c>
      <c r="CH91" s="11" t="b">
        <f t="shared" si="50"/>
        <v>0</v>
      </c>
      <c r="CI91" s="11" t="b">
        <f t="shared" si="50"/>
        <v>0</v>
      </c>
      <c r="CJ91" s="11" t="b">
        <f t="shared" si="50"/>
        <v>0</v>
      </c>
      <c r="CK91" s="11" t="b">
        <f t="shared" si="50"/>
        <v>0</v>
      </c>
      <c r="CL91" s="11" t="b">
        <f t="shared" si="50"/>
        <v>0</v>
      </c>
      <c r="CM91" s="11" t="b">
        <f t="shared" si="50"/>
        <v>0</v>
      </c>
      <c r="CN91" s="11" t="b">
        <f t="shared" si="50"/>
        <v>0</v>
      </c>
      <c r="CO91" s="11" t="b">
        <f t="shared" si="53"/>
        <v>0</v>
      </c>
      <c r="CP91" s="11" t="b">
        <f t="shared" si="48"/>
        <v>0</v>
      </c>
      <c r="CQ91" s="11" t="b">
        <f t="shared" si="47"/>
        <v>0</v>
      </c>
    </row>
    <row r="92" spans="1:96">
      <c r="A92" t="s">
        <v>762</v>
      </c>
      <c r="B92" t="s">
        <v>763</v>
      </c>
      <c r="C92" t="s">
        <v>562</v>
      </c>
      <c r="D92" t="s">
        <v>54</v>
      </c>
      <c r="E92" t="s">
        <v>71</v>
      </c>
      <c r="F92" t="s">
        <v>83</v>
      </c>
      <c r="G92">
        <f t="shared" si="49"/>
        <v>0</v>
      </c>
      <c r="H92">
        <f t="shared" si="49"/>
        <v>0</v>
      </c>
      <c r="I92">
        <f t="shared" si="49"/>
        <v>1</v>
      </c>
      <c r="J92">
        <f t="shared" si="49"/>
        <v>0</v>
      </c>
      <c r="K92">
        <f t="shared" si="37"/>
        <v>1</v>
      </c>
      <c r="L92" t="s">
        <v>96</v>
      </c>
      <c r="M92" t="s">
        <v>84</v>
      </c>
      <c r="N92" t="str">
        <f t="shared" si="38"/>
        <v>United States</v>
      </c>
      <c r="O92" t="s">
        <v>74</v>
      </c>
      <c r="P92" t="s">
        <v>60</v>
      </c>
      <c r="Q92">
        <v>4</v>
      </c>
      <c r="R92">
        <v>4</v>
      </c>
      <c r="S92">
        <v>3</v>
      </c>
      <c r="T92">
        <v>4</v>
      </c>
      <c r="U92">
        <v>4</v>
      </c>
      <c r="V92">
        <v>4</v>
      </c>
      <c r="W92">
        <v>3</v>
      </c>
      <c r="X92">
        <f t="shared" si="39"/>
        <v>-4.1666666666666664E-2</v>
      </c>
      <c r="Y92">
        <f t="shared" si="40"/>
        <v>4.1666666666666664E-2</v>
      </c>
      <c r="Z92">
        <v>4</v>
      </c>
      <c r="AA92">
        <v>5</v>
      </c>
      <c r="AB92">
        <v>4</v>
      </c>
      <c r="AC92">
        <v>4</v>
      </c>
      <c r="AD92">
        <v>4</v>
      </c>
      <c r="AE92">
        <v>4</v>
      </c>
      <c r="AF92">
        <v>4</v>
      </c>
      <c r="AG92">
        <v>2</v>
      </c>
      <c r="AH92">
        <v>4</v>
      </c>
      <c r="AI92" s="35">
        <v>4</v>
      </c>
      <c r="AJ92">
        <v>4</v>
      </c>
      <c r="AK92">
        <v>3</v>
      </c>
      <c r="AL92">
        <v>4</v>
      </c>
      <c r="AM92">
        <v>5</v>
      </c>
      <c r="AN92">
        <v>5</v>
      </c>
      <c r="AO92">
        <v>4</v>
      </c>
      <c r="AP92">
        <v>2</v>
      </c>
      <c r="AQ92">
        <v>2</v>
      </c>
      <c r="AR92">
        <v>2</v>
      </c>
      <c r="AS92">
        <v>2</v>
      </c>
      <c r="AT92">
        <v>2</v>
      </c>
      <c r="AU92">
        <v>2</v>
      </c>
      <c r="AV92">
        <f t="shared" si="41"/>
        <v>2</v>
      </c>
      <c r="AW92">
        <v>6</v>
      </c>
      <c r="AX92">
        <v>2</v>
      </c>
      <c r="AY92">
        <f t="shared" si="34"/>
        <v>3.875</v>
      </c>
      <c r="AZ92">
        <f t="shared" si="42"/>
        <v>1</v>
      </c>
      <c r="BA92">
        <f t="shared" si="35"/>
        <v>4.125</v>
      </c>
      <c r="BB92">
        <f t="shared" si="43"/>
        <v>1</v>
      </c>
      <c r="BC92" t="s">
        <v>61</v>
      </c>
      <c r="BD92" t="s">
        <v>270</v>
      </c>
      <c r="BE92" t="s">
        <v>271</v>
      </c>
      <c r="BF92">
        <v>1</v>
      </c>
      <c r="BH92">
        <f t="shared" si="36"/>
        <v>1</v>
      </c>
      <c r="BI92">
        <v>1</v>
      </c>
      <c r="BJ92">
        <v>3</v>
      </c>
      <c r="BK92">
        <f t="shared" si="44"/>
        <v>1</v>
      </c>
      <c r="BL92" t="s">
        <v>764</v>
      </c>
      <c r="BM92" t="s">
        <v>65</v>
      </c>
      <c r="BN92" s="1">
        <v>4.3749999999999995E-3</v>
      </c>
      <c r="BO92" t="s">
        <v>765</v>
      </c>
      <c r="BP92" s="5" t="s">
        <v>1042</v>
      </c>
      <c r="BR92" s="11" t="b">
        <f t="shared" si="51"/>
        <v>0</v>
      </c>
      <c r="BS92" s="11" t="b">
        <f t="shared" si="51"/>
        <v>0</v>
      </c>
      <c r="BT92" s="11" t="b">
        <f t="shared" si="51"/>
        <v>0</v>
      </c>
      <c r="BU92" s="11" t="b">
        <f t="shared" si="51"/>
        <v>0</v>
      </c>
      <c r="BV92" s="11" t="b">
        <f t="shared" si="52"/>
        <v>0</v>
      </c>
      <c r="BW92" s="11" t="b">
        <f t="shared" si="52"/>
        <v>0</v>
      </c>
      <c r="BX92" s="5" t="s">
        <v>1086</v>
      </c>
      <c r="BY92" s="5" t="s">
        <v>1062</v>
      </c>
      <c r="BZ92" s="11" t="b">
        <f t="shared" si="45"/>
        <v>0</v>
      </c>
      <c r="CA92" s="11" t="b">
        <f t="shared" si="46"/>
        <v>1</v>
      </c>
      <c r="CB92" s="11" t="b">
        <f t="shared" si="50"/>
        <v>1</v>
      </c>
      <c r="CC92" s="11" t="b">
        <f t="shared" si="50"/>
        <v>1</v>
      </c>
      <c r="CD92" s="11" t="b">
        <f t="shared" si="50"/>
        <v>0</v>
      </c>
      <c r="CE92" s="11" t="b">
        <f t="shared" si="50"/>
        <v>0</v>
      </c>
      <c r="CF92" s="11" t="b">
        <f t="shared" si="50"/>
        <v>0</v>
      </c>
      <c r="CG92" s="11" t="b">
        <f t="shared" si="50"/>
        <v>0</v>
      </c>
      <c r="CH92" s="11" t="b">
        <f t="shared" si="50"/>
        <v>0</v>
      </c>
      <c r="CI92" s="11" t="b">
        <f t="shared" si="50"/>
        <v>0</v>
      </c>
      <c r="CJ92" s="11" t="b">
        <f t="shared" si="50"/>
        <v>0</v>
      </c>
      <c r="CK92" s="11" t="b">
        <f t="shared" si="50"/>
        <v>0</v>
      </c>
      <c r="CL92" s="11" t="b">
        <f t="shared" si="50"/>
        <v>1</v>
      </c>
      <c r="CM92" s="11" t="b">
        <f t="shared" si="50"/>
        <v>0</v>
      </c>
      <c r="CN92" s="11" t="b">
        <f t="shared" ref="CB92:CN111" si="54">ISNUMBER(SEARCH(CN$2,$BX92))</f>
        <v>0</v>
      </c>
      <c r="CO92" s="11" t="b">
        <f t="shared" si="53"/>
        <v>0</v>
      </c>
      <c r="CP92" s="11" t="b">
        <f t="shared" si="48"/>
        <v>0</v>
      </c>
      <c r="CQ92" s="11" t="b">
        <f t="shared" si="47"/>
        <v>1</v>
      </c>
      <c r="CR92" t="s">
        <v>92</v>
      </c>
    </row>
    <row r="93" spans="1:96">
      <c r="A93" t="s">
        <v>766</v>
      </c>
      <c r="B93" t="s">
        <v>767</v>
      </c>
      <c r="C93" t="s">
        <v>562</v>
      </c>
      <c r="D93" t="s">
        <v>70</v>
      </c>
      <c r="E93" t="s">
        <v>55</v>
      </c>
      <c r="F93" t="s">
        <v>56</v>
      </c>
      <c r="G93">
        <f t="shared" si="49"/>
        <v>0</v>
      </c>
      <c r="H93">
        <f t="shared" si="49"/>
        <v>0</v>
      </c>
      <c r="I93">
        <f t="shared" si="49"/>
        <v>0</v>
      </c>
      <c r="J93">
        <f t="shared" si="49"/>
        <v>1</v>
      </c>
      <c r="K93">
        <f t="shared" si="37"/>
        <v>1</v>
      </c>
      <c r="L93" t="s">
        <v>96</v>
      </c>
      <c r="M93" t="s">
        <v>109</v>
      </c>
      <c r="N93" t="str">
        <f t="shared" si="38"/>
        <v>UK</v>
      </c>
      <c r="O93" t="s">
        <v>493</v>
      </c>
      <c r="P93" t="s">
        <v>98</v>
      </c>
      <c r="Q93">
        <v>4</v>
      </c>
      <c r="R93">
        <v>2</v>
      </c>
      <c r="S93">
        <v>5</v>
      </c>
      <c r="T93">
        <v>3</v>
      </c>
      <c r="U93">
        <v>5</v>
      </c>
      <c r="V93">
        <v>3</v>
      </c>
      <c r="W93">
        <v>4</v>
      </c>
      <c r="X93">
        <f t="shared" si="39"/>
        <v>0.16666666666666666</v>
      </c>
      <c r="Y93">
        <f t="shared" si="40"/>
        <v>-0.125</v>
      </c>
      <c r="Z93">
        <v>1</v>
      </c>
      <c r="AA93">
        <v>1</v>
      </c>
      <c r="AB93">
        <v>0</v>
      </c>
      <c r="AC93">
        <v>0</v>
      </c>
      <c r="AD93">
        <v>0</v>
      </c>
      <c r="AE93">
        <v>0</v>
      </c>
      <c r="AF93">
        <v>0</v>
      </c>
      <c r="AG93">
        <v>6</v>
      </c>
      <c r="AH93">
        <v>0</v>
      </c>
      <c r="AI93" s="35">
        <v>0</v>
      </c>
      <c r="AJ93">
        <v>2</v>
      </c>
      <c r="AK93">
        <v>0</v>
      </c>
      <c r="AL93">
        <v>0</v>
      </c>
      <c r="AM93">
        <v>5</v>
      </c>
      <c r="AN93">
        <v>3</v>
      </c>
      <c r="AO93">
        <v>4</v>
      </c>
      <c r="AP93">
        <v>4</v>
      </c>
      <c r="AQ93">
        <v>0</v>
      </c>
      <c r="AR93">
        <v>0</v>
      </c>
      <c r="AS93">
        <v>0</v>
      </c>
      <c r="AT93">
        <v>0</v>
      </c>
      <c r="AU93">
        <v>0</v>
      </c>
      <c r="AV93">
        <f t="shared" si="41"/>
        <v>0</v>
      </c>
      <c r="AW93">
        <v>6</v>
      </c>
      <c r="AX93">
        <v>0</v>
      </c>
      <c r="AY93">
        <f t="shared" si="34"/>
        <v>2.25</v>
      </c>
      <c r="AZ93">
        <f t="shared" si="42"/>
        <v>0</v>
      </c>
      <c r="BA93">
        <f t="shared" si="35"/>
        <v>0.25</v>
      </c>
      <c r="BB93">
        <f t="shared" si="43"/>
        <v>0</v>
      </c>
      <c r="BC93" t="s">
        <v>375</v>
      </c>
      <c r="BD93" t="s">
        <v>392</v>
      </c>
      <c r="BE93" t="s">
        <v>768</v>
      </c>
      <c r="BF93">
        <v>2</v>
      </c>
      <c r="BH93">
        <f t="shared" si="36"/>
        <v>2</v>
      </c>
      <c r="BI93">
        <v>1</v>
      </c>
      <c r="BJ93">
        <v>5</v>
      </c>
      <c r="BK93">
        <f t="shared" si="44"/>
        <v>1</v>
      </c>
      <c r="BL93" t="s">
        <v>704</v>
      </c>
      <c r="BM93" t="s">
        <v>379</v>
      </c>
      <c r="BN93" s="1">
        <v>3.8888888888888883E-3</v>
      </c>
      <c r="BP93" s="5" t="s">
        <v>1041</v>
      </c>
      <c r="BR93" s="11" t="b">
        <f t="shared" si="51"/>
        <v>0</v>
      </c>
      <c r="BS93" s="11" t="b">
        <f t="shared" si="51"/>
        <v>0</v>
      </c>
      <c r="BT93" s="11" t="b">
        <f t="shared" si="51"/>
        <v>0</v>
      </c>
      <c r="BU93" s="11" t="b">
        <f t="shared" si="51"/>
        <v>0</v>
      </c>
      <c r="BV93" s="11" t="b">
        <f t="shared" si="52"/>
        <v>0</v>
      </c>
      <c r="BW93" s="11" t="b">
        <f t="shared" si="52"/>
        <v>0</v>
      </c>
      <c r="BZ93" s="11" t="b">
        <f t="shared" si="45"/>
        <v>0</v>
      </c>
      <c r="CA93" s="11" t="b">
        <f t="shared" si="46"/>
        <v>0</v>
      </c>
      <c r="CB93" s="11" t="b">
        <f t="shared" si="54"/>
        <v>0</v>
      </c>
      <c r="CC93" s="11" t="b">
        <f t="shared" si="54"/>
        <v>0</v>
      </c>
      <c r="CD93" s="11" t="b">
        <f t="shared" si="54"/>
        <v>0</v>
      </c>
      <c r="CE93" s="11" t="b">
        <f t="shared" si="54"/>
        <v>0</v>
      </c>
      <c r="CF93" s="11" t="b">
        <f t="shared" si="54"/>
        <v>0</v>
      </c>
      <c r="CG93" s="11" t="b">
        <f t="shared" si="54"/>
        <v>0</v>
      </c>
      <c r="CH93" s="11" t="b">
        <f t="shared" si="54"/>
        <v>0</v>
      </c>
      <c r="CI93" s="11" t="b">
        <f t="shared" si="54"/>
        <v>0</v>
      </c>
      <c r="CJ93" s="11" t="b">
        <f t="shared" si="54"/>
        <v>0</v>
      </c>
      <c r="CK93" s="11" t="b">
        <f t="shared" si="54"/>
        <v>0</v>
      </c>
      <c r="CL93" s="11" t="b">
        <f t="shared" si="54"/>
        <v>0</v>
      </c>
      <c r="CM93" s="11" t="b">
        <f t="shared" si="54"/>
        <v>0</v>
      </c>
      <c r="CN93" s="11" t="b">
        <f t="shared" si="54"/>
        <v>0</v>
      </c>
      <c r="CO93" s="11" t="b">
        <f t="shared" si="53"/>
        <v>0</v>
      </c>
      <c r="CP93" s="11" t="b">
        <f t="shared" si="48"/>
        <v>0</v>
      </c>
      <c r="CQ93" s="11" t="b">
        <f t="shared" si="47"/>
        <v>0</v>
      </c>
      <c r="CR93" t="s">
        <v>769</v>
      </c>
    </row>
    <row r="94" spans="1:96">
      <c r="A94" t="s">
        <v>770</v>
      </c>
      <c r="B94" t="s">
        <v>771</v>
      </c>
      <c r="C94" t="s">
        <v>562</v>
      </c>
      <c r="D94" t="s">
        <v>70</v>
      </c>
      <c r="E94" t="s">
        <v>144</v>
      </c>
      <c r="F94" t="s">
        <v>56</v>
      </c>
      <c r="G94">
        <f t="shared" si="49"/>
        <v>0</v>
      </c>
      <c r="H94">
        <f t="shared" si="49"/>
        <v>0</v>
      </c>
      <c r="I94">
        <f t="shared" si="49"/>
        <v>0</v>
      </c>
      <c r="J94">
        <f t="shared" si="49"/>
        <v>1</v>
      </c>
      <c r="K94">
        <f t="shared" si="37"/>
        <v>1</v>
      </c>
      <c r="L94" t="s">
        <v>72</v>
      </c>
      <c r="M94" t="s">
        <v>772</v>
      </c>
      <c r="N94" t="str">
        <f t="shared" si="38"/>
        <v>Brazil</v>
      </c>
      <c r="O94" t="s">
        <v>74</v>
      </c>
      <c r="P94" t="s">
        <v>60</v>
      </c>
      <c r="Q94">
        <v>5</v>
      </c>
      <c r="R94">
        <v>3</v>
      </c>
      <c r="S94">
        <v>4</v>
      </c>
      <c r="T94">
        <v>3</v>
      </c>
      <c r="U94">
        <v>5</v>
      </c>
      <c r="V94">
        <v>5</v>
      </c>
      <c r="W94">
        <v>4</v>
      </c>
      <c r="X94">
        <f t="shared" si="39"/>
        <v>0.125</v>
      </c>
      <c r="Y94">
        <f t="shared" si="40"/>
        <v>-4.1666666666666664E-2</v>
      </c>
      <c r="Z94">
        <v>6</v>
      </c>
      <c r="AA94">
        <v>6</v>
      </c>
      <c r="AB94">
        <v>6</v>
      </c>
      <c r="AC94">
        <v>6</v>
      </c>
      <c r="AD94">
        <v>6</v>
      </c>
      <c r="AE94">
        <v>6</v>
      </c>
      <c r="AF94">
        <v>5</v>
      </c>
      <c r="AG94">
        <v>0</v>
      </c>
      <c r="AH94">
        <v>6</v>
      </c>
      <c r="AI94" s="35">
        <v>5</v>
      </c>
      <c r="AJ94">
        <v>6</v>
      </c>
      <c r="AK94">
        <v>6</v>
      </c>
      <c r="AL94">
        <v>6</v>
      </c>
      <c r="AM94">
        <v>6</v>
      </c>
      <c r="AN94">
        <v>6</v>
      </c>
      <c r="AO94">
        <v>6</v>
      </c>
      <c r="AP94">
        <v>5</v>
      </c>
      <c r="AQ94">
        <v>6</v>
      </c>
      <c r="AR94">
        <v>6</v>
      </c>
      <c r="AS94">
        <v>6</v>
      </c>
      <c r="AT94">
        <v>6</v>
      </c>
      <c r="AU94">
        <v>6</v>
      </c>
      <c r="AV94">
        <f t="shared" si="41"/>
        <v>6</v>
      </c>
      <c r="AW94">
        <v>6</v>
      </c>
      <c r="AX94">
        <v>2</v>
      </c>
      <c r="AY94">
        <f t="shared" si="34"/>
        <v>5.75</v>
      </c>
      <c r="AZ94">
        <f t="shared" si="42"/>
        <v>1</v>
      </c>
      <c r="BA94">
        <f t="shared" si="35"/>
        <v>5.875</v>
      </c>
      <c r="BB94">
        <f t="shared" si="43"/>
        <v>1</v>
      </c>
      <c r="BC94" t="s">
        <v>61</v>
      </c>
      <c r="BD94" t="s">
        <v>552</v>
      </c>
      <c r="BE94" t="s">
        <v>563</v>
      </c>
      <c r="BF94">
        <v>0</v>
      </c>
      <c r="BG94">
        <v>3</v>
      </c>
      <c r="BH94">
        <f t="shared" si="36"/>
        <v>3</v>
      </c>
      <c r="BI94">
        <v>1</v>
      </c>
      <c r="BJ94">
        <v>3</v>
      </c>
      <c r="BK94">
        <f t="shared" si="44"/>
        <v>1</v>
      </c>
      <c r="BL94" t="s">
        <v>181</v>
      </c>
      <c r="BM94" t="s">
        <v>65</v>
      </c>
      <c r="BN94" s="1">
        <v>8.611111111111111E-3</v>
      </c>
      <c r="BO94" t="s">
        <v>773</v>
      </c>
      <c r="BP94" s="5" t="s">
        <v>1041</v>
      </c>
      <c r="BR94" s="11" t="b">
        <f t="shared" si="51"/>
        <v>0</v>
      </c>
      <c r="BS94" s="11" t="b">
        <f t="shared" si="51"/>
        <v>0</v>
      </c>
      <c r="BT94" s="11" t="b">
        <f t="shared" si="51"/>
        <v>0</v>
      </c>
      <c r="BU94" s="11" t="b">
        <f t="shared" si="51"/>
        <v>0</v>
      </c>
      <c r="BV94" s="11" t="b">
        <f t="shared" si="52"/>
        <v>0</v>
      </c>
      <c r="BW94" s="11" t="b">
        <f t="shared" si="52"/>
        <v>0</v>
      </c>
      <c r="BZ94" s="11" t="b">
        <f t="shared" si="45"/>
        <v>0</v>
      </c>
      <c r="CA94" s="11" t="b">
        <f t="shared" si="46"/>
        <v>0</v>
      </c>
      <c r="CB94" s="11" t="b">
        <f t="shared" si="54"/>
        <v>0</v>
      </c>
      <c r="CC94" s="11" t="b">
        <f t="shared" si="54"/>
        <v>0</v>
      </c>
      <c r="CD94" s="11" t="b">
        <f t="shared" si="54"/>
        <v>0</v>
      </c>
      <c r="CE94" s="11" t="b">
        <f t="shared" si="54"/>
        <v>0</v>
      </c>
      <c r="CF94" s="11" t="b">
        <f t="shared" si="54"/>
        <v>0</v>
      </c>
      <c r="CG94" s="11" t="b">
        <f t="shared" si="54"/>
        <v>0</v>
      </c>
      <c r="CH94" s="11" t="b">
        <f t="shared" si="54"/>
        <v>0</v>
      </c>
      <c r="CI94" s="11" t="b">
        <f t="shared" si="54"/>
        <v>0</v>
      </c>
      <c r="CJ94" s="11" t="b">
        <f t="shared" si="54"/>
        <v>0</v>
      </c>
      <c r="CK94" s="11" t="b">
        <f t="shared" si="54"/>
        <v>0</v>
      </c>
      <c r="CL94" s="11" t="b">
        <f t="shared" si="54"/>
        <v>0</v>
      </c>
      <c r="CM94" s="11" t="b">
        <f t="shared" si="54"/>
        <v>0</v>
      </c>
      <c r="CN94" s="11" t="b">
        <f t="shared" si="54"/>
        <v>0</v>
      </c>
      <c r="CO94" s="11" t="b">
        <f t="shared" si="53"/>
        <v>0</v>
      </c>
      <c r="CP94" s="11" t="b">
        <f t="shared" si="48"/>
        <v>0</v>
      </c>
      <c r="CQ94" s="11" t="b">
        <f t="shared" si="47"/>
        <v>0</v>
      </c>
      <c r="CR94" t="s">
        <v>774</v>
      </c>
    </row>
    <row r="95" spans="1:96">
      <c r="A95" t="s">
        <v>775</v>
      </c>
      <c r="B95" t="s">
        <v>776</v>
      </c>
      <c r="C95" t="s">
        <v>562</v>
      </c>
      <c r="D95" t="s">
        <v>81</v>
      </c>
      <c r="E95" t="s">
        <v>82</v>
      </c>
      <c r="F95" t="s">
        <v>132</v>
      </c>
      <c r="G95">
        <f t="shared" si="49"/>
        <v>1</v>
      </c>
      <c r="H95">
        <f t="shared" si="49"/>
        <v>0</v>
      </c>
      <c r="I95">
        <f t="shared" si="49"/>
        <v>0</v>
      </c>
      <c r="J95">
        <f t="shared" si="49"/>
        <v>0</v>
      </c>
      <c r="K95">
        <f t="shared" si="37"/>
        <v>1</v>
      </c>
      <c r="L95" t="s">
        <v>96</v>
      </c>
      <c r="M95" t="s">
        <v>125</v>
      </c>
      <c r="N95" t="str">
        <f t="shared" si="38"/>
        <v>United Kingdom</v>
      </c>
      <c r="O95" t="s">
        <v>59</v>
      </c>
      <c r="P95" t="s">
        <v>98</v>
      </c>
      <c r="Q95">
        <v>2</v>
      </c>
      <c r="R95">
        <v>4</v>
      </c>
      <c r="S95">
        <v>5</v>
      </c>
      <c r="T95">
        <v>1</v>
      </c>
      <c r="U95">
        <v>4</v>
      </c>
      <c r="V95">
        <v>5</v>
      </c>
      <c r="W95">
        <v>4</v>
      </c>
      <c r="X95">
        <f t="shared" si="39"/>
        <v>8.3333333333333329E-2</v>
      </c>
      <c r="Y95">
        <f t="shared" si="40"/>
        <v>-8.3333333333333329E-2</v>
      </c>
      <c r="Z95">
        <v>5</v>
      </c>
      <c r="AA95">
        <v>6</v>
      </c>
      <c r="AB95">
        <v>5</v>
      </c>
      <c r="AC95">
        <v>6</v>
      </c>
      <c r="AD95">
        <v>6</v>
      </c>
      <c r="AE95">
        <v>6</v>
      </c>
      <c r="AF95">
        <v>5</v>
      </c>
      <c r="AG95">
        <v>0</v>
      </c>
      <c r="AH95">
        <v>6</v>
      </c>
      <c r="AI95" s="35">
        <v>4</v>
      </c>
      <c r="AJ95">
        <v>4</v>
      </c>
      <c r="AK95">
        <v>5</v>
      </c>
      <c r="AL95">
        <v>5</v>
      </c>
      <c r="AM95">
        <v>6</v>
      </c>
      <c r="AN95">
        <v>5</v>
      </c>
      <c r="AO95">
        <v>5</v>
      </c>
      <c r="AP95">
        <v>4</v>
      </c>
      <c r="AQ95">
        <v>4</v>
      </c>
      <c r="AR95">
        <v>5</v>
      </c>
      <c r="AS95">
        <v>5</v>
      </c>
      <c r="AT95">
        <v>5</v>
      </c>
      <c r="AU95">
        <v>4</v>
      </c>
      <c r="AV95">
        <f t="shared" si="41"/>
        <v>4.5999999999999996</v>
      </c>
      <c r="AW95">
        <v>6</v>
      </c>
      <c r="AX95">
        <v>1</v>
      </c>
      <c r="AY95">
        <f t="shared" si="34"/>
        <v>4.75</v>
      </c>
      <c r="AZ95">
        <f t="shared" si="42"/>
        <v>1</v>
      </c>
      <c r="BA95">
        <f t="shared" si="35"/>
        <v>5.625</v>
      </c>
      <c r="BB95">
        <f t="shared" si="43"/>
        <v>1</v>
      </c>
      <c r="BC95" t="s">
        <v>297</v>
      </c>
      <c r="BD95" t="s">
        <v>684</v>
      </c>
      <c r="BE95" t="s">
        <v>397</v>
      </c>
      <c r="BF95">
        <v>1</v>
      </c>
      <c r="BH95">
        <f t="shared" si="36"/>
        <v>1</v>
      </c>
      <c r="BI95">
        <v>1</v>
      </c>
      <c r="BJ95">
        <v>2</v>
      </c>
      <c r="BK95">
        <f t="shared" si="44"/>
        <v>1</v>
      </c>
      <c r="BL95" t="s">
        <v>300</v>
      </c>
      <c r="BM95" t="s">
        <v>301</v>
      </c>
      <c r="BN95" s="1">
        <v>6.2268518518518515E-3</v>
      </c>
      <c r="BO95" t="s">
        <v>777</v>
      </c>
      <c r="BP95" s="5" t="s">
        <v>1042</v>
      </c>
      <c r="BR95" s="11" t="b">
        <f t="shared" si="51"/>
        <v>0</v>
      </c>
      <c r="BS95" s="11" t="b">
        <f t="shared" si="51"/>
        <v>0</v>
      </c>
      <c r="BT95" s="11" t="b">
        <f t="shared" si="51"/>
        <v>0</v>
      </c>
      <c r="BU95" s="11" t="b">
        <f t="shared" si="51"/>
        <v>0</v>
      </c>
      <c r="BV95" s="11" t="b">
        <f t="shared" si="52"/>
        <v>0</v>
      </c>
      <c r="BW95" s="11" t="b">
        <f t="shared" si="52"/>
        <v>0</v>
      </c>
      <c r="BX95" s="5" t="s">
        <v>1087</v>
      </c>
      <c r="BY95" s="5" t="s">
        <v>1088</v>
      </c>
      <c r="BZ95" s="11" t="b">
        <f t="shared" si="45"/>
        <v>0</v>
      </c>
      <c r="CA95" s="11" t="b">
        <f t="shared" si="46"/>
        <v>0</v>
      </c>
      <c r="CB95" s="11" t="b">
        <f t="shared" si="54"/>
        <v>0</v>
      </c>
      <c r="CC95" s="11" t="b">
        <f t="shared" si="54"/>
        <v>0</v>
      </c>
      <c r="CD95" s="11" t="b">
        <f t="shared" si="54"/>
        <v>0</v>
      </c>
      <c r="CE95" s="11" t="b">
        <f t="shared" si="54"/>
        <v>0</v>
      </c>
      <c r="CF95" s="11" t="b">
        <f t="shared" si="54"/>
        <v>0</v>
      </c>
      <c r="CG95" s="11" t="b">
        <f t="shared" si="54"/>
        <v>1</v>
      </c>
      <c r="CH95" s="11" t="b">
        <f t="shared" si="54"/>
        <v>0</v>
      </c>
      <c r="CI95" s="11" t="b">
        <f t="shared" si="54"/>
        <v>0</v>
      </c>
      <c r="CJ95" s="11" t="b">
        <f t="shared" si="54"/>
        <v>0</v>
      </c>
      <c r="CK95" s="11" t="b">
        <f t="shared" si="54"/>
        <v>0</v>
      </c>
      <c r="CL95" s="11" t="b">
        <f t="shared" si="54"/>
        <v>0</v>
      </c>
      <c r="CM95" s="11" t="b">
        <f t="shared" si="54"/>
        <v>0</v>
      </c>
      <c r="CN95" s="11" t="b">
        <f t="shared" si="54"/>
        <v>0</v>
      </c>
      <c r="CO95" s="11" t="b">
        <f t="shared" si="53"/>
        <v>0</v>
      </c>
      <c r="CP95" s="11" t="b">
        <f t="shared" si="48"/>
        <v>0</v>
      </c>
      <c r="CQ95" s="11" t="b">
        <f t="shared" si="47"/>
        <v>0</v>
      </c>
    </row>
    <row r="96" spans="1:96">
      <c r="A96" t="s">
        <v>778</v>
      </c>
      <c r="B96" t="s">
        <v>779</v>
      </c>
      <c r="C96" t="s">
        <v>562</v>
      </c>
      <c r="D96" t="s">
        <v>70</v>
      </c>
      <c r="E96" t="s">
        <v>71</v>
      </c>
      <c r="F96" t="s">
        <v>56</v>
      </c>
      <c r="G96">
        <f t="shared" si="49"/>
        <v>0</v>
      </c>
      <c r="H96">
        <f t="shared" si="49"/>
        <v>0</v>
      </c>
      <c r="I96">
        <f t="shared" si="49"/>
        <v>0</v>
      </c>
      <c r="J96">
        <f t="shared" si="49"/>
        <v>1</v>
      </c>
      <c r="K96">
        <f t="shared" si="37"/>
        <v>1</v>
      </c>
      <c r="L96" t="s">
        <v>96</v>
      </c>
      <c r="M96" t="s">
        <v>780</v>
      </c>
      <c r="N96" t="str">
        <f t="shared" si="38"/>
        <v>US</v>
      </c>
      <c r="O96" t="s">
        <v>59</v>
      </c>
      <c r="P96" t="s">
        <v>60</v>
      </c>
      <c r="Q96">
        <v>4</v>
      </c>
      <c r="R96">
        <v>5</v>
      </c>
      <c r="S96">
        <v>2</v>
      </c>
      <c r="T96">
        <v>4</v>
      </c>
      <c r="U96">
        <v>3</v>
      </c>
      <c r="V96">
        <v>4</v>
      </c>
      <c r="W96">
        <v>0</v>
      </c>
      <c r="X96">
        <f t="shared" si="39"/>
        <v>-0.125</v>
      </c>
      <c r="Y96">
        <f t="shared" si="40"/>
        <v>0.20833333333333334</v>
      </c>
      <c r="Z96">
        <v>2</v>
      </c>
      <c r="AA96">
        <v>4</v>
      </c>
      <c r="AB96">
        <v>1</v>
      </c>
      <c r="AC96">
        <v>4</v>
      </c>
      <c r="AD96">
        <v>2</v>
      </c>
      <c r="AE96">
        <v>5</v>
      </c>
      <c r="AF96">
        <v>0</v>
      </c>
      <c r="AG96">
        <v>4</v>
      </c>
      <c r="AH96">
        <v>2</v>
      </c>
      <c r="AI96" s="35">
        <v>4</v>
      </c>
      <c r="AJ96">
        <v>1</v>
      </c>
      <c r="AK96">
        <v>2</v>
      </c>
      <c r="AL96">
        <v>2</v>
      </c>
      <c r="AM96">
        <v>6</v>
      </c>
      <c r="AN96">
        <v>4</v>
      </c>
      <c r="AO96">
        <v>5</v>
      </c>
      <c r="AP96">
        <v>0</v>
      </c>
      <c r="AQ96">
        <v>4</v>
      </c>
      <c r="AR96">
        <v>4</v>
      </c>
      <c r="AS96">
        <v>3</v>
      </c>
      <c r="AT96">
        <v>3</v>
      </c>
      <c r="AU96">
        <v>2</v>
      </c>
      <c r="AV96">
        <f t="shared" si="41"/>
        <v>3.2</v>
      </c>
      <c r="AW96">
        <v>6</v>
      </c>
      <c r="AX96">
        <v>1</v>
      </c>
      <c r="AY96">
        <f t="shared" si="34"/>
        <v>3</v>
      </c>
      <c r="AZ96">
        <f t="shared" si="42"/>
        <v>0</v>
      </c>
      <c r="BA96">
        <f t="shared" si="35"/>
        <v>2.5</v>
      </c>
      <c r="BB96">
        <f t="shared" si="43"/>
        <v>0</v>
      </c>
      <c r="BC96" t="s">
        <v>61</v>
      </c>
      <c r="BD96" t="s">
        <v>502</v>
      </c>
      <c r="BE96" t="s">
        <v>781</v>
      </c>
      <c r="BF96">
        <v>1</v>
      </c>
      <c r="BH96">
        <f t="shared" si="36"/>
        <v>1</v>
      </c>
      <c r="BI96">
        <v>1</v>
      </c>
      <c r="BJ96">
        <v>3</v>
      </c>
      <c r="BK96">
        <f t="shared" si="44"/>
        <v>1</v>
      </c>
      <c r="BL96" t="s">
        <v>64</v>
      </c>
      <c r="BM96" t="s">
        <v>65</v>
      </c>
      <c r="BN96" s="1">
        <v>3.8888888888888883E-3</v>
      </c>
      <c r="BP96" s="5" t="s">
        <v>1041</v>
      </c>
      <c r="BR96" s="11" t="b">
        <f t="shared" si="51"/>
        <v>0</v>
      </c>
      <c r="BS96" s="11" t="b">
        <f t="shared" si="51"/>
        <v>0</v>
      </c>
      <c r="BT96" s="11" t="b">
        <f t="shared" si="51"/>
        <v>0</v>
      </c>
      <c r="BU96" s="11" t="b">
        <f t="shared" si="51"/>
        <v>0</v>
      </c>
      <c r="BV96" s="11" t="b">
        <f t="shared" si="52"/>
        <v>0</v>
      </c>
      <c r="BW96" s="11" t="b">
        <f t="shared" si="52"/>
        <v>0</v>
      </c>
      <c r="BZ96" s="11" t="b">
        <f t="shared" si="45"/>
        <v>0</v>
      </c>
      <c r="CA96" s="11" t="b">
        <f t="shared" si="46"/>
        <v>0</v>
      </c>
      <c r="CB96" s="11" t="b">
        <f t="shared" si="54"/>
        <v>0</v>
      </c>
      <c r="CC96" s="11" t="b">
        <f t="shared" si="54"/>
        <v>0</v>
      </c>
      <c r="CD96" s="11" t="b">
        <f t="shared" si="54"/>
        <v>0</v>
      </c>
      <c r="CE96" s="11" t="b">
        <f t="shared" si="54"/>
        <v>0</v>
      </c>
      <c r="CF96" s="11" t="b">
        <f t="shared" si="54"/>
        <v>0</v>
      </c>
      <c r="CG96" s="11" t="b">
        <f t="shared" si="54"/>
        <v>0</v>
      </c>
      <c r="CH96" s="11" t="b">
        <f t="shared" si="54"/>
        <v>0</v>
      </c>
      <c r="CI96" s="11" t="b">
        <f t="shared" si="54"/>
        <v>0</v>
      </c>
      <c r="CJ96" s="11" t="b">
        <f t="shared" si="54"/>
        <v>0</v>
      </c>
      <c r="CK96" s="11" t="b">
        <f t="shared" si="54"/>
        <v>0</v>
      </c>
      <c r="CL96" s="11" t="b">
        <f t="shared" si="54"/>
        <v>0</v>
      </c>
      <c r="CM96" s="11" t="b">
        <f t="shared" si="54"/>
        <v>0</v>
      </c>
      <c r="CN96" s="11" t="b">
        <f t="shared" si="54"/>
        <v>0</v>
      </c>
      <c r="CO96" s="11" t="b">
        <f t="shared" si="53"/>
        <v>0</v>
      </c>
      <c r="CP96" s="11" t="b">
        <f t="shared" si="48"/>
        <v>0</v>
      </c>
      <c r="CQ96" s="11" t="b">
        <f t="shared" si="47"/>
        <v>0</v>
      </c>
    </row>
    <row r="97" spans="1:96">
      <c r="A97" t="s">
        <v>782</v>
      </c>
      <c r="B97" t="s">
        <v>783</v>
      </c>
      <c r="C97" t="s">
        <v>562</v>
      </c>
      <c r="D97" t="s">
        <v>54</v>
      </c>
      <c r="E97" t="s">
        <v>144</v>
      </c>
      <c r="F97" t="s">
        <v>116</v>
      </c>
      <c r="G97">
        <f t="shared" si="49"/>
        <v>0</v>
      </c>
      <c r="H97">
        <f t="shared" si="49"/>
        <v>1</v>
      </c>
      <c r="I97">
        <f t="shared" si="49"/>
        <v>0</v>
      </c>
      <c r="J97">
        <f t="shared" si="49"/>
        <v>0</v>
      </c>
      <c r="K97">
        <f t="shared" si="37"/>
        <v>1</v>
      </c>
      <c r="L97" t="s">
        <v>96</v>
      </c>
      <c r="M97" t="s">
        <v>784</v>
      </c>
      <c r="N97" t="str">
        <f t="shared" si="38"/>
        <v>Texas</v>
      </c>
      <c r="O97" t="s">
        <v>74</v>
      </c>
      <c r="P97" t="s">
        <v>60</v>
      </c>
      <c r="Q97">
        <v>3</v>
      </c>
      <c r="R97">
        <v>1</v>
      </c>
      <c r="S97">
        <v>4</v>
      </c>
      <c r="T97">
        <v>2</v>
      </c>
      <c r="U97">
        <v>5</v>
      </c>
      <c r="V97">
        <v>1</v>
      </c>
      <c r="W97">
        <v>3</v>
      </c>
      <c r="X97">
        <f t="shared" si="39"/>
        <v>0.16666666666666666</v>
      </c>
      <c r="Y97">
        <f t="shared" si="40"/>
        <v>-0.20833333333333334</v>
      </c>
      <c r="Z97">
        <v>4</v>
      </c>
      <c r="AA97">
        <v>5</v>
      </c>
      <c r="AB97">
        <v>5</v>
      </c>
      <c r="AC97">
        <v>4</v>
      </c>
      <c r="AD97">
        <v>2</v>
      </c>
      <c r="AE97">
        <v>3</v>
      </c>
      <c r="AF97">
        <v>2</v>
      </c>
      <c r="AG97">
        <v>3</v>
      </c>
      <c r="AH97">
        <v>3</v>
      </c>
      <c r="AI97" s="35">
        <v>5</v>
      </c>
      <c r="AJ97">
        <v>6</v>
      </c>
      <c r="AK97">
        <v>5</v>
      </c>
      <c r="AL97">
        <v>4</v>
      </c>
      <c r="AM97">
        <v>5</v>
      </c>
      <c r="AN97">
        <v>5</v>
      </c>
      <c r="AO97">
        <v>5</v>
      </c>
      <c r="AP97">
        <v>4</v>
      </c>
      <c r="AQ97">
        <v>5</v>
      </c>
      <c r="AR97">
        <v>2</v>
      </c>
      <c r="AS97">
        <v>4</v>
      </c>
      <c r="AT97">
        <v>4</v>
      </c>
      <c r="AU97">
        <v>4</v>
      </c>
      <c r="AV97">
        <f t="shared" si="41"/>
        <v>3.8</v>
      </c>
      <c r="AW97">
        <v>6</v>
      </c>
      <c r="AX97">
        <v>1</v>
      </c>
      <c r="AY97">
        <f t="shared" si="34"/>
        <v>4.875</v>
      </c>
      <c r="AZ97">
        <f t="shared" si="42"/>
        <v>1</v>
      </c>
      <c r="BA97">
        <f t="shared" si="35"/>
        <v>3.5</v>
      </c>
      <c r="BB97">
        <f t="shared" si="43"/>
        <v>1</v>
      </c>
      <c r="BC97" t="s">
        <v>61</v>
      </c>
      <c r="BD97" t="s">
        <v>331</v>
      </c>
      <c r="BE97" t="s">
        <v>785</v>
      </c>
      <c r="BF97">
        <v>1</v>
      </c>
      <c r="BH97">
        <f t="shared" si="36"/>
        <v>1</v>
      </c>
      <c r="BI97">
        <v>1</v>
      </c>
      <c r="BJ97">
        <v>3</v>
      </c>
      <c r="BK97">
        <f t="shared" si="44"/>
        <v>1</v>
      </c>
      <c r="BL97" t="s">
        <v>786</v>
      </c>
      <c r="BM97" t="s">
        <v>65</v>
      </c>
      <c r="BN97" s="1">
        <v>3.8310185185185183E-3</v>
      </c>
      <c r="BO97" t="s">
        <v>787</v>
      </c>
      <c r="BP97" s="5" t="s">
        <v>736</v>
      </c>
      <c r="BQ97" s="5" t="s">
        <v>1150</v>
      </c>
      <c r="BR97" s="11" t="b">
        <f t="shared" si="51"/>
        <v>0</v>
      </c>
      <c r="BS97" s="11" t="b">
        <f t="shared" si="51"/>
        <v>0</v>
      </c>
      <c r="BT97" s="11" t="b">
        <f t="shared" si="51"/>
        <v>0</v>
      </c>
      <c r="BU97" s="11" t="b">
        <f t="shared" si="51"/>
        <v>1</v>
      </c>
      <c r="BV97" s="11" t="b">
        <f t="shared" si="52"/>
        <v>0</v>
      </c>
      <c r="BW97" s="11" t="b">
        <f t="shared" si="52"/>
        <v>0</v>
      </c>
      <c r="BZ97" s="11" t="b">
        <f t="shared" si="45"/>
        <v>0</v>
      </c>
      <c r="CA97" s="11" t="b">
        <f t="shared" si="46"/>
        <v>0</v>
      </c>
      <c r="CB97" s="11" t="b">
        <f t="shared" si="54"/>
        <v>0</v>
      </c>
      <c r="CC97" s="11" t="b">
        <f t="shared" si="54"/>
        <v>0</v>
      </c>
      <c r="CD97" s="11" t="b">
        <f t="shared" si="54"/>
        <v>0</v>
      </c>
      <c r="CE97" s="11" t="b">
        <f t="shared" si="54"/>
        <v>0</v>
      </c>
      <c r="CF97" s="11" t="b">
        <f t="shared" si="54"/>
        <v>0</v>
      </c>
      <c r="CG97" s="11" t="b">
        <f t="shared" si="54"/>
        <v>0</v>
      </c>
      <c r="CH97" s="11" t="b">
        <f t="shared" si="54"/>
        <v>0</v>
      </c>
      <c r="CI97" s="11" t="b">
        <f t="shared" si="54"/>
        <v>0</v>
      </c>
      <c r="CJ97" s="11" t="b">
        <f t="shared" si="54"/>
        <v>0</v>
      </c>
      <c r="CK97" s="11" t="b">
        <f t="shared" si="54"/>
        <v>0</v>
      </c>
      <c r="CL97" s="11" t="b">
        <f t="shared" si="54"/>
        <v>0</v>
      </c>
      <c r="CM97" s="11" t="b">
        <f t="shared" si="54"/>
        <v>0</v>
      </c>
      <c r="CN97" s="11" t="b">
        <f t="shared" si="54"/>
        <v>0</v>
      </c>
      <c r="CO97" s="11" t="b">
        <f t="shared" si="53"/>
        <v>0</v>
      </c>
      <c r="CP97" s="11" t="b">
        <f t="shared" si="48"/>
        <v>0</v>
      </c>
      <c r="CQ97" s="11" t="b">
        <f t="shared" si="47"/>
        <v>0</v>
      </c>
    </row>
    <row r="98" spans="1:96">
      <c r="A98" t="s">
        <v>788</v>
      </c>
      <c r="B98" t="s">
        <v>789</v>
      </c>
      <c r="C98" t="s">
        <v>562</v>
      </c>
      <c r="D98" t="s">
        <v>70</v>
      </c>
      <c r="E98" t="s">
        <v>144</v>
      </c>
      <c r="F98" t="s">
        <v>83</v>
      </c>
      <c r="G98">
        <f t="shared" si="49"/>
        <v>0</v>
      </c>
      <c r="H98">
        <f t="shared" si="49"/>
        <v>0</v>
      </c>
      <c r="I98">
        <f t="shared" si="49"/>
        <v>1</v>
      </c>
      <c r="J98">
        <f t="shared" si="49"/>
        <v>0</v>
      </c>
      <c r="K98">
        <f t="shared" si="37"/>
        <v>1</v>
      </c>
      <c r="L98" t="s">
        <v>72</v>
      </c>
      <c r="M98" t="s">
        <v>84</v>
      </c>
      <c r="N98" t="str">
        <f t="shared" si="38"/>
        <v>United States</v>
      </c>
      <c r="O98" t="s">
        <v>59</v>
      </c>
      <c r="P98" t="s">
        <v>60</v>
      </c>
      <c r="Q98">
        <v>3</v>
      </c>
      <c r="R98">
        <v>0</v>
      </c>
      <c r="S98">
        <v>1</v>
      </c>
      <c r="T98">
        <v>3</v>
      </c>
      <c r="U98">
        <v>0</v>
      </c>
      <c r="V98">
        <v>5</v>
      </c>
      <c r="W98">
        <v>0</v>
      </c>
      <c r="X98">
        <f t="shared" si="39"/>
        <v>4.1666666666666664E-2</v>
      </c>
      <c r="Y98">
        <f t="shared" si="40"/>
        <v>0.33333333333333331</v>
      </c>
      <c r="Z98">
        <v>5</v>
      </c>
      <c r="AA98">
        <v>6</v>
      </c>
      <c r="AB98">
        <v>4</v>
      </c>
      <c r="AC98">
        <v>6</v>
      </c>
      <c r="AD98">
        <v>5</v>
      </c>
      <c r="AE98">
        <v>6</v>
      </c>
      <c r="AF98">
        <v>5</v>
      </c>
      <c r="AG98">
        <v>0</v>
      </c>
      <c r="AH98">
        <v>6</v>
      </c>
      <c r="AI98" s="35">
        <v>6</v>
      </c>
      <c r="AJ98">
        <v>6</v>
      </c>
      <c r="AK98">
        <v>6</v>
      </c>
      <c r="AL98">
        <v>6</v>
      </c>
      <c r="AM98">
        <v>6</v>
      </c>
      <c r="AN98">
        <v>6</v>
      </c>
      <c r="AO98">
        <v>5</v>
      </c>
      <c r="AP98">
        <v>4</v>
      </c>
      <c r="AQ98">
        <v>6</v>
      </c>
      <c r="AR98">
        <v>6</v>
      </c>
      <c r="AS98">
        <v>6</v>
      </c>
      <c r="AT98">
        <v>6</v>
      </c>
      <c r="AU98">
        <v>6</v>
      </c>
      <c r="AV98">
        <f t="shared" si="41"/>
        <v>6</v>
      </c>
      <c r="AW98">
        <v>6</v>
      </c>
      <c r="AX98">
        <v>0</v>
      </c>
      <c r="AY98">
        <f t="shared" si="34"/>
        <v>5.625</v>
      </c>
      <c r="AZ98">
        <f t="shared" si="42"/>
        <v>1</v>
      </c>
      <c r="BA98">
        <f t="shared" si="35"/>
        <v>5.375</v>
      </c>
      <c r="BB98">
        <f t="shared" si="43"/>
        <v>1</v>
      </c>
      <c r="BC98" t="s">
        <v>282</v>
      </c>
      <c r="BD98" t="s">
        <v>790</v>
      </c>
      <c r="BE98" t="s">
        <v>791</v>
      </c>
      <c r="BF98">
        <v>1</v>
      </c>
      <c r="BH98">
        <f t="shared" si="36"/>
        <v>1</v>
      </c>
      <c r="BI98">
        <v>2</v>
      </c>
      <c r="BJ98">
        <v>5</v>
      </c>
      <c r="BK98">
        <f t="shared" si="44"/>
        <v>1</v>
      </c>
      <c r="BL98" t="s">
        <v>792</v>
      </c>
      <c r="BM98" t="s">
        <v>793</v>
      </c>
      <c r="BN98" s="1">
        <v>4.7569444444444447E-3</v>
      </c>
      <c r="BO98" t="s">
        <v>794</v>
      </c>
      <c r="BP98" s="5" t="s">
        <v>1042</v>
      </c>
      <c r="BR98" s="11" t="b">
        <f t="shared" si="51"/>
        <v>0</v>
      </c>
      <c r="BS98" s="11" t="b">
        <f t="shared" si="51"/>
        <v>0</v>
      </c>
      <c r="BT98" s="11" t="b">
        <f t="shared" si="51"/>
        <v>0</v>
      </c>
      <c r="BU98" s="11" t="b">
        <f t="shared" si="51"/>
        <v>0</v>
      </c>
      <c r="BV98" s="11" t="b">
        <f t="shared" si="52"/>
        <v>0</v>
      </c>
      <c r="BW98" s="11" t="b">
        <f t="shared" si="52"/>
        <v>0</v>
      </c>
      <c r="BX98" s="5" t="s">
        <v>1054</v>
      </c>
      <c r="BZ98" s="11" t="b">
        <f t="shared" si="45"/>
        <v>0</v>
      </c>
      <c r="CA98" s="11" t="b">
        <f t="shared" si="46"/>
        <v>1</v>
      </c>
      <c r="CB98" s="11" t="b">
        <f t="shared" si="54"/>
        <v>0</v>
      </c>
      <c r="CC98" s="11" t="b">
        <f t="shared" si="54"/>
        <v>0</v>
      </c>
      <c r="CD98" s="11" t="b">
        <f t="shared" si="54"/>
        <v>0</v>
      </c>
      <c r="CE98" s="11" t="b">
        <f t="shared" si="54"/>
        <v>0</v>
      </c>
      <c r="CF98" s="11" t="b">
        <f t="shared" si="54"/>
        <v>0</v>
      </c>
      <c r="CG98" s="11" t="b">
        <f t="shared" si="54"/>
        <v>0</v>
      </c>
      <c r="CH98" s="11" t="b">
        <f t="shared" si="54"/>
        <v>0</v>
      </c>
      <c r="CI98" s="11" t="b">
        <f t="shared" si="54"/>
        <v>0</v>
      </c>
      <c r="CJ98" s="11" t="b">
        <f t="shared" si="54"/>
        <v>0</v>
      </c>
      <c r="CK98" s="11" t="b">
        <f t="shared" si="54"/>
        <v>0</v>
      </c>
      <c r="CL98" s="11" t="b">
        <f t="shared" si="54"/>
        <v>0</v>
      </c>
      <c r="CM98" s="11" t="b">
        <f t="shared" si="54"/>
        <v>0</v>
      </c>
      <c r="CN98" s="11" t="b">
        <f t="shared" si="54"/>
        <v>0</v>
      </c>
      <c r="CO98" s="11" t="b">
        <f t="shared" si="53"/>
        <v>0</v>
      </c>
      <c r="CP98" s="11" t="b">
        <f t="shared" si="48"/>
        <v>0</v>
      </c>
      <c r="CQ98" s="11" t="b">
        <f t="shared" si="47"/>
        <v>0</v>
      </c>
      <c r="CR98" t="s">
        <v>795</v>
      </c>
    </row>
    <row r="99" spans="1:96">
      <c r="A99" t="s">
        <v>796</v>
      </c>
      <c r="B99" t="s">
        <v>797</v>
      </c>
      <c r="C99" t="s">
        <v>562</v>
      </c>
      <c r="D99" t="s">
        <v>70</v>
      </c>
      <c r="E99" t="s">
        <v>95</v>
      </c>
      <c r="F99" t="s">
        <v>132</v>
      </c>
      <c r="G99">
        <f t="shared" si="49"/>
        <v>1</v>
      </c>
      <c r="H99">
        <f t="shared" si="49"/>
        <v>0</v>
      </c>
      <c r="I99">
        <f t="shared" si="49"/>
        <v>0</v>
      </c>
      <c r="J99">
        <f t="shared" si="49"/>
        <v>0</v>
      </c>
      <c r="K99">
        <f t="shared" si="37"/>
        <v>1</v>
      </c>
      <c r="L99" t="s">
        <v>96</v>
      </c>
      <c r="M99" t="s">
        <v>138</v>
      </c>
      <c r="N99" t="str">
        <f t="shared" si="38"/>
        <v>India</v>
      </c>
      <c r="O99" t="s">
        <v>74</v>
      </c>
      <c r="P99" t="s">
        <v>85</v>
      </c>
      <c r="Q99">
        <v>2</v>
      </c>
      <c r="R99">
        <v>3</v>
      </c>
      <c r="S99">
        <v>3</v>
      </c>
      <c r="T99">
        <v>4</v>
      </c>
      <c r="U99">
        <v>5</v>
      </c>
      <c r="V99">
        <v>3</v>
      </c>
      <c r="W99">
        <v>2</v>
      </c>
      <c r="X99">
        <f t="shared" si="39"/>
        <v>-8.3333333333333329E-2</v>
      </c>
      <c r="Y99">
        <f t="shared" si="40"/>
        <v>0</v>
      </c>
      <c r="Z99">
        <v>5</v>
      </c>
      <c r="AA99">
        <v>6</v>
      </c>
      <c r="AB99">
        <v>4</v>
      </c>
      <c r="AC99">
        <v>4</v>
      </c>
      <c r="AD99">
        <v>6</v>
      </c>
      <c r="AE99">
        <v>6</v>
      </c>
      <c r="AF99">
        <v>5</v>
      </c>
      <c r="AG99">
        <v>1</v>
      </c>
      <c r="AH99">
        <v>5</v>
      </c>
      <c r="AI99" s="35">
        <v>3</v>
      </c>
      <c r="AJ99">
        <v>1</v>
      </c>
      <c r="AK99">
        <v>4</v>
      </c>
      <c r="AL99">
        <v>2</v>
      </c>
      <c r="AM99">
        <v>6</v>
      </c>
      <c r="AN99">
        <v>5</v>
      </c>
      <c r="AO99">
        <v>5</v>
      </c>
      <c r="AP99">
        <v>2</v>
      </c>
      <c r="AQ99">
        <v>5</v>
      </c>
      <c r="AR99">
        <v>5</v>
      </c>
      <c r="AS99">
        <v>5</v>
      </c>
      <c r="AT99">
        <v>5</v>
      </c>
      <c r="AU99">
        <v>5</v>
      </c>
      <c r="AV99">
        <f t="shared" si="41"/>
        <v>5</v>
      </c>
      <c r="AW99">
        <v>6</v>
      </c>
      <c r="AX99">
        <v>6</v>
      </c>
      <c r="AY99">
        <f t="shared" ref="AY99:AY130" si="55">AVERAGE(AI99,AJ99,AK99,AL99,AM99,AN99,AO99,AP99)</f>
        <v>3.5</v>
      </c>
      <c r="AZ99">
        <f t="shared" si="42"/>
        <v>1</v>
      </c>
      <c r="BA99">
        <f t="shared" ref="BA99:BA130" si="56">AVERAGE(BC101,Z99,AA99,AB99:AF99,AH99)</f>
        <v>5.125</v>
      </c>
      <c r="BB99">
        <f t="shared" si="43"/>
        <v>1</v>
      </c>
      <c r="BC99" t="s">
        <v>61</v>
      </c>
      <c r="BD99" t="s">
        <v>634</v>
      </c>
      <c r="BE99" t="s">
        <v>798</v>
      </c>
      <c r="BF99">
        <v>0</v>
      </c>
      <c r="BG99">
        <v>2</v>
      </c>
      <c r="BH99">
        <f t="shared" si="36"/>
        <v>2</v>
      </c>
      <c r="BI99">
        <v>1</v>
      </c>
      <c r="BJ99">
        <v>3</v>
      </c>
      <c r="BK99">
        <f t="shared" si="44"/>
        <v>1</v>
      </c>
      <c r="BL99" t="s">
        <v>64</v>
      </c>
      <c r="BM99" t="s">
        <v>65</v>
      </c>
      <c r="BN99" s="1">
        <v>1.0844907407407407E-2</v>
      </c>
      <c r="BO99" t="s">
        <v>799</v>
      </c>
      <c r="BP99" s="5" t="s">
        <v>1042</v>
      </c>
      <c r="BR99" s="11" t="b">
        <f t="shared" si="51"/>
        <v>0</v>
      </c>
      <c r="BS99" s="11" t="b">
        <f t="shared" si="51"/>
        <v>0</v>
      </c>
      <c r="BT99" s="11" t="b">
        <f t="shared" si="51"/>
        <v>0</v>
      </c>
      <c r="BU99" s="11" t="b">
        <f t="shared" si="51"/>
        <v>0</v>
      </c>
      <c r="BV99" s="11" t="b">
        <f t="shared" si="52"/>
        <v>0</v>
      </c>
      <c r="BW99" s="11" t="b">
        <f t="shared" si="52"/>
        <v>0</v>
      </c>
      <c r="BX99" s="5" t="s">
        <v>1089</v>
      </c>
      <c r="BY99" s="5" t="s">
        <v>1090</v>
      </c>
      <c r="BZ99" s="11" t="b">
        <f t="shared" si="45"/>
        <v>0</v>
      </c>
      <c r="CA99" s="11" t="b">
        <f t="shared" si="46"/>
        <v>1</v>
      </c>
      <c r="CB99" s="11" t="b">
        <f t="shared" si="54"/>
        <v>0</v>
      </c>
      <c r="CC99" s="11" t="b">
        <f t="shared" si="54"/>
        <v>0</v>
      </c>
      <c r="CD99" s="11" t="b">
        <f t="shared" si="54"/>
        <v>0</v>
      </c>
      <c r="CE99" s="11" t="b">
        <f t="shared" si="54"/>
        <v>0</v>
      </c>
      <c r="CF99" s="11" t="b">
        <f t="shared" si="54"/>
        <v>0</v>
      </c>
      <c r="CG99" s="11" t="b">
        <f t="shared" si="54"/>
        <v>1</v>
      </c>
      <c r="CH99" s="11" t="b">
        <f t="shared" si="54"/>
        <v>0</v>
      </c>
      <c r="CI99" s="11" t="b">
        <f t="shared" si="54"/>
        <v>0</v>
      </c>
      <c r="CJ99" s="11" t="b">
        <f t="shared" si="54"/>
        <v>0</v>
      </c>
      <c r="CK99" s="11" t="b">
        <f t="shared" si="54"/>
        <v>0</v>
      </c>
      <c r="CL99" s="11" t="b">
        <f t="shared" si="54"/>
        <v>0</v>
      </c>
      <c r="CM99" s="11" t="b">
        <f t="shared" si="54"/>
        <v>0</v>
      </c>
      <c r="CN99" s="11" t="b">
        <f t="shared" si="54"/>
        <v>0</v>
      </c>
      <c r="CO99" s="11" t="b">
        <f t="shared" si="53"/>
        <v>0</v>
      </c>
      <c r="CP99" s="11" t="b">
        <f t="shared" si="48"/>
        <v>0</v>
      </c>
      <c r="CQ99" s="11" t="b">
        <f t="shared" si="47"/>
        <v>0</v>
      </c>
    </row>
    <row r="100" spans="1:96">
      <c r="A100" t="s">
        <v>800</v>
      </c>
      <c r="B100" t="s">
        <v>801</v>
      </c>
      <c r="C100" t="s">
        <v>802</v>
      </c>
      <c r="D100" t="s">
        <v>54</v>
      </c>
      <c r="E100" t="s">
        <v>144</v>
      </c>
      <c r="F100" t="s">
        <v>56</v>
      </c>
      <c r="G100">
        <f t="shared" si="49"/>
        <v>0</v>
      </c>
      <c r="H100">
        <f t="shared" si="49"/>
        <v>0</v>
      </c>
      <c r="I100">
        <f t="shared" si="49"/>
        <v>0</v>
      </c>
      <c r="J100">
        <f t="shared" si="49"/>
        <v>1</v>
      </c>
      <c r="K100">
        <f t="shared" si="37"/>
        <v>1</v>
      </c>
      <c r="L100" t="s">
        <v>96</v>
      </c>
      <c r="M100" t="s">
        <v>803</v>
      </c>
      <c r="N100" t="str">
        <f t="shared" si="38"/>
        <v>Alabama, USA</v>
      </c>
      <c r="O100" t="s">
        <v>74</v>
      </c>
      <c r="P100" t="s">
        <v>60</v>
      </c>
      <c r="Q100">
        <v>1</v>
      </c>
      <c r="R100">
        <v>3</v>
      </c>
      <c r="S100">
        <v>1</v>
      </c>
      <c r="T100">
        <v>3</v>
      </c>
      <c r="U100">
        <v>3</v>
      </c>
      <c r="V100">
        <v>3</v>
      </c>
      <c r="W100">
        <v>3</v>
      </c>
      <c r="X100">
        <f t="shared" si="39"/>
        <v>-0.16666666666666666</v>
      </c>
      <c r="Y100">
        <f t="shared" si="40"/>
        <v>0</v>
      </c>
      <c r="Z100">
        <v>6</v>
      </c>
      <c r="AA100">
        <v>6</v>
      </c>
      <c r="AB100">
        <v>6</v>
      </c>
      <c r="AC100">
        <v>6</v>
      </c>
      <c r="AD100">
        <v>6</v>
      </c>
      <c r="AE100">
        <v>6</v>
      </c>
      <c r="AF100">
        <v>6</v>
      </c>
      <c r="AG100">
        <v>1</v>
      </c>
      <c r="AH100">
        <v>5</v>
      </c>
      <c r="AI100" s="35">
        <v>6</v>
      </c>
      <c r="AJ100">
        <v>4</v>
      </c>
      <c r="AK100">
        <v>5</v>
      </c>
      <c r="AL100">
        <v>4</v>
      </c>
      <c r="AM100">
        <v>5</v>
      </c>
      <c r="AN100">
        <v>6</v>
      </c>
      <c r="AO100">
        <v>6</v>
      </c>
      <c r="AP100">
        <v>5</v>
      </c>
      <c r="AQ100">
        <v>4</v>
      </c>
      <c r="AR100">
        <v>3</v>
      </c>
      <c r="AS100">
        <v>4</v>
      </c>
      <c r="AT100">
        <v>3</v>
      </c>
      <c r="AU100">
        <v>3</v>
      </c>
      <c r="AV100">
        <f t="shared" si="41"/>
        <v>3.4</v>
      </c>
      <c r="AW100">
        <v>6</v>
      </c>
      <c r="AX100">
        <v>6</v>
      </c>
      <c r="AY100">
        <f t="shared" si="55"/>
        <v>5.125</v>
      </c>
      <c r="AZ100">
        <f t="shared" si="42"/>
        <v>1</v>
      </c>
      <c r="BA100">
        <f t="shared" si="56"/>
        <v>5.875</v>
      </c>
      <c r="BB100">
        <f t="shared" si="43"/>
        <v>1</v>
      </c>
      <c r="BC100" t="s">
        <v>282</v>
      </c>
      <c r="BD100" t="s">
        <v>804</v>
      </c>
      <c r="BE100" t="s">
        <v>805</v>
      </c>
      <c r="BF100">
        <v>1</v>
      </c>
      <c r="BH100">
        <f t="shared" si="36"/>
        <v>1</v>
      </c>
      <c r="BI100">
        <v>1</v>
      </c>
      <c r="BJ100">
        <v>1</v>
      </c>
      <c r="BK100">
        <f t="shared" si="44"/>
        <v>0</v>
      </c>
      <c r="BL100" t="s">
        <v>285</v>
      </c>
      <c r="BM100" t="s">
        <v>286</v>
      </c>
      <c r="BN100" s="1">
        <v>3.1944444444444442E-3</v>
      </c>
      <c r="BP100" s="5" t="s">
        <v>1041</v>
      </c>
      <c r="BR100" s="11" t="b">
        <f t="shared" ref="BR100:BU119" si="57">ISNUMBER(SEARCH(BR$2,$BQ100))</f>
        <v>0</v>
      </c>
      <c r="BS100" s="11" t="b">
        <f t="shared" si="57"/>
        <v>0</v>
      </c>
      <c r="BT100" s="11" t="b">
        <f t="shared" si="57"/>
        <v>0</v>
      </c>
      <c r="BU100" s="11" t="b">
        <f t="shared" si="57"/>
        <v>0</v>
      </c>
      <c r="BV100" s="11" t="b">
        <f t="shared" si="52"/>
        <v>0</v>
      </c>
      <c r="BW100" s="11" t="b">
        <f t="shared" si="52"/>
        <v>0</v>
      </c>
      <c r="BZ100" s="11" t="b">
        <f t="shared" si="45"/>
        <v>0</v>
      </c>
      <c r="CA100" s="11" t="b">
        <f t="shared" si="46"/>
        <v>0</v>
      </c>
      <c r="CB100" s="11" t="b">
        <f t="shared" si="54"/>
        <v>0</v>
      </c>
      <c r="CC100" s="11" t="b">
        <f t="shared" si="54"/>
        <v>0</v>
      </c>
      <c r="CD100" s="11" t="b">
        <f t="shared" si="54"/>
        <v>0</v>
      </c>
      <c r="CE100" s="11" t="b">
        <f t="shared" si="54"/>
        <v>0</v>
      </c>
      <c r="CF100" s="11" t="b">
        <f t="shared" si="54"/>
        <v>0</v>
      </c>
      <c r="CG100" s="11" t="b">
        <f t="shared" si="54"/>
        <v>0</v>
      </c>
      <c r="CH100" s="11" t="b">
        <f t="shared" si="54"/>
        <v>0</v>
      </c>
      <c r="CI100" s="11" t="b">
        <f t="shared" si="54"/>
        <v>0</v>
      </c>
      <c r="CJ100" s="11" t="b">
        <f t="shared" si="54"/>
        <v>0</v>
      </c>
      <c r="CK100" s="11" t="b">
        <f t="shared" si="54"/>
        <v>0</v>
      </c>
      <c r="CL100" s="11" t="b">
        <f t="shared" si="54"/>
        <v>0</v>
      </c>
      <c r="CM100" s="11" t="b">
        <f t="shared" si="54"/>
        <v>0</v>
      </c>
      <c r="CN100" s="11" t="b">
        <f t="shared" si="54"/>
        <v>0</v>
      </c>
      <c r="CO100" s="11" t="b">
        <f t="shared" si="53"/>
        <v>0</v>
      </c>
      <c r="CP100" s="11" t="b">
        <f t="shared" si="48"/>
        <v>0</v>
      </c>
      <c r="CQ100" s="11" t="b">
        <f t="shared" si="47"/>
        <v>0</v>
      </c>
    </row>
    <row r="101" spans="1:96">
      <c r="A101" t="s">
        <v>806</v>
      </c>
      <c r="B101" t="s">
        <v>807</v>
      </c>
      <c r="C101" t="s">
        <v>802</v>
      </c>
      <c r="D101" t="s">
        <v>54</v>
      </c>
      <c r="E101" t="s">
        <v>144</v>
      </c>
      <c r="F101" t="s">
        <v>116</v>
      </c>
      <c r="G101">
        <f t="shared" si="49"/>
        <v>0</v>
      </c>
      <c r="H101">
        <f t="shared" si="49"/>
        <v>1</v>
      </c>
      <c r="I101">
        <f t="shared" si="49"/>
        <v>0</v>
      </c>
      <c r="J101">
        <f t="shared" si="49"/>
        <v>0</v>
      </c>
      <c r="K101">
        <f t="shared" si="37"/>
        <v>1</v>
      </c>
      <c r="L101" t="s">
        <v>96</v>
      </c>
      <c r="M101" t="s">
        <v>58</v>
      </c>
      <c r="N101" t="str">
        <f t="shared" si="38"/>
        <v>Portugal</v>
      </c>
      <c r="O101" t="s">
        <v>59</v>
      </c>
      <c r="P101" t="s">
        <v>60</v>
      </c>
      <c r="Q101">
        <v>4</v>
      </c>
      <c r="R101">
        <v>1</v>
      </c>
      <c r="S101">
        <v>4</v>
      </c>
      <c r="T101">
        <v>3</v>
      </c>
      <c r="U101">
        <v>1</v>
      </c>
      <c r="V101">
        <v>5</v>
      </c>
      <c r="W101">
        <v>2</v>
      </c>
      <c r="X101">
        <f t="shared" si="39"/>
        <v>0.16666666666666666</v>
      </c>
      <c r="Y101">
        <f t="shared" si="40"/>
        <v>0.20833333333333334</v>
      </c>
      <c r="Z101">
        <v>5</v>
      </c>
      <c r="AA101">
        <v>6</v>
      </c>
      <c r="AB101">
        <v>3</v>
      </c>
      <c r="AC101">
        <v>3</v>
      </c>
      <c r="AD101">
        <v>4</v>
      </c>
      <c r="AE101">
        <v>5</v>
      </c>
      <c r="AF101">
        <v>3</v>
      </c>
      <c r="AG101">
        <v>3</v>
      </c>
      <c r="AH101">
        <v>3</v>
      </c>
      <c r="AI101" s="35">
        <v>6</v>
      </c>
      <c r="AJ101">
        <v>6</v>
      </c>
      <c r="AK101">
        <v>6</v>
      </c>
      <c r="AL101">
        <v>6</v>
      </c>
      <c r="AM101">
        <v>6</v>
      </c>
      <c r="AN101">
        <v>6</v>
      </c>
      <c r="AO101">
        <v>4</v>
      </c>
      <c r="AP101">
        <v>2</v>
      </c>
      <c r="AQ101">
        <v>6</v>
      </c>
      <c r="AR101">
        <v>6</v>
      </c>
      <c r="AS101">
        <v>6</v>
      </c>
      <c r="AT101">
        <v>6</v>
      </c>
      <c r="AU101">
        <v>6</v>
      </c>
      <c r="AV101">
        <f t="shared" si="41"/>
        <v>6</v>
      </c>
      <c r="AW101">
        <v>6</v>
      </c>
      <c r="AX101">
        <v>6</v>
      </c>
      <c r="AY101">
        <f t="shared" si="55"/>
        <v>5.25</v>
      </c>
      <c r="AZ101">
        <f t="shared" si="42"/>
        <v>1</v>
      </c>
      <c r="BA101">
        <f t="shared" si="56"/>
        <v>4</v>
      </c>
      <c r="BB101">
        <f t="shared" si="43"/>
        <v>1</v>
      </c>
      <c r="BC101" t="s">
        <v>297</v>
      </c>
      <c r="BD101" t="s">
        <v>808</v>
      </c>
      <c r="BE101" t="s">
        <v>809</v>
      </c>
      <c r="BF101">
        <v>1</v>
      </c>
      <c r="BH101">
        <f t="shared" si="36"/>
        <v>1</v>
      </c>
      <c r="BI101">
        <v>1</v>
      </c>
      <c r="BJ101">
        <v>3</v>
      </c>
      <c r="BK101">
        <f t="shared" si="44"/>
        <v>1</v>
      </c>
      <c r="BL101" t="s">
        <v>315</v>
      </c>
      <c r="BM101" t="s">
        <v>316</v>
      </c>
      <c r="BN101" s="1">
        <v>4.2939814814814811E-3</v>
      </c>
      <c r="BP101" s="5" t="s">
        <v>1041</v>
      </c>
      <c r="BR101" s="11" t="b">
        <f t="shared" si="57"/>
        <v>0</v>
      </c>
      <c r="BS101" s="11" t="b">
        <f t="shared" si="57"/>
        <v>0</v>
      </c>
      <c r="BT101" s="11" t="b">
        <f t="shared" si="57"/>
        <v>0</v>
      </c>
      <c r="BU101" s="11" t="b">
        <f t="shared" si="57"/>
        <v>0</v>
      </c>
      <c r="BV101" s="11" t="b">
        <f t="shared" si="52"/>
        <v>0</v>
      </c>
      <c r="BW101" s="11" t="b">
        <f t="shared" si="52"/>
        <v>0</v>
      </c>
      <c r="BZ101" s="11" t="b">
        <f t="shared" si="45"/>
        <v>0</v>
      </c>
      <c r="CA101" s="11" t="b">
        <f t="shared" si="46"/>
        <v>0</v>
      </c>
      <c r="CB101" s="11" t="b">
        <f t="shared" si="54"/>
        <v>0</v>
      </c>
      <c r="CC101" s="11" t="b">
        <f t="shared" si="54"/>
        <v>0</v>
      </c>
      <c r="CD101" s="11" t="b">
        <f t="shared" si="54"/>
        <v>0</v>
      </c>
      <c r="CE101" s="11" t="b">
        <f t="shared" si="54"/>
        <v>0</v>
      </c>
      <c r="CF101" s="11" t="b">
        <f t="shared" si="54"/>
        <v>0</v>
      </c>
      <c r="CG101" s="11" t="b">
        <f t="shared" si="54"/>
        <v>0</v>
      </c>
      <c r="CH101" s="11" t="b">
        <f t="shared" si="54"/>
        <v>0</v>
      </c>
      <c r="CI101" s="11" t="b">
        <f t="shared" si="54"/>
        <v>0</v>
      </c>
      <c r="CJ101" s="11" t="b">
        <f t="shared" si="54"/>
        <v>0</v>
      </c>
      <c r="CK101" s="11" t="b">
        <f t="shared" si="54"/>
        <v>0</v>
      </c>
      <c r="CL101" s="11" t="b">
        <f t="shared" si="54"/>
        <v>0</v>
      </c>
      <c r="CM101" s="11" t="b">
        <f t="shared" si="54"/>
        <v>0</v>
      </c>
      <c r="CN101" s="11" t="b">
        <f t="shared" si="54"/>
        <v>0</v>
      </c>
      <c r="CO101" s="11" t="b">
        <f t="shared" si="53"/>
        <v>0</v>
      </c>
      <c r="CP101" s="11" t="b">
        <f t="shared" si="48"/>
        <v>0</v>
      </c>
      <c r="CQ101" s="11" t="b">
        <f t="shared" si="47"/>
        <v>0</v>
      </c>
    </row>
    <row r="102" spans="1:96">
      <c r="A102" t="s">
        <v>810</v>
      </c>
      <c r="B102" t="s">
        <v>811</v>
      </c>
      <c r="C102" t="s">
        <v>802</v>
      </c>
      <c r="D102" t="s">
        <v>70</v>
      </c>
      <c r="E102" t="s">
        <v>144</v>
      </c>
      <c r="F102" t="s">
        <v>56</v>
      </c>
      <c r="G102">
        <f t="shared" ref="G102:J133" si="58">IF(ISNUMBER(SEARCH(G$2,$F102)),1,0)</f>
        <v>0</v>
      </c>
      <c r="H102">
        <f t="shared" si="58"/>
        <v>0</v>
      </c>
      <c r="I102">
        <f t="shared" si="58"/>
        <v>0</v>
      </c>
      <c r="J102">
        <f t="shared" si="58"/>
        <v>1</v>
      </c>
      <c r="K102">
        <f t="shared" si="37"/>
        <v>1</v>
      </c>
      <c r="L102" t="s">
        <v>96</v>
      </c>
      <c r="M102" t="s">
        <v>812</v>
      </c>
      <c r="N102" t="str">
        <f t="shared" si="38"/>
        <v>blackburn, england</v>
      </c>
      <c r="O102" t="s">
        <v>74</v>
      </c>
      <c r="P102" t="s">
        <v>98</v>
      </c>
      <c r="Q102">
        <v>4</v>
      </c>
      <c r="R102">
        <v>4</v>
      </c>
      <c r="S102">
        <v>3</v>
      </c>
      <c r="T102">
        <v>4</v>
      </c>
      <c r="U102">
        <v>5</v>
      </c>
      <c r="V102">
        <v>4</v>
      </c>
      <c r="W102">
        <v>5</v>
      </c>
      <c r="X102">
        <f t="shared" si="39"/>
        <v>-4.1666666666666664E-2</v>
      </c>
      <c r="Y102">
        <f t="shared" si="40"/>
        <v>-8.3333333333333329E-2</v>
      </c>
      <c r="Z102">
        <v>5</v>
      </c>
      <c r="AA102">
        <v>5</v>
      </c>
      <c r="AB102">
        <v>5</v>
      </c>
      <c r="AC102">
        <v>5</v>
      </c>
      <c r="AD102">
        <v>5</v>
      </c>
      <c r="AE102">
        <v>6</v>
      </c>
      <c r="AF102">
        <v>5</v>
      </c>
      <c r="AG102">
        <v>0</v>
      </c>
      <c r="AH102">
        <v>6</v>
      </c>
      <c r="AI102" s="35">
        <v>5</v>
      </c>
      <c r="AJ102">
        <v>5</v>
      </c>
      <c r="AK102">
        <v>6</v>
      </c>
      <c r="AL102">
        <v>5</v>
      </c>
      <c r="AM102">
        <v>6</v>
      </c>
      <c r="AN102">
        <v>6</v>
      </c>
      <c r="AO102">
        <v>6</v>
      </c>
      <c r="AP102">
        <v>4</v>
      </c>
      <c r="AQ102">
        <v>5</v>
      </c>
      <c r="AR102">
        <v>5</v>
      </c>
      <c r="AS102">
        <v>6</v>
      </c>
      <c r="AT102">
        <v>5</v>
      </c>
      <c r="AU102">
        <v>6</v>
      </c>
      <c r="AV102">
        <f t="shared" si="41"/>
        <v>5.4</v>
      </c>
      <c r="AW102">
        <v>6</v>
      </c>
      <c r="AX102">
        <v>6</v>
      </c>
      <c r="AY102">
        <f t="shared" si="55"/>
        <v>5.375</v>
      </c>
      <c r="AZ102">
        <f t="shared" si="42"/>
        <v>1</v>
      </c>
      <c r="BA102">
        <f t="shared" si="56"/>
        <v>5.25</v>
      </c>
      <c r="BB102">
        <f t="shared" si="43"/>
        <v>1</v>
      </c>
      <c r="BC102" t="s">
        <v>297</v>
      </c>
      <c r="BD102" t="s">
        <v>813</v>
      </c>
      <c r="BE102" t="s">
        <v>814</v>
      </c>
      <c r="BF102">
        <v>1</v>
      </c>
      <c r="BH102">
        <f t="shared" si="36"/>
        <v>1</v>
      </c>
      <c r="BI102">
        <v>1</v>
      </c>
      <c r="BJ102">
        <v>1</v>
      </c>
      <c r="BK102">
        <f t="shared" si="44"/>
        <v>0</v>
      </c>
      <c r="BL102" t="s">
        <v>300</v>
      </c>
      <c r="BM102" t="s">
        <v>301</v>
      </c>
      <c r="BN102" s="1">
        <v>2.4189814814814816E-3</v>
      </c>
      <c r="BO102" t="s">
        <v>815</v>
      </c>
      <c r="BP102" s="5" t="s">
        <v>736</v>
      </c>
      <c r="BQ102" s="5" t="s">
        <v>1159</v>
      </c>
      <c r="BR102" s="11" t="b">
        <f t="shared" si="57"/>
        <v>0</v>
      </c>
      <c r="BS102" s="11" t="b">
        <f t="shared" si="57"/>
        <v>0</v>
      </c>
      <c r="BT102" s="11" t="b">
        <f t="shared" si="57"/>
        <v>1</v>
      </c>
      <c r="BU102" s="11" t="b">
        <f t="shared" si="57"/>
        <v>0</v>
      </c>
      <c r="BV102" s="11" t="b">
        <f t="shared" si="52"/>
        <v>0</v>
      </c>
      <c r="BW102" s="11" t="b">
        <f t="shared" si="52"/>
        <v>0</v>
      </c>
      <c r="BZ102" s="11" t="b">
        <f t="shared" si="45"/>
        <v>0</v>
      </c>
      <c r="CA102" s="11" t="b">
        <f t="shared" si="46"/>
        <v>0</v>
      </c>
      <c r="CB102" s="11" t="b">
        <f t="shared" si="54"/>
        <v>0</v>
      </c>
      <c r="CC102" s="11" t="b">
        <f t="shared" si="54"/>
        <v>0</v>
      </c>
      <c r="CD102" s="11" t="b">
        <f t="shared" si="54"/>
        <v>0</v>
      </c>
      <c r="CE102" s="11" t="b">
        <f t="shared" si="54"/>
        <v>0</v>
      </c>
      <c r="CF102" s="11" t="b">
        <f t="shared" si="54"/>
        <v>0</v>
      </c>
      <c r="CG102" s="11" t="b">
        <f t="shared" si="54"/>
        <v>0</v>
      </c>
      <c r="CH102" s="11" t="b">
        <f t="shared" si="54"/>
        <v>0</v>
      </c>
      <c r="CI102" s="11" t="b">
        <f t="shared" si="54"/>
        <v>0</v>
      </c>
      <c r="CJ102" s="11" t="b">
        <f t="shared" si="54"/>
        <v>0</v>
      </c>
      <c r="CK102" s="11" t="b">
        <f t="shared" si="54"/>
        <v>0</v>
      </c>
      <c r="CL102" s="11" t="b">
        <f t="shared" si="54"/>
        <v>0</v>
      </c>
      <c r="CM102" s="11" t="b">
        <f t="shared" si="54"/>
        <v>0</v>
      </c>
      <c r="CN102" s="11" t="b">
        <f t="shared" si="54"/>
        <v>0</v>
      </c>
      <c r="CO102" s="11" t="b">
        <f t="shared" si="53"/>
        <v>0</v>
      </c>
      <c r="CP102" s="11" t="b">
        <f t="shared" si="48"/>
        <v>0</v>
      </c>
      <c r="CQ102" s="11" t="b">
        <f t="shared" si="47"/>
        <v>0</v>
      </c>
      <c r="CR102" t="s">
        <v>92</v>
      </c>
    </row>
    <row r="103" spans="1:96">
      <c r="A103" t="s">
        <v>816</v>
      </c>
      <c r="B103" t="s">
        <v>817</v>
      </c>
      <c r="C103" t="s">
        <v>802</v>
      </c>
      <c r="D103" t="s">
        <v>70</v>
      </c>
      <c r="E103" t="s">
        <v>55</v>
      </c>
      <c r="F103" t="s">
        <v>132</v>
      </c>
      <c r="G103">
        <f t="shared" si="58"/>
        <v>1</v>
      </c>
      <c r="H103">
        <f t="shared" si="58"/>
        <v>0</v>
      </c>
      <c r="I103">
        <f t="shared" si="58"/>
        <v>0</v>
      </c>
      <c r="J103">
        <f t="shared" si="58"/>
        <v>0</v>
      </c>
      <c r="K103">
        <f t="shared" si="37"/>
        <v>1</v>
      </c>
      <c r="L103" t="s">
        <v>124</v>
      </c>
      <c r="M103" t="s">
        <v>125</v>
      </c>
      <c r="N103" t="str">
        <f t="shared" si="38"/>
        <v>United Kingdom</v>
      </c>
      <c r="O103" t="s">
        <v>59</v>
      </c>
      <c r="P103" t="s">
        <v>98</v>
      </c>
      <c r="Q103">
        <v>5</v>
      </c>
      <c r="R103">
        <v>2</v>
      </c>
      <c r="S103">
        <v>2</v>
      </c>
      <c r="T103">
        <v>1</v>
      </c>
      <c r="U103">
        <v>4</v>
      </c>
      <c r="V103">
        <v>5</v>
      </c>
      <c r="W103">
        <v>5</v>
      </c>
      <c r="X103">
        <f t="shared" si="39"/>
        <v>0.16666666666666666</v>
      </c>
      <c r="Y103">
        <f t="shared" si="40"/>
        <v>-0.125</v>
      </c>
      <c r="Z103">
        <v>4</v>
      </c>
      <c r="AA103">
        <v>5</v>
      </c>
      <c r="AB103">
        <v>5</v>
      </c>
      <c r="AC103">
        <v>5</v>
      </c>
      <c r="AD103">
        <v>4</v>
      </c>
      <c r="AE103">
        <v>4</v>
      </c>
      <c r="AF103">
        <v>5</v>
      </c>
      <c r="AG103">
        <v>2</v>
      </c>
      <c r="AH103">
        <v>4</v>
      </c>
      <c r="AI103" s="35">
        <v>5</v>
      </c>
      <c r="AJ103">
        <v>5</v>
      </c>
      <c r="AK103">
        <v>5</v>
      </c>
      <c r="AL103">
        <v>5</v>
      </c>
      <c r="AM103">
        <v>4</v>
      </c>
      <c r="AN103">
        <v>5</v>
      </c>
      <c r="AO103">
        <v>4</v>
      </c>
      <c r="AP103">
        <v>6</v>
      </c>
      <c r="AQ103">
        <v>1</v>
      </c>
      <c r="AR103">
        <v>4</v>
      </c>
      <c r="AS103">
        <v>5</v>
      </c>
      <c r="AT103">
        <v>3</v>
      </c>
      <c r="AU103">
        <v>5</v>
      </c>
      <c r="AV103">
        <f t="shared" si="41"/>
        <v>3.6</v>
      </c>
      <c r="AW103">
        <v>6</v>
      </c>
      <c r="AX103">
        <v>6</v>
      </c>
      <c r="AY103">
        <f t="shared" si="55"/>
        <v>4.875</v>
      </c>
      <c r="AZ103">
        <f t="shared" si="42"/>
        <v>1</v>
      </c>
      <c r="BA103">
        <f t="shared" si="56"/>
        <v>4.5</v>
      </c>
      <c r="BB103">
        <f t="shared" si="43"/>
        <v>1</v>
      </c>
      <c r="BC103" t="s">
        <v>145</v>
      </c>
      <c r="BD103" t="s">
        <v>392</v>
      </c>
      <c r="BE103" t="s">
        <v>818</v>
      </c>
      <c r="BF103">
        <v>1</v>
      </c>
      <c r="BH103">
        <f t="shared" si="36"/>
        <v>1</v>
      </c>
      <c r="BI103">
        <v>1</v>
      </c>
      <c r="BJ103">
        <v>3</v>
      </c>
      <c r="BK103">
        <f t="shared" si="44"/>
        <v>1</v>
      </c>
      <c r="BL103" t="s">
        <v>148</v>
      </c>
      <c r="BM103" t="s">
        <v>149</v>
      </c>
      <c r="BN103" s="1">
        <v>3.3680555555555551E-3</v>
      </c>
      <c r="BO103" t="s">
        <v>819</v>
      </c>
      <c r="BP103" s="5" t="s">
        <v>1042</v>
      </c>
      <c r="BR103" s="11" t="b">
        <f t="shared" si="57"/>
        <v>0</v>
      </c>
      <c r="BS103" s="11" t="b">
        <f t="shared" si="57"/>
        <v>0</v>
      </c>
      <c r="BT103" s="11" t="b">
        <f t="shared" si="57"/>
        <v>0</v>
      </c>
      <c r="BU103" s="11" t="b">
        <f t="shared" si="57"/>
        <v>0</v>
      </c>
      <c r="BV103" s="11" t="b">
        <f t="shared" si="52"/>
        <v>0</v>
      </c>
      <c r="BW103" s="11" t="b">
        <f t="shared" si="52"/>
        <v>0</v>
      </c>
      <c r="BX103" s="5" t="s">
        <v>1091</v>
      </c>
      <c r="BY103" s="5" t="s">
        <v>1092</v>
      </c>
      <c r="BZ103" s="11" t="b">
        <f t="shared" si="45"/>
        <v>0</v>
      </c>
      <c r="CA103" s="11" t="b">
        <f t="shared" si="46"/>
        <v>0</v>
      </c>
      <c r="CB103" s="11" t="b">
        <f t="shared" si="54"/>
        <v>0</v>
      </c>
      <c r="CC103" s="11" t="b">
        <f t="shared" si="54"/>
        <v>0</v>
      </c>
      <c r="CD103" s="11" t="b">
        <f t="shared" si="54"/>
        <v>0</v>
      </c>
      <c r="CE103" s="11" t="b">
        <f t="shared" si="54"/>
        <v>0</v>
      </c>
      <c r="CF103" s="11" t="b">
        <f t="shared" si="54"/>
        <v>0</v>
      </c>
      <c r="CG103" s="11" t="b">
        <f t="shared" si="54"/>
        <v>0</v>
      </c>
      <c r="CH103" s="11" t="b">
        <f t="shared" si="54"/>
        <v>0</v>
      </c>
      <c r="CI103" s="11" t="b">
        <f t="shared" si="54"/>
        <v>0</v>
      </c>
      <c r="CJ103" s="11" t="b">
        <f t="shared" si="54"/>
        <v>0</v>
      </c>
      <c r="CK103" s="11" t="b">
        <f t="shared" si="54"/>
        <v>0</v>
      </c>
      <c r="CL103" s="11" t="b">
        <f t="shared" si="54"/>
        <v>0</v>
      </c>
      <c r="CM103" s="11" t="b">
        <f t="shared" si="54"/>
        <v>0</v>
      </c>
      <c r="CN103" s="11" t="b">
        <f t="shared" si="54"/>
        <v>0</v>
      </c>
      <c r="CO103" s="11" t="b">
        <f t="shared" si="53"/>
        <v>0</v>
      </c>
      <c r="CP103" s="11" t="b">
        <f t="shared" si="48"/>
        <v>0</v>
      </c>
      <c r="CQ103" s="11" t="b">
        <f t="shared" si="47"/>
        <v>0</v>
      </c>
      <c r="CR103" t="s">
        <v>820</v>
      </c>
    </row>
    <row r="104" spans="1:96">
      <c r="A104" t="s">
        <v>821</v>
      </c>
      <c r="B104" t="s">
        <v>822</v>
      </c>
      <c r="C104" t="s">
        <v>802</v>
      </c>
      <c r="D104" t="s">
        <v>81</v>
      </c>
      <c r="E104" t="s">
        <v>71</v>
      </c>
      <c r="F104" t="s">
        <v>56</v>
      </c>
      <c r="G104">
        <f t="shared" si="58"/>
        <v>0</v>
      </c>
      <c r="H104">
        <f t="shared" si="58"/>
        <v>0</v>
      </c>
      <c r="I104">
        <f t="shared" si="58"/>
        <v>0</v>
      </c>
      <c r="J104">
        <f t="shared" si="58"/>
        <v>1</v>
      </c>
      <c r="K104">
        <f t="shared" si="37"/>
        <v>1</v>
      </c>
      <c r="L104" t="s">
        <v>96</v>
      </c>
      <c r="M104" t="s">
        <v>244</v>
      </c>
      <c r="N104" t="str">
        <f t="shared" si="38"/>
        <v>Uk</v>
      </c>
      <c r="O104" t="s">
        <v>59</v>
      </c>
      <c r="P104" t="s">
        <v>98</v>
      </c>
      <c r="Q104">
        <v>2</v>
      </c>
      <c r="R104">
        <v>5</v>
      </c>
      <c r="S104">
        <v>3</v>
      </c>
      <c r="T104">
        <v>3</v>
      </c>
      <c r="U104">
        <v>5</v>
      </c>
      <c r="V104">
        <v>3</v>
      </c>
      <c r="W104">
        <v>2</v>
      </c>
      <c r="X104">
        <f t="shared" si="39"/>
        <v>-0.125</v>
      </c>
      <c r="Y104">
        <f t="shared" si="40"/>
        <v>-4.1666666666666664E-2</v>
      </c>
      <c r="Z104">
        <v>2</v>
      </c>
      <c r="AA104">
        <v>4</v>
      </c>
      <c r="AB104">
        <v>1</v>
      </c>
      <c r="AC104">
        <v>5</v>
      </c>
      <c r="AD104">
        <v>2</v>
      </c>
      <c r="AE104">
        <v>6</v>
      </c>
      <c r="AF104">
        <v>3</v>
      </c>
      <c r="AG104">
        <v>0</v>
      </c>
      <c r="AH104">
        <v>6</v>
      </c>
      <c r="AI104" s="35">
        <v>5</v>
      </c>
      <c r="AJ104">
        <v>5</v>
      </c>
      <c r="AK104">
        <v>1</v>
      </c>
      <c r="AL104">
        <v>3</v>
      </c>
      <c r="AM104">
        <v>5</v>
      </c>
      <c r="AN104">
        <v>5</v>
      </c>
      <c r="AO104">
        <v>4</v>
      </c>
      <c r="AP104">
        <v>3</v>
      </c>
      <c r="AQ104">
        <v>0</v>
      </c>
      <c r="AR104">
        <v>0</v>
      </c>
      <c r="AS104">
        <v>0</v>
      </c>
      <c r="AT104">
        <v>0</v>
      </c>
      <c r="AU104">
        <v>0</v>
      </c>
      <c r="AV104">
        <f t="shared" si="41"/>
        <v>0</v>
      </c>
      <c r="AW104">
        <v>6</v>
      </c>
      <c r="AX104">
        <v>6</v>
      </c>
      <c r="AY104">
        <f t="shared" si="55"/>
        <v>3.875</v>
      </c>
      <c r="AZ104">
        <f t="shared" si="42"/>
        <v>1</v>
      </c>
      <c r="BA104">
        <f t="shared" si="56"/>
        <v>3.625</v>
      </c>
      <c r="BB104">
        <f t="shared" si="43"/>
        <v>1</v>
      </c>
      <c r="BC104" t="s">
        <v>86</v>
      </c>
      <c r="BD104" t="s">
        <v>62</v>
      </c>
      <c r="BE104" t="s">
        <v>823</v>
      </c>
      <c r="BF104">
        <v>1</v>
      </c>
      <c r="BH104">
        <f t="shared" si="36"/>
        <v>1</v>
      </c>
      <c r="BI104">
        <v>1</v>
      </c>
      <c r="BJ104">
        <v>1</v>
      </c>
      <c r="BK104">
        <f t="shared" si="44"/>
        <v>0</v>
      </c>
      <c r="BL104" t="s">
        <v>106</v>
      </c>
      <c r="BM104" t="s">
        <v>90</v>
      </c>
      <c r="BN104" s="1">
        <v>8.1597222222222227E-3</v>
      </c>
      <c r="BO104" t="s">
        <v>824</v>
      </c>
      <c r="BP104" s="5" t="s">
        <v>1041</v>
      </c>
      <c r="BR104" s="11" t="b">
        <f t="shared" si="57"/>
        <v>0</v>
      </c>
      <c r="BS104" s="11" t="b">
        <f t="shared" si="57"/>
        <v>0</v>
      </c>
      <c r="BT104" s="11" t="b">
        <f t="shared" si="57"/>
        <v>0</v>
      </c>
      <c r="BU104" s="11" t="b">
        <f t="shared" si="57"/>
        <v>0</v>
      </c>
      <c r="BV104" s="11" t="b">
        <f t="shared" ref="BV104:BW123" si="59">ISNUMBER(SEARCH(BV$2,$BQ104))</f>
        <v>0</v>
      </c>
      <c r="BW104" s="11" t="b">
        <f t="shared" si="59"/>
        <v>0</v>
      </c>
      <c r="BZ104" s="11" t="b">
        <f t="shared" si="45"/>
        <v>0</v>
      </c>
      <c r="CA104" s="11" t="b">
        <f t="shared" si="46"/>
        <v>0</v>
      </c>
      <c r="CB104" s="11" t="b">
        <f t="shared" si="54"/>
        <v>0</v>
      </c>
      <c r="CC104" s="11" t="b">
        <f t="shared" si="54"/>
        <v>0</v>
      </c>
      <c r="CD104" s="11" t="b">
        <f t="shared" si="54"/>
        <v>0</v>
      </c>
      <c r="CE104" s="11" t="b">
        <f t="shared" si="54"/>
        <v>0</v>
      </c>
      <c r="CF104" s="11" t="b">
        <f t="shared" si="54"/>
        <v>0</v>
      </c>
      <c r="CG104" s="11" t="b">
        <f t="shared" si="54"/>
        <v>0</v>
      </c>
      <c r="CH104" s="11" t="b">
        <f t="shared" si="54"/>
        <v>0</v>
      </c>
      <c r="CI104" s="11" t="b">
        <f t="shared" si="54"/>
        <v>0</v>
      </c>
      <c r="CJ104" s="11" t="b">
        <f t="shared" si="54"/>
        <v>0</v>
      </c>
      <c r="CK104" s="11" t="b">
        <f t="shared" si="54"/>
        <v>0</v>
      </c>
      <c r="CL104" s="11" t="b">
        <f t="shared" si="54"/>
        <v>0</v>
      </c>
      <c r="CM104" s="11" t="b">
        <f t="shared" si="54"/>
        <v>0</v>
      </c>
      <c r="CN104" s="11" t="b">
        <f t="shared" si="54"/>
        <v>0</v>
      </c>
      <c r="CO104" s="11" t="b">
        <f t="shared" si="53"/>
        <v>0</v>
      </c>
      <c r="CP104" s="11" t="b">
        <f t="shared" si="48"/>
        <v>0</v>
      </c>
      <c r="CQ104" s="11" t="b">
        <f t="shared" si="47"/>
        <v>0</v>
      </c>
      <c r="CR104" t="s">
        <v>169</v>
      </c>
    </row>
    <row r="105" spans="1:96">
      <c r="A105" t="s">
        <v>825</v>
      </c>
      <c r="B105" t="s">
        <v>826</v>
      </c>
      <c r="C105" t="s">
        <v>802</v>
      </c>
      <c r="D105" t="s">
        <v>70</v>
      </c>
      <c r="E105" t="s">
        <v>71</v>
      </c>
      <c r="F105" t="s">
        <v>56</v>
      </c>
      <c r="G105">
        <f t="shared" si="58"/>
        <v>0</v>
      </c>
      <c r="H105">
        <f t="shared" si="58"/>
        <v>0</v>
      </c>
      <c r="I105">
        <f t="shared" si="58"/>
        <v>0</v>
      </c>
      <c r="J105">
        <f t="shared" si="58"/>
        <v>1</v>
      </c>
      <c r="K105">
        <f t="shared" si="37"/>
        <v>1</v>
      </c>
      <c r="L105" t="s">
        <v>96</v>
      </c>
      <c r="M105" t="s">
        <v>510</v>
      </c>
      <c r="N105" t="str">
        <f t="shared" si="38"/>
        <v>England</v>
      </c>
      <c r="O105" t="s">
        <v>59</v>
      </c>
      <c r="P105" t="s">
        <v>98</v>
      </c>
      <c r="Q105">
        <v>1</v>
      </c>
      <c r="R105">
        <v>5</v>
      </c>
      <c r="S105">
        <v>3</v>
      </c>
      <c r="T105">
        <v>3</v>
      </c>
      <c r="U105">
        <v>4</v>
      </c>
      <c r="V105">
        <v>0</v>
      </c>
      <c r="W105">
        <v>4</v>
      </c>
      <c r="X105">
        <f t="shared" si="39"/>
        <v>-0.16666666666666666</v>
      </c>
      <c r="Y105">
        <f t="shared" si="40"/>
        <v>-0.20833333333333334</v>
      </c>
      <c r="Z105">
        <v>6</v>
      </c>
      <c r="AA105">
        <v>6</v>
      </c>
      <c r="AB105">
        <v>3</v>
      </c>
      <c r="AC105">
        <v>4</v>
      </c>
      <c r="AD105">
        <v>3</v>
      </c>
      <c r="AE105">
        <v>3</v>
      </c>
      <c r="AF105">
        <v>0</v>
      </c>
      <c r="AG105">
        <v>5</v>
      </c>
      <c r="AH105">
        <v>1</v>
      </c>
      <c r="AI105" s="35">
        <v>6</v>
      </c>
      <c r="AJ105">
        <v>6</v>
      </c>
      <c r="AK105">
        <v>6</v>
      </c>
      <c r="AL105">
        <v>4</v>
      </c>
      <c r="AM105">
        <v>6</v>
      </c>
      <c r="AN105">
        <v>6</v>
      </c>
      <c r="AO105">
        <v>6</v>
      </c>
      <c r="AP105">
        <v>3</v>
      </c>
      <c r="AQ105">
        <v>2</v>
      </c>
      <c r="AR105">
        <v>2</v>
      </c>
      <c r="AS105">
        <v>6</v>
      </c>
      <c r="AT105">
        <v>2</v>
      </c>
      <c r="AU105">
        <v>2</v>
      </c>
      <c r="AV105">
        <f t="shared" si="41"/>
        <v>2.8</v>
      </c>
      <c r="AW105">
        <v>6</v>
      </c>
      <c r="AX105">
        <v>3</v>
      </c>
      <c r="AY105">
        <f t="shared" si="55"/>
        <v>5.375</v>
      </c>
      <c r="AZ105">
        <f t="shared" si="42"/>
        <v>1</v>
      </c>
      <c r="BA105">
        <f t="shared" si="56"/>
        <v>3.25</v>
      </c>
      <c r="BB105">
        <f t="shared" si="43"/>
        <v>1</v>
      </c>
      <c r="BC105" t="s">
        <v>297</v>
      </c>
      <c r="BD105" t="s">
        <v>827</v>
      </c>
      <c r="BE105" t="s">
        <v>828</v>
      </c>
      <c r="BF105">
        <v>1</v>
      </c>
      <c r="BH105">
        <f t="shared" si="36"/>
        <v>1</v>
      </c>
      <c r="BI105">
        <v>1</v>
      </c>
      <c r="BJ105">
        <v>3</v>
      </c>
      <c r="BK105">
        <f t="shared" si="44"/>
        <v>1</v>
      </c>
      <c r="BL105" t="s">
        <v>300</v>
      </c>
      <c r="BM105" t="s">
        <v>301</v>
      </c>
      <c r="BN105" s="1">
        <v>3.8657407407407408E-3</v>
      </c>
      <c r="BO105" t="s">
        <v>829</v>
      </c>
      <c r="BP105" s="5" t="s">
        <v>1044</v>
      </c>
      <c r="BR105" s="11" t="b">
        <f t="shared" si="57"/>
        <v>0</v>
      </c>
      <c r="BS105" s="11" t="b">
        <f t="shared" si="57"/>
        <v>0</v>
      </c>
      <c r="BT105" s="11" t="b">
        <f t="shared" si="57"/>
        <v>0</v>
      </c>
      <c r="BU105" s="11" t="b">
        <f t="shared" si="57"/>
        <v>0</v>
      </c>
      <c r="BV105" s="11" t="b">
        <f t="shared" si="59"/>
        <v>0</v>
      </c>
      <c r="BW105" s="11" t="b">
        <f t="shared" si="59"/>
        <v>0</v>
      </c>
      <c r="BZ105" s="11" t="b">
        <f t="shared" si="45"/>
        <v>0</v>
      </c>
      <c r="CA105" s="11" t="b">
        <f t="shared" si="46"/>
        <v>0</v>
      </c>
      <c r="CB105" s="11" t="b">
        <f t="shared" si="54"/>
        <v>0</v>
      </c>
      <c r="CC105" s="11" t="b">
        <f t="shared" si="54"/>
        <v>0</v>
      </c>
      <c r="CD105" s="11" t="b">
        <f t="shared" si="54"/>
        <v>0</v>
      </c>
      <c r="CE105" s="11" t="b">
        <f t="shared" si="54"/>
        <v>0</v>
      </c>
      <c r="CF105" s="11" t="b">
        <f t="shared" si="54"/>
        <v>0</v>
      </c>
      <c r="CG105" s="11" t="b">
        <f t="shared" si="54"/>
        <v>0</v>
      </c>
      <c r="CH105" s="11" t="b">
        <f t="shared" si="54"/>
        <v>0</v>
      </c>
      <c r="CI105" s="11" t="b">
        <f t="shared" si="54"/>
        <v>0</v>
      </c>
      <c r="CJ105" s="11" t="b">
        <f t="shared" si="54"/>
        <v>0</v>
      </c>
      <c r="CK105" s="11" t="b">
        <f t="shared" si="54"/>
        <v>0</v>
      </c>
      <c r="CL105" s="11" t="b">
        <f t="shared" si="54"/>
        <v>0</v>
      </c>
      <c r="CM105" s="11" t="b">
        <f t="shared" si="54"/>
        <v>0</v>
      </c>
      <c r="CN105" s="11" t="b">
        <f t="shared" si="54"/>
        <v>0</v>
      </c>
      <c r="CO105" s="11" t="b">
        <f t="shared" si="53"/>
        <v>0</v>
      </c>
      <c r="CP105" s="11" t="b">
        <f t="shared" si="48"/>
        <v>0</v>
      </c>
      <c r="CQ105" s="11" t="b">
        <f t="shared" si="47"/>
        <v>0</v>
      </c>
    </row>
    <row r="106" spans="1:96">
      <c r="A106" t="s">
        <v>830</v>
      </c>
      <c r="B106" t="s">
        <v>831</v>
      </c>
      <c r="C106" t="s">
        <v>802</v>
      </c>
      <c r="D106" t="s">
        <v>70</v>
      </c>
      <c r="E106" t="s">
        <v>82</v>
      </c>
      <c r="F106" t="s">
        <v>83</v>
      </c>
      <c r="G106">
        <f t="shared" si="58"/>
        <v>0</v>
      </c>
      <c r="H106">
        <f t="shared" si="58"/>
        <v>0</v>
      </c>
      <c r="I106">
        <f t="shared" si="58"/>
        <v>1</v>
      </c>
      <c r="J106">
        <f t="shared" si="58"/>
        <v>0</v>
      </c>
      <c r="K106">
        <f t="shared" si="37"/>
        <v>1</v>
      </c>
      <c r="L106" t="s">
        <v>96</v>
      </c>
      <c r="M106" t="s">
        <v>125</v>
      </c>
      <c r="N106" t="str">
        <f t="shared" si="38"/>
        <v>United Kingdom</v>
      </c>
      <c r="O106" t="s">
        <v>74</v>
      </c>
      <c r="P106" t="s">
        <v>98</v>
      </c>
      <c r="Q106">
        <v>5</v>
      </c>
      <c r="R106">
        <v>4</v>
      </c>
      <c r="S106">
        <v>5</v>
      </c>
      <c r="T106">
        <v>4</v>
      </c>
      <c r="U106">
        <v>4</v>
      </c>
      <c r="V106">
        <v>4</v>
      </c>
      <c r="W106">
        <v>3</v>
      </c>
      <c r="X106">
        <f t="shared" si="39"/>
        <v>8.3333333333333329E-2</v>
      </c>
      <c r="Y106">
        <f t="shared" si="40"/>
        <v>4.1666666666666664E-2</v>
      </c>
      <c r="Z106">
        <v>2</v>
      </c>
      <c r="AA106">
        <v>5</v>
      </c>
      <c r="AB106">
        <v>3</v>
      </c>
      <c r="AC106">
        <v>5</v>
      </c>
      <c r="AD106">
        <v>3</v>
      </c>
      <c r="AE106">
        <v>5</v>
      </c>
      <c r="AF106">
        <v>3</v>
      </c>
      <c r="AG106">
        <v>4</v>
      </c>
      <c r="AH106">
        <v>2</v>
      </c>
      <c r="AI106" s="35">
        <v>2</v>
      </c>
      <c r="AJ106">
        <v>3</v>
      </c>
      <c r="AK106">
        <v>2</v>
      </c>
      <c r="AL106">
        <v>1</v>
      </c>
      <c r="AM106">
        <v>5</v>
      </c>
      <c r="AN106">
        <v>4</v>
      </c>
      <c r="AO106">
        <v>4</v>
      </c>
      <c r="AP106">
        <v>2</v>
      </c>
      <c r="AQ106">
        <v>3</v>
      </c>
      <c r="AR106">
        <v>3</v>
      </c>
      <c r="AS106">
        <v>3</v>
      </c>
      <c r="AT106">
        <v>3</v>
      </c>
      <c r="AU106">
        <v>3</v>
      </c>
      <c r="AV106">
        <f t="shared" si="41"/>
        <v>3</v>
      </c>
      <c r="AW106">
        <v>6</v>
      </c>
      <c r="AX106">
        <v>5</v>
      </c>
      <c r="AY106">
        <f t="shared" si="55"/>
        <v>2.875</v>
      </c>
      <c r="AZ106">
        <f t="shared" si="42"/>
        <v>0</v>
      </c>
      <c r="BA106">
        <f t="shared" si="56"/>
        <v>3.5</v>
      </c>
      <c r="BB106">
        <f t="shared" si="43"/>
        <v>1</v>
      </c>
      <c r="BC106" t="s">
        <v>61</v>
      </c>
      <c r="BD106" t="s">
        <v>384</v>
      </c>
      <c r="BE106" t="s">
        <v>832</v>
      </c>
      <c r="BF106">
        <v>1</v>
      </c>
      <c r="BH106">
        <f t="shared" si="36"/>
        <v>1</v>
      </c>
      <c r="BI106">
        <v>1</v>
      </c>
      <c r="BJ106">
        <v>1</v>
      </c>
      <c r="BK106">
        <f t="shared" si="44"/>
        <v>0</v>
      </c>
      <c r="BL106" t="s">
        <v>181</v>
      </c>
      <c r="BM106" t="s">
        <v>65</v>
      </c>
      <c r="BN106" s="1">
        <v>9.1782407407407403E-3</v>
      </c>
      <c r="BO106" t="s">
        <v>833</v>
      </c>
      <c r="BP106" s="5" t="s">
        <v>1042</v>
      </c>
      <c r="BR106" s="11" t="b">
        <f t="shared" si="57"/>
        <v>0</v>
      </c>
      <c r="BS106" s="11" t="b">
        <f t="shared" si="57"/>
        <v>0</v>
      </c>
      <c r="BT106" s="11" t="b">
        <f t="shared" si="57"/>
        <v>0</v>
      </c>
      <c r="BU106" s="11" t="b">
        <f t="shared" si="57"/>
        <v>0</v>
      </c>
      <c r="BV106" s="11" t="b">
        <f t="shared" si="59"/>
        <v>0</v>
      </c>
      <c r="BW106" s="11" t="b">
        <f t="shared" si="59"/>
        <v>0</v>
      </c>
      <c r="BX106" s="5" t="s">
        <v>1093</v>
      </c>
      <c r="BY106" s="5" t="s">
        <v>1073</v>
      </c>
      <c r="BZ106" s="11" t="b">
        <f t="shared" si="45"/>
        <v>0</v>
      </c>
      <c r="CA106" s="11" t="b">
        <f t="shared" si="46"/>
        <v>0</v>
      </c>
      <c r="CB106" s="11" t="b">
        <f t="shared" si="54"/>
        <v>0</v>
      </c>
      <c r="CC106" s="11" t="b">
        <f t="shared" si="54"/>
        <v>1</v>
      </c>
      <c r="CD106" s="11" t="b">
        <f t="shared" si="54"/>
        <v>0</v>
      </c>
      <c r="CE106" s="11" t="b">
        <f t="shared" si="54"/>
        <v>0</v>
      </c>
      <c r="CF106" s="11" t="b">
        <f t="shared" si="54"/>
        <v>0</v>
      </c>
      <c r="CG106" s="11" t="b">
        <f t="shared" si="54"/>
        <v>0</v>
      </c>
      <c r="CH106" s="11" t="b">
        <f t="shared" si="54"/>
        <v>0</v>
      </c>
      <c r="CI106" s="11" t="b">
        <f t="shared" si="54"/>
        <v>0</v>
      </c>
      <c r="CJ106" s="11" t="b">
        <f t="shared" si="54"/>
        <v>0</v>
      </c>
      <c r="CK106" s="11" t="b">
        <f t="shared" si="54"/>
        <v>1</v>
      </c>
      <c r="CL106" s="11" t="b">
        <f t="shared" si="54"/>
        <v>1</v>
      </c>
      <c r="CM106" s="11" t="b">
        <f t="shared" si="54"/>
        <v>0</v>
      </c>
      <c r="CN106" s="11" t="b">
        <f t="shared" si="54"/>
        <v>0</v>
      </c>
      <c r="CO106" s="11" t="b">
        <f t="shared" si="53"/>
        <v>0</v>
      </c>
      <c r="CP106" s="11" t="b">
        <f t="shared" si="48"/>
        <v>1</v>
      </c>
      <c r="CQ106" s="11" t="b">
        <f t="shared" si="47"/>
        <v>0</v>
      </c>
    </row>
    <row r="107" spans="1:96">
      <c r="A107" t="s">
        <v>834</v>
      </c>
      <c r="B107" t="s">
        <v>835</v>
      </c>
      <c r="C107" t="s">
        <v>802</v>
      </c>
      <c r="D107" t="s">
        <v>54</v>
      </c>
      <c r="E107" t="s">
        <v>71</v>
      </c>
      <c r="F107" t="s">
        <v>116</v>
      </c>
      <c r="G107">
        <f t="shared" si="58"/>
        <v>0</v>
      </c>
      <c r="H107">
        <f t="shared" si="58"/>
        <v>1</v>
      </c>
      <c r="I107">
        <f t="shared" si="58"/>
        <v>0</v>
      </c>
      <c r="J107">
        <f t="shared" si="58"/>
        <v>0</v>
      </c>
      <c r="K107">
        <f t="shared" si="37"/>
        <v>1</v>
      </c>
      <c r="L107" t="s">
        <v>72</v>
      </c>
      <c r="M107" t="s">
        <v>185</v>
      </c>
      <c r="N107" t="str">
        <f t="shared" si="38"/>
        <v>Italy</v>
      </c>
      <c r="O107" t="s">
        <v>59</v>
      </c>
      <c r="P107" t="s">
        <v>60</v>
      </c>
      <c r="Q107">
        <v>2</v>
      </c>
      <c r="R107">
        <v>3</v>
      </c>
      <c r="S107">
        <v>3</v>
      </c>
      <c r="T107">
        <v>4</v>
      </c>
      <c r="U107">
        <v>3</v>
      </c>
      <c r="V107">
        <v>0</v>
      </c>
      <c r="W107">
        <v>2</v>
      </c>
      <c r="X107">
        <f t="shared" si="39"/>
        <v>-8.3333333333333329E-2</v>
      </c>
      <c r="Y107">
        <f t="shared" si="40"/>
        <v>-4.1666666666666664E-2</v>
      </c>
      <c r="Z107">
        <v>6</v>
      </c>
      <c r="AA107">
        <v>6</v>
      </c>
      <c r="AB107">
        <v>3</v>
      </c>
      <c r="AC107">
        <v>6</v>
      </c>
      <c r="AD107">
        <v>5</v>
      </c>
      <c r="AE107">
        <v>5</v>
      </c>
      <c r="AF107">
        <v>3</v>
      </c>
      <c r="AG107">
        <v>3</v>
      </c>
      <c r="AH107">
        <v>3</v>
      </c>
      <c r="AI107" s="35">
        <v>3</v>
      </c>
      <c r="AJ107">
        <v>5</v>
      </c>
      <c r="AK107">
        <v>4</v>
      </c>
      <c r="AL107">
        <v>5</v>
      </c>
      <c r="AM107">
        <v>6</v>
      </c>
      <c r="AN107">
        <v>5</v>
      </c>
      <c r="AO107">
        <v>5</v>
      </c>
      <c r="AP107">
        <v>4</v>
      </c>
      <c r="AQ107">
        <v>3</v>
      </c>
      <c r="AR107">
        <v>3</v>
      </c>
      <c r="AS107">
        <v>3</v>
      </c>
      <c r="AT107">
        <v>3</v>
      </c>
      <c r="AU107">
        <v>3</v>
      </c>
      <c r="AV107">
        <f t="shared" si="41"/>
        <v>3</v>
      </c>
      <c r="AW107">
        <v>6</v>
      </c>
      <c r="AX107">
        <v>3</v>
      </c>
      <c r="AY107">
        <f t="shared" si="55"/>
        <v>4.625</v>
      </c>
      <c r="AZ107">
        <f t="shared" si="42"/>
        <v>1</v>
      </c>
      <c r="BA107">
        <f t="shared" si="56"/>
        <v>4.625</v>
      </c>
      <c r="BB107">
        <f t="shared" si="43"/>
        <v>1</v>
      </c>
      <c r="BC107" t="s">
        <v>297</v>
      </c>
      <c r="BD107" t="s">
        <v>326</v>
      </c>
      <c r="BE107" t="s">
        <v>836</v>
      </c>
      <c r="BF107">
        <v>2</v>
      </c>
      <c r="BH107">
        <f t="shared" si="36"/>
        <v>2</v>
      </c>
      <c r="BI107">
        <v>1</v>
      </c>
      <c r="BJ107">
        <v>2</v>
      </c>
      <c r="BK107">
        <f t="shared" si="44"/>
        <v>1</v>
      </c>
      <c r="BL107" t="s">
        <v>545</v>
      </c>
      <c r="BM107" t="s">
        <v>301</v>
      </c>
      <c r="BN107" s="1">
        <v>4.0972222222222226E-3</v>
      </c>
      <c r="BP107" s="5" t="s">
        <v>1041</v>
      </c>
      <c r="BR107" s="11" t="b">
        <f t="shared" si="57"/>
        <v>0</v>
      </c>
      <c r="BS107" s="11" t="b">
        <f t="shared" si="57"/>
        <v>0</v>
      </c>
      <c r="BT107" s="11" t="b">
        <f t="shared" si="57"/>
        <v>0</v>
      </c>
      <c r="BU107" s="11" t="b">
        <f t="shared" si="57"/>
        <v>0</v>
      </c>
      <c r="BV107" s="11" t="b">
        <f t="shared" si="59"/>
        <v>0</v>
      </c>
      <c r="BW107" s="11" t="b">
        <f t="shared" si="59"/>
        <v>0</v>
      </c>
      <c r="BZ107" s="11" t="b">
        <f t="shared" si="45"/>
        <v>0</v>
      </c>
      <c r="CA107" s="11" t="b">
        <f t="shared" si="46"/>
        <v>0</v>
      </c>
      <c r="CB107" s="11" t="b">
        <f t="shared" si="54"/>
        <v>0</v>
      </c>
      <c r="CC107" s="11" t="b">
        <f t="shared" si="54"/>
        <v>0</v>
      </c>
      <c r="CD107" s="11" t="b">
        <f t="shared" si="54"/>
        <v>0</v>
      </c>
      <c r="CE107" s="11" t="b">
        <f t="shared" si="54"/>
        <v>0</v>
      </c>
      <c r="CF107" s="11" t="b">
        <f t="shared" si="54"/>
        <v>0</v>
      </c>
      <c r="CG107" s="11" t="b">
        <f t="shared" si="54"/>
        <v>0</v>
      </c>
      <c r="CH107" s="11" t="b">
        <f t="shared" si="54"/>
        <v>0</v>
      </c>
      <c r="CI107" s="11" t="b">
        <f t="shared" si="54"/>
        <v>0</v>
      </c>
      <c r="CJ107" s="11" t="b">
        <f t="shared" si="54"/>
        <v>0</v>
      </c>
      <c r="CK107" s="11" t="b">
        <f t="shared" si="54"/>
        <v>0</v>
      </c>
      <c r="CL107" s="11" t="b">
        <f t="shared" si="54"/>
        <v>0</v>
      </c>
      <c r="CM107" s="11" t="b">
        <f t="shared" si="54"/>
        <v>0</v>
      </c>
      <c r="CN107" s="11" t="b">
        <f t="shared" si="54"/>
        <v>0</v>
      </c>
      <c r="CO107" s="11" t="b">
        <f t="shared" si="53"/>
        <v>0</v>
      </c>
      <c r="CP107" s="11" t="b">
        <f t="shared" si="48"/>
        <v>0</v>
      </c>
      <c r="CQ107" s="11" t="b">
        <f t="shared" si="47"/>
        <v>0</v>
      </c>
    </row>
    <row r="108" spans="1:96">
      <c r="A108" t="s">
        <v>837</v>
      </c>
      <c r="B108" t="s">
        <v>838</v>
      </c>
      <c r="C108" t="s">
        <v>802</v>
      </c>
      <c r="D108" t="s">
        <v>54</v>
      </c>
      <c r="E108" t="s">
        <v>71</v>
      </c>
      <c r="F108" t="s">
        <v>116</v>
      </c>
      <c r="G108">
        <f t="shared" si="58"/>
        <v>0</v>
      </c>
      <c r="H108">
        <f t="shared" si="58"/>
        <v>1</v>
      </c>
      <c r="I108">
        <f t="shared" si="58"/>
        <v>0</v>
      </c>
      <c r="J108">
        <f t="shared" si="58"/>
        <v>0</v>
      </c>
      <c r="K108">
        <f t="shared" si="37"/>
        <v>1</v>
      </c>
      <c r="L108" t="s">
        <v>96</v>
      </c>
      <c r="M108" t="s">
        <v>109</v>
      </c>
      <c r="N108" t="str">
        <f t="shared" si="38"/>
        <v>UK</v>
      </c>
      <c r="O108" t="s">
        <v>74</v>
      </c>
      <c r="P108" t="s">
        <v>98</v>
      </c>
      <c r="Q108">
        <v>4</v>
      </c>
      <c r="R108">
        <v>3</v>
      </c>
      <c r="S108">
        <v>5</v>
      </c>
      <c r="T108">
        <v>3</v>
      </c>
      <c r="U108">
        <v>5</v>
      </c>
      <c r="V108">
        <v>4</v>
      </c>
      <c r="W108">
        <v>6</v>
      </c>
      <c r="X108">
        <f t="shared" si="39"/>
        <v>0.125</v>
      </c>
      <c r="Y108">
        <f t="shared" si="40"/>
        <v>-0.16666666666666666</v>
      </c>
      <c r="Z108">
        <v>3</v>
      </c>
      <c r="AA108">
        <v>4</v>
      </c>
      <c r="AB108">
        <v>1</v>
      </c>
      <c r="AC108">
        <v>3</v>
      </c>
      <c r="AD108">
        <v>6</v>
      </c>
      <c r="AE108">
        <v>6</v>
      </c>
      <c r="AF108">
        <v>3</v>
      </c>
      <c r="AG108">
        <v>2</v>
      </c>
      <c r="AH108">
        <v>4</v>
      </c>
      <c r="AI108" s="35">
        <v>4</v>
      </c>
      <c r="AJ108">
        <v>2</v>
      </c>
      <c r="AK108">
        <v>6</v>
      </c>
      <c r="AL108">
        <v>4</v>
      </c>
      <c r="AM108">
        <v>6</v>
      </c>
      <c r="AN108">
        <v>5</v>
      </c>
      <c r="AO108">
        <v>5</v>
      </c>
      <c r="AP108">
        <v>3</v>
      </c>
      <c r="AQ108">
        <v>4</v>
      </c>
      <c r="AR108">
        <v>4</v>
      </c>
      <c r="AS108">
        <v>4</v>
      </c>
      <c r="AT108">
        <v>1</v>
      </c>
      <c r="AU108">
        <v>3</v>
      </c>
      <c r="AV108">
        <f t="shared" si="41"/>
        <v>3.2</v>
      </c>
      <c r="AW108">
        <v>6</v>
      </c>
      <c r="AX108">
        <v>6</v>
      </c>
      <c r="AY108">
        <f t="shared" si="55"/>
        <v>4.375</v>
      </c>
      <c r="AZ108">
        <f t="shared" si="42"/>
        <v>1</v>
      </c>
      <c r="BA108">
        <f t="shared" si="56"/>
        <v>3.75</v>
      </c>
      <c r="BB108">
        <f t="shared" si="43"/>
        <v>1</v>
      </c>
      <c r="BC108" t="s">
        <v>282</v>
      </c>
      <c r="BD108" t="s">
        <v>451</v>
      </c>
      <c r="BE108" t="s">
        <v>646</v>
      </c>
      <c r="BF108">
        <v>2</v>
      </c>
      <c r="BH108">
        <f t="shared" si="36"/>
        <v>2</v>
      </c>
      <c r="BI108">
        <v>1</v>
      </c>
      <c r="BJ108">
        <v>5</v>
      </c>
      <c r="BK108">
        <f t="shared" si="44"/>
        <v>1</v>
      </c>
      <c r="BL108" t="s">
        <v>839</v>
      </c>
      <c r="BM108" t="s">
        <v>370</v>
      </c>
      <c r="BN108" s="1">
        <v>5.8449074074074072E-3</v>
      </c>
      <c r="BO108" t="s">
        <v>840</v>
      </c>
      <c r="BP108" s="5" t="s">
        <v>1051</v>
      </c>
      <c r="BQ108" s="5" t="s">
        <v>1160</v>
      </c>
      <c r="BR108" s="11" t="b">
        <f t="shared" si="57"/>
        <v>0</v>
      </c>
      <c r="BS108" s="11" t="b">
        <f t="shared" si="57"/>
        <v>1</v>
      </c>
      <c r="BT108" s="11" t="b">
        <f t="shared" si="57"/>
        <v>0</v>
      </c>
      <c r="BU108" s="11" t="b">
        <f t="shared" si="57"/>
        <v>1</v>
      </c>
      <c r="BV108" s="11" t="b">
        <f t="shared" si="59"/>
        <v>0</v>
      </c>
      <c r="BW108" s="11" t="b">
        <f t="shared" si="59"/>
        <v>0</v>
      </c>
      <c r="BX108" s="5" t="s">
        <v>1094</v>
      </c>
      <c r="BZ108" s="11" t="b">
        <f t="shared" si="45"/>
        <v>1</v>
      </c>
      <c r="CA108" s="11" t="b">
        <f t="shared" si="46"/>
        <v>1</v>
      </c>
      <c r="CB108" s="11" t="b">
        <f t="shared" si="54"/>
        <v>0</v>
      </c>
      <c r="CC108" s="11" t="b">
        <f t="shared" si="54"/>
        <v>1</v>
      </c>
      <c r="CD108" s="11" t="b">
        <f t="shared" si="54"/>
        <v>0</v>
      </c>
      <c r="CE108" s="11" t="b">
        <f t="shared" si="54"/>
        <v>0</v>
      </c>
      <c r="CF108" s="11" t="b">
        <f t="shared" si="54"/>
        <v>0</v>
      </c>
      <c r="CG108" s="11" t="b">
        <f t="shared" si="54"/>
        <v>0</v>
      </c>
      <c r="CH108" s="11" t="b">
        <f t="shared" si="54"/>
        <v>0</v>
      </c>
      <c r="CI108" s="11" t="b">
        <f t="shared" si="54"/>
        <v>0</v>
      </c>
      <c r="CJ108" s="11" t="b">
        <f t="shared" si="54"/>
        <v>0</v>
      </c>
      <c r="CK108" s="11" t="b">
        <f t="shared" si="54"/>
        <v>0</v>
      </c>
      <c r="CL108" s="11" t="b">
        <f t="shared" si="54"/>
        <v>1</v>
      </c>
      <c r="CM108" s="11" t="b">
        <f t="shared" si="54"/>
        <v>0</v>
      </c>
      <c r="CN108" s="11" t="b">
        <f t="shared" si="54"/>
        <v>0</v>
      </c>
      <c r="CO108" s="11" t="b">
        <f t="shared" si="53"/>
        <v>0</v>
      </c>
      <c r="CP108" s="11" t="b">
        <f t="shared" si="48"/>
        <v>0</v>
      </c>
      <c r="CQ108" s="11" t="b">
        <f t="shared" si="47"/>
        <v>0</v>
      </c>
      <c r="CR108" t="s">
        <v>841</v>
      </c>
    </row>
    <row r="109" spans="1:96">
      <c r="A109" t="s">
        <v>842</v>
      </c>
      <c r="B109" t="s">
        <v>843</v>
      </c>
      <c r="C109" t="s">
        <v>802</v>
      </c>
      <c r="D109" t="s">
        <v>70</v>
      </c>
      <c r="E109" t="s">
        <v>55</v>
      </c>
      <c r="F109" t="s">
        <v>56</v>
      </c>
      <c r="G109">
        <f t="shared" si="58"/>
        <v>0</v>
      </c>
      <c r="H109">
        <f t="shared" si="58"/>
        <v>0</v>
      </c>
      <c r="I109">
        <f t="shared" si="58"/>
        <v>0</v>
      </c>
      <c r="J109">
        <f t="shared" si="58"/>
        <v>1</v>
      </c>
      <c r="K109">
        <f t="shared" si="37"/>
        <v>1</v>
      </c>
      <c r="L109" t="s">
        <v>72</v>
      </c>
      <c r="M109" t="s">
        <v>844</v>
      </c>
      <c r="N109" t="str">
        <f t="shared" si="38"/>
        <v>France</v>
      </c>
      <c r="O109" t="s">
        <v>74</v>
      </c>
      <c r="P109" t="s">
        <v>60</v>
      </c>
      <c r="Q109">
        <v>1</v>
      </c>
      <c r="R109">
        <v>3</v>
      </c>
      <c r="S109">
        <v>4</v>
      </c>
      <c r="T109">
        <v>4</v>
      </c>
      <c r="U109">
        <v>4</v>
      </c>
      <c r="V109">
        <v>4</v>
      </c>
      <c r="W109">
        <v>5</v>
      </c>
      <c r="X109">
        <f t="shared" si="39"/>
        <v>-8.3333333333333329E-2</v>
      </c>
      <c r="Y109">
        <f t="shared" si="40"/>
        <v>-4.1666666666666664E-2</v>
      </c>
      <c r="Z109">
        <v>4</v>
      </c>
      <c r="AA109">
        <v>6</v>
      </c>
      <c r="AB109">
        <v>4</v>
      </c>
      <c r="AC109">
        <v>6</v>
      </c>
      <c r="AD109">
        <v>5</v>
      </c>
      <c r="AE109">
        <v>6</v>
      </c>
      <c r="AF109">
        <v>3</v>
      </c>
      <c r="AG109">
        <v>0</v>
      </c>
      <c r="AH109">
        <v>6</v>
      </c>
      <c r="AI109" s="35">
        <v>3</v>
      </c>
      <c r="AJ109">
        <v>4</v>
      </c>
      <c r="AK109">
        <v>4</v>
      </c>
      <c r="AL109">
        <v>2</v>
      </c>
      <c r="AM109">
        <v>5</v>
      </c>
      <c r="AN109">
        <v>3</v>
      </c>
      <c r="AO109">
        <v>5</v>
      </c>
      <c r="AP109">
        <v>6</v>
      </c>
      <c r="AQ109">
        <v>0</v>
      </c>
      <c r="AR109">
        <v>1</v>
      </c>
      <c r="AS109">
        <v>1</v>
      </c>
      <c r="AT109">
        <v>1</v>
      </c>
      <c r="AU109">
        <v>1</v>
      </c>
      <c r="AV109">
        <f t="shared" si="41"/>
        <v>0.8</v>
      </c>
      <c r="AW109">
        <v>6</v>
      </c>
      <c r="AX109">
        <v>5</v>
      </c>
      <c r="AY109">
        <f t="shared" si="55"/>
        <v>4</v>
      </c>
      <c r="AZ109">
        <f t="shared" si="42"/>
        <v>1</v>
      </c>
      <c r="BA109">
        <f t="shared" si="56"/>
        <v>5</v>
      </c>
      <c r="BB109">
        <f t="shared" si="43"/>
        <v>1</v>
      </c>
      <c r="BC109" t="s">
        <v>297</v>
      </c>
      <c r="BD109" t="s">
        <v>326</v>
      </c>
      <c r="BE109" t="s">
        <v>836</v>
      </c>
      <c r="BF109">
        <v>1</v>
      </c>
      <c r="BH109">
        <f t="shared" si="36"/>
        <v>1</v>
      </c>
      <c r="BI109">
        <v>1</v>
      </c>
      <c r="BJ109">
        <v>2</v>
      </c>
      <c r="BK109">
        <f t="shared" si="44"/>
        <v>1</v>
      </c>
      <c r="BL109" t="s">
        <v>300</v>
      </c>
      <c r="BM109" t="s">
        <v>301</v>
      </c>
      <c r="BN109" s="1">
        <v>6.053240740740741E-3</v>
      </c>
      <c r="BP109" s="5" t="s">
        <v>1041</v>
      </c>
      <c r="BR109" s="11" t="b">
        <f t="shared" si="57"/>
        <v>0</v>
      </c>
      <c r="BS109" s="11" t="b">
        <f t="shared" si="57"/>
        <v>0</v>
      </c>
      <c r="BT109" s="11" t="b">
        <f t="shared" si="57"/>
        <v>0</v>
      </c>
      <c r="BU109" s="11" t="b">
        <f t="shared" si="57"/>
        <v>0</v>
      </c>
      <c r="BV109" s="11" t="b">
        <f t="shared" si="59"/>
        <v>0</v>
      </c>
      <c r="BW109" s="11" t="b">
        <f t="shared" si="59"/>
        <v>0</v>
      </c>
      <c r="BZ109" s="11" t="b">
        <f t="shared" si="45"/>
        <v>0</v>
      </c>
      <c r="CA109" s="11" t="b">
        <f t="shared" si="46"/>
        <v>0</v>
      </c>
      <c r="CB109" s="11" t="b">
        <f t="shared" si="54"/>
        <v>0</v>
      </c>
      <c r="CC109" s="11" t="b">
        <f t="shared" si="54"/>
        <v>0</v>
      </c>
      <c r="CD109" s="11" t="b">
        <f t="shared" si="54"/>
        <v>0</v>
      </c>
      <c r="CE109" s="11" t="b">
        <f t="shared" si="54"/>
        <v>0</v>
      </c>
      <c r="CF109" s="11" t="b">
        <f t="shared" si="54"/>
        <v>0</v>
      </c>
      <c r="CG109" s="11" t="b">
        <f t="shared" si="54"/>
        <v>0</v>
      </c>
      <c r="CH109" s="11" t="b">
        <f t="shared" si="54"/>
        <v>0</v>
      </c>
      <c r="CI109" s="11" t="b">
        <f t="shared" si="54"/>
        <v>0</v>
      </c>
      <c r="CJ109" s="11" t="b">
        <f t="shared" si="54"/>
        <v>0</v>
      </c>
      <c r="CK109" s="11" t="b">
        <f t="shared" si="54"/>
        <v>0</v>
      </c>
      <c r="CL109" s="11" t="b">
        <f t="shared" si="54"/>
        <v>0</v>
      </c>
      <c r="CM109" s="11" t="b">
        <f t="shared" si="54"/>
        <v>0</v>
      </c>
      <c r="CN109" s="11" t="b">
        <f t="shared" si="54"/>
        <v>0</v>
      </c>
      <c r="CO109" s="11" t="b">
        <f t="shared" si="53"/>
        <v>0</v>
      </c>
      <c r="CP109" s="11" t="b">
        <f t="shared" si="48"/>
        <v>0</v>
      </c>
      <c r="CQ109" s="11" t="b">
        <f t="shared" si="47"/>
        <v>0</v>
      </c>
    </row>
    <row r="110" spans="1:96">
      <c r="A110" t="s">
        <v>845</v>
      </c>
      <c r="B110" t="s">
        <v>846</v>
      </c>
      <c r="C110" t="s">
        <v>802</v>
      </c>
      <c r="D110" t="s">
        <v>70</v>
      </c>
      <c r="E110" t="s">
        <v>71</v>
      </c>
      <c r="F110" t="s">
        <v>56</v>
      </c>
      <c r="G110">
        <f t="shared" si="58"/>
        <v>0</v>
      </c>
      <c r="H110">
        <f t="shared" si="58"/>
        <v>0</v>
      </c>
      <c r="I110">
        <f t="shared" si="58"/>
        <v>0</v>
      </c>
      <c r="J110">
        <f t="shared" si="58"/>
        <v>1</v>
      </c>
      <c r="K110">
        <f t="shared" si="37"/>
        <v>1</v>
      </c>
      <c r="L110" t="s">
        <v>72</v>
      </c>
      <c r="M110" t="s">
        <v>84</v>
      </c>
      <c r="N110" t="str">
        <f t="shared" si="38"/>
        <v>United States</v>
      </c>
      <c r="O110" t="s">
        <v>74</v>
      </c>
      <c r="P110" t="s">
        <v>60</v>
      </c>
      <c r="Q110">
        <v>2</v>
      </c>
      <c r="R110">
        <v>1</v>
      </c>
      <c r="S110">
        <v>1</v>
      </c>
      <c r="T110">
        <v>2</v>
      </c>
      <c r="U110">
        <v>3</v>
      </c>
      <c r="V110">
        <v>3</v>
      </c>
      <c r="W110">
        <v>4</v>
      </c>
      <c r="X110">
        <f t="shared" si="39"/>
        <v>0</v>
      </c>
      <c r="Y110">
        <f t="shared" si="40"/>
        <v>-8.3333333333333329E-2</v>
      </c>
      <c r="Z110">
        <v>1</v>
      </c>
      <c r="AA110">
        <v>6</v>
      </c>
      <c r="AB110">
        <v>6</v>
      </c>
      <c r="AC110">
        <v>6</v>
      </c>
      <c r="AD110">
        <v>6</v>
      </c>
      <c r="AE110">
        <v>6</v>
      </c>
      <c r="AF110">
        <v>6</v>
      </c>
      <c r="AG110">
        <v>0</v>
      </c>
      <c r="AH110">
        <v>6</v>
      </c>
      <c r="AI110" s="35">
        <v>4</v>
      </c>
      <c r="AJ110">
        <v>3</v>
      </c>
      <c r="AK110">
        <v>3</v>
      </c>
      <c r="AL110">
        <v>1</v>
      </c>
      <c r="AM110">
        <v>6</v>
      </c>
      <c r="AN110">
        <v>3</v>
      </c>
      <c r="AO110">
        <v>5</v>
      </c>
      <c r="AP110">
        <v>5</v>
      </c>
      <c r="AQ110">
        <v>0</v>
      </c>
      <c r="AR110">
        <v>1</v>
      </c>
      <c r="AS110">
        <v>4</v>
      </c>
      <c r="AT110">
        <v>1</v>
      </c>
      <c r="AU110">
        <v>0</v>
      </c>
      <c r="AV110">
        <f t="shared" si="41"/>
        <v>1.2</v>
      </c>
      <c r="AW110">
        <v>6</v>
      </c>
      <c r="AX110">
        <v>6</v>
      </c>
      <c r="AY110">
        <f t="shared" si="55"/>
        <v>3.75</v>
      </c>
      <c r="AZ110">
        <f t="shared" si="42"/>
        <v>1</v>
      </c>
      <c r="BA110">
        <f t="shared" si="56"/>
        <v>5.375</v>
      </c>
      <c r="BB110">
        <f t="shared" si="43"/>
        <v>1</v>
      </c>
      <c r="BC110" t="s">
        <v>61</v>
      </c>
      <c r="BD110" t="s">
        <v>473</v>
      </c>
      <c r="BE110" t="s">
        <v>487</v>
      </c>
      <c r="BF110">
        <v>0</v>
      </c>
      <c r="BG110">
        <v>0</v>
      </c>
      <c r="BH110">
        <f t="shared" si="36"/>
        <v>0</v>
      </c>
      <c r="BI110">
        <v>2</v>
      </c>
      <c r="BJ110">
        <v>3</v>
      </c>
      <c r="BK110">
        <f t="shared" si="44"/>
        <v>1</v>
      </c>
      <c r="BL110" t="s">
        <v>847</v>
      </c>
      <c r="BM110" t="s">
        <v>236</v>
      </c>
      <c r="BN110" s="1">
        <v>3.6111111111111114E-3</v>
      </c>
      <c r="BO110" t="s">
        <v>848</v>
      </c>
      <c r="BP110" s="5" t="s">
        <v>1042</v>
      </c>
      <c r="BR110" s="11" t="b">
        <f t="shared" si="57"/>
        <v>0</v>
      </c>
      <c r="BS110" s="11" t="b">
        <f t="shared" si="57"/>
        <v>0</v>
      </c>
      <c r="BT110" s="11" t="b">
        <f t="shared" si="57"/>
        <v>0</v>
      </c>
      <c r="BU110" s="11" t="b">
        <f t="shared" si="57"/>
        <v>0</v>
      </c>
      <c r="BV110" s="11" t="b">
        <f t="shared" si="59"/>
        <v>0</v>
      </c>
      <c r="BW110" s="11" t="b">
        <f t="shared" si="59"/>
        <v>0</v>
      </c>
      <c r="BX110" s="5" t="s">
        <v>1045</v>
      </c>
      <c r="BY110" s="5" t="s">
        <v>1073</v>
      </c>
      <c r="BZ110" s="11" t="b">
        <f t="shared" si="45"/>
        <v>0</v>
      </c>
      <c r="CA110" s="11" t="b">
        <f t="shared" si="46"/>
        <v>0</v>
      </c>
      <c r="CB110" s="11" t="b">
        <f t="shared" si="54"/>
        <v>0</v>
      </c>
      <c r="CC110" s="11" t="b">
        <f t="shared" si="54"/>
        <v>1</v>
      </c>
      <c r="CD110" s="11" t="b">
        <f t="shared" si="54"/>
        <v>0</v>
      </c>
      <c r="CE110" s="11" t="b">
        <f t="shared" si="54"/>
        <v>0</v>
      </c>
      <c r="CF110" s="11" t="b">
        <f t="shared" si="54"/>
        <v>0</v>
      </c>
      <c r="CG110" s="11" t="b">
        <f t="shared" si="54"/>
        <v>0</v>
      </c>
      <c r="CH110" s="11" t="b">
        <f t="shared" si="54"/>
        <v>0</v>
      </c>
      <c r="CI110" s="11" t="b">
        <f t="shared" si="54"/>
        <v>0</v>
      </c>
      <c r="CJ110" s="11" t="b">
        <f t="shared" si="54"/>
        <v>0</v>
      </c>
      <c r="CK110" s="11" t="b">
        <f t="shared" si="54"/>
        <v>0</v>
      </c>
      <c r="CL110" s="11" t="b">
        <f t="shared" si="54"/>
        <v>1</v>
      </c>
      <c r="CM110" s="11" t="b">
        <f t="shared" si="54"/>
        <v>0</v>
      </c>
      <c r="CN110" s="11" t="b">
        <f t="shared" si="54"/>
        <v>0</v>
      </c>
      <c r="CO110" s="11" t="b">
        <f t="shared" si="53"/>
        <v>0</v>
      </c>
      <c r="CP110" s="11" t="b">
        <f t="shared" si="48"/>
        <v>1</v>
      </c>
      <c r="CQ110" s="11" t="b">
        <f t="shared" si="47"/>
        <v>0</v>
      </c>
    </row>
    <row r="111" spans="1:96">
      <c r="A111" t="s">
        <v>849</v>
      </c>
      <c r="B111" t="s">
        <v>850</v>
      </c>
      <c r="C111" t="s">
        <v>802</v>
      </c>
      <c r="D111" t="s">
        <v>70</v>
      </c>
      <c r="E111" t="s">
        <v>82</v>
      </c>
      <c r="F111" t="s">
        <v>132</v>
      </c>
      <c r="G111">
        <f t="shared" si="58"/>
        <v>1</v>
      </c>
      <c r="H111">
        <f t="shared" si="58"/>
        <v>0</v>
      </c>
      <c r="I111">
        <f t="shared" si="58"/>
        <v>0</v>
      </c>
      <c r="J111">
        <f t="shared" si="58"/>
        <v>0</v>
      </c>
      <c r="K111">
        <f t="shared" si="37"/>
        <v>1</v>
      </c>
      <c r="L111" t="s">
        <v>96</v>
      </c>
      <c r="M111" t="s">
        <v>492</v>
      </c>
      <c r="N111" t="str">
        <f t="shared" si="38"/>
        <v>Estonia</v>
      </c>
      <c r="O111" t="s">
        <v>74</v>
      </c>
      <c r="P111" t="s">
        <v>60</v>
      </c>
      <c r="Q111">
        <v>2</v>
      </c>
      <c r="R111">
        <v>2</v>
      </c>
      <c r="S111">
        <v>3</v>
      </c>
      <c r="T111">
        <v>2</v>
      </c>
      <c r="U111">
        <v>3</v>
      </c>
      <c r="V111">
        <v>2</v>
      </c>
      <c r="W111">
        <v>5</v>
      </c>
      <c r="X111">
        <f t="shared" si="39"/>
        <v>4.1666666666666664E-2</v>
      </c>
      <c r="Y111">
        <f t="shared" si="40"/>
        <v>-0.16666666666666666</v>
      </c>
      <c r="Z111">
        <v>6</v>
      </c>
      <c r="AA111">
        <v>6</v>
      </c>
      <c r="AB111">
        <v>4</v>
      </c>
      <c r="AC111">
        <v>5</v>
      </c>
      <c r="AD111">
        <v>4</v>
      </c>
      <c r="AE111">
        <v>6</v>
      </c>
      <c r="AF111">
        <v>5</v>
      </c>
      <c r="AG111">
        <v>0</v>
      </c>
      <c r="AH111">
        <v>6</v>
      </c>
      <c r="AI111" s="35">
        <v>5</v>
      </c>
      <c r="AJ111">
        <v>6</v>
      </c>
      <c r="AK111">
        <v>6</v>
      </c>
      <c r="AL111">
        <v>6</v>
      </c>
      <c r="AM111">
        <v>6</v>
      </c>
      <c r="AN111">
        <v>6</v>
      </c>
      <c r="AO111">
        <v>5</v>
      </c>
      <c r="AP111">
        <v>5</v>
      </c>
      <c r="AQ111">
        <v>5</v>
      </c>
      <c r="AR111">
        <v>5</v>
      </c>
      <c r="AS111">
        <v>5</v>
      </c>
      <c r="AT111">
        <v>5</v>
      </c>
      <c r="AU111">
        <v>5</v>
      </c>
      <c r="AV111">
        <f t="shared" si="41"/>
        <v>5</v>
      </c>
      <c r="AW111">
        <v>6</v>
      </c>
      <c r="AX111">
        <v>6</v>
      </c>
      <c r="AY111">
        <f t="shared" si="55"/>
        <v>5.625</v>
      </c>
      <c r="AZ111">
        <f t="shared" si="42"/>
        <v>1</v>
      </c>
      <c r="BA111">
        <f t="shared" si="56"/>
        <v>5.25</v>
      </c>
      <c r="BB111">
        <f t="shared" si="43"/>
        <v>1</v>
      </c>
      <c r="BC111" t="s">
        <v>61</v>
      </c>
      <c r="BD111" t="s">
        <v>320</v>
      </c>
      <c r="BE111" t="s">
        <v>851</v>
      </c>
      <c r="BF111">
        <v>1</v>
      </c>
      <c r="BH111">
        <f t="shared" si="36"/>
        <v>1</v>
      </c>
      <c r="BI111">
        <v>2</v>
      </c>
      <c r="BJ111">
        <v>4</v>
      </c>
      <c r="BK111">
        <f t="shared" si="44"/>
        <v>1</v>
      </c>
      <c r="BL111" t="s">
        <v>564</v>
      </c>
      <c r="BM111" t="s">
        <v>236</v>
      </c>
      <c r="BN111" s="1">
        <v>4.1203703703703706E-3</v>
      </c>
      <c r="BP111" s="5" t="s">
        <v>1041</v>
      </c>
      <c r="BR111" s="11" t="b">
        <f t="shared" si="57"/>
        <v>0</v>
      </c>
      <c r="BS111" s="11" t="b">
        <f t="shared" si="57"/>
        <v>0</v>
      </c>
      <c r="BT111" s="11" t="b">
        <f t="shared" si="57"/>
        <v>0</v>
      </c>
      <c r="BU111" s="11" t="b">
        <f t="shared" si="57"/>
        <v>0</v>
      </c>
      <c r="BV111" s="11" t="b">
        <f t="shared" si="59"/>
        <v>0</v>
      </c>
      <c r="BW111" s="11" t="b">
        <f t="shared" si="59"/>
        <v>0</v>
      </c>
      <c r="BZ111" s="11" t="b">
        <f t="shared" si="45"/>
        <v>0</v>
      </c>
      <c r="CA111" s="11" t="b">
        <f t="shared" si="46"/>
        <v>0</v>
      </c>
      <c r="CB111" s="11" t="b">
        <f t="shared" si="54"/>
        <v>0</v>
      </c>
      <c r="CC111" s="11" t="b">
        <f t="shared" ref="CB111:CN129" si="60">ISNUMBER(SEARCH(CC$2,$BX111))</f>
        <v>0</v>
      </c>
      <c r="CD111" s="11" t="b">
        <f t="shared" si="60"/>
        <v>0</v>
      </c>
      <c r="CE111" s="11" t="b">
        <f t="shared" si="60"/>
        <v>0</v>
      </c>
      <c r="CF111" s="11" t="b">
        <f t="shared" si="60"/>
        <v>0</v>
      </c>
      <c r="CG111" s="11" t="b">
        <f t="shared" si="60"/>
        <v>0</v>
      </c>
      <c r="CH111" s="11" t="b">
        <f t="shared" si="60"/>
        <v>0</v>
      </c>
      <c r="CI111" s="11" t="b">
        <f t="shared" si="60"/>
        <v>0</v>
      </c>
      <c r="CJ111" s="11" t="b">
        <f t="shared" si="60"/>
        <v>0</v>
      </c>
      <c r="CK111" s="11" t="b">
        <f t="shared" si="60"/>
        <v>0</v>
      </c>
      <c r="CL111" s="11" t="b">
        <f t="shared" si="60"/>
        <v>0</v>
      </c>
      <c r="CM111" s="11" t="b">
        <f t="shared" si="60"/>
        <v>0</v>
      </c>
      <c r="CN111" s="11" t="b">
        <f t="shared" si="60"/>
        <v>0</v>
      </c>
      <c r="CO111" s="11" t="b">
        <f t="shared" si="53"/>
        <v>0</v>
      </c>
      <c r="CP111" s="11" t="b">
        <f t="shared" si="48"/>
        <v>0</v>
      </c>
      <c r="CQ111" s="11" t="b">
        <f t="shared" si="47"/>
        <v>0</v>
      </c>
    </row>
    <row r="112" spans="1:96">
      <c r="A112" t="s">
        <v>852</v>
      </c>
      <c r="B112" t="s">
        <v>853</v>
      </c>
      <c r="C112" t="s">
        <v>802</v>
      </c>
      <c r="D112" t="s">
        <v>70</v>
      </c>
      <c r="E112" t="s">
        <v>144</v>
      </c>
      <c r="F112" t="s">
        <v>83</v>
      </c>
      <c r="G112">
        <f t="shared" si="58"/>
        <v>0</v>
      </c>
      <c r="H112">
        <f t="shared" si="58"/>
        <v>0</v>
      </c>
      <c r="I112">
        <f t="shared" si="58"/>
        <v>1</v>
      </c>
      <c r="J112">
        <f t="shared" si="58"/>
        <v>0</v>
      </c>
      <c r="K112">
        <f t="shared" si="37"/>
        <v>1</v>
      </c>
      <c r="L112" t="s">
        <v>96</v>
      </c>
      <c r="M112" t="s">
        <v>109</v>
      </c>
      <c r="N112" t="str">
        <f t="shared" si="38"/>
        <v>UK</v>
      </c>
      <c r="O112" t="s">
        <v>74</v>
      </c>
      <c r="P112" t="s">
        <v>98</v>
      </c>
      <c r="Q112">
        <v>6</v>
      </c>
      <c r="R112">
        <v>3</v>
      </c>
      <c r="S112">
        <v>2</v>
      </c>
      <c r="T112">
        <v>0</v>
      </c>
      <c r="U112">
        <v>5</v>
      </c>
      <c r="V112">
        <v>0</v>
      </c>
      <c r="W112">
        <v>4</v>
      </c>
      <c r="X112">
        <f t="shared" si="39"/>
        <v>0.20833333333333334</v>
      </c>
      <c r="Y112">
        <f t="shared" si="40"/>
        <v>-0.375</v>
      </c>
      <c r="Z112">
        <v>5</v>
      </c>
      <c r="AA112">
        <v>4</v>
      </c>
      <c r="AB112">
        <v>4</v>
      </c>
      <c r="AC112">
        <v>5</v>
      </c>
      <c r="AD112">
        <v>6</v>
      </c>
      <c r="AE112">
        <v>6</v>
      </c>
      <c r="AF112">
        <v>4</v>
      </c>
      <c r="AG112">
        <v>0</v>
      </c>
      <c r="AH112">
        <v>6</v>
      </c>
      <c r="AI112" s="35">
        <v>6</v>
      </c>
      <c r="AJ112">
        <v>6</v>
      </c>
      <c r="AK112">
        <v>6</v>
      </c>
      <c r="AL112">
        <v>6</v>
      </c>
      <c r="AM112">
        <v>6</v>
      </c>
      <c r="AN112">
        <v>6</v>
      </c>
      <c r="AO112">
        <v>6</v>
      </c>
      <c r="AP112">
        <v>5</v>
      </c>
      <c r="AQ112">
        <v>6</v>
      </c>
      <c r="AR112">
        <v>6</v>
      </c>
      <c r="AS112">
        <v>6</v>
      </c>
      <c r="AT112">
        <v>6</v>
      </c>
      <c r="AU112">
        <v>6</v>
      </c>
      <c r="AV112">
        <f t="shared" si="41"/>
        <v>6</v>
      </c>
      <c r="AW112">
        <v>6</v>
      </c>
      <c r="AX112">
        <v>5</v>
      </c>
      <c r="AY112">
        <f t="shared" si="55"/>
        <v>5.875</v>
      </c>
      <c r="AZ112">
        <f t="shared" si="42"/>
        <v>1</v>
      </c>
      <c r="BA112">
        <f t="shared" si="56"/>
        <v>5</v>
      </c>
      <c r="BB112">
        <f t="shared" si="43"/>
        <v>1</v>
      </c>
      <c r="BC112" t="s">
        <v>297</v>
      </c>
      <c r="BD112" t="s">
        <v>733</v>
      </c>
      <c r="BE112" t="s">
        <v>854</v>
      </c>
      <c r="BF112">
        <v>4</v>
      </c>
      <c r="BH112">
        <f t="shared" si="36"/>
        <v>4</v>
      </c>
      <c r="BI112">
        <v>1</v>
      </c>
      <c r="BJ112">
        <v>5</v>
      </c>
      <c r="BK112">
        <f t="shared" si="44"/>
        <v>1</v>
      </c>
      <c r="BL112" t="s">
        <v>855</v>
      </c>
      <c r="BM112" t="s">
        <v>301</v>
      </c>
      <c r="BN112" s="1">
        <v>7.5000000000000006E-3</v>
      </c>
      <c r="BO112" t="s">
        <v>856</v>
      </c>
      <c r="BP112" s="5" t="s">
        <v>1051</v>
      </c>
      <c r="BR112" s="11" t="b">
        <f t="shared" si="57"/>
        <v>0</v>
      </c>
      <c r="BS112" s="11" t="b">
        <f t="shared" si="57"/>
        <v>0</v>
      </c>
      <c r="BT112" s="11" t="b">
        <f t="shared" si="57"/>
        <v>0</v>
      </c>
      <c r="BU112" s="11" t="b">
        <f t="shared" si="57"/>
        <v>0</v>
      </c>
      <c r="BV112" s="11" t="b">
        <f t="shared" si="59"/>
        <v>0</v>
      </c>
      <c r="BW112" s="11" t="b">
        <f t="shared" si="59"/>
        <v>0</v>
      </c>
      <c r="BX112" s="5" t="s">
        <v>1047</v>
      </c>
      <c r="BY112" s="5" t="s">
        <v>1062</v>
      </c>
      <c r="BZ112" s="11" t="b">
        <f t="shared" si="45"/>
        <v>0</v>
      </c>
      <c r="CA112" s="11" t="b">
        <f t="shared" si="46"/>
        <v>0</v>
      </c>
      <c r="CB112" s="11" t="b">
        <f t="shared" si="60"/>
        <v>1</v>
      </c>
      <c r="CC112" s="11" t="b">
        <f t="shared" si="60"/>
        <v>0</v>
      </c>
      <c r="CD112" s="11" t="b">
        <f t="shared" si="60"/>
        <v>0</v>
      </c>
      <c r="CE112" s="11" t="b">
        <f t="shared" si="60"/>
        <v>0</v>
      </c>
      <c r="CF112" s="11" t="b">
        <f t="shared" si="60"/>
        <v>0</v>
      </c>
      <c r="CG112" s="11" t="b">
        <f t="shared" si="60"/>
        <v>0</v>
      </c>
      <c r="CH112" s="11" t="b">
        <f t="shared" si="60"/>
        <v>0</v>
      </c>
      <c r="CI112" s="11" t="b">
        <f t="shared" si="60"/>
        <v>0</v>
      </c>
      <c r="CJ112" s="11" t="b">
        <f t="shared" si="60"/>
        <v>0</v>
      </c>
      <c r="CK112" s="11" t="b">
        <f t="shared" si="60"/>
        <v>0</v>
      </c>
      <c r="CL112" s="11" t="b">
        <f t="shared" si="60"/>
        <v>0</v>
      </c>
      <c r="CM112" s="11" t="b">
        <f t="shared" si="60"/>
        <v>0</v>
      </c>
      <c r="CN112" s="11" t="b">
        <f t="shared" si="60"/>
        <v>0</v>
      </c>
      <c r="CO112" s="11" t="b">
        <f t="shared" si="53"/>
        <v>0</v>
      </c>
      <c r="CP112" s="11" t="b">
        <f t="shared" si="48"/>
        <v>0</v>
      </c>
      <c r="CQ112" s="11" t="b">
        <f t="shared" si="47"/>
        <v>1</v>
      </c>
      <c r="CR112" t="s">
        <v>857</v>
      </c>
    </row>
    <row r="113" spans="1:96">
      <c r="A113" t="s">
        <v>858</v>
      </c>
      <c r="B113" t="s">
        <v>859</v>
      </c>
      <c r="C113" t="s">
        <v>802</v>
      </c>
      <c r="D113" t="s">
        <v>81</v>
      </c>
      <c r="E113" t="s">
        <v>71</v>
      </c>
      <c r="F113" t="s">
        <v>56</v>
      </c>
      <c r="G113">
        <f t="shared" si="58"/>
        <v>0</v>
      </c>
      <c r="H113">
        <f t="shared" si="58"/>
        <v>0</v>
      </c>
      <c r="I113">
        <f t="shared" si="58"/>
        <v>0</v>
      </c>
      <c r="J113">
        <f t="shared" si="58"/>
        <v>1</v>
      </c>
      <c r="K113">
        <f t="shared" si="37"/>
        <v>1</v>
      </c>
      <c r="L113" t="s">
        <v>96</v>
      </c>
      <c r="M113" t="s">
        <v>73</v>
      </c>
      <c r="N113" t="str">
        <f t="shared" si="38"/>
        <v>USA</v>
      </c>
      <c r="O113" t="s">
        <v>59</v>
      </c>
      <c r="P113" t="s">
        <v>60</v>
      </c>
      <c r="Q113">
        <v>6</v>
      </c>
      <c r="R113">
        <v>0</v>
      </c>
      <c r="S113">
        <v>0</v>
      </c>
      <c r="T113">
        <v>0</v>
      </c>
      <c r="U113">
        <v>1</v>
      </c>
      <c r="V113">
        <v>3</v>
      </c>
      <c r="W113">
        <v>0</v>
      </c>
      <c r="X113">
        <f t="shared" si="39"/>
        <v>0.25</v>
      </c>
      <c r="Y113">
        <f t="shared" si="40"/>
        <v>8.3333333333333329E-2</v>
      </c>
      <c r="Z113">
        <v>2</v>
      </c>
      <c r="AA113">
        <v>5</v>
      </c>
      <c r="AB113">
        <v>3</v>
      </c>
      <c r="AC113">
        <v>4</v>
      </c>
      <c r="AD113">
        <v>2</v>
      </c>
      <c r="AE113">
        <v>4</v>
      </c>
      <c r="AF113">
        <v>2</v>
      </c>
      <c r="AG113">
        <v>4</v>
      </c>
      <c r="AH113">
        <v>2</v>
      </c>
      <c r="AI113" s="35">
        <v>4</v>
      </c>
      <c r="AJ113">
        <v>3</v>
      </c>
      <c r="AK113">
        <v>4</v>
      </c>
      <c r="AL113">
        <v>4</v>
      </c>
      <c r="AM113">
        <v>5</v>
      </c>
      <c r="AN113">
        <v>5</v>
      </c>
      <c r="AO113">
        <v>5</v>
      </c>
      <c r="AP113">
        <v>2</v>
      </c>
      <c r="AQ113">
        <v>2</v>
      </c>
      <c r="AR113">
        <v>1</v>
      </c>
      <c r="AS113">
        <v>4</v>
      </c>
      <c r="AT113">
        <v>1</v>
      </c>
      <c r="AU113">
        <v>1</v>
      </c>
      <c r="AV113">
        <f t="shared" si="41"/>
        <v>1.8</v>
      </c>
      <c r="AW113">
        <v>6</v>
      </c>
      <c r="AX113">
        <v>3</v>
      </c>
      <c r="AY113">
        <f t="shared" si="55"/>
        <v>4</v>
      </c>
      <c r="AZ113">
        <f t="shared" si="42"/>
        <v>1</v>
      </c>
      <c r="BA113">
        <f t="shared" si="56"/>
        <v>3</v>
      </c>
      <c r="BB113">
        <f t="shared" si="43"/>
        <v>0</v>
      </c>
      <c r="BC113" t="s">
        <v>282</v>
      </c>
      <c r="BD113" t="s">
        <v>860</v>
      </c>
      <c r="BE113" t="s">
        <v>368</v>
      </c>
      <c r="BF113">
        <v>2</v>
      </c>
      <c r="BH113">
        <f t="shared" si="36"/>
        <v>2</v>
      </c>
      <c r="BI113">
        <v>1</v>
      </c>
      <c r="BJ113">
        <v>2</v>
      </c>
      <c r="BK113">
        <f t="shared" si="44"/>
        <v>1</v>
      </c>
      <c r="BL113" t="s">
        <v>292</v>
      </c>
      <c r="BM113" t="s">
        <v>286</v>
      </c>
      <c r="BN113" s="1">
        <v>6.6782407407407415E-3</v>
      </c>
      <c r="BP113" s="5" t="s">
        <v>1041</v>
      </c>
      <c r="BR113" s="11" t="b">
        <f t="shared" si="57"/>
        <v>0</v>
      </c>
      <c r="BS113" s="11" t="b">
        <f t="shared" si="57"/>
        <v>0</v>
      </c>
      <c r="BT113" s="11" t="b">
        <f t="shared" si="57"/>
        <v>0</v>
      </c>
      <c r="BU113" s="11" t="b">
        <f t="shared" si="57"/>
        <v>0</v>
      </c>
      <c r="BV113" s="11" t="b">
        <f t="shared" si="59"/>
        <v>0</v>
      </c>
      <c r="BW113" s="11" t="b">
        <f t="shared" si="59"/>
        <v>0</v>
      </c>
      <c r="BZ113" s="11" t="b">
        <f t="shared" si="45"/>
        <v>0</v>
      </c>
      <c r="CA113" s="11" t="b">
        <f t="shared" si="46"/>
        <v>0</v>
      </c>
      <c r="CB113" s="11" t="b">
        <f t="shared" si="60"/>
        <v>0</v>
      </c>
      <c r="CC113" s="11" t="b">
        <f t="shared" si="60"/>
        <v>0</v>
      </c>
      <c r="CD113" s="11" t="b">
        <f t="shared" si="60"/>
        <v>0</v>
      </c>
      <c r="CE113" s="11" t="b">
        <f t="shared" si="60"/>
        <v>0</v>
      </c>
      <c r="CF113" s="11" t="b">
        <f t="shared" si="60"/>
        <v>0</v>
      </c>
      <c r="CG113" s="11" t="b">
        <f t="shared" si="60"/>
        <v>0</v>
      </c>
      <c r="CH113" s="11" t="b">
        <f t="shared" si="60"/>
        <v>0</v>
      </c>
      <c r="CI113" s="11" t="b">
        <f t="shared" si="60"/>
        <v>0</v>
      </c>
      <c r="CJ113" s="11" t="b">
        <f t="shared" si="60"/>
        <v>0</v>
      </c>
      <c r="CK113" s="11" t="b">
        <f t="shared" si="60"/>
        <v>0</v>
      </c>
      <c r="CL113" s="11" t="b">
        <f t="shared" si="60"/>
        <v>0</v>
      </c>
      <c r="CM113" s="11" t="b">
        <f t="shared" si="60"/>
        <v>0</v>
      </c>
      <c r="CN113" s="11" t="b">
        <f t="shared" si="60"/>
        <v>0</v>
      </c>
      <c r="CO113" s="11" t="b">
        <f t="shared" si="53"/>
        <v>0</v>
      </c>
      <c r="CP113" s="11" t="b">
        <f t="shared" si="48"/>
        <v>0</v>
      </c>
      <c r="CQ113" s="11" t="b">
        <f t="shared" si="47"/>
        <v>0</v>
      </c>
    </row>
    <row r="114" spans="1:96">
      <c r="A114" t="s">
        <v>861</v>
      </c>
      <c r="B114" t="s">
        <v>862</v>
      </c>
      <c r="C114" t="s">
        <v>802</v>
      </c>
      <c r="D114" t="s">
        <v>70</v>
      </c>
      <c r="E114" t="s">
        <v>55</v>
      </c>
      <c r="F114" t="s">
        <v>56</v>
      </c>
      <c r="G114">
        <f t="shared" si="58"/>
        <v>0</v>
      </c>
      <c r="H114">
        <f t="shared" si="58"/>
        <v>0</v>
      </c>
      <c r="I114">
        <f t="shared" si="58"/>
        <v>0</v>
      </c>
      <c r="J114">
        <f t="shared" si="58"/>
        <v>1</v>
      </c>
      <c r="K114">
        <f t="shared" si="37"/>
        <v>1</v>
      </c>
      <c r="L114" t="s">
        <v>72</v>
      </c>
      <c r="M114" t="s">
        <v>125</v>
      </c>
      <c r="N114" t="str">
        <f t="shared" si="38"/>
        <v>United Kingdom</v>
      </c>
      <c r="O114" t="s">
        <v>59</v>
      </c>
      <c r="P114" t="s">
        <v>98</v>
      </c>
      <c r="Q114">
        <v>4</v>
      </c>
      <c r="R114">
        <v>3</v>
      </c>
      <c r="S114">
        <v>2</v>
      </c>
      <c r="T114">
        <v>3</v>
      </c>
      <c r="U114">
        <v>5</v>
      </c>
      <c r="V114">
        <v>2</v>
      </c>
      <c r="W114">
        <v>2</v>
      </c>
      <c r="X114">
        <f t="shared" si="39"/>
        <v>0</v>
      </c>
      <c r="Y114">
        <f t="shared" si="40"/>
        <v>-8.3333333333333329E-2</v>
      </c>
      <c r="Z114">
        <v>3</v>
      </c>
      <c r="AA114">
        <v>5</v>
      </c>
      <c r="AB114">
        <v>4</v>
      </c>
      <c r="AC114">
        <v>5</v>
      </c>
      <c r="AD114">
        <v>3</v>
      </c>
      <c r="AE114">
        <v>6</v>
      </c>
      <c r="AF114">
        <v>3</v>
      </c>
      <c r="AG114">
        <v>3</v>
      </c>
      <c r="AH114">
        <v>3</v>
      </c>
      <c r="AI114" s="35">
        <v>5</v>
      </c>
      <c r="AJ114">
        <v>1</v>
      </c>
      <c r="AK114">
        <v>4</v>
      </c>
      <c r="AL114">
        <v>3</v>
      </c>
      <c r="AM114">
        <v>5</v>
      </c>
      <c r="AN114">
        <v>5</v>
      </c>
      <c r="AO114">
        <v>4</v>
      </c>
      <c r="AP114">
        <v>4</v>
      </c>
      <c r="AQ114">
        <v>2</v>
      </c>
      <c r="AR114">
        <v>1</v>
      </c>
      <c r="AS114">
        <v>1</v>
      </c>
      <c r="AT114">
        <v>1</v>
      </c>
      <c r="AU114">
        <v>1</v>
      </c>
      <c r="AV114">
        <f t="shared" si="41"/>
        <v>1.2</v>
      </c>
      <c r="AW114">
        <v>6</v>
      </c>
      <c r="AX114">
        <v>4</v>
      </c>
      <c r="AY114">
        <f t="shared" si="55"/>
        <v>3.875</v>
      </c>
      <c r="AZ114">
        <f t="shared" si="42"/>
        <v>1</v>
      </c>
      <c r="BA114">
        <f t="shared" si="56"/>
        <v>4</v>
      </c>
      <c r="BB114">
        <f t="shared" si="43"/>
        <v>1</v>
      </c>
      <c r="BC114" t="s">
        <v>282</v>
      </c>
      <c r="BD114" t="s">
        <v>473</v>
      </c>
      <c r="BE114" t="s">
        <v>571</v>
      </c>
      <c r="BF114">
        <v>1</v>
      </c>
      <c r="BH114">
        <f>IF(BG114="",BF114,BG114)</f>
        <v>1</v>
      </c>
      <c r="BI114">
        <v>1</v>
      </c>
      <c r="BJ114">
        <v>1</v>
      </c>
      <c r="BK114">
        <f t="shared" si="44"/>
        <v>0</v>
      </c>
      <c r="BL114" t="s">
        <v>285</v>
      </c>
      <c r="BM114" t="s">
        <v>286</v>
      </c>
      <c r="BN114" s="1">
        <v>2.3842592592592591E-3</v>
      </c>
      <c r="BP114" s="5" t="s">
        <v>1041</v>
      </c>
      <c r="BR114" s="11" t="b">
        <f t="shared" si="57"/>
        <v>0</v>
      </c>
      <c r="BS114" s="11" t="b">
        <f t="shared" si="57"/>
        <v>0</v>
      </c>
      <c r="BT114" s="11" t="b">
        <f t="shared" si="57"/>
        <v>0</v>
      </c>
      <c r="BU114" s="11" t="b">
        <f t="shared" si="57"/>
        <v>0</v>
      </c>
      <c r="BV114" s="11" t="b">
        <f t="shared" si="59"/>
        <v>0</v>
      </c>
      <c r="BW114" s="11" t="b">
        <f t="shared" si="59"/>
        <v>0</v>
      </c>
      <c r="BZ114" s="11" t="b">
        <f t="shared" si="45"/>
        <v>0</v>
      </c>
      <c r="CA114" s="11" t="b">
        <f t="shared" si="46"/>
        <v>0</v>
      </c>
      <c r="CB114" s="11" t="b">
        <f t="shared" si="60"/>
        <v>0</v>
      </c>
      <c r="CC114" s="11" t="b">
        <f t="shared" si="60"/>
        <v>0</v>
      </c>
      <c r="CD114" s="11" t="b">
        <f t="shared" si="60"/>
        <v>0</v>
      </c>
      <c r="CE114" s="11" t="b">
        <f t="shared" si="60"/>
        <v>0</v>
      </c>
      <c r="CF114" s="11" t="b">
        <f t="shared" si="60"/>
        <v>0</v>
      </c>
      <c r="CG114" s="11" t="b">
        <f t="shared" si="60"/>
        <v>0</v>
      </c>
      <c r="CH114" s="11" t="b">
        <f t="shared" si="60"/>
        <v>0</v>
      </c>
      <c r="CI114" s="11" t="b">
        <f t="shared" si="60"/>
        <v>0</v>
      </c>
      <c r="CJ114" s="11" t="b">
        <f t="shared" si="60"/>
        <v>0</v>
      </c>
      <c r="CK114" s="11" t="b">
        <f t="shared" si="60"/>
        <v>0</v>
      </c>
      <c r="CL114" s="11" t="b">
        <f t="shared" si="60"/>
        <v>0</v>
      </c>
      <c r="CM114" s="11" t="b">
        <f t="shared" si="60"/>
        <v>0</v>
      </c>
      <c r="CN114" s="11" t="b">
        <f t="shared" si="60"/>
        <v>0</v>
      </c>
      <c r="CO114" s="11" t="b">
        <f t="shared" si="53"/>
        <v>0</v>
      </c>
      <c r="CP114" s="11" t="b">
        <f t="shared" si="48"/>
        <v>0</v>
      </c>
      <c r="CQ114" s="11" t="b">
        <f t="shared" si="47"/>
        <v>0</v>
      </c>
    </row>
    <row r="115" spans="1:96">
      <c r="A115" t="s">
        <v>863</v>
      </c>
      <c r="B115" t="s">
        <v>864</v>
      </c>
      <c r="C115" t="s">
        <v>802</v>
      </c>
      <c r="D115" t="s">
        <v>70</v>
      </c>
      <c r="E115" t="s">
        <v>71</v>
      </c>
      <c r="F115" t="s">
        <v>56</v>
      </c>
      <c r="G115">
        <f t="shared" si="58"/>
        <v>0</v>
      </c>
      <c r="H115">
        <f t="shared" si="58"/>
        <v>0</v>
      </c>
      <c r="I115">
        <f t="shared" si="58"/>
        <v>0</v>
      </c>
      <c r="J115">
        <f t="shared" si="58"/>
        <v>1</v>
      </c>
      <c r="K115">
        <f t="shared" si="37"/>
        <v>1</v>
      </c>
      <c r="L115" t="s">
        <v>96</v>
      </c>
      <c r="M115" t="s">
        <v>640</v>
      </c>
      <c r="N115" t="str">
        <f t="shared" si="38"/>
        <v>Latvia</v>
      </c>
      <c r="O115" t="s">
        <v>74</v>
      </c>
      <c r="P115" t="s">
        <v>444</v>
      </c>
      <c r="Q115">
        <v>5</v>
      </c>
      <c r="R115">
        <v>2</v>
      </c>
      <c r="S115">
        <v>5</v>
      </c>
      <c r="T115">
        <v>1</v>
      </c>
      <c r="U115">
        <v>6</v>
      </c>
      <c r="V115">
        <v>2</v>
      </c>
      <c r="W115">
        <v>5</v>
      </c>
      <c r="X115">
        <f t="shared" si="39"/>
        <v>0.29166666666666669</v>
      </c>
      <c r="Y115">
        <f t="shared" si="40"/>
        <v>-0.33333333333333331</v>
      </c>
      <c r="Z115">
        <v>0</v>
      </c>
      <c r="AA115">
        <v>3</v>
      </c>
      <c r="AB115">
        <v>2</v>
      </c>
      <c r="AC115">
        <v>6</v>
      </c>
      <c r="AD115">
        <v>2</v>
      </c>
      <c r="AE115">
        <v>3</v>
      </c>
      <c r="AF115">
        <v>3</v>
      </c>
      <c r="AG115">
        <v>0</v>
      </c>
      <c r="AH115">
        <v>6</v>
      </c>
      <c r="AI115" s="35">
        <v>0</v>
      </c>
      <c r="AJ115">
        <v>3</v>
      </c>
      <c r="AK115">
        <v>3</v>
      </c>
      <c r="AL115">
        <v>3</v>
      </c>
      <c r="AM115">
        <v>5</v>
      </c>
      <c r="AN115">
        <v>2</v>
      </c>
      <c r="AO115">
        <v>3</v>
      </c>
      <c r="AP115">
        <v>1</v>
      </c>
      <c r="AQ115">
        <v>2</v>
      </c>
      <c r="AR115">
        <v>3</v>
      </c>
      <c r="AS115">
        <v>3</v>
      </c>
      <c r="AT115">
        <v>3</v>
      </c>
      <c r="AU115">
        <v>3</v>
      </c>
      <c r="AV115">
        <f t="shared" si="41"/>
        <v>2.8</v>
      </c>
      <c r="AW115">
        <v>6</v>
      </c>
      <c r="AX115">
        <v>2</v>
      </c>
      <c r="AY115">
        <f t="shared" si="55"/>
        <v>2.5</v>
      </c>
      <c r="AZ115">
        <f t="shared" si="42"/>
        <v>0</v>
      </c>
      <c r="BA115">
        <f t="shared" si="56"/>
        <v>3.125</v>
      </c>
      <c r="BB115">
        <f t="shared" si="43"/>
        <v>1</v>
      </c>
      <c r="BC115" t="s">
        <v>145</v>
      </c>
      <c r="BD115" t="s">
        <v>865</v>
      </c>
      <c r="BE115" t="s">
        <v>866</v>
      </c>
      <c r="BF115">
        <v>1</v>
      </c>
      <c r="BH115">
        <f t="shared" ref="BH115:BH178" si="61">IF(BG115="",BF115,BG115)</f>
        <v>1</v>
      </c>
      <c r="BI115">
        <v>1</v>
      </c>
      <c r="BJ115">
        <v>2</v>
      </c>
      <c r="BK115">
        <f t="shared" si="44"/>
        <v>1</v>
      </c>
      <c r="BL115" t="s">
        <v>369</v>
      </c>
      <c r="BM115" t="s">
        <v>370</v>
      </c>
      <c r="BN115" s="1">
        <v>3.5185185185185185E-3</v>
      </c>
      <c r="BO115" t="s">
        <v>867</v>
      </c>
      <c r="BP115" s="5" t="s">
        <v>736</v>
      </c>
      <c r="BQ115" s="5" t="s">
        <v>1151</v>
      </c>
      <c r="BR115" s="11" t="b">
        <f t="shared" si="57"/>
        <v>0</v>
      </c>
      <c r="BS115" s="11" t="b">
        <f t="shared" si="57"/>
        <v>1</v>
      </c>
      <c r="BT115" s="11" t="b">
        <f t="shared" si="57"/>
        <v>0</v>
      </c>
      <c r="BU115" s="11" t="b">
        <f t="shared" si="57"/>
        <v>0</v>
      </c>
      <c r="BV115" s="11" t="b">
        <f t="shared" si="59"/>
        <v>0</v>
      </c>
      <c r="BW115" s="11" t="b">
        <f t="shared" si="59"/>
        <v>0</v>
      </c>
      <c r="BZ115" s="11" t="b">
        <f t="shared" si="45"/>
        <v>0</v>
      </c>
      <c r="CA115" s="11" t="b">
        <f t="shared" si="46"/>
        <v>0</v>
      </c>
      <c r="CB115" s="11" t="b">
        <f t="shared" si="60"/>
        <v>0</v>
      </c>
      <c r="CC115" s="11" t="b">
        <f t="shared" si="60"/>
        <v>0</v>
      </c>
      <c r="CD115" s="11" t="b">
        <f t="shared" si="60"/>
        <v>0</v>
      </c>
      <c r="CE115" s="11" t="b">
        <f t="shared" si="60"/>
        <v>0</v>
      </c>
      <c r="CF115" s="11" t="b">
        <f t="shared" si="60"/>
        <v>0</v>
      </c>
      <c r="CG115" s="11" t="b">
        <f t="shared" si="60"/>
        <v>0</v>
      </c>
      <c r="CH115" s="11" t="b">
        <f t="shared" si="60"/>
        <v>0</v>
      </c>
      <c r="CI115" s="11" t="b">
        <f t="shared" si="60"/>
        <v>0</v>
      </c>
      <c r="CJ115" s="11" t="b">
        <f t="shared" si="60"/>
        <v>0</v>
      </c>
      <c r="CK115" s="11" t="b">
        <f t="shared" si="60"/>
        <v>0</v>
      </c>
      <c r="CL115" s="11" t="b">
        <f t="shared" si="60"/>
        <v>0</v>
      </c>
      <c r="CM115" s="11" t="b">
        <f t="shared" si="60"/>
        <v>0</v>
      </c>
      <c r="CN115" s="11" t="b">
        <f t="shared" si="60"/>
        <v>0</v>
      </c>
      <c r="CO115" s="11" t="b">
        <f t="shared" si="53"/>
        <v>0</v>
      </c>
      <c r="CP115" s="11" t="b">
        <f t="shared" si="48"/>
        <v>0</v>
      </c>
      <c r="CQ115" s="11" t="b">
        <f t="shared" si="47"/>
        <v>0</v>
      </c>
      <c r="CR115" t="s">
        <v>868</v>
      </c>
    </row>
    <row r="116" spans="1:96">
      <c r="A116" t="s">
        <v>869</v>
      </c>
      <c r="B116" t="s">
        <v>870</v>
      </c>
      <c r="C116" t="s">
        <v>802</v>
      </c>
      <c r="D116" t="s">
        <v>70</v>
      </c>
      <c r="E116" t="s">
        <v>144</v>
      </c>
      <c r="F116" t="s">
        <v>56</v>
      </c>
      <c r="G116">
        <f t="shared" si="58"/>
        <v>0</v>
      </c>
      <c r="H116">
        <f t="shared" si="58"/>
        <v>0</v>
      </c>
      <c r="I116">
        <f t="shared" si="58"/>
        <v>0</v>
      </c>
      <c r="J116">
        <f t="shared" si="58"/>
        <v>1</v>
      </c>
      <c r="K116">
        <f t="shared" si="37"/>
        <v>1</v>
      </c>
      <c r="L116" t="s">
        <v>124</v>
      </c>
      <c r="M116" t="s">
        <v>109</v>
      </c>
      <c r="N116" t="str">
        <f t="shared" si="38"/>
        <v>UK</v>
      </c>
      <c r="O116" t="s">
        <v>59</v>
      </c>
      <c r="P116" t="s">
        <v>98</v>
      </c>
      <c r="Q116">
        <v>1</v>
      </c>
      <c r="R116">
        <v>4</v>
      </c>
      <c r="S116">
        <v>2</v>
      </c>
      <c r="T116">
        <v>4</v>
      </c>
      <c r="U116">
        <v>0</v>
      </c>
      <c r="V116">
        <v>5</v>
      </c>
      <c r="W116">
        <v>4</v>
      </c>
      <c r="X116">
        <f t="shared" si="39"/>
        <v>-0.20833333333333334</v>
      </c>
      <c r="Y116">
        <f t="shared" si="40"/>
        <v>0.20833333333333334</v>
      </c>
      <c r="Z116">
        <v>1</v>
      </c>
      <c r="AA116">
        <v>2</v>
      </c>
      <c r="AB116">
        <v>4</v>
      </c>
      <c r="AC116">
        <v>5</v>
      </c>
      <c r="AD116">
        <v>3</v>
      </c>
      <c r="AE116">
        <v>5</v>
      </c>
      <c r="AF116">
        <v>3</v>
      </c>
      <c r="AG116">
        <v>3</v>
      </c>
      <c r="AH116">
        <v>3</v>
      </c>
      <c r="AI116" s="35">
        <v>1</v>
      </c>
      <c r="AJ116">
        <v>4</v>
      </c>
      <c r="AK116">
        <v>1</v>
      </c>
      <c r="AL116">
        <v>1</v>
      </c>
      <c r="AM116">
        <v>5</v>
      </c>
      <c r="AN116">
        <v>2</v>
      </c>
      <c r="AO116">
        <v>4</v>
      </c>
      <c r="AP116">
        <v>2</v>
      </c>
      <c r="AQ116">
        <v>0</v>
      </c>
      <c r="AR116">
        <v>1</v>
      </c>
      <c r="AS116">
        <v>1</v>
      </c>
      <c r="AT116">
        <v>0</v>
      </c>
      <c r="AU116">
        <v>1</v>
      </c>
      <c r="AV116">
        <f t="shared" si="41"/>
        <v>0.6</v>
      </c>
      <c r="AW116">
        <v>6</v>
      </c>
      <c r="AX116">
        <v>3</v>
      </c>
      <c r="AY116">
        <f t="shared" si="55"/>
        <v>2.5</v>
      </c>
      <c r="AZ116">
        <f t="shared" si="42"/>
        <v>0</v>
      </c>
      <c r="BA116">
        <f t="shared" si="56"/>
        <v>3.25</v>
      </c>
      <c r="BB116">
        <f t="shared" si="43"/>
        <v>1</v>
      </c>
      <c r="BC116" t="s">
        <v>282</v>
      </c>
      <c r="BD116" t="s">
        <v>871</v>
      </c>
      <c r="BE116" t="s">
        <v>872</v>
      </c>
      <c r="BF116">
        <v>0</v>
      </c>
      <c r="BG116">
        <v>0</v>
      </c>
      <c r="BH116">
        <f t="shared" si="61"/>
        <v>0</v>
      </c>
      <c r="BI116">
        <v>2</v>
      </c>
      <c r="BJ116">
        <v>3</v>
      </c>
      <c r="BK116">
        <f t="shared" si="44"/>
        <v>1</v>
      </c>
      <c r="BL116" t="s">
        <v>873</v>
      </c>
      <c r="BM116" t="s">
        <v>793</v>
      </c>
      <c r="BN116" s="1">
        <v>9.8611111111111104E-3</v>
      </c>
      <c r="BP116" s="5" t="s">
        <v>1041</v>
      </c>
      <c r="BR116" s="11" t="b">
        <f t="shared" si="57"/>
        <v>0</v>
      </c>
      <c r="BS116" s="11" t="b">
        <f t="shared" si="57"/>
        <v>0</v>
      </c>
      <c r="BT116" s="11" t="b">
        <f t="shared" si="57"/>
        <v>0</v>
      </c>
      <c r="BU116" s="11" t="b">
        <f t="shared" si="57"/>
        <v>0</v>
      </c>
      <c r="BV116" s="11" t="b">
        <f t="shared" si="59"/>
        <v>0</v>
      </c>
      <c r="BW116" s="11" t="b">
        <f t="shared" si="59"/>
        <v>0</v>
      </c>
      <c r="BZ116" s="11" t="b">
        <f t="shared" si="45"/>
        <v>0</v>
      </c>
      <c r="CA116" s="11" t="b">
        <f t="shared" si="46"/>
        <v>0</v>
      </c>
      <c r="CB116" s="11" t="b">
        <f t="shared" si="60"/>
        <v>0</v>
      </c>
      <c r="CC116" s="11" t="b">
        <f t="shared" si="60"/>
        <v>0</v>
      </c>
      <c r="CD116" s="11" t="b">
        <f t="shared" si="60"/>
        <v>0</v>
      </c>
      <c r="CE116" s="11" t="b">
        <f t="shared" si="60"/>
        <v>0</v>
      </c>
      <c r="CF116" s="11" t="b">
        <f t="shared" si="60"/>
        <v>0</v>
      </c>
      <c r="CG116" s="11" t="b">
        <f t="shared" si="60"/>
        <v>0</v>
      </c>
      <c r="CH116" s="11" t="b">
        <f t="shared" si="60"/>
        <v>0</v>
      </c>
      <c r="CI116" s="11" t="b">
        <f t="shared" si="60"/>
        <v>0</v>
      </c>
      <c r="CJ116" s="11" t="b">
        <f t="shared" si="60"/>
        <v>0</v>
      </c>
      <c r="CK116" s="11" t="b">
        <f t="shared" si="60"/>
        <v>0</v>
      </c>
      <c r="CL116" s="11" t="b">
        <f t="shared" si="60"/>
        <v>0</v>
      </c>
      <c r="CM116" s="11" t="b">
        <f t="shared" si="60"/>
        <v>0</v>
      </c>
      <c r="CN116" s="11" t="b">
        <f t="shared" si="60"/>
        <v>0</v>
      </c>
      <c r="CO116" s="11" t="b">
        <f t="shared" si="53"/>
        <v>0</v>
      </c>
      <c r="CP116" s="11" t="b">
        <f t="shared" si="48"/>
        <v>0</v>
      </c>
      <c r="CQ116" s="11" t="b">
        <f t="shared" si="47"/>
        <v>0</v>
      </c>
      <c r="CR116" t="s">
        <v>874</v>
      </c>
    </row>
    <row r="117" spans="1:96">
      <c r="A117" t="s">
        <v>875</v>
      </c>
      <c r="B117" t="s">
        <v>876</v>
      </c>
      <c r="C117" t="s">
        <v>802</v>
      </c>
      <c r="D117" t="s">
        <v>70</v>
      </c>
      <c r="E117" t="s">
        <v>71</v>
      </c>
      <c r="F117" t="s">
        <v>83</v>
      </c>
      <c r="G117">
        <f t="shared" si="58"/>
        <v>0</v>
      </c>
      <c r="H117">
        <f t="shared" si="58"/>
        <v>0</v>
      </c>
      <c r="I117">
        <f t="shared" si="58"/>
        <v>1</v>
      </c>
      <c r="J117">
        <f t="shared" si="58"/>
        <v>0</v>
      </c>
      <c r="K117">
        <f t="shared" si="37"/>
        <v>1</v>
      </c>
      <c r="L117" t="s">
        <v>96</v>
      </c>
      <c r="M117" t="s">
        <v>84</v>
      </c>
      <c r="N117" t="str">
        <f t="shared" si="38"/>
        <v>United States</v>
      </c>
      <c r="O117" t="s">
        <v>74</v>
      </c>
      <c r="P117" t="s">
        <v>60</v>
      </c>
      <c r="Q117">
        <v>5</v>
      </c>
      <c r="R117">
        <v>3</v>
      </c>
      <c r="S117">
        <v>5</v>
      </c>
      <c r="T117">
        <v>4</v>
      </c>
      <c r="U117">
        <v>5</v>
      </c>
      <c r="V117">
        <v>3</v>
      </c>
      <c r="W117">
        <v>2</v>
      </c>
      <c r="X117">
        <f t="shared" si="39"/>
        <v>0.125</v>
      </c>
      <c r="Y117">
        <f t="shared" si="40"/>
        <v>0</v>
      </c>
      <c r="Z117">
        <v>4</v>
      </c>
      <c r="AA117">
        <v>4</v>
      </c>
      <c r="AB117">
        <v>5</v>
      </c>
      <c r="AC117">
        <v>6</v>
      </c>
      <c r="AD117">
        <v>6</v>
      </c>
      <c r="AE117">
        <v>6</v>
      </c>
      <c r="AF117">
        <v>5</v>
      </c>
      <c r="AG117">
        <v>1</v>
      </c>
      <c r="AH117">
        <v>5</v>
      </c>
      <c r="AI117" s="35">
        <v>6</v>
      </c>
      <c r="AJ117">
        <v>6</v>
      </c>
      <c r="AK117">
        <v>4</v>
      </c>
      <c r="AL117">
        <v>4</v>
      </c>
      <c r="AM117">
        <v>6</v>
      </c>
      <c r="AN117">
        <v>5</v>
      </c>
      <c r="AO117">
        <v>5</v>
      </c>
      <c r="AP117">
        <v>5</v>
      </c>
      <c r="AQ117">
        <v>5</v>
      </c>
      <c r="AR117">
        <v>5</v>
      </c>
      <c r="AS117">
        <v>5</v>
      </c>
      <c r="AT117">
        <v>5</v>
      </c>
      <c r="AU117">
        <v>5</v>
      </c>
      <c r="AV117">
        <f t="shared" si="41"/>
        <v>5</v>
      </c>
      <c r="AW117">
        <v>6</v>
      </c>
      <c r="AX117">
        <v>5</v>
      </c>
      <c r="AY117">
        <f t="shared" si="55"/>
        <v>5.125</v>
      </c>
      <c r="AZ117">
        <f t="shared" si="42"/>
        <v>1</v>
      </c>
      <c r="BA117">
        <f t="shared" si="56"/>
        <v>5.125</v>
      </c>
      <c r="BB117">
        <f t="shared" si="43"/>
        <v>1</v>
      </c>
      <c r="BC117" t="s">
        <v>282</v>
      </c>
      <c r="BD117" t="s">
        <v>104</v>
      </c>
      <c r="BE117" t="s">
        <v>527</v>
      </c>
      <c r="BF117">
        <v>2</v>
      </c>
      <c r="BH117">
        <f t="shared" si="61"/>
        <v>2</v>
      </c>
      <c r="BI117">
        <v>1</v>
      </c>
      <c r="BJ117">
        <v>5</v>
      </c>
      <c r="BK117">
        <f t="shared" si="44"/>
        <v>1</v>
      </c>
      <c r="BL117" t="s">
        <v>839</v>
      </c>
      <c r="BM117" t="s">
        <v>370</v>
      </c>
      <c r="BN117" s="1">
        <v>4.5717592592592589E-3</v>
      </c>
      <c r="BP117" s="5" t="s">
        <v>1041</v>
      </c>
      <c r="BR117" s="11" t="b">
        <f t="shared" si="57"/>
        <v>0</v>
      </c>
      <c r="BS117" s="11" t="b">
        <f t="shared" si="57"/>
        <v>0</v>
      </c>
      <c r="BT117" s="11" t="b">
        <f t="shared" si="57"/>
        <v>0</v>
      </c>
      <c r="BU117" s="11" t="b">
        <f t="shared" si="57"/>
        <v>0</v>
      </c>
      <c r="BV117" s="11" t="b">
        <f t="shared" si="59"/>
        <v>0</v>
      </c>
      <c r="BW117" s="11" t="b">
        <f t="shared" si="59"/>
        <v>0</v>
      </c>
      <c r="BZ117" s="11" t="b">
        <f t="shared" si="45"/>
        <v>0</v>
      </c>
      <c r="CA117" s="11" t="b">
        <f t="shared" si="46"/>
        <v>0</v>
      </c>
      <c r="CB117" s="11" t="b">
        <f t="shared" si="60"/>
        <v>0</v>
      </c>
      <c r="CC117" s="11" t="b">
        <f t="shared" si="60"/>
        <v>0</v>
      </c>
      <c r="CD117" s="11" t="b">
        <f t="shared" si="60"/>
        <v>0</v>
      </c>
      <c r="CE117" s="11" t="b">
        <f t="shared" si="60"/>
        <v>0</v>
      </c>
      <c r="CF117" s="11" t="b">
        <f t="shared" si="60"/>
        <v>0</v>
      </c>
      <c r="CG117" s="11" t="b">
        <f t="shared" si="60"/>
        <v>0</v>
      </c>
      <c r="CH117" s="11" t="b">
        <f t="shared" si="60"/>
        <v>0</v>
      </c>
      <c r="CI117" s="11" t="b">
        <f t="shared" si="60"/>
        <v>0</v>
      </c>
      <c r="CJ117" s="11" t="b">
        <f t="shared" si="60"/>
        <v>0</v>
      </c>
      <c r="CK117" s="11" t="b">
        <f t="shared" si="60"/>
        <v>0</v>
      </c>
      <c r="CL117" s="11" t="b">
        <f t="shared" si="60"/>
        <v>0</v>
      </c>
      <c r="CM117" s="11" t="b">
        <f t="shared" si="60"/>
        <v>0</v>
      </c>
      <c r="CN117" s="11" t="b">
        <f t="shared" si="60"/>
        <v>0</v>
      </c>
      <c r="CO117" s="11" t="b">
        <f t="shared" si="53"/>
        <v>0</v>
      </c>
      <c r="CP117" s="11" t="b">
        <f t="shared" si="48"/>
        <v>0</v>
      </c>
      <c r="CQ117" s="11" t="b">
        <f t="shared" si="47"/>
        <v>0</v>
      </c>
    </row>
    <row r="118" spans="1:96">
      <c r="A118" t="s">
        <v>877</v>
      </c>
      <c r="B118" t="s">
        <v>878</v>
      </c>
      <c r="C118" t="s">
        <v>802</v>
      </c>
      <c r="D118" t="s">
        <v>70</v>
      </c>
      <c r="E118" t="s">
        <v>71</v>
      </c>
      <c r="F118" t="s">
        <v>56</v>
      </c>
      <c r="G118">
        <f t="shared" si="58"/>
        <v>0</v>
      </c>
      <c r="H118">
        <f t="shared" si="58"/>
        <v>0</v>
      </c>
      <c r="I118">
        <f t="shared" si="58"/>
        <v>0</v>
      </c>
      <c r="J118">
        <f t="shared" si="58"/>
        <v>1</v>
      </c>
      <c r="K118">
        <f t="shared" si="37"/>
        <v>1</v>
      </c>
      <c r="L118" t="s">
        <v>96</v>
      </c>
      <c r="M118" t="s">
        <v>879</v>
      </c>
      <c r="N118" t="str">
        <f t="shared" si="38"/>
        <v>Glasgow</v>
      </c>
      <c r="O118" t="s">
        <v>59</v>
      </c>
      <c r="P118" t="s">
        <v>98</v>
      </c>
      <c r="Q118">
        <v>2</v>
      </c>
      <c r="R118">
        <v>3</v>
      </c>
      <c r="S118">
        <v>3</v>
      </c>
      <c r="T118">
        <v>2</v>
      </c>
      <c r="U118">
        <v>3</v>
      </c>
      <c r="V118">
        <v>1</v>
      </c>
      <c r="W118">
        <v>1</v>
      </c>
      <c r="X118">
        <f t="shared" si="39"/>
        <v>0</v>
      </c>
      <c r="Y118">
        <f t="shared" si="40"/>
        <v>-4.1666666666666664E-2</v>
      </c>
      <c r="Z118">
        <v>4</v>
      </c>
      <c r="AA118">
        <v>6</v>
      </c>
      <c r="AB118">
        <v>3</v>
      </c>
      <c r="AC118">
        <v>3</v>
      </c>
      <c r="AD118">
        <v>4</v>
      </c>
      <c r="AE118">
        <v>6</v>
      </c>
      <c r="AF118">
        <v>1</v>
      </c>
      <c r="AG118">
        <v>3</v>
      </c>
      <c r="AH118">
        <v>3</v>
      </c>
      <c r="AI118" s="35">
        <v>3</v>
      </c>
      <c r="AJ118">
        <v>4</v>
      </c>
      <c r="AK118">
        <v>6</v>
      </c>
      <c r="AL118">
        <v>4</v>
      </c>
      <c r="AM118">
        <v>5</v>
      </c>
      <c r="AN118">
        <v>4</v>
      </c>
      <c r="AO118">
        <v>3</v>
      </c>
      <c r="AP118">
        <v>4</v>
      </c>
      <c r="AQ118">
        <v>5</v>
      </c>
      <c r="AR118">
        <v>4</v>
      </c>
      <c r="AS118">
        <v>4</v>
      </c>
      <c r="AT118">
        <v>4</v>
      </c>
      <c r="AU118">
        <v>4</v>
      </c>
      <c r="AV118">
        <f t="shared" si="41"/>
        <v>4.2</v>
      </c>
      <c r="AW118">
        <v>6</v>
      </c>
      <c r="AX118">
        <v>6</v>
      </c>
      <c r="AY118">
        <f t="shared" si="55"/>
        <v>4.125</v>
      </c>
      <c r="AZ118">
        <f t="shared" si="42"/>
        <v>1</v>
      </c>
      <c r="BA118">
        <f t="shared" si="56"/>
        <v>3.75</v>
      </c>
      <c r="BB118">
        <f t="shared" si="43"/>
        <v>1</v>
      </c>
      <c r="BC118" t="s">
        <v>86</v>
      </c>
      <c r="BD118" t="s">
        <v>139</v>
      </c>
      <c r="BE118" t="s">
        <v>249</v>
      </c>
      <c r="BF118">
        <v>1</v>
      </c>
      <c r="BH118">
        <f t="shared" si="61"/>
        <v>1</v>
      </c>
      <c r="BI118">
        <v>1</v>
      </c>
      <c r="BJ118">
        <v>2</v>
      </c>
      <c r="BK118">
        <f t="shared" si="44"/>
        <v>1</v>
      </c>
      <c r="BL118" t="s">
        <v>106</v>
      </c>
      <c r="BM118" t="s">
        <v>90</v>
      </c>
      <c r="BN118" s="1">
        <v>4.0740740740740746E-3</v>
      </c>
      <c r="BO118" t="s">
        <v>880</v>
      </c>
      <c r="BP118" s="5" t="s">
        <v>1051</v>
      </c>
      <c r="BR118" s="11" t="b">
        <f t="shared" si="57"/>
        <v>0</v>
      </c>
      <c r="BS118" s="11" t="b">
        <f t="shared" si="57"/>
        <v>0</v>
      </c>
      <c r="BT118" s="11" t="b">
        <f t="shared" si="57"/>
        <v>0</v>
      </c>
      <c r="BU118" s="11" t="b">
        <f t="shared" si="57"/>
        <v>0</v>
      </c>
      <c r="BV118" s="11" t="b">
        <f t="shared" si="59"/>
        <v>0</v>
      </c>
      <c r="BW118" s="11" t="b">
        <f t="shared" si="59"/>
        <v>0</v>
      </c>
      <c r="BX118" s="5" t="s">
        <v>1050</v>
      </c>
      <c r="BY118" s="5" t="s">
        <v>1095</v>
      </c>
      <c r="BZ118" s="11" t="b">
        <f t="shared" si="45"/>
        <v>0</v>
      </c>
      <c r="CA118" s="11" t="b">
        <f t="shared" si="46"/>
        <v>1</v>
      </c>
      <c r="CB118" s="11" t="b">
        <f t="shared" si="60"/>
        <v>0</v>
      </c>
      <c r="CC118" s="11" t="b">
        <f t="shared" si="60"/>
        <v>0</v>
      </c>
      <c r="CD118" s="11" t="b">
        <f t="shared" si="60"/>
        <v>0</v>
      </c>
      <c r="CE118" s="11" t="b">
        <f t="shared" si="60"/>
        <v>1</v>
      </c>
      <c r="CF118" s="11" t="b">
        <f t="shared" si="60"/>
        <v>0</v>
      </c>
      <c r="CG118" s="11" t="b">
        <f t="shared" si="60"/>
        <v>0</v>
      </c>
      <c r="CH118" s="11" t="b">
        <f t="shared" si="60"/>
        <v>0</v>
      </c>
      <c r="CI118" s="11" t="b">
        <f t="shared" si="60"/>
        <v>0</v>
      </c>
      <c r="CJ118" s="11" t="b">
        <f t="shared" si="60"/>
        <v>0</v>
      </c>
      <c r="CK118" s="11" t="b">
        <f t="shared" si="60"/>
        <v>0</v>
      </c>
      <c r="CL118" s="11" t="b">
        <f t="shared" si="60"/>
        <v>0</v>
      </c>
      <c r="CM118" s="11" t="b">
        <f t="shared" si="60"/>
        <v>0</v>
      </c>
      <c r="CN118" s="11" t="b">
        <f t="shared" si="60"/>
        <v>0</v>
      </c>
      <c r="CO118" s="11" t="b">
        <f t="shared" si="53"/>
        <v>0</v>
      </c>
      <c r="CP118" s="11" t="b">
        <f t="shared" si="48"/>
        <v>0</v>
      </c>
      <c r="CQ118" s="11" t="b">
        <f t="shared" si="47"/>
        <v>0</v>
      </c>
    </row>
    <row r="119" spans="1:96">
      <c r="A119" t="s">
        <v>881</v>
      </c>
      <c r="B119" t="s">
        <v>882</v>
      </c>
      <c r="C119" t="s">
        <v>802</v>
      </c>
      <c r="D119" t="s">
        <v>70</v>
      </c>
      <c r="E119" t="s">
        <v>55</v>
      </c>
      <c r="F119" t="s">
        <v>56</v>
      </c>
      <c r="G119">
        <f t="shared" si="58"/>
        <v>0</v>
      </c>
      <c r="H119">
        <f t="shared" si="58"/>
        <v>0</v>
      </c>
      <c r="I119">
        <f t="shared" si="58"/>
        <v>0</v>
      </c>
      <c r="J119">
        <f t="shared" si="58"/>
        <v>1</v>
      </c>
      <c r="K119">
        <f t="shared" si="37"/>
        <v>1</v>
      </c>
      <c r="L119" t="s">
        <v>96</v>
      </c>
      <c r="M119" t="s">
        <v>883</v>
      </c>
      <c r="N119" t="str">
        <f t="shared" si="38"/>
        <v>Pakistan</v>
      </c>
      <c r="O119" t="s">
        <v>74</v>
      </c>
      <c r="P119" t="s">
        <v>85</v>
      </c>
      <c r="Q119">
        <v>3</v>
      </c>
      <c r="R119">
        <v>2</v>
      </c>
      <c r="S119">
        <v>3</v>
      </c>
      <c r="T119">
        <v>2</v>
      </c>
      <c r="U119">
        <v>4</v>
      </c>
      <c r="V119">
        <v>4</v>
      </c>
      <c r="W119">
        <v>3</v>
      </c>
      <c r="X119">
        <f t="shared" si="39"/>
        <v>8.3333333333333329E-2</v>
      </c>
      <c r="Y119">
        <f t="shared" si="40"/>
        <v>-4.1666666666666664E-2</v>
      </c>
      <c r="Z119">
        <v>4</v>
      </c>
      <c r="AA119">
        <v>5</v>
      </c>
      <c r="AB119">
        <v>3</v>
      </c>
      <c r="AC119">
        <v>4</v>
      </c>
      <c r="AD119">
        <v>5</v>
      </c>
      <c r="AE119">
        <v>5</v>
      </c>
      <c r="AF119">
        <v>3</v>
      </c>
      <c r="AG119">
        <v>1</v>
      </c>
      <c r="AH119">
        <v>5</v>
      </c>
      <c r="AI119" s="35">
        <v>6</v>
      </c>
      <c r="AJ119">
        <v>3</v>
      </c>
      <c r="AK119">
        <v>5</v>
      </c>
      <c r="AL119">
        <v>3</v>
      </c>
      <c r="AM119">
        <v>6</v>
      </c>
      <c r="AN119">
        <v>5</v>
      </c>
      <c r="AO119">
        <v>5</v>
      </c>
      <c r="AP119">
        <v>1</v>
      </c>
      <c r="AQ119">
        <v>6</v>
      </c>
      <c r="AR119">
        <v>6</v>
      </c>
      <c r="AS119">
        <v>6</v>
      </c>
      <c r="AT119">
        <v>6</v>
      </c>
      <c r="AU119">
        <v>6</v>
      </c>
      <c r="AV119">
        <f t="shared" si="41"/>
        <v>6</v>
      </c>
      <c r="AW119">
        <v>6</v>
      </c>
      <c r="AX119">
        <v>4</v>
      </c>
      <c r="AY119">
        <f t="shared" si="55"/>
        <v>4.25</v>
      </c>
      <c r="AZ119">
        <f t="shared" si="42"/>
        <v>1</v>
      </c>
      <c r="BA119">
        <f t="shared" si="56"/>
        <v>4.25</v>
      </c>
      <c r="BB119">
        <f t="shared" si="43"/>
        <v>1</v>
      </c>
      <c r="BC119" t="s">
        <v>145</v>
      </c>
      <c r="BD119" t="s">
        <v>245</v>
      </c>
      <c r="BE119" t="s">
        <v>884</v>
      </c>
      <c r="BF119">
        <v>1</v>
      </c>
      <c r="BH119">
        <f t="shared" si="61"/>
        <v>1</v>
      </c>
      <c r="BI119">
        <v>1</v>
      </c>
      <c r="BJ119">
        <v>2</v>
      </c>
      <c r="BK119">
        <f t="shared" si="44"/>
        <v>1</v>
      </c>
      <c r="BL119" t="s">
        <v>257</v>
      </c>
      <c r="BM119" t="s">
        <v>149</v>
      </c>
      <c r="BN119" s="1">
        <v>3.7731481481481483E-3</v>
      </c>
      <c r="BO119" t="s">
        <v>885</v>
      </c>
      <c r="BP119" s="5" t="s">
        <v>1042</v>
      </c>
      <c r="BR119" s="11" t="b">
        <f t="shared" si="57"/>
        <v>0</v>
      </c>
      <c r="BS119" s="11" t="b">
        <f t="shared" si="57"/>
        <v>0</v>
      </c>
      <c r="BT119" s="11" t="b">
        <f t="shared" si="57"/>
        <v>0</v>
      </c>
      <c r="BU119" s="11" t="b">
        <f t="shared" si="57"/>
        <v>0</v>
      </c>
      <c r="BV119" s="11" t="b">
        <f t="shared" si="59"/>
        <v>0</v>
      </c>
      <c r="BW119" s="11" t="b">
        <f t="shared" si="59"/>
        <v>0</v>
      </c>
      <c r="BX119" s="5" t="s">
        <v>1045</v>
      </c>
      <c r="BY119" s="5" t="s">
        <v>1073</v>
      </c>
      <c r="BZ119" s="11" t="b">
        <f t="shared" si="45"/>
        <v>0</v>
      </c>
      <c r="CA119" s="11" t="b">
        <f t="shared" si="46"/>
        <v>0</v>
      </c>
      <c r="CB119" s="11" t="b">
        <f t="shared" si="60"/>
        <v>0</v>
      </c>
      <c r="CC119" s="11" t="b">
        <f t="shared" si="60"/>
        <v>1</v>
      </c>
      <c r="CD119" s="11" t="b">
        <f t="shared" si="60"/>
        <v>0</v>
      </c>
      <c r="CE119" s="11" t="b">
        <f t="shared" si="60"/>
        <v>0</v>
      </c>
      <c r="CF119" s="11" t="b">
        <f t="shared" si="60"/>
        <v>0</v>
      </c>
      <c r="CG119" s="11" t="b">
        <f t="shared" si="60"/>
        <v>0</v>
      </c>
      <c r="CH119" s="11" t="b">
        <f t="shared" si="60"/>
        <v>0</v>
      </c>
      <c r="CI119" s="11" t="b">
        <f t="shared" si="60"/>
        <v>0</v>
      </c>
      <c r="CJ119" s="11" t="b">
        <f t="shared" si="60"/>
        <v>0</v>
      </c>
      <c r="CK119" s="11" t="b">
        <f t="shared" si="60"/>
        <v>0</v>
      </c>
      <c r="CL119" s="11" t="b">
        <f t="shared" si="60"/>
        <v>1</v>
      </c>
      <c r="CM119" s="11" t="b">
        <f t="shared" si="60"/>
        <v>0</v>
      </c>
      <c r="CN119" s="11" t="b">
        <f t="shared" si="60"/>
        <v>0</v>
      </c>
      <c r="CO119" s="11" t="b">
        <f t="shared" si="53"/>
        <v>0</v>
      </c>
      <c r="CP119" s="11" t="b">
        <f t="shared" si="48"/>
        <v>1</v>
      </c>
      <c r="CQ119" s="11" t="b">
        <f t="shared" si="47"/>
        <v>0</v>
      </c>
    </row>
    <row r="120" spans="1:96">
      <c r="A120" t="s">
        <v>886</v>
      </c>
      <c r="B120" t="s">
        <v>887</v>
      </c>
      <c r="C120" t="s">
        <v>802</v>
      </c>
      <c r="D120" t="s">
        <v>54</v>
      </c>
      <c r="E120" t="s">
        <v>82</v>
      </c>
      <c r="F120" t="s">
        <v>116</v>
      </c>
      <c r="G120">
        <f t="shared" si="58"/>
        <v>0</v>
      </c>
      <c r="H120">
        <f t="shared" si="58"/>
        <v>1</v>
      </c>
      <c r="I120">
        <f t="shared" si="58"/>
        <v>0</v>
      </c>
      <c r="J120">
        <f t="shared" si="58"/>
        <v>0</v>
      </c>
      <c r="K120">
        <f t="shared" si="37"/>
        <v>1</v>
      </c>
      <c r="L120" t="s">
        <v>96</v>
      </c>
      <c r="M120" t="s">
        <v>185</v>
      </c>
      <c r="N120" t="str">
        <f t="shared" si="38"/>
        <v>Italy</v>
      </c>
      <c r="O120" t="s">
        <v>74</v>
      </c>
      <c r="P120" t="s">
        <v>60</v>
      </c>
      <c r="Q120">
        <v>2</v>
      </c>
      <c r="R120">
        <v>5</v>
      </c>
      <c r="S120">
        <v>3</v>
      </c>
      <c r="T120">
        <v>4</v>
      </c>
      <c r="U120">
        <v>5</v>
      </c>
      <c r="V120">
        <v>5</v>
      </c>
      <c r="W120">
        <v>5</v>
      </c>
      <c r="X120">
        <f t="shared" si="39"/>
        <v>-0.16666666666666666</v>
      </c>
      <c r="Y120">
        <f t="shared" si="40"/>
        <v>-4.1666666666666664E-2</v>
      </c>
      <c r="Z120">
        <v>5</v>
      </c>
      <c r="AA120">
        <v>5</v>
      </c>
      <c r="AB120">
        <v>5</v>
      </c>
      <c r="AC120">
        <v>5</v>
      </c>
      <c r="AD120">
        <v>4</v>
      </c>
      <c r="AE120">
        <v>4</v>
      </c>
      <c r="AF120">
        <v>5</v>
      </c>
      <c r="AG120">
        <v>1</v>
      </c>
      <c r="AH120">
        <v>5</v>
      </c>
      <c r="AI120" s="35">
        <v>5</v>
      </c>
      <c r="AJ120">
        <v>5</v>
      </c>
      <c r="AK120">
        <v>5</v>
      </c>
      <c r="AL120">
        <v>5</v>
      </c>
      <c r="AM120">
        <v>6</v>
      </c>
      <c r="AN120">
        <v>6</v>
      </c>
      <c r="AO120">
        <v>5</v>
      </c>
      <c r="AP120">
        <v>1</v>
      </c>
      <c r="AQ120">
        <v>6</v>
      </c>
      <c r="AR120">
        <v>5</v>
      </c>
      <c r="AS120">
        <v>5</v>
      </c>
      <c r="AT120">
        <v>5</v>
      </c>
      <c r="AU120">
        <v>5</v>
      </c>
      <c r="AV120">
        <f t="shared" si="41"/>
        <v>5.2</v>
      </c>
      <c r="AW120">
        <v>6</v>
      </c>
      <c r="AX120">
        <v>4</v>
      </c>
      <c r="AY120">
        <f t="shared" si="55"/>
        <v>4.75</v>
      </c>
      <c r="AZ120">
        <f t="shared" si="42"/>
        <v>1</v>
      </c>
      <c r="BA120">
        <f t="shared" si="56"/>
        <v>4.75</v>
      </c>
      <c r="BB120">
        <f t="shared" si="43"/>
        <v>1</v>
      </c>
      <c r="BC120" t="s">
        <v>341</v>
      </c>
      <c r="BD120" t="s">
        <v>888</v>
      </c>
      <c r="BE120" t="s">
        <v>889</v>
      </c>
      <c r="BF120">
        <v>0</v>
      </c>
      <c r="BG120">
        <v>1</v>
      </c>
      <c r="BH120">
        <f t="shared" si="61"/>
        <v>1</v>
      </c>
      <c r="BI120">
        <v>1</v>
      </c>
      <c r="BJ120">
        <v>2</v>
      </c>
      <c r="BK120">
        <f t="shared" si="44"/>
        <v>1</v>
      </c>
      <c r="BL120" t="s">
        <v>307</v>
      </c>
      <c r="BM120" t="s">
        <v>308</v>
      </c>
      <c r="BN120" s="1">
        <v>5.5092592592592589E-3</v>
      </c>
      <c r="BP120" s="5" t="s">
        <v>1041</v>
      </c>
      <c r="BR120" s="11" t="b">
        <f t="shared" ref="BR120:BU139" si="62">ISNUMBER(SEARCH(BR$2,$BQ120))</f>
        <v>0</v>
      </c>
      <c r="BS120" s="11" t="b">
        <f t="shared" si="62"/>
        <v>0</v>
      </c>
      <c r="BT120" s="11" t="b">
        <f t="shared" si="62"/>
        <v>0</v>
      </c>
      <c r="BU120" s="11" t="b">
        <f t="shared" si="62"/>
        <v>0</v>
      </c>
      <c r="BV120" s="11" t="b">
        <f t="shared" si="59"/>
        <v>0</v>
      </c>
      <c r="BW120" s="11" t="b">
        <f t="shared" si="59"/>
        <v>0</v>
      </c>
      <c r="BZ120" s="11" t="b">
        <f t="shared" si="45"/>
        <v>0</v>
      </c>
      <c r="CA120" s="11" t="b">
        <f t="shared" si="46"/>
        <v>0</v>
      </c>
      <c r="CB120" s="11" t="b">
        <f t="shared" si="60"/>
        <v>0</v>
      </c>
      <c r="CC120" s="11" t="b">
        <f t="shared" si="60"/>
        <v>0</v>
      </c>
      <c r="CD120" s="11" t="b">
        <f t="shared" si="60"/>
        <v>0</v>
      </c>
      <c r="CE120" s="11" t="b">
        <f t="shared" si="60"/>
        <v>0</v>
      </c>
      <c r="CF120" s="11" t="b">
        <f t="shared" si="60"/>
        <v>0</v>
      </c>
      <c r="CG120" s="11" t="b">
        <f t="shared" si="60"/>
        <v>0</v>
      </c>
      <c r="CH120" s="11" t="b">
        <f t="shared" si="60"/>
        <v>0</v>
      </c>
      <c r="CI120" s="11" t="b">
        <f t="shared" si="60"/>
        <v>0</v>
      </c>
      <c r="CJ120" s="11" t="b">
        <f t="shared" si="60"/>
        <v>0</v>
      </c>
      <c r="CK120" s="11" t="b">
        <f t="shared" si="60"/>
        <v>0</v>
      </c>
      <c r="CL120" s="11" t="b">
        <f t="shared" si="60"/>
        <v>0</v>
      </c>
      <c r="CM120" s="11" t="b">
        <f t="shared" si="60"/>
        <v>0</v>
      </c>
      <c r="CN120" s="11" t="b">
        <f t="shared" si="60"/>
        <v>0</v>
      </c>
      <c r="CO120" s="11" t="b">
        <f t="shared" si="53"/>
        <v>0</v>
      </c>
      <c r="CP120" s="11" t="b">
        <f t="shared" si="48"/>
        <v>0</v>
      </c>
      <c r="CQ120" s="11" t="b">
        <f t="shared" si="47"/>
        <v>0</v>
      </c>
    </row>
    <row r="121" spans="1:96">
      <c r="A121" t="s">
        <v>890</v>
      </c>
      <c r="B121" t="s">
        <v>891</v>
      </c>
      <c r="C121" t="s">
        <v>802</v>
      </c>
      <c r="D121" t="s">
        <v>54</v>
      </c>
      <c r="E121" t="s">
        <v>71</v>
      </c>
      <c r="F121" t="s">
        <v>56</v>
      </c>
      <c r="G121">
        <f t="shared" si="58"/>
        <v>0</v>
      </c>
      <c r="H121">
        <f t="shared" si="58"/>
        <v>0</v>
      </c>
      <c r="I121">
        <f t="shared" si="58"/>
        <v>0</v>
      </c>
      <c r="J121">
        <f t="shared" si="58"/>
        <v>1</v>
      </c>
      <c r="K121">
        <f t="shared" si="37"/>
        <v>1</v>
      </c>
      <c r="L121" t="s">
        <v>96</v>
      </c>
      <c r="M121" t="s">
        <v>892</v>
      </c>
      <c r="N121" t="str">
        <f t="shared" si="38"/>
        <v>Leeds</v>
      </c>
      <c r="O121" t="s">
        <v>74</v>
      </c>
      <c r="P121" t="s">
        <v>98</v>
      </c>
      <c r="Q121">
        <v>3</v>
      </c>
      <c r="R121">
        <v>2</v>
      </c>
      <c r="S121">
        <v>3</v>
      </c>
      <c r="T121">
        <v>3</v>
      </c>
      <c r="U121">
        <v>3</v>
      </c>
      <c r="V121">
        <v>4</v>
      </c>
      <c r="W121">
        <v>3</v>
      </c>
      <c r="X121">
        <f t="shared" si="39"/>
        <v>4.1666666666666664E-2</v>
      </c>
      <c r="Y121">
        <f t="shared" si="40"/>
        <v>4.1666666666666664E-2</v>
      </c>
      <c r="Z121">
        <v>6</v>
      </c>
      <c r="AA121">
        <v>6</v>
      </c>
      <c r="AB121">
        <v>6</v>
      </c>
      <c r="AC121">
        <v>5</v>
      </c>
      <c r="AD121">
        <v>6</v>
      </c>
      <c r="AE121">
        <v>6</v>
      </c>
      <c r="AF121">
        <v>6</v>
      </c>
      <c r="AG121">
        <v>0</v>
      </c>
      <c r="AH121">
        <v>6</v>
      </c>
      <c r="AI121" s="35">
        <v>6</v>
      </c>
      <c r="AJ121">
        <v>6</v>
      </c>
      <c r="AK121">
        <v>6</v>
      </c>
      <c r="AL121">
        <v>6</v>
      </c>
      <c r="AM121">
        <v>6</v>
      </c>
      <c r="AN121">
        <v>6</v>
      </c>
      <c r="AO121">
        <v>6</v>
      </c>
      <c r="AP121">
        <v>6</v>
      </c>
      <c r="AQ121">
        <v>6</v>
      </c>
      <c r="AR121">
        <v>6</v>
      </c>
      <c r="AS121">
        <v>6</v>
      </c>
      <c r="AT121">
        <v>5</v>
      </c>
      <c r="AU121">
        <v>6</v>
      </c>
      <c r="AV121">
        <f t="shared" si="41"/>
        <v>5.8</v>
      </c>
      <c r="AW121">
        <v>6</v>
      </c>
      <c r="AX121">
        <v>6</v>
      </c>
      <c r="AY121">
        <f t="shared" si="55"/>
        <v>6</v>
      </c>
      <c r="AZ121">
        <f t="shared" si="42"/>
        <v>1</v>
      </c>
      <c r="BA121">
        <f t="shared" si="56"/>
        <v>5.875</v>
      </c>
      <c r="BB121">
        <f t="shared" si="43"/>
        <v>1</v>
      </c>
      <c r="BC121" t="s">
        <v>282</v>
      </c>
      <c r="BD121" t="s">
        <v>87</v>
      </c>
      <c r="BE121" t="s">
        <v>284</v>
      </c>
      <c r="BF121">
        <v>2</v>
      </c>
      <c r="BH121">
        <f t="shared" si="61"/>
        <v>2</v>
      </c>
      <c r="BI121">
        <v>1</v>
      </c>
      <c r="BJ121">
        <v>2</v>
      </c>
      <c r="BK121">
        <f t="shared" si="44"/>
        <v>1</v>
      </c>
      <c r="BL121" t="s">
        <v>292</v>
      </c>
      <c r="BM121" t="s">
        <v>286</v>
      </c>
      <c r="BN121" s="1">
        <v>2.3958333333333336E-3</v>
      </c>
      <c r="BO121" t="s">
        <v>893</v>
      </c>
      <c r="BP121" s="5" t="s">
        <v>736</v>
      </c>
      <c r="BQ121" s="5" t="s">
        <v>1159</v>
      </c>
      <c r="BR121" s="11" t="b">
        <f t="shared" si="62"/>
        <v>0</v>
      </c>
      <c r="BS121" s="11" t="b">
        <f t="shared" si="62"/>
        <v>0</v>
      </c>
      <c r="BT121" s="11" t="b">
        <f t="shared" si="62"/>
        <v>1</v>
      </c>
      <c r="BU121" s="11" t="b">
        <f t="shared" si="62"/>
        <v>0</v>
      </c>
      <c r="BV121" s="11" t="b">
        <f t="shared" si="59"/>
        <v>0</v>
      </c>
      <c r="BW121" s="11" t="b">
        <f t="shared" si="59"/>
        <v>0</v>
      </c>
      <c r="BZ121" s="11" t="b">
        <f t="shared" si="45"/>
        <v>0</v>
      </c>
      <c r="CA121" s="11" t="b">
        <f t="shared" si="46"/>
        <v>0</v>
      </c>
      <c r="CB121" s="11" t="b">
        <f t="shared" si="60"/>
        <v>0</v>
      </c>
      <c r="CC121" s="11" t="b">
        <f t="shared" si="60"/>
        <v>0</v>
      </c>
      <c r="CD121" s="11" t="b">
        <f t="shared" si="60"/>
        <v>0</v>
      </c>
      <c r="CE121" s="11" t="b">
        <f t="shared" si="60"/>
        <v>0</v>
      </c>
      <c r="CF121" s="11" t="b">
        <f t="shared" si="60"/>
        <v>0</v>
      </c>
      <c r="CG121" s="11" t="b">
        <f t="shared" si="60"/>
        <v>0</v>
      </c>
      <c r="CH121" s="11" t="b">
        <f t="shared" si="60"/>
        <v>0</v>
      </c>
      <c r="CI121" s="11" t="b">
        <f t="shared" si="60"/>
        <v>0</v>
      </c>
      <c r="CJ121" s="11" t="b">
        <f t="shared" si="60"/>
        <v>0</v>
      </c>
      <c r="CK121" s="11" t="b">
        <f t="shared" si="60"/>
        <v>0</v>
      </c>
      <c r="CL121" s="11" t="b">
        <f t="shared" si="60"/>
        <v>0</v>
      </c>
      <c r="CM121" s="11" t="b">
        <f t="shared" si="60"/>
        <v>0</v>
      </c>
      <c r="CN121" s="11" t="b">
        <f t="shared" si="60"/>
        <v>0</v>
      </c>
      <c r="CO121" s="11" t="b">
        <f t="shared" si="53"/>
        <v>0</v>
      </c>
      <c r="CP121" s="11" t="b">
        <f t="shared" si="48"/>
        <v>0</v>
      </c>
      <c r="CQ121" s="11" t="b">
        <f t="shared" si="47"/>
        <v>0</v>
      </c>
    </row>
    <row r="122" spans="1:96">
      <c r="A122" t="s">
        <v>894</v>
      </c>
      <c r="B122" t="s">
        <v>895</v>
      </c>
      <c r="C122" t="s">
        <v>802</v>
      </c>
      <c r="D122" t="s">
        <v>54</v>
      </c>
      <c r="E122" t="s">
        <v>144</v>
      </c>
      <c r="F122" t="s">
        <v>83</v>
      </c>
      <c r="G122">
        <f t="shared" si="58"/>
        <v>0</v>
      </c>
      <c r="H122">
        <f t="shared" si="58"/>
        <v>0</v>
      </c>
      <c r="I122">
        <f t="shared" si="58"/>
        <v>1</v>
      </c>
      <c r="J122">
        <f t="shared" si="58"/>
        <v>0</v>
      </c>
      <c r="K122">
        <f t="shared" si="37"/>
        <v>1</v>
      </c>
      <c r="L122" t="s">
        <v>96</v>
      </c>
      <c r="M122" t="s">
        <v>185</v>
      </c>
      <c r="N122" t="str">
        <f t="shared" si="38"/>
        <v>Italy</v>
      </c>
      <c r="O122" t="s">
        <v>74</v>
      </c>
      <c r="P122" t="s">
        <v>60</v>
      </c>
      <c r="Q122">
        <v>0</v>
      </c>
      <c r="R122">
        <v>2</v>
      </c>
      <c r="S122">
        <v>2</v>
      </c>
      <c r="T122">
        <v>3</v>
      </c>
      <c r="U122">
        <v>5</v>
      </c>
      <c r="V122">
        <v>5</v>
      </c>
      <c r="W122">
        <v>5</v>
      </c>
      <c r="X122">
        <f t="shared" si="39"/>
        <v>-0.125</v>
      </c>
      <c r="Y122">
        <f t="shared" si="40"/>
        <v>-8.3333333333333329E-2</v>
      </c>
      <c r="Z122">
        <v>6</v>
      </c>
      <c r="AA122">
        <v>6</v>
      </c>
      <c r="AB122">
        <v>5</v>
      </c>
      <c r="AC122">
        <v>6</v>
      </c>
      <c r="AD122">
        <v>5</v>
      </c>
      <c r="AE122">
        <v>6</v>
      </c>
      <c r="AF122">
        <v>4</v>
      </c>
      <c r="AG122">
        <v>0</v>
      </c>
      <c r="AH122">
        <v>6</v>
      </c>
      <c r="AI122" s="35">
        <v>4</v>
      </c>
      <c r="AJ122">
        <v>6</v>
      </c>
      <c r="AK122">
        <v>6</v>
      </c>
      <c r="AL122">
        <v>6</v>
      </c>
      <c r="AM122">
        <v>6</v>
      </c>
      <c r="AN122">
        <v>6</v>
      </c>
      <c r="AO122">
        <v>6</v>
      </c>
      <c r="AP122">
        <v>5</v>
      </c>
      <c r="AQ122">
        <v>5</v>
      </c>
      <c r="AR122">
        <v>5</v>
      </c>
      <c r="AS122">
        <v>5</v>
      </c>
      <c r="AT122">
        <v>5</v>
      </c>
      <c r="AU122">
        <v>4</v>
      </c>
      <c r="AV122">
        <f t="shared" si="41"/>
        <v>4.8</v>
      </c>
      <c r="AW122">
        <v>6</v>
      </c>
      <c r="AX122">
        <v>0</v>
      </c>
      <c r="AY122">
        <f t="shared" si="55"/>
        <v>5.625</v>
      </c>
      <c r="AZ122">
        <f t="shared" si="42"/>
        <v>1</v>
      </c>
      <c r="BA122">
        <f t="shared" si="56"/>
        <v>5.5</v>
      </c>
      <c r="BB122">
        <f t="shared" si="43"/>
        <v>1</v>
      </c>
      <c r="BC122" t="s">
        <v>86</v>
      </c>
      <c r="BD122" t="s">
        <v>896</v>
      </c>
      <c r="BE122" t="s">
        <v>897</v>
      </c>
      <c r="BF122">
        <v>1</v>
      </c>
      <c r="BH122">
        <f t="shared" si="61"/>
        <v>1</v>
      </c>
      <c r="BI122">
        <v>1</v>
      </c>
      <c r="BJ122">
        <v>3</v>
      </c>
      <c r="BK122">
        <f t="shared" si="44"/>
        <v>1</v>
      </c>
      <c r="BL122" t="s">
        <v>898</v>
      </c>
      <c r="BM122" t="s">
        <v>90</v>
      </c>
      <c r="BN122" s="1">
        <v>7.2453703703703708E-3</v>
      </c>
      <c r="BO122" t="s">
        <v>899</v>
      </c>
      <c r="BP122" s="5" t="s">
        <v>736</v>
      </c>
      <c r="BQ122" s="5" t="s">
        <v>1161</v>
      </c>
      <c r="BR122" s="11" t="b">
        <f t="shared" si="62"/>
        <v>0</v>
      </c>
      <c r="BS122" s="11" t="b">
        <f t="shared" si="62"/>
        <v>0</v>
      </c>
      <c r="BT122" s="11" t="b">
        <f t="shared" si="62"/>
        <v>0</v>
      </c>
      <c r="BU122" s="11" t="b">
        <f t="shared" si="62"/>
        <v>0</v>
      </c>
      <c r="BV122" s="11" t="b">
        <f t="shared" si="59"/>
        <v>0</v>
      </c>
      <c r="BW122" s="11" t="b">
        <f t="shared" si="59"/>
        <v>0</v>
      </c>
      <c r="BX122" s="5" t="s">
        <v>1096</v>
      </c>
      <c r="BZ122" s="11" t="b">
        <f t="shared" si="45"/>
        <v>0</v>
      </c>
      <c r="CA122" s="11" t="b">
        <f t="shared" si="46"/>
        <v>0</v>
      </c>
      <c r="CB122" s="11" t="b">
        <f t="shared" si="60"/>
        <v>0</v>
      </c>
      <c r="CC122" s="11" t="b">
        <f t="shared" si="60"/>
        <v>0</v>
      </c>
      <c r="CD122" s="11" t="b">
        <f t="shared" si="60"/>
        <v>0</v>
      </c>
      <c r="CE122" s="11" t="b">
        <f t="shared" si="60"/>
        <v>0</v>
      </c>
      <c r="CF122" s="11" t="b">
        <f t="shared" si="60"/>
        <v>0</v>
      </c>
      <c r="CG122" s="11" t="b">
        <f t="shared" si="60"/>
        <v>0</v>
      </c>
      <c r="CH122" s="11" t="b">
        <f t="shared" si="60"/>
        <v>0</v>
      </c>
      <c r="CI122" s="11" t="b">
        <f t="shared" si="60"/>
        <v>0</v>
      </c>
      <c r="CJ122" s="11" t="b">
        <f t="shared" si="60"/>
        <v>0</v>
      </c>
      <c r="CK122" s="11" t="b">
        <f t="shared" si="60"/>
        <v>0</v>
      </c>
      <c r="CL122" s="11" t="b">
        <f t="shared" si="60"/>
        <v>0</v>
      </c>
      <c r="CM122" s="11" t="b">
        <f t="shared" si="60"/>
        <v>0</v>
      </c>
      <c r="CN122" s="11" t="b">
        <f t="shared" si="60"/>
        <v>1</v>
      </c>
      <c r="CO122" s="11" t="b">
        <f t="shared" si="53"/>
        <v>0</v>
      </c>
      <c r="CP122" s="11" t="b">
        <f t="shared" si="48"/>
        <v>0</v>
      </c>
      <c r="CQ122" s="11" t="b">
        <f t="shared" si="47"/>
        <v>0</v>
      </c>
      <c r="CR122" t="s">
        <v>900</v>
      </c>
    </row>
    <row r="123" spans="1:96">
      <c r="A123" t="s">
        <v>901</v>
      </c>
      <c r="B123" t="s">
        <v>902</v>
      </c>
      <c r="C123" t="s">
        <v>802</v>
      </c>
      <c r="D123" t="s">
        <v>81</v>
      </c>
      <c r="E123" t="s">
        <v>144</v>
      </c>
      <c r="F123" t="s">
        <v>56</v>
      </c>
      <c r="G123">
        <f t="shared" si="58"/>
        <v>0</v>
      </c>
      <c r="H123">
        <f t="shared" si="58"/>
        <v>0</v>
      </c>
      <c r="I123">
        <f t="shared" si="58"/>
        <v>0</v>
      </c>
      <c r="J123">
        <f t="shared" si="58"/>
        <v>1</v>
      </c>
      <c r="K123">
        <f t="shared" si="37"/>
        <v>1</v>
      </c>
      <c r="L123" t="s">
        <v>96</v>
      </c>
      <c r="M123" t="s">
        <v>73</v>
      </c>
      <c r="N123" t="str">
        <f t="shared" si="38"/>
        <v>USA</v>
      </c>
      <c r="O123" t="s">
        <v>74</v>
      </c>
      <c r="P123" t="s">
        <v>60</v>
      </c>
      <c r="Q123">
        <v>3</v>
      </c>
      <c r="R123">
        <v>3</v>
      </c>
      <c r="S123">
        <v>2</v>
      </c>
      <c r="T123">
        <v>4</v>
      </c>
      <c r="U123">
        <v>5</v>
      </c>
      <c r="V123">
        <v>4</v>
      </c>
      <c r="W123">
        <v>4</v>
      </c>
      <c r="X123">
        <f t="shared" si="39"/>
        <v>-8.3333333333333329E-2</v>
      </c>
      <c r="Y123">
        <f t="shared" si="40"/>
        <v>-4.1666666666666664E-2</v>
      </c>
      <c r="Z123">
        <v>6</v>
      </c>
      <c r="AA123">
        <v>6</v>
      </c>
      <c r="AB123">
        <v>6</v>
      </c>
      <c r="AC123">
        <v>6</v>
      </c>
      <c r="AD123">
        <v>6</v>
      </c>
      <c r="AE123">
        <v>6</v>
      </c>
      <c r="AF123">
        <v>6</v>
      </c>
      <c r="AG123">
        <v>1</v>
      </c>
      <c r="AH123">
        <v>5</v>
      </c>
      <c r="AI123" s="35">
        <v>5</v>
      </c>
      <c r="AJ123">
        <v>5</v>
      </c>
      <c r="AK123">
        <v>5</v>
      </c>
      <c r="AL123">
        <v>4</v>
      </c>
      <c r="AM123">
        <v>5</v>
      </c>
      <c r="AN123">
        <v>5</v>
      </c>
      <c r="AO123">
        <v>6</v>
      </c>
      <c r="AP123">
        <v>6</v>
      </c>
      <c r="AQ123">
        <v>5</v>
      </c>
      <c r="AR123">
        <v>5</v>
      </c>
      <c r="AS123">
        <v>5</v>
      </c>
      <c r="AT123">
        <v>4</v>
      </c>
      <c r="AU123">
        <v>4</v>
      </c>
      <c r="AV123">
        <f t="shared" si="41"/>
        <v>4.5999999999999996</v>
      </c>
      <c r="AW123">
        <v>6</v>
      </c>
      <c r="AX123">
        <v>6</v>
      </c>
      <c r="AY123">
        <f t="shared" si="55"/>
        <v>5.125</v>
      </c>
      <c r="AZ123">
        <f t="shared" si="42"/>
        <v>1</v>
      </c>
      <c r="BA123">
        <f t="shared" si="56"/>
        <v>5.875</v>
      </c>
      <c r="BB123">
        <f t="shared" si="43"/>
        <v>1</v>
      </c>
      <c r="BC123" t="s">
        <v>297</v>
      </c>
      <c r="BD123" t="s">
        <v>326</v>
      </c>
      <c r="BE123" t="s">
        <v>836</v>
      </c>
      <c r="BF123">
        <v>1</v>
      </c>
      <c r="BH123">
        <f t="shared" si="61"/>
        <v>1</v>
      </c>
      <c r="BI123">
        <v>2</v>
      </c>
      <c r="BJ123">
        <v>5</v>
      </c>
      <c r="BK123">
        <f t="shared" si="44"/>
        <v>1</v>
      </c>
      <c r="BL123" t="s">
        <v>903</v>
      </c>
      <c r="BM123" t="s">
        <v>622</v>
      </c>
      <c r="BN123" s="1">
        <v>7.3958333333333341E-3</v>
      </c>
      <c r="BO123" t="s">
        <v>904</v>
      </c>
      <c r="BP123" s="5" t="s">
        <v>736</v>
      </c>
      <c r="BQ123" s="5" t="s">
        <v>1124</v>
      </c>
      <c r="BR123" s="11" t="b">
        <f t="shared" si="62"/>
        <v>0</v>
      </c>
      <c r="BS123" s="11" t="b">
        <f t="shared" si="62"/>
        <v>0</v>
      </c>
      <c r="BT123" s="11" t="b">
        <f t="shared" si="62"/>
        <v>0</v>
      </c>
      <c r="BU123" s="11" t="b">
        <f t="shared" si="62"/>
        <v>0</v>
      </c>
      <c r="BV123" s="11" t="b">
        <f t="shared" si="59"/>
        <v>0</v>
      </c>
      <c r="BW123" s="11" t="b">
        <f t="shared" si="59"/>
        <v>0</v>
      </c>
      <c r="BX123" s="5" t="s">
        <v>1097</v>
      </c>
      <c r="BZ123" s="11" t="b">
        <f t="shared" si="45"/>
        <v>1</v>
      </c>
      <c r="CA123" s="11" t="b">
        <f t="shared" si="46"/>
        <v>0</v>
      </c>
      <c r="CB123" s="11" t="b">
        <f t="shared" si="60"/>
        <v>0</v>
      </c>
      <c r="CC123" s="11" t="b">
        <f t="shared" si="60"/>
        <v>0</v>
      </c>
      <c r="CD123" s="11" t="b">
        <f t="shared" si="60"/>
        <v>0</v>
      </c>
      <c r="CE123" s="11" t="b">
        <f t="shared" si="60"/>
        <v>0</v>
      </c>
      <c r="CF123" s="11" t="b">
        <f t="shared" si="60"/>
        <v>0</v>
      </c>
      <c r="CG123" s="11" t="b">
        <f t="shared" si="60"/>
        <v>0</v>
      </c>
      <c r="CH123" s="11" t="b">
        <f t="shared" si="60"/>
        <v>0</v>
      </c>
      <c r="CI123" s="11" t="b">
        <f t="shared" si="60"/>
        <v>0</v>
      </c>
      <c r="CJ123" s="11" t="b">
        <f t="shared" si="60"/>
        <v>0</v>
      </c>
      <c r="CK123" s="11" t="b">
        <f t="shared" si="60"/>
        <v>0</v>
      </c>
      <c r="CL123" s="11" t="b">
        <f t="shared" si="60"/>
        <v>0</v>
      </c>
      <c r="CM123" s="11" t="b">
        <f t="shared" si="60"/>
        <v>1</v>
      </c>
      <c r="CN123" s="11" t="b">
        <f t="shared" si="60"/>
        <v>0</v>
      </c>
      <c r="CO123" s="11" t="b">
        <f t="shared" si="53"/>
        <v>0</v>
      </c>
      <c r="CP123" s="11" t="b">
        <f t="shared" si="48"/>
        <v>0</v>
      </c>
      <c r="CQ123" s="11" t="b">
        <f t="shared" si="47"/>
        <v>0</v>
      </c>
      <c r="CR123" t="s">
        <v>92</v>
      </c>
    </row>
    <row r="124" spans="1:96">
      <c r="A124" t="s">
        <v>905</v>
      </c>
      <c r="B124" t="s">
        <v>906</v>
      </c>
      <c r="C124" t="s">
        <v>802</v>
      </c>
      <c r="D124" t="s">
        <v>70</v>
      </c>
      <c r="E124" t="s">
        <v>82</v>
      </c>
      <c r="F124" t="s">
        <v>83</v>
      </c>
      <c r="G124">
        <f t="shared" si="58"/>
        <v>0</v>
      </c>
      <c r="H124">
        <f t="shared" si="58"/>
        <v>0</v>
      </c>
      <c r="I124">
        <f t="shared" si="58"/>
        <v>1</v>
      </c>
      <c r="J124">
        <f t="shared" si="58"/>
        <v>0</v>
      </c>
      <c r="K124">
        <f t="shared" si="37"/>
        <v>1</v>
      </c>
      <c r="L124" t="s">
        <v>96</v>
      </c>
      <c r="M124" t="s">
        <v>125</v>
      </c>
      <c r="N124" t="str">
        <f t="shared" si="38"/>
        <v>United Kingdom</v>
      </c>
      <c r="O124" t="s">
        <v>74</v>
      </c>
      <c r="P124" t="s">
        <v>98</v>
      </c>
      <c r="Q124">
        <v>1</v>
      </c>
      <c r="R124">
        <v>5</v>
      </c>
      <c r="S124">
        <v>0</v>
      </c>
      <c r="T124">
        <v>2</v>
      </c>
      <c r="U124">
        <v>3</v>
      </c>
      <c r="V124">
        <v>3</v>
      </c>
      <c r="W124">
        <v>5</v>
      </c>
      <c r="X124">
        <f t="shared" si="39"/>
        <v>-0.25</v>
      </c>
      <c r="Y124">
        <f t="shared" si="40"/>
        <v>-0.125</v>
      </c>
      <c r="Z124">
        <v>6</v>
      </c>
      <c r="AA124">
        <v>4</v>
      </c>
      <c r="AB124">
        <v>5</v>
      </c>
      <c r="AC124">
        <v>6</v>
      </c>
      <c r="AD124">
        <v>5</v>
      </c>
      <c r="AE124">
        <v>6</v>
      </c>
      <c r="AF124">
        <v>5</v>
      </c>
      <c r="AG124">
        <v>0</v>
      </c>
      <c r="AH124">
        <v>6</v>
      </c>
      <c r="AI124" s="35">
        <v>1</v>
      </c>
      <c r="AJ124">
        <v>6</v>
      </c>
      <c r="AK124">
        <v>6</v>
      </c>
      <c r="AL124">
        <v>0</v>
      </c>
      <c r="AM124">
        <v>6</v>
      </c>
      <c r="AN124">
        <v>1</v>
      </c>
      <c r="AO124">
        <v>5</v>
      </c>
      <c r="AP124">
        <v>3</v>
      </c>
      <c r="AQ124">
        <v>0</v>
      </c>
      <c r="AR124">
        <v>0</v>
      </c>
      <c r="AS124">
        <v>0</v>
      </c>
      <c r="AT124">
        <v>0</v>
      </c>
      <c r="AU124">
        <v>0</v>
      </c>
      <c r="AV124">
        <f t="shared" si="41"/>
        <v>0</v>
      </c>
      <c r="AW124">
        <v>6</v>
      </c>
      <c r="AX124">
        <v>5</v>
      </c>
      <c r="AY124">
        <f t="shared" si="55"/>
        <v>3.5</v>
      </c>
      <c r="AZ124">
        <f t="shared" si="42"/>
        <v>1</v>
      </c>
      <c r="BA124">
        <f t="shared" si="56"/>
        <v>5.375</v>
      </c>
      <c r="BB124">
        <f t="shared" si="43"/>
        <v>1</v>
      </c>
      <c r="BC124" t="s">
        <v>282</v>
      </c>
      <c r="BD124" t="s">
        <v>907</v>
      </c>
      <c r="BE124" t="s">
        <v>908</v>
      </c>
      <c r="BF124">
        <v>0</v>
      </c>
      <c r="BG124">
        <v>1</v>
      </c>
      <c r="BH124">
        <f t="shared" si="61"/>
        <v>1</v>
      </c>
      <c r="BI124">
        <v>2</v>
      </c>
      <c r="BJ124">
        <v>5</v>
      </c>
      <c r="BK124">
        <f t="shared" si="44"/>
        <v>1</v>
      </c>
      <c r="BL124" t="s">
        <v>909</v>
      </c>
      <c r="BM124" t="s">
        <v>601</v>
      </c>
      <c r="BN124" s="1">
        <v>4.9537037037037041E-3</v>
      </c>
      <c r="BO124" t="s">
        <v>910</v>
      </c>
      <c r="BP124" s="5" t="s">
        <v>1051</v>
      </c>
      <c r="BQ124" s="5" t="s">
        <v>1159</v>
      </c>
      <c r="BR124" s="11" t="b">
        <f t="shared" si="62"/>
        <v>0</v>
      </c>
      <c r="BS124" s="11" t="b">
        <f t="shared" si="62"/>
        <v>0</v>
      </c>
      <c r="BT124" s="11" t="b">
        <f t="shared" si="62"/>
        <v>1</v>
      </c>
      <c r="BU124" s="11" t="b">
        <f t="shared" si="62"/>
        <v>0</v>
      </c>
      <c r="BV124" s="11" t="b">
        <f t="shared" ref="BV124:BW143" si="63">ISNUMBER(SEARCH(BV$2,$BQ124))</f>
        <v>0</v>
      </c>
      <c r="BW124" s="11" t="b">
        <f t="shared" si="63"/>
        <v>0</v>
      </c>
      <c r="BX124" s="5" t="s">
        <v>1047</v>
      </c>
      <c r="BY124" s="5" t="s">
        <v>1073</v>
      </c>
      <c r="BZ124" s="11" t="b">
        <f t="shared" si="45"/>
        <v>0</v>
      </c>
      <c r="CA124" s="11" t="b">
        <f t="shared" si="46"/>
        <v>0</v>
      </c>
      <c r="CB124" s="11" t="b">
        <f t="shared" si="60"/>
        <v>1</v>
      </c>
      <c r="CC124" s="11" t="b">
        <f t="shared" si="60"/>
        <v>0</v>
      </c>
      <c r="CD124" s="11" t="b">
        <f t="shared" si="60"/>
        <v>0</v>
      </c>
      <c r="CE124" s="11" t="b">
        <f t="shared" si="60"/>
        <v>0</v>
      </c>
      <c r="CF124" s="11" t="b">
        <f t="shared" si="60"/>
        <v>0</v>
      </c>
      <c r="CG124" s="11" t="b">
        <f t="shared" si="60"/>
        <v>0</v>
      </c>
      <c r="CH124" s="11" t="b">
        <f t="shared" si="60"/>
        <v>0</v>
      </c>
      <c r="CI124" s="11" t="b">
        <f t="shared" si="60"/>
        <v>0</v>
      </c>
      <c r="CJ124" s="11" t="b">
        <f t="shared" si="60"/>
        <v>0</v>
      </c>
      <c r="CK124" s="11" t="b">
        <f t="shared" si="60"/>
        <v>0</v>
      </c>
      <c r="CL124" s="11" t="b">
        <f t="shared" si="60"/>
        <v>0</v>
      </c>
      <c r="CM124" s="11" t="b">
        <f t="shared" si="60"/>
        <v>0</v>
      </c>
      <c r="CN124" s="11" t="b">
        <f t="shared" si="60"/>
        <v>0</v>
      </c>
      <c r="CO124" s="11" t="b">
        <f t="shared" si="53"/>
        <v>0</v>
      </c>
      <c r="CP124" s="11" t="b">
        <f t="shared" si="48"/>
        <v>1</v>
      </c>
      <c r="CQ124" s="11" t="b">
        <f t="shared" si="47"/>
        <v>0</v>
      </c>
    </row>
    <row r="125" spans="1:96">
      <c r="A125" t="s">
        <v>911</v>
      </c>
      <c r="B125" t="s">
        <v>912</v>
      </c>
      <c r="C125" t="s">
        <v>802</v>
      </c>
      <c r="D125" t="s">
        <v>81</v>
      </c>
      <c r="E125" t="s">
        <v>82</v>
      </c>
      <c r="F125" t="s">
        <v>83</v>
      </c>
      <c r="G125">
        <f t="shared" si="58"/>
        <v>0</v>
      </c>
      <c r="H125">
        <f t="shared" si="58"/>
        <v>0</v>
      </c>
      <c r="I125">
        <f t="shared" si="58"/>
        <v>1</v>
      </c>
      <c r="J125">
        <f t="shared" si="58"/>
        <v>0</v>
      </c>
      <c r="K125">
        <f t="shared" si="37"/>
        <v>1</v>
      </c>
      <c r="L125" t="s">
        <v>96</v>
      </c>
      <c r="M125" t="s">
        <v>109</v>
      </c>
      <c r="N125" t="str">
        <f t="shared" si="38"/>
        <v>UK</v>
      </c>
      <c r="O125" t="s">
        <v>74</v>
      </c>
      <c r="P125" t="s">
        <v>98</v>
      </c>
      <c r="Q125">
        <v>5</v>
      </c>
      <c r="R125">
        <v>4</v>
      </c>
      <c r="S125">
        <v>4</v>
      </c>
      <c r="T125">
        <v>2</v>
      </c>
      <c r="U125">
        <v>5</v>
      </c>
      <c r="V125">
        <v>4</v>
      </c>
      <c r="W125">
        <v>5</v>
      </c>
      <c r="X125">
        <f t="shared" si="39"/>
        <v>0.125</v>
      </c>
      <c r="Y125">
        <f t="shared" si="40"/>
        <v>-0.16666666666666666</v>
      </c>
      <c r="Z125">
        <v>4</v>
      </c>
      <c r="AA125">
        <v>5</v>
      </c>
      <c r="AB125">
        <v>4</v>
      </c>
      <c r="AC125">
        <v>6</v>
      </c>
      <c r="AD125">
        <v>5</v>
      </c>
      <c r="AE125">
        <v>5</v>
      </c>
      <c r="AF125">
        <v>4</v>
      </c>
      <c r="AG125">
        <v>4</v>
      </c>
      <c r="AH125">
        <v>2</v>
      </c>
      <c r="AI125" s="35">
        <v>5</v>
      </c>
      <c r="AJ125">
        <v>5</v>
      </c>
      <c r="AK125">
        <v>5</v>
      </c>
      <c r="AL125">
        <v>4</v>
      </c>
      <c r="AM125">
        <v>5</v>
      </c>
      <c r="AN125">
        <v>5</v>
      </c>
      <c r="AO125">
        <v>5</v>
      </c>
      <c r="AP125">
        <v>5</v>
      </c>
      <c r="AQ125">
        <v>5</v>
      </c>
      <c r="AR125">
        <v>5</v>
      </c>
      <c r="AS125">
        <v>5</v>
      </c>
      <c r="AT125">
        <v>5</v>
      </c>
      <c r="AU125">
        <v>5</v>
      </c>
      <c r="AV125">
        <f t="shared" si="41"/>
        <v>5</v>
      </c>
      <c r="AW125">
        <v>6</v>
      </c>
      <c r="AX125">
        <v>5</v>
      </c>
      <c r="AY125">
        <f t="shared" si="55"/>
        <v>4.875</v>
      </c>
      <c r="AZ125">
        <f t="shared" si="42"/>
        <v>1</v>
      </c>
      <c r="BA125">
        <f t="shared" si="56"/>
        <v>4.375</v>
      </c>
      <c r="BB125">
        <f t="shared" si="43"/>
        <v>1</v>
      </c>
      <c r="BC125" t="s">
        <v>282</v>
      </c>
      <c r="BD125" t="s">
        <v>451</v>
      </c>
      <c r="BE125" t="s">
        <v>646</v>
      </c>
      <c r="BF125">
        <v>3</v>
      </c>
      <c r="BH125">
        <f t="shared" si="61"/>
        <v>3</v>
      </c>
      <c r="BI125">
        <v>2</v>
      </c>
      <c r="BJ125">
        <v>5</v>
      </c>
      <c r="BK125">
        <f t="shared" si="44"/>
        <v>1</v>
      </c>
      <c r="BL125" t="s">
        <v>600</v>
      </c>
      <c r="BM125" t="s">
        <v>601</v>
      </c>
      <c r="BN125" s="1">
        <v>5.7754629629629623E-3</v>
      </c>
      <c r="BO125" t="s">
        <v>913</v>
      </c>
      <c r="BP125" s="5" t="s">
        <v>1051</v>
      </c>
      <c r="BQ125" s="5" t="s">
        <v>1145</v>
      </c>
      <c r="BR125" s="11" t="b">
        <f t="shared" si="62"/>
        <v>0</v>
      </c>
      <c r="BS125" s="11" t="b">
        <f t="shared" si="62"/>
        <v>0</v>
      </c>
      <c r="BT125" s="11" t="b">
        <f t="shared" si="62"/>
        <v>0</v>
      </c>
      <c r="BU125" s="11" t="b">
        <f t="shared" si="62"/>
        <v>0</v>
      </c>
      <c r="BV125" s="11" t="b">
        <f t="shared" si="63"/>
        <v>0</v>
      </c>
      <c r="BW125" s="11" t="b">
        <f t="shared" si="63"/>
        <v>0</v>
      </c>
      <c r="BX125" s="5" t="s">
        <v>1064</v>
      </c>
      <c r="BY125" s="5" t="s">
        <v>1098</v>
      </c>
      <c r="BZ125" s="11" t="b">
        <f t="shared" si="45"/>
        <v>0</v>
      </c>
      <c r="CA125" s="11" t="b">
        <f t="shared" si="46"/>
        <v>1</v>
      </c>
      <c r="CB125" s="11" t="b">
        <f t="shared" si="60"/>
        <v>1</v>
      </c>
      <c r="CC125" s="11" t="b">
        <f t="shared" si="60"/>
        <v>0</v>
      </c>
      <c r="CD125" s="11" t="b">
        <f t="shared" si="60"/>
        <v>0</v>
      </c>
      <c r="CE125" s="11" t="b">
        <f t="shared" si="60"/>
        <v>0</v>
      </c>
      <c r="CF125" s="11" t="b">
        <f t="shared" si="60"/>
        <v>0</v>
      </c>
      <c r="CG125" s="11" t="b">
        <f t="shared" si="60"/>
        <v>0</v>
      </c>
      <c r="CH125" s="11" t="b">
        <f t="shared" si="60"/>
        <v>0</v>
      </c>
      <c r="CI125" s="11" t="b">
        <f t="shared" si="60"/>
        <v>0</v>
      </c>
      <c r="CJ125" s="11" t="b">
        <f t="shared" si="60"/>
        <v>0</v>
      </c>
      <c r="CK125" s="11" t="b">
        <f t="shared" si="60"/>
        <v>0</v>
      </c>
      <c r="CL125" s="11" t="b">
        <f t="shared" si="60"/>
        <v>0</v>
      </c>
      <c r="CM125" s="11" t="b">
        <f t="shared" si="60"/>
        <v>0</v>
      </c>
      <c r="CN125" s="11" t="b">
        <f t="shared" si="60"/>
        <v>0</v>
      </c>
      <c r="CO125" s="11" t="b">
        <f t="shared" si="53"/>
        <v>0</v>
      </c>
      <c r="CP125" s="11" t="b">
        <f t="shared" si="48"/>
        <v>0</v>
      </c>
      <c r="CQ125" s="11" t="b">
        <f t="shared" si="47"/>
        <v>0</v>
      </c>
      <c r="CR125" t="s">
        <v>914</v>
      </c>
    </row>
    <row r="126" spans="1:96">
      <c r="A126" t="s">
        <v>915</v>
      </c>
      <c r="B126" t="s">
        <v>916</v>
      </c>
      <c r="C126" t="s">
        <v>802</v>
      </c>
      <c r="D126" t="s">
        <v>54</v>
      </c>
      <c r="E126" t="s">
        <v>55</v>
      </c>
      <c r="F126" t="s">
        <v>56</v>
      </c>
      <c r="G126">
        <f t="shared" si="58"/>
        <v>0</v>
      </c>
      <c r="H126">
        <f t="shared" si="58"/>
        <v>0</v>
      </c>
      <c r="I126">
        <f t="shared" si="58"/>
        <v>0</v>
      </c>
      <c r="J126">
        <f t="shared" si="58"/>
        <v>1</v>
      </c>
      <c r="K126">
        <f t="shared" si="37"/>
        <v>1</v>
      </c>
      <c r="L126" t="s">
        <v>124</v>
      </c>
      <c r="M126" t="s">
        <v>58</v>
      </c>
      <c r="N126" t="str">
        <f t="shared" si="38"/>
        <v>Portugal</v>
      </c>
      <c r="O126" t="s">
        <v>59</v>
      </c>
      <c r="P126" t="s">
        <v>60</v>
      </c>
      <c r="Q126">
        <v>0</v>
      </c>
      <c r="R126">
        <v>5</v>
      </c>
      <c r="S126">
        <v>3</v>
      </c>
      <c r="T126">
        <v>5</v>
      </c>
      <c r="U126">
        <v>0</v>
      </c>
      <c r="V126">
        <v>3</v>
      </c>
      <c r="W126">
        <v>3</v>
      </c>
      <c r="X126">
        <f t="shared" si="39"/>
        <v>-0.29166666666666669</v>
      </c>
      <c r="Y126">
        <f t="shared" si="40"/>
        <v>0.20833333333333334</v>
      </c>
      <c r="Z126">
        <v>6</v>
      </c>
      <c r="AA126">
        <v>6</v>
      </c>
      <c r="AB126">
        <v>6</v>
      </c>
      <c r="AC126">
        <v>6</v>
      </c>
      <c r="AD126">
        <v>6</v>
      </c>
      <c r="AE126">
        <v>6</v>
      </c>
      <c r="AF126">
        <v>6</v>
      </c>
      <c r="AG126">
        <v>0</v>
      </c>
      <c r="AH126">
        <v>6</v>
      </c>
      <c r="AI126" s="35">
        <v>6</v>
      </c>
      <c r="AJ126">
        <v>6</v>
      </c>
      <c r="AK126">
        <v>6</v>
      </c>
      <c r="AL126">
        <v>6</v>
      </c>
      <c r="AM126">
        <v>6</v>
      </c>
      <c r="AN126">
        <v>6</v>
      </c>
      <c r="AO126">
        <v>6</v>
      </c>
      <c r="AP126">
        <v>6</v>
      </c>
      <c r="AQ126">
        <v>6</v>
      </c>
      <c r="AR126">
        <v>6</v>
      </c>
      <c r="AS126">
        <v>6</v>
      </c>
      <c r="AT126">
        <v>6</v>
      </c>
      <c r="AU126">
        <v>6</v>
      </c>
      <c r="AV126">
        <f t="shared" si="41"/>
        <v>6</v>
      </c>
      <c r="AW126">
        <v>6</v>
      </c>
      <c r="AX126">
        <v>6</v>
      </c>
      <c r="AY126">
        <f t="shared" si="55"/>
        <v>6</v>
      </c>
      <c r="AZ126">
        <f t="shared" si="42"/>
        <v>1</v>
      </c>
      <c r="BA126">
        <f t="shared" si="56"/>
        <v>6</v>
      </c>
      <c r="BB126">
        <f t="shared" si="43"/>
        <v>1</v>
      </c>
      <c r="BC126" t="s">
        <v>341</v>
      </c>
      <c r="BD126" t="s">
        <v>917</v>
      </c>
      <c r="BE126" t="s">
        <v>918</v>
      </c>
      <c r="BF126">
        <v>1</v>
      </c>
      <c r="BH126">
        <f t="shared" si="61"/>
        <v>1</v>
      </c>
      <c r="BI126">
        <v>1</v>
      </c>
      <c r="BJ126">
        <v>1</v>
      </c>
      <c r="BK126">
        <f t="shared" si="44"/>
        <v>0</v>
      </c>
      <c r="BL126" t="s">
        <v>919</v>
      </c>
      <c r="BM126" t="s">
        <v>920</v>
      </c>
      <c r="BN126" s="1">
        <v>2.7777777777777779E-3</v>
      </c>
      <c r="BO126" t="s">
        <v>921</v>
      </c>
      <c r="BP126" s="5" t="s">
        <v>736</v>
      </c>
      <c r="BQ126" s="5" t="s">
        <v>1152</v>
      </c>
      <c r="BR126" s="11" t="b">
        <f t="shared" si="62"/>
        <v>0</v>
      </c>
      <c r="BS126" s="11" t="b">
        <f t="shared" si="62"/>
        <v>0</v>
      </c>
      <c r="BT126" s="11" t="b">
        <f t="shared" si="62"/>
        <v>0</v>
      </c>
      <c r="BU126" s="11" t="b">
        <f t="shared" si="62"/>
        <v>0</v>
      </c>
      <c r="BV126" s="11" t="b">
        <f t="shared" si="63"/>
        <v>0</v>
      </c>
      <c r="BW126" s="11" t="b">
        <f t="shared" si="63"/>
        <v>0</v>
      </c>
      <c r="BZ126" s="11" t="b">
        <f t="shared" si="45"/>
        <v>0</v>
      </c>
      <c r="CA126" s="11" t="b">
        <f t="shared" si="46"/>
        <v>0</v>
      </c>
      <c r="CB126" s="11" t="b">
        <f t="shared" si="60"/>
        <v>0</v>
      </c>
      <c r="CC126" s="11" t="b">
        <f t="shared" si="60"/>
        <v>0</v>
      </c>
      <c r="CD126" s="11" t="b">
        <f t="shared" si="60"/>
        <v>0</v>
      </c>
      <c r="CE126" s="11" t="b">
        <f t="shared" si="60"/>
        <v>0</v>
      </c>
      <c r="CF126" s="11" t="b">
        <f t="shared" si="60"/>
        <v>0</v>
      </c>
      <c r="CG126" s="11" t="b">
        <f t="shared" si="60"/>
        <v>0</v>
      </c>
      <c r="CH126" s="11" t="b">
        <f t="shared" si="60"/>
        <v>0</v>
      </c>
      <c r="CI126" s="11" t="b">
        <f t="shared" si="60"/>
        <v>0</v>
      </c>
      <c r="CJ126" s="11" t="b">
        <f t="shared" si="60"/>
        <v>0</v>
      </c>
      <c r="CK126" s="11" t="b">
        <f t="shared" si="60"/>
        <v>0</v>
      </c>
      <c r="CL126" s="11" t="b">
        <f t="shared" si="60"/>
        <v>0</v>
      </c>
      <c r="CM126" s="11" t="b">
        <f t="shared" si="60"/>
        <v>0</v>
      </c>
      <c r="CN126" s="11" t="b">
        <f t="shared" si="60"/>
        <v>0</v>
      </c>
      <c r="CO126" s="11" t="b">
        <f t="shared" si="53"/>
        <v>0</v>
      </c>
      <c r="CP126" s="11" t="b">
        <f t="shared" si="48"/>
        <v>0</v>
      </c>
      <c r="CQ126" s="11" t="b">
        <f t="shared" si="47"/>
        <v>0</v>
      </c>
      <c r="CR126" t="s">
        <v>922</v>
      </c>
    </row>
    <row r="127" spans="1:96">
      <c r="A127" t="s">
        <v>923</v>
      </c>
      <c r="B127" t="s">
        <v>924</v>
      </c>
      <c r="C127" t="s">
        <v>802</v>
      </c>
      <c r="D127" t="s">
        <v>54</v>
      </c>
      <c r="E127" t="s">
        <v>144</v>
      </c>
      <c r="F127" t="s">
        <v>222</v>
      </c>
      <c r="G127">
        <f t="shared" si="58"/>
        <v>0</v>
      </c>
      <c r="H127">
        <f t="shared" si="58"/>
        <v>1</v>
      </c>
      <c r="I127">
        <f t="shared" si="58"/>
        <v>1</v>
      </c>
      <c r="J127">
        <f t="shared" si="58"/>
        <v>0</v>
      </c>
      <c r="K127">
        <f t="shared" si="37"/>
        <v>2</v>
      </c>
      <c r="L127" t="s">
        <v>96</v>
      </c>
      <c r="M127" t="s">
        <v>109</v>
      </c>
      <c r="N127" t="str">
        <f t="shared" si="38"/>
        <v>UK</v>
      </c>
      <c r="O127" t="s">
        <v>74</v>
      </c>
      <c r="P127" t="s">
        <v>98</v>
      </c>
      <c r="Q127">
        <v>2</v>
      </c>
      <c r="R127">
        <v>3</v>
      </c>
      <c r="S127">
        <v>3</v>
      </c>
      <c r="T127">
        <v>3</v>
      </c>
      <c r="U127">
        <v>3</v>
      </c>
      <c r="V127">
        <v>3</v>
      </c>
      <c r="W127">
        <v>1</v>
      </c>
      <c r="X127">
        <f t="shared" si="39"/>
        <v>-4.1666666666666664E-2</v>
      </c>
      <c r="Y127">
        <f t="shared" si="40"/>
        <v>8.3333333333333329E-2</v>
      </c>
      <c r="Z127">
        <v>4</v>
      </c>
      <c r="AA127">
        <v>4</v>
      </c>
      <c r="AB127">
        <v>3</v>
      </c>
      <c r="AC127">
        <v>4</v>
      </c>
      <c r="AD127">
        <v>4</v>
      </c>
      <c r="AE127">
        <v>4</v>
      </c>
      <c r="AF127">
        <v>4</v>
      </c>
      <c r="AG127">
        <v>2</v>
      </c>
      <c r="AH127">
        <v>4</v>
      </c>
      <c r="AI127" s="35">
        <v>5</v>
      </c>
      <c r="AJ127">
        <v>5</v>
      </c>
      <c r="AK127">
        <v>1</v>
      </c>
      <c r="AL127">
        <v>4</v>
      </c>
      <c r="AM127">
        <v>4</v>
      </c>
      <c r="AN127">
        <v>4</v>
      </c>
      <c r="AO127">
        <v>4</v>
      </c>
      <c r="AP127">
        <v>4</v>
      </c>
      <c r="AQ127">
        <v>1</v>
      </c>
      <c r="AR127">
        <v>1</v>
      </c>
      <c r="AS127">
        <v>1</v>
      </c>
      <c r="AT127">
        <v>1</v>
      </c>
      <c r="AU127">
        <v>1</v>
      </c>
      <c r="AV127">
        <f t="shared" si="41"/>
        <v>1</v>
      </c>
      <c r="AW127">
        <v>6</v>
      </c>
      <c r="AX127">
        <v>4</v>
      </c>
      <c r="AY127">
        <f t="shared" si="55"/>
        <v>3.875</v>
      </c>
      <c r="AZ127">
        <f t="shared" si="42"/>
        <v>1</v>
      </c>
      <c r="BA127">
        <f t="shared" si="56"/>
        <v>3.875</v>
      </c>
      <c r="BB127">
        <f t="shared" si="43"/>
        <v>1</v>
      </c>
      <c r="BC127" t="s">
        <v>61</v>
      </c>
      <c r="BD127" t="s">
        <v>298</v>
      </c>
      <c r="BE127" t="s">
        <v>925</v>
      </c>
      <c r="BF127">
        <v>0</v>
      </c>
      <c r="BG127">
        <v>0</v>
      </c>
      <c r="BH127">
        <f t="shared" si="61"/>
        <v>0</v>
      </c>
      <c r="BI127">
        <v>1</v>
      </c>
      <c r="BJ127">
        <v>1</v>
      </c>
      <c r="BK127">
        <f t="shared" si="44"/>
        <v>0</v>
      </c>
      <c r="BL127" t="s">
        <v>181</v>
      </c>
      <c r="BM127" t="s">
        <v>65</v>
      </c>
      <c r="BN127" s="1">
        <v>2.2569444444444447E-3</v>
      </c>
      <c r="BO127" t="s">
        <v>926</v>
      </c>
      <c r="BP127" s="5" t="s">
        <v>1042</v>
      </c>
      <c r="BR127" s="11" t="b">
        <f t="shared" si="62"/>
        <v>0</v>
      </c>
      <c r="BS127" s="11" t="b">
        <f t="shared" si="62"/>
        <v>0</v>
      </c>
      <c r="BT127" s="11" t="b">
        <f t="shared" si="62"/>
        <v>0</v>
      </c>
      <c r="BU127" s="11" t="b">
        <f t="shared" si="62"/>
        <v>0</v>
      </c>
      <c r="BV127" s="11" t="b">
        <f t="shared" si="63"/>
        <v>0</v>
      </c>
      <c r="BW127" s="11" t="b">
        <f t="shared" si="63"/>
        <v>0</v>
      </c>
      <c r="BX127" s="5" t="s">
        <v>1061</v>
      </c>
      <c r="BY127" s="5" t="s">
        <v>1123</v>
      </c>
      <c r="BZ127" s="11" t="b">
        <f t="shared" si="45"/>
        <v>0</v>
      </c>
      <c r="CA127" s="11" t="b">
        <f t="shared" si="46"/>
        <v>1</v>
      </c>
      <c r="CB127" s="11" t="b">
        <f t="shared" si="60"/>
        <v>1</v>
      </c>
      <c r="CC127" s="11" t="b">
        <f t="shared" si="60"/>
        <v>0</v>
      </c>
      <c r="CD127" s="11" t="b">
        <f t="shared" si="60"/>
        <v>0</v>
      </c>
      <c r="CE127" s="11" t="b">
        <f t="shared" si="60"/>
        <v>0</v>
      </c>
      <c r="CF127" s="11" t="b">
        <f t="shared" si="60"/>
        <v>0</v>
      </c>
      <c r="CG127" s="11" t="b">
        <f t="shared" si="60"/>
        <v>0</v>
      </c>
      <c r="CH127" s="11" t="b">
        <f t="shared" si="60"/>
        <v>0</v>
      </c>
      <c r="CI127" s="11" t="b">
        <f t="shared" si="60"/>
        <v>0</v>
      </c>
      <c r="CJ127" s="11" t="b">
        <f t="shared" si="60"/>
        <v>0</v>
      </c>
      <c r="CK127" s="11" t="b">
        <f t="shared" si="60"/>
        <v>0</v>
      </c>
      <c r="CL127" s="11" t="b">
        <f t="shared" si="60"/>
        <v>0</v>
      </c>
      <c r="CM127" s="11" t="b">
        <f t="shared" si="60"/>
        <v>0</v>
      </c>
      <c r="CN127" s="11" t="b">
        <f t="shared" si="60"/>
        <v>0</v>
      </c>
      <c r="CO127" s="11" t="b">
        <f t="shared" si="53"/>
        <v>0</v>
      </c>
      <c r="CP127" s="11" t="b">
        <f t="shared" si="48"/>
        <v>0</v>
      </c>
      <c r="CQ127" s="11" t="b">
        <f t="shared" si="47"/>
        <v>0</v>
      </c>
    </row>
    <row r="128" spans="1:96">
      <c r="A128" t="s">
        <v>927</v>
      </c>
      <c r="B128" t="s">
        <v>928</v>
      </c>
      <c r="C128" t="s">
        <v>802</v>
      </c>
      <c r="D128" t="s">
        <v>70</v>
      </c>
      <c r="E128" t="s">
        <v>71</v>
      </c>
      <c r="F128" t="s">
        <v>56</v>
      </c>
      <c r="G128">
        <f t="shared" si="58"/>
        <v>0</v>
      </c>
      <c r="H128">
        <f t="shared" si="58"/>
        <v>0</v>
      </c>
      <c r="I128">
        <f t="shared" si="58"/>
        <v>0</v>
      </c>
      <c r="J128">
        <f t="shared" si="58"/>
        <v>1</v>
      </c>
      <c r="K128">
        <f t="shared" si="37"/>
        <v>1</v>
      </c>
      <c r="L128" t="s">
        <v>124</v>
      </c>
      <c r="M128" t="s">
        <v>640</v>
      </c>
      <c r="N128" t="str">
        <f t="shared" si="38"/>
        <v>Latvia</v>
      </c>
      <c r="O128" t="s">
        <v>74</v>
      </c>
      <c r="P128" t="s">
        <v>85</v>
      </c>
      <c r="Q128">
        <v>3</v>
      </c>
      <c r="R128">
        <v>3</v>
      </c>
      <c r="S128">
        <v>2</v>
      </c>
      <c r="T128">
        <v>3</v>
      </c>
      <c r="U128">
        <v>2</v>
      </c>
      <c r="V128">
        <v>4</v>
      </c>
      <c r="W128">
        <v>2</v>
      </c>
      <c r="X128">
        <f t="shared" si="39"/>
        <v>-4.1666666666666664E-2</v>
      </c>
      <c r="Y128">
        <f t="shared" si="40"/>
        <v>0.125</v>
      </c>
      <c r="Z128">
        <v>2</v>
      </c>
      <c r="AA128">
        <v>2</v>
      </c>
      <c r="AB128">
        <v>3</v>
      </c>
      <c r="AC128">
        <v>3</v>
      </c>
      <c r="AD128">
        <v>3</v>
      </c>
      <c r="AE128">
        <v>4</v>
      </c>
      <c r="AF128">
        <v>2</v>
      </c>
      <c r="AG128">
        <v>1</v>
      </c>
      <c r="AH128">
        <v>5</v>
      </c>
      <c r="AI128" s="35">
        <v>2</v>
      </c>
      <c r="AJ128">
        <v>3</v>
      </c>
      <c r="AK128">
        <v>1</v>
      </c>
      <c r="AL128">
        <v>1</v>
      </c>
      <c r="AM128">
        <v>4</v>
      </c>
      <c r="AN128">
        <v>1</v>
      </c>
      <c r="AO128">
        <v>1</v>
      </c>
      <c r="AP128">
        <v>2</v>
      </c>
      <c r="AQ128">
        <v>1</v>
      </c>
      <c r="AR128">
        <v>2</v>
      </c>
      <c r="AS128">
        <v>3</v>
      </c>
      <c r="AT128">
        <v>1</v>
      </c>
      <c r="AU128">
        <v>1</v>
      </c>
      <c r="AV128">
        <f t="shared" si="41"/>
        <v>1.6</v>
      </c>
      <c r="AW128">
        <v>6</v>
      </c>
      <c r="AX128">
        <v>4</v>
      </c>
      <c r="AY128">
        <f t="shared" si="55"/>
        <v>1.875</v>
      </c>
      <c r="AZ128">
        <f t="shared" si="42"/>
        <v>0</v>
      </c>
      <c r="BA128">
        <f t="shared" si="56"/>
        <v>3</v>
      </c>
      <c r="BB128">
        <f t="shared" si="43"/>
        <v>0</v>
      </c>
      <c r="BC128" t="s">
        <v>297</v>
      </c>
      <c r="BD128" t="s">
        <v>186</v>
      </c>
      <c r="BE128" t="s">
        <v>929</v>
      </c>
      <c r="BF128">
        <v>1</v>
      </c>
      <c r="BH128">
        <f t="shared" si="61"/>
        <v>1</v>
      </c>
      <c r="BI128">
        <v>2</v>
      </c>
      <c r="BJ128">
        <v>5</v>
      </c>
      <c r="BK128">
        <f t="shared" si="44"/>
        <v>1</v>
      </c>
      <c r="BL128" t="s">
        <v>930</v>
      </c>
      <c r="BM128" t="s">
        <v>931</v>
      </c>
      <c r="BN128" s="1">
        <v>1.577546296296296E-2</v>
      </c>
      <c r="BO128" t="s">
        <v>932</v>
      </c>
      <c r="BP128" s="5" t="s">
        <v>1042</v>
      </c>
      <c r="BR128" s="11" t="b">
        <f t="shared" si="62"/>
        <v>0</v>
      </c>
      <c r="BS128" s="11" t="b">
        <f t="shared" si="62"/>
        <v>0</v>
      </c>
      <c r="BT128" s="11" t="b">
        <f t="shared" si="62"/>
        <v>0</v>
      </c>
      <c r="BU128" s="11" t="b">
        <f t="shared" si="62"/>
        <v>0</v>
      </c>
      <c r="BV128" s="11" t="b">
        <f t="shared" si="63"/>
        <v>0</v>
      </c>
      <c r="BW128" s="11" t="b">
        <f t="shared" si="63"/>
        <v>0</v>
      </c>
      <c r="BX128" s="5" t="s">
        <v>1065</v>
      </c>
      <c r="BZ128" s="11" t="b">
        <f t="shared" si="45"/>
        <v>0</v>
      </c>
      <c r="CA128" s="11" t="b">
        <f t="shared" si="46"/>
        <v>0</v>
      </c>
      <c r="CB128" s="11" t="b">
        <f t="shared" si="60"/>
        <v>0</v>
      </c>
      <c r="CC128" s="11" t="b">
        <f t="shared" si="60"/>
        <v>0</v>
      </c>
      <c r="CD128" s="11" t="b">
        <f t="shared" si="60"/>
        <v>0</v>
      </c>
      <c r="CE128" s="11" t="b">
        <f t="shared" si="60"/>
        <v>0</v>
      </c>
      <c r="CF128" s="11" t="b">
        <f t="shared" si="60"/>
        <v>0</v>
      </c>
      <c r="CG128" s="11" t="b">
        <f t="shared" si="60"/>
        <v>0</v>
      </c>
      <c r="CH128" s="11" t="b">
        <f t="shared" si="60"/>
        <v>0</v>
      </c>
      <c r="CI128" s="11" t="b">
        <f t="shared" si="60"/>
        <v>0</v>
      </c>
      <c r="CJ128" s="11" t="b">
        <f t="shared" si="60"/>
        <v>0</v>
      </c>
      <c r="CK128" s="11" t="b">
        <f t="shared" si="60"/>
        <v>0</v>
      </c>
      <c r="CL128" s="11" t="b">
        <f t="shared" si="60"/>
        <v>0</v>
      </c>
      <c r="CM128" s="11" t="b">
        <f t="shared" si="60"/>
        <v>0</v>
      </c>
      <c r="CN128" s="11" t="b">
        <f t="shared" si="60"/>
        <v>0</v>
      </c>
      <c r="CO128" s="11" t="b">
        <f t="shared" si="53"/>
        <v>1</v>
      </c>
      <c r="CP128" s="11" t="b">
        <f t="shared" si="48"/>
        <v>0</v>
      </c>
      <c r="CQ128" s="11" t="b">
        <f t="shared" si="47"/>
        <v>0</v>
      </c>
      <c r="CR128" t="s">
        <v>933</v>
      </c>
    </row>
    <row r="129" spans="1:96">
      <c r="A129" t="s">
        <v>934</v>
      </c>
      <c r="B129" t="s">
        <v>935</v>
      </c>
      <c r="C129" t="s">
        <v>802</v>
      </c>
      <c r="D129" t="s">
        <v>54</v>
      </c>
      <c r="E129" t="s">
        <v>82</v>
      </c>
      <c r="F129" t="s">
        <v>83</v>
      </c>
      <c r="G129">
        <f t="shared" si="58"/>
        <v>0</v>
      </c>
      <c r="H129">
        <f t="shared" si="58"/>
        <v>0</v>
      </c>
      <c r="I129">
        <f t="shared" si="58"/>
        <v>1</v>
      </c>
      <c r="J129">
        <f t="shared" si="58"/>
        <v>0</v>
      </c>
      <c r="K129">
        <f t="shared" si="37"/>
        <v>1</v>
      </c>
      <c r="L129" t="s">
        <v>96</v>
      </c>
      <c r="M129" t="s">
        <v>58</v>
      </c>
      <c r="N129" t="str">
        <f t="shared" si="38"/>
        <v>Portugal</v>
      </c>
      <c r="O129" t="s">
        <v>74</v>
      </c>
      <c r="P129" t="s">
        <v>60</v>
      </c>
      <c r="Q129">
        <v>3</v>
      </c>
      <c r="R129">
        <v>3</v>
      </c>
      <c r="S129">
        <v>3</v>
      </c>
      <c r="T129">
        <v>2</v>
      </c>
      <c r="U129">
        <v>4</v>
      </c>
      <c r="V129">
        <v>5</v>
      </c>
      <c r="W129">
        <v>4</v>
      </c>
      <c r="X129">
        <f t="shared" si="39"/>
        <v>4.1666666666666664E-2</v>
      </c>
      <c r="Y129">
        <f t="shared" si="40"/>
        <v>-4.1666666666666664E-2</v>
      </c>
      <c r="Z129">
        <v>5</v>
      </c>
      <c r="AA129">
        <v>5</v>
      </c>
      <c r="AB129">
        <v>4</v>
      </c>
      <c r="AC129">
        <v>5</v>
      </c>
      <c r="AD129">
        <v>5</v>
      </c>
      <c r="AE129">
        <v>5</v>
      </c>
      <c r="AF129">
        <v>4</v>
      </c>
      <c r="AG129">
        <v>4</v>
      </c>
      <c r="AH129">
        <v>2</v>
      </c>
      <c r="AI129" s="35">
        <v>6</v>
      </c>
      <c r="AJ129">
        <v>4</v>
      </c>
      <c r="AK129">
        <v>4</v>
      </c>
      <c r="AL129">
        <v>4</v>
      </c>
      <c r="AM129">
        <v>6</v>
      </c>
      <c r="AN129">
        <v>6</v>
      </c>
      <c r="AO129">
        <v>5</v>
      </c>
      <c r="AP129">
        <v>5</v>
      </c>
      <c r="AQ129">
        <v>4</v>
      </c>
      <c r="AR129">
        <v>5</v>
      </c>
      <c r="AS129">
        <v>4</v>
      </c>
      <c r="AT129">
        <v>4</v>
      </c>
      <c r="AU129">
        <v>4</v>
      </c>
      <c r="AV129">
        <f t="shared" si="41"/>
        <v>4.2</v>
      </c>
      <c r="AW129">
        <v>6</v>
      </c>
      <c r="AX129">
        <v>5</v>
      </c>
      <c r="AY129">
        <f t="shared" si="55"/>
        <v>5</v>
      </c>
      <c r="AZ129">
        <f t="shared" si="42"/>
        <v>1</v>
      </c>
      <c r="BA129">
        <f t="shared" si="56"/>
        <v>4.375</v>
      </c>
      <c r="BB129">
        <f t="shared" si="43"/>
        <v>1</v>
      </c>
      <c r="BC129" t="s">
        <v>61</v>
      </c>
      <c r="BD129" t="s">
        <v>110</v>
      </c>
      <c r="BE129" t="s">
        <v>111</v>
      </c>
      <c r="BF129">
        <v>1</v>
      </c>
      <c r="BH129">
        <f t="shared" si="61"/>
        <v>1</v>
      </c>
      <c r="BI129">
        <v>1</v>
      </c>
      <c r="BJ129">
        <v>3</v>
      </c>
      <c r="BK129">
        <f t="shared" si="44"/>
        <v>1</v>
      </c>
      <c r="BL129" t="s">
        <v>64</v>
      </c>
      <c r="BM129" t="s">
        <v>65</v>
      </c>
      <c r="BN129" s="1">
        <v>2.2106481481481478E-3</v>
      </c>
      <c r="BO129" t="s">
        <v>936</v>
      </c>
      <c r="BP129" s="5" t="s">
        <v>736</v>
      </c>
      <c r="BQ129" s="5" t="s">
        <v>1159</v>
      </c>
      <c r="BR129" s="11" t="b">
        <f t="shared" si="62"/>
        <v>0</v>
      </c>
      <c r="BS129" s="11" t="b">
        <f t="shared" si="62"/>
        <v>0</v>
      </c>
      <c r="BT129" s="11" t="b">
        <f t="shared" si="62"/>
        <v>1</v>
      </c>
      <c r="BU129" s="11" t="b">
        <f t="shared" si="62"/>
        <v>0</v>
      </c>
      <c r="BV129" s="11" t="b">
        <f t="shared" si="63"/>
        <v>0</v>
      </c>
      <c r="BW129" s="11" t="b">
        <f t="shared" si="63"/>
        <v>0</v>
      </c>
      <c r="BZ129" s="11" t="b">
        <f t="shared" si="45"/>
        <v>0</v>
      </c>
      <c r="CA129" s="11" t="b">
        <f t="shared" si="46"/>
        <v>0</v>
      </c>
      <c r="CB129" s="11" t="b">
        <f t="shared" si="60"/>
        <v>0</v>
      </c>
      <c r="CC129" s="11" t="b">
        <f t="shared" si="60"/>
        <v>0</v>
      </c>
      <c r="CD129" s="11" t="b">
        <f t="shared" si="60"/>
        <v>0</v>
      </c>
      <c r="CE129" s="11" t="b">
        <f t="shared" si="60"/>
        <v>0</v>
      </c>
      <c r="CF129" s="11" t="b">
        <f t="shared" ref="CB129:CN147" si="64">ISNUMBER(SEARCH(CF$2,$BX129))</f>
        <v>0</v>
      </c>
      <c r="CG129" s="11" t="b">
        <f t="shared" si="64"/>
        <v>0</v>
      </c>
      <c r="CH129" s="11" t="b">
        <f t="shared" si="64"/>
        <v>0</v>
      </c>
      <c r="CI129" s="11" t="b">
        <f t="shared" si="64"/>
        <v>0</v>
      </c>
      <c r="CJ129" s="11" t="b">
        <f t="shared" si="64"/>
        <v>0</v>
      </c>
      <c r="CK129" s="11" t="b">
        <f t="shared" si="64"/>
        <v>0</v>
      </c>
      <c r="CL129" s="11" t="b">
        <f t="shared" si="64"/>
        <v>0</v>
      </c>
      <c r="CM129" s="11" t="b">
        <f t="shared" si="64"/>
        <v>0</v>
      </c>
      <c r="CN129" s="11" t="b">
        <f t="shared" si="64"/>
        <v>0</v>
      </c>
      <c r="CO129" s="11" t="b">
        <f t="shared" si="53"/>
        <v>0</v>
      </c>
      <c r="CP129" s="11" t="b">
        <f t="shared" si="48"/>
        <v>0</v>
      </c>
      <c r="CQ129" s="11" t="b">
        <f t="shared" si="47"/>
        <v>0</v>
      </c>
    </row>
    <row r="130" spans="1:96">
      <c r="A130" t="s">
        <v>937</v>
      </c>
      <c r="B130" t="s">
        <v>938</v>
      </c>
      <c r="C130" t="s">
        <v>802</v>
      </c>
      <c r="D130" t="s">
        <v>54</v>
      </c>
      <c r="E130" t="s">
        <v>55</v>
      </c>
      <c r="F130" t="s">
        <v>56</v>
      </c>
      <c r="G130">
        <f t="shared" si="58"/>
        <v>0</v>
      </c>
      <c r="H130">
        <f t="shared" si="58"/>
        <v>0</v>
      </c>
      <c r="I130">
        <f t="shared" si="58"/>
        <v>0</v>
      </c>
      <c r="J130">
        <f t="shared" si="58"/>
        <v>1</v>
      </c>
      <c r="K130">
        <f t="shared" si="37"/>
        <v>1</v>
      </c>
      <c r="L130" t="s">
        <v>72</v>
      </c>
      <c r="M130" t="s">
        <v>58</v>
      </c>
      <c r="N130" t="str">
        <f t="shared" si="38"/>
        <v>Portugal</v>
      </c>
      <c r="O130" t="s">
        <v>59</v>
      </c>
      <c r="P130" t="s">
        <v>60</v>
      </c>
      <c r="Q130">
        <v>2</v>
      </c>
      <c r="R130">
        <v>5</v>
      </c>
      <c r="S130">
        <v>4</v>
      </c>
      <c r="T130">
        <v>3</v>
      </c>
      <c r="U130">
        <v>6</v>
      </c>
      <c r="V130">
        <v>5</v>
      </c>
      <c r="W130">
        <v>5</v>
      </c>
      <c r="X130">
        <f t="shared" si="39"/>
        <v>-8.3333333333333329E-2</v>
      </c>
      <c r="Y130">
        <f t="shared" si="40"/>
        <v>-0.125</v>
      </c>
      <c r="Z130">
        <v>4</v>
      </c>
      <c r="AA130">
        <v>5</v>
      </c>
      <c r="AB130">
        <v>1</v>
      </c>
      <c r="AC130">
        <v>1</v>
      </c>
      <c r="AD130">
        <v>2</v>
      </c>
      <c r="AE130">
        <v>2</v>
      </c>
      <c r="AF130">
        <v>3</v>
      </c>
      <c r="AG130">
        <v>3</v>
      </c>
      <c r="AH130">
        <v>3</v>
      </c>
      <c r="AI130" s="35">
        <v>3</v>
      </c>
      <c r="AJ130">
        <v>3</v>
      </c>
      <c r="AK130">
        <v>5</v>
      </c>
      <c r="AL130">
        <v>3</v>
      </c>
      <c r="AM130">
        <v>5</v>
      </c>
      <c r="AN130">
        <v>4</v>
      </c>
      <c r="AO130">
        <v>4</v>
      </c>
      <c r="AP130">
        <v>4</v>
      </c>
      <c r="AQ130">
        <v>4</v>
      </c>
      <c r="AR130">
        <v>4</v>
      </c>
      <c r="AS130">
        <v>4</v>
      </c>
      <c r="AT130">
        <v>5</v>
      </c>
      <c r="AU130">
        <v>3</v>
      </c>
      <c r="AV130">
        <f t="shared" si="41"/>
        <v>4</v>
      </c>
      <c r="AW130">
        <v>6</v>
      </c>
      <c r="AX130">
        <v>3</v>
      </c>
      <c r="AY130">
        <f t="shared" si="55"/>
        <v>3.875</v>
      </c>
      <c r="AZ130">
        <f t="shared" si="42"/>
        <v>1</v>
      </c>
      <c r="BA130">
        <f t="shared" si="56"/>
        <v>2.625</v>
      </c>
      <c r="BB130">
        <f t="shared" si="43"/>
        <v>0</v>
      </c>
      <c r="BC130" t="s">
        <v>86</v>
      </c>
      <c r="BD130" t="s">
        <v>939</v>
      </c>
      <c r="BE130" t="s">
        <v>940</v>
      </c>
      <c r="BF130">
        <v>0</v>
      </c>
      <c r="BG130">
        <v>2</v>
      </c>
      <c r="BH130">
        <f t="shared" si="61"/>
        <v>2</v>
      </c>
      <c r="BI130">
        <v>1</v>
      </c>
      <c r="BJ130">
        <v>2</v>
      </c>
      <c r="BK130">
        <f t="shared" si="44"/>
        <v>1</v>
      </c>
      <c r="BL130" t="s">
        <v>168</v>
      </c>
      <c r="BM130" t="s">
        <v>90</v>
      </c>
      <c r="BN130" s="1">
        <v>4.1666666666666666E-3</v>
      </c>
      <c r="BP130" s="5" t="s">
        <v>1041</v>
      </c>
      <c r="BR130" s="11" t="b">
        <f t="shared" si="62"/>
        <v>0</v>
      </c>
      <c r="BS130" s="11" t="b">
        <f t="shared" si="62"/>
        <v>0</v>
      </c>
      <c r="BT130" s="11" t="b">
        <f t="shared" si="62"/>
        <v>0</v>
      </c>
      <c r="BU130" s="11" t="b">
        <f t="shared" si="62"/>
        <v>0</v>
      </c>
      <c r="BV130" s="11" t="b">
        <f t="shared" si="63"/>
        <v>0</v>
      </c>
      <c r="BW130" s="11" t="b">
        <f t="shared" si="63"/>
        <v>0</v>
      </c>
      <c r="BZ130" s="11" t="b">
        <f t="shared" si="45"/>
        <v>0</v>
      </c>
      <c r="CA130" s="11" t="b">
        <f t="shared" si="46"/>
        <v>0</v>
      </c>
      <c r="CB130" s="11" t="b">
        <f t="shared" si="64"/>
        <v>0</v>
      </c>
      <c r="CC130" s="11" t="b">
        <f t="shared" si="64"/>
        <v>0</v>
      </c>
      <c r="CD130" s="11" t="b">
        <f t="shared" si="64"/>
        <v>0</v>
      </c>
      <c r="CE130" s="11" t="b">
        <f t="shared" si="64"/>
        <v>0</v>
      </c>
      <c r="CF130" s="11" t="b">
        <f t="shared" si="64"/>
        <v>0</v>
      </c>
      <c r="CG130" s="11" t="b">
        <f t="shared" si="64"/>
        <v>0</v>
      </c>
      <c r="CH130" s="11" t="b">
        <f t="shared" si="64"/>
        <v>0</v>
      </c>
      <c r="CI130" s="11" t="b">
        <f t="shared" si="64"/>
        <v>0</v>
      </c>
      <c r="CJ130" s="11" t="b">
        <f t="shared" si="64"/>
        <v>0</v>
      </c>
      <c r="CK130" s="11" t="b">
        <f t="shared" si="64"/>
        <v>0</v>
      </c>
      <c r="CL130" s="11" t="b">
        <f t="shared" si="64"/>
        <v>0</v>
      </c>
      <c r="CM130" s="11" t="b">
        <f t="shared" si="64"/>
        <v>0</v>
      </c>
      <c r="CN130" s="11" t="b">
        <f t="shared" si="64"/>
        <v>0</v>
      </c>
      <c r="CO130" s="11" t="b">
        <f t="shared" si="53"/>
        <v>0</v>
      </c>
      <c r="CP130" s="11" t="b">
        <f t="shared" si="48"/>
        <v>0</v>
      </c>
      <c r="CQ130" s="11" t="b">
        <f t="shared" si="47"/>
        <v>0</v>
      </c>
    </row>
    <row r="131" spans="1:96">
      <c r="A131" t="s">
        <v>941</v>
      </c>
      <c r="B131" t="s">
        <v>942</v>
      </c>
      <c r="C131" t="s">
        <v>802</v>
      </c>
      <c r="D131" t="s">
        <v>54</v>
      </c>
      <c r="E131" t="s">
        <v>82</v>
      </c>
      <c r="F131" t="s">
        <v>56</v>
      </c>
      <c r="G131">
        <f t="shared" si="58"/>
        <v>0</v>
      </c>
      <c r="H131">
        <f t="shared" si="58"/>
        <v>0</v>
      </c>
      <c r="I131">
        <f t="shared" si="58"/>
        <v>0</v>
      </c>
      <c r="J131">
        <f t="shared" si="58"/>
        <v>1</v>
      </c>
      <c r="K131">
        <f t="shared" si="37"/>
        <v>1</v>
      </c>
      <c r="L131" t="s">
        <v>72</v>
      </c>
      <c r="M131" t="s">
        <v>254</v>
      </c>
      <c r="N131" t="str">
        <f t="shared" si="38"/>
        <v>Poland</v>
      </c>
      <c r="O131" t="s">
        <v>59</v>
      </c>
      <c r="P131" t="s">
        <v>60</v>
      </c>
      <c r="Q131">
        <v>0</v>
      </c>
      <c r="R131">
        <v>1</v>
      </c>
      <c r="S131">
        <v>2</v>
      </c>
      <c r="T131">
        <v>2</v>
      </c>
      <c r="U131">
        <v>0</v>
      </c>
      <c r="V131">
        <v>4</v>
      </c>
      <c r="W131">
        <v>4</v>
      </c>
      <c r="X131">
        <f t="shared" si="39"/>
        <v>-4.1666666666666664E-2</v>
      </c>
      <c r="Y131">
        <f t="shared" si="40"/>
        <v>8.3333333333333329E-2</v>
      </c>
      <c r="Z131">
        <v>5</v>
      </c>
      <c r="AA131">
        <v>5</v>
      </c>
      <c r="AB131">
        <v>6</v>
      </c>
      <c r="AC131">
        <v>5</v>
      </c>
      <c r="AD131">
        <v>6</v>
      </c>
      <c r="AE131">
        <v>6</v>
      </c>
      <c r="AF131">
        <v>4</v>
      </c>
      <c r="AG131">
        <v>1</v>
      </c>
      <c r="AH131">
        <v>5</v>
      </c>
      <c r="AI131" s="35">
        <v>4</v>
      </c>
      <c r="AJ131">
        <v>4</v>
      </c>
      <c r="AK131">
        <v>1</v>
      </c>
      <c r="AL131">
        <v>4</v>
      </c>
      <c r="AM131">
        <v>4</v>
      </c>
      <c r="AN131">
        <v>5</v>
      </c>
      <c r="AO131">
        <v>4</v>
      </c>
      <c r="AP131">
        <v>5</v>
      </c>
      <c r="AQ131">
        <v>2</v>
      </c>
      <c r="AR131">
        <v>1</v>
      </c>
      <c r="AS131">
        <v>3</v>
      </c>
      <c r="AT131">
        <v>5</v>
      </c>
      <c r="AU131">
        <v>1</v>
      </c>
      <c r="AV131">
        <f t="shared" si="41"/>
        <v>2.4</v>
      </c>
      <c r="AW131">
        <v>6</v>
      </c>
      <c r="AX131">
        <v>2</v>
      </c>
      <c r="AY131">
        <f t="shared" ref="AY131:AY162" si="65">AVERAGE(AI131,AJ131,AK131,AL131,AM131,AN131,AO131,AP131)</f>
        <v>3.875</v>
      </c>
      <c r="AZ131">
        <f t="shared" si="42"/>
        <v>1</v>
      </c>
      <c r="BA131">
        <f t="shared" ref="BA131:BA162" si="66">AVERAGE(BC133,Z131,AA131,AB131:AF131,AH131)</f>
        <v>5.25</v>
      </c>
      <c r="BB131">
        <f t="shared" si="43"/>
        <v>1</v>
      </c>
      <c r="BC131" t="s">
        <v>61</v>
      </c>
      <c r="BD131" t="s">
        <v>298</v>
      </c>
      <c r="BE131" t="s">
        <v>925</v>
      </c>
      <c r="BF131">
        <v>0</v>
      </c>
      <c r="BH131">
        <f t="shared" si="61"/>
        <v>0</v>
      </c>
      <c r="BI131">
        <v>1</v>
      </c>
      <c r="BJ131">
        <v>2</v>
      </c>
      <c r="BK131">
        <f t="shared" si="44"/>
        <v>1</v>
      </c>
      <c r="BL131" t="s">
        <v>64</v>
      </c>
      <c r="BM131" t="s">
        <v>65</v>
      </c>
      <c r="BN131" s="1">
        <v>5.6249999999999989E-3</v>
      </c>
      <c r="BP131" s="5" t="s">
        <v>1041</v>
      </c>
      <c r="BR131" s="11" t="b">
        <f t="shared" si="62"/>
        <v>0</v>
      </c>
      <c r="BS131" s="11" t="b">
        <f t="shared" si="62"/>
        <v>0</v>
      </c>
      <c r="BT131" s="11" t="b">
        <f t="shared" si="62"/>
        <v>0</v>
      </c>
      <c r="BU131" s="11" t="b">
        <f t="shared" si="62"/>
        <v>0</v>
      </c>
      <c r="BV131" s="11" t="b">
        <f t="shared" si="63"/>
        <v>0</v>
      </c>
      <c r="BW131" s="11" t="b">
        <f t="shared" si="63"/>
        <v>0</v>
      </c>
      <c r="BZ131" s="11" t="b">
        <f t="shared" si="45"/>
        <v>0</v>
      </c>
      <c r="CA131" s="11" t="b">
        <f t="shared" si="46"/>
        <v>0</v>
      </c>
      <c r="CB131" s="11" t="b">
        <f t="shared" si="64"/>
        <v>0</v>
      </c>
      <c r="CC131" s="11" t="b">
        <f t="shared" si="64"/>
        <v>0</v>
      </c>
      <c r="CD131" s="11" t="b">
        <f t="shared" si="64"/>
        <v>0</v>
      </c>
      <c r="CE131" s="11" t="b">
        <f t="shared" si="64"/>
        <v>0</v>
      </c>
      <c r="CF131" s="11" t="b">
        <f t="shared" si="64"/>
        <v>0</v>
      </c>
      <c r="CG131" s="11" t="b">
        <f t="shared" si="64"/>
        <v>0</v>
      </c>
      <c r="CH131" s="11" t="b">
        <f t="shared" si="64"/>
        <v>0</v>
      </c>
      <c r="CI131" s="11" t="b">
        <f t="shared" si="64"/>
        <v>0</v>
      </c>
      <c r="CJ131" s="11" t="b">
        <f t="shared" si="64"/>
        <v>0</v>
      </c>
      <c r="CK131" s="11" t="b">
        <f t="shared" si="64"/>
        <v>0</v>
      </c>
      <c r="CL131" s="11" t="b">
        <f t="shared" si="64"/>
        <v>0</v>
      </c>
      <c r="CM131" s="11" t="b">
        <f t="shared" si="64"/>
        <v>0</v>
      </c>
      <c r="CN131" s="11" t="b">
        <f t="shared" si="64"/>
        <v>0</v>
      </c>
      <c r="CO131" s="11" t="b">
        <f t="shared" si="53"/>
        <v>0</v>
      </c>
      <c r="CP131" s="11" t="b">
        <f t="shared" si="48"/>
        <v>0</v>
      </c>
      <c r="CQ131" s="11" t="b">
        <f t="shared" si="47"/>
        <v>0</v>
      </c>
    </row>
    <row r="132" spans="1:96">
      <c r="A132" t="s">
        <v>943</v>
      </c>
      <c r="B132" t="s">
        <v>944</v>
      </c>
      <c r="C132" t="s">
        <v>802</v>
      </c>
      <c r="D132" t="s">
        <v>54</v>
      </c>
      <c r="E132" t="s">
        <v>71</v>
      </c>
      <c r="F132" t="s">
        <v>56</v>
      </c>
      <c r="G132">
        <f t="shared" si="58"/>
        <v>0</v>
      </c>
      <c r="H132">
        <f t="shared" si="58"/>
        <v>0</v>
      </c>
      <c r="I132">
        <f t="shared" si="58"/>
        <v>0</v>
      </c>
      <c r="J132">
        <f t="shared" si="58"/>
        <v>1</v>
      </c>
      <c r="K132">
        <f t="shared" ref="K132:K179" si="67">SUM(G132:J132)</f>
        <v>1</v>
      </c>
      <c r="L132" t="s">
        <v>96</v>
      </c>
      <c r="M132" t="s">
        <v>84</v>
      </c>
      <c r="N132" t="str">
        <f t="shared" ref="N132:N179" si="68">M132</f>
        <v>United States</v>
      </c>
      <c r="O132" t="s">
        <v>59</v>
      </c>
      <c r="P132" t="s">
        <v>60</v>
      </c>
      <c r="Q132">
        <v>0</v>
      </c>
      <c r="R132">
        <v>1</v>
      </c>
      <c r="S132">
        <v>2</v>
      </c>
      <c r="T132">
        <v>2</v>
      </c>
      <c r="U132">
        <v>3</v>
      </c>
      <c r="V132">
        <v>3</v>
      </c>
      <c r="W132">
        <v>2</v>
      </c>
      <c r="X132">
        <f t="shared" ref="X132:X195" si="69">(Q132+S132-T132-R132)/4/6</f>
        <v>-4.1666666666666664E-2</v>
      </c>
      <c r="Y132">
        <f t="shared" ref="Y132:Y195" si="70">(T132+V132-U132-W132)/4/6</f>
        <v>0</v>
      </c>
      <c r="Z132">
        <v>4</v>
      </c>
      <c r="AA132">
        <v>4</v>
      </c>
      <c r="AB132">
        <v>2</v>
      </c>
      <c r="AC132">
        <v>5</v>
      </c>
      <c r="AD132">
        <v>4</v>
      </c>
      <c r="AE132">
        <v>5</v>
      </c>
      <c r="AF132">
        <v>3</v>
      </c>
      <c r="AG132">
        <v>5</v>
      </c>
      <c r="AH132">
        <v>1</v>
      </c>
      <c r="AI132" s="35">
        <v>4</v>
      </c>
      <c r="AJ132">
        <v>5</v>
      </c>
      <c r="AK132">
        <v>2</v>
      </c>
      <c r="AL132">
        <v>2</v>
      </c>
      <c r="AM132">
        <v>6</v>
      </c>
      <c r="AN132">
        <v>5</v>
      </c>
      <c r="AO132">
        <v>5</v>
      </c>
      <c r="AP132">
        <v>6</v>
      </c>
      <c r="AQ132">
        <v>3</v>
      </c>
      <c r="AR132">
        <v>4</v>
      </c>
      <c r="AS132">
        <v>4</v>
      </c>
      <c r="AT132">
        <v>4</v>
      </c>
      <c r="AU132">
        <v>4</v>
      </c>
      <c r="AV132">
        <f t="shared" ref="AV132:AV179" si="71">AVERAGE(AQ132:AU132)</f>
        <v>3.8</v>
      </c>
      <c r="AW132">
        <v>6</v>
      </c>
      <c r="AX132">
        <v>5</v>
      </c>
      <c r="AY132">
        <f t="shared" si="65"/>
        <v>4.375</v>
      </c>
      <c r="AZ132">
        <f t="shared" ref="AZ132:AZ145" si="72">IF(AY132&gt;3,1,0)</f>
        <v>1</v>
      </c>
      <c r="BA132">
        <f t="shared" si="66"/>
        <v>3.5</v>
      </c>
      <c r="BB132">
        <f t="shared" ref="BB132:BB145" si="73">IF(BA132&gt;3, 1, 0)</f>
        <v>1</v>
      </c>
      <c r="BC132" t="s">
        <v>297</v>
      </c>
      <c r="BD132" t="s">
        <v>481</v>
      </c>
      <c r="BE132" t="s">
        <v>945</v>
      </c>
      <c r="BF132">
        <v>1</v>
      </c>
      <c r="BH132">
        <f t="shared" si="61"/>
        <v>1</v>
      </c>
      <c r="BI132">
        <v>1</v>
      </c>
      <c r="BJ132">
        <v>1</v>
      </c>
      <c r="BK132">
        <f t="shared" ref="BK132:BK145" si="74">IF(BJ132=1,0,1)</f>
        <v>0</v>
      </c>
      <c r="BL132" t="s">
        <v>300</v>
      </c>
      <c r="BM132" t="s">
        <v>301</v>
      </c>
      <c r="BN132" s="1">
        <v>4.6412037037037038E-3</v>
      </c>
      <c r="BO132" t="s">
        <v>946</v>
      </c>
      <c r="BP132" s="5" t="s">
        <v>1042</v>
      </c>
      <c r="BR132" s="11" t="b">
        <f t="shared" si="62"/>
        <v>0</v>
      </c>
      <c r="BS132" s="11" t="b">
        <f t="shared" si="62"/>
        <v>0</v>
      </c>
      <c r="BT132" s="11" t="b">
        <f t="shared" si="62"/>
        <v>0</v>
      </c>
      <c r="BU132" s="11" t="b">
        <f t="shared" si="62"/>
        <v>0</v>
      </c>
      <c r="BV132" s="11" t="b">
        <f t="shared" si="63"/>
        <v>0</v>
      </c>
      <c r="BW132" s="11" t="b">
        <f t="shared" si="63"/>
        <v>0</v>
      </c>
      <c r="BX132" s="5" t="s">
        <v>1084</v>
      </c>
      <c r="BY132" s="5" t="s">
        <v>1124</v>
      </c>
      <c r="BZ132" s="11" t="b">
        <f t="shared" ref="BZ132:BZ179" si="75">ISNUMBER(SEARCH($BZ$2,BX132))</f>
        <v>0</v>
      </c>
      <c r="CA132" s="11" t="b">
        <f t="shared" ref="CA132:CA179" si="76">ISNUMBER(SEARCH("NLU",BX132))</f>
        <v>0</v>
      </c>
      <c r="CB132" s="11" t="b">
        <f t="shared" si="64"/>
        <v>0</v>
      </c>
      <c r="CC132" s="11" t="b">
        <f t="shared" si="64"/>
        <v>0</v>
      </c>
      <c r="CD132" s="11" t="b">
        <f t="shared" si="64"/>
        <v>0</v>
      </c>
      <c r="CE132" s="11" t="b">
        <f t="shared" si="64"/>
        <v>0</v>
      </c>
      <c r="CF132" s="11" t="b">
        <f t="shared" si="64"/>
        <v>0</v>
      </c>
      <c r="CG132" s="11" t="b">
        <f t="shared" si="64"/>
        <v>0</v>
      </c>
      <c r="CH132" s="11" t="b">
        <f t="shared" si="64"/>
        <v>0</v>
      </c>
      <c r="CI132" s="11" t="b">
        <f t="shared" si="64"/>
        <v>0</v>
      </c>
      <c r="CJ132" s="11" t="b">
        <f t="shared" si="64"/>
        <v>0</v>
      </c>
      <c r="CK132" s="11" t="b">
        <f t="shared" si="64"/>
        <v>1</v>
      </c>
      <c r="CL132" s="11" t="b">
        <f t="shared" si="64"/>
        <v>0</v>
      </c>
      <c r="CM132" s="11" t="b">
        <f t="shared" si="64"/>
        <v>0</v>
      </c>
      <c r="CN132" s="11" t="b">
        <f t="shared" si="64"/>
        <v>0</v>
      </c>
      <c r="CO132" s="11" t="b">
        <f t="shared" si="53"/>
        <v>0</v>
      </c>
      <c r="CP132" s="11" t="b">
        <f t="shared" si="48"/>
        <v>0</v>
      </c>
      <c r="CQ132" s="11" t="b">
        <f t="shared" ref="CQ132:CQ179" si="77">ISNUMBER(SEARCH($CQ$2,$BY132))</f>
        <v>0</v>
      </c>
    </row>
    <row r="133" spans="1:96">
      <c r="A133" t="s">
        <v>947</v>
      </c>
      <c r="B133" t="s">
        <v>948</v>
      </c>
      <c r="C133" t="s">
        <v>802</v>
      </c>
      <c r="D133" t="s">
        <v>54</v>
      </c>
      <c r="E133" t="s">
        <v>82</v>
      </c>
      <c r="F133" t="s">
        <v>56</v>
      </c>
      <c r="G133">
        <f t="shared" si="58"/>
        <v>0</v>
      </c>
      <c r="H133">
        <f t="shared" si="58"/>
        <v>0</v>
      </c>
      <c r="I133">
        <f t="shared" si="58"/>
        <v>0</v>
      </c>
      <c r="J133">
        <f t="shared" si="58"/>
        <v>1</v>
      </c>
      <c r="K133">
        <f t="shared" si="67"/>
        <v>1</v>
      </c>
      <c r="L133" t="s">
        <v>72</v>
      </c>
      <c r="M133" t="s">
        <v>949</v>
      </c>
      <c r="N133" t="str">
        <f t="shared" si="68"/>
        <v>America</v>
      </c>
      <c r="O133" t="s">
        <v>59</v>
      </c>
      <c r="P133" t="s">
        <v>60</v>
      </c>
      <c r="Q133">
        <v>4</v>
      </c>
      <c r="R133">
        <v>2</v>
      </c>
      <c r="S133">
        <v>1</v>
      </c>
      <c r="T133">
        <v>5</v>
      </c>
      <c r="U133">
        <v>4</v>
      </c>
      <c r="V133">
        <v>4</v>
      </c>
      <c r="W133">
        <v>4</v>
      </c>
      <c r="X133">
        <f t="shared" si="69"/>
        <v>-8.3333333333333329E-2</v>
      </c>
      <c r="Y133">
        <f t="shared" si="70"/>
        <v>4.1666666666666664E-2</v>
      </c>
      <c r="Z133">
        <v>5</v>
      </c>
      <c r="AA133">
        <v>6</v>
      </c>
      <c r="AB133">
        <v>5</v>
      </c>
      <c r="AC133">
        <v>5</v>
      </c>
      <c r="AD133">
        <v>6</v>
      </c>
      <c r="AE133">
        <v>5</v>
      </c>
      <c r="AF133">
        <v>4</v>
      </c>
      <c r="AG133">
        <v>0</v>
      </c>
      <c r="AH133">
        <v>6</v>
      </c>
      <c r="AI133" s="35">
        <v>4</v>
      </c>
      <c r="AJ133">
        <v>5</v>
      </c>
      <c r="AK133">
        <v>4</v>
      </c>
      <c r="AL133">
        <v>6</v>
      </c>
      <c r="AM133">
        <v>5</v>
      </c>
      <c r="AN133">
        <v>4</v>
      </c>
      <c r="AO133">
        <v>6</v>
      </c>
      <c r="AP133">
        <v>5</v>
      </c>
      <c r="AQ133">
        <v>5</v>
      </c>
      <c r="AR133">
        <v>4</v>
      </c>
      <c r="AS133">
        <v>5</v>
      </c>
      <c r="AT133">
        <v>5</v>
      </c>
      <c r="AU133">
        <v>5</v>
      </c>
      <c r="AV133">
        <f t="shared" si="71"/>
        <v>4.8</v>
      </c>
      <c r="AW133">
        <v>6</v>
      </c>
      <c r="AX133">
        <v>5</v>
      </c>
      <c r="AY133">
        <f t="shared" si="65"/>
        <v>4.875</v>
      </c>
      <c r="AZ133">
        <f t="shared" si="72"/>
        <v>1</v>
      </c>
      <c r="BA133">
        <f t="shared" si="66"/>
        <v>5.25</v>
      </c>
      <c r="BB133">
        <f t="shared" si="73"/>
        <v>1</v>
      </c>
      <c r="BC133" t="s">
        <v>61</v>
      </c>
      <c r="BD133" t="s">
        <v>166</v>
      </c>
      <c r="BE133" t="s">
        <v>239</v>
      </c>
      <c r="BF133">
        <v>1</v>
      </c>
      <c r="BH133">
        <f t="shared" si="61"/>
        <v>1</v>
      </c>
      <c r="BI133">
        <v>1</v>
      </c>
      <c r="BJ133">
        <v>1</v>
      </c>
      <c r="BK133">
        <f t="shared" si="74"/>
        <v>0</v>
      </c>
      <c r="BL133" t="s">
        <v>181</v>
      </c>
      <c r="BM133" t="s">
        <v>65</v>
      </c>
      <c r="BN133" s="1">
        <v>2.2569444444444447E-3</v>
      </c>
      <c r="BP133" s="5" t="s">
        <v>1041</v>
      </c>
      <c r="BR133" s="11" t="b">
        <f t="shared" si="62"/>
        <v>0</v>
      </c>
      <c r="BS133" s="11" t="b">
        <f t="shared" si="62"/>
        <v>0</v>
      </c>
      <c r="BT133" s="11" t="b">
        <f t="shared" si="62"/>
        <v>0</v>
      </c>
      <c r="BU133" s="11" t="b">
        <f t="shared" si="62"/>
        <v>0</v>
      </c>
      <c r="BV133" s="11" t="b">
        <f t="shared" si="63"/>
        <v>0</v>
      </c>
      <c r="BW133" s="11" t="b">
        <f t="shared" si="63"/>
        <v>0</v>
      </c>
      <c r="BZ133" s="11" t="b">
        <f t="shared" si="75"/>
        <v>0</v>
      </c>
      <c r="CA133" s="11" t="b">
        <f t="shared" si="76"/>
        <v>0</v>
      </c>
      <c r="CB133" s="11" t="b">
        <f t="shared" si="64"/>
        <v>0</v>
      </c>
      <c r="CC133" s="11" t="b">
        <f t="shared" si="64"/>
        <v>0</v>
      </c>
      <c r="CD133" s="11" t="b">
        <f t="shared" si="64"/>
        <v>0</v>
      </c>
      <c r="CE133" s="11" t="b">
        <f t="shared" si="64"/>
        <v>0</v>
      </c>
      <c r="CF133" s="11" t="b">
        <f t="shared" si="64"/>
        <v>0</v>
      </c>
      <c r="CG133" s="11" t="b">
        <f t="shared" si="64"/>
        <v>0</v>
      </c>
      <c r="CH133" s="11" t="b">
        <f t="shared" si="64"/>
        <v>0</v>
      </c>
      <c r="CI133" s="11" t="b">
        <f t="shared" si="64"/>
        <v>0</v>
      </c>
      <c r="CJ133" s="11" t="b">
        <f t="shared" si="64"/>
        <v>0</v>
      </c>
      <c r="CK133" s="11" t="b">
        <f t="shared" si="64"/>
        <v>0</v>
      </c>
      <c r="CL133" s="11" t="b">
        <f t="shared" si="64"/>
        <v>0</v>
      </c>
      <c r="CM133" s="11" t="b">
        <f t="shared" si="64"/>
        <v>0</v>
      </c>
      <c r="CN133" s="11" t="b">
        <f t="shared" si="64"/>
        <v>0</v>
      </c>
      <c r="CO133" s="11" t="b">
        <f t="shared" si="53"/>
        <v>0</v>
      </c>
      <c r="CP133" s="11" t="b">
        <f t="shared" ref="CP133:CP179" si="78">ISNUMBER(SEARCH($CP$2,BY133))</f>
        <v>0</v>
      </c>
      <c r="CQ133" s="11" t="b">
        <f t="shared" si="77"/>
        <v>0</v>
      </c>
    </row>
    <row r="134" spans="1:96">
      <c r="A134" t="s">
        <v>950</v>
      </c>
      <c r="B134" t="s">
        <v>951</v>
      </c>
      <c r="C134" t="s">
        <v>802</v>
      </c>
      <c r="D134" t="s">
        <v>81</v>
      </c>
      <c r="E134" t="s">
        <v>71</v>
      </c>
      <c r="F134" t="s">
        <v>132</v>
      </c>
      <c r="G134">
        <f t="shared" ref="G134:J179" si="79">IF(ISNUMBER(SEARCH(G$2,$F134)),1,0)</f>
        <v>1</v>
      </c>
      <c r="H134">
        <f t="shared" si="79"/>
        <v>0</v>
      </c>
      <c r="I134">
        <f t="shared" si="79"/>
        <v>0</v>
      </c>
      <c r="J134">
        <f t="shared" si="79"/>
        <v>0</v>
      </c>
      <c r="K134">
        <f t="shared" si="67"/>
        <v>1</v>
      </c>
      <c r="L134" t="s">
        <v>96</v>
      </c>
      <c r="M134" t="s">
        <v>125</v>
      </c>
      <c r="N134" t="str">
        <f t="shared" si="68"/>
        <v>United Kingdom</v>
      </c>
      <c r="O134" t="s">
        <v>74</v>
      </c>
      <c r="P134" t="s">
        <v>98</v>
      </c>
      <c r="Q134">
        <v>1</v>
      </c>
      <c r="R134">
        <v>2</v>
      </c>
      <c r="S134">
        <v>4</v>
      </c>
      <c r="T134">
        <v>2</v>
      </c>
      <c r="U134">
        <v>6</v>
      </c>
      <c r="V134">
        <v>4</v>
      </c>
      <c r="W134">
        <v>5</v>
      </c>
      <c r="X134">
        <f t="shared" si="69"/>
        <v>4.1666666666666664E-2</v>
      </c>
      <c r="Y134">
        <f t="shared" si="70"/>
        <v>-0.20833333333333334</v>
      </c>
      <c r="Z134">
        <v>2</v>
      </c>
      <c r="AA134">
        <v>3</v>
      </c>
      <c r="AB134">
        <v>4</v>
      </c>
      <c r="AC134">
        <v>3</v>
      </c>
      <c r="AD134">
        <v>5</v>
      </c>
      <c r="AE134">
        <v>5</v>
      </c>
      <c r="AF134">
        <v>1</v>
      </c>
      <c r="AG134">
        <v>5</v>
      </c>
      <c r="AH134">
        <v>1</v>
      </c>
      <c r="AI134" s="35">
        <v>4</v>
      </c>
      <c r="AJ134">
        <v>5</v>
      </c>
      <c r="AK134">
        <v>3</v>
      </c>
      <c r="AL134">
        <v>4</v>
      </c>
      <c r="AM134">
        <v>6</v>
      </c>
      <c r="AN134">
        <v>4</v>
      </c>
      <c r="AO134">
        <v>2</v>
      </c>
      <c r="AP134">
        <v>3</v>
      </c>
      <c r="AQ134">
        <v>2</v>
      </c>
      <c r="AR134">
        <v>2</v>
      </c>
      <c r="AS134">
        <v>2</v>
      </c>
      <c r="AT134">
        <v>2</v>
      </c>
      <c r="AU134">
        <v>2</v>
      </c>
      <c r="AV134">
        <f t="shared" si="71"/>
        <v>2</v>
      </c>
      <c r="AW134">
        <v>6</v>
      </c>
      <c r="AX134">
        <v>4</v>
      </c>
      <c r="AY134">
        <f t="shared" si="65"/>
        <v>3.875</v>
      </c>
      <c r="AZ134">
        <f t="shared" si="72"/>
        <v>1</v>
      </c>
      <c r="BA134">
        <f t="shared" si="66"/>
        <v>3</v>
      </c>
      <c r="BB134">
        <f t="shared" si="73"/>
        <v>0</v>
      </c>
      <c r="BC134" t="s">
        <v>61</v>
      </c>
      <c r="BD134" t="s">
        <v>952</v>
      </c>
      <c r="BE134" t="s">
        <v>953</v>
      </c>
      <c r="BF134">
        <v>1</v>
      </c>
      <c r="BH134">
        <f t="shared" si="61"/>
        <v>1</v>
      </c>
      <c r="BI134">
        <v>1</v>
      </c>
      <c r="BJ134">
        <v>5</v>
      </c>
      <c r="BK134">
        <f t="shared" si="74"/>
        <v>1</v>
      </c>
      <c r="BL134" t="s">
        <v>64</v>
      </c>
      <c r="BM134" t="s">
        <v>65</v>
      </c>
      <c r="BN134" s="1">
        <v>7.4884259259259262E-3</v>
      </c>
      <c r="BO134" t="s">
        <v>954</v>
      </c>
      <c r="BP134" s="5" t="s">
        <v>1042</v>
      </c>
      <c r="BR134" s="11" t="b">
        <f t="shared" si="62"/>
        <v>0</v>
      </c>
      <c r="BS134" s="11" t="b">
        <f t="shared" si="62"/>
        <v>0</v>
      </c>
      <c r="BT134" s="11" t="b">
        <f t="shared" si="62"/>
        <v>0</v>
      </c>
      <c r="BU134" s="11" t="b">
        <f t="shared" si="62"/>
        <v>0</v>
      </c>
      <c r="BV134" s="11" t="b">
        <f t="shared" si="63"/>
        <v>0</v>
      </c>
      <c r="BW134" s="11" t="b">
        <f t="shared" si="63"/>
        <v>0</v>
      </c>
      <c r="BX134" s="5" t="s">
        <v>1366</v>
      </c>
      <c r="BY134" s="5" t="s">
        <v>1126</v>
      </c>
      <c r="BZ134" s="11" t="b">
        <f t="shared" si="75"/>
        <v>0</v>
      </c>
      <c r="CA134" s="11" t="b">
        <f t="shared" si="76"/>
        <v>1</v>
      </c>
      <c r="CB134" s="11" t="b">
        <f t="shared" si="64"/>
        <v>0</v>
      </c>
      <c r="CC134" s="11" t="b">
        <f t="shared" si="64"/>
        <v>0</v>
      </c>
      <c r="CD134" s="11" t="b">
        <f t="shared" si="64"/>
        <v>0</v>
      </c>
      <c r="CE134" s="11" t="b">
        <f t="shared" si="64"/>
        <v>0</v>
      </c>
      <c r="CF134" s="11" t="b">
        <f t="shared" si="64"/>
        <v>0</v>
      </c>
      <c r="CG134" s="11" t="b">
        <f t="shared" si="64"/>
        <v>0</v>
      </c>
      <c r="CH134" s="11" t="b">
        <f t="shared" si="64"/>
        <v>0</v>
      </c>
      <c r="CI134" s="11" t="b">
        <f t="shared" si="64"/>
        <v>0</v>
      </c>
      <c r="CJ134" s="11" t="b">
        <f t="shared" si="64"/>
        <v>0</v>
      </c>
      <c r="CK134" s="11" t="b">
        <f t="shared" si="64"/>
        <v>0</v>
      </c>
      <c r="CL134" s="11" t="b">
        <f t="shared" si="64"/>
        <v>0</v>
      </c>
      <c r="CM134" s="11" t="b">
        <f t="shared" si="64"/>
        <v>0</v>
      </c>
      <c r="CN134" s="11" t="b">
        <f t="shared" si="64"/>
        <v>0</v>
      </c>
      <c r="CO134" s="11" t="b">
        <f t="shared" si="53"/>
        <v>0</v>
      </c>
      <c r="CP134" s="11" t="b">
        <f t="shared" si="78"/>
        <v>0</v>
      </c>
      <c r="CQ134" s="11" t="b">
        <f t="shared" si="77"/>
        <v>0</v>
      </c>
      <c r="CR134" t="s">
        <v>955</v>
      </c>
    </row>
    <row r="135" spans="1:96">
      <c r="A135" t="s">
        <v>956</v>
      </c>
      <c r="B135" t="s">
        <v>957</v>
      </c>
      <c r="C135" t="s">
        <v>802</v>
      </c>
      <c r="D135" t="s">
        <v>54</v>
      </c>
      <c r="E135" t="s">
        <v>71</v>
      </c>
      <c r="F135" t="s">
        <v>56</v>
      </c>
      <c r="G135">
        <f t="shared" si="79"/>
        <v>0</v>
      </c>
      <c r="H135">
        <f t="shared" si="79"/>
        <v>0</v>
      </c>
      <c r="I135">
        <f t="shared" si="79"/>
        <v>0</v>
      </c>
      <c r="J135">
        <f t="shared" si="79"/>
        <v>1</v>
      </c>
      <c r="K135">
        <f t="shared" si="67"/>
        <v>1</v>
      </c>
      <c r="L135" t="s">
        <v>96</v>
      </c>
      <c r="M135" t="s">
        <v>84</v>
      </c>
      <c r="N135" t="str">
        <f t="shared" si="68"/>
        <v>United States</v>
      </c>
      <c r="O135" t="s">
        <v>59</v>
      </c>
      <c r="P135" t="s">
        <v>60</v>
      </c>
      <c r="Q135">
        <v>4</v>
      </c>
      <c r="R135">
        <v>3</v>
      </c>
      <c r="S135">
        <v>4</v>
      </c>
      <c r="T135">
        <v>4</v>
      </c>
      <c r="U135">
        <v>5</v>
      </c>
      <c r="V135">
        <v>5</v>
      </c>
      <c r="W135">
        <v>5</v>
      </c>
      <c r="X135">
        <f t="shared" si="69"/>
        <v>4.1666666666666664E-2</v>
      </c>
      <c r="Y135">
        <f t="shared" si="70"/>
        <v>-4.1666666666666664E-2</v>
      </c>
      <c r="Z135">
        <v>5</v>
      </c>
      <c r="AA135">
        <v>5</v>
      </c>
      <c r="AB135">
        <v>5</v>
      </c>
      <c r="AC135">
        <v>6</v>
      </c>
      <c r="AD135">
        <v>5</v>
      </c>
      <c r="AE135">
        <v>6</v>
      </c>
      <c r="AF135">
        <v>5</v>
      </c>
      <c r="AG135">
        <v>1</v>
      </c>
      <c r="AH135">
        <v>5</v>
      </c>
      <c r="AI135" s="35">
        <v>5</v>
      </c>
      <c r="AJ135">
        <v>5</v>
      </c>
      <c r="AK135">
        <v>4</v>
      </c>
      <c r="AL135">
        <v>5</v>
      </c>
      <c r="AM135">
        <v>6</v>
      </c>
      <c r="AN135">
        <v>5</v>
      </c>
      <c r="AO135">
        <v>5</v>
      </c>
      <c r="AP135">
        <v>5</v>
      </c>
      <c r="AQ135">
        <v>6</v>
      </c>
      <c r="AR135">
        <v>5</v>
      </c>
      <c r="AS135">
        <v>6</v>
      </c>
      <c r="AT135">
        <v>6</v>
      </c>
      <c r="AU135">
        <v>5</v>
      </c>
      <c r="AV135">
        <f t="shared" si="71"/>
        <v>5.6</v>
      </c>
      <c r="AW135">
        <v>6</v>
      </c>
      <c r="AX135">
        <v>2</v>
      </c>
      <c r="AY135">
        <f t="shared" si="65"/>
        <v>5</v>
      </c>
      <c r="AZ135">
        <f t="shared" si="72"/>
        <v>1</v>
      </c>
      <c r="BA135">
        <f t="shared" si="66"/>
        <v>5.25</v>
      </c>
      <c r="BB135">
        <f t="shared" si="73"/>
        <v>1</v>
      </c>
      <c r="BC135" t="s">
        <v>86</v>
      </c>
      <c r="BD135" t="s">
        <v>110</v>
      </c>
      <c r="BE135" t="s">
        <v>958</v>
      </c>
      <c r="BF135">
        <v>0</v>
      </c>
      <c r="BG135">
        <v>1</v>
      </c>
      <c r="BH135">
        <f t="shared" si="61"/>
        <v>1</v>
      </c>
      <c r="BI135">
        <v>1</v>
      </c>
      <c r="BJ135">
        <v>1</v>
      </c>
      <c r="BK135">
        <f t="shared" si="74"/>
        <v>0</v>
      </c>
      <c r="BL135" t="s">
        <v>106</v>
      </c>
      <c r="BM135" t="s">
        <v>90</v>
      </c>
      <c r="BN135" s="1">
        <v>4.5949074074074078E-3</v>
      </c>
      <c r="BO135" t="s">
        <v>959</v>
      </c>
      <c r="BP135" s="5" t="s">
        <v>736</v>
      </c>
      <c r="BR135" s="11" t="b">
        <f t="shared" si="62"/>
        <v>0</v>
      </c>
      <c r="BS135" s="11" t="b">
        <f t="shared" si="62"/>
        <v>0</v>
      </c>
      <c r="BT135" s="11" t="b">
        <f t="shared" si="62"/>
        <v>0</v>
      </c>
      <c r="BU135" s="11" t="b">
        <f t="shared" si="62"/>
        <v>0</v>
      </c>
      <c r="BV135" s="11" t="b">
        <f t="shared" si="63"/>
        <v>0</v>
      </c>
      <c r="BW135" s="11" t="b">
        <f t="shared" si="63"/>
        <v>0</v>
      </c>
      <c r="BZ135" s="11" t="b">
        <f t="shared" si="75"/>
        <v>0</v>
      </c>
      <c r="CA135" s="11" t="b">
        <f t="shared" si="76"/>
        <v>0</v>
      </c>
      <c r="CB135" s="11" t="b">
        <f t="shared" si="64"/>
        <v>0</v>
      </c>
      <c r="CC135" s="11" t="b">
        <f t="shared" si="64"/>
        <v>0</v>
      </c>
      <c r="CD135" s="11" t="b">
        <f t="shared" si="64"/>
        <v>0</v>
      </c>
      <c r="CE135" s="11" t="b">
        <f t="shared" si="64"/>
        <v>0</v>
      </c>
      <c r="CF135" s="11" t="b">
        <f t="shared" si="64"/>
        <v>0</v>
      </c>
      <c r="CG135" s="11" t="b">
        <f t="shared" si="64"/>
        <v>0</v>
      </c>
      <c r="CH135" s="11" t="b">
        <f t="shared" si="64"/>
        <v>0</v>
      </c>
      <c r="CI135" s="11" t="b">
        <f t="shared" si="64"/>
        <v>0</v>
      </c>
      <c r="CJ135" s="11" t="b">
        <f t="shared" si="64"/>
        <v>0</v>
      </c>
      <c r="CK135" s="11" t="b">
        <f t="shared" si="64"/>
        <v>0</v>
      </c>
      <c r="CL135" s="11" t="b">
        <f t="shared" si="64"/>
        <v>0</v>
      </c>
      <c r="CM135" s="11" t="b">
        <f t="shared" si="64"/>
        <v>0</v>
      </c>
      <c r="CN135" s="11" t="b">
        <f t="shared" si="64"/>
        <v>0</v>
      </c>
      <c r="CO135" s="11" t="b">
        <f t="shared" si="53"/>
        <v>0</v>
      </c>
      <c r="CP135" s="11" t="b">
        <f t="shared" si="78"/>
        <v>0</v>
      </c>
      <c r="CQ135" s="11" t="b">
        <f t="shared" si="77"/>
        <v>0</v>
      </c>
      <c r="CR135" t="s">
        <v>960</v>
      </c>
    </row>
    <row r="136" spans="1:96">
      <c r="A136" t="s">
        <v>961</v>
      </c>
      <c r="B136" t="s">
        <v>962</v>
      </c>
      <c r="C136" t="s">
        <v>802</v>
      </c>
      <c r="D136" t="s">
        <v>54</v>
      </c>
      <c r="E136" t="s">
        <v>82</v>
      </c>
      <c r="F136" t="s">
        <v>132</v>
      </c>
      <c r="G136">
        <f t="shared" si="79"/>
        <v>1</v>
      </c>
      <c r="H136">
        <f t="shared" si="79"/>
        <v>0</v>
      </c>
      <c r="I136">
        <f t="shared" si="79"/>
        <v>0</v>
      </c>
      <c r="J136">
        <f t="shared" si="79"/>
        <v>0</v>
      </c>
      <c r="K136">
        <f t="shared" si="67"/>
        <v>1</v>
      </c>
      <c r="L136" t="s">
        <v>96</v>
      </c>
      <c r="M136" t="s">
        <v>84</v>
      </c>
      <c r="N136" t="str">
        <f t="shared" si="68"/>
        <v>United States</v>
      </c>
      <c r="O136" t="s">
        <v>59</v>
      </c>
      <c r="P136" t="s">
        <v>60</v>
      </c>
      <c r="Q136">
        <v>3</v>
      </c>
      <c r="R136">
        <v>4</v>
      </c>
      <c r="S136">
        <v>0</v>
      </c>
      <c r="T136">
        <v>3</v>
      </c>
      <c r="U136">
        <v>5</v>
      </c>
      <c r="V136">
        <v>5</v>
      </c>
      <c r="W136">
        <v>4</v>
      </c>
      <c r="X136">
        <f t="shared" si="69"/>
        <v>-0.16666666666666666</v>
      </c>
      <c r="Y136">
        <f t="shared" si="70"/>
        <v>-4.1666666666666664E-2</v>
      </c>
      <c r="Z136">
        <v>3</v>
      </c>
      <c r="AA136">
        <v>6</v>
      </c>
      <c r="AB136">
        <v>0</v>
      </c>
      <c r="AC136">
        <v>6</v>
      </c>
      <c r="AD136">
        <v>0</v>
      </c>
      <c r="AE136">
        <v>6</v>
      </c>
      <c r="AF136">
        <v>6</v>
      </c>
      <c r="AG136">
        <v>6</v>
      </c>
      <c r="AH136">
        <v>0</v>
      </c>
      <c r="AI136" s="35">
        <v>5</v>
      </c>
      <c r="AJ136">
        <v>6</v>
      </c>
      <c r="AK136">
        <v>6</v>
      </c>
      <c r="AL136">
        <v>6</v>
      </c>
      <c r="AM136">
        <v>5</v>
      </c>
      <c r="AN136">
        <v>5</v>
      </c>
      <c r="AO136">
        <v>6</v>
      </c>
      <c r="AP136">
        <v>4</v>
      </c>
      <c r="AQ136">
        <v>5</v>
      </c>
      <c r="AR136">
        <v>4</v>
      </c>
      <c r="AS136">
        <v>5</v>
      </c>
      <c r="AT136">
        <v>6</v>
      </c>
      <c r="AU136">
        <v>5</v>
      </c>
      <c r="AV136">
        <f t="shared" si="71"/>
        <v>5</v>
      </c>
      <c r="AW136">
        <v>6</v>
      </c>
      <c r="AX136">
        <v>6</v>
      </c>
      <c r="AY136">
        <f t="shared" si="65"/>
        <v>5.375</v>
      </c>
      <c r="AZ136">
        <f t="shared" si="72"/>
        <v>1</v>
      </c>
      <c r="BA136" t="e">
        <f>AVERAGE(#REF!,Z136,AA136,AB136:AF136,AH136)</f>
        <v>#REF!</v>
      </c>
      <c r="BB136" t="e">
        <f t="shared" si="73"/>
        <v>#REF!</v>
      </c>
      <c r="BC136" t="s">
        <v>297</v>
      </c>
      <c r="BD136" t="s">
        <v>888</v>
      </c>
      <c r="BE136" t="s">
        <v>963</v>
      </c>
      <c r="BF136">
        <v>1</v>
      </c>
      <c r="BH136">
        <f t="shared" si="61"/>
        <v>1</v>
      </c>
      <c r="BI136">
        <v>1</v>
      </c>
      <c r="BJ136">
        <v>2</v>
      </c>
      <c r="BK136">
        <f t="shared" si="74"/>
        <v>1</v>
      </c>
      <c r="BL136" t="s">
        <v>300</v>
      </c>
      <c r="BM136" t="s">
        <v>301</v>
      </c>
      <c r="BN136" s="1">
        <v>6.1805555555555563E-3</v>
      </c>
      <c r="BO136" t="s">
        <v>964</v>
      </c>
      <c r="BP136" s="5" t="s">
        <v>1042</v>
      </c>
      <c r="BR136" s="11" t="b">
        <f t="shared" si="62"/>
        <v>0</v>
      </c>
      <c r="BS136" s="11" t="b">
        <f t="shared" si="62"/>
        <v>0</v>
      </c>
      <c r="BT136" s="11" t="b">
        <f t="shared" si="62"/>
        <v>0</v>
      </c>
      <c r="BU136" s="11" t="b">
        <f t="shared" si="62"/>
        <v>0</v>
      </c>
      <c r="BV136" s="11" t="b">
        <f t="shared" si="63"/>
        <v>0</v>
      </c>
      <c r="BW136" s="11" t="b">
        <f t="shared" si="63"/>
        <v>0</v>
      </c>
      <c r="BX136" s="5" t="s">
        <v>1127</v>
      </c>
      <c r="BZ136" s="11" t="b">
        <f t="shared" si="75"/>
        <v>0</v>
      </c>
      <c r="CA136" s="11" t="b">
        <f t="shared" si="76"/>
        <v>0</v>
      </c>
      <c r="CB136" s="11" t="b">
        <f t="shared" si="64"/>
        <v>0</v>
      </c>
      <c r="CC136" s="11" t="b">
        <f t="shared" si="64"/>
        <v>0</v>
      </c>
      <c r="CD136" s="11" t="b">
        <f t="shared" si="64"/>
        <v>0</v>
      </c>
      <c r="CE136" s="11" t="b">
        <f t="shared" si="64"/>
        <v>0</v>
      </c>
      <c r="CF136" s="11" t="b">
        <f t="shared" si="64"/>
        <v>0</v>
      </c>
      <c r="CG136" s="11" t="b">
        <f t="shared" si="64"/>
        <v>0</v>
      </c>
      <c r="CH136" s="11" t="b">
        <f t="shared" si="64"/>
        <v>0</v>
      </c>
      <c r="CI136" s="11" t="b">
        <f t="shared" si="64"/>
        <v>0</v>
      </c>
      <c r="CJ136" s="11" t="b">
        <f t="shared" si="64"/>
        <v>0</v>
      </c>
      <c r="CK136" s="11" t="b">
        <f t="shared" si="64"/>
        <v>0</v>
      </c>
      <c r="CL136" s="11" t="b">
        <f t="shared" si="64"/>
        <v>0</v>
      </c>
      <c r="CM136" s="11" t="b">
        <f t="shared" si="64"/>
        <v>0</v>
      </c>
      <c r="CN136" s="11" t="b">
        <f t="shared" si="64"/>
        <v>0</v>
      </c>
      <c r="CO136" s="11" t="b">
        <f t="shared" si="53"/>
        <v>0</v>
      </c>
      <c r="CP136" s="11" t="b">
        <f t="shared" si="78"/>
        <v>0</v>
      </c>
      <c r="CQ136" s="11" t="b">
        <f t="shared" si="77"/>
        <v>0</v>
      </c>
      <c r="CR136" t="s">
        <v>965</v>
      </c>
    </row>
    <row r="137" spans="1:96">
      <c r="A137" t="s">
        <v>966</v>
      </c>
      <c r="B137" t="s">
        <v>967</v>
      </c>
      <c r="C137" t="s">
        <v>802</v>
      </c>
      <c r="D137" t="s">
        <v>70</v>
      </c>
      <c r="E137" t="s">
        <v>55</v>
      </c>
      <c r="F137" t="s">
        <v>56</v>
      </c>
      <c r="G137">
        <f t="shared" si="79"/>
        <v>0</v>
      </c>
      <c r="H137">
        <f t="shared" si="79"/>
        <v>0</v>
      </c>
      <c r="I137">
        <f t="shared" si="79"/>
        <v>0</v>
      </c>
      <c r="J137">
        <f t="shared" si="79"/>
        <v>1</v>
      </c>
      <c r="K137">
        <f t="shared" si="67"/>
        <v>1</v>
      </c>
      <c r="L137" t="s">
        <v>72</v>
      </c>
      <c r="M137" t="s">
        <v>968</v>
      </c>
      <c r="N137" t="str">
        <f t="shared" si="68"/>
        <v>Czech Republic</v>
      </c>
      <c r="O137" t="s">
        <v>74</v>
      </c>
      <c r="P137" t="s">
        <v>60</v>
      </c>
      <c r="Q137">
        <v>2</v>
      </c>
      <c r="R137">
        <v>4</v>
      </c>
      <c r="S137">
        <v>2</v>
      </c>
      <c r="T137">
        <v>3</v>
      </c>
      <c r="U137">
        <v>4</v>
      </c>
      <c r="V137">
        <v>4</v>
      </c>
      <c r="W137">
        <v>4</v>
      </c>
      <c r="X137">
        <f t="shared" si="69"/>
        <v>-0.125</v>
      </c>
      <c r="Y137">
        <f t="shared" si="70"/>
        <v>-4.1666666666666664E-2</v>
      </c>
      <c r="Z137">
        <v>4</v>
      </c>
      <c r="AA137">
        <v>5</v>
      </c>
      <c r="AB137">
        <v>3</v>
      </c>
      <c r="AC137">
        <v>2</v>
      </c>
      <c r="AD137">
        <v>4</v>
      </c>
      <c r="AE137">
        <v>5</v>
      </c>
      <c r="AF137">
        <v>3</v>
      </c>
      <c r="AG137">
        <v>4</v>
      </c>
      <c r="AH137">
        <v>2</v>
      </c>
      <c r="AI137" s="35">
        <v>2</v>
      </c>
      <c r="AJ137">
        <v>3</v>
      </c>
      <c r="AK137">
        <v>3</v>
      </c>
      <c r="AL137">
        <v>2</v>
      </c>
      <c r="AM137">
        <v>6</v>
      </c>
      <c r="AN137">
        <v>2</v>
      </c>
      <c r="AO137">
        <v>4</v>
      </c>
      <c r="AP137">
        <v>5</v>
      </c>
      <c r="AQ137">
        <v>2</v>
      </c>
      <c r="AR137">
        <v>2</v>
      </c>
      <c r="AS137">
        <v>2</v>
      </c>
      <c r="AT137">
        <v>2</v>
      </c>
      <c r="AU137">
        <v>2</v>
      </c>
      <c r="AV137">
        <f t="shared" si="71"/>
        <v>2</v>
      </c>
      <c r="AW137">
        <v>6</v>
      </c>
      <c r="AX137">
        <v>2</v>
      </c>
      <c r="AY137">
        <f t="shared" si="65"/>
        <v>3.375</v>
      </c>
      <c r="AZ137">
        <f t="shared" si="72"/>
        <v>1</v>
      </c>
      <c r="BA137">
        <f>AVERAGE(BC138,Z137,AA137,AB137:AF137,AH137)</f>
        <v>3.5</v>
      </c>
      <c r="BB137">
        <f t="shared" si="73"/>
        <v>1</v>
      </c>
      <c r="BC137" t="s">
        <v>297</v>
      </c>
      <c r="BD137" t="s">
        <v>62</v>
      </c>
      <c r="BE137" t="s">
        <v>969</v>
      </c>
      <c r="BF137">
        <v>2</v>
      </c>
      <c r="BH137">
        <f t="shared" si="61"/>
        <v>2</v>
      </c>
      <c r="BI137">
        <v>2</v>
      </c>
      <c r="BJ137">
        <v>4</v>
      </c>
      <c r="BK137">
        <f t="shared" si="74"/>
        <v>1</v>
      </c>
      <c r="BL137" t="s">
        <v>970</v>
      </c>
      <c r="BM137" t="s">
        <v>622</v>
      </c>
      <c r="BN137" s="1">
        <v>7.3379629629629628E-3</v>
      </c>
      <c r="BO137" t="s">
        <v>971</v>
      </c>
      <c r="BP137" s="5" t="s">
        <v>1042</v>
      </c>
      <c r="BR137" s="11" t="b">
        <f t="shared" si="62"/>
        <v>0</v>
      </c>
      <c r="BS137" s="11" t="b">
        <f t="shared" si="62"/>
        <v>0</v>
      </c>
      <c r="BT137" s="11" t="b">
        <f t="shared" si="62"/>
        <v>0</v>
      </c>
      <c r="BU137" s="11" t="b">
        <f t="shared" si="62"/>
        <v>0</v>
      </c>
      <c r="BV137" s="11" t="b">
        <f t="shared" si="63"/>
        <v>0</v>
      </c>
      <c r="BW137" s="11" t="b">
        <f t="shared" si="63"/>
        <v>0</v>
      </c>
      <c r="BX137" s="5" t="s">
        <v>1086</v>
      </c>
      <c r="BY137" s="5" t="s">
        <v>1073</v>
      </c>
      <c r="BZ137" s="11" t="b">
        <f t="shared" si="75"/>
        <v>0</v>
      </c>
      <c r="CA137" s="11" t="b">
        <f t="shared" si="76"/>
        <v>1</v>
      </c>
      <c r="CB137" s="11" t="b">
        <f t="shared" si="64"/>
        <v>1</v>
      </c>
      <c r="CC137" s="11" t="b">
        <f t="shared" si="64"/>
        <v>1</v>
      </c>
      <c r="CD137" s="11" t="b">
        <f t="shared" si="64"/>
        <v>0</v>
      </c>
      <c r="CE137" s="11" t="b">
        <f t="shared" si="64"/>
        <v>0</v>
      </c>
      <c r="CF137" s="11" t="b">
        <f t="shared" si="64"/>
        <v>0</v>
      </c>
      <c r="CG137" s="11" t="b">
        <f t="shared" si="64"/>
        <v>0</v>
      </c>
      <c r="CH137" s="11" t="b">
        <f t="shared" si="64"/>
        <v>0</v>
      </c>
      <c r="CI137" s="11" t="b">
        <f t="shared" si="64"/>
        <v>0</v>
      </c>
      <c r="CJ137" s="11" t="b">
        <f t="shared" si="64"/>
        <v>0</v>
      </c>
      <c r="CK137" s="11" t="b">
        <f t="shared" si="64"/>
        <v>0</v>
      </c>
      <c r="CL137" s="11" t="b">
        <f t="shared" si="64"/>
        <v>1</v>
      </c>
      <c r="CM137" s="11" t="b">
        <f t="shared" si="64"/>
        <v>0</v>
      </c>
      <c r="CN137" s="11" t="b">
        <f t="shared" si="64"/>
        <v>0</v>
      </c>
      <c r="CO137" s="11" t="b">
        <f t="shared" si="53"/>
        <v>0</v>
      </c>
      <c r="CP137" s="11" t="b">
        <f t="shared" si="78"/>
        <v>1</v>
      </c>
      <c r="CQ137" s="11" t="b">
        <f t="shared" si="77"/>
        <v>0</v>
      </c>
    </row>
    <row r="138" spans="1:96">
      <c r="A138" t="s">
        <v>972</v>
      </c>
      <c r="B138" t="s">
        <v>973</v>
      </c>
      <c r="C138" t="s">
        <v>802</v>
      </c>
      <c r="D138" t="s">
        <v>81</v>
      </c>
      <c r="E138" t="s">
        <v>71</v>
      </c>
      <c r="F138" t="s">
        <v>132</v>
      </c>
      <c r="G138">
        <f t="shared" si="79"/>
        <v>1</v>
      </c>
      <c r="H138">
        <f t="shared" si="79"/>
        <v>0</v>
      </c>
      <c r="I138">
        <f t="shared" si="79"/>
        <v>0</v>
      </c>
      <c r="J138">
        <f t="shared" si="79"/>
        <v>0</v>
      </c>
      <c r="K138">
        <f t="shared" si="67"/>
        <v>1</v>
      </c>
      <c r="L138" t="s">
        <v>96</v>
      </c>
      <c r="M138" t="s">
        <v>125</v>
      </c>
      <c r="N138" t="str">
        <f t="shared" si="68"/>
        <v>United Kingdom</v>
      </c>
      <c r="O138" t="s">
        <v>59</v>
      </c>
      <c r="P138" t="s">
        <v>98</v>
      </c>
      <c r="Q138">
        <v>5</v>
      </c>
      <c r="R138">
        <v>4</v>
      </c>
      <c r="S138">
        <v>4</v>
      </c>
      <c r="T138">
        <v>2</v>
      </c>
      <c r="U138">
        <v>2</v>
      </c>
      <c r="V138">
        <v>3</v>
      </c>
      <c r="W138">
        <v>3</v>
      </c>
      <c r="X138">
        <f t="shared" si="69"/>
        <v>0.125</v>
      </c>
      <c r="Y138">
        <f t="shared" si="70"/>
        <v>0</v>
      </c>
      <c r="Z138">
        <v>3</v>
      </c>
      <c r="AA138">
        <v>5</v>
      </c>
      <c r="AB138">
        <v>3</v>
      </c>
      <c r="AC138">
        <v>4</v>
      </c>
      <c r="AD138">
        <v>4</v>
      </c>
      <c r="AE138">
        <v>5</v>
      </c>
      <c r="AF138">
        <v>3</v>
      </c>
      <c r="AG138">
        <v>3</v>
      </c>
      <c r="AH138">
        <v>3</v>
      </c>
      <c r="AI138" s="35">
        <v>5</v>
      </c>
      <c r="AJ138">
        <v>4</v>
      </c>
      <c r="AK138">
        <v>4</v>
      </c>
      <c r="AL138">
        <v>4</v>
      </c>
      <c r="AM138">
        <v>5</v>
      </c>
      <c r="AN138">
        <v>5</v>
      </c>
      <c r="AO138">
        <v>5</v>
      </c>
      <c r="AP138">
        <v>4</v>
      </c>
      <c r="AQ138">
        <v>5</v>
      </c>
      <c r="AR138">
        <v>5</v>
      </c>
      <c r="AS138">
        <v>5</v>
      </c>
      <c r="AT138">
        <v>5</v>
      </c>
      <c r="AU138">
        <v>4</v>
      </c>
      <c r="AV138">
        <f t="shared" si="71"/>
        <v>4.8</v>
      </c>
      <c r="AW138">
        <v>6</v>
      </c>
      <c r="AX138">
        <v>5</v>
      </c>
      <c r="AY138">
        <f t="shared" si="65"/>
        <v>4.5</v>
      </c>
      <c r="AZ138">
        <f t="shared" si="72"/>
        <v>1</v>
      </c>
      <c r="BA138">
        <f t="shared" ref="BA138:BA143" si="80">AVERAGE(BC140,Z138,AA138,AB138:AF138,AH138)</f>
        <v>3.75</v>
      </c>
      <c r="BB138">
        <f t="shared" si="73"/>
        <v>1</v>
      </c>
      <c r="BC138" t="s">
        <v>282</v>
      </c>
      <c r="BD138" t="s">
        <v>104</v>
      </c>
      <c r="BE138" t="s">
        <v>527</v>
      </c>
      <c r="BF138">
        <v>1</v>
      </c>
      <c r="BH138">
        <f t="shared" si="61"/>
        <v>1</v>
      </c>
      <c r="BI138">
        <v>3</v>
      </c>
      <c r="BJ138">
        <v>5</v>
      </c>
      <c r="BK138">
        <f t="shared" si="74"/>
        <v>1</v>
      </c>
      <c r="BL138" t="s">
        <v>974</v>
      </c>
      <c r="BM138" t="s">
        <v>975</v>
      </c>
      <c r="BN138" s="1">
        <v>5.1273148148148146E-3</v>
      </c>
      <c r="BO138" t="s">
        <v>92</v>
      </c>
      <c r="BP138" s="5" t="s">
        <v>1041</v>
      </c>
      <c r="BR138" s="11" t="b">
        <f t="shared" si="62"/>
        <v>0</v>
      </c>
      <c r="BS138" s="11" t="b">
        <f t="shared" si="62"/>
        <v>0</v>
      </c>
      <c r="BT138" s="11" t="b">
        <f t="shared" si="62"/>
        <v>0</v>
      </c>
      <c r="BU138" s="11" t="b">
        <f t="shared" si="62"/>
        <v>0</v>
      </c>
      <c r="BV138" s="11" t="b">
        <f t="shared" si="63"/>
        <v>0</v>
      </c>
      <c r="BW138" s="11" t="b">
        <f t="shared" si="63"/>
        <v>0</v>
      </c>
      <c r="BZ138" s="11" t="b">
        <f t="shared" si="75"/>
        <v>0</v>
      </c>
      <c r="CA138" s="11" t="b">
        <f t="shared" si="76"/>
        <v>0</v>
      </c>
      <c r="CB138" s="11" t="b">
        <f t="shared" si="64"/>
        <v>0</v>
      </c>
      <c r="CC138" s="11" t="b">
        <f t="shared" si="64"/>
        <v>0</v>
      </c>
      <c r="CD138" s="11" t="b">
        <f t="shared" si="64"/>
        <v>0</v>
      </c>
      <c r="CE138" s="11" t="b">
        <f t="shared" si="64"/>
        <v>0</v>
      </c>
      <c r="CF138" s="11" t="b">
        <f t="shared" si="64"/>
        <v>0</v>
      </c>
      <c r="CG138" s="11" t="b">
        <f t="shared" si="64"/>
        <v>0</v>
      </c>
      <c r="CH138" s="11" t="b">
        <f t="shared" si="64"/>
        <v>0</v>
      </c>
      <c r="CI138" s="11" t="b">
        <f t="shared" si="64"/>
        <v>0</v>
      </c>
      <c r="CJ138" s="11" t="b">
        <f t="shared" si="64"/>
        <v>0</v>
      </c>
      <c r="CK138" s="11" t="b">
        <f t="shared" si="64"/>
        <v>0</v>
      </c>
      <c r="CL138" s="11" t="b">
        <f t="shared" si="64"/>
        <v>0</v>
      </c>
      <c r="CM138" s="11" t="b">
        <f t="shared" si="64"/>
        <v>0</v>
      </c>
      <c r="CN138" s="11" t="b">
        <f t="shared" si="64"/>
        <v>0</v>
      </c>
      <c r="CO138" s="11" t="b">
        <f t="shared" si="53"/>
        <v>0</v>
      </c>
      <c r="CP138" s="11" t="b">
        <f t="shared" si="78"/>
        <v>0</v>
      </c>
      <c r="CQ138" s="11" t="b">
        <f t="shared" si="77"/>
        <v>0</v>
      </c>
      <c r="CR138" t="s">
        <v>92</v>
      </c>
    </row>
    <row r="139" spans="1:96">
      <c r="A139" t="s">
        <v>976</v>
      </c>
      <c r="B139" t="s">
        <v>977</v>
      </c>
      <c r="C139" t="s">
        <v>802</v>
      </c>
      <c r="D139" t="s">
        <v>70</v>
      </c>
      <c r="E139" t="s">
        <v>55</v>
      </c>
      <c r="F139" t="s">
        <v>56</v>
      </c>
      <c r="G139">
        <f t="shared" si="79"/>
        <v>0</v>
      </c>
      <c r="H139">
        <f t="shared" si="79"/>
        <v>0</v>
      </c>
      <c r="I139">
        <f t="shared" si="79"/>
        <v>0</v>
      </c>
      <c r="J139">
        <f t="shared" si="79"/>
        <v>1</v>
      </c>
      <c r="K139">
        <f t="shared" si="67"/>
        <v>1</v>
      </c>
      <c r="L139" t="s">
        <v>72</v>
      </c>
      <c r="M139" t="s">
        <v>844</v>
      </c>
      <c r="N139" t="str">
        <f t="shared" si="68"/>
        <v>France</v>
      </c>
      <c r="O139" t="s">
        <v>59</v>
      </c>
      <c r="P139" t="s">
        <v>60</v>
      </c>
      <c r="Q139">
        <v>1</v>
      </c>
      <c r="R139">
        <v>2</v>
      </c>
      <c r="S139">
        <v>3</v>
      </c>
      <c r="T139">
        <v>1</v>
      </c>
      <c r="U139">
        <v>3</v>
      </c>
      <c r="V139">
        <v>4</v>
      </c>
      <c r="W139">
        <v>5</v>
      </c>
      <c r="X139">
        <f t="shared" si="69"/>
        <v>4.1666666666666664E-2</v>
      </c>
      <c r="Y139">
        <f t="shared" si="70"/>
        <v>-0.125</v>
      </c>
      <c r="Z139">
        <v>4</v>
      </c>
      <c r="AA139">
        <v>4</v>
      </c>
      <c r="AB139">
        <v>5</v>
      </c>
      <c r="AC139">
        <v>6</v>
      </c>
      <c r="AD139">
        <v>4</v>
      </c>
      <c r="AE139">
        <v>5</v>
      </c>
      <c r="AF139">
        <v>2</v>
      </c>
      <c r="AG139">
        <v>3</v>
      </c>
      <c r="AH139">
        <v>3</v>
      </c>
      <c r="AI139" s="35">
        <v>5</v>
      </c>
      <c r="AJ139">
        <v>6</v>
      </c>
      <c r="AK139">
        <v>6</v>
      </c>
      <c r="AL139">
        <v>6</v>
      </c>
      <c r="AM139">
        <v>6</v>
      </c>
      <c r="AN139">
        <v>6</v>
      </c>
      <c r="AO139">
        <v>5</v>
      </c>
      <c r="AP139">
        <v>3</v>
      </c>
      <c r="AQ139">
        <v>6</v>
      </c>
      <c r="AR139">
        <v>5</v>
      </c>
      <c r="AS139">
        <v>5</v>
      </c>
      <c r="AT139">
        <v>5</v>
      </c>
      <c r="AU139">
        <v>5</v>
      </c>
      <c r="AV139">
        <f t="shared" si="71"/>
        <v>5.2</v>
      </c>
      <c r="AW139">
        <v>6</v>
      </c>
      <c r="AX139">
        <v>6</v>
      </c>
      <c r="AY139">
        <f t="shared" si="65"/>
        <v>5.375</v>
      </c>
      <c r="AZ139">
        <f t="shared" si="72"/>
        <v>1</v>
      </c>
      <c r="BA139">
        <f t="shared" si="80"/>
        <v>4.125</v>
      </c>
      <c r="BB139">
        <f t="shared" si="73"/>
        <v>1</v>
      </c>
      <c r="BC139" t="s">
        <v>297</v>
      </c>
      <c r="BD139" t="s">
        <v>556</v>
      </c>
      <c r="BE139" t="s">
        <v>978</v>
      </c>
      <c r="BF139">
        <v>1</v>
      </c>
      <c r="BH139">
        <f t="shared" si="61"/>
        <v>1</v>
      </c>
      <c r="BI139">
        <v>2</v>
      </c>
      <c r="BJ139">
        <v>3</v>
      </c>
      <c r="BK139">
        <f t="shared" si="74"/>
        <v>1</v>
      </c>
      <c r="BL139" t="s">
        <v>979</v>
      </c>
      <c r="BM139" t="s">
        <v>622</v>
      </c>
      <c r="BN139" s="1">
        <v>4.3981481481481484E-3</v>
      </c>
      <c r="BO139" t="s">
        <v>980</v>
      </c>
      <c r="BP139" s="5" t="s">
        <v>1051</v>
      </c>
      <c r="BR139" s="11" t="b">
        <f t="shared" si="62"/>
        <v>0</v>
      </c>
      <c r="BS139" s="11" t="b">
        <f t="shared" si="62"/>
        <v>0</v>
      </c>
      <c r="BT139" s="11" t="b">
        <f t="shared" si="62"/>
        <v>0</v>
      </c>
      <c r="BU139" s="11" t="b">
        <f t="shared" si="62"/>
        <v>0</v>
      </c>
      <c r="BV139" s="11" t="b">
        <f t="shared" si="63"/>
        <v>0</v>
      </c>
      <c r="BW139" s="11" t="b">
        <f t="shared" si="63"/>
        <v>0</v>
      </c>
      <c r="BZ139" s="11" t="b">
        <f t="shared" si="75"/>
        <v>0</v>
      </c>
      <c r="CA139" s="11" t="b">
        <f t="shared" si="76"/>
        <v>0</v>
      </c>
      <c r="CB139" s="11" t="b">
        <f t="shared" si="64"/>
        <v>0</v>
      </c>
      <c r="CC139" s="11" t="b">
        <f t="shared" si="64"/>
        <v>0</v>
      </c>
      <c r="CD139" s="11" t="b">
        <f t="shared" si="64"/>
        <v>0</v>
      </c>
      <c r="CE139" s="11" t="b">
        <f t="shared" si="64"/>
        <v>0</v>
      </c>
      <c r="CF139" s="11" t="b">
        <f t="shared" si="64"/>
        <v>0</v>
      </c>
      <c r="CG139" s="11" t="b">
        <f t="shared" si="64"/>
        <v>0</v>
      </c>
      <c r="CH139" s="11" t="b">
        <f t="shared" si="64"/>
        <v>0</v>
      </c>
      <c r="CI139" s="11" t="b">
        <f t="shared" si="64"/>
        <v>0</v>
      </c>
      <c r="CJ139" s="11" t="b">
        <f t="shared" si="64"/>
        <v>0</v>
      </c>
      <c r="CK139" s="11" t="b">
        <f t="shared" si="64"/>
        <v>0</v>
      </c>
      <c r="CL139" s="11" t="b">
        <f t="shared" si="64"/>
        <v>0</v>
      </c>
      <c r="CM139" s="11" t="b">
        <f t="shared" si="64"/>
        <v>0</v>
      </c>
      <c r="CN139" s="11" t="b">
        <f t="shared" si="64"/>
        <v>0</v>
      </c>
      <c r="CO139" s="11" t="b">
        <f t="shared" si="53"/>
        <v>0</v>
      </c>
      <c r="CP139" s="11" t="b">
        <f t="shared" si="78"/>
        <v>0</v>
      </c>
      <c r="CQ139" s="11" t="b">
        <f t="shared" si="77"/>
        <v>0</v>
      </c>
    </row>
    <row r="140" spans="1:96">
      <c r="A140" t="s">
        <v>981</v>
      </c>
      <c r="B140" t="s">
        <v>982</v>
      </c>
      <c r="C140" t="s">
        <v>802</v>
      </c>
      <c r="D140" t="s">
        <v>54</v>
      </c>
      <c r="E140" t="s">
        <v>144</v>
      </c>
      <c r="F140" t="s">
        <v>56</v>
      </c>
      <c r="G140">
        <f t="shared" si="79"/>
        <v>0</v>
      </c>
      <c r="H140">
        <f t="shared" si="79"/>
        <v>0</v>
      </c>
      <c r="I140">
        <f t="shared" si="79"/>
        <v>0</v>
      </c>
      <c r="J140">
        <f t="shared" si="79"/>
        <v>1</v>
      </c>
      <c r="K140">
        <f t="shared" si="67"/>
        <v>1</v>
      </c>
      <c r="L140" t="s">
        <v>72</v>
      </c>
      <c r="M140" t="s">
        <v>983</v>
      </c>
      <c r="N140" t="str">
        <f t="shared" si="68"/>
        <v>eastbourne</v>
      </c>
      <c r="O140" t="s">
        <v>59</v>
      </c>
      <c r="P140" t="s">
        <v>98</v>
      </c>
      <c r="Q140">
        <v>2</v>
      </c>
      <c r="R140">
        <v>3</v>
      </c>
      <c r="S140">
        <v>3</v>
      </c>
      <c r="T140">
        <v>2</v>
      </c>
      <c r="U140">
        <v>4</v>
      </c>
      <c r="V140">
        <v>4</v>
      </c>
      <c r="W140">
        <v>3</v>
      </c>
      <c r="X140">
        <f t="shared" si="69"/>
        <v>0</v>
      </c>
      <c r="Y140">
        <f t="shared" si="70"/>
        <v>-4.1666666666666664E-2</v>
      </c>
      <c r="Z140">
        <v>5</v>
      </c>
      <c r="AA140">
        <v>6</v>
      </c>
      <c r="AB140">
        <v>5</v>
      </c>
      <c r="AC140">
        <v>5</v>
      </c>
      <c r="AD140">
        <v>5</v>
      </c>
      <c r="AE140">
        <v>6</v>
      </c>
      <c r="AF140">
        <v>5</v>
      </c>
      <c r="AG140">
        <v>1</v>
      </c>
      <c r="AH140">
        <v>5</v>
      </c>
      <c r="AI140" s="35">
        <v>5</v>
      </c>
      <c r="AJ140">
        <v>6</v>
      </c>
      <c r="AK140">
        <v>5</v>
      </c>
      <c r="AL140">
        <v>4</v>
      </c>
      <c r="AM140">
        <v>5</v>
      </c>
      <c r="AN140">
        <v>5</v>
      </c>
      <c r="AO140">
        <v>5</v>
      </c>
      <c r="AP140">
        <v>5</v>
      </c>
      <c r="AQ140">
        <v>3</v>
      </c>
      <c r="AR140">
        <v>4</v>
      </c>
      <c r="AS140">
        <v>5</v>
      </c>
      <c r="AT140">
        <v>4</v>
      </c>
      <c r="AU140">
        <v>4</v>
      </c>
      <c r="AV140">
        <f t="shared" si="71"/>
        <v>4</v>
      </c>
      <c r="AW140">
        <v>6</v>
      </c>
      <c r="AX140">
        <v>4</v>
      </c>
      <c r="AY140">
        <f t="shared" si="65"/>
        <v>5</v>
      </c>
      <c r="AZ140">
        <f t="shared" si="72"/>
        <v>1</v>
      </c>
      <c r="BA140">
        <f t="shared" si="80"/>
        <v>5.25</v>
      </c>
      <c r="BB140">
        <f t="shared" si="73"/>
        <v>1</v>
      </c>
      <c r="BC140" t="s">
        <v>61</v>
      </c>
      <c r="BD140" t="s">
        <v>139</v>
      </c>
      <c r="BE140" t="s">
        <v>140</v>
      </c>
      <c r="BF140">
        <v>2</v>
      </c>
      <c r="BH140">
        <f t="shared" si="61"/>
        <v>2</v>
      </c>
      <c r="BI140">
        <v>2</v>
      </c>
      <c r="BJ140">
        <v>4</v>
      </c>
      <c r="BK140">
        <f t="shared" si="74"/>
        <v>1</v>
      </c>
      <c r="BL140" t="s">
        <v>984</v>
      </c>
      <c r="BM140" t="s">
        <v>236</v>
      </c>
      <c r="BN140" s="1">
        <v>5.6712962962962958E-3</v>
      </c>
      <c r="BP140" s="5" t="s">
        <v>1041</v>
      </c>
      <c r="BR140" s="11" t="b">
        <f t="shared" ref="BR140:BU159" si="81">ISNUMBER(SEARCH(BR$2,$BQ140))</f>
        <v>0</v>
      </c>
      <c r="BS140" s="11" t="b">
        <f t="shared" si="81"/>
        <v>0</v>
      </c>
      <c r="BT140" s="11" t="b">
        <f t="shared" si="81"/>
        <v>0</v>
      </c>
      <c r="BU140" s="11" t="b">
        <f t="shared" si="81"/>
        <v>0</v>
      </c>
      <c r="BV140" s="11" t="b">
        <f t="shared" si="63"/>
        <v>0</v>
      </c>
      <c r="BW140" s="11" t="b">
        <f t="shared" si="63"/>
        <v>0</v>
      </c>
      <c r="BZ140" s="11" t="b">
        <f t="shared" si="75"/>
        <v>0</v>
      </c>
      <c r="CA140" s="11" t="b">
        <f t="shared" si="76"/>
        <v>0</v>
      </c>
      <c r="CB140" s="11" t="b">
        <f t="shared" si="64"/>
        <v>0</v>
      </c>
      <c r="CC140" s="11" t="b">
        <f t="shared" si="64"/>
        <v>0</v>
      </c>
      <c r="CD140" s="11" t="b">
        <f t="shared" si="64"/>
        <v>0</v>
      </c>
      <c r="CE140" s="11" t="b">
        <f t="shared" si="64"/>
        <v>0</v>
      </c>
      <c r="CF140" s="11" t="b">
        <f t="shared" si="64"/>
        <v>0</v>
      </c>
      <c r="CG140" s="11" t="b">
        <f t="shared" si="64"/>
        <v>0</v>
      </c>
      <c r="CH140" s="11" t="b">
        <f t="shared" si="64"/>
        <v>0</v>
      </c>
      <c r="CI140" s="11" t="b">
        <f t="shared" si="64"/>
        <v>0</v>
      </c>
      <c r="CJ140" s="11" t="b">
        <f t="shared" si="64"/>
        <v>0</v>
      </c>
      <c r="CK140" s="11" t="b">
        <f t="shared" si="64"/>
        <v>0</v>
      </c>
      <c r="CL140" s="11" t="b">
        <f t="shared" si="64"/>
        <v>0</v>
      </c>
      <c r="CM140" s="11" t="b">
        <f t="shared" si="64"/>
        <v>0</v>
      </c>
      <c r="CN140" s="11" t="b">
        <f t="shared" si="64"/>
        <v>0</v>
      </c>
      <c r="CO140" s="11" t="b">
        <f t="shared" si="53"/>
        <v>0</v>
      </c>
      <c r="CP140" s="11" t="b">
        <f t="shared" si="78"/>
        <v>0</v>
      </c>
      <c r="CQ140" s="11" t="b">
        <f t="shared" si="77"/>
        <v>0</v>
      </c>
    </row>
    <row r="141" spans="1:96">
      <c r="A141" t="s">
        <v>985</v>
      </c>
      <c r="B141" t="s">
        <v>986</v>
      </c>
      <c r="C141" t="s">
        <v>802</v>
      </c>
      <c r="D141" t="s">
        <v>54</v>
      </c>
      <c r="E141" t="s">
        <v>71</v>
      </c>
      <c r="F141" t="s">
        <v>116</v>
      </c>
      <c r="G141">
        <f t="shared" si="79"/>
        <v>0</v>
      </c>
      <c r="H141">
        <f t="shared" si="79"/>
        <v>1</v>
      </c>
      <c r="I141">
        <f t="shared" si="79"/>
        <v>0</v>
      </c>
      <c r="J141">
        <f t="shared" si="79"/>
        <v>0</v>
      </c>
      <c r="K141">
        <f t="shared" si="67"/>
        <v>1</v>
      </c>
      <c r="L141" t="s">
        <v>96</v>
      </c>
      <c r="M141" t="s">
        <v>260</v>
      </c>
      <c r="N141" t="str">
        <f t="shared" si="68"/>
        <v>Greece</v>
      </c>
      <c r="O141" t="s">
        <v>59</v>
      </c>
      <c r="P141" t="s">
        <v>60</v>
      </c>
      <c r="Q141">
        <v>3</v>
      </c>
      <c r="R141">
        <v>2</v>
      </c>
      <c r="S141">
        <v>4</v>
      </c>
      <c r="T141">
        <v>1</v>
      </c>
      <c r="U141">
        <v>4</v>
      </c>
      <c r="V141">
        <v>4</v>
      </c>
      <c r="W141">
        <v>4</v>
      </c>
      <c r="X141">
        <f t="shared" si="69"/>
        <v>0.16666666666666666</v>
      </c>
      <c r="Y141">
        <f t="shared" si="70"/>
        <v>-0.125</v>
      </c>
      <c r="Z141">
        <v>6</v>
      </c>
      <c r="AA141">
        <v>6</v>
      </c>
      <c r="AB141">
        <v>6</v>
      </c>
      <c r="AC141">
        <v>6</v>
      </c>
      <c r="AD141">
        <v>6</v>
      </c>
      <c r="AE141">
        <v>6</v>
      </c>
      <c r="AF141">
        <v>6</v>
      </c>
      <c r="AG141">
        <v>0</v>
      </c>
      <c r="AH141">
        <v>6</v>
      </c>
      <c r="AI141" s="35">
        <v>6</v>
      </c>
      <c r="AJ141">
        <v>6</v>
      </c>
      <c r="AK141">
        <v>6</v>
      </c>
      <c r="AL141">
        <v>6</v>
      </c>
      <c r="AM141">
        <v>6</v>
      </c>
      <c r="AN141">
        <v>6</v>
      </c>
      <c r="AO141">
        <v>3</v>
      </c>
      <c r="AP141">
        <v>3</v>
      </c>
      <c r="AQ141">
        <v>6</v>
      </c>
      <c r="AR141">
        <v>6</v>
      </c>
      <c r="AS141">
        <v>6</v>
      </c>
      <c r="AT141">
        <v>6</v>
      </c>
      <c r="AU141">
        <v>6</v>
      </c>
      <c r="AV141">
        <f t="shared" si="71"/>
        <v>6</v>
      </c>
      <c r="AW141">
        <v>6</v>
      </c>
      <c r="AX141">
        <v>6</v>
      </c>
      <c r="AY141">
        <f t="shared" si="65"/>
        <v>5.25</v>
      </c>
      <c r="AZ141">
        <f t="shared" si="72"/>
        <v>1</v>
      </c>
      <c r="BA141">
        <f t="shared" si="80"/>
        <v>6</v>
      </c>
      <c r="BB141">
        <f t="shared" si="73"/>
        <v>1</v>
      </c>
      <c r="BC141" t="s">
        <v>61</v>
      </c>
      <c r="BD141" t="s">
        <v>392</v>
      </c>
      <c r="BE141" t="s">
        <v>987</v>
      </c>
      <c r="BF141">
        <v>0</v>
      </c>
      <c r="BG141">
        <v>1</v>
      </c>
      <c r="BH141">
        <f t="shared" si="61"/>
        <v>1</v>
      </c>
      <c r="BI141">
        <v>1</v>
      </c>
      <c r="BJ141">
        <v>1</v>
      </c>
      <c r="BK141">
        <f t="shared" si="74"/>
        <v>0</v>
      </c>
      <c r="BL141" t="s">
        <v>64</v>
      </c>
      <c r="BM141" t="s">
        <v>65</v>
      </c>
      <c r="BN141" s="1">
        <v>3.2175925925925926E-3</v>
      </c>
      <c r="BP141" s="5" t="s">
        <v>1041</v>
      </c>
      <c r="BR141" s="11" t="b">
        <f t="shared" si="81"/>
        <v>0</v>
      </c>
      <c r="BS141" s="11" t="b">
        <f t="shared" si="81"/>
        <v>0</v>
      </c>
      <c r="BT141" s="11" t="b">
        <f t="shared" si="81"/>
        <v>0</v>
      </c>
      <c r="BU141" s="11" t="b">
        <f t="shared" si="81"/>
        <v>0</v>
      </c>
      <c r="BV141" s="11" t="b">
        <f t="shared" si="63"/>
        <v>0</v>
      </c>
      <c r="BW141" s="11" t="b">
        <f t="shared" si="63"/>
        <v>0</v>
      </c>
      <c r="BZ141" s="11" t="b">
        <f t="shared" si="75"/>
        <v>0</v>
      </c>
      <c r="CA141" s="11" t="b">
        <f t="shared" si="76"/>
        <v>0</v>
      </c>
      <c r="CB141" s="11" t="b">
        <f t="shared" si="64"/>
        <v>0</v>
      </c>
      <c r="CC141" s="11" t="b">
        <f t="shared" si="64"/>
        <v>0</v>
      </c>
      <c r="CD141" s="11" t="b">
        <f t="shared" si="64"/>
        <v>0</v>
      </c>
      <c r="CE141" s="11" t="b">
        <f t="shared" si="64"/>
        <v>0</v>
      </c>
      <c r="CF141" s="11" t="b">
        <f t="shared" si="64"/>
        <v>0</v>
      </c>
      <c r="CG141" s="11" t="b">
        <f t="shared" si="64"/>
        <v>0</v>
      </c>
      <c r="CH141" s="11" t="b">
        <f t="shared" si="64"/>
        <v>0</v>
      </c>
      <c r="CI141" s="11" t="b">
        <f t="shared" si="64"/>
        <v>0</v>
      </c>
      <c r="CJ141" s="11" t="b">
        <f t="shared" si="64"/>
        <v>0</v>
      </c>
      <c r="CK141" s="11" t="b">
        <f t="shared" si="64"/>
        <v>0</v>
      </c>
      <c r="CL141" s="11" t="b">
        <f t="shared" si="64"/>
        <v>0</v>
      </c>
      <c r="CM141" s="11" t="b">
        <f t="shared" si="64"/>
        <v>0</v>
      </c>
      <c r="CN141" s="11" t="b">
        <f t="shared" si="64"/>
        <v>0</v>
      </c>
      <c r="CO141" s="11" t="b">
        <f t="shared" si="53"/>
        <v>0</v>
      </c>
      <c r="CP141" s="11" t="b">
        <f t="shared" si="78"/>
        <v>0</v>
      </c>
      <c r="CQ141" s="11" t="b">
        <f t="shared" si="77"/>
        <v>0</v>
      </c>
      <c r="CR141" t="s">
        <v>988</v>
      </c>
    </row>
    <row r="142" spans="1:96">
      <c r="A142" t="s">
        <v>989</v>
      </c>
      <c r="B142" t="s">
        <v>990</v>
      </c>
      <c r="C142" t="s">
        <v>802</v>
      </c>
      <c r="D142" t="s">
        <v>54</v>
      </c>
      <c r="E142" t="s">
        <v>55</v>
      </c>
      <c r="F142" t="s">
        <v>132</v>
      </c>
      <c r="G142">
        <f t="shared" si="79"/>
        <v>1</v>
      </c>
      <c r="H142">
        <f t="shared" si="79"/>
        <v>0</v>
      </c>
      <c r="I142">
        <f t="shared" si="79"/>
        <v>0</v>
      </c>
      <c r="J142">
        <f t="shared" si="79"/>
        <v>0</v>
      </c>
      <c r="K142">
        <f t="shared" si="67"/>
        <v>1</v>
      </c>
      <c r="L142" t="s">
        <v>96</v>
      </c>
      <c r="M142" t="s">
        <v>844</v>
      </c>
      <c r="N142" t="str">
        <f t="shared" si="68"/>
        <v>France</v>
      </c>
      <c r="O142" t="s">
        <v>74</v>
      </c>
      <c r="P142" t="s">
        <v>60</v>
      </c>
      <c r="Q142">
        <v>2</v>
      </c>
      <c r="R142">
        <v>0</v>
      </c>
      <c r="S142">
        <v>3</v>
      </c>
      <c r="T142">
        <v>4</v>
      </c>
      <c r="U142">
        <v>5</v>
      </c>
      <c r="V142">
        <v>3</v>
      </c>
      <c r="W142">
        <v>4</v>
      </c>
      <c r="X142">
        <f t="shared" si="69"/>
        <v>4.1666666666666664E-2</v>
      </c>
      <c r="Y142">
        <f t="shared" si="70"/>
        <v>-8.3333333333333329E-2</v>
      </c>
      <c r="Z142">
        <v>4</v>
      </c>
      <c r="AA142">
        <v>6</v>
      </c>
      <c r="AB142">
        <v>2</v>
      </c>
      <c r="AC142">
        <v>6</v>
      </c>
      <c r="AD142">
        <v>4</v>
      </c>
      <c r="AE142">
        <v>6</v>
      </c>
      <c r="AF142">
        <v>3</v>
      </c>
      <c r="AG142">
        <v>2</v>
      </c>
      <c r="AH142">
        <v>4</v>
      </c>
      <c r="AI142" s="35">
        <v>6</v>
      </c>
      <c r="AJ142">
        <v>5</v>
      </c>
      <c r="AK142">
        <v>5</v>
      </c>
      <c r="AL142">
        <v>5</v>
      </c>
      <c r="AM142">
        <v>6</v>
      </c>
      <c r="AN142">
        <v>6</v>
      </c>
      <c r="AO142">
        <v>5</v>
      </c>
      <c r="AP142">
        <v>5</v>
      </c>
      <c r="AQ142">
        <v>4</v>
      </c>
      <c r="AR142">
        <v>5</v>
      </c>
      <c r="AS142">
        <v>5</v>
      </c>
      <c r="AT142">
        <v>5</v>
      </c>
      <c r="AU142">
        <v>5</v>
      </c>
      <c r="AV142">
        <f t="shared" si="71"/>
        <v>4.8</v>
      </c>
      <c r="AW142">
        <v>6</v>
      </c>
      <c r="AX142">
        <v>6</v>
      </c>
      <c r="AY142">
        <f t="shared" si="65"/>
        <v>5.375</v>
      </c>
      <c r="AZ142">
        <f t="shared" si="72"/>
        <v>1</v>
      </c>
      <c r="BA142">
        <f t="shared" si="80"/>
        <v>4.375</v>
      </c>
      <c r="BB142">
        <f t="shared" si="73"/>
        <v>1</v>
      </c>
      <c r="BC142" t="s">
        <v>297</v>
      </c>
      <c r="BD142" t="s">
        <v>228</v>
      </c>
      <c r="BE142" t="s">
        <v>397</v>
      </c>
      <c r="BF142">
        <v>1</v>
      </c>
      <c r="BH142">
        <f t="shared" si="61"/>
        <v>1</v>
      </c>
      <c r="BI142">
        <v>1</v>
      </c>
      <c r="BJ142">
        <v>3</v>
      </c>
      <c r="BK142">
        <f t="shared" si="74"/>
        <v>1</v>
      </c>
      <c r="BL142" t="s">
        <v>574</v>
      </c>
      <c r="BM142" t="s">
        <v>301</v>
      </c>
      <c r="BN142" s="1">
        <v>6.5277777777777782E-3</v>
      </c>
      <c r="BO142" t="s">
        <v>991</v>
      </c>
      <c r="BP142" s="5" t="s">
        <v>736</v>
      </c>
      <c r="BQ142" s="5" t="s">
        <v>1124</v>
      </c>
      <c r="BR142" s="11" t="b">
        <f t="shared" si="81"/>
        <v>0</v>
      </c>
      <c r="BS142" s="11" t="b">
        <f t="shared" si="81"/>
        <v>0</v>
      </c>
      <c r="BT142" s="11" t="b">
        <f t="shared" si="81"/>
        <v>0</v>
      </c>
      <c r="BU142" s="11" t="b">
        <f t="shared" si="81"/>
        <v>0</v>
      </c>
      <c r="BV142" s="11" t="b">
        <f t="shared" si="63"/>
        <v>0</v>
      </c>
      <c r="BW142" s="11" t="b">
        <f t="shared" si="63"/>
        <v>0</v>
      </c>
      <c r="BX142" s="5" t="s">
        <v>1097</v>
      </c>
      <c r="BZ142" s="11" t="b">
        <f t="shared" si="75"/>
        <v>1</v>
      </c>
      <c r="CA142" s="11" t="b">
        <f t="shared" si="76"/>
        <v>0</v>
      </c>
      <c r="CB142" s="11" t="b">
        <f t="shared" si="64"/>
        <v>0</v>
      </c>
      <c r="CC142" s="11" t="b">
        <f t="shared" si="64"/>
        <v>0</v>
      </c>
      <c r="CD142" s="11" t="b">
        <f t="shared" si="64"/>
        <v>0</v>
      </c>
      <c r="CE142" s="11" t="b">
        <f t="shared" si="64"/>
        <v>0</v>
      </c>
      <c r="CF142" s="11" t="b">
        <f t="shared" si="64"/>
        <v>0</v>
      </c>
      <c r="CG142" s="11" t="b">
        <f t="shared" si="64"/>
        <v>0</v>
      </c>
      <c r="CH142" s="11" t="b">
        <f t="shared" si="64"/>
        <v>0</v>
      </c>
      <c r="CI142" s="11" t="b">
        <f t="shared" si="64"/>
        <v>0</v>
      </c>
      <c r="CJ142" s="11" t="b">
        <f t="shared" si="64"/>
        <v>0</v>
      </c>
      <c r="CK142" s="11" t="b">
        <f t="shared" si="64"/>
        <v>0</v>
      </c>
      <c r="CL142" s="11" t="b">
        <f t="shared" si="64"/>
        <v>0</v>
      </c>
      <c r="CM142" s="11" t="b">
        <f t="shared" si="64"/>
        <v>1</v>
      </c>
      <c r="CN142" s="11" t="b">
        <f t="shared" si="64"/>
        <v>0</v>
      </c>
      <c r="CO142" s="11" t="b">
        <f t="shared" si="53"/>
        <v>0</v>
      </c>
      <c r="CP142" s="11" t="b">
        <f t="shared" si="78"/>
        <v>0</v>
      </c>
      <c r="CQ142" s="11" t="b">
        <f t="shared" si="77"/>
        <v>0</v>
      </c>
    </row>
    <row r="143" spans="1:96">
      <c r="A143" t="s">
        <v>992</v>
      </c>
      <c r="B143" t="s">
        <v>993</v>
      </c>
      <c r="C143" t="s">
        <v>802</v>
      </c>
      <c r="D143" t="s">
        <v>70</v>
      </c>
      <c r="E143" t="s">
        <v>71</v>
      </c>
      <c r="F143" t="s">
        <v>56</v>
      </c>
      <c r="G143">
        <f t="shared" si="79"/>
        <v>0</v>
      </c>
      <c r="H143">
        <f t="shared" si="79"/>
        <v>0</v>
      </c>
      <c r="I143">
        <f t="shared" si="79"/>
        <v>0</v>
      </c>
      <c r="J143">
        <f t="shared" si="79"/>
        <v>1</v>
      </c>
      <c r="K143">
        <f t="shared" si="67"/>
        <v>1</v>
      </c>
      <c r="L143" t="s">
        <v>72</v>
      </c>
      <c r="M143" t="s">
        <v>994</v>
      </c>
      <c r="N143" t="str">
        <f t="shared" si="68"/>
        <v>USA, Michigan</v>
      </c>
      <c r="O143" t="s">
        <v>59</v>
      </c>
      <c r="P143" t="s">
        <v>60</v>
      </c>
      <c r="Q143">
        <v>3</v>
      </c>
      <c r="R143">
        <v>4</v>
      </c>
      <c r="S143">
        <v>2</v>
      </c>
      <c r="T143">
        <v>4</v>
      </c>
      <c r="U143">
        <v>3</v>
      </c>
      <c r="V143">
        <v>4</v>
      </c>
      <c r="W143">
        <v>5</v>
      </c>
      <c r="X143">
        <f t="shared" si="69"/>
        <v>-0.125</v>
      </c>
      <c r="Y143">
        <f t="shared" si="70"/>
        <v>0</v>
      </c>
      <c r="Z143">
        <v>4</v>
      </c>
      <c r="AA143">
        <v>6</v>
      </c>
      <c r="AB143">
        <v>5</v>
      </c>
      <c r="AC143">
        <v>6</v>
      </c>
      <c r="AD143">
        <v>6</v>
      </c>
      <c r="AE143">
        <v>6</v>
      </c>
      <c r="AF143">
        <v>5</v>
      </c>
      <c r="AG143">
        <v>1</v>
      </c>
      <c r="AH143">
        <v>5</v>
      </c>
      <c r="AI143" s="35">
        <v>4</v>
      </c>
      <c r="AJ143">
        <v>5</v>
      </c>
      <c r="AK143">
        <v>5</v>
      </c>
      <c r="AL143">
        <v>5</v>
      </c>
      <c r="AM143">
        <v>5</v>
      </c>
      <c r="AN143">
        <v>5</v>
      </c>
      <c r="AO143">
        <v>5</v>
      </c>
      <c r="AP143">
        <v>5</v>
      </c>
      <c r="AQ143">
        <v>5</v>
      </c>
      <c r="AR143">
        <v>5</v>
      </c>
      <c r="AS143">
        <v>5</v>
      </c>
      <c r="AT143">
        <v>4</v>
      </c>
      <c r="AU143">
        <v>4</v>
      </c>
      <c r="AV143">
        <f t="shared" si="71"/>
        <v>4.5999999999999996</v>
      </c>
      <c r="AW143">
        <v>6</v>
      </c>
      <c r="AX143">
        <v>5</v>
      </c>
      <c r="AY143">
        <f t="shared" si="65"/>
        <v>4.875</v>
      </c>
      <c r="AZ143">
        <f t="shared" si="72"/>
        <v>1</v>
      </c>
      <c r="BA143">
        <f t="shared" si="80"/>
        <v>5.375</v>
      </c>
      <c r="BB143">
        <f t="shared" si="73"/>
        <v>1</v>
      </c>
      <c r="BC143" t="s">
        <v>282</v>
      </c>
      <c r="BD143" t="s">
        <v>672</v>
      </c>
      <c r="BE143" t="s">
        <v>995</v>
      </c>
      <c r="BF143">
        <v>2</v>
      </c>
      <c r="BH143">
        <f t="shared" si="61"/>
        <v>2</v>
      </c>
      <c r="BI143">
        <v>2</v>
      </c>
      <c r="BJ143">
        <v>4</v>
      </c>
      <c r="BK143">
        <f t="shared" si="74"/>
        <v>1</v>
      </c>
      <c r="BL143" t="s">
        <v>996</v>
      </c>
      <c r="BM143" t="s">
        <v>601</v>
      </c>
      <c r="BN143" s="1">
        <v>3.0439814814814821E-3</v>
      </c>
      <c r="BO143" t="s">
        <v>857</v>
      </c>
      <c r="BP143" s="5" t="s">
        <v>736</v>
      </c>
      <c r="BQ143" s="5" t="s">
        <v>1162</v>
      </c>
      <c r="BR143" s="11" t="b">
        <f t="shared" si="81"/>
        <v>0</v>
      </c>
      <c r="BS143" s="11" t="b">
        <f t="shared" si="81"/>
        <v>0</v>
      </c>
      <c r="BT143" s="11" t="b">
        <f t="shared" si="81"/>
        <v>0</v>
      </c>
      <c r="BU143" s="11" t="b">
        <f t="shared" si="81"/>
        <v>0</v>
      </c>
      <c r="BV143" s="11" t="b">
        <f t="shared" si="63"/>
        <v>0</v>
      </c>
      <c r="BW143" s="11" t="b">
        <f t="shared" si="63"/>
        <v>0</v>
      </c>
      <c r="BZ143" s="11" t="b">
        <f t="shared" si="75"/>
        <v>0</v>
      </c>
      <c r="CA143" s="11" t="b">
        <f t="shared" si="76"/>
        <v>0</v>
      </c>
      <c r="CB143" s="11" t="b">
        <f t="shared" si="64"/>
        <v>0</v>
      </c>
      <c r="CC143" s="11" t="b">
        <f t="shared" si="64"/>
        <v>0</v>
      </c>
      <c r="CD143" s="11" t="b">
        <f t="shared" si="64"/>
        <v>0</v>
      </c>
      <c r="CE143" s="11" t="b">
        <f t="shared" si="64"/>
        <v>0</v>
      </c>
      <c r="CF143" s="11" t="b">
        <f t="shared" si="64"/>
        <v>0</v>
      </c>
      <c r="CG143" s="11" t="b">
        <f t="shared" si="64"/>
        <v>0</v>
      </c>
      <c r="CH143" s="11" t="b">
        <f t="shared" si="64"/>
        <v>0</v>
      </c>
      <c r="CI143" s="11" t="b">
        <f t="shared" si="64"/>
        <v>0</v>
      </c>
      <c r="CJ143" s="11" t="b">
        <f t="shared" si="64"/>
        <v>0</v>
      </c>
      <c r="CK143" s="11" t="b">
        <f t="shared" si="64"/>
        <v>0</v>
      </c>
      <c r="CL143" s="11" t="b">
        <f t="shared" si="64"/>
        <v>0</v>
      </c>
      <c r="CM143" s="11" t="b">
        <f t="shared" si="64"/>
        <v>0</v>
      </c>
      <c r="CN143" s="11" t="b">
        <f t="shared" si="64"/>
        <v>0</v>
      </c>
      <c r="CO143" s="11" t="b">
        <f t="shared" si="53"/>
        <v>0</v>
      </c>
      <c r="CP143" s="11" t="b">
        <f t="shared" si="78"/>
        <v>0</v>
      </c>
      <c r="CQ143" s="11" t="b">
        <f t="shared" si="77"/>
        <v>0</v>
      </c>
    </row>
    <row r="144" spans="1:96">
      <c r="A144" t="s">
        <v>997</v>
      </c>
      <c r="B144" t="s">
        <v>998</v>
      </c>
      <c r="C144" t="s">
        <v>802</v>
      </c>
      <c r="D144" t="s">
        <v>81</v>
      </c>
      <c r="E144" t="s">
        <v>71</v>
      </c>
      <c r="F144" t="s">
        <v>83</v>
      </c>
      <c r="G144">
        <f t="shared" si="79"/>
        <v>0</v>
      </c>
      <c r="H144">
        <f t="shared" si="79"/>
        <v>0</v>
      </c>
      <c r="I144">
        <f t="shared" si="79"/>
        <v>1</v>
      </c>
      <c r="J144">
        <f t="shared" si="79"/>
        <v>0</v>
      </c>
      <c r="K144">
        <f t="shared" si="67"/>
        <v>1</v>
      </c>
      <c r="L144" t="s">
        <v>72</v>
      </c>
      <c r="M144" t="s">
        <v>125</v>
      </c>
      <c r="N144" t="str">
        <f t="shared" si="68"/>
        <v>United Kingdom</v>
      </c>
      <c r="O144" t="s">
        <v>74</v>
      </c>
      <c r="P144" t="s">
        <v>98</v>
      </c>
      <c r="Q144">
        <v>5</v>
      </c>
      <c r="R144">
        <v>4</v>
      </c>
      <c r="S144">
        <v>5</v>
      </c>
      <c r="T144">
        <v>3</v>
      </c>
      <c r="U144">
        <v>5</v>
      </c>
      <c r="V144">
        <v>4</v>
      </c>
      <c r="W144">
        <v>4</v>
      </c>
      <c r="X144">
        <f t="shared" si="69"/>
        <v>0.125</v>
      </c>
      <c r="Y144">
        <f t="shared" si="70"/>
        <v>-8.3333333333333329E-2</v>
      </c>
      <c r="Z144">
        <v>5</v>
      </c>
      <c r="AA144">
        <v>5</v>
      </c>
      <c r="AB144">
        <v>5</v>
      </c>
      <c r="AC144">
        <v>6</v>
      </c>
      <c r="AD144">
        <v>5</v>
      </c>
      <c r="AE144">
        <v>5</v>
      </c>
      <c r="AF144">
        <v>3</v>
      </c>
      <c r="AG144">
        <v>2</v>
      </c>
      <c r="AH144">
        <v>4</v>
      </c>
      <c r="AI144" s="35">
        <v>5</v>
      </c>
      <c r="AJ144">
        <v>3</v>
      </c>
      <c r="AK144">
        <v>4</v>
      </c>
      <c r="AL144">
        <v>5</v>
      </c>
      <c r="AM144">
        <v>6</v>
      </c>
      <c r="AN144">
        <v>5</v>
      </c>
      <c r="AO144">
        <v>5</v>
      </c>
      <c r="AP144">
        <v>5</v>
      </c>
      <c r="AQ144">
        <v>4</v>
      </c>
      <c r="AR144">
        <v>4</v>
      </c>
      <c r="AS144">
        <v>4</v>
      </c>
      <c r="AT144">
        <v>4</v>
      </c>
      <c r="AU144">
        <v>4</v>
      </c>
      <c r="AV144">
        <f t="shared" si="71"/>
        <v>4</v>
      </c>
      <c r="AW144">
        <v>6</v>
      </c>
      <c r="AX144">
        <v>5</v>
      </c>
      <c r="AY144">
        <f t="shared" si="65"/>
        <v>4.75</v>
      </c>
      <c r="AZ144">
        <f t="shared" si="72"/>
        <v>1</v>
      </c>
      <c r="BA144">
        <f t="shared" ref="BA144:BA178" si="82">AVERAGE(BM146,Z144,AA144,AB144:AF144,AH144)</f>
        <v>4.75</v>
      </c>
      <c r="BB144">
        <f t="shared" si="73"/>
        <v>1</v>
      </c>
      <c r="BC144" t="s">
        <v>297</v>
      </c>
      <c r="BD144" t="s">
        <v>198</v>
      </c>
      <c r="BE144" t="s">
        <v>397</v>
      </c>
      <c r="BF144">
        <v>0</v>
      </c>
      <c r="BG144" t="s">
        <v>1100</v>
      </c>
      <c r="BH144" t="str">
        <f t="shared" si="61"/>
        <v>no dialog file</v>
      </c>
      <c r="BI144">
        <v>1</v>
      </c>
      <c r="BJ144">
        <v>1</v>
      </c>
      <c r="BK144">
        <f t="shared" si="74"/>
        <v>0</v>
      </c>
      <c r="BL144" t="s">
        <v>999</v>
      </c>
      <c r="BM144" t="s">
        <v>301</v>
      </c>
      <c r="BN144" s="1">
        <v>4.8263888888888887E-3</v>
      </c>
      <c r="BO144" t="s">
        <v>1000</v>
      </c>
      <c r="BP144" s="5" t="s">
        <v>736</v>
      </c>
      <c r="BQ144" s="5" t="s">
        <v>1163</v>
      </c>
      <c r="BR144" s="11" t="b">
        <f t="shared" si="81"/>
        <v>0</v>
      </c>
      <c r="BS144" s="11" t="b">
        <f t="shared" si="81"/>
        <v>0</v>
      </c>
      <c r="BT144" s="11" t="b">
        <f t="shared" si="81"/>
        <v>0</v>
      </c>
      <c r="BU144" s="11" t="b">
        <f t="shared" si="81"/>
        <v>0</v>
      </c>
      <c r="BV144" s="11" t="b">
        <f t="shared" ref="BV144:BW149" si="83">ISNUMBER(SEARCH(BV$2,$BQ144))</f>
        <v>0</v>
      </c>
      <c r="BW144" s="11" t="b">
        <f t="shared" si="83"/>
        <v>1</v>
      </c>
      <c r="BX144" s="5" t="s">
        <v>1128</v>
      </c>
      <c r="BZ144" s="11" t="b">
        <f t="shared" si="75"/>
        <v>1</v>
      </c>
      <c r="CA144" s="11" t="b">
        <f t="shared" si="76"/>
        <v>0</v>
      </c>
      <c r="CB144" s="11" t="b">
        <f t="shared" si="64"/>
        <v>0</v>
      </c>
      <c r="CC144" s="11" t="b">
        <f t="shared" si="64"/>
        <v>0</v>
      </c>
      <c r="CD144" s="11" t="b">
        <f t="shared" si="64"/>
        <v>0</v>
      </c>
      <c r="CE144" s="11" t="b">
        <f t="shared" si="64"/>
        <v>0</v>
      </c>
      <c r="CF144" s="11" t="b">
        <f t="shared" si="64"/>
        <v>0</v>
      </c>
      <c r="CG144" s="11" t="b">
        <f t="shared" si="64"/>
        <v>0</v>
      </c>
      <c r="CH144" s="11" t="b">
        <f t="shared" si="64"/>
        <v>0</v>
      </c>
      <c r="CI144" s="11" t="b">
        <f t="shared" si="64"/>
        <v>0</v>
      </c>
      <c r="CJ144" s="11" t="b">
        <f t="shared" si="64"/>
        <v>0</v>
      </c>
      <c r="CK144" s="11" t="b">
        <f t="shared" si="64"/>
        <v>0</v>
      </c>
      <c r="CL144" s="11" t="b">
        <f t="shared" si="64"/>
        <v>0</v>
      </c>
      <c r="CM144" s="11" t="b">
        <f t="shared" si="64"/>
        <v>0</v>
      </c>
      <c r="CN144" s="11" t="b">
        <f t="shared" si="64"/>
        <v>0</v>
      </c>
      <c r="CO144" s="11" t="b">
        <f t="shared" si="53"/>
        <v>0</v>
      </c>
      <c r="CP144" s="11" t="b">
        <f t="shared" si="78"/>
        <v>0</v>
      </c>
      <c r="CQ144" s="11" t="b">
        <f t="shared" si="77"/>
        <v>0</v>
      </c>
      <c r="CR144" t="s">
        <v>1001</v>
      </c>
    </row>
    <row r="145" spans="1:96">
      <c r="A145" t="s">
        <v>1002</v>
      </c>
      <c r="B145" t="s">
        <v>1003</v>
      </c>
      <c r="C145" t="s">
        <v>802</v>
      </c>
      <c r="D145" t="s">
        <v>70</v>
      </c>
      <c r="E145" t="s">
        <v>82</v>
      </c>
      <c r="F145" t="s">
        <v>132</v>
      </c>
      <c r="G145">
        <f t="shared" si="79"/>
        <v>1</v>
      </c>
      <c r="H145">
        <f t="shared" si="79"/>
        <v>0</v>
      </c>
      <c r="I145">
        <f t="shared" si="79"/>
        <v>0</v>
      </c>
      <c r="J145">
        <f t="shared" si="79"/>
        <v>0</v>
      </c>
      <c r="K145">
        <f t="shared" si="67"/>
        <v>1</v>
      </c>
      <c r="L145" t="s">
        <v>72</v>
      </c>
      <c r="M145" t="s">
        <v>84</v>
      </c>
      <c r="N145" t="str">
        <f t="shared" si="68"/>
        <v>United States</v>
      </c>
      <c r="O145" t="s">
        <v>74</v>
      </c>
      <c r="P145" t="s">
        <v>60</v>
      </c>
      <c r="Q145">
        <v>2</v>
      </c>
      <c r="R145">
        <v>3</v>
      </c>
      <c r="S145">
        <v>3</v>
      </c>
      <c r="T145">
        <v>2</v>
      </c>
      <c r="U145">
        <v>3</v>
      </c>
      <c r="V145">
        <v>4</v>
      </c>
      <c r="W145">
        <v>4</v>
      </c>
      <c r="X145">
        <f t="shared" si="69"/>
        <v>0</v>
      </c>
      <c r="Y145">
        <f t="shared" si="70"/>
        <v>-4.1666666666666664E-2</v>
      </c>
      <c r="Z145">
        <v>2</v>
      </c>
      <c r="AA145">
        <v>1</v>
      </c>
      <c r="AB145">
        <v>2</v>
      </c>
      <c r="AC145">
        <v>5</v>
      </c>
      <c r="AD145">
        <v>2</v>
      </c>
      <c r="AE145">
        <v>6</v>
      </c>
      <c r="AF145">
        <v>3</v>
      </c>
      <c r="AG145">
        <v>2</v>
      </c>
      <c r="AH145">
        <v>4</v>
      </c>
      <c r="AI145" s="35">
        <v>4</v>
      </c>
      <c r="AJ145">
        <v>2</v>
      </c>
      <c r="AK145">
        <v>6</v>
      </c>
      <c r="AL145">
        <v>2</v>
      </c>
      <c r="AM145">
        <v>6</v>
      </c>
      <c r="AN145">
        <v>6</v>
      </c>
      <c r="AO145">
        <v>4</v>
      </c>
      <c r="AP145">
        <v>3</v>
      </c>
      <c r="AQ145">
        <v>1</v>
      </c>
      <c r="AR145">
        <v>1</v>
      </c>
      <c r="AS145">
        <v>2</v>
      </c>
      <c r="AT145">
        <v>1</v>
      </c>
      <c r="AU145">
        <v>1</v>
      </c>
      <c r="AV145">
        <f t="shared" si="71"/>
        <v>1.2</v>
      </c>
      <c r="AW145">
        <v>6</v>
      </c>
      <c r="AX145">
        <v>6</v>
      </c>
      <c r="AY145">
        <f t="shared" si="65"/>
        <v>4.125</v>
      </c>
      <c r="AZ145">
        <f t="shared" si="72"/>
        <v>1</v>
      </c>
      <c r="BA145">
        <f t="shared" si="82"/>
        <v>3.125</v>
      </c>
      <c r="BB145">
        <f t="shared" si="73"/>
        <v>1</v>
      </c>
      <c r="BC145" t="s">
        <v>61</v>
      </c>
      <c r="BD145" t="s">
        <v>139</v>
      </c>
      <c r="BE145" t="s">
        <v>140</v>
      </c>
      <c r="BF145">
        <v>2</v>
      </c>
      <c r="BH145">
        <f t="shared" si="61"/>
        <v>2</v>
      </c>
      <c r="BI145">
        <v>1</v>
      </c>
      <c r="BJ145">
        <v>2</v>
      </c>
      <c r="BK145">
        <f t="shared" si="74"/>
        <v>1</v>
      </c>
      <c r="BL145" t="s">
        <v>181</v>
      </c>
      <c r="BM145" t="s">
        <v>65</v>
      </c>
      <c r="BN145" s="1">
        <v>3.4375E-3</v>
      </c>
      <c r="BO145" s="2"/>
      <c r="BP145" s="5" t="s">
        <v>1041</v>
      </c>
      <c r="BR145" s="11" t="b">
        <f t="shared" si="81"/>
        <v>0</v>
      </c>
      <c r="BS145" s="11" t="b">
        <f t="shared" si="81"/>
        <v>0</v>
      </c>
      <c r="BT145" s="11" t="b">
        <f t="shared" si="81"/>
        <v>0</v>
      </c>
      <c r="BU145" s="11" t="b">
        <f t="shared" si="81"/>
        <v>0</v>
      </c>
      <c r="BV145" s="11" t="b">
        <f t="shared" si="83"/>
        <v>0</v>
      </c>
      <c r="BW145" s="11" t="b">
        <f t="shared" si="83"/>
        <v>0</v>
      </c>
      <c r="BZ145" s="11" t="b">
        <f t="shared" si="75"/>
        <v>0</v>
      </c>
      <c r="CA145" s="11" t="b">
        <f t="shared" si="76"/>
        <v>0</v>
      </c>
      <c r="CB145" s="11" t="b">
        <f t="shared" si="64"/>
        <v>0</v>
      </c>
      <c r="CC145" s="11" t="b">
        <f t="shared" si="64"/>
        <v>0</v>
      </c>
      <c r="CD145" s="11" t="b">
        <f t="shared" si="64"/>
        <v>0</v>
      </c>
      <c r="CE145" s="11" t="b">
        <f t="shared" si="64"/>
        <v>0</v>
      </c>
      <c r="CF145" s="11" t="b">
        <f t="shared" si="64"/>
        <v>0</v>
      </c>
      <c r="CG145" s="11" t="b">
        <f t="shared" si="64"/>
        <v>0</v>
      </c>
      <c r="CH145" s="11" t="b">
        <f t="shared" si="64"/>
        <v>0</v>
      </c>
      <c r="CI145" s="11" t="b">
        <f t="shared" si="64"/>
        <v>0</v>
      </c>
      <c r="CJ145" s="11" t="b">
        <f t="shared" si="64"/>
        <v>0</v>
      </c>
      <c r="CK145" s="11" t="b">
        <f t="shared" si="64"/>
        <v>0</v>
      </c>
      <c r="CL145" s="11" t="b">
        <f t="shared" si="64"/>
        <v>0</v>
      </c>
      <c r="CM145" s="11" t="b">
        <f t="shared" si="64"/>
        <v>0</v>
      </c>
      <c r="CN145" s="11" t="b">
        <f t="shared" si="64"/>
        <v>0</v>
      </c>
      <c r="CO145" s="11" t="b">
        <f t="shared" si="53"/>
        <v>0</v>
      </c>
      <c r="CP145" s="11" t="b">
        <f t="shared" si="78"/>
        <v>0</v>
      </c>
      <c r="CQ145" s="11" t="b">
        <f t="shared" si="77"/>
        <v>0</v>
      </c>
    </row>
    <row r="146" spans="1:96">
      <c r="A146" t="s">
        <v>51</v>
      </c>
      <c r="B146" t="s">
        <v>52</v>
      </c>
      <c r="C146" t="s">
        <v>53</v>
      </c>
      <c r="D146" t="s">
        <v>54</v>
      </c>
      <c r="E146" t="s">
        <v>55</v>
      </c>
      <c r="F146" t="s">
        <v>56</v>
      </c>
      <c r="G146">
        <f t="shared" si="79"/>
        <v>0</v>
      </c>
      <c r="H146">
        <f t="shared" si="79"/>
        <v>0</v>
      </c>
      <c r="I146">
        <f t="shared" si="79"/>
        <v>0</v>
      </c>
      <c r="J146">
        <f t="shared" si="79"/>
        <v>1</v>
      </c>
      <c r="K146">
        <f t="shared" si="67"/>
        <v>1</v>
      </c>
      <c r="L146" t="s">
        <v>57</v>
      </c>
      <c r="M146" t="s">
        <v>58</v>
      </c>
      <c r="N146" t="str">
        <f t="shared" si="68"/>
        <v>Portugal</v>
      </c>
      <c r="O146" t="s">
        <v>59</v>
      </c>
      <c r="P146" t="s">
        <v>60</v>
      </c>
      <c r="Q146">
        <v>0</v>
      </c>
      <c r="R146">
        <v>2</v>
      </c>
      <c r="S146">
        <v>3</v>
      </c>
      <c r="T146">
        <v>4</v>
      </c>
      <c r="U146">
        <v>0</v>
      </c>
      <c r="V146">
        <v>0</v>
      </c>
      <c r="W146">
        <v>5</v>
      </c>
      <c r="X146">
        <f t="shared" si="69"/>
        <v>-0.125</v>
      </c>
      <c r="Y146">
        <f t="shared" si="70"/>
        <v>-4.1666666666666664E-2</v>
      </c>
      <c r="Z146">
        <v>2</v>
      </c>
      <c r="AA146">
        <v>5</v>
      </c>
      <c r="AB146">
        <v>3</v>
      </c>
      <c r="AC146">
        <v>6</v>
      </c>
      <c r="AD146">
        <v>3</v>
      </c>
      <c r="AE146">
        <v>3</v>
      </c>
      <c r="AF146">
        <v>1</v>
      </c>
      <c r="AG146">
        <v>5</v>
      </c>
      <c r="AH146">
        <v>1</v>
      </c>
      <c r="AI146" s="35">
        <v>1</v>
      </c>
      <c r="AJ146">
        <v>5</v>
      </c>
      <c r="AK146">
        <v>0</v>
      </c>
      <c r="AL146">
        <v>3</v>
      </c>
      <c r="AM146">
        <v>6</v>
      </c>
      <c r="AN146">
        <v>2</v>
      </c>
      <c r="AO146">
        <v>5</v>
      </c>
      <c r="AP146">
        <v>0</v>
      </c>
      <c r="AQ146">
        <v>0</v>
      </c>
      <c r="AR146">
        <v>0</v>
      </c>
      <c r="AS146">
        <v>0</v>
      </c>
      <c r="AT146">
        <v>0</v>
      </c>
      <c r="AU146">
        <v>0</v>
      </c>
      <c r="AV146">
        <f t="shared" si="71"/>
        <v>0</v>
      </c>
      <c r="AW146">
        <v>6</v>
      </c>
      <c r="AX146">
        <v>0</v>
      </c>
      <c r="AY146">
        <f t="shared" si="65"/>
        <v>2.75</v>
      </c>
      <c r="AZ146">
        <f t="shared" ref="AZ146:AZ179" si="84">IF(AY146&gt;3,1,0)</f>
        <v>0</v>
      </c>
      <c r="BA146">
        <f t="shared" si="82"/>
        <v>3</v>
      </c>
      <c r="BB146">
        <f t="shared" ref="BB146:BB179" si="85">IF(BA146&gt;3, 1, 0)</f>
        <v>0</v>
      </c>
      <c r="BC146" t="s">
        <v>61</v>
      </c>
      <c r="BD146" t="s">
        <v>62</v>
      </c>
      <c r="BE146" t="s">
        <v>63</v>
      </c>
      <c r="BF146">
        <v>1</v>
      </c>
      <c r="BH146">
        <f t="shared" si="61"/>
        <v>1</v>
      </c>
      <c r="BI146">
        <v>1</v>
      </c>
      <c r="BJ146">
        <v>2</v>
      </c>
      <c r="BK146">
        <v>1</v>
      </c>
      <c r="BL146" t="s">
        <v>64</v>
      </c>
      <c r="BM146" t="s">
        <v>65</v>
      </c>
      <c r="BN146" s="1">
        <v>3.1365740740740742E-3</v>
      </c>
      <c r="BO146" t="s">
        <v>66</v>
      </c>
      <c r="BP146" s="5" t="s">
        <v>1041</v>
      </c>
      <c r="BR146" s="11" t="b">
        <f t="shared" si="81"/>
        <v>0</v>
      </c>
      <c r="BS146" s="11" t="b">
        <f t="shared" si="81"/>
        <v>0</v>
      </c>
      <c r="BT146" s="11" t="b">
        <f t="shared" si="81"/>
        <v>0</v>
      </c>
      <c r="BU146" s="11" t="b">
        <f t="shared" si="81"/>
        <v>0</v>
      </c>
      <c r="BV146" s="11" t="b">
        <f t="shared" si="83"/>
        <v>0</v>
      </c>
      <c r="BW146" s="11" t="b">
        <f t="shared" si="83"/>
        <v>0</v>
      </c>
      <c r="BZ146" s="11" t="b">
        <f t="shared" si="75"/>
        <v>0</v>
      </c>
      <c r="CA146" s="11" t="b">
        <f t="shared" si="76"/>
        <v>0</v>
      </c>
      <c r="CB146" s="11" t="b">
        <f t="shared" si="64"/>
        <v>0</v>
      </c>
      <c r="CC146" s="11" t="b">
        <f t="shared" si="64"/>
        <v>0</v>
      </c>
      <c r="CD146" s="11" t="b">
        <f t="shared" si="64"/>
        <v>0</v>
      </c>
      <c r="CE146" s="11" t="b">
        <f t="shared" si="64"/>
        <v>0</v>
      </c>
      <c r="CF146" s="11" t="b">
        <f t="shared" si="64"/>
        <v>0</v>
      </c>
      <c r="CG146" s="11" t="b">
        <f t="shared" si="64"/>
        <v>0</v>
      </c>
      <c r="CH146" s="11" t="b">
        <f t="shared" si="64"/>
        <v>0</v>
      </c>
      <c r="CI146" s="11" t="b">
        <f t="shared" si="64"/>
        <v>0</v>
      </c>
      <c r="CJ146" s="11" t="b">
        <f t="shared" si="64"/>
        <v>0</v>
      </c>
      <c r="CK146" s="11" t="b">
        <f t="shared" si="64"/>
        <v>0</v>
      </c>
      <c r="CL146" s="11" t="b">
        <f t="shared" si="64"/>
        <v>0</v>
      </c>
      <c r="CM146" s="11" t="b">
        <f t="shared" si="64"/>
        <v>0</v>
      </c>
      <c r="CN146" s="11" t="b">
        <f t="shared" si="64"/>
        <v>0</v>
      </c>
      <c r="CO146" s="11" t="b">
        <f t="shared" si="53"/>
        <v>0</v>
      </c>
      <c r="CP146" s="11" t="b">
        <f t="shared" si="78"/>
        <v>0</v>
      </c>
      <c r="CQ146" s="11" t="b">
        <f t="shared" si="77"/>
        <v>0</v>
      </c>
      <c r="CR146" t="s">
        <v>67</v>
      </c>
    </row>
    <row r="147" spans="1:96">
      <c r="A147" t="s">
        <v>68</v>
      </c>
      <c r="B147" t="s">
        <v>69</v>
      </c>
      <c r="C147" t="s">
        <v>53</v>
      </c>
      <c r="D147" t="s">
        <v>70</v>
      </c>
      <c r="E147" t="s">
        <v>71</v>
      </c>
      <c r="F147" t="s">
        <v>56</v>
      </c>
      <c r="G147">
        <f t="shared" si="79"/>
        <v>0</v>
      </c>
      <c r="H147">
        <f t="shared" si="79"/>
        <v>0</v>
      </c>
      <c r="I147">
        <f t="shared" si="79"/>
        <v>0</v>
      </c>
      <c r="J147">
        <f t="shared" si="79"/>
        <v>1</v>
      </c>
      <c r="K147">
        <f t="shared" si="67"/>
        <v>1</v>
      </c>
      <c r="L147" t="s">
        <v>72</v>
      </c>
      <c r="M147" t="s">
        <v>73</v>
      </c>
      <c r="N147" t="str">
        <f t="shared" si="68"/>
        <v>USA</v>
      </c>
      <c r="O147" t="s">
        <v>74</v>
      </c>
      <c r="P147" t="s">
        <v>60</v>
      </c>
      <c r="Q147">
        <v>0</v>
      </c>
      <c r="R147">
        <v>1</v>
      </c>
      <c r="S147">
        <v>3</v>
      </c>
      <c r="T147">
        <v>0</v>
      </c>
      <c r="U147">
        <v>5</v>
      </c>
      <c r="V147">
        <v>3</v>
      </c>
      <c r="W147">
        <v>1</v>
      </c>
      <c r="X147">
        <f t="shared" si="69"/>
        <v>8.3333333333333329E-2</v>
      </c>
      <c r="Y147">
        <f t="shared" si="70"/>
        <v>-0.125</v>
      </c>
      <c r="Z147">
        <v>0</v>
      </c>
      <c r="AA147">
        <v>5</v>
      </c>
      <c r="AB147">
        <v>1</v>
      </c>
      <c r="AC147">
        <v>0</v>
      </c>
      <c r="AD147">
        <v>2</v>
      </c>
      <c r="AE147">
        <v>1</v>
      </c>
      <c r="AF147">
        <v>0</v>
      </c>
      <c r="AG147">
        <v>0</v>
      </c>
      <c r="AH147">
        <v>6</v>
      </c>
      <c r="AI147" s="35">
        <v>1</v>
      </c>
      <c r="AJ147">
        <v>4</v>
      </c>
      <c r="AK147">
        <v>4</v>
      </c>
      <c r="AL147">
        <v>5</v>
      </c>
      <c r="AM147">
        <v>6</v>
      </c>
      <c r="AN147">
        <v>2</v>
      </c>
      <c r="AO147">
        <v>5</v>
      </c>
      <c r="AP147">
        <v>0</v>
      </c>
      <c r="AQ147">
        <v>5</v>
      </c>
      <c r="AR147">
        <v>5</v>
      </c>
      <c r="AS147">
        <v>5</v>
      </c>
      <c r="AT147">
        <v>5</v>
      </c>
      <c r="AU147">
        <v>4</v>
      </c>
      <c r="AV147">
        <f t="shared" si="71"/>
        <v>4.8</v>
      </c>
      <c r="AW147">
        <v>6</v>
      </c>
      <c r="AX147">
        <v>0</v>
      </c>
      <c r="AY147">
        <f t="shared" si="65"/>
        <v>3.375</v>
      </c>
      <c r="AZ147">
        <f t="shared" si="84"/>
        <v>1</v>
      </c>
      <c r="BA147">
        <f t="shared" si="82"/>
        <v>1.875</v>
      </c>
      <c r="BB147">
        <f t="shared" si="85"/>
        <v>0</v>
      </c>
      <c r="BC147" t="s">
        <v>61</v>
      </c>
      <c r="BD147" t="s">
        <v>75</v>
      </c>
      <c r="BE147" t="s">
        <v>76</v>
      </c>
      <c r="BF147">
        <v>1</v>
      </c>
      <c r="BH147">
        <f t="shared" si="61"/>
        <v>1</v>
      </c>
      <c r="BI147">
        <v>1</v>
      </c>
      <c r="BJ147">
        <v>3</v>
      </c>
      <c r="BK147">
        <v>1</v>
      </c>
      <c r="BL147" t="s">
        <v>77</v>
      </c>
      <c r="BM147" t="s">
        <v>65</v>
      </c>
      <c r="BN147" s="1">
        <v>4.1319444444444442E-3</v>
      </c>
      <c r="BP147" s="5" t="s">
        <v>1041</v>
      </c>
      <c r="BR147" s="11" t="b">
        <f t="shared" si="81"/>
        <v>0</v>
      </c>
      <c r="BS147" s="11" t="b">
        <f t="shared" si="81"/>
        <v>0</v>
      </c>
      <c r="BT147" s="11" t="b">
        <f t="shared" si="81"/>
        <v>0</v>
      </c>
      <c r="BU147" s="11" t="b">
        <f t="shared" si="81"/>
        <v>0</v>
      </c>
      <c r="BV147" s="11" t="b">
        <f t="shared" si="83"/>
        <v>0</v>
      </c>
      <c r="BW147" s="11" t="b">
        <f t="shared" si="83"/>
        <v>0</v>
      </c>
      <c r="BZ147" s="11" t="b">
        <f t="shared" si="75"/>
        <v>0</v>
      </c>
      <c r="CA147" s="11" t="b">
        <f t="shared" si="76"/>
        <v>0</v>
      </c>
      <c r="CB147" s="11" t="b">
        <f t="shared" si="64"/>
        <v>0</v>
      </c>
      <c r="CC147" s="11" t="b">
        <f t="shared" si="64"/>
        <v>0</v>
      </c>
      <c r="CD147" s="11" t="b">
        <f t="shared" si="64"/>
        <v>0</v>
      </c>
      <c r="CE147" s="11" t="b">
        <f t="shared" si="64"/>
        <v>0</v>
      </c>
      <c r="CF147" s="11" t="b">
        <f t="shared" si="64"/>
        <v>0</v>
      </c>
      <c r="CG147" s="11" t="b">
        <f t="shared" si="64"/>
        <v>0</v>
      </c>
      <c r="CH147" s="11" t="b">
        <f t="shared" si="64"/>
        <v>0</v>
      </c>
      <c r="CI147" s="11" t="b">
        <f t="shared" ref="CB147:CN165" si="86">ISNUMBER(SEARCH(CI$2,$BX147))</f>
        <v>0</v>
      </c>
      <c r="CJ147" s="11" t="b">
        <f t="shared" si="86"/>
        <v>0</v>
      </c>
      <c r="CK147" s="11" t="b">
        <f t="shared" si="86"/>
        <v>0</v>
      </c>
      <c r="CL147" s="11" t="b">
        <f t="shared" si="86"/>
        <v>0</v>
      </c>
      <c r="CM147" s="11" t="b">
        <f t="shared" si="86"/>
        <v>0</v>
      </c>
      <c r="CN147" s="11" t="b">
        <f t="shared" si="86"/>
        <v>0</v>
      </c>
      <c r="CO147" s="11" t="b">
        <f t="shared" si="53"/>
        <v>0</v>
      </c>
      <c r="CP147" s="11" t="b">
        <f t="shared" si="78"/>
        <v>0</v>
      </c>
      <c r="CQ147" s="11" t="b">
        <f t="shared" si="77"/>
        <v>0</v>
      </c>
      <c r="CR147" t="s">
        <v>78</v>
      </c>
    </row>
    <row r="148" spans="1:96">
      <c r="A148" t="s">
        <v>79</v>
      </c>
      <c r="B148" t="s">
        <v>80</v>
      </c>
      <c r="C148" t="s">
        <v>53</v>
      </c>
      <c r="D148" t="s">
        <v>81</v>
      </c>
      <c r="E148" t="s">
        <v>82</v>
      </c>
      <c r="F148" t="s">
        <v>83</v>
      </c>
      <c r="G148">
        <f t="shared" si="79"/>
        <v>0</v>
      </c>
      <c r="H148">
        <f t="shared" si="79"/>
        <v>0</v>
      </c>
      <c r="I148">
        <f t="shared" si="79"/>
        <v>1</v>
      </c>
      <c r="J148">
        <f t="shared" si="79"/>
        <v>0</v>
      </c>
      <c r="K148">
        <f t="shared" si="67"/>
        <v>1</v>
      </c>
      <c r="L148" t="s">
        <v>72</v>
      </c>
      <c r="M148" t="s">
        <v>84</v>
      </c>
      <c r="N148" t="str">
        <f t="shared" si="68"/>
        <v>United States</v>
      </c>
      <c r="O148" t="s">
        <v>74</v>
      </c>
      <c r="P148" t="s">
        <v>85</v>
      </c>
      <c r="Q148">
        <v>3</v>
      </c>
      <c r="R148">
        <v>2</v>
      </c>
      <c r="S148">
        <v>2</v>
      </c>
      <c r="T148">
        <v>2</v>
      </c>
      <c r="U148">
        <v>3</v>
      </c>
      <c r="V148">
        <v>4</v>
      </c>
      <c r="W148">
        <v>2</v>
      </c>
      <c r="X148">
        <f t="shared" si="69"/>
        <v>4.1666666666666664E-2</v>
      </c>
      <c r="Y148">
        <f t="shared" si="70"/>
        <v>4.1666666666666664E-2</v>
      </c>
      <c r="Z148">
        <v>6</v>
      </c>
      <c r="AA148">
        <v>6</v>
      </c>
      <c r="AB148">
        <v>6</v>
      </c>
      <c r="AC148">
        <v>6</v>
      </c>
      <c r="AD148">
        <v>6</v>
      </c>
      <c r="AE148">
        <v>6</v>
      </c>
      <c r="AF148">
        <v>3</v>
      </c>
      <c r="AG148">
        <v>1</v>
      </c>
      <c r="AH148">
        <v>5</v>
      </c>
      <c r="AI148" s="35">
        <v>6</v>
      </c>
      <c r="AJ148">
        <v>3</v>
      </c>
      <c r="AK148">
        <v>6</v>
      </c>
      <c r="AL148">
        <v>5</v>
      </c>
      <c r="AM148">
        <v>6</v>
      </c>
      <c r="AN148">
        <v>6</v>
      </c>
      <c r="AO148">
        <v>6</v>
      </c>
      <c r="AP148">
        <v>0</v>
      </c>
      <c r="AQ148">
        <v>6</v>
      </c>
      <c r="AR148">
        <v>6</v>
      </c>
      <c r="AS148">
        <v>6</v>
      </c>
      <c r="AT148">
        <v>6</v>
      </c>
      <c r="AU148">
        <v>6</v>
      </c>
      <c r="AV148">
        <f t="shared" si="71"/>
        <v>6</v>
      </c>
      <c r="AW148">
        <v>6</v>
      </c>
      <c r="AX148">
        <v>0</v>
      </c>
      <c r="AY148">
        <f t="shared" si="65"/>
        <v>4.75</v>
      </c>
      <c r="AZ148">
        <f t="shared" si="84"/>
        <v>1</v>
      </c>
      <c r="BA148">
        <f t="shared" si="82"/>
        <v>5.5</v>
      </c>
      <c r="BB148">
        <f t="shared" si="85"/>
        <v>1</v>
      </c>
      <c r="BC148" t="s">
        <v>86</v>
      </c>
      <c r="BD148" t="s">
        <v>87</v>
      </c>
      <c r="BE148" t="s">
        <v>88</v>
      </c>
      <c r="BF148">
        <v>2</v>
      </c>
      <c r="BH148">
        <f t="shared" si="61"/>
        <v>2</v>
      </c>
      <c r="BI148">
        <v>1</v>
      </c>
      <c r="BJ148">
        <v>3</v>
      </c>
      <c r="BK148">
        <v>1</v>
      </c>
      <c r="BL148" t="s">
        <v>89</v>
      </c>
      <c r="BM148" t="s">
        <v>90</v>
      </c>
      <c r="BN148" s="1">
        <v>2.3726851851851851E-3</v>
      </c>
      <c r="BO148" t="s">
        <v>91</v>
      </c>
      <c r="BP148" s="5" t="s">
        <v>736</v>
      </c>
      <c r="BQ148" s="5" t="s">
        <v>1148</v>
      </c>
      <c r="BR148" s="11" t="b">
        <f t="shared" si="81"/>
        <v>0</v>
      </c>
      <c r="BS148" s="11" t="b">
        <f t="shared" si="81"/>
        <v>0</v>
      </c>
      <c r="BT148" s="11" t="b">
        <f t="shared" si="81"/>
        <v>0</v>
      </c>
      <c r="BU148" s="11" t="b">
        <f t="shared" si="81"/>
        <v>0</v>
      </c>
      <c r="BV148" s="11" t="b">
        <f t="shared" si="83"/>
        <v>1</v>
      </c>
      <c r="BW148" s="11" t="b">
        <f t="shared" si="83"/>
        <v>0</v>
      </c>
      <c r="BZ148" s="11" t="b">
        <f t="shared" si="75"/>
        <v>0</v>
      </c>
      <c r="CA148" s="11" t="b">
        <f t="shared" si="76"/>
        <v>0</v>
      </c>
      <c r="CB148" s="11" t="b">
        <f t="shared" si="86"/>
        <v>0</v>
      </c>
      <c r="CC148" s="11" t="b">
        <f t="shared" si="86"/>
        <v>0</v>
      </c>
      <c r="CD148" s="11" t="b">
        <f t="shared" si="86"/>
        <v>0</v>
      </c>
      <c r="CE148" s="11" t="b">
        <f t="shared" si="86"/>
        <v>0</v>
      </c>
      <c r="CF148" s="11" t="b">
        <f t="shared" si="86"/>
        <v>0</v>
      </c>
      <c r="CG148" s="11" t="b">
        <f t="shared" si="86"/>
        <v>0</v>
      </c>
      <c r="CH148" s="11" t="b">
        <f t="shared" si="86"/>
        <v>0</v>
      </c>
      <c r="CI148" s="11" t="b">
        <f t="shared" si="86"/>
        <v>0</v>
      </c>
      <c r="CJ148" s="11" t="b">
        <f t="shared" si="86"/>
        <v>0</v>
      </c>
      <c r="CK148" s="11" t="b">
        <f t="shared" si="86"/>
        <v>0</v>
      </c>
      <c r="CL148" s="11" t="b">
        <f t="shared" si="86"/>
        <v>0</v>
      </c>
      <c r="CM148" s="11" t="b">
        <f t="shared" si="86"/>
        <v>0</v>
      </c>
      <c r="CN148" s="11" t="b">
        <f t="shared" si="86"/>
        <v>0</v>
      </c>
      <c r="CO148" s="11" t="b">
        <f t="shared" ref="CO148:CO179" si="87">ISNUMBER(SEARCH(CO$2,$BX148))</f>
        <v>0</v>
      </c>
      <c r="CP148" s="11" t="b">
        <f t="shared" si="78"/>
        <v>0</v>
      </c>
      <c r="CQ148" s="11" t="b">
        <f t="shared" si="77"/>
        <v>0</v>
      </c>
      <c r="CR148" t="s">
        <v>92</v>
      </c>
    </row>
    <row r="149" spans="1:96">
      <c r="A149" t="s">
        <v>93</v>
      </c>
      <c r="B149" t="s">
        <v>94</v>
      </c>
      <c r="C149" t="s">
        <v>53</v>
      </c>
      <c r="D149" t="s">
        <v>70</v>
      </c>
      <c r="E149" t="s">
        <v>95</v>
      </c>
      <c r="F149" t="s">
        <v>56</v>
      </c>
      <c r="G149">
        <f t="shared" si="79"/>
        <v>0</v>
      </c>
      <c r="H149">
        <f t="shared" si="79"/>
        <v>0</v>
      </c>
      <c r="I149">
        <f t="shared" si="79"/>
        <v>0</v>
      </c>
      <c r="J149">
        <f t="shared" si="79"/>
        <v>1</v>
      </c>
      <c r="K149">
        <f t="shared" si="67"/>
        <v>1</v>
      </c>
      <c r="L149" t="s">
        <v>96</v>
      </c>
      <c r="M149" t="s">
        <v>97</v>
      </c>
      <c r="N149" t="str">
        <f t="shared" si="68"/>
        <v>uk</v>
      </c>
      <c r="O149" t="s">
        <v>74</v>
      </c>
      <c r="P149" t="s">
        <v>98</v>
      </c>
      <c r="Q149">
        <v>4</v>
      </c>
      <c r="R149">
        <v>4</v>
      </c>
      <c r="S149">
        <v>4</v>
      </c>
      <c r="T149">
        <v>2</v>
      </c>
      <c r="U149">
        <v>5</v>
      </c>
      <c r="V149">
        <v>5</v>
      </c>
      <c r="W149">
        <v>5</v>
      </c>
      <c r="X149">
        <f t="shared" si="69"/>
        <v>8.3333333333333329E-2</v>
      </c>
      <c r="Y149">
        <f t="shared" si="70"/>
        <v>-0.125</v>
      </c>
      <c r="Z149">
        <v>2</v>
      </c>
      <c r="AA149">
        <v>5</v>
      </c>
      <c r="AB149">
        <v>2</v>
      </c>
      <c r="AC149">
        <v>3</v>
      </c>
      <c r="AD149">
        <v>0</v>
      </c>
      <c r="AE149">
        <v>3</v>
      </c>
      <c r="AF149">
        <v>1</v>
      </c>
      <c r="AG149">
        <v>6</v>
      </c>
      <c r="AH149">
        <v>0</v>
      </c>
      <c r="AI149" s="35">
        <v>2</v>
      </c>
      <c r="AJ149">
        <v>2</v>
      </c>
      <c r="AK149">
        <v>0</v>
      </c>
      <c r="AL149">
        <v>0</v>
      </c>
      <c r="AM149">
        <v>5</v>
      </c>
      <c r="AN149">
        <v>1</v>
      </c>
      <c r="AO149">
        <v>1</v>
      </c>
      <c r="AP149">
        <v>0</v>
      </c>
      <c r="AQ149">
        <v>0</v>
      </c>
      <c r="AR149">
        <v>1</v>
      </c>
      <c r="AS149">
        <v>0</v>
      </c>
      <c r="AT149">
        <v>0</v>
      </c>
      <c r="AU149">
        <v>0</v>
      </c>
      <c r="AV149">
        <f t="shared" si="71"/>
        <v>0.2</v>
      </c>
      <c r="AW149">
        <v>6</v>
      </c>
      <c r="AX149">
        <v>0</v>
      </c>
      <c r="AY149">
        <f t="shared" si="65"/>
        <v>1.375</v>
      </c>
      <c r="AZ149">
        <f t="shared" si="84"/>
        <v>0</v>
      </c>
      <c r="BA149">
        <f t="shared" si="82"/>
        <v>2</v>
      </c>
      <c r="BB149">
        <f t="shared" si="85"/>
        <v>0</v>
      </c>
      <c r="BC149" t="s">
        <v>86</v>
      </c>
      <c r="BD149" t="s">
        <v>75</v>
      </c>
      <c r="BE149" t="s">
        <v>99</v>
      </c>
      <c r="BF149">
        <v>3</v>
      </c>
      <c r="BH149">
        <f t="shared" si="61"/>
        <v>3</v>
      </c>
      <c r="BI149">
        <v>1</v>
      </c>
      <c r="BJ149">
        <v>5</v>
      </c>
      <c r="BK149">
        <v>1</v>
      </c>
      <c r="BL149" t="s">
        <v>100</v>
      </c>
      <c r="BM149" t="s">
        <v>90</v>
      </c>
      <c r="BN149" s="1">
        <v>2.9745370370370373E-3</v>
      </c>
      <c r="BP149" s="5" t="s">
        <v>1041</v>
      </c>
      <c r="BR149" s="11" t="b">
        <f t="shared" si="81"/>
        <v>0</v>
      </c>
      <c r="BS149" s="11" t="b">
        <f t="shared" si="81"/>
        <v>0</v>
      </c>
      <c r="BT149" s="11" t="b">
        <f t="shared" si="81"/>
        <v>0</v>
      </c>
      <c r="BU149" s="11" t="b">
        <f t="shared" si="81"/>
        <v>0</v>
      </c>
      <c r="BV149" s="11" t="b">
        <f t="shared" si="83"/>
        <v>0</v>
      </c>
      <c r="BW149" s="11" t="b">
        <f t="shared" si="83"/>
        <v>0</v>
      </c>
      <c r="BZ149" s="11" t="b">
        <f t="shared" si="75"/>
        <v>0</v>
      </c>
      <c r="CA149" s="11" t="b">
        <f t="shared" si="76"/>
        <v>0</v>
      </c>
      <c r="CB149" s="11" t="b">
        <f t="shared" si="86"/>
        <v>0</v>
      </c>
      <c r="CC149" s="11" t="b">
        <f t="shared" si="86"/>
        <v>0</v>
      </c>
      <c r="CD149" s="11" t="b">
        <f t="shared" si="86"/>
        <v>0</v>
      </c>
      <c r="CE149" s="11" t="b">
        <f t="shared" si="86"/>
        <v>0</v>
      </c>
      <c r="CF149" s="11" t="b">
        <f t="shared" si="86"/>
        <v>0</v>
      </c>
      <c r="CG149" s="11" t="b">
        <f t="shared" si="86"/>
        <v>0</v>
      </c>
      <c r="CH149" s="11" t="b">
        <f t="shared" si="86"/>
        <v>0</v>
      </c>
      <c r="CI149" s="11" t="b">
        <f t="shared" si="86"/>
        <v>0</v>
      </c>
      <c r="CJ149" s="11" t="b">
        <f t="shared" si="86"/>
        <v>0</v>
      </c>
      <c r="CK149" s="11" t="b">
        <f t="shared" si="86"/>
        <v>0</v>
      </c>
      <c r="CL149" s="11" t="b">
        <f t="shared" si="86"/>
        <v>0</v>
      </c>
      <c r="CM149" s="11" t="b">
        <f t="shared" si="86"/>
        <v>0</v>
      </c>
      <c r="CN149" s="11" t="b">
        <f t="shared" si="86"/>
        <v>0</v>
      </c>
      <c r="CO149" s="11" t="b">
        <f t="shared" si="87"/>
        <v>0</v>
      </c>
      <c r="CP149" s="11" t="b">
        <f t="shared" si="78"/>
        <v>0</v>
      </c>
      <c r="CQ149" s="11" t="b">
        <f t="shared" si="77"/>
        <v>0</v>
      </c>
    </row>
    <row r="150" spans="1:96">
      <c r="A150" t="s">
        <v>101</v>
      </c>
      <c r="B150" t="s">
        <v>102</v>
      </c>
      <c r="C150" t="s">
        <v>53</v>
      </c>
      <c r="D150" t="s">
        <v>70</v>
      </c>
      <c r="E150" t="s">
        <v>71</v>
      </c>
      <c r="F150" t="s">
        <v>56</v>
      </c>
      <c r="G150">
        <f t="shared" si="79"/>
        <v>0</v>
      </c>
      <c r="H150">
        <f t="shared" si="79"/>
        <v>0</v>
      </c>
      <c r="I150">
        <f t="shared" si="79"/>
        <v>0</v>
      </c>
      <c r="J150">
        <f t="shared" si="79"/>
        <v>1</v>
      </c>
      <c r="K150">
        <f t="shared" si="67"/>
        <v>1</v>
      </c>
      <c r="L150" t="s">
        <v>72</v>
      </c>
      <c r="M150" t="s">
        <v>73</v>
      </c>
      <c r="N150" t="str">
        <f t="shared" si="68"/>
        <v>USA</v>
      </c>
      <c r="O150" t="s">
        <v>59</v>
      </c>
      <c r="P150" t="s">
        <v>103</v>
      </c>
      <c r="Q150">
        <v>2</v>
      </c>
      <c r="R150">
        <v>3</v>
      </c>
      <c r="S150">
        <v>6</v>
      </c>
      <c r="T150">
        <v>2</v>
      </c>
      <c r="U150">
        <v>1</v>
      </c>
      <c r="V150">
        <v>2</v>
      </c>
      <c r="W150">
        <v>3</v>
      </c>
      <c r="X150">
        <f t="shared" si="69"/>
        <v>0.125</v>
      </c>
      <c r="Y150">
        <f t="shared" si="70"/>
        <v>0</v>
      </c>
      <c r="Z150">
        <v>6</v>
      </c>
      <c r="AA150">
        <v>6</v>
      </c>
      <c r="AB150">
        <v>5</v>
      </c>
      <c r="AC150">
        <v>6</v>
      </c>
      <c r="AD150">
        <v>6</v>
      </c>
      <c r="AE150">
        <v>6</v>
      </c>
      <c r="AF150">
        <v>5</v>
      </c>
      <c r="AG150">
        <v>0</v>
      </c>
      <c r="AH150">
        <v>6</v>
      </c>
      <c r="AI150" s="35">
        <v>5</v>
      </c>
      <c r="AJ150">
        <v>4</v>
      </c>
      <c r="AK150">
        <v>6</v>
      </c>
      <c r="AL150">
        <v>3</v>
      </c>
      <c r="AM150">
        <v>5</v>
      </c>
      <c r="AN150">
        <v>6</v>
      </c>
      <c r="AO150">
        <v>6</v>
      </c>
      <c r="AP150">
        <v>3</v>
      </c>
      <c r="AQ150">
        <v>4</v>
      </c>
      <c r="AR150">
        <v>4</v>
      </c>
      <c r="AS150">
        <v>5</v>
      </c>
      <c r="AT150">
        <v>5</v>
      </c>
      <c r="AU150">
        <v>5</v>
      </c>
      <c r="AV150">
        <f t="shared" si="71"/>
        <v>4.5999999999999996</v>
      </c>
      <c r="AW150">
        <v>6</v>
      </c>
      <c r="AX150">
        <v>2</v>
      </c>
      <c r="AY150">
        <f t="shared" si="65"/>
        <v>4.75</v>
      </c>
      <c r="AZ150">
        <f t="shared" si="84"/>
        <v>1</v>
      </c>
      <c r="BA150">
        <f t="shared" si="82"/>
        <v>5.75</v>
      </c>
      <c r="BB150">
        <f t="shared" si="85"/>
        <v>1</v>
      </c>
      <c r="BC150" t="s">
        <v>86</v>
      </c>
      <c r="BD150" t="s">
        <v>104</v>
      </c>
      <c r="BE150" t="s">
        <v>105</v>
      </c>
      <c r="BF150">
        <v>2</v>
      </c>
      <c r="BH150">
        <f t="shared" si="61"/>
        <v>2</v>
      </c>
      <c r="BI150">
        <v>1</v>
      </c>
      <c r="BJ150">
        <v>2</v>
      </c>
      <c r="BK150">
        <v>1</v>
      </c>
      <c r="BL150" t="s">
        <v>106</v>
      </c>
      <c r="BM150" t="s">
        <v>90</v>
      </c>
      <c r="BN150" s="1">
        <v>1.9675925925925928E-3</v>
      </c>
      <c r="BP150" s="5" t="s">
        <v>1041</v>
      </c>
      <c r="BR150" s="11" t="b">
        <f t="shared" si="81"/>
        <v>0</v>
      </c>
      <c r="BS150" s="11" t="b">
        <f t="shared" si="81"/>
        <v>0</v>
      </c>
      <c r="BT150" s="11" t="b">
        <f t="shared" si="81"/>
        <v>0</v>
      </c>
      <c r="BU150" s="11" t="b">
        <f t="shared" si="81"/>
        <v>0</v>
      </c>
      <c r="BV150" s="11" t="b">
        <f t="shared" ref="BV150:BW179" si="88">ISNUMBER(SEARCH(BV$2,$BQ150))</f>
        <v>0</v>
      </c>
      <c r="BW150" s="11" t="b">
        <f t="shared" si="88"/>
        <v>0</v>
      </c>
      <c r="BZ150" s="11" t="b">
        <f t="shared" si="75"/>
        <v>0</v>
      </c>
      <c r="CA150" s="11" t="b">
        <f t="shared" si="76"/>
        <v>0</v>
      </c>
      <c r="CB150" s="11" t="b">
        <f t="shared" si="86"/>
        <v>0</v>
      </c>
      <c r="CC150" s="11" t="b">
        <f t="shared" si="86"/>
        <v>0</v>
      </c>
      <c r="CD150" s="11" t="b">
        <f t="shared" si="86"/>
        <v>0</v>
      </c>
      <c r="CE150" s="11" t="b">
        <f t="shared" si="86"/>
        <v>0</v>
      </c>
      <c r="CF150" s="11" t="b">
        <f t="shared" si="86"/>
        <v>0</v>
      </c>
      <c r="CG150" s="11" t="b">
        <f t="shared" si="86"/>
        <v>0</v>
      </c>
      <c r="CH150" s="11" t="b">
        <f t="shared" si="86"/>
        <v>0</v>
      </c>
      <c r="CI150" s="11" t="b">
        <f t="shared" si="86"/>
        <v>0</v>
      </c>
      <c r="CJ150" s="11" t="b">
        <f t="shared" si="86"/>
        <v>0</v>
      </c>
      <c r="CK150" s="11" t="b">
        <f t="shared" si="86"/>
        <v>0</v>
      </c>
      <c r="CL150" s="11" t="b">
        <f t="shared" si="86"/>
        <v>0</v>
      </c>
      <c r="CM150" s="11" t="b">
        <f t="shared" si="86"/>
        <v>0</v>
      </c>
      <c r="CN150" s="11" t="b">
        <f t="shared" si="86"/>
        <v>0</v>
      </c>
      <c r="CO150" s="11" t="b">
        <f t="shared" si="87"/>
        <v>0</v>
      </c>
      <c r="CP150" s="11" t="b">
        <f t="shared" si="78"/>
        <v>0</v>
      </c>
      <c r="CQ150" s="11" t="b">
        <f t="shared" si="77"/>
        <v>0</v>
      </c>
    </row>
    <row r="151" spans="1:96">
      <c r="A151" t="s">
        <v>107</v>
      </c>
      <c r="B151" t="s">
        <v>108</v>
      </c>
      <c r="C151" t="s">
        <v>53</v>
      </c>
      <c r="D151" t="s">
        <v>70</v>
      </c>
      <c r="E151" t="s">
        <v>71</v>
      </c>
      <c r="F151" t="s">
        <v>56</v>
      </c>
      <c r="G151">
        <f t="shared" si="79"/>
        <v>0</v>
      </c>
      <c r="H151">
        <f t="shared" si="79"/>
        <v>0</v>
      </c>
      <c r="I151">
        <f t="shared" si="79"/>
        <v>0</v>
      </c>
      <c r="J151">
        <f t="shared" si="79"/>
        <v>1</v>
      </c>
      <c r="K151">
        <f t="shared" si="67"/>
        <v>1</v>
      </c>
      <c r="L151" t="s">
        <v>72</v>
      </c>
      <c r="M151" t="s">
        <v>109</v>
      </c>
      <c r="N151" t="str">
        <f t="shared" si="68"/>
        <v>UK</v>
      </c>
      <c r="O151" t="s">
        <v>59</v>
      </c>
      <c r="P151" t="s">
        <v>98</v>
      </c>
      <c r="Q151">
        <v>4</v>
      </c>
      <c r="R151">
        <v>4</v>
      </c>
      <c r="S151">
        <v>3</v>
      </c>
      <c r="T151">
        <v>2</v>
      </c>
      <c r="U151">
        <v>3</v>
      </c>
      <c r="V151">
        <v>4</v>
      </c>
      <c r="W151">
        <v>4</v>
      </c>
      <c r="X151">
        <f t="shared" si="69"/>
        <v>4.1666666666666664E-2</v>
      </c>
      <c r="Y151">
        <f t="shared" si="70"/>
        <v>-4.1666666666666664E-2</v>
      </c>
      <c r="Z151">
        <v>5</v>
      </c>
      <c r="AA151">
        <v>4</v>
      </c>
      <c r="AB151">
        <v>4</v>
      </c>
      <c r="AC151">
        <v>4</v>
      </c>
      <c r="AD151">
        <v>4</v>
      </c>
      <c r="AE151">
        <v>5</v>
      </c>
      <c r="AF151">
        <v>4</v>
      </c>
      <c r="AG151">
        <v>1</v>
      </c>
      <c r="AH151">
        <v>5</v>
      </c>
      <c r="AI151" s="35">
        <v>4</v>
      </c>
      <c r="AJ151">
        <v>6</v>
      </c>
      <c r="AK151">
        <v>5</v>
      </c>
      <c r="AL151">
        <v>5</v>
      </c>
      <c r="AM151">
        <v>6</v>
      </c>
      <c r="AN151">
        <v>5</v>
      </c>
      <c r="AO151">
        <v>5</v>
      </c>
      <c r="AP151">
        <v>3</v>
      </c>
      <c r="AQ151">
        <v>3</v>
      </c>
      <c r="AR151">
        <v>3</v>
      </c>
      <c r="AS151">
        <v>4</v>
      </c>
      <c r="AT151">
        <v>4</v>
      </c>
      <c r="AU151">
        <v>4</v>
      </c>
      <c r="AV151">
        <f t="shared" si="71"/>
        <v>3.6</v>
      </c>
      <c r="AW151">
        <v>6</v>
      </c>
      <c r="AX151">
        <v>1</v>
      </c>
      <c r="AY151">
        <f t="shared" si="65"/>
        <v>4.875</v>
      </c>
      <c r="AZ151">
        <f t="shared" si="84"/>
        <v>1</v>
      </c>
      <c r="BA151">
        <f t="shared" si="82"/>
        <v>4.375</v>
      </c>
      <c r="BB151">
        <f t="shared" si="85"/>
        <v>1</v>
      </c>
      <c r="BC151" t="s">
        <v>61</v>
      </c>
      <c r="BD151" t="s">
        <v>110</v>
      </c>
      <c r="BE151" t="s">
        <v>111</v>
      </c>
      <c r="BF151">
        <v>1</v>
      </c>
      <c r="BH151">
        <f t="shared" si="61"/>
        <v>1</v>
      </c>
      <c r="BI151">
        <v>1</v>
      </c>
      <c r="BJ151">
        <v>2</v>
      </c>
      <c r="BK151">
        <v>1</v>
      </c>
      <c r="BL151" t="s">
        <v>64</v>
      </c>
      <c r="BM151" t="s">
        <v>65</v>
      </c>
      <c r="BN151" s="1">
        <v>3.3449074074074071E-3</v>
      </c>
      <c r="BO151" t="s">
        <v>112</v>
      </c>
      <c r="BP151" s="5" t="s">
        <v>1042</v>
      </c>
      <c r="BR151" s="11" t="b">
        <f t="shared" si="81"/>
        <v>0</v>
      </c>
      <c r="BS151" s="11" t="b">
        <f t="shared" si="81"/>
        <v>0</v>
      </c>
      <c r="BT151" s="11" t="b">
        <f t="shared" si="81"/>
        <v>0</v>
      </c>
      <c r="BU151" s="11" t="b">
        <f t="shared" si="81"/>
        <v>0</v>
      </c>
      <c r="BV151" s="11" t="b">
        <f t="shared" si="88"/>
        <v>0</v>
      </c>
      <c r="BW151" s="11" t="b">
        <f t="shared" si="88"/>
        <v>0</v>
      </c>
      <c r="BX151" s="5" t="s">
        <v>1045</v>
      </c>
      <c r="BY151" s="5" t="s">
        <v>1073</v>
      </c>
      <c r="BZ151" s="11" t="b">
        <f t="shared" si="75"/>
        <v>0</v>
      </c>
      <c r="CA151" s="11" t="b">
        <f t="shared" si="76"/>
        <v>0</v>
      </c>
      <c r="CB151" s="11" t="b">
        <f t="shared" si="86"/>
        <v>0</v>
      </c>
      <c r="CC151" s="11" t="b">
        <f t="shared" si="86"/>
        <v>1</v>
      </c>
      <c r="CD151" s="11" t="b">
        <f t="shared" si="86"/>
        <v>0</v>
      </c>
      <c r="CE151" s="11" t="b">
        <f t="shared" si="86"/>
        <v>0</v>
      </c>
      <c r="CF151" s="11" t="b">
        <f t="shared" si="86"/>
        <v>0</v>
      </c>
      <c r="CG151" s="11" t="b">
        <f t="shared" si="86"/>
        <v>0</v>
      </c>
      <c r="CH151" s="11" t="b">
        <f t="shared" si="86"/>
        <v>0</v>
      </c>
      <c r="CI151" s="11" t="b">
        <f t="shared" si="86"/>
        <v>0</v>
      </c>
      <c r="CJ151" s="11" t="b">
        <f t="shared" si="86"/>
        <v>0</v>
      </c>
      <c r="CK151" s="11" t="b">
        <f t="shared" si="86"/>
        <v>0</v>
      </c>
      <c r="CL151" s="11" t="b">
        <f t="shared" si="86"/>
        <v>1</v>
      </c>
      <c r="CM151" s="11" t="b">
        <f t="shared" si="86"/>
        <v>0</v>
      </c>
      <c r="CN151" s="11" t="b">
        <f t="shared" si="86"/>
        <v>0</v>
      </c>
      <c r="CO151" s="11" t="b">
        <f t="shared" si="87"/>
        <v>0</v>
      </c>
      <c r="CP151" s="11" t="b">
        <f t="shared" si="78"/>
        <v>1</v>
      </c>
      <c r="CQ151" s="11" t="b">
        <f t="shared" si="77"/>
        <v>0</v>
      </c>
      <c r="CR151" t="s">
        <v>113</v>
      </c>
    </row>
    <row r="152" spans="1:96">
      <c r="A152" t="s">
        <v>114</v>
      </c>
      <c r="B152" t="s">
        <v>115</v>
      </c>
      <c r="C152" t="s">
        <v>53</v>
      </c>
      <c r="D152" t="s">
        <v>54</v>
      </c>
      <c r="E152" t="s">
        <v>71</v>
      </c>
      <c r="F152" t="s">
        <v>116</v>
      </c>
      <c r="G152">
        <f t="shared" si="79"/>
        <v>0</v>
      </c>
      <c r="H152">
        <f t="shared" si="79"/>
        <v>1</v>
      </c>
      <c r="I152">
        <f t="shared" si="79"/>
        <v>0</v>
      </c>
      <c r="J152">
        <f t="shared" si="79"/>
        <v>0</v>
      </c>
      <c r="K152">
        <f t="shared" si="67"/>
        <v>1</v>
      </c>
      <c r="L152" t="s">
        <v>72</v>
      </c>
      <c r="M152" t="s">
        <v>117</v>
      </c>
      <c r="N152" t="str">
        <f t="shared" si="68"/>
        <v>Israel</v>
      </c>
      <c r="O152" t="s">
        <v>59</v>
      </c>
      <c r="P152" t="s">
        <v>60</v>
      </c>
      <c r="Q152">
        <v>1</v>
      </c>
      <c r="R152">
        <v>2</v>
      </c>
      <c r="S152">
        <v>0</v>
      </c>
      <c r="T152">
        <v>1</v>
      </c>
      <c r="U152">
        <v>5</v>
      </c>
      <c r="V152">
        <v>2</v>
      </c>
      <c r="W152">
        <v>5</v>
      </c>
      <c r="X152">
        <f t="shared" si="69"/>
        <v>-8.3333333333333329E-2</v>
      </c>
      <c r="Y152">
        <f t="shared" si="70"/>
        <v>-0.29166666666666669</v>
      </c>
      <c r="Z152">
        <v>2</v>
      </c>
      <c r="AA152">
        <v>5</v>
      </c>
      <c r="AB152">
        <v>3</v>
      </c>
      <c r="AC152">
        <v>6</v>
      </c>
      <c r="AD152">
        <v>5</v>
      </c>
      <c r="AE152">
        <v>6</v>
      </c>
      <c r="AF152">
        <v>1</v>
      </c>
      <c r="AG152">
        <v>5</v>
      </c>
      <c r="AH152">
        <v>1</v>
      </c>
      <c r="AI152" s="35">
        <v>2</v>
      </c>
      <c r="AJ152">
        <v>6</v>
      </c>
      <c r="AK152">
        <v>4</v>
      </c>
      <c r="AL152">
        <v>1</v>
      </c>
      <c r="AM152">
        <v>6</v>
      </c>
      <c r="AN152">
        <v>2</v>
      </c>
      <c r="AO152">
        <v>4</v>
      </c>
      <c r="AP152">
        <v>4</v>
      </c>
      <c r="AQ152">
        <v>6</v>
      </c>
      <c r="AR152">
        <v>1</v>
      </c>
      <c r="AS152">
        <v>4</v>
      </c>
      <c r="AT152">
        <v>2</v>
      </c>
      <c r="AU152">
        <v>2</v>
      </c>
      <c r="AV152">
        <f t="shared" si="71"/>
        <v>3</v>
      </c>
      <c r="AW152">
        <v>6</v>
      </c>
      <c r="AX152">
        <v>0</v>
      </c>
      <c r="AY152">
        <f t="shared" si="65"/>
        <v>3.625</v>
      </c>
      <c r="AZ152">
        <f t="shared" si="84"/>
        <v>1</v>
      </c>
      <c r="BA152">
        <f t="shared" si="82"/>
        <v>3.625</v>
      </c>
      <c r="BB152">
        <f t="shared" si="85"/>
        <v>1</v>
      </c>
      <c r="BC152" t="s">
        <v>86</v>
      </c>
      <c r="BD152" t="s">
        <v>118</v>
      </c>
      <c r="BE152" t="s">
        <v>119</v>
      </c>
      <c r="BF152">
        <v>0</v>
      </c>
      <c r="BG152" t="s">
        <v>1100</v>
      </c>
      <c r="BH152" t="str">
        <f t="shared" si="61"/>
        <v>no dialog file</v>
      </c>
      <c r="BI152">
        <v>1</v>
      </c>
      <c r="BJ152">
        <v>3</v>
      </c>
      <c r="BK152">
        <v>1</v>
      </c>
      <c r="BL152" t="s">
        <v>120</v>
      </c>
      <c r="BM152" t="s">
        <v>90</v>
      </c>
      <c r="BN152" s="1">
        <v>4.5254629629629629E-3</v>
      </c>
      <c r="BO152" t="s">
        <v>121</v>
      </c>
      <c r="BP152" s="5" t="s">
        <v>1042</v>
      </c>
      <c r="BR152" s="11" t="b">
        <f t="shared" si="81"/>
        <v>0</v>
      </c>
      <c r="BS152" s="11" t="b">
        <f t="shared" si="81"/>
        <v>0</v>
      </c>
      <c r="BT152" s="11" t="b">
        <f t="shared" si="81"/>
        <v>0</v>
      </c>
      <c r="BU152" s="11" t="b">
        <f t="shared" si="81"/>
        <v>0</v>
      </c>
      <c r="BV152" s="11" t="b">
        <f t="shared" si="88"/>
        <v>0</v>
      </c>
      <c r="BW152" s="11" t="b">
        <f t="shared" si="88"/>
        <v>0</v>
      </c>
      <c r="BX152" s="5" t="s">
        <v>1087</v>
      </c>
      <c r="BZ152" s="11" t="b">
        <f t="shared" si="75"/>
        <v>0</v>
      </c>
      <c r="CA152" s="11" t="b">
        <f t="shared" si="76"/>
        <v>0</v>
      </c>
      <c r="CB152" s="11" t="b">
        <f t="shared" si="86"/>
        <v>0</v>
      </c>
      <c r="CC152" s="11" t="b">
        <f t="shared" si="86"/>
        <v>0</v>
      </c>
      <c r="CD152" s="11" t="b">
        <f t="shared" si="86"/>
        <v>0</v>
      </c>
      <c r="CE152" s="11" t="b">
        <f t="shared" si="86"/>
        <v>0</v>
      </c>
      <c r="CF152" s="11" t="b">
        <f t="shared" si="86"/>
        <v>0</v>
      </c>
      <c r="CG152" s="11" t="b">
        <f t="shared" si="86"/>
        <v>1</v>
      </c>
      <c r="CH152" s="11" t="b">
        <f t="shared" si="86"/>
        <v>0</v>
      </c>
      <c r="CI152" s="11" t="b">
        <f t="shared" si="86"/>
        <v>0</v>
      </c>
      <c r="CJ152" s="11" t="b">
        <f t="shared" si="86"/>
        <v>0</v>
      </c>
      <c r="CK152" s="11" t="b">
        <f t="shared" si="86"/>
        <v>0</v>
      </c>
      <c r="CL152" s="11" t="b">
        <f t="shared" si="86"/>
        <v>0</v>
      </c>
      <c r="CM152" s="11" t="b">
        <f t="shared" si="86"/>
        <v>0</v>
      </c>
      <c r="CN152" s="11" t="b">
        <f t="shared" si="86"/>
        <v>0</v>
      </c>
      <c r="CO152" s="11" t="b">
        <f t="shared" si="87"/>
        <v>0</v>
      </c>
      <c r="CP152" s="11" t="b">
        <f t="shared" si="78"/>
        <v>0</v>
      </c>
      <c r="CQ152" s="11" t="b">
        <f t="shared" si="77"/>
        <v>0</v>
      </c>
    </row>
    <row r="153" spans="1:96">
      <c r="A153" t="s">
        <v>122</v>
      </c>
      <c r="B153" t="s">
        <v>123</v>
      </c>
      <c r="C153" t="s">
        <v>53</v>
      </c>
      <c r="D153" t="s">
        <v>81</v>
      </c>
      <c r="E153" t="s">
        <v>55</v>
      </c>
      <c r="F153" t="s">
        <v>56</v>
      </c>
      <c r="G153">
        <f t="shared" si="79"/>
        <v>0</v>
      </c>
      <c r="H153">
        <f t="shared" si="79"/>
        <v>0</v>
      </c>
      <c r="I153">
        <f t="shared" si="79"/>
        <v>0</v>
      </c>
      <c r="J153">
        <f t="shared" si="79"/>
        <v>1</v>
      </c>
      <c r="K153">
        <f t="shared" si="67"/>
        <v>1</v>
      </c>
      <c r="L153" t="s">
        <v>124</v>
      </c>
      <c r="M153" t="s">
        <v>125</v>
      </c>
      <c r="N153" t="str">
        <f t="shared" si="68"/>
        <v>United Kingdom</v>
      </c>
      <c r="O153" t="s">
        <v>74</v>
      </c>
      <c r="P153" t="s">
        <v>98</v>
      </c>
      <c r="Q153">
        <v>4</v>
      </c>
      <c r="R153">
        <v>4</v>
      </c>
      <c r="S153">
        <v>3</v>
      </c>
      <c r="T153">
        <v>4</v>
      </c>
      <c r="U153">
        <v>6</v>
      </c>
      <c r="V153">
        <v>4</v>
      </c>
      <c r="W153">
        <v>3</v>
      </c>
      <c r="X153">
        <f t="shared" si="69"/>
        <v>-4.1666666666666664E-2</v>
      </c>
      <c r="Y153">
        <f t="shared" si="70"/>
        <v>-4.1666666666666664E-2</v>
      </c>
      <c r="Z153">
        <v>1</v>
      </c>
      <c r="AA153">
        <v>6</v>
      </c>
      <c r="AB153">
        <v>1</v>
      </c>
      <c r="AC153">
        <v>2</v>
      </c>
      <c r="AD153">
        <v>2</v>
      </c>
      <c r="AE153">
        <v>2</v>
      </c>
      <c r="AF153">
        <v>0</v>
      </c>
      <c r="AG153">
        <v>6</v>
      </c>
      <c r="AH153">
        <v>0</v>
      </c>
      <c r="AI153" s="35">
        <v>2</v>
      </c>
      <c r="AJ153">
        <v>6</v>
      </c>
      <c r="AK153">
        <v>0</v>
      </c>
      <c r="AL153">
        <v>1</v>
      </c>
      <c r="AM153">
        <v>3</v>
      </c>
      <c r="AN153">
        <v>1</v>
      </c>
      <c r="AO153">
        <v>0</v>
      </c>
      <c r="AP153">
        <v>0</v>
      </c>
      <c r="AQ153">
        <v>1</v>
      </c>
      <c r="AR153">
        <v>1</v>
      </c>
      <c r="AS153">
        <v>1</v>
      </c>
      <c r="AT153">
        <v>1</v>
      </c>
      <c r="AU153">
        <v>1</v>
      </c>
      <c r="AV153">
        <f t="shared" si="71"/>
        <v>1</v>
      </c>
      <c r="AW153">
        <v>6</v>
      </c>
      <c r="AX153">
        <v>1</v>
      </c>
      <c r="AY153">
        <f t="shared" si="65"/>
        <v>1.625</v>
      </c>
      <c r="AZ153">
        <f t="shared" si="84"/>
        <v>0</v>
      </c>
      <c r="BA153">
        <f t="shared" si="82"/>
        <v>1.75</v>
      </c>
      <c r="BB153">
        <f t="shared" si="85"/>
        <v>0</v>
      </c>
      <c r="BC153" t="s">
        <v>61</v>
      </c>
      <c r="BD153" t="s">
        <v>126</v>
      </c>
      <c r="BE153" t="s">
        <v>127</v>
      </c>
      <c r="BF153">
        <v>1</v>
      </c>
      <c r="BH153">
        <f t="shared" si="61"/>
        <v>1</v>
      </c>
      <c r="BI153">
        <v>1</v>
      </c>
      <c r="BJ153">
        <v>3</v>
      </c>
      <c r="BK153">
        <v>1</v>
      </c>
      <c r="BL153" t="s">
        <v>128</v>
      </c>
      <c r="BM153" t="s">
        <v>65</v>
      </c>
      <c r="BN153" s="1">
        <v>5.0694444444444441E-3</v>
      </c>
      <c r="BO153" t="s">
        <v>129</v>
      </c>
      <c r="BP153" s="5" t="s">
        <v>1042</v>
      </c>
      <c r="BR153" s="11" t="b">
        <f t="shared" si="81"/>
        <v>0</v>
      </c>
      <c r="BS153" s="11" t="b">
        <f t="shared" si="81"/>
        <v>0</v>
      </c>
      <c r="BT153" s="11" t="b">
        <f t="shared" si="81"/>
        <v>0</v>
      </c>
      <c r="BU153" s="11" t="b">
        <f t="shared" si="81"/>
        <v>0</v>
      </c>
      <c r="BV153" s="11" t="b">
        <f t="shared" si="88"/>
        <v>0</v>
      </c>
      <c r="BW153" s="11" t="b">
        <f t="shared" si="88"/>
        <v>0</v>
      </c>
      <c r="BX153" s="5" t="s">
        <v>1047</v>
      </c>
      <c r="BY153" s="5" t="s">
        <v>1129</v>
      </c>
      <c r="BZ153" s="11" t="b">
        <f t="shared" si="75"/>
        <v>0</v>
      </c>
      <c r="CA153" s="11" t="b">
        <f t="shared" si="76"/>
        <v>0</v>
      </c>
      <c r="CB153" s="11" t="b">
        <f t="shared" si="86"/>
        <v>1</v>
      </c>
      <c r="CC153" s="11" t="b">
        <f t="shared" si="86"/>
        <v>0</v>
      </c>
      <c r="CD153" s="11" t="b">
        <f t="shared" si="86"/>
        <v>0</v>
      </c>
      <c r="CE153" s="11" t="b">
        <f t="shared" si="86"/>
        <v>0</v>
      </c>
      <c r="CF153" s="11" t="b">
        <f t="shared" si="86"/>
        <v>0</v>
      </c>
      <c r="CG153" s="11" t="b">
        <f t="shared" si="86"/>
        <v>0</v>
      </c>
      <c r="CH153" s="11" t="b">
        <f t="shared" si="86"/>
        <v>0</v>
      </c>
      <c r="CI153" s="11" t="b">
        <f t="shared" si="86"/>
        <v>0</v>
      </c>
      <c r="CJ153" s="11" t="b">
        <f t="shared" si="86"/>
        <v>0</v>
      </c>
      <c r="CK153" s="11" t="b">
        <f t="shared" si="86"/>
        <v>0</v>
      </c>
      <c r="CL153" s="11" t="b">
        <f t="shared" si="86"/>
        <v>0</v>
      </c>
      <c r="CM153" s="11" t="b">
        <f t="shared" si="86"/>
        <v>0</v>
      </c>
      <c r="CN153" s="11" t="b">
        <f t="shared" si="86"/>
        <v>0</v>
      </c>
      <c r="CO153" s="11" t="b">
        <f t="shared" si="87"/>
        <v>0</v>
      </c>
      <c r="CP153" s="11" t="b">
        <f t="shared" si="78"/>
        <v>0</v>
      </c>
      <c r="CQ153" s="11" t="b">
        <f t="shared" si="77"/>
        <v>0</v>
      </c>
    </row>
    <row r="154" spans="1:96">
      <c r="A154" t="s">
        <v>130</v>
      </c>
      <c r="B154" t="s">
        <v>131</v>
      </c>
      <c r="C154" t="s">
        <v>53</v>
      </c>
      <c r="D154" t="s">
        <v>54</v>
      </c>
      <c r="E154" t="s">
        <v>82</v>
      </c>
      <c r="F154" t="s">
        <v>132</v>
      </c>
      <c r="G154">
        <f t="shared" si="79"/>
        <v>1</v>
      </c>
      <c r="H154">
        <f t="shared" si="79"/>
        <v>0</v>
      </c>
      <c r="I154">
        <f t="shared" si="79"/>
        <v>0</v>
      </c>
      <c r="J154">
        <f t="shared" si="79"/>
        <v>0</v>
      </c>
      <c r="K154">
        <f t="shared" si="67"/>
        <v>1</v>
      </c>
      <c r="L154" t="s">
        <v>72</v>
      </c>
      <c r="M154" t="s">
        <v>133</v>
      </c>
      <c r="N154" t="str">
        <f t="shared" si="68"/>
        <v>Hungary</v>
      </c>
      <c r="O154" t="s">
        <v>59</v>
      </c>
      <c r="P154" t="s">
        <v>60</v>
      </c>
      <c r="Q154">
        <v>1</v>
      </c>
      <c r="R154">
        <v>3</v>
      </c>
      <c r="S154">
        <v>2</v>
      </c>
      <c r="T154">
        <v>4</v>
      </c>
      <c r="U154">
        <v>3</v>
      </c>
      <c r="V154">
        <v>2</v>
      </c>
      <c r="W154">
        <v>5</v>
      </c>
      <c r="X154">
        <f t="shared" si="69"/>
        <v>-0.16666666666666666</v>
      </c>
      <c r="Y154">
        <f t="shared" si="70"/>
        <v>-8.3333333333333329E-2</v>
      </c>
      <c r="Z154">
        <v>6</v>
      </c>
      <c r="AA154">
        <v>3</v>
      </c>
      <c r="AB154">
        <v>1</v>
      </c>
      <c r="AC154">
        <v>5</v>
      </c>
      <c r="AD154">
        <v>6</v>
      </c>
      <c r="AE154">
        <v>1</v>
      </c>
      <c r="AF154">
        <v>2</v>
      </c>
      <c r="AG154">
        <v>4</v>
      </c>
      <c r="AH154">
        <v>2</v>
      </c>
      <c r="AI154" s="35">
        <v>6</v>
      </c>
      <c r="AJ154">
        <v>1</v>
      </c>
      <c r="AK154">
        <v>0</v>
      </c>
      <c r="AL154">
        <v>2</v>
      </c>
      <c r="AM154">
        <v>1</v>
      </c>
      <c r="AN154">
        <v>3</v>
      </c>
      <c r="AO154">
        <v>1</v>
      </c>
      <c r="AP154">
        <v>4</v>
      </c>
      <c r="AQ154">
        <v>5</v>
      </c>
      <c r="AR154">
        <v>3</v>
      </c>
      <c r="AS154">
        <v>5</v>
      </c>
      <c r="AT154">
        <v>3</v>
      </c>
      <c r="AU154">
        <v>4</v>
      </c>
      <c r="AV154">
        <f t="shared" si="71"/>
        <v>4</v>
      </c>
      <c r="AW154">
        <v>3</v>
      </c>
      <c r="AX154">
        <v>4</v>
      </c>
      <c r="AY154">
        <f t="shared" si="65"/>
        <v>2.25</v>
      </c>
      <c r="AZ154">
        <f t="shared" si="84"/>
        <v>0</v>
      </c>
      <c r="BA154">
        <f t="shared" si="82"/>
        <v>3.25</v>
      </c>
      <c r="BB154">
        <f t="shared" si="85"/>
        <v>1</v>
      </c>
      <c r="BC154" t="s">
        <v>86</v>
      </c>
      <c r="BD154" t="s">
        <v>134</v>
      </c>
      <c r="BE154" t="s">
        <v>135</v>
      </c>
      <c r="BF154">
        <v>1</v>
      </c>
      <c r="BH154">
        <f t="shared" si="61"/>
        <v>1</v>
      </c>
      <c r="BI154">
        <v>1</v>
      </c>
      <c r="BJ154">
        <v>1</v>
      </c>
      <c r="BK154">
        <v>1</v>
      </c>
      <c r="BL154" t="s">
        <v>106</v>
      </c>
      <c r="BM154" t="s">
        <v>90</v>
      </c>
      <c r="BN154" s="1">
        <v>1.9560185185185184E-3</v>
      </c>
      <c r="BP154" s="5" t="s">
        <v>1041</v>
      </c>
      <c r="BR154" s="11" t="b">
        <f t="shared" si="81"/>
        <v>0</v>
      </c>
      <c r="BS154" s="11" t="b">
        <f t="shared" si="81"/>
        <v>0</v>
      </c>
      <c r="BT154" s="11" t="b">
        <f t="shared" si="81"/>
        <v>0</v>
      </c>
      <c r="BU154" s="11" t="b">
        <f t="shared" si="81"/>
        <v>0</v>
      </c>
      <c r="BV154" s="11" t="b">
        <f t="shared" si="88"/>
        <v>0</v>
      </c>
      <c r="BW154" s="11" t="b">
        <f t="shared" si="88"/>
        <v>0</v>
      </c>
      <c r="BZ154" s="11" t="b">
        <f t="shared" si="75"/>
        <v>0</v>
      </c>
      <c r="CA154" s="11" t="b">
        <f t="shared" si="76"/>
        <v>0</v>
      </c>
      <c r="CB154" s="11" t="b">
        <f t="shared" si="86"/>
        <v>0</v>
      </c>
      <c r="CC154" s="11" t="b">
        <f t="shared" si="86"/>
        <v>0</v>
      </c>
      <c r="CD154" s="11" t="b">
        <f t="shared" si="86"/>
        <v>0</v>
      </c>
      <c r="CE154" s="11" t="b">
        <f t="shared" si="86"/>
        <v>0</v>
      </c>
      <c r="CF154" s="11" t="b">
        <f t="shared" si="86"/>
        <v>0</v>
      </c>
      <c r="CG154" s="11" t="b">
        <f t="shared" si="86"/>
        <v>0</v>
      </c>
      <c r="CH154" s="11" t="b">
        <f t="shared" si="86"/>
        <v>0</v>
      </c>
      <c r="CI154" s="11" t="b">
        <f t="shared" si="86"/>
        <v>0</v>
      </c>
      <c r="CJ154" s="11" t="b">
        <f t="shared" si="86"/>
        <v>0</v>
      </c>
      <c r="CK154" s="11" t="b">
        <f t="shared" si="86"/>
        <v>0</v>
      </c>
      <c r="CL154" s="11" t="b">
        <f t="shared" si="86"/>
        <v>0</v>
      </c>
      <c r="CM154" s="11" t="b">
        <f t="shared" si="86"/>
        <v>0</v>
      </c>
      <c r="CN154" s="11" t="b">
        <f t="shared" si="86"/>
        <v>0</v>
      </c>
      <c r="CO154" s="11" t="b">
        <f t="shared" si="87"/>
        <v>0</v>
      </c>
      <c r="CP154" s="11" t="b">
        <f t="shared" si="78"/>
        <v>0</v>
      </c>
      <c r="CQ154" s="11" t="b">
        <f t="shared" si="77"/>
        <v>0</v>
      </c>
    </row>
    <row r="155" spans="1:96">
      <c r="A155" t="s">
        <v>136</v>
      </c>
      <c r="B155" t="s">
        <v>137</v>
      </c>
      <c r="C155" t="s">
        <v>53</v>
      </c>
      <c r="D155" t="s">
        <v>54</v>
      </c>
      <c r="E155" t="s">
        <v>71</v>
      </c>
      <c r="F155" t="s">
        <v>116</v>
      </c>
      <c r="G155">
        <f t="shared" si="79"/>
        <v>0</v>
      </c>
      <c r="H155">
        <f t="shared" si="79"/>
        <v>1</v>
      </c>
      <c r="I155">
        <f t="shared" si="79"/>
        <v>0</v>
      </c>
      <c r="J155">
        <f t="shared" si="79"/>
        <v>0</v>
      </c>
      <c r="K155">
        <f t="shared" si="67"/>
        <v>1</v>
      </c>
      <c r="L155" t="s">
        <v>96</v>
      </c>
      <c r="M155" t="s">
        <v>138</v>
      </c>
      <c r="N155" t="str">
        <f t="shared" si="68"/>
        <v>India</v>
      </c>
      <c r="O155" t="s">
        <v>59</v>
      </c>
      <c r="P155" t="s">
        <v>60</v>
      </c>
      <c r="Q155">
        <v>1</v>
      </c>
      <c r="R155">
        <v>0</v>
      </c>
      <c r="S155">
        <v>1</v>
      </c>
      <c r="T155">
        <v>2</v>
      </c>
      <c r="U155">
        <v>4</v>
      </c>
      <c r="V155">
        <v>4</v>
      </c>
      <c r="W155">
        <v>3</v>
      </c>
      <c r="X155">
        <f t="shared" si="69"/>
        <v>0</v>
      </c>
      <c r="Y155">
        <f t="shared" si="70"/>
        <v>-4.1666666666666664E-2</v>
      </c>
      <c r="Z155">
        <v>4</v>
      </c>
      <c r="AA155">
        <v>5</v>
      </c>
      <c r="AB155">
        <v>3</v>
      </c>
      <c r="AC155">
        <v>6</v>
      </c>
      <c r="AD155">
        <v>3</v>
      </c>
      <c r="AE155">
        <v>5</v>
      </c>
      <c r="AF155">
        <v>4</v>
      </c>
      <c r="AG155">
        <v>2</v>
      </c>
      <c r="AH155">
        <v>4</v>
      </c>
      <c r="AI155" s="35">
        <v>4</v>
      </c>
      <c r="AJ155">
        <v>5</v>
      </c>
      <c r="AK155">
        <v>4</v>
      </c>
      <c r="AL155">
        <v>3</v>
      </c>
      <c r="AM155">
        <v>5</v>
      </c>
      <c r="AN155">
        <v>5</v>
      </c>
      <c r="AO155">
        <v>3</v>
      </c>
      <c r="AP155">
        <v>4</v>
      </c>
      <c r="AQ155">
        <v>1</v>
      </c>
      <c r="AR155">
        <v>2</v>
      </c>
      <c r="AS155">
        <v>3</v>
      </c>
      <c r="AT155">
        <v>3</v>
      </c>
      <c r="AU155">
        <v>3</v>
      </c>
      <c r="AV155">
        <f t="shared" si="71"/>
        <v>2.4</v>
      </c>
      <c r="AW155">
        <v>6</v>
      </c>
      <c r="AX155">
        <v>0</v>
      </c>
      <c r="AY155">
        <f t="shared" si="65"/>
        <v>4.125</v>
      </c>
      <c r="AZ155">
        <f t="shared" si="84"/>
        <v>1</v>
      </c>
      <c r="BA155">
        <f t="shared" si="82"/>
        <v>4.25</v>
      </c>
      <c r="BB155">
        <f t="shared" si="85"/>
        <v>1</v>
      </c>
      <c r="BC155" t="s">
        <v>61</v>
      </c>
      <c r="BD155" t="s">
        <v>139</v>
      </c>
      <c r="BE155" t="s">
        <v>140</v>
      </c>
      <c r="BF155">
        <v>1</v>
      </c>
      <c r="BH155">
        <f t="shared" si="61"/>
        <v>1</v>
      </c>
      <c r="BI155">
        <v>1</v>
      </c>
      <c r="BJ155">
        <v>2</v>
      </c>
      <c r="BK155">
        <v>1</v>
      </c>
      <c r="BL155" t="s">
        <v>141</v>
      </c>
      <c r="BM155" t="s">
        <v>65</v>
      </c>
      <c r="BN155" s="1">
        <v>3.1365740740740742E-3</v>
      </c>
      <c r="BP155" s="5" t="s">
        <v>1041</v>
      </c>
      <c r="BR155" s="11" t="b">
        <f t="shared" si="81"/>
        <v>0</v>
      </c>
      <c r="BS155" s="11" t="b">
        <f t="shared" si="81"/>
        <v>0</v>
      </c>
      <c r="BT155" s="11" t="b">
        <f t="shared" si="81"/>
        <v>0</v>
      </c>
      <c r="BU155" s="11" t="b">
        <f t="shared" si="81"/>
        <v>0</v>
      </c>
      <c r="BV155" s="11" t="b">
        <f t="shared" si="88"/>
        <v>0</v>
      </c>
      <c r="BW155" s="11" t="b">
        <f t="shared" si="88"/>
        <v>0</v>
      </c>
      <c r="BZ155" s="11" t="b">
        <f t="shared" si="75"/>
        <v>0</v>
      </c>
      <c r="CA155" s="11" t="b">
        <f t="shared" si="76"/>
        <v>0</v>
      </c>
      <c r="CB155" s="11" t="b">
        <f t="shared" si="86"/>
        <v>0</v>
      </c>
      <c r="CC155" s="11" t="b">
        <f t="shared" si="86"/>
        <v>0</v>
      </c>
      <c r="CD155" s="11" t="b">
        <f t="shared" si="86"/>
        <v>0</v>
      </c>
      <c r="CE155" s="11" t="b">
        <f t="shared" si="86"/>
        <v>0</v>
      </c>
      <c r="CF155" s="11" t="b">
        <f t="shared" si="86"/>
        <v>0</v>
      </c>
      <c r="CG155" s="11" t="b">
        <f t="shared" si="86"/>
        <v>0</v>
      </c>
      <c r="CH155" s="11" t="b">
        <f t="shared" si="86"/>
        <v>0</v>
      </c>
      <c r="CI155" s="11" t="b">
        <f t="shared" si="86"/>
        <v>0</v>
      </c>
      <c r="CJ155" s="11" t="b">
        <f t="shared" si="86"/>
        <v>0</v>
      </c>
      <c r="CK155" s="11" t="b">
        <f t="shared" si="86"/>
        <v>0</v>
      </c>
      <c r="CL155" s="11" t="b">
        <f t="shared" si="86"/>
        <v>0</v>
      </c>
      <c r="CM155" s="11" t="b">
        <f t="shared" si="86"/>
        <v>0</v>
      </c>
      <c r="CN155" s="11" t="b">
        <f t="shared" si="86"/>
        <v>0</v>
      </c>
      <c r="CO155" s="11" t="b">
        <f t="shared" si="87"/>
        <v>0</v>
      </c>
      <c r="CP155" s="11" t="b">
        <f t="shared" si="78"/>
        <v>0</v>
      </c>
      <c r="CQ155" s="11" t="b">
        <f t="shared" si="77"/>
        <v>0</v>
      </c>
    </row>
    <row r="156" spans="1:96">
      <c r="A156" t="s">
        <v>142</v>
      </c>
      <c r="B156" t="s">
        <v>143</v>
      </c>
      <c r="C156" t="s">
        <v>53</v>
      </c>
      <c r="D156" t="s">
        <v>70</v>
      </c>
      <c r="E156" t="s">
        <v>144</v>
      </c>
      <c r="F156" t="s">
        <v>132</v>
      </c>
      <c r="G156">
        <f t="shared" si="79"/>
        <v>1</v>
      </c>
      <c r="H156">
        <f t="shared" si="79"/>
        <v>0</v>
      </c>
      <c r="I156">
        <f t="shared" si="79"/>
        <v>0</v>
      </c>
      <c r="J156">
        <f t="shared" si="79"/>
        <v>0</v>
      </c>
      <c r="K156">
        <f t="shared" si="67"/>
        <v>1</v>
      </c>
      <c r="L156" t="s">
        <v>96</v>
      </c>
      <c r="M156" t="s">
        <v>84</v>
      </c>
      <c r="N156" t="str">
        <f t="shared" si="68"/>
        <v>United States</v>
      </c>
      <c r="O156" t="s">
        <v>59</v>
      </c>
      <c r="P156" t="s">
        <v>60</v>
      </c>
      <c r="Q156">
        <v>3</v>
      </c>
      <c r="R156">
        <v>1</v>
      </c>
      <c r="S156">
        <v>0</v>
      </c>
      <c r="T156">
        <v>1</v>
      </c>
      <c r="U156">
        <v>0</v>
      </c>
      <c r="V156">
        <v>2</v>
      </c>
      <c r="W156">
        <v>0</v>
      </c>
      <c r="X156">
        <f t="shared" si="69"/>
        <v>4.1666666666666664E-2</v>
      </c>
      <c r="Y156">
        <f t="shared" si="70"/>
        <v>0.125</v>
      </c>
      <c r="Z156">
        <v>1</v>
      </c>
      <c r="AA156">
        <v>3</v>
      </c>
      <c r="AB156">
        <v>1</v>
      </c>
      <c r="AC156">
        <v>3</v>
      </c>
      <c r="AD156">
        <v>0</v>
      </c>
      <c r="AE156">
        <v>5</v>
      </c>
      <c r="AF156">
        <v>0</v>
      </c>
      <c r="AG156">
        <v>6</v>
      </c>
      <c r="AH156">
        <v>0</v>
      </c>
      <c r="AI156" s="35">
        <v>1</v>
      </c>
      <c r="AJ156">
        <v>3</v>
      </c>
      <c r="AK156">
        <v>0</v>
      </c>
      <c r="AL156">
        <v>0</v>
      </c>
      <c r="AM156">
        <v>5</v>
      </c>
      <c r="AN156">
        <v>0</v>
      </c>
      <c r="AO156">
        <v>3</v>
      </c>
      <c r="AP156">
        <v>1</v>
      </c>
      <c r="AQ156">
        <v>0</v>
      </c>
      <c r="AR156">
        <v>0</v>
      </c>
      <c r="AS156">
        <v>0</v>
      </c>
      <c r="AT156">
        <v>0</v>
      </c>
      <c r="AU156">
        <v>0</v>
      </c>
      <c r="AV156">
        <f t="shared" si="71"/>
        <v>0</v>
      </c>
      <c r="AW156">
        <v>6</v>
      </c>
      <c r="AX156">
        <v>1</v>
      </c>
      <c r="AY156">
        <f t="shared" si="65"/>
        <v>1.625</v>
      </c>
      <c r="AZ156">
        <f t="shared" si="84"/>
        <v>0</v>
      </c>
      <c r="BA156">
        <f t="shared" si="82"/>
        <v>1.625</v>
      </c>
      <c r="BB156">
        <f t="shared" si="85"/>
        <v>0</v>
      </c>
      <c r="BC156" t="s">
        <v>145</v>
      </c>
      <c r="BD156" t="s">
        <v>146</v>
      </c>
      <c r="BE156" t="s">
        <v>147</v>
      </c>
      <c r="BF156">
        <v>0</v>
      </c>
      <c r="BG156">
        <v>0</v>
      </c>
      <c r="BH156">
        <f t="shared" si="61"/>
        <v>0</v>
      </c>
      <c r="BI156">
        <v>1</v>
      </c>
      <c r="BJ156">
        <v>5</v>
      </c>
      <c r="BK156">
        <v>1</v>
      </c>
      <c r="BL156" t="s">
        <v>148</v>
      </c>
      <c r="BM156" t="s">
        <v>149</v>
      </c>
      <c r="BN156" s="1">
        <v>2.7662037037037034E-3</v>
      </c>
      <c r="BO156" t="s">
        <v>150</v>
      </c>
      <c r="BP156" s="5" t="s">
        <v>1042</v>
      </c>
      <c r="BR156" s="11" t="b">
        <f t="shared" si="81"/>
        <v>0</v>
      </c>
      <c r="BS156" s="11" t="b">
        <f t="shared" si="81"/>
        <v>0</v>
      </c>
      <c r="BT156" s="11" t="b">
        <f t="shared" si="81"/>
        <v>0</v>
      </c>
      <c r="BU156" s="11" t="b">
        <f t="shared" si="81"/>
        <v>0</v>
      </c>
      <c r="BV156" s="11" t="b">
        <f t="shared" si="88"/>
        <v>0</v>
      </c>
      <c r="BW156" s="11" t="b">
        <f t="shared" si="88"/>
        <v>0</v>
      </c>
      <c r="BX156" s="5" t="s">
        <v>1047</v>
      </c>
      <c r="BY156" s="5" t="s">
        <v>1062</v>
      </c>
      <c r="BZ156" s="11" t="b">
        <f t="shared" si="75"/>
        <v>0</v>
      </c>
      <c r="CA156" s="11" t="b">
        <f t="shared" si="76"/>
        <v>0</v>
      </c>
      <c r="CB156" s="11" t="b">
        <f t="shared" si="86"/>
        <v>1</v>
      </c>
      <c r="CC156" s="11" t="b">
        <f t="shared" si="86"/>
        <v>0</v>
      </c>
      <c r="CD156" s="11" t="b">
        <f t="shared" si="86"/>
        <v>0</v>
      </c>
      <c r="CE156" s="11" t="b">
        <f t="shared" si="86"/>
        <v>0</v>
      </c>
      <c r="CF156" s="11" t="b">
        <f t="shared" si="86"/>
        <v>0</v>
      </c>
      <c r="CG156" s="11" t="b">
        <f t="shared" si="86"/>
        <v>0</v>
      </c>
      <c r="CH156" s="11" t="b">
        <f t="shared" si="86"/>
        <v>0</v>
      </c>
      <c r="CI156" s="11" t="b">
        <f t="shared" si="86"/>
        <v>0</v>
      </c>
      <c r="CJ156" s="11" t="b">
        <f t="shared" si="86"/>
        <v>0</v>
      </c>
      <c r="CK156" s="11" t="b">
        <f t="shared" si="86"/>
        <v>0</v>
      </c>
      <c r="CL156" s="11" t="b">
        <f t="shared" si="86"/>
        <v>0</v>
      </c>
      <c r="CM156" s="11" t="b">
        <f t="shared" si="86"/>
        <v>0</v>
      </c>
      <c r="CN156" s="11" t="b">
        <f t="shared" si="86"/>
        <v>0</v>
      </c>
      <c r="CO156" s="11" t="b">
        <f t="shared" si="87"/>
        <v>0</v>
      </c>
      <c r="CP156" s="11" t="b">
        <f t="shared" si="78"/>
        <v>0</v>
      </c>
      <c r="CQ156" s="11" t="b">
        <f t="shared" si="77"/>
        <v>1</v>
      </c>
      <c r="CR156" t="s">
        <v>151</v>
      </c>
    </row>
    <row r="157" spans="1:96">
      <c r="A157" t="s">
        <v>152</v>
      </c>
      <c r="B157" t="s">
        <v>153</v>
      </c>
      <c r="C157" t="s">
        <v>53</v>
      </c>
      <c r="D157" t="s">
        <v>54</v>
      </c>
      <c r="E157" t="s">
        <v>144</v>
      </c>
      <c r="F157" t="s">
        <v>56</v>
      </c>
      <c r="G157">
        <f t="shared" si="79"/>
        <v>0</v>
      </c>
      <c r="H157">
        <f t="shared" si="79"/>
        <v>0</v>
      </c>
      <c r="I157">
        <f t="shared" si="79"/>
        <v>0</v>
      </c>
      <c r="J157">
        <f t="shared" si="79"/>
        <v>1</v>
      </c>
      <c r="K157">
        <f t="shared" si="67"/>
        <v>1</v>
      </c>
      <c r="L157" t="s">
        <v>72</v>
      </c>
      <c r="M157" t="s">
        <v>84</v>
      </c>
      <c r="N157" t="str">
        <f t="shared" si="68"/>
        <v>United States</v>
      </c>
      <c r="O157" t="s">
        <v>74</v>
      </c>
      <c r="P157" t="s">
        <v>60</v>
      </c>
      <c r="Q157">
        <v>0</v>
      </c>
      <c r="R157">
        <v>4</v>
      </c>
      <c r="S157">
        <v>0</v>
      </c>
      <c r="T157">
        <v>0</v>
      </c>
      <c r="U157">
        <v>0</v>
      </c>
      <c r="V157">
        <v>5</v>
      </c>
      <c r="W157">
        <v>0</v>
      </c>
      <c r="X157">
        <f t="shared" si="69"/>
        <v>-0.16666666666666666</v>
      </c>
      <c r="Y157">
        <f t="shared" si="70"/>
        <v>0.20833333333333334</v>
      </c>
      <c r="Z157">
        <v>4</v>
      </c>
      <c r="AA157">
        <v>5</v>
      </c>
      <c r="AB157">
        <v>5</v>
      </c>
      <c r="AC157">
        <v>5</v>
      </c>
      <c r="AD157">
        <v>3</v>
      </c>
      <c r="AE157">
        <v>5</v>
      </c>
      <c r="AF157">
        <v>2</v>
      </c>
      <c r="AG157">
        <v>3</v>
      </c>
      <c r="AH157">
        <v>3</v>
      </c>
      <c r="AI157" s="35">
        <v>4</v>
      </c>
      <c r="AJ157">
        <v>6</v>
      </c>
      <c r="AK157">
        <v>5</v>
      </c>
      <c r="AL157">
        <v>5</v>
      </c>
      <c r="AM157">
        <v>6</v>
      </c>
      <c r="AN157">
        <v>5</v>
      </c>
      <c r="AO157">
        <v>6</v>
      </c>
      <c r="AP157">
        <v>4</v>
      </c>
      <c r="AQ157">
        <v>4</v>
      </c>
      <c r="AR157">
        <v>4</v>
      </c>
      <c r="AS157">
        <v>5</v>
      </c>
      <c r="AT157">
        <v>4</v>
      </c>
      <c r="AU157">
        <v>4</v>
      </c>
      <c r="AV157">
        <f t="shared" si="71"/>
        <v>4.2</v>
      </c>
      <c r="AW157">
        <v>6</v>
      </c>
      <c r="AX157">
        <v>1</v>
      </c>
      <c r="AY157">
        <f t="shared" si="65"/>
        <v>5.125</v>
      </c>
      <c r="AZ157">
        <f t="shared" si="84"/>
        <v>1</v>
      </c>
      <c r="BA157">
        <f t="shared" si="82"/>
        <v>4</v>
      </c>
      <c r="BB157">
        <f t="shared" si="85"/>
        <v>1</v>
      </c>
      <c r="BC157" t="s">
        <v>86</v>
      </c>
      <c r="BD157" t="s">
        <v>154</v>
      </c>
      <c r="BE157" t="s">
        <v>155</v>
      </c>
      <c r="BF157">
        <v>2</v>
      </c>
      <c r="BH157">
        <f t="shared" si="61"/>
        <v>2</v>
      </c>
      <c r="BI157">
        <v>1</v>
      </c>
      <c r="BJ157">
        <v>4</v>
      </c>
      <c r="BK157">
        <v>1</v>
      </c>
      <c r="BL157" t="s">
        <v>156</v>
      </c>
      <c r="BM157" t="s">
        <v>157</v>
      </c>
      <c r="BN157" s="1">
        <v>2.7083333333333334E-3</v>
      </c>
      <c r="BP157" s="5" t="s">
        <v>1041</v>
      </c>
      <c r="BR157" s="11" t="b">
        <f t="shared" si="81"/>
        <v>0</v>
      </c>
      <c r="BS157" s="11" t="b">
        <f t="shared" si="81"/>
        <v>0</v>
      </c>
      <c r="BT157" s="11" t="b">
        <f t="shared" si="81"/>
        <v>0</v>
      </c>
      <c r="BU157" s="11" t="b">
        <f t="shared" si="81"/>
        <v>0</v>
      </c>
      <c r="BV157" s="11" t="b">
        <f t="shared" si="88"/>
        <v>0</v>
      </c>
      <c r="BW157" s="11" t="b">
        <f t="shared" si="88"/>
        <v>0</v>
      </c>
      <c r="BZ157" s="11" t="b">
        <f t="shared" si="75"/>
        <v>0</v>
      </c>
      <c r="CA157" s="11" t="b">
        <f t="shared" si="76"/>
        <v>0</v>
      </c>
      <c r="CB157" s="11" t="b">
        <f t="shared" si="86"/>
        <v>0</v>
      </c>
      <c r="CC157" s="11" t="b">
        <f t="shared" si="86"/>
        <v>0</v>
      </c>
      <c r="CD157" s="11" t="b">
        <f t="shared" si="86"/>
        <v>0</v>
      </c>
      <c r="CE157" s="11" t="b">
        <f t="shared" si="86"/>
        <v>0</v>
      </c>
      <c r="CF157" s="11" t="b">
        <f t="shared" si="86"/>
        <v>0</v>
      </c>
      <c r="CG157" s="11" t="b">
        <f t="shared" si="86"/>
        <v>0</v>
      </c>
      <c r="CH157" s="11" t="b">
        <f t="shared" si="86"/>
        <v>0</v>
      </c>
      <c r="CI157" s="11" t="b">
        <f t="shared" si="86"/>
        <v>0</v>
      </c>
      <c r="CJ157" s="11" t="b">
        <f t="shared" si="86"/>
        <v>0</v>
      </c>
      <c r="CK157" s="11" t="b">
        <f t="shared" si="86"/>
        <v>0</v>
      </c>
      <c r="CL157" s="11" t="b">
        <f t="shared" si="86"/>
        <v>0</v>
      </c>
      <c r="CM157" s="11" t="b">
        <f t="shared" si="86"/>
        <v>0</v>
      </c>
      <c r="CN157" s="11" t="b">
        <f t="shared" si="86"/>
        <v>0</v>
      </c>
      <c r="CO157" s="11" t="b">
        <f t="shared" si="87"/>
        <v>0</v>
      </c>
      <c r="CP157" s="11" t="b">
        <f t="shared" si="78"/>
        <v>0</v>
      </c>
      <c r="CQ157" s="11" t="b">
        <f t="shared" si="77"/>
        <v>0</v>
      </c>
    </row>
    <row r="158" spans="1:96">
      <c r="A158" t="s">
        <v>158</v>
      </c>
      <c r="B158" t="s">
        <v>159</v>
      </c>
      <c r="C158" t="s">
        <v>53</v>
      </c>
      <c r="D158" t="s">
        <v>70</v>
      </c>
      <c r="E158" t="s">
        <v>82</v>
      </c>
      <c r="F158" t="s">
        <v>132</v>
      </c>
      <c r="G158">
        <f t="shared" si="79"/>
        <v>1</v>
      </c>
      <c r="H158">
        <f t="shared" si="79"/>
        <v>0</v>
      </c>
      <c r="I158">
        <f t="shared" si="79"/>
        <v>0</v>
      </c>
      <c r="J158">
        <f t="shared" si="79"/>
        <v>0</v>
      </c>
      <c r="K158">
        <f t="shared" si="67"/>
        <v>1</v>
      </c>
      <c r="L158" t="s">
        <v>96</v>
      </c>
      <c r="M158" t="s">
        <v>125</v>
      </c>
      <c r="N158" t="str">
        <f t="shared" si="68"/>
        <v>United Kingdom</v>
      </c>
      <c r="O158" t="s">
        <v>74</v>
      </c>
      <c r="P158" t="s">
        <v>98</v>
      </c>
      <c r="Q158">
        <v>4</v>
      </c>
      <c r="R158">
        <v>5</v>
      </c>
      <c r="S158">
        <v>5</v>
      </c>
      <c r="T158">
        <v>4</v>
      </c>
      <c r="U158">
        <v>3</v>
      </c>
      <c r="V158">
        <v>5</v>
      </c>
      <c r="W158">
        <v>2</v>
      </c>
      <c r="X158">
        <f t="shared" si="69"/>
        <v>0</v>
      </c>
      <c r="Y158">
        <f t="shared" si="70"/>
        <v>0.16666666666666666</v>
      </c>
      <c r="Z158">
        <v>6</v>
      </c>
      <c r="AA158">
        <v>6</v>
      </c>
      <c r="AB158">
        <v>4</v>
      </c>
      <c r="AC158">
        <v>6</v>
      </c>
      <c r="AD158">
        <v>4</v>
      </c>
      <c r="AE158">
        <v>6</v>
      </c>
      <c r="AF158">
        <v>2</v>
      </c>
      <c r="AG158">
        <v>5</v>
      </c>
      <c r="AH158">
        <v>1</v>
      </c>
      <c r="AI158" s="35">
        <v>1</v>
      </c>
      <c r="AJ158">
        <v>6</v>
      </c>
      <c r="AK158">
        <v>6</v>
      </c>
      <c r="AL158">
        <v>4</v>
      </c>
      <c r="AM158">
        <v>6</v>
      </c>
      <c r="AN158">
        <v>1</v>
      </c>
      <c r="AO158">
        <v>6</v>
      </c>
      <c r="AP158">
        <v>6</v>
      </c>
      <c r="AQ158">
        <v>1</v>
      </c>
      <c r="AR158">
        <v>2</v>
      </c>
      <c r="AS158">
        <v>1</v>
      </c>
      <c r="AT158">
        <v>1</v>
      </c>
      <c r="AU158">
        <v>1</v>
      </c>
      <c r="AV158">
        <f t="shared" si="71"/>
        <v>1.2</v>
      </c>
      <c r="AW158">
        <v>6</v>
      </c>
      <c r="AX158">
        <v>0</v>
      </c>
      <c r="AY158">
        <f t="shared" si="65"/>
        <v>4.5</v>
      </c>
      <c r="AZ158">
        <f t="shared" si="84"/>
        <v>1</v>
      </c>
      <c r="BA158">
        <f t="shared" si="82"/>
        <v>4.375</v>
      </c>
      <c r="BB158">
        <f t="shared" si="85"/>
        <v>1</v>
      </c>
      <c r="BC158" t="s">
        <v>86</v>
      </c>
      <c r="BD158" t="s">
        <v>160</v>
      </c>
      <c r="BE158" t="s">
        <v>161</v>
      </c>
      <c r="BF158">
        <v>2</v>
      </c>
      <c r="BH158">
        <f t="shared" si="61"/>
        <v>2</v>
      </c>
      <c r="BI158">
        <v>1</v>
      </c>
      <c r="BJ158">
        <v>5</v>
      </c>
      <c r="BK158">
        <v>1</v>
      </c>
      <c r="BL158" t="s">
        <v>156</v>
      </c>
      <c r="BM158" t="s">
        <v>157</v>
      </c>
      <c r="BN158" s="1">
        <v>7.6504629629629631E-3</v>
      </c>
      <c r="BO158" t="s">
        <v>162</v>
      </c>
      <c r="BP158" s="5" t="s">
        <v>1042</v>
      </c>
      <c r="BR158" s="11" t="b">
        <f t="shared" si="81"/>
        <v>0</v>
      </c>
      <c r="BS158" s="11" t="b">
        <f t="shared" si="81"/>
        <v>0</v>
      </c>
      <c r="BT158" s="11" t="b">
        <f t="shared" si="81"/>
        <v>0</v>
      </c>
      <c r="BU158" s="11" t="b">
        <f t="shared" si="81"/>
        <v>0</v>
      </c>
      <c r="BV158" s="11" t="b">
        <f t="shared" si="88"/>
        <v>0</v>
      </c>
      <c r="BW158" s="11" t="b">
        <f t="shared" si="88"/>
        <v>0</v>
      </c>
      <c r="BX158" s="5" t="s">
        <v>1047</v>
      </c>
      <c r="BY158" s="5" t="s">
        <v>1130</v>
      </c>
      <c r="BZ158" s="11" t="b">
        <f t="shared" si="75"/>
        <v>0</v>
      </c>
      <c r="CA158" s="11" t="b">
        <f t="shared" si="76"/>
        <v>0</v>
      </c>
      <c r="CB158" s="11" t="b">
        <f t="shared" si="86"/>
        <v>1</v>
      </c>
      <c r="CC158" s="11" t="b">
        <f t="shared" si="86"/>
        <v>0</v>
      </c>
      <c r="CD158" s="11" t="b">
        <f t="shared" si="86"/>
        <v>0</v>
      </c>
      <c r="CE158" s="11" t="b">
        <f t="shared" si="86"/>
        <v>0</v>
      </c>
      <c r="CF158" s="11" t="b">
        <f t="shared" si="86"/>
        <v>0</v>
      </c>
      <c r="CG158" s="11" t="b">
        <f t="shared" si="86"/>
        <v>0</v>
      </c>
      <c r="CH158" s="11" t="b">
        <f t="shared" si="86"/>
        <v>0</v>
      </c>
      <c r="CI158" s="11" t="b">
        <f t="shared" si="86"/>
        <v>0</v>
      </c>
      <c r="CJ158" s="11" t="b">
        <f t="shared" si="86"/>
        <v>0</v>
      </c>
      <c r="CK158" s="11" t="b">
        <f t="shared" si="86"/>
        <v>0</v>
      </c>
      <c r="CL158" s="11" t="b">
        <f t="shared" si="86"/>
        <v>0</v>
      </c>
      <c r="CM158" s="11" t="b">
        <f t="shared" si="86"/>
        <v>0</v>
      </c>
      <c r="CN158" s="11" t="b">
        <f t="shared" si="86"/>
        <v>0</v>
      </c>
      <c r="CO158" s="11" t="b">
        <f t="shared" si="87"/>
        <v>0</v>
      </c>
      <c r="CP158" s="11" t="b">
        <f t="shared" si="78"/>
        <v>0</v>
      </c>
      <c r="CQ158" s="11" t="b">
        <f t="shared" si="77"/>
        <v>0</v>
      </c>
      <c r="CR158" t="s">
        <v>163</v>
      </c>
    </row>
    <row r="159" spans="1:96">
      <c r="A159" t="s">
        <v>164</v>
      </c>
      <c r="B159" t="s">
        <v>165</v>
      </c>
      <c r="C159" t="s">
        <v>53</v>
      </c>
      <c r="D159" t="s">
        <v>54</v>
      </c>
      <c r="E159" t="s">
        <v>144</v>
      </c>
      <c r="F159" t="s">
        <v>116</v>
      </c>
      <c r="G159">
        <f t="shared" si="79"/>
        <v>0</v>
      </c>
      <c r="H159">
        <f t="shared" si="79"/>
        <v>1</v>
      </c>
      <c r="I159">
        <f t="shared" si="79"/>
        <v>0</v>
      </c>
      <c r="J159">
        <f t="shared" si="79"/>
        <v>0</v>
      </c>
      <c r="K159">
        <f t="shared" si="67"/>
        <v>1</v>
      </c>
      <c r="L159" t="s">
        <v>96</v>
      </c>
      <c r="M159" t="s">
        <v>125</v>
      </c>
      <c r="N159" t="str">
        <f t="shared" si="68"/>
        <v>United Kingdom</v>
      </c>
      <c r="O159" t="s">
        <v>74</v>
      </c>
      <c r="P159" t="s">
        <v>98</v>
      </c>
      <c r="Q159">
        <v>3</v>
      </c>
      <c r="R159">
        <v>5</v>
      </c>
      <c r="S159">
        <v>4</v>
      </c>
      <c r="T159">
        <v>4</v>
      </c>
      <c r="U159">
        <v>4</v>
      </c>
      <c r="V159">
        <v>5</v>
      </c>
      <c r="W159">
        <v>4</v>
      </c>
      <c r="X159">
        <f t="shared" si="69"/>
        <v>-8.3333333333333329E-2</v>
      </c>
      <c r="Y159">
        <f t="shared" si="70"/>
        <v>4.1666666666666664E-2</v>
      </c>
      <c r="Z159">
        <v>4</v>
      </c>
      <c r="AA159">
        <v>5</v>
      </c>
      <c r="AB159">
        <v>2</v>
      </c>
      <c r="AC159">
        <v>4</v>
      </c>
      <c r="AD159">
        <v>4</v>
      </c>
      <c r="AE159">
        <v>4</v>
      </c>
      <c r="AF159">
        <v>3</v>
      </c>
      <c r="AG159">
        <v>2</v>
      </c>
      <c r="AH159">
        <v>4</v>
      </c>
      <c r="AI159" s="35">
        <v>2</v>
      </c>
      <c r="AJ159">
        <v>1</v>
      </c>
      <c r="AK159">
        <v>4</v>
      </c>
      <c r="AL159">
        <v>1</v>
      </c>
      <c r="AM159">
        <v>4</v>
      </c>
      <c r="AN159">
        <v>2</v>
      </c>
      <c r="AO159">
        <v>4</v>
      </c>
      <c r="AP159">
        <v>1</v>
      </c>
      <c r="AQ159">
        <v>3</v>
      </c>
      <c r="AR159">
        <v>3</v>
      </c>
      <c r="AS159">
        <v>3</v>
      </c>
      <c r="AT159">
        <v>3</v>
      </c>
      <c r="AU159">
        <v>3</v>
      </c>
      <c r="AV159">
        <f t="shared" si="71"/>
        <v>3</v>
      </c>
      <c r="AW159">
        <v>6</v>
      </c>
      <c r="AX159">
        <v>1</v>
      </c>
      <c r="AY159">
        <f t="shared" si="65"/>
        <v>2.375</v>
      </c>
      <c r="AZ159">
        <f t="shared" si="84"/>
        <v>0</v>
      </c>
      <c r="BA159">
        <f t="shared" si="82"/>
        <v>3.75</v>
      </c>
      <c r="BB159">
        <f t="shared" si="85"/>
        <v>1</v>
      </c>
      <c r="BC159" t="s">
        <v>86</v>
      </c>
      <c r="BD159" t="s">
        <v>166</v>
      </c>
      <c r="BE159" t="s">
        <v>167</v>
      </c>
      <c r="BF159">
        <v>0</v>
      </c>
      <c r="BG159">
        <v>1</v>
      </c>
      <c r="BH159">
        <f t="shared" si="61"/>
        <v>1</v>
      </c>
      <c r="BI159">
        <v>1</v>
      </c>
      <c r="BJ159">
        <v>5</v>
      </c>
      <c r="BK159">
        <v>1</v>
      </c>
      <c r="BL159" t="s">
        <v>168</v>
      </c>
      <c r="BM159" t="s">
        <v>90</v>
      </c>
      <c r="BN159" s="1">
        <v>4.3518518518518515E-3</v>
      </c>
      <c r="BO159" t="s">
        <v>169</v>
      </c>
      <c r="BP159" s="5" t="s">
        <v>1041</v>
      </c>
      <c r="BR159" s="11" t="b">
        <f t="shared" si="81"/>
        <v>0</v>
      </c>
      <c r="BS159" s="11" t="b">
        <f t="shared" si="81"/>
        <v>0</v>
      </c>
      <c r="BT159" s="11" t="b">
        <f t="shared" si="81"/>
        <v>0</v>
      </c>
      <c r="BU159" s="11" t="b">
        <f t="shared" si="81"/>
        <v>0</v>
      </c>
      <c r="BV159" s="11" t="b">
        <f t="shared" si="88"/>
        <v>0</v>
      </c>
      <c r="BW159" s="11" t="b">
        <f t="shared" si="88"/>
        <v>0</v>
      </c>
      <c r="BZ159" s="11" t="b">
        <f t="shared" si="75"/>
        <v>0</v>
      </c>
      <c r="CA159" s="11" t="b">
        <f t="shared" si="76"/>
        <v>0</v>
      </c>
      <c r="CB159" s="11" t="b">
        <f t="shared" si="86"/>
        <v>0</v>
      </c>
      <c r="CC159" s="11" t="b">
        <f t="shared" si="86"/>
        <v>0</v>
      </c>
      <c r="CD159" s="11" t="b">
        <f t="shared" si="86"/>
        <v>0</v>
      </c>
      <c r="CE159" s="11" t="b">
        <f t="shared" si="86"/>
        <v>0</v>
      </c>
      <c r="CF159" s="11" t="b">
        <f t="shared" si="86"/>
        <v>0</v>
      </c>
      <c r="CG159" s="11" t="b">
        <f t="shared" si="86"/>
        <v>0</v>
      </c>
      <c r="CH159" s="11" t="b">
        <f t="shared" si="86"/>
        <v>0</v>
      </c>
      <c r="CI159" s="11" t="b">
        <f t="shared" si="86"/>
        <v>0</v>
      </c>
      <c r="CJ159" s="11" t="b">
        <f t="shared" si="86"/>
        <v>0</v>
      </c>
      <c r="CK159" s="11" t="b">
        <f t="shared" si="86"/>
        <v>0</v>
      </c>
      <c r="CL159" s="11" t="b">
        <f t="shared" si="86"/>
        <v>0</v>
      </c>
      <c r="CM159" s="11" t="b">
        <f t="shared" si="86"/>
        <v>0</v>
      </c>
      <c r="CN159" s="11" t="b">
        <f t="shared" si="86"/>
        <v>0</v>
      </c>
      <c r="CO159" s="11" t="b">
        <f t="shared" si="87"/>
        <v>0</v>
      </c>
      <c r="CP159" s="11" t="b">
        <f t="shared" si="78"/>
        <v>0</v>
      </c>
      <c r="CQ159" s="11" t="b">
        <f t="shared" si="77"/>
        <v>0</v>
      </c>
      <c r="CR159" t="s">
        <v>169</v>
      </c>
    </row>
    <row r="160" spans="1:96">
      <c r="A160" t="s">
        <v>170</v>
      </c>
      <c r="B160" t="s">
        <v>171</v>
      </c>
      <c r="C160" t="s">
        <v>53</v>
      </c>
      <c r="D160" t="s">
        <v>70</v>
      </c>
      <c r="E160" t="s">
        <v>82</v>
      </c>
      <c r="F160" t="s">
        <v>56</v>
      </c>
      <c r="G160">
        <f t="shared" si="79"/>
        <v>0</v>
      </c>
      <c r="H160">
        <f t="shared" si="79"/>
        <v>0</v>
      </c>
      <c r="I160">
        <f t="shared" si="79"/>
        <v>0</v>
      </c>
      <c r="J160">
        <f t="shared" si="79"/>
        <v>1</v>
      </c>
      <c r="K160">
        <f t="shared" si="67"/>
        <v>1</v>
      </c>
      <c r="L160" t="s">
        <v>72</v>
      </c>
      <c r="M160" t="s">
        <v>84</v>
      </c>
      <c r="N160" t="str">
        <f t="shared" si="68"/>
        <v>United States</v>
      </c>
      <c r="O160" t="s">
        <v>59</v>
      </c>
      <c r="P160" t="s">
        <v>60</v>
      </c>
      <c r="Q160">
        <v>3</v>
      </c>
      <c r="R160">
        <v>5</v>
      </c>
      <c r="S160">
        <v>4</v>
      </c>
      <c r="T160">
        <v>4</v>
      </c>
      <c r="U160">
        <v>1</v>
      </c>
      <c r="V160">
        <v>5</v>
      </c>
      <c r="W160">
        <v>1</v>
      </c>
      <c r="X160">
        <f t="shared" si="69"/>
        <v>-8.3333333333333329E-2</v>
      </c>
      <c r="Y160">
        <f t="shared" si="70"/>
        <v>0.29166666666666669</v>
      </c>
      <c r="Z160">
        <v>5</v>
      </c>
      <c r="AA160">
        <v>5</v>
      </c>
      <c r="AB160">
        <v>5</v>
      </c>
      <c r="AC160">
        <v>5</v>
      </c>
      <c r="AD160">
        <v>4</v>
      </c>
      <c r="AE160">
        <v>5</v>
      </c>
      <c r="AF160">
        <v>4</v>
      </c>
      <c r="AG160">
        <v>2</v>
      </c>
      <c r="AH160">
        <v>4</v>
      </c>
      <c r="AI160" s="35">
        <v>4</v>
      </c>
      <c r="AJ160">
        <v>3</v>
      </c>
      <c r="AK160">
        <v>5</v>
      </c>
      <c r="AL160">
        <v>4</v>
      </c>
      <c r="AM160">
        <v>5</v>
      </c>
      <c r="AN160">
        <v>4</v>
      </c>
      <c r="AO160">
        <v>4</v>
      </c>
      <c r="AP160">
        <v>2</v>
      </c>
      <c r="AQ160">
        <v>3</v>
      </c>
      <c r="AR160">
        <v>3</v>
      </c>
      <c r="AS160">
        <v>4</v>
      </c>
      <c r="AT160">
        <v>3</v>
      </c>
      <c r="AU160">
        <v>3</v>
      </c>
      <c r="AV160">
        <f t="shared" si="71"/>
        <v>3.2</v>
      </c>
      <c r="AW160">
        <v>6</v>
      </c>
      <c r="AX160">
        <v>0</v>
      </c>
      <c r="AY160">
        <f t="shared" si="65"/>
        <v>3.875</v>
      </c>
      <c r="AZ160">
        <f t="shared" si="84"/>
        <v>1</v>
      </c>
      <c r="BA160">
        <f t="shared" si="82"/>
        <v>4.625</v>
      </c>
      <c r="BB160">
        <f t="shared" si="85"/>
        <v>1</v>
      </c>
      <c r="BC160" t="s">
        <v>86</v>
      </c>
      <c r="BD160" t="s">
        <v>172</v>
      </c>
      <c r="BE160" t="s">
        <v>173</v>
      </c>
      <c r="BF160">
        <v>2</v>
      </c>
      <c r="BH160">
        <f t="shared" si="61"/>
        <v>2</v>
      </c>
      <c r="BI160">
        <v>1</v>
      </c>
      <c r="BJ160">
        <v>3</v>
      </c>
      <c r="BK160">
        <v>1</v>
      </c>
      <c r="BL160" t="s">
        <v>174</v>
      </c>
      <c r="BM160" t="s">
        <v>157</v>
      </c>
      <c r="BN160" s="1">
        <v>2.2453703703703702E-3</v>
      </c>
      <c r="BO160" t="s">
        <v>175</v>
      </c>
      <c r="BP160" s="5" t="s">
        <v>736</v>
      </c>
      <c r="BQ160" s="5" t="s">
        <v>1164</v>
      </c>
      <c r="BR160" s="11" t="b">
        <f t="shared" ref="BR160:BU179" si="89">ISNUMBER(SEARCH(BR$2,$BQ160))</f>
        <v>1</v>
      </c>
      <c r="BS160" s="11" t="b">
        <f t="shared" si="89"/>
        <v>1</v>
      </c>
      <c r="BT160" s="11" t="b">
        <f t="shared" si="89"/>
        <v>0</v>
      </c>
      <c r="BU160" s="11" t="b">
        <f t="shared" si="89"/>
        <v>0</v>
      </c>
      <c r="BV160" s="11" t="b">
        <f t="shared" si="88"/>
        <v>0</v>
      </c>
      <c r="BW160" s="11" t="b">
        <f t="shared" si="88"/>
        <v>0</v>
      </c>
      <c r="BZ160" s="11" t="b">
        <f t="shared" si="75"/>
        <v>0</v>
      </c>
      <c r="CA160" s="11" t="b">
        <f t="shared" si="76"/>
        <v>0</v>
      </c>
      <c r="CB160" s="11" t="b">
        <f t="shared" si="86"/>
        <v>0</v>
      </c>
      <c r="CC160" s="11" t="b">
        <f t="shared" si="86"/>
        <v>0</v>
      </c>
      <c r="CD160" s="11" t="b">
        <f t="shared" si="86"/>
        <v>0</v>
      </c>
      <c r="CE160" s="11" t="b">
        <f t="shared" si="86"/>
        <v>0</v>
      </c>
      <c r="CF160" s="11" t="b">
        <f t="shared" si="86"/>
        <v>0</v>
      </c>
      <c r="CG160" s="11" t="b">
        <f t="shared" si="86"/>
        <v>0</v>
      </c>
      <c r="CH160" s="11" t="b">
        <f t="shared" si="86"/>
        <v>0</v>
      </c>
      <c r="CI160" s="11" t="b">
        <f t="shared" si="86"/>
        <v>0</v>
      </c>
      <c r="CJ160" s="11" t="b">
        <f t="shared" si="86"/>
        <v>0</v>
      </c>
      <c r="CK160" s="11" t="b">
        <f t="shared" si="86"/>
        <v>0</v>
      </c>
      <c r="CL160" s="11" t="b">
        <f t="shared" si="86"/>
        <v>0</v>
      </c>
      <c r="CM160" s="11" t="b">
        <f t="shared" si="86"/>
        <v>0</v>
      </c>
      <c r="CN160" s="11" t="b">
        <f t="shared" si="86"/>
        <v>0</v>
      </c>
      <c r="CO160" s="11" t="b">
        <f t="shared" si="87"/>
        <v>0</v>
      </c>
      <c r="CP160" s="11" t="b">
        <f t="shared" si="78"/>
        <v>0</v>
      </c>
      <c r="CQ160" s="11" t="b">
        <f t="shared" si="77"/>
        <v>0</v>
      </c>
      <c r="CR160" t="s">
        <v>176</v>
      </c>
    </row>
    <row r="161" spans="1:96">
      <c r="A161" t="s">
        <v>177</v>
      </c>
      <c r="B161" t="s">
        <v>178</v>
      </c>
      <c r="C161" t="s">
        <v>53</v>
      </c>
      <c r="D161" t="s">
        <v>54</v>
      </c>
      <c r="E161" t="s">
        <v>71</v>
      </c>
      <c r="F161" t="s">
        <v>56</v>
      </c>
      <c r="G161">
        <f t="shared" si="79"/>
        <v>0</v>
      </c>
      <c r="H161">
        <f t="shared" si="79"/>
        <v>0</v>
      </c>
      <c r="I161">
        <f t="shared" si="79"/>
        <v>0</v>
      </c>
      <c r="J161">
        <f t="shared" si="79"/>
        <v>1</v>
      </c>
      <c r="K161">
        <f t="shared" si="67"/>
        <v>1</v>
      </c>
      <c r="L161" t="s">
        <v>96</v>
      </c>
      <c r="M161" t="s">
        <v>97</v>
      </c>
      <c r="N161" t="str">
        <f t="shared" si="68"/>
        <v>uk</v>
      </c>
      <c r="O161" t="s">
        <v>59</v>
      </c>
      <c r="P161" t="s">
        <v>98</v>
      </c>
      <c r="Q161">
        <v>4</v>
      </c>
      <c r="R161">
        <v>3</v>
      </c>
      <c r="S161">
        <v>4</v>
      </c>
      <c r="T161">
        <v>1</v>
      </c>
      <c r="U161">
        <v>5</v>
      </c>
      <c r="V161">
        <v>4</v>
      </c>
      <c r="W161">
        <v>4</v>
      </c>
      <c r="X161">
        <f t="shared" si="69"/>
        <v>0.16666666666666666</v>
      </c>
      <c r="Y161">
        <f t="shared" si="70"/>
        <v>-0.16666666666666666</v>
      </c>
      <c r="Z161">
        <v>6</v>
      </c>
      <c r="AA161">
        <v>6</v>
      </c>
      <c r="AB161">
        <v>6</v>
      </c>
      <c r="AC161">
        <v>6</v>
      </c>
      <c r="AD161">
        <v>5</v>
      </c>
      <c r="AE161">
        <v>6</v>
      </c>
      <c r="AF161">
        <v>6</v>
      </c>
      <c r="AG161">
        <v>0</v>
      </c>
      <c r="AH161">
        <v>6</v>
      </c>
      <c r="AI161" s="35">
        <v>6</v>
      </c>
      <c r="AJ161">
        <v>6</v>
      </c>
      <c r="AK161">
        <v>6</v>
      </c>
      <c r="AL161">
        <v>6</v>
      </c>
      <c r="AM161">
        <v>6</v>
      </c>
      <c r="AN161">
        <v>6</v>
      </c>
      <c r="AO161">
        <v>6</v>
      </c>
      <c r="AP161">
        <v>6</v>
      </c>
      <c r="AQ161">
        <v>4</v>
      </c>
      <c r="AR161">
        <v>4</v>
      </c>
      <c r="AS161">
        <v>4</v>
      </c>
      <c r="AT161">
        <v>4</v>
      </c>
      <c r="AU161">
        <v>4</v>
      </c>
      <c r="AV161">
        <f t="shared" si="71"/>
        <v>4</v>
      </c>
      <c r="AW161">
        <v>6</v>
      </c>
      <c r="AX161">
        <v>0</v>
      </c>
      <c r="AY161">
        <f t="shared" si="65"/>
        <v>6</v>
      </c>
      <c r="AZ161">
        <f t="shared" si="84"/>
        <v>1</v>
      </c>
      <c r="BA161">
        <f t="shared" si="82"/>
        <v>5.875</v>
      </c>
      <c r="BB161">
        <f t="shared" si="85"/>
        <v>1</v>
      </c>
      <c r="BC161" t="s">
        <v>61</v>
      </c>
      <c r="BD161" t="s">
        <v>179</v>
      </c>
      <c r="BE161" t="s">
        <v>180</v>
      </c>
      <c r="BF161">
        <v>0</v>
      </c>
      <c r="BG161">
        <v>2</v>
      </c>
      <c r="BH161">
        <f t="shared" si="61"/>
        <v>2</v>
      </c>
      <c r="BI161">
        <v>1</v>
      </c>
      <c r="BJ161">
        <v>2</v>
      </c>
      <c r="BK161">
        <v>1</v>
      </c>
      <c r="BL161" t="s">
        <v>181</v>
      </c>
      <c r="BM161" t="s">
        <v>65</v>
      </c>
      <c r="BN161" s="1">
        <v>5.2546296296296299E-3</v>
      </c>
      <c r="BO161" t="s">
        <v>182</v>
      </c>
      <c r="BP161" s="5" t="s">
        <v>736</v>
      </c>
      <c r="BQ161" s="5" t="s">
        <v>1165</v>
      </c>
      <c r="BR161" s="11" t="b">
        <f t="shared" si="89"/>
        <v>0</v>
      </c>
      <c r="BS161" s="11" t="b">
        <f t="shared" si="89"/>
        <v>0</v>
      </c>
      <c r="BT161" s="11" t="b">
        <f t="shared" si="89"/>
        <v>0</v>
      </c>
      <c r="BU161" s="11" t="b">
        <f t="shared" si="89"/>
        <v>0</v>
      </c>
      <c r="BV161" s="11" t="b">
        <f t="shared" si="88"/>
        <v>0</v>
      </c>
      <c r="BW161" s="11" t="b">
        <f t="shared" si="88"/>
        <v>0</v>
      </c>
      <c r="BZ161" s="11" t="b">
        <f t="shared" si="75"/>
        <v>0</v>
      </c>
      <c r="CA161" s="11" t="b">
        <f t="shared" si="76"/>
        <v>0</v>
      </c>
      <c r="CB161" s="11" t="b">
        <f t="shared" si="86"/>
        <v>0</v>
      </c>
      <c r="CC161" s="11" t="b">
        <f t="shared" si="86"/>
        <v>0</v>
      </c>
      <c r="CD161" s="11" t="b">
        <f t="shared" si="86"/>
        <v>0</v>
      </c>
      <c r="CE161" s="11" t="b">
        <f t="shared" si="86"/>
        <v>0</v>
      </c>
      <c r="CF161" s="11" t="b">
        <f t="shared" si="86"/>
        <v>0</v>
      </c>
      <c r="CG161" s="11" t="b">
        <f t="shared" si="86"/>
        <v>0</v>
      </c>
      <c r="CH161" s="11" t="b">
        <f t="shared" si="86"/>
        <v>0</v>
      </c>
      <c r="CI161" s="11" t="b">
        <f t="shared" si="86"/>
        <v>0</v>
      </c>
      <c r="CJ161" s="11" t="b">
        <f t="shared" si="86"/>
        <v>0</v>
      </c>
      <c r="CK161" s="11" t="b">
        <f t="shared" si="86"/>
        <v>0</v>
      </c>
      <c r="CL161" s="11" t="b">
        <f t="shared" si="86"/>
        <v>0</v>
      </c>
      <c r="CM161" s="11" t="b">
        <f t="shared" si="86"/>
        <v>0</v>
      </c>
      <c r="CN161" s="11" t="b">
        <f t="shared" si="86"/>
        <v>0</v>
      </c>
      <c r="CO161" s="11" t="b">
        <f t="shared" si="87"/>
        <v>0</v>
      </c>
      <c r="CP161" s="11" t="b">
        <f t="shared" si="78"/>
        <v>0</v>
      </c>
      <c r="CQ161" s="11" t="b">
        <f t="shared" si="77"/>
        <v>0</v>
      </c>
    </row>
    <row r="162" spans="1:96">
      <c r="A162" t="s">
        <v>183</v>
      </c>
      <c r="B162" t="s">
        <v>184</v>
      </c>
      <c r="C162" t="s">
        <v>53</v>
      </c>
      <c r="D162" t="s">
        <v>70</v>
      </c>
      <c r="E162" t="s">
        <v>144</v>
      </c>
      <c r="F162" t="s">
        <v>56</v>
      </c>
      <c r="G162">
        <f t="shared" si="79"/>
        <v>0</v>
      </c>
      <c r="H162">
        <f t="shared" si="79"/>
        <v>0</v>
      </c>
      <c r="I162">
        <f t="shared" si="79"/>
        <v>0</v>
      </c>
      <c r="J162">
        <f t="shared" si="79"/>
        <v>1</v>
      </c>
      <c r="K162">
        <f t="shared" si="67"/>
        <v>1</v>
      </c>
      <c r="L162" t="s">
        <v>96</v>
      </c>
      <c r="M162" t="s">
        <v>185</v>
      </c>
      <c r="N162" t="str">
        <f t="shared" si="68"/>
        <v>Italy</v>
      </c>
      <c r="O162" t="s">
        <v>74</v>
      </c>
      <c r="P162" t="s">
        <v>60</v>
      </c>
      <c r="Q162">
        <v>2</v>
      </c>
      <c r="R162">
        <v>3</v>
      </c>
      <c r="S162">
        <v>4</v>
      </c>
      <c r="T162">
        <v>4</v>
      </c>
      <c r="U162">
        <v>5</v>
      </c>
      <c r="V162">
        <v>4</v>
      </c>
      <c r="W162">
        <v>0</v>
      </c>
      <c r="X162">
        <f t="shared" si="69"/>
        <v>-4.1666666666666664E-2</v>
      </c>
      <c r="Y162">
        <f t="shared" si="70"/>
        <v>0.125</v>
      </c>
      <c r="Z162">
        <v>6</v>
      </c>
      <c r="AA162">
        <v>6</v>
      </c>
      <c r="AB162">
        <v>6</v>
      </c>
      <c r="AC162">
        <v>5</v>
      </c>
      <c r="AD162">
        <v>4</v>
      </c>
      <c r="AE162">
        <v>6</v>
      </c>
      <c r="AF162">
        <v>3</v>
      </c>
      <c r="AG162">
        <v>3</v>
      </c>
      <c r="AH162">
        <v>3</v>
      </c>
      <c r="AI162" s="35">
        <v>6</v>
      </c>
      <c r="AJ162">
        <v>3</v>
      </c>
      <c r="AK162">
        <v>6</v>
      </c>
      <c r="AL162">
        <v>4</v>
      </c>
      <c r="AM162">
        <v>5</v>
      </c>
      <c r="AN162">
        <v>6</v>
      </c>
      <c r="AO162">
        <v>5</v>
      </c>
      <c r="AP162">
        <v>2</v>
      </c>
      <c r="AQ162">
        <v>6</v>
      </c>
      <c r="AR162">
        <v>6</v>
      </c>
      <c r="AS162">
        <v>6</v>
      </c>
      <c r="AT162">
        <v>6</v>
      </c>
      <c r="AU162">
        <v>6</v>
      </c>
      <c r="AV162">
        <f t="shared" si="71"/>
        <v>6</v>
      </c>
      <c r="AW162">
        <v>6</v>
      </c>
      <c r="AX162">
        <v>1</v>
      </c>
      <c r="AY162">
        <f t="shared" si="65"/>
        <v>4.625</v>
      </c>
      <c r="AZ162">
        <f t="shared" si="84"/>
        <v>1</v>
      </c>
      <c r="BA162">
        <f t="shared" si="82"/>
        <v>4.875</v>
      </c>
      <c r="BB162">
        <f t="shared" si="85"/>
        <v>1</v>
      </c>
      <c r="BC162" t="s">
        <v>86</v>
      </c>
      <c r="BD162" t="s">
        <v>186</v>
      </c>
      <c r="BE162" t="s">
        <v>187</v>
      </c>
      <c r="BF162">
        <v>1</v>
      </c>
      <c r="BH162">
        <f t="shared" si="61"/>
        <v>1</v>
      </c>
      <c r="BI162">
        <v>1</v>
      </c>
      <c r="BJ162">
        <v>1</v>
      </c>
      <c r="BK162">
        <v>1</v>
      </c>
      <c r="BL162" t="s">
        <v>156</v>
      </c>
      <c r="BM162" t="s">
        <v>157</v>
      </c>
      <c r="BN162" s="1">
        <v>6.1111111111111114E-3</v>
      </c>
      <c r="BO162" t="s">
        <v>188</v>
      </c>
      <c r="BP162" s="5" t="s">
        <v>736</v>
      </c>
      <c r="BQ162" s="5" t="s">
        <v>1148</v>
      </c>
      <c r="BR162" s="11" t="b">
        <f t="shared" si="89"/>
        <v>0</v>
      </c>
      <c r="BS162" s="11" t="b">
        <f t="shared" si="89"/>
        <v>0</v>
      </c>
      <c r="BT162" s="11" t="b">
        <f t="shared" si="89"/>
        <v>0</v>
      </c>
      <c r="BU162" s="11" t="b">
        <f t="shared" si="89"/>
        <v>0</v>
      </c>
      <c r="BV162" s="11" t="b">
        <f t="shared" si="88"/>
        <v>1</v>
      </c>
      <c r="BW162" s="11" t="b">
        <f t="shared" si="88"/>
        <v>0</v>
      </c>
      <c r="BZ162" s="11" t="b">
        <f t="shared" si="75"/>
        <v>0</v>
      </c>
      <c r="CA162" s="11" t="b">
        <f t="shared" si="76"/>
        <v>0</v>
      </c>
      <c r="CB162" s="11" t="b">
        <f t="shared" si="86"/>
        <v>0</v>
      </c>
      <c r="CC162" s="11" t="b">
        <f t="shared" si="86"/>
        <v>0</v>
      </c>
      <c r="CD162" s="11" t="b">
        <f t="shared" si="86"/>
        <v>0</v>
      </c>
      <c r="CE162" s="11" t="b">
        <f t="shared" si="86"/>
        <v>0</v>
      </c>
      <c r="CF162" s="11" t="b">
        <f t="shared" si="86"/>
        <v>0</v>
      </c>
      <c r="CG162" s="11" t="b">
        <f t="shared" si="86"/>
        <v>0</v>
      </c>
      <c r="CH162" s="11" t="b">
        <f t="shared" si="86"/>
        <v>0</v>
      </c>
      <c r="CI162" s="11" t="b">
        <f t="shared" si="86"/>
        <v>0</v>
      </c>
      <c r="CJ162" s="11" t="b">
        <f t="shared" si="86"/>
        <v>0</v>
      </c>
      <c r="CK162" s="11" t="b">
        <f t="shared" si="86"/>
        <v>0</v>
      </c>
      <c r="CL162" s="11" t="b">
        <f t="shared" si="86"/>
        <v>0</v>
      </c>
      <c r="CM162" s="11" t="b">
        <f t="shared" si="86"/>
        <v>0</v>
      </c>
      <c r="CN162" s="11" t="b">
        <f t="shared" si="86"/>
        <v>0</v>
      </c>
      <c r="CO162" s="11" t="b">
        <f t="shared" si="87"/>
        <v>0</v>
      </c>
      <c r="CP162" s="11" t="b">
        <f t="shared" si="78"/>
        <v>0</v>
      </c>
      <c r="CQ162" s="11" t="b">
        <f t="shared" si="77"/>
        <v>0</v>
      </c>
      <c r="CR162" t="s">
        <v>189</v>
      </c>
    </row>
    <row r="163" spans="1:96">
      <c r="A163" t="s">
        <v>190</v>
      </c>
      <c r="B163" t="s">
        <v>191</v>
      </c>
      <c r="C163" t="s">
        <v>53</v>
      </c>
      <c r="D163" t="s">
        <v>54</v>
      </c>
      <c r="E163" t="s">
        <v>144</v>
      </c>
      <c r="F163" t="s">
        <v>116</v>
      </c>
      <c r="G163">
        <f t="shared" si="79"/>
        <v>0</v>
      </c>
      <c r="H163">
        <f t="shared" si="79"/>
        <v>1</v>
      </c>
      <c r="I163">
        <f t="shared" si="79"/>
        <v>0</v>
      </c>
      <c r="J163">
        <f t="shared" si="79"/>
        <v>0</v>
      </c>
      <c r="K163">
        <f t="shared" si="67"/>
        <v>1</v>
      </c>
      <c r="L163" t="s">
        <v>72</v>
      </c>
      <c r="M163" t="s">
        <v>109</v>
      </c>
      <c r="N163" t="str">
        <f t="shared" si="68"/>
        <v>UK</v>
      </c>
      <c r="O163" t="s">
        <v>59</v>
      </c>
      <c r="P163" t="s">
        <v>85</v>
      </c>
      <c r="Q163">
        <v>1</v>
      </c>
      <c r="R163">
        <v>2</v>
      </c>
      <c r="S163">
        <v>1</v>
      </c>
      <c r="T163">
        <v>4</v>
      </c>
      <c r="U163">
        <v>5</v>
      </c>
      <c r="V163">
        <v>5</v>
      </c>
      <c r="W163">
        <v>1</v>
      </c>
      <c r="X163">
        <f t="shared" si="69"/>
        <v>-0.16666666666666666</v>
      </c>
      <c r="Y163">
        <f t="shared" si="70"/>
        <v>0.125</v>
      </c>
      <c r="Z163">
        <v>5</v>
      </c>
      <c r="AA163">
        <v>4</v>
      </c>
      <c r="AB163">
        <v>3</v>
      </c>
      <c r="AC163">
        <v>6</v>
      </c>
      <c r="AD163">
        <v>3</v>
      </c>
      <c r="AE163">
        <v>5</v>
      </c>
      <c r="AF163">
        <v>2</v>
      </c>
      <c r="AG163">
        <v>1</v>
      </c>
      <c r="AH163">
        <v>5</v>
      </c>
      <c r="AI163" s="35">
        <v>6</v>
      </c>
      <c r="AJ163">
        <v>6</v>
      </c>
      <c r="AK163">
        <v>3</v>
      </c>
      <c r="AL163">
        <v>5</v>
      </c>
      <c r="AM163">
        <v>6</v>
      </c>
      <c r="AN163">
        <v>5</v>
      </c>
      <c r="AO163">
        <v>6</v>
      </c>
      <c r="AP163">
        <v>6</v>
      </c>
      <c r="AQ163">
        <v>1</v>
      </c>
      <c r="AR163">
        <v>1</v>
      </c>
      <c r="AS163">
        <v>1</v>
      </c>
      <c r="AT163">
        <v>1</v>
      </c>
      <c r="AU163">
        <v>1</v>
      </c>
      <c r="AV163">
        <f t="shared" si="71"/>
        <v>1</v>
      </c>
      <c r="AW163">
        <v>6</v>
      </c>
      <c r="AX163">
        <v>4</v>
      </c>
      <c r="AY163">
        <f t="shared" ref="AY163:AY179" si="90">AVERAGE(AI163,AJ163,AK163,AL163,AM163,AN163,AO163,AP163)</f>
        <v>5.375</v>
      </c>
      <c r="AZ163">
        <f t="shared" si="84"/>
        <v>1</v>
      </c>
      <c r="BA163">
        <f t="shared" si="82"/>
        <v>4.125</v>
      </c>
      <c r="BB163">
        <f t="shared" si="85"/>
        <v>1</v>
      </c>
      <c r="BC163" t="s">
        <v>86</v>
      </c>
      <c r="BD163" t="s">
        <v>192</v>
      </c>
      <c r="BE163" t="s">
        <v>193</v>
      </c>
      <c r="BF163">
        <v>1</v>
      </c>
      <c r="BH163">
        <f t="shared" si="61"/>
        <v>1</v>
      </c>
      <c r="BI163">
        <v>1</v>
      </c>
      <c r="BJ163">
        <v>1</v>
      </c>
      <c r="BK163">
        <v>1</v>
      </c>
      <c r="BL163" t="s">
        <v>174</v>
      </c>
      <c r="BM163" t="s">
        <v>157</v>
      </c>
      <c r="BN163" s="1">
        <v>1.8981481481481482E-3</v>
      </c>
      <c r="BO163" t="s">
        <v>194</v>
      </c>
      <c r="BP163" s="5" t="s">
        <v>736</v>
      </c>
      <c r="BQ163" s="5" t="s">
        <v>1163</v>
      </c>
      <c r="BR163" s="11" t="b">
        <f t="shared" si="89"/>
        <v>0</v>
      </c>
      <c r="BS163" s="11" t="b">
        <f t="shared" si="89"/>
        <v>0</v>
      </c>
      <c r="BT163" s="11" t="b">
        <f t="shared" si="89"/>
        <v>0</v>
      </c>
      <c r="BU163" s="11" t="b">
        <f t="shared" si="89"/>
        <v>0</v>
      </c>
      <c r="BV163" s="11" t="b">
        <f t="shared" si="88"/>
        <v>0</v>
      </c>
      <c r="BW163" s="11" t="b">
        <f t="shared" si="88"/>
        <v>1</v>
      </c>
      <c r="BZ163" s="11" t="b">
        <f t="shared" si="75"/>
        <v>0</v>
      </c>
      <c r="CA163" s="11" t="b">
        <f t="shared" si="76"/>
        <v>0</v>
      </c>
      <c r="CB163" s="11" t="b">
        <f t="shared" si="86"/>
        <v>0</v>
      </c>
      <c r="CC163" s="11" t="b">
        <f t="shared" si="86"/>
        <v>0</v>
      </c>
      <c r="CD163" s="11" t="b">
        <f t="shared" si="86"/>
        <v>0</v>
      </c>
      <c r="CE163" s="11" t="b">
        <f t="shared" si="86"/>
        <v>0</v>
      </c>
      <c r="CF163" s="11" t="b">
        <f t="shared" si="86"/>
        <v>0</v>
      </c>
      <c r="CG163" s="11" t="b">
        <f t="shared" si="86"/>
        <v>0</v>
      </c>
      <c r="CH163" s="11" t="b">
        <f t="shared" si="86"/>
        <v>0</v>
      </c>
      <c r="CI163" s="11" t="b">
        <f t="shared" si="86"/>
        <v>0</v>
      </c>
      <c r="CJ163" s="11" t="b">
        <f t="shared" si="86"/>
        <v>0</v>
      </c>
      <c r="CK163" s="11" t="b">
        <f t="shared" si="86"/>
        <v>0</v>
      </c>
      <c r="CL163" s="11" t="b">
        <f t="shared" si="86"/>
        <v>0</v>
      </c>
      <c r="CM163" s="11" t="b">
        <f t="shared" si="86"/>
        <v>0</v>
      </c>
      <c r="CN163" s="11" t="b">
        <f t="shared" si="86"/>
        <v>0</v>
      </c>
      <c r="CO163" s="11" t="b">
        <f t="shared" si="87"/>
        <v>0</v>
      </c>
      <c r="CP163" s="11" t="b">
        <f t="shared" si="78"/>
        <v>0</v>
      </c>
      <c r="CQ163" s="11" t="b">
        <f t="shared" si="77"/>
        <v>0</v>
      </c>
      <c r="CR163" t="s">
        <v>195</v>
      </c>
    </row>
    <row r="164" spans="1:96">
      <c r="A164" t="s">
        <v>196</v>
      </c>
      <c r="B164" t="s">
        <v>197</v>
      </c>
      <c r="C164" t="s">
        <v>53</v>
      </c>
      <c r="D164" t="s">
        <v>54</v>
      </c>
      <c r="E164" t="s">
        <v>71</v>
      </c>
      <c r="F164" t="s">
        <v>83</v>
      </c>
      <c r="G164">
        <f t="shared" si="79"/>
        <v>0</v>
      </c>
      <c r="H164">
        <f t="shared" si="79"/>
        <v>0</v>
      </c>
      <c r="I164">
        <f t="shared" si="79"/>
        <v>1</v>
      </c>
      <c r="J164">
        <f t="shared" si="79"/>
        <v>0</v>
      </c>
      <c r="K164">
        <f t="shared" si="67"/>
        <v>1</v>
      </c>
      <c r="L164" t="s">
        <v>96</v>
      </c>
      <c r="M164" t="s">
        <v>109</v>
      </c>
      <c r="N164" t="str">
        <f t="shared" si="68"/>
        <v>UK</v>
      </c>
      <c r="O164" t="s">
        <v>74</v>
      </c>
      <c r="P164" t="s">
        <v>98</v>
      </c>
      <c r="Q164">
        <v>5</v>
      </c>
      <c r="R164">
        <v>3</v>
      </c>
      <c r="S164">
        <v>4</v>
      </c>
      <c r="T164">
        <v>3</v>
      </c>
      <c r="U164">
        <v>6</v>
      </c>
      <c r="V164">
        <v>5</v>
      </c>
      <c r="W164">
        <v>4</v>
      </c>
      <c r="X164">
        <f t="shared" si="69"/>
        <v>0.125</v>
      </c>
      <c r="Y164">
        <f t="shared" si="70"/>
        <v>-8.3333333333333329E-2</v>
      </c>
      <c r="Z164">
        <v>5</v>
      </c>
      <c r="AA164">
        <v>5</v>
      </c>
      <c r="AB164">
        <v>4</v>
      </c>
      <c r="AC164">
        <v>5</v>
      </c>
      <c r="AD164">
        <v>4</v>
      </c>
      <c r="AE164">
        <v>6</v>
      </c>
      <c r="AF164">
        <v>5</v>
      </c>
      <c r="AG164">
        <v>5</v>
      </c>
      <c r="AH164">
        <v>1</v>
      </c>
      <c r="AI164" s="35">
        <v>4</v>
      </c>
      <c r="AJ164">
        <v>4</v>
      </c>
      <c r="AK164">
        <v>6</v>
      </c>
      <c r="AL164">
        <v>4</v>
      </c>
      <c r="AM164">
        <v>5</v>
      </c>
      <c r="AN164">
        <v>4</v>
      </c>
      <c r="AO164">
        <v>5</v>
      </c>
      <c r="AP164">
        <v>4</v>
      </c>
      <c r="AQ164">
        <v>5</v>
      </c>
      <c r="AR164">
        <v>5</v>
      </c>
      <c r="AS164">
        <v>5</v>
      </c>
      <c r="AT164">
        <v>4</v>
      </c>
      <c r="AU164">
        <v>4</v>
      </c>
      <c r="AV164">
        <f t="shared" si="71"/>
        <v>4.5999999999999996</v>
      </c>
      <c r="AW164">
        <v>6</v>
      </c>
      <c r="AX164">
        <v>3</v>
      </c>
      <c r="AY164">
        <f t="shared" si="90"/>
        <v>4.5</v>
      </c>
      <c r="AZ164">
        <f t="shared" si="84"/>
        <v>1</v>
      </c>
      <c r="BA164">
        <f t="shared" si="82"/>
        <v>4.375</v>
      </c>
      <c r="BB164">
        <f t="shared" si="85"/>
        <v>1</v>
      </c>
      <c r="BC164" t="s">
        <v>61</v>
      </c>
      <c r="BD164" t="s">
        <v>198</v>
      </c>
      <c r="BE164" t="s">
        <v>199</v>
      </c>
      <c r="BF164">
        <v>2</v>
      </c>
      <c r="BH164">
        <f t="shared" si="61"/>
        <v>2</v>
      </c>
      <c r="BI164">
        <v>1</v>
      </c>
      <c r="BJ164">
        <v>5</v>
      </c>
      <c r="BK164">
        <v>1</v>
      </c>
      <c r="BL164" t="s">
        <v>200</v>
      </c>
      <c r="BM164" t="s">
        <v>65</v>
      </c>
      <c r="BN164" s="1">
        <v>5.208333333333333E-3</v>
      </c>
      <c r="BO164" t="s">
        <v>201</v>
      </c>
      <c r="BP164" s="5" t="s">
        <v>736</v>
      </c>
      <c r="BQ164" s="5" t="s">
        <v>1148</v>
      </c>
      <c r="BR164" s="11" t="b">
        <f t="shared" si="89"/>
        <v>0</v>
      </c>
      <c r="BS164" s="11" t="b">
        <f t="shared" si="89"/>
        <v>0</v>
      </c>
      <c r="BT164" s="11" t="b">
        <f t="shared" si="89"/>
        <v>0</v>
      </c>
      <c r="BU164" s="11" t="b">
        <f t="shared" si="89"/>
        <v>0</v>
      </c>
      <c r="BV164" s="11" t="b">
        <f t="shared" si="88"/>
        <v>1</v>
      </c>
      <c r="BW164" s="11" t="b">
        <f t="shared" si="88"/>
        <v>0</v>
      </c>
      <c r="BZ164" s="11" t="b">
        <f t="shared" si="75"/>
        <v>0</v>
      </c>
      <c r="CA164" s="11" t="b">
        <f t="shared" si="76"/>
        <v>0</v>
      </c>
      <c r="CB164" s="11" t="b">
        <f t="shared" si="86"/>
        <v>0</v>
      </c>
      <c r="CC164" s="11" t="b">
        <f t="shared" si="86"/>
        <v>0</v>
      </c>
      <c r="CD164" s="11" t="b">
        <f t="shared" si="86"/>
        <v>0</v>
      </c>
      <c r="CE164" s="11" t="b">
        <f t="shared" si="86"/>
        <v>0</v>
      </c>
      <c r="CF164" s="11" t="b">
        <f t="shared" si="86"/>
        <v>0</v>
      </c>
      <c r="CG164" s="11" t="b">
        <f t="shared" si="86"/>
        <v>0</v>
      </c>
      <c r="CH164" s="11" t="b">
        <f t="shared" si="86"/>
        <v>0</v>
      </c>
      <c r="CI164" s="11" t="b">
        <f t="shared" si="86"/>
        <v>0</v>
      </c>
      <c r="CJ164" s="11" t="b">
        <f t="shared" si="86"/>
        <v>0</v>
      </c>
      <c r="CK164" s="11" t="b">
        <f t="shared" si="86"/>
        <v>0</v>
      </c>
      <c r="CL164" s="11" t="b">
        <f t="shared" si="86"/>
        <v>0</v>
      </c>
      <c r="CM164" s="11" t="b">
        <f t="shared" si="86"/>
        <v>0</v>
      </c>
      <c r="CN164" s="11" t="b">
        <f t="shared" si="86"/>
        <v>0</v>
      </c>
      <c r="CO164" s="11" t="b">
        <f t="shared" si="87"/>
        <v>0</v>
      </c>
      <c r="CP164" s="11" t="b">
        <f t="shared" si="78"/>
        <v>0</v>
      </c>
      <c r="CQ164" s="11" t="b">
        <f t="shared" si="77"/>
        <v>0</v>
      </c>
    </row>
    <row r="165" spans="1:96">
      <c r="A165" t="s">
        <v>202</v>
      </c>
      <c r="B165" t="s">
        <v>203</v>
      </c>
      <c r="C165" t="s">
        <v>53</v>
      </c>
      <c r="D165" t="s">
        <v>54</v>
      </c>
      <c r="E165" t="s">
        <v>55</v>
      </c>
      <c r="F165" t="s">
        <v>56</v>
      </c>
      <c r="G165">
        <f t="shared" si="79"/>
        <v>0</v>
      </c>
      <c r="H165">
        <f t="shared" si="79"/>
        <v>0</v>
      </c>
      <c r="I165">
        <f t="shared" si="79"/>
        <v>0</v>
      </c>
      <c r="J165">
        <f t="shared" si="79"/>
        <v>1</v>
      </c>
      <c r="K165">
        <f t="shared" si="67"/>
        <v>1</v>
      </c>
      <c r="L165" t="s">
        <v>72</v>
      </c>
      <c r="M165" t="s">
        <v>204</v>
      </c>
      <c r="N165" t="str">
        <f t="shared" si="68"/>
        <v>Spain</v>
      </c>
      <c r="O165" t="s">
        <v>74</v>
      </c>
      <c r="P165" t="s">
        <v>60</v>
      </c>
      <c r="Q165">
        <v>4</v>
      </c>
      <c r="R165">
        <v>0</v>
      </c>
      <c r="S165">
        <v>4</v>
      </c>
      <c r="T165">
        <v>1</v>
      </c>
      <c r="U165">
        <v>5</v>
      </c>
      <c r="V165">
        <v>2</v>
      </c>
      <c r="W165">
        <v>4</v>
      </c>
      <c r="X165">
        <f t="shared" si="69"/>
        <v>0.29166666666666669</v>
      </c>
      <c r="Y165">
        <f t="shared" si="70"/>
        <v>-0.25</v>
      </c>
      <c r="Z165">
        <v>5</v>
      </c>
      <c r="AA165">
        <v>5</v>
      </c>
      <c r="AB165">
        <v>4</v>
      </c>
      <c r="AC165">
        <v>4</v>
      </c>
      <c r="AD165">
        <v>4</v>
      </c>
      <c r="AE165">
        <v>2</v>
      </c>
      <c r="AF165">
        <v>3</v>
      </c>
      <c r="AG165">
        <v>3</v>
      </c>
      <c r="AH165">
        <v>3</v>
      </c>
      <c r="AI165" s="35">
        <v>5</v>
      </c>
      <c r="AJ165">
        <v>4</v>
      </c>
      <c r="AK165">
        <v>5</v>
      </c>
      <c r="AL165">
        <v>2</v>
      </c>
      <c r="AM165">
        <v>6</v>
      </c>
      <c r="AN165">
        <v>5</v>
      </c>
      <c r="AO165">
        <v>5</v>
      </c>
      <c r="AP165">
        <v>1</v>
      </c>
      <c r="AQ165">
        <v>5</v>
      </c>
      <c r="AR165">
        <v>5</v>
      </c>
      <c r="AS165">
        <v>5</v>
      </c>
      <c r="AT165">
        <v>5</v>
      </c>
      <c r="AU165">
        <v>5</v>
      </c>
      <c r="AV165">
        <f t="shared" si="71"/>
        <v>5</v>
      </c>
      <c r="AW165">
        <v>6</v>
      </c>
      <c r="AX165">
        <v>1</v>
      </c>
      <c r="AY165">
        <f t="shared" si="90"/>
        <v>4.125</v>
      </c>
      <c r="AZ165">
        <f t="shared" si="84"/>
        <v>1</v>
      </c>
      <c r="BA165">
        <f t="shared" si="82"/>
        <v>3.75</v>
      </c>
      <c r="BB165">
        <f t="shared" si="85"/>
        <v>1</v>
      </c>
      <c r="BC165" t="s">
        <v>86</v>
      </c>
      <c r="BD165" t="s">
        <v>205</v>
      </c>
      <c r="BE165" t="s">
        <v>206</v>
      </c>
      <c r="BF165">
        <v>1</v>
      </c>
      <c r="BH165">
        <f t="shared" si="61"/>
        <v>1</v>
      </c>
      <c r="BI165">
        <v>1</v>
      </c>
      <c r="BJ165">
        <v>5</v>
      </c>
      <c r="BK165">
        <v>1</v>
      </c>
      <c r="BL165" t="s">
        <v>207</v>
      </c>
      <c r="BM165" t="s">
        <v>90</v>
      </c>
      <c r="BN165" s="1">
        <v>8.2523148148148148E-3</v>
      </c>
      <c r="BO165" t="s">
        <v>208</v>
      </c>
      <c r="BP165" s="5" t="s">
        <v>1051</v>
      </c>
      <c r="BQ165" s="5" t="s">
        <v>1145</v>
      </c>
      <c r="BR165" s="11" t="b">
        <f t="shared" si="89"/>
        <v>0</v>
      </c>
      <c r="BS165" s="11" t="b">
        <f t="shared" si="89"/>
        <v>0</v>
      </c>
      <c r="BT165" s="11" t="b">
        <f t="shared" si="89"/>
        <v>0</v>
      </c>
      <c r="BU165" s="11" t="b">
        <f t="shared" si="89"/>
        <v>0</v>
      </c>
      <c r="BV165" s="11" t="b">
        <f t="shared" si="88"/>
        <v>0</v>
      </c>
      <c r="BW165" s="11" t="b">
        <f t="shared" si="88"/>
        <v>0</v>
      </c>
      <c r="BX165" s="5" t="s">
        <v>1131</v>
      </c>
      <c r="BY165" s="5" t="s">
        <v>1132</v>
      </c>
      <c r="BZ165" s="11" t="b">
        <f t="shared" si="75"/>
        <v>0</v>
      </c>
      <c r="CA165" s="11" t="b">
        <f t="shared" si="76"/>
        <v>0</v>
      </c>
      <c r="CB165" s="11" t="b">
        <f t="shared" si="86"/>
        <v>0</v>
      </c>
      <c r="CC165" s="11" t="b">
        <f t="shared" si="86"/>
        <v>1</v>
      </c>
      <c r="CD165" s="11" t="b">
        <f t="shared" si="86"/>
        <v>0</v>
      </c>
      <c r="CE165" s="11" t="b">
        <f t="shared" si="86"/>
        <v>0</v>
      </c>
      <c r="CF165" s="11" t="b">
        <f t="shared" si="86"/>
        <v>0</v>
      </c>
      <c r="CG165" s="11" t="b">
        <f t="shared" si="86"/>
        <v>1</v>
      </c>
      <c r="CH165" s="11" t="b">
        <f t="shared" si="86"/>
        <v>0</v>
      </c>
      <c r="CI165" s="11" t="b">
        <f t="shared" si="86"/>
        <v>0</v>
      </c>
      <c r="CJ165" s="11" t="b">
        <f t="shared" si="86"/>
        <v>0</v>
      </c>
      <c r="CK165" s="11" t="b">
        <f t="shared" si="86"/>
        <v>0</v>
      </c>
      <c r="CL165" s="11" t="b">
        <f t="shared" ref="CB165:CN179" si="91">ISNUMBER(SEARCH(CL$2,$BX165))</f>
        <v>1</v>
      </c>
      <c r="CM165" s="11" t="b">
        <f t="shared" si="91"/>
        <v>0</v>
      </c>
      <c r="CN165" s="11" t="b">
        <f t="shared" si="91"/>
        <v>0</v>
      </c>
      <c r="CO165" s="11" t="b">
        <f t="shared" si="87"/>
        <v>0</v>
      </c>
      <c r="CP165" s="11" t="b">
        <f t="shared" si="78"/>
        <v>1</v>
      </c>
      <c r="CQ165" s="11" t="b">
        <f t="shared" si="77"/>
        <v>0</v>
      </c>
    </row>
    <row r="166" spans="1:96">
      <c r="A166" t="s">
        <v>209</v>
      </c>
      <c r="B166" t="s">
        <v>210</v>
      </c>
      <c r="C166" t="s">
        <v>53</v>
      </c>
      <c r="D166" t="s">
        <v>81</v>
      </c>
      <c r="E166" t="s">
        <v>144</v>
      </c>
      <c r="F166" t="s">
        <v>56</v>
      </c>
      <c r="G166">
        <f t="shared" si="79"/>
        <v>0</v>
      </c>
      <c r="H166">
        <f t="shared" si="79"/>
        <v>0</v>
      </c>
      <c r="I166">
        <f t="shared" si="79"/>
        <v>0</v>
      </c>
      <c r="J166">
        <f t="shared" si="79"/>
        <v>1</v>
      </c>
      <c r="K166">
        <f t="shared" si="67"/>
        <v>1</v>
      </c>
      <c r="L166" t="s">
        <v>96</v>
      </c>
      <c r="M166" t="s">
        <v>211</v>
      </c>
      <c r="N166" t="str">
        <f t="shared" si="68"/>
        <v>New Zealand</v>
      </c>
      <c r="O166" t="s">
        <v>59</v>
      </c>
      <c r="P166" t="s">
        <v>60</v>
      </c>
      <c r="Q166">
        <v>3</v>
      </c>
      <c r="R166">
        <v>5</v>
      </c>
      <c r="S166">
        <v>4</v>
      </c>
      <c r="T166">
        <v>1</v>
      </c>
      <c r="U166">
        <v>2</v>
      </c>
      <c r="V166">
        <v>5</v>
      </c>
      <c r="W166">
        <v>3</v>
      </c>
      <c r="X166">
        <f t="shared" si="69"/>
        <v>4.1666666666666664E-2</v>
      </c>
      <c r="Y166">
        <f t="shared" si="70"/>
        <v>4.1666666666666664E-2</v>
      </c>
      <c r="Z166">
        <v>2</v>
      </c>
      <c r="AA166">
        <v>3</v>
      </c>
      <c r="AB166">
        <v>1</v>
      </c>
      <c r="AC166">
        <v>2</v>
      </c>
      <c r="AD166">
        <v>2</v>
      </c>
      <c r="AE166">
        <v>4</v>
      </c>
      <c r="AF166">
        <v>1</v>
      </c>
      <c r="AG166">
        <v>5</v>
      </c>
      <c r="AH166">
        <v>1</v>
      </c>
      <c r="AI166" s="35">
        <v>3</v>
      </c>
      <c r="AJ166">
        <v>2</v>
      </c>
      <c r="AK166">
        <v>2</v>
      </c>
      <c r="AL166">
        <v>3</v>
      </c>
      <c r="AM166">
        <v>5</v>
      </c>
      <c r="AN166">
        <v>2</v>
      </c>
      <c r="AO166">
        <v>2</v>
      </c>
      <c r="AP166">
        <v>1</v>
      </c>
      <c r="AQ166">
        <v>2</v>
      </c>
      <c r="AR166">
        <v>3</v>
      </c>
      <c r="AS166">
        <v>2</v>
      </c>
      <c r="AT166">
        <v>2</v>
      </c>
      <c r="AU166">
        <v>2</v>
      </c>
      <c r="AV166">
        <f t="shared" si="71"/>
        <v>2.2000000000000002</v>
      </c>
      <c r="AW166">
        <v>6</v>
      </c>
      <c r="AX166">
        <v>1</v>
      </c>
      <c r="AY166">
        <f t="shared" si="90"/>
        <v>2.5</v>
      </c>
      <c r="AZ166">
        <f t="shared" si="84"/>
        <v>0</v>
      </c>
      <c r="BA166">
        <f t="shared" si="82"/>
        <v>2</v>
      </c>
      <c r="BB166">
        <f t="shared" si="85"/>
        <v>0</v>
      </c>
      <c r="BC166" t="s">
        <v>61</v>
      </c>
      <c r="BD166" t="s">
        <v>87</v>
      </c>
      <c r="BE166" t="s">
        <v>212</v>
      </c>
      <c r="BF166">
        <v>1</v>
      </c>
      <c r="BH166">
        <f t="shared" si="61"/>
        <v>1</v>
      </c>
      <c r="BI166">
        <v>1</v>
      </c>
      <c r="BJ166">
        <v>5</v>
      </c>
      <c r="BK166">
        <v>1</v>
      </c>
      <c r="BL166" t="s">
        <v>64</v>
      </c>
      <c r="BM166" t="s">
        <v>65</v>
      </c>
      <c r="BN166" s="1">
        <v>3.6111111111111114E-3</v>
      </c>
      <c r="BO166" t="s">
        <v>213</v>
      </c>
      <c r="BP166" s="5" t="s">
        <v>1042</v>
      </c>
      <c r="BR166" s="11" t="b">
        <f t="shared" si="89"/>
        <v>0</v>
      </c>
      <c r="BS166" s="11" t="b">
        <f t="shared" si="89"/>
        <v>0</v>
      </c>
      <c r="BT166" s="11" t="b">
        <f t="shared" si="89"/>
        <v>0</v>
      </c>
      <c r="BU166" s="11" t="b">
        <f t="shared" si="89"/>
        <v>0</v>
      </c>
      <c r="BV166" s="11" t="b">
        <f t="shared" si="88"/>
        <v>0</v>
      </c>
      <c r="BW166" s="11" t="b">
        <f t="shared" si="88"/>
        <v>0</v>
      </c>
      <c r="BX166" s="5" t="s">
        <v>1054</v>
      </c>
      <c r="BY166" s="9" t="s">
        <v>1133</v>
      </c>
      <c r="BZ166" s="11" t="b">
        <f t="shared" si="75"/>
        <v>0</v>
      </c>
      <c r="CA166" s="11" t="b">
        <f t="shared" si="76"/>
        <v>1</v>
      </c>
      <c r="CB166" s="11" t="b">
        <f t="shared" si="91"/>
        <v>0</v>
      </c>
      <c r="CC166" s="11" t="b">
        <f t="shared" si="91"/>
        <v>0</v>
      </c>
      <c r="CD166" s="11" t="b">
        <f t="shared" si="91"/>
        <v>0</v>
      </c>
      <c r="CE166" s="11" t="b">
        <f t="shared" si="91"/>
        <v>0</v>
      </c>
      <c r="CF166" s="11" t="b">
        <f t="shared" si="91"/>
        <v>0</v>
      </c>
      <c r="CG166" s="11" t="b">
        <f t="shared" si="91"/>
        <v>0</v>
      </c>
      <c r="CH166" s="11" t="b">
        <f t="shared" si="91"/>
        <v>0</v>
      </c>
      <c r="CI166" s="11" t="b">
        <f t="shared" si="91"/>
        <v>0</v>
      </c>
      <c r="CJ166" s="11" t="b">
        <f t="shared" si="91"/>
        <v>0</v>
      </c>
      <c r="CK166" s="11" t="b">
        <f t="shared" si="91"/>
        <v>0</v>
      </c>
      <c r="CL166" s="11" t="b">
        <f t="shared" si="91"/>
        <v>0</v>
      </c>
      <c r="CM166" s="11" t="b">
        <f t="shared" si="91"/>
        <v>0</v>
      </c>
      <c r="CN166" s="11" t="b">
        <f t="shared" si="91"/>
        <v>0</v>
      </c>
      <c r="CO166" s="11" t="b">
        <f t="shared" si="87"/>
        <v>0</v>
      </c>
      <c r="CP166" s="11" t="b">
        <f t="shared" si="78"/>
        <v>0</v>
      </c>
      <c r="CQ166" s="11" t="b">
        <f t="shared" si="77"/>
        <v>0</v>
      </c>
    </row>
    <row r="167" spans="1:96">
      <c r="A167" t="s">
        <v>214</v>
      </c>
      <c r="B167" t="s">
        <v>215</v>
      </c>
      <c r="C167" t="s">
        <v>53</v>
      </c>
      <c r="D167" t="s">
        <v>70</v>
      </c>
      <c r="E167" t="s">
        <v>144</v>
      </c>
      <c r="F167" t="s">
        <v>56</v>
      </c>
      <c r="G167">
        <f t="shared" si="79"/>
        <v>0</v>
      </c>
      <c r="H167">
        <f t="shared" si="79"/>
        <v>0</v>
      </c>
      <c r="I167">
        <f t="shared" si="79"/>
        <v>0</v>
      </c>
      <c r="J167">
        <f t="shared" si="79"/>
        <v>1</v>
      </c>
      <c r="K167">
        <f t="shared" si="67"/>
        <v>1</v>
      </c>
      <c r="L167" t="s">
        <v>96</v>
      </c>
      <c r="M167" t="s">
        <v>84</v>
      </c>
      <c r="N167" t="str">
        <f t="shared" si="68"/>
        <v>United States</v>
      </c>
      <c r="O167" t="s">
        <v>74</v>
      </c>
      <c r="P167" t="s">
        <v>98</v>
      </c>
      <c r="Q167">
        <v>1</v>
      </c>
      <c r="R167">
        <v>3</v>
      </c>
      <c r="S167">
        <v>2</v>
      </c>
      <c r="T167">
        <v>4</v>
      </c>
      <c r="U167">
        <v>3</v>
      </c>
      <c r="V167">
        <v>5</v>
      </c>
      <c r="W167">
        <v>4</v>
      </c>
      <c r="X167">
        <f t="shared" si="69"/>
        <v>-0.16666666666666666</v>
      </c>
      <c r="Y167">
        <f t="shared" si="70"/>
        <v>8.3333333333333329E-2</v>
      </c>
      <c r="Z167">
        <v>6</v>
      </c>
      <c r="AA167">
        <v>6</v>
      </c>
      <c r="AB167">
        <v>6</v>
      </c>
      <c r="AC167">
        <v>6</v>
      </c>
      <c r="AD167">
        <v>6</v>
      </c>
      <c r="AE167">
        <v>6</v>
      </c>
      <c r="AF167">
        <v>6</v>
      </c>
      <c r="AG167">
        <v>0</v>
      </c>
      <c r="AH167">
        <v>6</v>
      </c>
      <c r="AI167" s="35">
        <v>6</v>
      </c>
      <c r="AJ167">
        <v>6</v>
      </c>
      <c r="AK167">
        <v>6</v>
      </c>
      <c r="AL167">
        <v>6</v>
      </c>
      <c r="AM167">
        <v>6</v>
      </c>
      <c r="AN167">
        <v>6</v>
      </c>
      <c r="AO167">
        <v>6</v>
      </c>
      <c r="AP167">
        <v>6</v>
      </c>
      <c r="AQ167">
        <v>6</v>
      </c>
      <c r="AR167">
        <v>6</v>
      </c>
      <c r="AS167">
        <v>6</v>
      </c>
      <c r="AT167">
        <v>6</v>
      </c>
      <c r="AU167">
        <v>6</v>
      </c>
      <c r="AV167">
        <f t="shared" si="71"/>
        <v>6</v>
      </c>
      <c r="AW167">
        <v>6</v>
      </c>
      <c r="AX167">
        <v>0</v>
      </c>
      <c r="AY167">
        <f t="shared" si="90"/>
        <v>6</v>
      </c>
      <c r="AZ167">
        <f t="shared" si="84"/>
        <v>1</v>
      </c>
      <c r="BA167">
        <f t="shared" si="82"/>
        <v>6</v>
      </c>
      <c r="BB167">
        <f t="shared" si="85"/>
        <v>1</v>
      </c>
      <c r="BC167" t="s">
        <v>86</v>
      </c>
      <c r="BD167" t="s">
        <v>216</v>
      </c>
      <c r="BE167" t="s">
        <v>217</v>
      </c>
      <c r="BF167">
        <v>1</v>
      </c>
      <c r="BH167">
        <f t="shared" si="61"/>
        <v>1</v>
      </c>
      <c r="BI167">
        <v>1</v>
      </c>
      <c r="BJ167">
        <v>2</v>
      </c>
      <c r="BK167">
        <v>1</v>
      </c>
      <c r="BL167" t="s">
        <v>156</v>
      </c>
      <c r="BM167" t="s">
        <v>157</v>
      </c>
      <c r="BN167" s="1">
        <v>4.8958333333333328E-3</v>
      </c>
      <c r="BO167" t="s">
        <v>218</v>
      </c>
      <c r="BP167" s="5" t="s">
        <v>736</v>
      </c>
      <c r="BQ167" s="5" t="s">
        <v>1166</v>
      </c>
      <c r="BR167" s="11" t="b">
        <f t="shared" si="89"/>
        <v>0</v>
      </c>
      <c r="BS167" s="11" t="b">
        <f t="shared" si="89"/>
        <v>0</v>
      </c>
      <c r="BT167" s="11" t="b">
        <f t="shared" si="89"/>
        <v>0</v>
      </c>
      <c r="BU167" s="11" t="b">
        <f t="shared" si="89"/>
        <v>1</v>
      </c>
      <c r="BV167" s="11" t="b">
        <f t="shared" si="88"/>
        <v>0</v>
      </c>
      <c r="BW167" s="11" t="b">
        <f t="shared" si="88"/>
        <v>1</v>
      </c>
      <c r="BZ167" s="11" t="b">
        <f t="shared" si="75"/>
        <v>0</v>
      </c>
      <c r="CA167" s="11" t="b">
        <f t="shared" si="76"/>
        <v>0</v>
      </c>
      <c r="CB167" s="11" t="b">
        <f t="shared" si="91"/>
        <v>0</v>
      </c>
      <c r="CC167" s="11" t="b">
        <f t="shared" si="91"/>
        <v>0</v>
      </c>
      <c r="CD167" s="11" t="b">
        <f t="shared" si="91"/>
        <v>0</v>
      </c>
      <c r="CE167" s="11" t="b">
        <f t="shared" si="91"/>
        <v>0</v>
      </c>
      <c r="CF167" s="11" t="b">
        <f t="shared" si="91"/>
        <v>0</v>
      </c>
      <c r="CG167" s="11" t="b">
        <f t="shared" si="91"/>
        <v>0</v>
      </c>
      <c r="CH167" s="11" t="b">
        <f t="shared" si="91"/>
        <v>0</v>
      </c>
      <c r="CI167" s="11" t="b">
        <f t="shared" si="91"/>
        <v>0</v>
      </c>
      <c r="CJ167" s="11" t="b">
        <f t="shared" si="91"/>
        <v>0</v>
      </c>
      <c r="CK167" s="11" t="b">
        <f t="shared" si="91"/>
        <v>0</v>
      </c>
      <c r="CL167" s="11" t="b">
        <f t="shared" si="91"/>
        <v>0</v>
      </c>
      <c r="CM167" s="11" t="b">
        <f t="shared" si="91"/>
        <v>0</v>
      </c>
      <c r="CN167" s="11" t="b">
        <f t="shared" si="91"/>
        <v>0</v>
      </c>
      <c r="CO167" s="11" t="b">
        <f t="shared" si="87"/>
        <v>0</v>
      </c>
      <c r="CP167" s="11" t="b">
        <f t="shared" si="78"/>
        <v>0</v>
      </c>
      <c r="CQ167" s="11" t="b">
        <f t="shared" si="77"/>
        <v>0</v>
      </c>
      <c r="CR167" t="s">
        <v>219</v>
      </c>
    </row>
    <row r="168" spans="1:96">
      <c r="A168" t="s">
        <v>220</v>
      </c>
      <c r="B168" t="s">
        <v>221</v>
      </c>
      <c r="C168" t="s">
        <v>53</v>
      </c>
      <c r="D168" t="s">
        <v>54</v>
      </c>
      <c r="E168" t="s">
        <v>55</v>
      </c>
      <c r="F168" t="s">
        <v>222</v>
      </c>
      <c r="G168">
        <f t="shared" si="79"/>
        <v>0</v>
      </c>
      <c r="H168">
        <f t="shared" si="79"/>
        <v>1</v>
      </c>
      <c r="I168">
        <f t="shared" si="79"/>
        <v>1</v>
      </c>
      <c r="J168">
        <f t="shared" si="79"/>
        <v>0</v>
      </c>
      <c r="K168">
        <f t="shared" si="67"/>
        <v>2</v>
      </c>
      <c r="L168" t="s">
        <v>124</v>
      </c>
      <c r="M168" t="s">
        <v>84</v>
      </c>
      <c r="N168" t="str">
        <f t="shared" si="68"/>
        <v>United States</v>
      </c>
      <c r="O168" t="s">
        <v>74</v>
      </c>
      <c r="P168" t="s">
        <v>60</v>
      </c>
      <c r="Q168">
        <v>3</v>
      </c>
      <c r="R168">
        <v>2</v>
      </c>
      <c r="S168">
        <v>5</v>
      </c>
      <c r="T168">
        <v>1</v>
      </c>
      <c r="U168">
        <v>5</v>
      </c>
      <c r="V168">
        <v>4</v>
      </c>
      <c r="W168">
        <v>2</v>
      </c>
      <c r="X168">
        <f t="shared" si="69"/>
        <v>0.20833333333333334</v>
      </c>
      <c r="Y168">
        <f t="shared" si="70"/>
        <v>-8.3333333333333329E-2</v>
      </c>
      <c r="Z168">
        <v>5</v>
      </c>
      <c r="AA168">
        <v>2</v>
      </c>
      <c r="AB168">
        <v>1</v>
      </c>
      <c r="AC168">
        <v>5</v>
      </c>
      <c r="AD168">
        <v>4</v>
      </c>
      <c r="AE168">
        <v>5</v>
      </c>
      <c r="AF168">
        <v>2</v>
      </c>
      <c r="AG168">
        <v>4</v>
      </c>
      <c r="AH168">
        <v>2</v>
      </c>
      <c r="AI168" s="35">
        <v>6</v>
      </c>
      <c r="AJ168">
        <v>3</v>
      </c>
      <c r="AK168">
        <v>4</v>
      </c>
      <c r="AL168">
        <v>4</v>
      </c>
      <c r="AM168">
        <v>5</v>
      </c>
      <c r="AN168">
        <v>5</v>
      </c>
      <c r="AO168">
        <v>5</v>
      </c>
      <c r="AP168">
        <v>3</v>
      </c>
      <c r="AQ168">
        <v>4</v>
      </c>
      <c r="AR168">
        <v>4</v>
      </c>
      <c r="AS168">
        <v>5</v>
      </c>
      <c r="AT168">
        <v>4</v>
      </c>
      <c r="AU168">
        <v>4</v>
      </c>
      <c r="AV168">
        <f t="shared" si="71"/>
        <v>4.2</v>
      </c>
      <c r="AW168">
        <v>6</v>
      </c>
      <c r="AX168">
        <v>0</v>
      </c>
      <c r="AY168">
        <f t="shared" si="90"/>
        <v>4.375</v>
      </c>
      <c r="AZ168">
        <f t="shared" si="84"/>
        <v>1</v>
      </c>
      <c r="BA168">
        <f t="shared" si="82"/>
        <v>3.25</v>
      </c>
      <c r="BB168">
        <f t="shared" si="85"/>
        <v>1</v>
      </c>
      <c r="BC168" t="s">
        <v>61</v>
      </c>
      <c r="BD168" t="s">
        <v>223</v>
      </c>
      <c r="BE168" t="s">
        <v>224</v>
      </c>
      <c r="BF168">
        <v>0</v>
      </c>
      <c r="BG168">
        <v>1</v>
      </c>
      <c r="BH168">
        <f t="shared" si="61"/>
        <v>1</v>
      </c>
      <c r="BI168">
        <v>1</v>
      </c>
      <c r="BJ168">
        <v>1</v>
      </c>
      <c r="BK168">
        <v>1</v>
      </c>
      <c r="BL168" t="s">
        <v>64</v>
      </c>
      <c r="BM168" t="s">
        <v>65</v>
      </c>
      <c r="BN168" s="1">
        <v>8.4953703703703701E-3</v>
      </c>
      <c r="BP168" s="5" t="s">
        <v>1041</v>
      </c>
      <c r="BR168" s="11" t="b">
        <f t="shared" si="89"/>
        <v>0</v>
      </c>
      <c r="BS168" s="11" t="b">
        <f t="shared" si="89"/>
        <v>0</v>
      </c>
      <c r="BT168" s="11" t="b">
        <f t="shared" si="89"/>
        <v>0</v>
      </c>
      <c r="BU168" s="11" t="b">
        <f t="shared" si="89"/>
        <v>0</v>
      </c>
      <c r="BV168" s="11" t="b">
        <f t="shared" si="88"/>
        <v>0</v>
      </c>
      <c r="BW168" s="11" t="b">
        <f t="shared" si="88"/>
        <v>0</v>
      </c>
      <c r="BZ168" s="11" t="b">
        <f t="shared" si="75"/>
        <v>0</v>
      </c>
      <c r="CA168" s="11" t="b">
        <f t="shared" si="76"/>
        <v>0</v>
      </c>
      <c r="CB168" s="11" t="b">
        <f t="shared" si="91"/>
        <v>0</v>
      </c>
      <c r="CC168" s="11" t="b">
        <f t="shared" si="91"/>
        <v>0</v>
      </c>
      <c r="CD168" s="11" t="b">
        <f t="shared" si="91"/>
        <v>0</v>
      </c>
      <c r="CE168" s="11" t="b">
        <f t="shared" si="91"/>
        <v>0</v>
      </c>
      <c r="CF168" s="11" t="b">
        <f t="shared" si="91"/>
        <v>0</v>
      </c>
      <c r="CG168" s="11" t="b">
        <f t="shared" si="91"/>
        <v>0</v>
      </c>
      <c r="CH168" s="11" t="b">
        <f t="shared" si="91"/>
        <v>0</v>
      </c>
      <c r="CI168" s="11" t="b">
        <f t="shared" si="91"/>
        <v>0</v>
      </c>
      <c r="CJ168" s="11" t="b">
        <f t="shared" si="91"/>
        <v>0</v>
      </c>
      <c r="CK168" s="11" t="b">
        <f t="shared" si="91"/>
        <v>0</v>
      </c>
      <c r="CL168" s="11" t="b">
        <f t="shared" si="91"/>
        <v>0</v>
      </c>
      <c r="CM168" s="11" t="b">
        <f t="shared" si="91"/>
        <v>0</v>
      </c>
      <c r="CN168" s="11" t="b">
        <f t="shared" si="91"/>
        <v>0</v>
      </c>
      <c r="CO168" s="11" t="b">
        <f t="shared" si="87"/>
        <v>0</v>
      </c>
      <c r="CP168" s="11" t="b">
        <f t="shared" si="78"/>
        <v>0</v>
      </c>
      <c r="CQ168" s="11" t="b">
        <f t="shared" si="77"/>
        <v>0</v>
      </c>
    </row>
    <row r="169" spans="1:96">
      <c r="A169" t="s">
        <v>225</v>
      </c>
      <c r="B169" t="s">
        <v>226</v>
      </c>
      <c r="C169" t="s">
        <v>53</v>
      </c>
      <c r="D169" t="s">
        <v>54</v>
      </c>
      <c r="E169" t="s">
        <v>144</v>
      </c>
      <c r="F169" t="s">
        <v>116</v>
      </c>
      <c r="G169">
        <f t="shared" si="79"/>
        <v>0</v>
      </c>
      <c r="H169">
        <f t="shared" si="79"/>
        <v>1</v>
      </c>
      <c r="I169">
        <f t="shared" si="79"/>
        <v>0</v>
      </c>
      <c r="J169">
        <f t="shared" si="79"/>
        <v>0</v>
      </c>
      <c r="K169">
        <f t="shared" si="67"/>
        <v>1</v>
      </c>
      <c r="L169" t="s">
        <v>72</v>
      </c>
      <c r="M169" t="s">
        <v>227</v>
      </c>
      <c r="N169" t="str">
        <f t="shared" si="68"/>
        <v>Denmark</v>
      </c>
      <c r="O169" t="s">
        <v>59</v>
      </c>
      <c r="P169" t="s">
        <v>60</v>
      </c>
      <c r="Q169">
        <v>3</v>
      </c>
      <c r="R169">
        <v>3</v>
      </c>
      <c r="S169">
        <v>3</v>
      </c>
      <c r="T169">
        <v>2</v>
      </c>
      <c r="U169">
        <v>3</v>
      </c>
      <c r="V169">
        <v>4</v>
      </c>
      <c r="W169">
        <v>5</v>
      </c>
      <c r="X169">
        <f t="shared" si="69"/>
        <v>4.1666666666666664E-2</v>
      </c>
      <c r="Y169">
        <f t="shared" si="70"/>
        <v>-8.3333333333333329E-2</v>
      </c>
      <c r="Z169">
        <v>2</v>
      </c>
      <c r="AA169">
        <v>3</v>
      </c>
      <c r="AB169">
        <v>3</v>
      </c>
      <c r="AC169">
        <v>3</v>
      </c>
      <c r="AD169">
        <v>3</v>
      </c>
      <c r="AE169">
        <v>4</v>
      </c>
      <c r="AF169">
        <v>3</v>
      </c>
      <c r="AG169">
        <v>4</v>
      </c>
      <c r="AH169">
        <v>2</v>
      </c>
      <c r="AI169" s="35">
        <v>4</v>
      </c>
      <c r="AJ169">
        <v>5</v>
      </c>
      <c r="AK169">
        <v>4</v>
      </c>
      <c r="AL169">
        <v>3</v>
      </c>
      <c r="AM169">
        <v>5</v>
      </c>
      <c r="AN169">
        <v>4</v>
      </c>
      <c r="AO169">
        <v>4</v>
      </c>
      <c r="AP169">
        <v>4</v>
      </c>
      <c r="AQ169">
        <v>2</v>
      </c>
      <c r="AR169">
        <v>2</v>
      </c>
      <c r="AS169">
        <v>3</v>
      </c>
      <c r="AT169">
        <v>2</v>
      </c>
      <c r="AU169">
        <v>2</v>
      </c>
      <c r="AV169">
        <f t="shared" si="71"/>
        <v>2.2000000000000002</v>
      </c>
      <c r="AW169">
        <v>6</v>
      </c>
      <c r="AX169">
        <v>4</v>
      </c>
      <c r="AY169">
        <f t="shared" si="90"/>
        <v>4.125</v>
      </c>
      <c r="AZ169">
        <f t="shared" si="84"/>
        <v>1</v>
      </c>
      <c r="BA169">
        <f t="shared" si="82"/>
        <v>2.875</v>
      </c>
      <c r="BB169">
        <f t="shared" si="85"/>
        <v>0</v>
      </c>
      <c r="BC169" t="s">
        <v>61</v>
      </c>
      <c r="BD169" t="s">
        <v>228</v>
      </c>
      <c r="BE169" t="s">
        <v>229</v>
      </c>
      <c r="BF169">
        <v>3</v>
      </c>
      <c r="BH169">
        <f t="shared" si="61"/>
        <v>3</v>
      </c>
      <c r="BI169">
        <v>1</v>
      </c>
      <c r="BJ169">
        <v>4</v>
      </c>
      <c r="BK169">
        <v>1</v>
      </c>
      <c r="BL169" t="s">
        <v>64</v>
      </c>
      <c r="BM169" t="s">
        <v>65</v>
      </c>
      <c r="BN169" s="1">
        <v>6.0995370370370361E-3</v>
      </c>
      <c r="BO169" t="s">
        <v>230</v>
      </c>
      <c r="BP169" s="5" t="s">
        <v>1042</v>
      </c>
      <c r="BR169" s="11" t="b">
        <f t="shared" si="89"/>
        <v>0</v>
      </c>
      <c r="BS169" s="11" t="b">
        <f t="shared" si="89"/>
        <v>0</v>
      </c>
      <c r="BT169" s="11" t="b">
        <f t="shared" si="89"/>
        <v>0</v>
      </c>
      <c r="BU169" s="11" t="b">
        <f t="shared" si="89"/>
        <v>0</v>
      </c>
      <c r="BV169" s="11" t="b">
        <f t="shared" si="88"/>
        <v>0</v>
      </c>
      <c r="BW169" s="11" t="b">
        <f t="shared" si="88"/>
        <v>0</v>
      </c>
      <c r="BX169" s="5" t="s">
        <v>1134</v>
      </c>
      <c r="BY169" s="5" t="s">
        <v>1135</v>
      </c>
      <c r="BZ169" s="11" t="b">
        <f t="shared" si="75"/>
        <v>0</v>
      </c>
      <c r="CA169" s="11" t="b">
        <f t="shared" si="76"/>
        <v>0</v>
      </c>
      <c r="CB169" s="11" t="b">
        <f t="shared" si="91"/>
        <v>1</v>
      </c>
      <c r="CC169" s="11" t="b">
        <f t="shared" si="91"/>
        <v>0</v>
      </c>
      <c r="CD169" s="11" t="b">
        <f t="shared" si="91"/>
        <v>0</v>
      </c>
      <c r="CE169" s="11" t="b">
        <f t="shared" si="91"/>
        <v>0</v>
      </c>
      <c r="CF169" s="11" t="b">
        <f t="shared" si="91"/>
        <v>0</v>
      </c>
      <c r="CG169" s="11" t="b">
        <f t="shared" si="91"/>
        <v>0</v>
      </c>
      <c r="CH169" s="11" t="b">
        <f t="shared" si="91"/>
        <v>0</v>
      </c>
      <c r="CI169" s="11" t="b">
        <f t="shared" si="91"/>
        <v>0</v>
      </c>
      <c r="CJ169" s="11" t="b">
        <f t="shared" si="91"/>
        <v>0</v>
      </c>
      <c r="CK169" s="11" t="b">
        <f t="shared" si="91"/>
        <v>0</v>
      </c>
      <c r="CL169" s="11" t="b">
        <f t="shared" si="91"/>
        <v>0</v>
      </c>
      <c r="CM169" s="11" t="b">
        <f t="shared" si="91"/>
        <v>0</v>
      </c>
      <c r="CN169" s="11" t="b">
        <f t="shared" si="91"/>
        <v>0</v>
      </c>
      <c r="CO169" s="11" t="b">
        <f t="shared" si="87"/>
        <v>0</v>
      </c>
      <c r="CP169" s="11" t="b">
        <f t="shared" si="78"/>
        <v>0</v>
      </c>
      <c r="CQ169" s="11" t="b">
        <f t="shared" si="77"/>
        <v>0</v>
      </c>
    </row>
    <row r="170" spans="1:96">
      <c r="A170" t="s">
        <v>231</v>
      </c>
      <c r="B170" t="s">
        <v>232</v>
      </c>
      <c r="C170" t="s">
        <v>53</v>
      </c>
      <c r="D170" t="s">
        <v>70</v>
      </c>
      <c r="E170" t="s">
        <v>95</v>
      </c>
      <c r="F170" t="s">
        <v>56</v>
      </c>
      <c r="G170">
        <f t="shared" si="79"/>
        <v>0</v>
      </c>
      <c r="H170">
        <f t="shared" si="79"/>
        <v>0</v>
      </c>
      <c r="I170">
        <f t="shared" si="79"/>
        <v>0</v>
      </c>
      <c r="J170">
        <f t="shared" si="79"/>
        <v>1</v>
      </c>
      <c r="K170">
        <f t="shared" si="67"/>
        <v>1</v>
      </c>
      <c r="L170" t="s">
        <v>96</v>
      </c>
      <c r="M170" t="s">
        <v>73</v>
      </c>
      <c r="N170" t="str">
        <f t="shared" si="68"/>
        <v>USA</v>
      </c>
      <c r="O170" t="s">
        <v>74</v>
      </c>
      <c r="P170" t="s">
        <v>60</v>
      </c>
      <c r="Q170">
        <v>4</v>
      </c>
      <c r="R170">
        <v>4</v>
      </c>
      <c r="S170">
        <v>4</v>
      </c>
      <c r="T170">
        <v>4</v>
      </c>
      <c r="U170">
        <v>3</v>
      </c>
      <c r="V170">
        <v>4</v>
      </c>
      <c r="W170">
        <v>4</v>
      </c>
      <c r="X170">
        <f t="shared" si="69"/>
        <v>0</v>
      </c>
      <c r="Y170">
        <f t="shared" si="70"/>
        <v>4.1666666666666664E-2</v>
      </c>
      <c r="Z170">
        <v>1</v>
      </c>
      <c r="AA170">
        <v>5</v>
      </c>
      <c r="AB170">
        <v>1</v>
      </c>
      <c r="AC170">
        <v>1</v>
      </c>
      <c r="AD170">
        <v>3</v>
      </c>
      <c r="AE170">
        <v>5</v>
      </c>
      <c r="AF170">
        <v>0</v>
      </c>
      <c r="AG170">
        <v>5</v>
      </c>
      <c r="AH170">
        <v>1</v>
      </c>
      <c r="AI170" s="35">
        <v>0</v>
      </c>
      <c r="AJ170">
        <v>1</v>
      </c>
      <c r="AK170">
        <v>1</v>
      </c>
      <c r="AL170">
        <v>0</v>
      </c>
      <c r="AM170">
        <v>4</v>
      </c>
      <c r="AN170">
        <v>0</v>
      </c>
      <c r="AO170">
        <v>4</v>
      </c>
      <c r="AP170">
        <v>1</v>
      </c>
      <c r="AQ170">
        <v>0</v>
      </c>
      <c r="AR170">
        <v>0</v>
      </c>
      <c r="AS170">
        <v>3</v>
      </c>
      <c r="AT170">
        <v>0</v>
      </c>
      <c r="AU170">
        <v>1</v>
      </c>
      <c r="AV170">
        <f t="shared" si="71"/>
        <v>0.8</v>
      </c>
      <c r="AW170">
        <v>6</v>
      </c>
      <c r="AX170">
        <v>0</v>
      </c>
      <c r="AY170">
        <f t="shared" si="90"/>
        <v>1.375</v>
      </c>
      <c r="AZ170">
        <f t="shared" si="84"/>
        <v>0</v>
      </c>
      <c r="BA170">
        <f t="shared" si="82"/>
        <v>2.125</v>
      </c>
      <c r="BB170">
        <f t="shared" si="85"/>
        <v>0</v>
      </c>
      <c r="BC170" t="s">
        <v>61</v>
      </c>
      <c r="BD170" t="s">
        <v>233</v>
      </c>
      <c r="BE170" t="s">
        <v>234</v>
      </c>
      <c r="BF170">
        <v>0</v>
      </c>
      <c r="BG170" t="s">
        <v>1100</v>
      </c>
      <c r="BH170" t="str">
        <f t="shared" si="61"/>
        <v>no dialog file</v>
      </c>
      <c r="BI170">
        <v>2</v>
      </c>
      <c r="BJ170">
        <v>5</v>
      </c>
      <c r="BK170">
        <v>2</v>
      </c>
      <c r="BL170" t="s">
        <v>235</v>
      </c>
      <c r="BM170" t="s">
        <v>236</v>
      </c>
      <c r="BN170" s="1">
        <v>3.8425925925925923E-3</v>
      </c>
      <c r="BP170" s="5" t="s">
        <v>1041</v>
      </c>
      <c r="BR170" s="11" t="b">
        <f t="shared" si="89"/>
        <v>0</v>
      </c>
      <c r="BS170" s="11" t="b">
        <f t="shared" si="89"/>
        <v>0</v>
      </c>
      <c r="BT170" s="11" t="b">
        <f t="shared" si="89"/>
        <v>0</v>
      </c>
      <c r="BU170" s="11" t="b">
        <f t="shared" si="89"/>
        <v>0</v>
      </c>
      <c r="BV170" s="11" t="b">
        <f t="shared" si="88"/>
        <v>0</v>
      </c>
      <c r="BW170" s="11" t="b">
        <f t="shared" si="88"/>
        <v>0</v>
      </c>
      <c r="BZ170" s="11" t="b">
        <f t="shared" si="75"/>
        <v>0</v>
      </c>
      <c r="CA170" s="11" t="b">
        <f t="shared" si="76"/>
        <v>0</v>
      </c>
      <c r="CB170" s="11" t="b">
        <f t="shared" si="91"/>
        <v>0</v>
      </c>
      <c r="CC170" s="11" t="b">
        <f t="shared" si="91"/>
        <v>0</v>
      </c>
      <c r="CD170" s="11" t="b">
        <f t="shared" si="91"/>
        <v>0</v>
      </c>
      <c r="CE170" s="11" t="b">
        <f t="shared" si="91"/>
        <v>0</v>
      </c>
      <c r="CF170" s="11" t="b">
        <f t="shared" si="91"/>
        <v>0</v>
      </c>
      <c r="CG170" s="11" t="b">
        <f t="shared" si="91"/>
        <v>0</v>
      </c>
      <c r="CH170" s="11" t="b">
        <f t="shared" si="91"/>
        <v>0</v>
      </c>
      <c r="CI170" s="11" t="b">
        <f t="shared" si="91"/>
        <v>0</v>
      </c>
      <c r="CJ170" s="11" t="b">
        <f t="shared" si="91"/>
        <v>0</v>
      </c>
      <c r="CK170" s="11" t="b">
        <f t="shared" si="91"/>
        <v>0</v>
      </c>
      <c r="CL170" s="11" t="b">
        <f t="shared" si="91"/>
        <v>0</v>
      </c>
      <c r="CM170" s="11" t="b">
        <f t="shared" si="91"/>
        <v>0</v>
      </c>
      <c r="CN170" s="11" t="b">
        <f t="shared" si="91"/>
        <v>0</v>
      </c>
      <c r="CO170" s="11" t="b">
        <f t="shared" si="87"/>
        <v>0</v>
      </c>
      <c r="CP170" s="11" t="b">
        <f t="shared" si="78"/>
        <v>0</v>
      </c>
      <c r="CQ170" s="11" t="b">
        <f t="shared" si="77"/>
        <v>0</v>
      </c>
    </row>
    <row r="171" spans="1:96">
      <c r="A171" t="s">
        <v>237</v>
      </c>
      <c r="B171" t="s">
        <v>238</v>
      </c>
      <c r="C171" t="s">
        <v>53</v>
      </c>
      <c r="D171" t="s">
        <v>70</v>
      </c>
      <c r="E171" t="s">
        <v>144</v>
      </c>
      <c r="F171" t="s">
        <v>83</v>
      </c>
      <c r="G171">
        <f t="shared" si="79"/>
        <v>0</v>
      </c>
      <c r="H171">
        <f t="shared" si="79"/>
        <v>0</v>
      </c>
      <c r="I171">
        <f t="shared" si="79"/>
        <v>1</v>
      </c>
      <c r="J171">
        <f t="shared" si="79"/>
        <v>0</v>
      </c>
      <c r="K171">
        <f t="shared" si="67"/>
        <v>1</v>
      </c>
      <c r="L171" t="s">
        <v>72</v>
      </c>
      <c r="M171" t="s">
        <v>73</v>
      </c>
      <c r="N171" t="str">
        <f t="shared" si="68"/>
        <v>USA</v>
      </c>
      <c r="O171" t="s">
        <v>74</v>
      </c>
      <c r="P171" t="s">
        <v>60</v>
      </c>
      <c r="Q171">
        <v>2</v>
      </c>
      <c r="R171">
        <v>4</v>
      </c>
      <c r="S171">
        <v>4</v>
      </c>
      <c r="T171">
        <v>4</v>
      </c>
      <c r="U171">
        <v>3</v>
      </c>
      <c r="V171">
        <v>4</v>
      </c>
      <c r="W171">
        <v>4</v>
      </c>
      <c r="X171">
        <f t="shared" si="69"/>
        <v>-8.3333333333333329E-2</v>
      </c>
      <c r="Y171">
        <f t="shared" si="70"/>
        <v>4.1666666666666664E-2</v>
      </c>
      <c r="Z171">
        <v>6</v>
      </c>
      <c r="AA171">
        <v>6</v>
      </c>
      <c r="AB171">
        <v>6</v>
      </c>
      <c r="AC171">
        <v>6</v>
      </c>
      <c r="AD171">
        <v>6</v>
      </c>
      <c r="AE171">
        <v>6</v>
      </c>
      <c r="AF171">
        <v>6</v>
      </c>
      <c r="AG171">
        <v>6</v>
      </c>
      <c r="AH171">
        <v>0</v>
      </c>
      <c r="AI171" s="35">
        <v>6</v>
      </c>
      <c r="AJ171">
        <v>6</v>
      </c>
      <c r="AK171">
        <v>6</v>
      </c>
      <c r="AL171">
        <v>4</v>
      </c>
      <c r="AM171">
        <v>6</v>
      </c>
      <c r="AN171">
        <v>6</v>
      </c>
      <c r="AO171">
        <v>6</v>
      </c>
      <c r="AP171">
        <v>6</v>
      </c>
      <c r="AQ171">
        <v>5</v>
      </c>
      <c r="AR171">
        <v>3</v>
      </c>
      <c r="AS171">
        <v>4</v>
      </c>
      <c r="AT171">
        <v>3</v>
      </c>
      <c r="AU171">
        <v>5</v>
      </c>
      <c r="AV171">
        <f t="shared" si="71"/>
        <v>4</v>
      </c>
      <c r="AW171">
        <v>6</v>
      </c>
      <c r="AX171">
        <v>1</v>
      </c>
      <c r="AY171">
        <f t="shared" si="90"/>
        <v>5.75</v>
      </c>
      <c r="AZ171">
        <f t="shared" si="84"/>
        <v>1</v>
      </c>
      <c r="BA171">
        <f t="shared" si="82"/>
        <v>5.25</v>
      </c>
      <c r="BB171">
        <f t="shared" si="85"/>
        <v>1</v>
      </c>
      <c r="BC171" t="s">
        <v>61</v>
      </c>
      <c r="BD171" t="s">
        <v>166</v>
      </c>
      <c r="BE171" t="s">
        <v>239</v>
      </c>
      <c r="BF171">
        <v>2</v>
      </c>
      <c r="BH171">
        <f t="shared" si="61"/>
        <v>2</v>
      </c>
      <c r="BI171">
        <v>1</v>
      </c>
      <c r="BJ171">
        <v>2</v>
      </c>
      <c r="BK171">
        <v>1</v>
      </c>
      <c r="BL171" t="s">
        <v>181</v>
      </c>
      <c r="BM171" t="s">
        <v>65</v>
      </c>
      <c r="BN171" s="1">
        <v>3.3912037037037036E-3</v>
      </c>
      <c r="BO171" t="s">
        <v>240</v>
      </c>
      <c r="BP171" s="5" t="s">
        <v>736</v>
      </c>
      <c r="BQ171" s="5" t="s">
        <v>1159</v>
      </c>
      <c r="BR171" s="11" t="b">
        <f t="shared" si="89"/>
        <v>0</v>
      </c>
      <c r="BS171" s="11" t="b">
        <f t="shared" si="89"/>
        <v>0</v>
      </c>
      <c r="BT171" s="11" t="b">
        <f t="shared" si="89"/>
        <v>1</v>
      </c>
      <c r="BU171" s="11" t="b">
        <f t="shared" si="89"/>
        <v>0</v>
      </c>
      <c r="BV171" s="11" t="b">
        <f t="shared" si="88"/>
        <v>0</v>
      </c>
      <c r="BW171" s="11" t="b">
        <f t="shared" si="88"/>
        <v>0</v>
      </c>
      <c r="BZ171" s="11" t="b">
        <f t="shared" si="75"/>
        <v>0</v>
      </c>
      <c r="CA171" s="11" t="b">
        <f t="shared" si="76"/>
        <v>0</v>
      </c>
      <c r="CB171" s="11" t="b">
        <f t="shared" si="91"/>
        <v>0</v>
      </c>
      <c r="CC171" s="11" t="b">
        <f t="shared" si="91"/>
        <v>0</v>
      </c>
      <c r="CD171" s="11" t="b">
        <f t="shared" si="91"/>
        <v>0</v>
      </c>
      <c r="CE171" s="11" t="b">
        <f t="shared" si="91"/>
        <v>0</v>
      </c>
      <c r="CF171" s="11" t="b">
        <f t="shared" si="91"/>
        <v>0</v>
      </c>
      <c r="CG171" s="11" t="b">
        <f t="shared" si="91"/>
        <v>0</v>
      </c>
      <c r="CH171" s="11" t="b">
        <f t="shared" si="91"/>
        <v>0</v>
      </c>
      <c r="CI171" s="11" t="b">
        <f t="shared" si="91"/>
        <v>0</v>
      </c>
      <c r="CJ171" s="11" t="b">
        <f t="shared" si="91"/>
        <v>0</v>
      </c>
      <c r="CK171" s="11" t="b">
        <f t="shared" si="91"/>
        <v>0</v>
      </c>
      <c r="CL171" s="11" t="b">
        <f t="shared" si="91"/>
        <v>0</v>
      </c>
      <c r="CM171" s="11" t="b">
        <f t="shared" si="91"/>
        <v>0</v>
      </c>
      <c r="CN171" s="11" t="b">
        <f t="shared" si="91"/>
        <v>0</v>
      </c>
      <c r="CO171" s="11" t="b">
        <f t="shared" si="87"/>
        <v>0</v>
      </c>
      <c r="CP171" s="11" t="b">
        <f t="shared" si="78"/>
        <v>0</v>
      </c>
      <c r="CQ171" s="11" t="b">
        <f t="shared" si="77"/>
        <v>0</v>
      </c>
      <c r="CR171" t="s">
        <v>241</v>
      </c>
    </row>
    <row r="172" spans="1:96">
      <c r="A172" t="s">
        <v>242</v>
      </c>
      <c r="B172" t="s">
        <v>243</v>
      </c>
      <c r="C172" t="s">
        <v>53</v>
      </c>
      <c r="D172" t="s">
        <v>70</v>
      </c>
      <c r="E172" t="s">
        <v>55</v>
      </c>
      <c r="F172" t="s">
        <v>56</v>
      </c>
      <c r="G172">
        <f t="shared" si="79"/>
        <v>0</v>
      </c>
      <c r="H172">
        <f t="shared" si="79"/>
        <v>0</v>
      </c>
      <c r="I172">
        <f t="shared" si="79"/>
        <v>0</v>
      </c>
      <c r="J172">
        <f t="shared" si="79"/>
        <v>1</v>
      </c>
      <c r="K172">
        <f t="shared" si="67"/>
        <v>1</v>
      </c>
      <c r="L172" t="s">
        <v>72</v>
      </c>
      <c r="M172" t="s">
        <v>244</v>
      </c>
      <c r="N172" t="str">
        <f t="shared" si="68"/>
        <v>Uk</v>
      </c>
      <c r="O172" t="s">
        <v>74</v>
      </c>
      <c r="P172" t="s">
        <v>98</v>
      </c>
      <c r="Q172">
        <v>4</v>
      </c>
      <c r="R172">
        <v>4</v>
      </c>
      <c r="S172">
        <v>5</v>
      </c>
      <c r="T172">
        <v>3</v>
      </c>
      <c r="U172">
        <v>4</v>
      </c>
      <c r="V172">
        <v>5</v>
      </c>
      <c r="W172">
        <v>5</v>
      </c>
      <c r="X172">
        <f t="shared" si="69"/>
        <v>8.3333333333333329E-2</v>
      </c>
      <c r="Y172">
        <f t="shared" si="70"/>
        <v>-4.1666666666666664E-2</v>
      </c>
      <c r="Z172">
        <v>5</v>
      </c>
      <c r="AA172">
        <v>5</v>
      </c>
      <c r="AB172">
        <v>5</v>
      </c>
      <c r="AC172">
        <v>3</v>
      </c>
      <c r="AD172">
        <v>3</v>
      </c>
      <c r="AE172">
        <v>4</v>
      </c>
      <c r="AF172">
        <v>3</v>
      </c>
      <c r="AG172">
        <v>1</v>
      </c>
      <c r="AH172">
        <v>5</v>
      </c>
      <c r="AI172" s="35">
        <v>4</v>
      </c>
      <c r="AJ172">
        <v>4</v>
      </c>
      <c r="AK172">
        <v>4</v>
      </c>
      <c r="AL172">
        <v>4</v>
      </c>
      <c r="AM172">
        <v>4</v>
      </c>
      <c r="AN172">
        <v>4</v>
      </c>
      <c r="AO172">
        <v>4</v>
      </c>
      <c r="AP172">
        <v>0</v>
      </c>
      <c r="AQ172">
        <v>5</v>
      </c>
      <c r="AR172">
        <v>5</v>
      </c>
      <c r="AS172">
        <v>3</v>
      </c>
      <c r="AT172">
        <v>4</v>
      </c>
      <c r="AU172">
        <v>3</v>
      </c>
      <c r="AV172">
        <f t="shared" si="71"/>
        <v>4</v>
      </c>
      <c r="AW172">
        <v>6</v>
      </c>
      <c r="AX172">
        <v>0</v>
      </c>
      <c r="AY172">
        <f t="shared" si="90"/>
        <v>3.5</v>
      </c>
      <c r="AZ172">
        <f t="shared" si="84"/>
        <v>1</v>
      </c>
      <c r="BA172">
        <f t="shared" si="82"/>
        <v>4.125</v>
      </c>
      <c r="BB172">
        <f t="shared" si="85"/>
        <v>1</v>
      </c>
      <c r="BC172" t="s">
        <v>61</v>
      </c>
      <c r="BD172" t="s">
        <v>245</v>
      </c>
      <c r="BE172" t="s">
        <v>246</v>
      </c>
      <c r="BF172">
        <v>1</v>
      </c>
      <c r="BH172">
        <f t="shared" si="61"/>
        <v>1</v>
      </c>
      <c r="BI172">
        <v>1</v>
      </c>
      <c r="BJ172">
        <v>1</v>
      </c>
      <c r="BK172">
        <v>1</v>
      </c>
      <c r="BL172" t="s">
        <v>64</v>
      </c>
      <c r="BM172" t="s">
        <v>65</v>
      </c>
      <c r="BN172" s="1">
        <v>1.4004629629629629E-3</v>
      </c>
      <c r="BP172" s="5" t="s">
        <v>1041</v>
      </c>
      <c r="BR172" s="11" t="b">
        <f t="shared" si="89"/>
        <v>0</v>
      </c>
      <c r="BS172" s="11" t="b">
        <f t="shared" si="89"/>
        <v>0</v>
      </c>
      <c r="BT172" s="11" t="b">
        <f t="shared" si="89"/>
        <v>0</v>
      </c>
      <c r="BU172" s="11" t="b">
        <f t="shared" si="89"/>
        <v>0</v>
      </c>
      <c r="BV172" s="11" t="b">
        <f t="shared" si="88"/>
        <v>0</v>
      </c>
      <c r="BW172" s="11" t="b">
        <f t="shared" si="88"/>
        <v>0</v>
      </c>
      <c r="BZ172" s="11" t="b">
        <f t="shared" si="75"/>
        <v>0</v>
      </c>
      <c r="CA172" s="11" t="b">
        <f t="shared" si="76"/>
        <v>0</v>
      </c>
      <c r="CB172" s="11" t="b">
        <f t="shared" si="91"/>
        <v>0</v>
      </c>
      <c r="CC172" s="11" t="b">
        <f t="shared" si="91"/>
        <v>0</v>
      </c>
      <c r="CD172" s="11" t="b">
        <f t="shared" si="91"/>
        <v>0</v>
      </c>
      <c r="CE172" s="11" t="b">
        <f t="shared" si="91"/>
        <v>0</v>
      </c>
      <c r="CF172" s="11" t="b">
        <f t="shared" si="91"/>
        <v>0</v>
      </c>
      <c r="CG172" s="11" t="b">
        <f t="shared" si="91"/>
        <v>0</v>
      </c>
      <c r="CH172" s="11" t="b">
        <f t="shared" si="91"/>
        <v>0</v>
      </c>
      <c r="CI172" s="11" t="b">
        <f t="shared" si="91"/>
        <v>0</v>
      </c>
      <c r="CJ172" s="11" t="b">
        <f t="shared" si="91"/>
        <v>0</v>
      </c>
      <c r="CK172" s="11" t="b">
        <f t="shared" si="91"/>
        <v>0</v>
      </c>
      <c r="CL172" s="11" t="b">
        <f t="shared" si="91"/>
        <v>0</v>
      </c>
      <c r="CM172" s="11" t="b">
        <f t="shared" si="91"/>
        <v>0</v>
      </c>
      <c r="CN172" s="11" t="b">
        <f t="shared" si="91"/>
        <v>0</v>
      </c>
      <c r="CO172" s="11" t="b">
        <f t="shared" si="87"/>
        <v>0</v>
      </c>
      <c r="CP172" s="11" t="b">
        <f t="shared" si="78"/>
        <v>0</v>
      </c>
      <c r="CQ172" s="11" t="b">
        <f t="shared" si="77"/>
        <v>0</v>
      </c>
    </row>
    <row r="173" spans="1:96">
      <c r="A173" t="s">
        <v>247</v>
      </c>
      <c r="B173" t="s">
        <v>248</v>
      </c>
      <c r="C173" t="s">
        <v>53</v>
      </c>
      <c r="D173" t="s">
        <v>70</v>
      </c>
      <c r="E173" t="s">
        <v>71</v>
      </c>
      <c r="F173" t="s">
        <v>83</v>
      </c>
      <c r="G173">
        <f t="shared" si="79"/>
        <v>0</v>
      </c>
      <c r="H173">
        <f t="shared" si="79"/>
        <v>0</v>
      </c>
      <c r="I173">
        <f t="shared" si="79"/>
        <v>1</v>
      </c>
      <c r="J173">
        <f t="shared" si="79"/>
        <v>0</v>
      </c>
      <c r="K173">
        <f t="shared" si="67"/>
        <v>1</v>
      </c>
      <c r="L173" t="s">
        <v>72</v>
      </c>
      <c r="M173" t="s">
        <v>125</v>
      </c>
      <c r="N173" t="str">
        <f t="shared" si="68"/>
        <v>United Kingdom</v>
      </c>
      <c r="O173" t="s">
        <v>59</v>
      </c>
      <c r="P173" t="s">
        <v>98</v>
      </c>
      <c r="Q173">
        <v>4</v>
      </c>
      <c r="R173">
        <v>5</v>
      </c>
      <c r="S173">
        <v>4</v>
      </c>
      <c r="T173">
        <v>3</v>
      </c>
      <c r="U173">
        <v>3</v>
      </c>
      <c r="V173">
        <v>3</v>
      </c>
      <c r="W173">
        <v>4</v>
      </c>
      <c r="X173">
        <f t="shared" si="69"/>
        <v>0</v>
      </c>
      <c r="Y173">
        <f t="shared" si="70"/>
        <v>-4.1666666666666664E-2</v>
      </c>
      <c r="Z173">
        <v>2</v>
      </c>
      <c r="AA173">
        <v>5</v>
      </c>
      <c r="AB173">
        <v>3</v>
      </c>
      <c r="AC173">
        <v>4</v>
      </c>
      <c r="AD173">
        <v>3</v>
      </c>
      <c r="AE173">
        <v>3</v>
      </c>
      <c r="AF173">
        <v>4</v>
      </c>
      <c r="AG173">
        <v>2</v>
      </c>
      <c r="AH173">
        <v>4</v>
      </c>
      <c r="AI173" s="35">
        <v>4</v>
      </c>
      <c r="AJ173">
        <v>2</v>
      </c>
      <c r="AK173">
        <v>4</v>
      </c>
      <c r="AL173">
        <v>2</v>
      </c>
      <c r="AM173">
        <v>6</v>
      </c>
      <c r="AN173">
        <v>5</v>
      </c>
      <c r="AO173">
        <v>2</v>
      </c>
      <c r="AP173">
        <v>1</v>
      </c>
      <c r="AQ173">
        <v>3</v>
      </c>
      <c r="AR173">
        <v>3</v>
      </c>
      <c r="AS173">
        <v>3</v>
      </c>
      <c r="AT173">
        <v>3</v>
      </c>
      <c r="AU173">
        <v>3</v>
      </c>
      <c r="AV173">
        <f t="shared" si="71"/>
        <v>3</v>
      </c>
      <c r="AW173">
        <v>6</v>
      </c>
      <c r="AX173">
        <v>0</v>
      </c>
      <c r="AY173">
        <f t="shared" si="90"/>
        <v>3.25</v>
      </c>
      <c r="AZ173">
        <f t="shared" si="84"/>
        <v>1</v>
      </c>
      <c r="BA173">
        <f t="shared" si="82"/>
        <v>3.5</v>
      </c>
      <c r="BB173">
        <f t="shared" si="85"/>
        <v>1</v>
      </c>
      <c r="BC173" t="s">
        <v>86</v>
      </c>
      <c r="BD173" t="s">
        <v>139</v>
      </c>
      <c r="BE173" t="s">
        <v>249</v>
      </c>
      <c r="BF173">
        <v>1</v>
      </c>
      <c r="BH173">
        <f t="shared" si="61"/>
        <v>1</v>
      </c>
      <c r="BI173">
        <v>1</v>
      </c>
      <c r="BJ173">
        <v>4</v>
      </c>
      <c r="BK173">
        <v>1</v>
      </c>
      <c r="BL173" t="s">
        <v>106</v>
      </c>
      <c r="BM173" t="s">
        <v>90</v>
      </c>
      <c r="BN173" s="1">
        <v>3.8888888888888883E-3</v>
      </c>
      <c r="BO173" t="s">
        <v>250</v>
      </c>
      <c r="BP173" s="5" t="s">
        <v>1042</v>
      </c>
      <c r="BR173" s="11" t="b">
        <f t="shared" si="89"/>
        <v>0</v>
      </c>
      <c r="BS173" s="11" t="b">
        <f t="shared" si="89"/>
        <v>0</v>
      </c>
      <c r="BT173" s="11" t="b">
        <f t="shared" si="89"/>
        <v>0</v>
      </c>
      <c r="BU173" s="11" t="b">
        <f t="shared" si="89"/>
        <v>0</v>
      </c>
      <c r="BV173" s="11" t="b">
        <f t="shared" si="88"/>
        <v>0</v>
      </c>
      <c r="BW173" s="11" t="b">
        <f t="shared" si="88"/>
        <v>0</v>
      </c>
      <c r="BX173" s="5" t="s">
        <v>1085</v>
      </c>
      <c r="BY173" s="5" t="s">
        <v>1073</v>
      </c>
      <c r="BZ173" s="11" t="b">
        <f t="shared" si="75"/>
        <v>0</v>
      </c>
      <c r="CA173" s="11" t="b">
        <f t="shared" si="76"/>
        <v>0</v>
      </c>
      <c r="CB173" s="11" t="b">
        <f t="shared" si="91"/>
        <v>1</v>
      </c>
      <c r="CC173" s="11" t="b">
        <f t="shared" si="91"/>
        <v>1</v>
      </c>
      <c r="CD173" s="11" t="b">
        <f t="shared" si="91"/>
        <v>0</v>
      </c>
      <c r="CE173" s="11" t="b">
        <f t="shared" si="91"/>
        <v>0</v>
      </c>
      <c r="CF173" s="11" t="b">
        <f t="shared" si="91"/>
        <v>0</v>
      </c>
      <c r="CG173" s="11" t="b">
        <f t="shared" si="91"/>
        <v>0</v>
      </c>
      <c r="CH173" s="11" t="b">
        <f t="shared" si="91"/>
        <v>0</v>
      </c>
      <c r="CI173" s="11" t="b">
        <f t="shared" si="91"/>
        <v>0</v>
      </c>
      <c r="CJ173" s="11" t="b">
        <f t="shared" si="91"/>
        <v>0</v>
      </c>
      <c r="CK173" s="11" t="b">
        <f t="shared" si="91"/>
        <v>0</v>
      </c>
      <c r="CL173" s="11" t="b">
        <f t="shared" si="91"/>
        <v>1</v>
      </c>
      <c r="CM173" s="11" t="b">
        <f t="shared" si="91"/>
        <v>0</v>
      </c>
      <c r="CN173" s="11" t="b">
        <f t="shared" si="91"/>
        <v>0</v>
      </c>
      <c r="CO173" s="11" t="b">
        <f t="shared" si="87"/>
        <v>0</v>
      </c>
      <c r="CP173" s="11" t="b">
        <f t="shared" si="78"/>
        <v>1</v>
      </c>
      <c r="CQ173" s="11" t="b">
        <f t="shared" si="77"/>
        <v>0</v>
      </c>
      <c r="CR173" t="s">
        <v>251</v>
      </c>
    </row>
    <row r="174" spans="1:96">
      <c r="A174" t="s">
        <v>252</v>
      </c>
      <c r="B174" t="s">
        <v>253</v>
      </c>
      <c r="C174" t="s">
        <v>53</v>
      </c>
      <c r="D174" t="s">
        <v>54</v>
      </c>
      <c r="E174" t="s">
        <v>55</v>
      </c>
      <c r="F174" t="s">
        <v>56</v>
      </c>
      <c r="G174">
        <f t="shared" si="79"/>
        <v>0</v>
      </c>
      <c r="H174">
        <f t="shared" si="79"/>
        <v>0</v>
      </c>
      <c r="I174">
        <f t="shared" si="79"/>
        <v>0</v>
      </c>
      <c r="J174">
        <f t="shared" si="79"/>
        <v>1</v>
      </c>
      <c r="K174">
        <f t="shared" si="67"/>
        <v>1</v>
      </c>
      <c r="L174" t="s">
        <v>72</v>
      </c>
      <c r="M174" t="s">
        <v>254</v>
      </c>
      <c r="N174" t="str">
        <f t="shared" si="68"/>
        <v>Poland</v>
      </c>
      <c r="O174" t="s">
        <v>59</v>
      </c>
      <c r="P174" t="s">
        <v>60</v>
      </c>
      <c r="Q174">
        <v>2</v>
      </c>
      <c r="R174">
        <v>4</v>
      </c>
      <c r="S174">
        <v>4</v>
      </c>
      <c r="T174">
        <v>5</v>
      </c>
      <c r="U174">
        <v>4</v>
      </c>
      <c r="V174">
        <v>4</v>
      </c>
      <c r="W174">
        <v>3</v>
      </c>
      <c r="X174">
        <f t="shared" si="69"/>
        <v>-0.125</v>
      </c>
      <c r="Y174">
        <f t="shared" si="70"/>
        <v>8.3333333333333329E-2</v>
      </c>
      <c r="Z174">
        <v>6</v>
      </c>
      <c r="AA174">
        <v>6</v>
      </c>
      <c r="AB174">
        <v>6</v>
      </c>
      <c r="AC174">
        <v>6</v>
      </c>
      <c r="AD174">
        <v>6</v>
      </c>
      <c r="AE174">
        <v>5</v>
      </c>
      <c r="AF174">
        <v>6</v>
      </c>
      <c r="AG174">
        <v>1</v>
      </c>
      <c r="AH174">
        <v>5</v>
      </c>
      <c r="AI174" s="35">
        <v>5</v>
      </c>
      <c r="AJ174">
        <v>6</v>
      </c>
      <c r="AK174">
        <v>6</v>
      </c>
      <c r="AL174">
        <v>5</v>
      </c>
      <c r="AM174">
        <v>5</v>
      </c>
      <c r="AN174">
        <v>6</v>
      </c>
      <c r="AO174">
        <v>6</v>
      </c>
      <c r="AP174">
        <v>4</v>
      </c>
      <c r="AQ174">
        <v>5</v>
      </c>
      <c r="AR174">
        <v>6</v>
      </c>
      <c r="AS174">
        <v>6</v>
      </c>
      <c r="AT174">
        <v>5</v>
      </c>
      <c r="AU174">
        <v>6</v>
      </c>
      <c r="AV174">
        <f t="shared" si="71"/>
        <v>5.6</v>
      </c>
      <c r="AW174">
        <v>6</v>
      </c>
      <c r="AX174">
        <v>2</v>
      </c>
      <c r="AY174">
        <f t="shared" si="90"/>
        <v>5.375</v>
      </c>
      <c r="AZ174">
        <f t="shared" si="84"/>
        <v>1</v>
      </c>
      <c r="BA174">
        <f t="shared" si="82"/>
        <v>5.75</v>
      </c>
      <c r="BB174">
        <f t="shared" si="85"/>
        <v>1</v>
      </c>
      <c r="BC174" t="s">
        <v>145</v>
      </c>
      <c r="BD174" t="s">
        <v>255</v>
      </c>
      <c r="BE174" t="s">
        <v>256</v>
      </c>
      <c r="BF174">
        <v>1</v>
      </c>
      <c r="BH174">
        <f t="shared" si="61"/>
        <v>1</v>
      </c>
      <c r="BI174">
        <v>1</v>
      </c>
      <c r="BJ174">
        <v>1</v>
      </c>
      <c r="BK174">
        <v>1</v>
      </c>
      <c r="BL174" t="s">
        <v>257</v>
      </c>
      <c r="BM174" t="s">
        <v>149</v>
      </c>
      <c r="BN174" s="1">
        <v>1.8518518518518517E-3</v>
      </c>
      <c r="BP174" s="5" t="s">
        <v>1041</v>
      </c>
      <c r="BR174" s="11" t="b">
        <f t="shared" si="89"/>
        <v>0</v>
      </c>
      <c r="BS174" s="11" t="b">
        <f t="shared" si="89"/>
        <v>0</v>
      </c>
      <c r="BT174" s="11" t="b">
        <f t="shared" si="89"/>
        <v>0</v>
      </c>
      <c r="BU174" s="11" t="b">
        <f t="shared" si="89"/>
        <v>0</v>
      </c>
      <c r="BV174" s="11" t="b">
        <f t="shared" si="88"/>
        <v>0</v>
      </c>
      <c r="BW174" s="11" t="b">
        <f t="shared" si="88"/>
        <v>0</v>
      </c>
      <c r="BZ174" s="11" t="b">
        <f t="shared" si="75"/>
        <v>0</v>
      </c>
      <c r="CA174" s="11" t="b">
        <f t="shared" si="76"/>
        <v>0</v>
      </c>
      <c r="CB174" s="11" t="b">
        <f t="shared" si="91"/>
        <v>0</v>
      </c>
      <c r="CC174" s="11" t="b">
        <f t="shared" si="91"/>
        <v>0</v>
      </c>
      <c r="CD174" s="11" t="b">
        <f t="shared" si="91"/>
        <v>0</v>
      </c>
      <c r="CE174" s="11" t="b">
        <f t="shared" si="91"/>
        <v>0</v>
      </c>
      <c r="CF174" s="11" t="b">
        <f t="shared" si="91"/>
        <v>0</v>
      </c>
      <c r="CG174" s="11" t="b">
        <f t="shared" si="91"/>
        <v>0</v>
      </c>
      <c r="CH174" s="11" t="b">
        <f t="shared" si="91"/>
        <v>0</v>
      </c>
      <c r="CI174" s="11" t="b">
        <f t="shared" si="91"/>
        <v>0</v>
      </c>
      <c r="CJ174" s="11" t="b">
        <f t="shared" si="91"/>
        <v>0</v>
      </c>
      <c r="CK174" s="11" t="b">
        <f t="shared" si="91"/>
        <v>0</v>
      </c>
      <c r="CL174" s="11" t="b">
        <f t="shared" si="91"/>
        <v>0</v>
      </c>
      <c r="CM174" s="11" t="b">
        <f t="shared" si="91"/>
        <v>0</v>
      </c>
      <c r="CN174" s="11" t="b">
        <f t="shared" si="91"/>
        <v>0</v>
      </c>
      <c r="CO174" s="11" t="b">
        <f t="shared" si="87"/>
        <v>0</v>
      </c>
      <c r="CP174" s="11" t="b">
        <f t="shared" si="78"/>
        <v>0</v>
      </c>
      <c r="CQ174" s="11" t="b">
        <f t="shared" si="77"/>
        <v>0</v>
      </c>
    </row>
    <row r="175" spans="1:96">
      <c r="A175" t="s">
        <v>258</v>
      </c>
      <c r="B175" t="s">
        <v>259</v>
      </c>
      <c r="C175" t="s">
        <v>53</v>
      </c>
      <c r="D175" t="s">
        <v>54</v>
      </c>
      <c r="E175" t="s">
        <v>71</v>
      </c>
      <c r="F175" t="s">
        <v>116</v>
      </c>
      <c r="G175">
        <f t="shared" si="79"/>
        <v>0</v>
      </c>
      <c r="H175">
        <f t="shared" si="79"/>
        <v>1</v>
      </c>
      <c r="I175">
        <f t="shared" si="79"/>
        <v>0</v>
      </c>
      <c r="J175">
        <f t="shared" si="79"/>
        <v>0</v>
      </c>
      <c r="K175">
        <f t="shared" si="67"/>
        <v>1</v>
      </c>
      <c r="L175" t="s">
        <v>124</v>
      </c>
      <c r="M175" t="s">
        <v>260</v>
      </c>
      <c r="N175" t="str">
        <f t="shared" si="68"/>
        <v>Greece</v>
      </c>
      <c r="O175" t="s">
        <v>59</v>
      </c>
      <c r="P175" t="s">
        <v>60</v>
      </c>
      <c r="Q175">
        <v>0</v>
      </c>
      <c r="R175">
        <v>3</v>
      </c>
      <c r="S175">
        <v>0</v>
      </c>
      <c r="T175">
        <v>3</v>
      </c>
      <c r="U175">
        <v>2</v>
      </c>
      <c r="V175">
        <v>5</v>
      </c>
      <c r="W175">
        <v>0</v>
      </c>
      <c r="X175">
        <f t="shared" si="69"/>
        <v>-0.25</v>
      </c>
      <c r="Y175">
        <f t="shared" si="70"/>
        <v>0.25</v>
      </c>
      <c r="Z175">
        <v>4</v>
      </c>
      <c r="AA175">
        <v>2</v>
      </c>
      <c r="AB175">
        <v>4</v>
      </c>
      <c r="AC175">
        <v>4</v>
      </c>
      <c r="AD175">
        <v>5</v>
      </c>
      <c r="AE175">
        <v>5</v>
      </c>
      <c r="AF175">
        <v>3</v>
      </c>
      <c r="AG175">
        <v>1</v>
      </c>
      <c r="AH175">
        <v>5</v>
      </c>
      <c r="AI175" s="35">
        <v>3</v>
      </c>
      <c r="AJ175">
        <v>5</v>
      </c>
      <c r="AK175">
        <v>1</v>
      </c>
      <c r="AL175">
        <v>1</v>
      </c>
      <c r="AM175">
        <v>6</v>
      </c>
      <c r="AN175">
        <v>5</v>
      </c>
      <c r="AO175">
        <v>4</v>
      </c>
      <c r="AP175">
        <v>2</v>
      </c>
      <c r="AQ175">
        <v>1</v>
      </c>
      <c r="AR175">
        <v>1</v>
      </c>
      <c r="AS175">
        <v>2</v>
      </c>
      <c r="AT175">
        <v>1</v>
      </c>
      <c r="AU175">
        <v>2</v>
      </c>
      <c r="AV175">
        <f t="shared" si="71"/>
        <v>1.4</v>
      </c>
      <c r="AW175">
        <v>6</v>
      </c>
      <c r="AX175">
        <v>1</v>
      </c>
      <c r="AY175">
        <f t="shared" si="90"/>
        <v>3.375</v>
      </c>
      <c r="AZ175">
        <f t="shared" si="84"/>
        <v>1</v>
      </c>
      <c r="BA175">
        <f t="shared" si="82"/>
        <v>4</v>
      </c>
      <c r="BB175">
        <f t="shared" si="85"/>
        <v>1</v>
      </c>
      <c r="BC175" t="s">
        <v>61</v>
      </c>
      <c r="BD175" t="s">
        <v>261</v>
      </c>
      <c r="BE175" t="s">
        <v>262</v>
      </c>
      <c r="BF175">
        <v>0</v>
      </c>
      <c r="BG175">
        <v>1</v>
      </c>
      <c r="BH175">
        <f t="shared" si="61"/>
        <v>1</v>
      </c>
      <c r="BI175">
        <v>1</v>
      </c>
      <c r="BJ175">
        <v>1</v>
      </c>
      <c r="BK175">
        <v>1</v>
      </c>
      <c r="BL175" t="s">
        <v>64</v>
      </c>
      <c r="BM175" t="s">
        <v>65</v>
      </c>
      <c r="BN175" s="1">
        <v>3.1134259259259257E-3</v>
      </c>
      <c r="BP175" s="5" t="s">
        <v>1041</v>
      </c>
      <c r="BR175" s="11" t="b">
        <f t="shared" si="89"/>
        <v>0</v>
      </c>
      <c r="BS175" s="11" t="b">
        <f t="shared" si="89"/>
        <v>0</v>
      </c>
      <c r="BT175" s="11" t="b">
        <f t="shared" si="89"/>
        <v>0</v>
      </c>
      <c r="BU175" s="11" t="b">
        <f t="shared" si="89"/>
        <v>0</v>
      </c>
      <c r="BV175" s="11" t="b">
        <f t="shared" si="88"/>
        <v>0</v>
      </c>
      <c r="BW175" s="11" t="b">
        <f t="shared" si="88"/>
        <v>0</v>
      </c>
      <c r="BZ175" s="11" t="b">
        <f t="shared" si="75"/>
        <v>0</v>
      </c>
      <c r="CA175" s="11" t="b">
        <f t="shared" si="76"/>
        <v>0</v>
      </c>
      <c r="CB175" s="11" t="b">
        <f t="shared" si="91"/>
        <v>0</v>
      </c>
      <c r="CC175" s="11" t="b">
        <f t="shared" si="91"/>
        <v>0</v>
      </c>
      <c r="CD175" s="11" t="b">
        <f t="shared" si="91"/>
        <v>0</v>
      </c>
      <c r="CE175" s="11" t="b">
        <f t="shared" si="91"/>
        <v>0</v>
      </c>
      <c r="CF175" s="11" t="b">
        <f t="shared" si="91"/>
        <v>0</v>
      </c>
      <c r="CG175" s="11" t="b">
        <f t="shared" si="91"/>
        <v>0</v>
      </c>
      <c r="CH175" s="11" t="b">
        <f t="shared" si="91"/>
        <v>0</v>
      </c>
      <c r="CI175" s="11" t="b">
        <f t="shared" si="91"/>
        <v>0</v>
      </c>
      <c r="CJ175" s="11" t="b">
        <f t="shared" si="91"/>
        <v>0</v>
      </c>
      <c r="CK175" s="11" t="b">
        <f t="shared" si="91"/>
        <v>0</v>
      </c>
      <c r="CL175" s="11" t="b">
        <f t="shared" si="91"/>
        <v>0</v>
      </c>
      <c r="CM175" s="11" t="b">
        <f t="shared" si="91"/>
        <v>0</v>
      </c>
      <c r="CN175" s="11" t="b">
        <f t="shared" si="91"/>
        <v>0</v>
      </c>
      <c r="CO175" s="11" t="b">
        <f t="shared" si="87"/>
        <v>0</v>
      </c>
      <c r="CP175" s="11" t="b">
        <f t="shared" si="78"/>
        <v>0</v>
      </c>
      <c r="CQ175" s="11" t="b">
        <f t="shared" si="77"/>
        <v>0</v>
      </c>
    </row>
    <row r="176" spans="1:96">
      <c r="A176" t="s">
        <v>263</v>
      </c>
      <c r="B176" t="s">
        <v>264</v>
      </c>
      <c r="C176" t="s">
        <v>53</v>
      </c>
      <c r="D176" t="s">
        <v>54</v>
      </c>
      <c r="E176" t="s">
        <v>55</v>
      </c>
      <c r="F176" t="s">
        <v>56</v>
      </c>
      <c r="G176">
        <f t="shared" si="79"/>
        <v>0</v>
      </c>
      <c r="H176">
        <f t="shared" si="79"/>
        <v>0</v>
      </c>
      <c r="I176">
        <f t="shared" si="79"/>
        <v>0</v>
      </c>
      <c r="J176">
        <f t="shared" si="79"/>
        <v>1</v>
      </c>
      <c r="K176">
        <f t="shared" si="67"/>
        <v>1</v>
      </c>
      <c r="L176" t="s">
        <v>96</v>
      </c>
      <c r="M176" t="s">
        <v>265</v>
      </c>
      <c r="N176" t="str">
        <f t="shared" si="68"/>
        <v>Argentina</v>
      </c>
      <c r="O176" t="s">
        <v>59</v>
      </c>
      <c r="P176" t="s">
        <v>60</v>
      </c>
      <c r="Q176">
        <v>2</v>
      </c>
      <c r="R176">
        <v>2</v>
      </c>
      <c r="S176">
        <v>2</v>
      </c>
      <c r="T176">
        <v>4</v>
      </c>
      <c r="U176">
        <v>4</v>
      </c>
      <c r="V176">
        <v>3</v>
      </c>
      <c r="W176">
        <v>2</v>
      </c>
      <c r="X176">
        <f t="shared" si="69"/>
        <v>-8.3333333333333329E-2</v>
      </c>
      <c r="Y176">
        <f t="shared" si="70"/>
        <v>4.1666666666666664E-2</v>
      </c>
      <c r="Z176">
        <v>2</v>
      </c>
      <c r="AA176">
        <v>6</v>
      </c>
      <c r="AB176">
        <v>2</v>
      </c>
      <c r="AC176">
        <v>2</v>
      </c>
      <c r="AD176">
        <v>3</v>
      </c>
      <c r="AE176">
        <v>4</v>
      </c>
      <c r="AF176">
        <v>1</v>
      </c>
      <c r="AG176">
        <v>3</v>
      </c>
      <c r="AH176">
        <v>3</v>
      </c>
      <c r="AI176" s="35">
        <v>4</v>
      </c>
      <c r="AJ176">
        <v>3</v>
      </c>
      <c r="AK176">
        <v>3</v>
      </c>
      <c r="AL176">
        <v>1</v>
      </c>
      <c r="AM176">
        <v>5</v>
      </c>
      <c r="AN176">
        <v>3</v>
      </c>
      <c r="AO176">
        <v>5</v>
      </c>
      <c r="AP176">
        <v>1</v>
      </c>
      <c r="AQ176">
        <v>4</v>
      </c>
      <c r="AR176">
        <v>4</v>
      </c>
      <c r="AS176">
        <v>4</v>
      </c>
      <c r="AT176">
        <v>4</v>
      </c>
      <c r="AU176">
        <v>3</v>
      </c>
      <c r="AV176">
        <f t="shared" si="71"/>
        <v>3.8</v>
      </c>
      <c r="AW176">
        <v>6</v>
      </c>
      <c r="AX176">
        <v>1</v>
      </c>
      <c r="AY176">
        <f t="shared" si="90"/>
        <v>3.125</v>
      </c>
      <c r="AZ176">
        <f t="shared" si="84"/>
        <v>1</v>
      </c>
      <c r="BA176">
        <f t="shared" si="82"/>
        <v>2.875</v>
      </c>
      <c r="BB176">
        <f t="shared" si="85"/>
        <v>0</v>
      </c>
      <c r="BC176" t="s">
        <v>86</v>
      </c>
      <c r="BD176" t="s">
        <v>166</v>
      </c>
      <c r="BE176" t="s">
        <v>167</v>
      </c>
      <c r="BF176">
        <v>0</v>
      </c>
      <c r="BH176">
        <f t="shared" si="61"/>
        <v>0</v>
      </c>
      <c r="BI176">
        <v>1</v>
      </c>
      <c r="BJ176">
        <v>4</v>
      </c>
      <c r="BK176">
        <v>1</v>
      </c>
      <c r="BL176" t="s">
        <v>266</v>
      </c>
      <c r="BM176" t="s">
        <v>90</v>
      </c>
      <c r="BN176" s="1">
        <v>1.224537037037037E-2</v>
      </c>
      <c r="BP176" s="5" t="s">
        <v>1041</v>
      </c>
      <c r="BR176" s="11" t="b">
        <f t="shared" si="89"/>
        <v>0</v>
      </c>
      <c r="BS176" s="11" t="b">
        <f t="shared" si="89"/>
        <v>0</v>
      </c>
      <c r="BT176" s="11" t="b">
        <f t="shared" si="89"/>
        <v>0</v>
      </c>
      <c r="BU176" s="11" t="b">
        <f t="shared" si="89"/>
        <v>0</v>
      </c>
      <c r="BV176" s="11" t="b">
        <f t="shared" si="88"/>
        <v>0</v>
      </c>
      <c r="BW176" s="11" t="b">
        <f t="shared" si="88"/>
        <v>0</v>
      </c>
      <c r="BZ176" s="11" t="b">
        <f t="shared" si="75"/>
        <v>0</v>
      </c>
      <c r="CA176" s="11" t="b">
        <f t="shared" si="76"/>
        <v>0</v>
      </c>
      <c r="CB176" s="11" t="b">
        <f t="shared" si="91"/>
        <v>0</v>
      </c>
      <c r="CC176" s="11" t="b">
        <f t="shared" si="91"/>
        <v>0</v>
      </c>
      <c r="CD176" s="11" t="b">
        <f t="shared" si="91"/>
        <v>0</v>
      </c>
      <c r="CE176" s="11" t="b">
        <f t="shared" si="91"/>
        <v>0</v>
      </c>
      <c r="CF176" s="11" t="b">
        <f t="shared" si="91"/>
        <v>0</v>
      </c>
      <c r="CG176" s="11" t="b">
        <f t="shared" si="91"/>
        <v>0</v>
      </c>
      <c r="CH176" s="11" t="b">
        <f t="shared" si="91"/>
        <v>0</v>
      </c>
      <c r="CI176" s="11" t="b">
        <f t="shared" si="91"/>
        <v>0</v>
      </c>
      <c r="CJ176" s="11" t="b">
        <f t="shared" si="91"/>
        <v>0</v>
      </c>
      <c r="CK176" s="11" t="b">
        <f t="shared" si="91"/>
        <v>0</v>
      </c>
      <c r="CL176" s="11" t="b">
        <f t="shared" si="91"/>
        <v>0</v>
      </c>
      <c r="CM176" s="11" t="b">
        <f t="shared" si="91"/>
        <v>0</v>
      </c>
      <c r="CN176" s="11" t="b">
        <f t="shared" si="91"/>
        <v>0</v>
      </c>
      <c r="CO176" s="11" t="b">
        <f t="shared" si="87"/>
        <v>0</v>
      </c>
      <c r="CP176" s="11" t="b">
        <f t="shared" si="78"/>
        <v>0</v>
      </c>
      <c r="CQ176" s="11" t="b">
        <f t="shared" si="77"/>
        <v>0</v>
      </c>
    </row>
    <row r="177" spans="1:96">
      <c r="A177" t="s">
        <v>268</v>
      </c>
      <c r="B177" t="s">
        <v>269</v>
      </c>
      <c r="C177" t="s">
        <v>53</v>
      </c>
      <c r="D177" t="s">
        <v>54</v>
      </c>
      <c r="E177" t="s">
        <v>82</v>
      </c>
      <c r="F177" t="s">
        <v>132</v>
      </c>
      <c r="G177">
        <f t="shared" si="79"/>
        <v>1</v>
      </c>
      <c r="H177">
        <f t="shared" si="79"/>
        <v>0</v>
      </c>
      <c r="I177">
        <f t="shared" si="79"/>
        <v>0</v>
      </c>
      <c r="J177">
        <f t="shared" si="79"/>
        <v>0</v>
      </c>
      <c r="K177">
        <f t="shared" si="67"/>
        <v>1</v>
      </c>
      <c r="L177" t="s">
        <v>72</v>
      </c>
      <c r="M177" t="s">
        <v>260</v>
      </c>
      <c r="N177" t="str">
        <f t="shared" si="68"/>
        <v>Greece</v>
      </c>
      <c r="O177" t="s">
        <v>59</v>
      </c>
      <c r="P177" t="s">
        <v>60</v>
      </c>
      <c r="Q177">
        <v>1</v>
      </c>
      <c r="R177">
        <v>1</v>
      </c>
      <c r="S177">
        <v>0</v>
      </c>
      <c r="T177">
        <v>1</v>
      </c>
      <c r="U177">
        <v>3</v>
      </c>
      <c r="V177">
        <v>4</v>
      </c>
      <c r="W177">
        <v>1</v>
      </c>
      <c r="X177">
        <f t="shared" si="69"/>
        <v>-4.1666666666666664E-2</v>
      </c>
      <c r="Y177">
        <f t="shared" si="70"/>
        <v>4.1666666666666664E-2</v>
      </c>
      <c r="Z177">
        <v>5</v>
      </c>
      <c r="AA177">
        <v>4</v>
      </c>
      <c r="AB177">
        <v>4</v>
      </c>
      <c r="AC177">
        <v>6</v>
      </c>
      <c r="AD177">
        <v>4</v>
      </c>
      <c r="AE177">
        <v>3</v>
      </c>
      <c r="AF177">
        <v>3</v>
      </c>
      <c r="AG177">
        <v>3</v>
      </c>
      <c r="AH177">
        <v>3</v>
      </c>
      <c r="AI177" s="35">
        <v>6</v>
      </c>
      <c r="AJ177">
        <v>5</v>
      </c>
      <c r="AK177">
        <v>4</v>
      </c>
      <c r="AL177">
        <v>5</v>
      </c>
      <c r="AM177">
        <v>6</v>
      </c>
      <c r="AN177">
        <v>5</v>
      </c>
      <c r="AO177">
        <v>6</v>
      </c>
      <c r="AP177">
        <v>4</v>
      </c>
      <c r="AQ177">
        <v>3</v>
      </c>
      <c r="AR177">
        <v>5</v>
      </c>
      <c r="AS177">
        <v>3</v>
      </c>
      <c r="AT177">
        <v>4</v>
      </c>
      <c r="AU177">
        <v>4</v>
      </c>
      <c r="AV177">
        <f t="shared" si="71"/>
        <v>3.8</v>
      </c>
      <c r="AW177">
        <v>6</v>
      </c>
      <c r="AX177">
        <v>0</v>
      </c>
      <c r="AY177">
        <f t="shared" si="90"/>
        <v>5.125</v>
      </c>
      <c r="AZ177">
        <f t="shared" si="84"/>
        <v>1</v>
      </c>
      <c r="BA177">
        <f t="shared" si="82"/>
        <v>4</v>
      </c>
      <c r="BB177">
        <f t="shared" si="85"/>
        <v>1</v>
      </c>
      <c r="BC177" t="s">
        <v>61</v>
      </c>
      <c r="BD177" t="s">
        <v>270</v>
      </c>
      <c r="BE177" t="s">
        <v>271</v>
      </c>
      <c r="BF177">
        <v>1</v>
      </c>
      <c r="BH177">
        <f t="shared" si="61"/>
        <v>1</v>
      </c>
      <c r="BI177">
        <v>1</v>
      </c>
      <c r="BJ177">
        <v>1</v>
      </c>
      <c r="BK177">
        <v>1</v>
      </c>
      <c r="BL177" t="s">
        <v>64</v>
      </c>
      <c r="BM177" t="s">
        <v>65</v>
      </c>
      <c r="BP177" s="5" t="s">
        <v>1041</v>
      </c>
      <c r="BR177" s="11" t="b">
        <f t="shared" si="89"/>
        <v>0</v>
      </c>
      <c r="BS177" s="11" t="b">
        <f t="shared" si="89"/>
        <v>0</v>
      </c>
      <c r="BT177" s="11" t="b">
        <f t="shared" si="89"/>
        <v>0</v>
      </c>
      <c r="BU177" s="11" t="b">
        <f t="shared" si="89"/>
        <v>0</v>
      </c>
      <c r="BV177" s="11" t="b">
        <f t="shared" si="88"/>
        <v>0</v>
      </c>
      <c r="BW177" s="11" t="b">
        <f t="shared" si="88"/>
        <v>0</v>
      </c>
      <c r="BZ177" s="11" t="b">
        <f t="shared" si="75"/>
        <v>0</v>
      </c>
      <c r="CA177" s="11" t="b">
        <f t="shared" si="76"/>
        <v>0</v>
      </c>
      <c r="CB177" s="11" t="b">
        <f t="shared" si="91"/>
        <v>0</v>
      </c>
      <c r="CC177" s="11" t="b">
        <f t="shared" si="91"/>
        <v>0</v>
      </c>
      <c r="CD177" s="11" t="b">
        <f t="shared" si="91"/>
        <v>0</v>
      </c>
      <c r="CE177" s="11" t="b">
        <f t="shared" si="91"/>
        <v>0</v>
      </c>
      <c r="CF177" s="11" t="b">
        <f t="shared" si="91"/>
        <v>0</v>
      </c>
      <c r="CG177" s="11" t="b">
        <f t="shared" si="91"/>
        <v>0</v>
      </c>
      <c r="CH177" s="11" t="b">
        <f t="shared" si="91"/>
        <v>0</v>
      </c>
      <c r="CI177" s="11" t="b">
        <f t="shared" si="91"/>
        <v>0</v>
      </c>
      <c r="CJ177" s="11" t="b">
        <f t="shared" si="91"/>
        <v>0</v>
      </c>
      <c r="CK177" s="11" t="b">
        <f t="shared" si="91"/>
        <v>0</v>
      </c>
      <c r="CL177" s="11" t="b">
        <f t="shared" si="91"/>
        <v>0</v>
      </c>
      <c r="CM177" s="11" t="b">
        <f t="shared" si="91"/>
        <v>0</v>
      </c>
      <c r="CN177" s="11" t="b">
        <f t="shared" si="91"/>
        <v>0</v>
      </c>
      <c r="CO177" s="11" t="b">
        <f t="shared" si="87"/>
        <v>0</v>
      </c>
      <c r="CP177" s="11" t="b">
        <f t="shared" si="78"/>
        <v>0</v>
      </c>
      <c r="CQ177" s="11" t="b">
        <f t="shared" si="77"/>
        <v>0</v>
      </c>
    </row>
    <row r="178" spans="1:96">
      <c r="A178" t="s">
        <v>272</v>
      </c>
      <c r="B178" t="s">
        <v>273</v>
      </c>
      <c r="C178" t="s">
        <v>53</v>
      </c>
      <c r="D178" t="s">
        <v>70</v>
      </c>
      <c r="E178" t="s">
        <v>71</v>
      </c>
      <c r="F178" t="s">
        <v>132</v>
      </c>
      <c r="G178">
        <f t="shared" si="79"/>
        <v>1</v>
      </c>
      <c r="H178">
        <f t="shared" si="79"/>
        <v>0</v>
      </c>
      <c r="I178">
        <f t="shared" si="79"/>
        <v>0</v>
      </c>
      <c r="J178">
        <f t="shared" si="79"/>
        <v>0</v>
      </c>
      <c r="K178">
        <f t="shared" si="67"/>
        <v>1</v>
      </c>
      <c r="L178" t="s">
        <v>96</v>
      </c>
      <c r="M178" t="s">
        <v>84</v>
      </c>
      <c r="N178" t="str">
        <f t="shared" si="68"/>
        <v>United States</v>
      </c>
      <c r="O178" t="s">
        <v>74</v>
      </c>
      <c r="P178" t="s">
        <v>60</v>
      </c>
      <c r="Q178">
        <v>2</v>
      </c>
      <c r="R178">
        <v>3</v>
      </c>
      <c r="S178">
        <v>4</v>
      </c>
      <c r="T178">
        <v>4</v>
      </c>
      <c r="U178">
        <v>4</v>
      </c>
      <c r="V178">
        <v>4</v>
      </c>
      <c r="W178">
        <v>5</v>
      </c>
      <c r="X178">
        <f t="shared" si="69"/>
        <v>-4.1666666666666664E-2</v>
      </c>
      <c r="Y178">
        <f t="shared" si="70"/>
        <v>-4.1666666666666664E-2</v>
      </c>
      <c r="Z178">
        <v>3</v>
      </c>
      <c r="AA178">
        <v>2</v>
      </c>
      <c r="AB178">
        <v>3</v>
      </c>
      <c r="AC178">
        <v>5</v>
      </c>
      <c r="AD178">
        <v>3</v>
      </c>
      <c r="AE178">
        <v>4</v>
      </c>
      <c r="AF178">
        <v>2</v>
      </c>
      <c r="AG178">
        <v>4</v>
      </c>
      <c r="AH178">
        <v>2</v>
      </c>
      <c r="AI178" s="35">
        <v>4</v>
      </c>
      <c r="AJ178">
        <v>3</v>
      </c>
      <c r="AK178">
        <v>6</v>
      </c>
      <c r="AL178">
        <v>4</v>
      </c>
      <c r="AM178">
        <v>6</v>
      </c>
      <c r="AN178">
        <v>4</v>
      </c>
      <c r="AO178">
        <v>5</v>
      </c>
      <c r="AP178">
        <v>3</v>
      </c>
      <c r="AQ178">
        <v>4</v>
      </c>
      <c r="AR178">
        <v>4</v>
      </c>
      <c r="AS178">
        <v>5</v>
      </c>
      <c r="AT178">
        <v>4</v>
      </c>
      <c r="AU178">
        <v>4</v>
      </c>
      <c r="AV178">
        <f t="shared" si="71"/>
        <v>4.2</v>
      </c>
      <c r="AW178">
        <v>6</v>
      </c>
      <c r="AX178">
        <v>2</v>
      </c>
      <c r="AY178">
        <f t="shared" si="90"/>
        <v>4.375</v>
      </c>
      <c r="AZ178">
        <f t="shared" si="84"/>
        <v>1</v>
      </c>
      <c r="BA178">
        <f t="shared" si="82"/>
        <v>3</v>
      </c>
      <c r="BB178">
        <f t="shared" si="85"/>
        <v>0</v>
      </c>
      <c r="BC178" t="s">
        <v>61</v>
      </c>
      <c r="BD178" t="s">
        <v>126</v>
      </c>
      <c r="BE178" t="s">
        <v>127</v>
      </c>
      <c r="BF178">
        <v>1</v>
      </c>
      <c r="BH178">
        <f t="shared" si="61"/>
        <v>1</v>
      </c>
      <c r="BI178">
        <v>1</v>
      </c>
      <c r="BJ178">
        <v>2</v>
      </c>
      <c r="BK178">
        <v>1</v>
      </c>
      <c r="BL178" t="s">
        <v>64</v>
      </c>
      <c r="BM178" t="s">
        <v>65</v>
      </c>
      <c r="BN178" s="1">
        <v>4.1898148148148146E-3</v>
      </c>
      <c r="BO178" t="s">
        <v>274</v>
      </c>
      <c r="BP178" s="5" t="s">
        <v>1042</v>
      </c>
      <c r="BR178" s="11" t="b">
        <f t="shared" si="89"/>
        <v>0</v>
      </c>
      <c r="BS178" s="11" t="b">
        <f t="shared" si="89"/>
        <v>0</v>
      </c>
      <c r="BT178" s="11" t="b">
        <f t="shared" si="89"/>
        <v>0</v>
      </c>
      <c r="BU178" s="11" t="b">
        <f t="shared" si="89"/>
        <v>0</v>
      </c>
      <c r="BV178" s="11" t="b">
        <f t="shared" si="88"/>
        <v>0</v>
      </c>
      <c r="BW178" s="11" t="b">
        <f t="shared" si="88"/>
        <v>0</v>
      </c>
      <c r="BX178" s="5" t="s">
        <v>1047</v>
      </c>
      <c r="BY178" s="5" t="s">
        <v>1136</v>
      </c>
      <c r="BZ178" s="11" t="b">
        <f t="shared" si="75"/>
        <v>0</v>
      </c>
      <c r="CA178" s="11" t="b">
        <f t="shared" si="76"/>
        <v>0</v>
      </c>
      <c r="CB178" s="11" t="b">
        <f t="shared" si="91"/>
        <v>1</v>
      </c>
      <c r="CC178" s="11" t="b">
        <f t="shared" si="91"/>
        <v>0</v>
      </c>
      <c r="CD178" s="11" t="b">
        <f t="shared" si="91"/>
        <v>0</v>
      </c>
      <c r="CE178" s="11" t="b">
        <f t="shared" si="91"/>
        <v>0</v>
      </c>
      <c r="CF178" s="11" t="b">
        <f t="shared" si="91"/>
        <v>0</v>
      </c>
      <c r="CG178" s="11" t="b">
        <f t="shared" si="91"/>
        <v>0</v>
      </c>
      <c r="CH178" s="11" t="b">
        <f t="shared" si="91"/>
        <v>0</v>
      </c>
      <c r="CI178" s="11" t="b">
        <f t="shared" si="91"/>
        <v>0</v>
      </c>
      <c r="CJ178" s="11" t="b">
        <f t="shared" si="91"/>
        <v>0</v>
      </c>
      <c r="CK178" s="11" t="b">
        <f t="shared" si="91"/>
        <v>0</v>
      </c>
      <c r="CL178" s="11" t="b">
        <f t="shared" si="91"/>
        <v>0</v>
      </c>
      <c r="CM178" s="11" t="b">
        <f t="shared" si="91"/>
        <v>0</v>
      </c>
      <c r="CN178" s="11" t="b">
        <f t="shared" si="91"/>
        <v>0</v>
      </c>
      <c r="CO178" s="11" t="b">
        <f t="shared" si="87"/>
        <v>0</v>
      </c>
      <c r="CP178" s="11" t="b">
        <f t="shared" si="78"/>
        <v>0</v>
      </c>
      <c r="CQ178" s="11" t="b">
        <f t="shared" si="77"/>
        <v>0</v>
      </c>
    </row>
    <row r="179" spans="1:96">
      <c r="A179" t="s">
        <v>275</v>
      </c>
      <c r="B179" t="s">
        <v>276</v>
      </c>
      <c r="C179" t="s">
        <v>53</v>
      </c>
      <c r="D179" t="s">
        <v>54</v>
      </c>
      <c r="E179" t="s">
        <v>144</v>
      </c>
      <c r="F179" t="s">
        <v>116</v>
      </c>
      <c r="G179">
        <f t="shared" si="79"/>
        <v>0</v>
      </c>
      <c r="H179">
        <f t="shared" si="79"/>
        <v>1</v>
      </c>
      <c r="I179">
        <f t="shared" si="79"/>
        <v>0</v>
      </c>
      <c r="J179">
        <f t="shared" si="79"/>
        <v>0</v>
      </c>
      <c r="K179">
        <f t="shared" si="67"/>
        <v>1</v>
      </c>
      <c r="L179" t="s">
        <v>96</v>
      </c>
      <c r="M179" t="s">
        <v>254</v>
      </c>
      <c r="N179" t="str">
        <f t="shared" si="68"/>
        <v>Poland</v>
      </c>
      <c r="O179" t="s">
        <v>59</v>
      </c>
      <c r="P179" t="s">
        <v>60</v>
      </c>
      <c r="Q179">
        <v>2</v>
      </c>
      <c r="R179">
        <v>1</v>
      </c>
      <c r="S179">
        <v>3</v>
      </c>
      <c r="T179">
        <v>2</v>
      </c>
      <c r="U179">
        <v>2</v>
      </c>
      <c r="V179">
        <v>3</v>
      </c>
      <c r="W179">
        <v>1</v>
      </c>
      <c r="X179">
        <f t="shared" si="69"/>
        <v>8.3333333333333329E-2</v>
      </c>
      <c r="Y179">
        <f t="shared" si="70"/>
        <v>8.3333333333333329E-2</v>
      </c>
      <c r="Z179">
        <v>5</v>
      </c>
      <c r="AA179">
        <v>6</v>
      </c>
      <c r="AB179">
        <v>3</v>
      </c>
      <c r="AC179">
        <v>5</v>
      </c>
      <c r="AD179">
        <v>6</v>
      </c>
      <c r="AE179">
        <v>4</v>
      </c>
      <c r="AF179">
        <v>2</v>
      </c>
      <c r="AG179">
        <v>1</v>
      </c>
      <c r="AH179">
        <v>5</v>
      </c>
      <c r="AI179" s="35">
        <v>4</v>
      </c>
      <c r="AJ179">
        <v>5</v>
      </c>
      <c r="AK179">
        <v>4</v>
      </c>
      <c r="AL179">
        <v>3</v>
      </c>
      <c r="AM179">
        <v>3</v>
      </c>
      <c r="AN179">
        <v>5</v>
      </c>
      <c r="AO179">
        <v>4</v>
      </c>
      <c r="AP179">
        <v>5</v>
      </c>
      <c r="AQ179">
        <v>3</v>
      </c>
      <c r="AR179">
        <v>5</v>
      </c>
      <c r="AS179">
        <v>4</v>
      </c>
      <c r="AT179">
        <v>4</v>
      </c>
      <c r="AU179">
        <v>4</v>
      </c>
      <c r="AV179">
        <f t="shared" si="71"/>
        <v>4</v>
      </c>
      <c r="AW179">
        <v>6</v>
      </c>
      <c r="AX179">
        <v>3</v>
      </c>
      <c r="AY179">
        <f t="shared" si="90"/>
        <v>4.125</v>
      </c>
      <c r="AZ179">
        <f t="shared" si="84"/>
        <v>1</v>
      </c>
      <c r="BA179">
        <f>AVERAGE(BM217,Z179,AA179,AB179:AF179,AH179)</f>
        <v>4.5</v>
      </c>
      <c r="BB179">
        <f t="shared" si="85"/>
        <v>1</v>
      </c>
      <c r="BC179" t="s">
        <v>86</v>
      </c>
      <c r="BD179" t="s">
        <v>277</v>
      </c>
      <c r="BE179" t="s">
        <v>278</v>
      </c>
      <c r="BF179">
        <v>1</v>
      </c>
      <c r="BH179">
        <f t="shared" ref="BH179" si="92">IF(BG179="",BF179,BG179)</f>
        <v>1</v>
      </c>
      <c r="BI179">
        <v>1</v>
      </c>
      <c r="BJ179">
        <v>3</v>
      </c>
      <c r="BK179">
        <v>1</v>
      </c>
      <c r="BL179" t="s">
        <v>174</v>
      </c>
      <c r="BM179" t="s">
        <v>157</v>
      </c>
      <c r="BN179" s="1">
        <v>4.7916666666666672E-3</v>
      </c>
      <c r="BP179" s="5" t="s">
        <v>1041</v>
      </c>
      <c r="BR179" s="11" t="b">
        <f t="shared" si="89"/>
        <v>0</v>
      </c>
      <c r="BS179" s="11" t="b">
        <f t="shared" si="89"/>
        <v>0</v>
      </c>
      <c r="BT179" s="11" t="b">
        <f t="shared" si="89"/>
        <v>0</v>
      </c>
      <c r="BU179" s="11" t="b">
        <f t="shared" si="89"/>
        <v>0</v>
      </c>
      <c r="BV179" s="11" t="b">
        <f t="shared" si="88"/>
        <v>0</v>
      </c>
      <c r="BW179" s="11" t="b">
        <f t="shared" si="88"/>
        <v>0</v>
      </c>
      <c r="BZ179" s="11" t="b">
        <f t="shared" si="75"/>
        <v>0</v>
      </c>
      <c r="CA179" s="11" t="b">
        <f t="shared" si="76"/>
        <v>0</v>
      </c>
      <c r="CB179" s="11" t="b">
        <f t="shared" si="91"/>
        <v>0</v>
      </c>
      <c r="CC179" s="11" t="b">
        <f t="shared" si="91"/>
        <v>0</v>
      </c>
      <c r="CD179" s="11" t="b">
        <f t="shared" si="91"/>
        <v>0</v>
      </c>
      <c r="CE179" s="11" t="b">
        <f t="shared" si="91"/>
        <v>0</v>
      </c>
      <c r="CF179" s="11" t="b">
        <f t="shared" si="91"/>
        <v>0</v>
      </c>
      <c r="CG179" s="11" t="b">
        <f t="shared" si="91"/>
        <v>0</v>
      </c>
      <c r="CH179" s="11" t="b">
        <f t="shared" si="91"/>
        <v>0</v>
      </c>
      <c r="CI179" s="11" t="b">
        <f t="shared" si="91"/>
        <v>0</v>
      </c>
      <c r="CJ179" s="11" t="b">
        <f t="shared" si="91"/>
        <v>0</v>
      </c>
      <c r="CK179" s="11" t="b">
        <f t="shared" si="91"/>
        <v>0</v>
      </c>
      <c r="CL179" s="11" t="b">
        <f t="shared" si="91"/>
        <v>0</v>
      </c>
      <c r="CM179" s="11" t="b">
        <f t="shared" si="91"/>
        <v>0</v>
      </c>
      <c r="CN179" s="11" t="b">
        <f t="shared" si="91"/>
        <v>0</v>
      </c>
      <c r="CO179" s="11" t="b">
        <f t="shared" si="87"/>
        <v>0</v>
      </c>
      <c r="CP179" s="11" t="b">
        <f t="shared" si="78"/>
        <v>0</v>
      </c>
      <c r="CQ179" s="11" t="b">
        <f t="shared" si="77"/>
        <v>0</v>
      </c>
    </row>
    <row r="180" spans="1:96" s="10" customFormat="1">
      <c r="A180" s="10" t="s">
        <v>1290</v>
      </c>
      <c r="X180">
        <f t="shared" si="69"/>
        <v>0</v>
      </c>
      <c r="Y180">
        <f t="shared" si="70"/>
        <v>0</v>
      </c>
      <c r="AI180" s="36"/>
      <c r="BR180" s="11"/>
      <c r="BS180" s="11"/>
      <c r="BT180" s="11"/>
      <c r="BU180" s="11"/>
      <c r="BV180" s="11"/>
      <c r="BW180" s="11"/>
      <c r="BZ180" s="11"/>
      <c r="CA180" s="11"/>
      <c r="CB180" s="11"/>
      <c r="CC180" s="11"/>
      <c r="CD180" s="11"/>
      <c r="CE180" s="11"/>
      <c r="CF180" s="11"/>
      <c r="CG180" s="11"/>
      <c r="CH180" s="11"/>
      <c r="CI180" s="11"/>
      <c r="CJ180" s="11"/>
      <c r="CK180" s="11"/>
      <c r="CL180" s="11"/>
      <c r="CM180" s="11"/>
      <c r="CN180" s="11"/>
      <c r="CO180" s="11"/>
      <c r="CP180" s="11"/>
      <c r="CQ180" s="11"/>
    </row>
    <row r="181" spans="1:96">
      <c r="A181" t="s">
        <v>1173</v>
      </c>
      <c r="B181" t="s">
        <v>1174</v>
      </c>
      <c r="C181" t="s">
        <v>281</v>
      </c>
      <c r="D181" t="s">
        <v>81</v>
      </c>
      <c r="E181" t="s">
        <v>71</v>
      </c>
      <c r="F181" t="s">
        <v>56</v>
      </c>
      <c r="L181" t="s">
        <v>96</v>
      </c>
      <c r="M181" t="s">
        <v>109</v>
      </c>
      <c r="O181" t="s">
        <v>74</v>
      </c>
      <c r="P181" t="s">
        <v>98</v>
      </c>
      <c r="Q181">
        <v>2</v>
      </c>
      <c r="R181">
        <v>2</v>
      </c>
      <c r="S181">
        <v>3</v>
      </c>
      <c r="T181">
        <v>2</v>
      </c>
      <c r="U181">
        <v>2</v>
      </c>
      <c r="V181">
        <v>3</v>
      </c>
      <c r="W181">
        <v>3</v>
      </c>
      <c r="X181">
        <f t="shared" si="69"/>
        <v>4.1666666666666664E-2</v>
      </c>
      <c r="Y181">
        <f t="shared" si="70"/>
        <v>0</v>
      </c>
      <c r="Z181">
        <v>3</v>
      </c>
      <c r="AA181">
        <v>0</v>
      </c>
      <c r="AB181">
        <v>0</v>
      </c>
      <c r="AC181">
        <v>1</v>
      </c>
      <c r="AD181">
        <v>1</v>
      </c>
      <c r="AE181">
        <v>2</v>
      </c>
      <c r="AF181">
        <v>1</v>
      </c>
      <c r="AG181">
        <v>1</v>
      </c>
      <c r="AH181">
        <v>0</v>
      </c>
      <c r="AI181" s="35">
        <v>3</v>
      </c>
      <c r="AJ181">
        <v>0</v>
      </c>
      <c r="AK181">
        <v>6</v>
      </c>
      <c r="AL181">
        <v>6</v>
      </c>
      <c r="AM181">
        <v>0</v>
      </c>
      <c r="AN181">
        <v>0</v>
      </c>
      <c r="AO181">
        <v>4</v>
      </c>
      <c r="AP181">
        <v>3</v>
      </c>
      <c r="AQ181">
        <v>3</v>
      </c>
      <c r="AR181">
        <v>3</v>
      </c>
      <c r="AS181">
        <v>3</v>
      </c>
      <c r="AT181">
        <v>5</v>
      </c>
      <c r="AU181">
        <v>0</v>
      </c>
      <c r="AW181">
        <v>3</v>
      </c>
      <c r="AX181">
        <v>0</v>
      </c>
      <c r="AY181">
        <v>4</v>
      </c>
      <c r="AZ181">
        <v>0</v>
      </c>
      <c r="BA181">
        <v>6</v>
      </c>
      <c r="BB181">
        <v>0</v>
      </c>
      <c r="BC181" t="s">
        <v>1167</v>
      </c>
      <c r="BD181" t="s">
        <v>267</v>
      </c>
      <c r="BE181" t="s">
        <v>1175</v>
      </c>
      <c r="BF181">
        <v>2</v>
      </c>
      <c r="BI181">
        <v>1</v>
      </c>
      <c r="BJ181">
        <v>5</v>
      </c>
      <c r="BK181">
        <v>1</v>
      </c>
      <c r="BL181" t="s">
        <v>839</v>
      </c>
      <c r="BM181" t="s">
        <v>370</v>
      </c>
      <c r="BN181" s="1">
        <v>1.0694444444444444E-2</v>
      </c>
      <c r="BO181" t="s">
        <v>1176</v>
      </c>
      <c r="BP181" s="5" t="s">
        <v>1051</v>
      </c>
      <c r="BQ181" s="5" t="s">
        <v>1151</v>
      </c>
      <c r="BR181" s="11">
        <f>COUNTIF(BR3:BR179,TRUE)</f>
        <v>7</v>
      </c>
      <c r="BS181" s="11">
        <f t="shared" ref="BS181:BW181" si="93">COUNTIF(BS3:BS179,TRUE)</f>
        <v>6</v>
      </c>
      <c r="BT181" s="11">
        <f t="shared" si="93"/>
        <v>7</v>
      </c>
      <c r="BU181" s="11">
        <f t="shared" si="93"/>
        <v>5</v>
      </c>
      <c r="BV181" s="11">
        <f t="shared" si="93"/>
        <v>6</v>
      </c>
      <c r="BW181" s="11">
        <f t="shared" si="93"/>
        <v>3</v>
      </c>
      <c r="BX181" s="5" t="s">
        <v>1291</v>
      </c>
      <c r="BY181" s="5" t="s">
        <v>1292</v>
      </c>
    </row>
    <row r="182" spans="1:96">
      <c r="A182" t="s">
        <v>1184</v>
      </c>
      <c r="B182" t="s">
        <v>1185</v>
      </c>
      <c r="C182" t="s">
        <v>281</v>
      </c>
      <c r="D182" t="s">
        <v>70</v>
      </c>
      <c r="E182" t="s">
        <v>55</v>
      </c>
      <c r="F182" t="s">
        <v>56</v>
      </c>
      <c r="L182" t="s">
        <v>96</v>
      </c>
      <c r="M182" t="s">
        <v>1186</v>
      </c>
      <c r="O182" t="s">
        <v>59</v>
      </c>
      <c r="P182" t="s">
        <v>60</v>
      </c>
      <c r="Q182">
        <v>2</v>
      </c>
      <c r="R182">
        <v>2</v>
      </c>
      <c r="S182">
        <v>3</v>
      </c>
      <c r="T182">
        <v>3</v>
      </c>
      <c r="U182">
        <v>3</v>
      </c>
      <c r="V182">
        <v>4</v>
      </c>
      <c r="W182">
        <v>3</v>
      </c>
      <c r="X182">
        <f t="shared" si="69"/>
        <v>0</v>
      </c>
      <c r="Y182">
        <f t="shared" si="70"/>
        <v>4.1666666666666664E-2</v>
      </c>
      <c r="BP182" s="5" t="s">
        <v>1299</v>
      </c>
      <c r="BR182" s="44">
        <f>BR181/$BP$218</f>
        <v>0.16279069767441862</v>
      </c>
      <c r="BS182" s="44">
        <f t="shared" ref="BS182:BW182" si="94">BS181/$BP$218</f>
        <v>0.13953488372093023</v>
      </c>
      <c r="BT182" s="44">
        <f t="shared" si="94"/>
        <v>0.16279069767441862</v>
      </c>
      <c r="BU182" s="44">
        <f t="shared" si="94"/>
        <v>0.11627906976744186</v>
      </c>
      <c r="BV182" s="44">
        <f t="shared" si="94"/>
        <v>0.13953488372093023</v>
      </c>
      <c r="BW182" s="44">
        <f t="shared" si="94"/>
        <v>6.9767441860465115E-2</v>
      </c>
    </row>
    <row r="183" spans="1:96">
      <c r="A183" t="s">
        <v>1201</v>
      </c>
      <c r="B183" t="s">
        <v>1202</v>
      </c>
      <c r="C183" t="s">
        <v>281</v>
      </c>
      <c r="D183" t="s">
        <v>54</v>
      </c>
      <c r="E183" t="s">
        <v>82</v>
      </c>
      <c r="F183" t="s">
        <v>56</v>
      </c>
      <c r="L183" t="s">
        <v>57</v>
      </c>
      <c r="M183" t="s">
        <v>254</v>
      </c>
      <c r="O183" t="s">
        <v>59</v>
      </c>
      <c r="P183" t="s">
        <v>60</v>
      </c>
      <c r="Q183">
        <v>1</v>
      </c>
      <c r="R183">
        <v>1</v>
      </c>
      <c r="S183">
        <v>2</v>
      </c>
      <c r="T183">
        <v>1</v>
      </c>
      <c r="U183">
        <v>0</v>
      </c>
      <c r="V183">
        <v>3</v>
      </c>
      <c r="W183">
        <v>2</v>
      </c>
      <c r="X183">
        <f t="shared" si="69"/>
        <v>4.1666666666666664E-2</v>
      </c>
      <c r="Y183">
        <f t="shared" si="70"/>
        <v>8.3333333333333329E-2</v>
      </c>
      <c r="Z183">
        <v>4</v>
      </c>
      <c r="AA183">
        <v>3</v>
      </c>
      <c r="AB183">
        <v>3</v>
      </c>
      <c r="AC183">
        <v>3</v>
      </c>
      <c r="AD183">
        <v>2</v>
      </c>
      <c r="AE183">
        <v>3</v>
      </c>
      <c r="AF183">
        <v>3</v>
      </c>
      <c r="AG183">
        <v>5</v>
      </c>
      <c r="AH183">
        <v>1</v>
      </c>
      <c r="AI183" s="35">
        <v>4</v>
      </c>
      <c r="AJ183">
        <v>4</v>
      </c>
      <c r="AK183">
        <v>2</v>
      </c>
      <c r="AL183">
        <v>4</v>
      </c>
      <c r="AM183">
        <v>2</v>
      </c>
      <c r="AN183">
        <v>2</v>
      </c>
      <c r="AO183">
        <v>4</v>
      </c>
      <c r="AP183">
        <v>4</v>
      </c>
      <c r="AQ183">
        <v>4</v>
      </c>
      <c r="AR183">
        <v>4</v>
      </c>
      <c r="AS183">
        <v>4</v>
      </c>
      <c r="AT183">
        <v>3</v>
      </c>
      <c r="AU183">
        <v>2</v>
      </c>
      <c r="AW183">
        <v>4</v>
      </c>
      <c r="AX183">
        <v>1</v>
      </c>
      <c r="AY183">
        <v>3</v>
      </c>
      <c r="AZ183">
        <v>4</v>
      </c>
      <c r="BA183">
        <v>6</v>
      </c>
      <c r="BB183">
        <v>4</v>
      </c>
      <c r="BC183" t="s">
        <v>1167</v>
      </c>
      <c r="BD183" t="s">
        <v>659</v>
      </c>
      <c r="BE183" t="s">
        <v>1203</v>
      </c>
      <c r="BF183">
        <v>1</v>
      </c>
      <c r="BI183">
        <v>4</v>
      </c>
      <c r="BJ183">
        <v>3</v>
      </c>
      <c r="BK183">
        <v>3</v>
      </c>
      <c r="BL183" t="s">
        <v>1204</v>
      </c>
      <c r="BM183" t="s">
        <v>1168</v>
      </c>
      <c r="BN183" s="1">
        <v>6.4467592592592597E-3</v>
      </c>
      <c r="BO183" t="s">
        <v>1205</v>
      </c>
      <c r="BP183" s="5" t="s">
        <v>1042</v>
      </c>
      <c r="BR183" s="44">
        <f>BR181/$BP$222</f>
        <v>6.4814814814814811E-2</v>
      </c>
      <c r="BS183" s="44">
        <f t="shared" ref="BS183:BW183" si="95">BS181/$BP$222</f>
        <v>5.5555555555555552E-2</v>
      </c>
      <c r="BT183" s="44">
        <f t="shared" si="95"/>
        <v>6.4814814814814811E-2</v>
      </c>
      <c r="BU183" s="44">
        <f t="shared" si="95"/>
        <v>4.6296296296296294E-2</v>
      </c>
      <c r="BV183" s="44">
        <f t="shared" si="95"/>
        <v>5.5555555555555552E-2</v>
      </c>
      <c r="BW183" s="44">
        <f t="shared" si="95"/>
        <v>2.7777777777777776E-2</v>
      </c>
      <c r="BX183" s="5" t="s">
        <v>1293</v>
      </c>
      <c r="BY183" s="5" t="s">
        <v>1294</v>
      </c>
    </row>
    <row r="184" spans="1:96">
      <c r="A184" t="s">
        <v>1210</v>
      </c>
      <c r="B184" t="s">
        <v>1211</v>
      </c>
      <c r="C184" t="s">
        <v>281</v>
      </c>
      <c r="D184" t="s">
        <v>54</v>
      </c>
      <c r="E184" t="s">
        <v>71</v>
      </c>
      <c r="F184" t="s">
        <v>116</v>
      </c>
      <c r="L184" t="s">
        <v>124</v>
      </c>
      <c r="M184" t="s">
        <v>254</v>
      </c>
      <c r="O184" t="s">
        <v>74</v>
      </c>
      <c r="P184" t="s">
        <v>60</v>
      </c>
      <c r="Q184">
        <v>3</v>
      </c>
      <c r="R184">
        <v>2</v>
      </c>
      <c r="S184">
        <v>3</v>
      </c>
      <c r="T184">
        <v>3</v>
      </c>
      <c r="U184">
        <v>4</v>
      </c>
      <c r="V184">
        <v>4</v>
      </c>
      <c r="W184">
        <v>4</v>
      </c>
      <c r="X184">
        <f t="shared" si="69"/>
        <v>4.1666666666666664E-2</v>
      </c>
      <c r="Y184">
        <f t="shared" si="70"/>
        <v>-4.1666666666666664E-2</v>
      </c>
      <c r="Z184">
        <v>5</v>
      </c>
      <c r="AA184">
        <v>3</v>
      </c>
      <c r="AB184">
        <v>2</v>
      </c>
      <c r="AC184">
        <v>3</v>
      </c>
      <c r="AD184">
        <v>6</v>
      </c>
      <c r="AE184">
        <v>6</v>
      </c>
      <c r="AF184">
        <v>5</v>
      </c>
      <c r="AG184">
        <v>5</v>
      </c>
      <c r="AH184">
        <v>5</v>
      </c>
      <c r="AI184" s="35">
        <v>6</v>
      </c>
      <c r="AJ184">
        <v>0</v>
      </c>
      <c r="AK184">
        <v>6</v>
      </c>
      <c r="AL184">
        <v>2</v>
      </c>
      <c r="AM184">
        <v>6</v>
      </c>
      <c r="AN184">
        <v>4</v>
      </c>
      <c r="AO184">
        <v>6</v>
      </c>
      <c r="AP184">
        <v>6</v>
      </c>
      <c r="AQ184">
        <v>6</v>
      </c>
      <c r="AR184">
        <v>6</v>
      </c>
      <c r="AS184">
        <v>6</v>
      </c>
      <c r="AT184">
        <v>5</v>
      </c>
      <c r="AU184">
        <v>4</v>
      </c>
      <c r="AW184">
        <v>5</v>
      </c>
      <c r="AX184">
        <v>4</v>
      </c>
      <c r="AY184">
        <v>1</v>
      </c>
      <c r="AZ184">
        <v>0</v>
      </c>
      <c r="BA184">
        <v>6</v>
      </c>
      <c r="BB184">
        <v>5</v>
      </c>
      <c r="BC184" t="s">
        <v>1212</v>
      </c>
      <c r="BD184" t="s">
        <v>110</v>
      </c>
      <c r="BE184" t="s">
        <v>1213</v>
      </c>
      <c r="BF184">
        <v>1</v>
      </c>
      <c r="BI184">
        <v>1</v>
      </c>
      <c r="BJ184">
        <v>1</v>
      </c>
      <c r="BK184">
        <v>1</v>
      </c>
      <c r="BL184" t="s">
        <v>307</v>
      </c>
      <c r="BM184" t="s">
        <v>308</v>
      </c>
      <c r="BN184" s="1">
        <v>7.2222222222222228E-3</v>
      </c>
      <c r="BO184" t="s">
        <v>1214</v>
      </c>
      <c r="BP184" s="5" t="s">
        <v>1042</v>
      </c>
      <c r="BX184" s="5" t="s">
        <v>1295</v>
      </c>
    </row>
    <row r="185" spans="1:96">
      <c r="A185" t="s">
        <v>1225</v>
      </c>
      <c r="B185" t="s">
        <v>1226</v>
      </c>
      <c r="C185" t="s">
        <v>281</v>
      </c>
      <c r="D185" t="s">
        <v>54</v>
      </c>
      <c r="E185" t="s">
        <v>144</v>
      </c>
      <c r="F185" t="s">
        <v>116</v>
      </c>
      <c r="L185" t="s">
        <v>96</v>
      </c>
      <c r="M185" t="s">
        <v>1227</v>
      </c>
      <c r="O185" t="s">
        <v>59</v>
      </c>
      <c r="P185" t="s">
        <v>60</v>
      </c>
      <c r="Q185">
        <v>2</v>
      </c>
      <c r="R185">
        <v>3</v>
      </c>
      <c r="S185">
        <v>0</v>
      </c>
      <c r="T185">
        <v>2</v>
      </c>
      <c r="U185">
        <v>1</v>
      </c>
      <c r="V185">
        <v>5</v>
      </c>
      <c r="W185">
        <v>0</v>
      </c>
      <c r="X185">
        <f t="shared" si="69"/>
        <v>-0.125</v>
      </c>
      <c r="Y185">
        <f t="shared" si="70"/>
        <v>0.25</v>
      </c>
      <c r="Z185">
        <v>4</v>
      </c>
      <c r="AA185">
        <v>3</v>
      </c>
      <c r="AB185">
        <v>3</v>
      </c>
      <c r="AC185">
        <v>4</v>
      </c>
      <c r="AD185">
        <v>2</v>
      </c>
      <c r="AE185">
        <v>2</v>
      </c>
      <c r="AF185">
        <v>4</v>
      </c>
      <c r="AG185">
        <v>3</v>
      </c>
      <c r="AH185">
        <v>2</v>
      </c>
      <c r="AI185" s="35">
        <v>1</v>
      </c>
      <c r="AJ185">
        <v>4</v>
      </c>
      <c r="AK185">
        <v>2</v>
      </c>
      <c r="AL185">
        <v>2</v>
      </c>
      <c r="AM185">
        <v>3</v>
      </c>
      <c r="AN185">
        <v>1</v>
      </c>
      <c r="AO185">
        <v>5</v>
      </c>
      <c r="AP185">
        <v>1</v>
      </c>
      <c r="AQ185">
        <v>1</v>
      </c>
      <c r="AR185">
        <v>3</v>
      </c>
      <c r="AS185">
        <v>4</v>
      </c>
      <c r="AT185">
        <v>1</v>
      </c>
      <c r="AU185">
        <v>1</v>
      </c>
      <c r="AW185">
        <v>1</v>
      </c>
      <c r="AX185">
        <v>1</v>
      </c>
      <c r="AY185">
        <v>4</v>
      </c>
      <c r="AZ185">
        <v>1</v>
      </c>
      <c r="BA185">
        <v>6</v>
      </c>
      <c r="BB185">
        <v>0</v>
      </c>
      <c r="BC185" t="s">
        <v>1167</v>
      </c>
      <c r="BD185" t="s">
        <v>1228</v>
      </c>
      <c r="BE185" t="s">
        <v>1229</v>
      </c>
      <c r="BF185">
        <v>1</v>
      </c>
      <c r="BI185">
        <v>1</v>
      </c>
      <c r="BJ185">
        <v>5</v>
      </c>
      <c r="BK185">
        <v>1</v>
      </c>
      <c r="BL185" t="s">
        <v>285</v>
      </c>
      <c r="BM185" t="s">
        <v>286</v>
      </c>
      <c r="BN185" s="1">
        <v>6.9560185185185185E-3</v>
      </c>
      <c r="BP185" s="5" t="s">
        <v>1041</v>
      </c>
    </row>
    <row r="186" spans="1:96">
      <c r="A186" t="s">
        <v>1236</v>
      </c>
      <c r="B186" t="s">
        <v>1237</v>
      </c>
      <c r="C186" t="s">
        <v>281</v>
      </c>
      <c r="D186" t="s">
        <v>54</v>
      </c>
      <c r="E186" t="s">
        <v>144</v>
      </c>
      <c r="F186" t="s">
        <v>116</v>
      </c>
      <c r="L186" t="s">
        <v>57</v>
      </c>
      <c r="M186" t="s">
        <v>185</v>
      </c>
      <c r="O186" t="s">
        <v>59</v>
      </c>
      <c r="P186" t="s">
        <v>60</v>
      </c>
      <c r="Q186">
        <v>0</v>
      </c>
      <c r="R186">
        <v>1</v>
      </c>
      <c r="S186">
        <v>2</v>
      </c>
      <c r="T186">
        <v>4</v>
      </c>
      <c r="U186">
        <v>4</v>
      </c>
      <c r="V186">
        <v>5</v>
      </c>
      <c r="W186">
        <v>0</v>
      </c>
      <c r="X186">
        <f t="shared" si="69"/>
        <v>-0.125</v>
      </c>
      <c r="Y186">
        <f t="shared" si="70"/>
        <v>0.20833333333333334</v>
      </c>
      <c r="BP186" s="5" t="s">
        <v>1299</v>
      </c>
    </row>
    <row r="187" spans="1:96">
      <c r="A187" t="s">
        <v>1245</v>
      </c>
      <c r="B187" t="s">
        <v>1246</v>
      </c>
      <c r="C187" t="s">
        <v>281</v>
      </c>
      <c r="D187" t="s">
        <v>54</v>
      </c>
      <c r="E187" t="s">
        <v>55</v>
      </c>
      <c r="F187" t="s">
        <v>132</v>
      </c>
      <c r="L187" t="s">
        <v>96</v>
      </c>
      <c r="M187" t="s">
        <v>1247</v>
      </c>
      <c r="O187" t="s">
        <v>74</v>
      </c>
      <c r="P187" t="s">
        <v>85</v>
      </c>
      <c r="Q187">
        <v>3</v>
      </c>
      <c r="R187">
        <v>1</v>
      </c>
      <c r="S187">
        <v>6</v>
      </c>
      <c r="T187">
        <v>1</v>
      </c>
      <c r="U187">
        <v>5</v>
      </c>
      <c r="V187">
        <v>5</v>
      </c>
      <c r="W187">
        <v>1</v>
      </c>
      <c r="X187">
        <f t="shared" si="69"/>
        <v>0.29166666666666669</v>
      </c>
      <c r="Y187">
        <f t="shared" si="70"/>
        <v>0</v>
      </c>
      <c r="BP187" s="5" t="s">
        <v>1299</v>
      </c>
    </row>
    <row r="188" spans="1:96">
      <c r="A188" t="s">
        <v>1254</v>
      </c>
      <c r="B188" t="s">
        <v>1255</v>
      </c>
      <c r="C188" t="s">
        <v>281</v>
      </c>
      <c r="D188" t="s">
        <v>54</v>
      </c>
      <c r="E188" t="s">
        <v>71</v>
      </c>
      <c r="F188" t="s">
        <v>116</v>
      </c>
      <c r="L188" t="s">
        <v>96</v>
      </c>
      <c r="M188" t="s">
        <v>1256</v>
      </c>
      <c r="O188" t="s">
        <v>59</v>
      </c>
      <c r="P188" t="s">
        <v>60</v>
      </c>
      <c r="Q188">
        <v>4</v>
      </c>
      <c r="R188">
        <v>3</v>
      </c>
      <c r="S188">
        <v>5</v>
      </c>
      <c r="T188">
        <v>6</v>
      </c>
      <c r="U188">
        <v>5</v>
      </c>
      <c r="V188">
        <v>4</v>
      </c>
      <c r="W188">
        <v>3</v>
      </c>
      <c r="X188">
        <f t="shared" si="69"/>
        <v>0</v>
      </c>
      <c r="Y188">
        <f t="shared" si="70"/>
        <v>8.3333333333333329E-2</v>
      </c>
      <c r="Z188">
        <v>5</v>
      </c>
      <c r="AA188">
        <v>4</v>
      </c>
      <c r="AB188">
        <v>4</v>
      </c>
      <c r="AC188">
        <v>4</v>
      </c>
      <c r="AD188">
        <v>6</v>
      </c>
      <c r="AE188">
        <v>6</v>
      </c>
      <c r="AF188">
        <v>6</v>
      </c>
      <c r="AG188">
        <v>5</v>
      </c>
      <c r="AH188">
        <v>5</v>
      </c>
      <c r="AI188" s="35">
        <v>5</v>
      </c>
      <c r="AJ188">
        <v>2</v>
      </c>
      <c r="AK188">
        <v>4</v>
      </c>
      <c r="AL188">
        <v>5</v>
      </c>
      <c r="AM188">
        <v>6</v>
      </c>
      <c r="AN188">
        <v>5</v>
      </c>
      <c r="AO188">
        <v>6</v>
      </c>
      <c r="AP188">
        <v>6</v>
      </c>
      <c r="AQ188">
        <v>6</v>
      </c>
      <c r="AR188">
        <v>6</v>
      </c>
      <c r="AS188">
        <v>6</v>
      </c>
      <c r="AT188">
        <v>5</v>
      </c>
      <c r="AU188">
        <v>5</v>
      </c>
      <c r="AW188">
        <v>5</v>
      </c>
      <c r="AX188">
        <v>5</v>
      </c>
      <c r="AY188">
        <v>2</v>
      </c>
      <c r="AZ188">
        <v>5</v>
      </c>
      <c r="BA188">
        <v>6</v>
      </c>
      <c r="BB188">
        <v>5</v>
      </c>
      <c r="BC188" t="s">
        <v>1257</v>
      </c>
      <c r="BD188" t="s">
        <v>367</v>
      </c>
      <c r="BE188" t="s">
        <v>1258</v>
      </c>
      <c r="BF188">
        <v>4</v>
      </c>
      <c r="BI188">
        <v>1</v>
      </c>
      <c r="BJ188">
        <v>5</v>
      </c>
      <c r="BK188">
        <v>1</v>
      </c>
      <c r="BL188" t="s">
        <v>181</v>
      </c>
      <c r="BM188" t="s">
        <v>65</v>
      </c>
      <c r="BN188" s="1">
        <v>1.9328703703703702E-2</v>
      </c>
      <c r="BO188" t="s">
        <v>92</v>
      </c>
      <c r="BP188" s="5" t="s">
        <v>1041</v>
      </c>
      <c r="CR188" t="s">
        <v>92</v>
      </c>
    </row>
    <row r="189" spans="1:96">
      <c r="A189" t="s">
        <v>1268</v>
      </c>
      <c r="B189" t="s">
        <v>1269</v>
      </c>
      <c r="C189" t="s">
        <v>281</v>
      </c>
      <c r="D189" t="s">
        <v>54</v>
      </c>
      <c r="E189" t="s">
        <v>144</v>
      </c>
      <c r="F189" t="s">
        <v>116</v>
      </c>
      <c r="L189" t="s">
        <v>72</v>
      </c>
      <c r="M189" t="s">
        <v>254</v>
      </c>
      <c r="O189" t="s">
        <v>59</v>
      </c>
      <c r="P189" t="s">
        <v>60</v>
      </c>
      <c r="Q189">
        <v>1</v>
      </c>
      <c r="R189">
        <v>2</v>
      </c>
      <c r="S189">
        <v>2</v>
      </c>
      <c r="T189">
        <v>3</v>
      </c>
      <c r="U189">
        <v>2</v>
      </c>
      <c r="V189">
        <v>3</v>
      </c>
      <c r="W189">
        <v>3</v>
      </c>
      <c r="X189">
        <f t="shared" si="69"/>
        <v>-8.3333333333333329E-2</v>
      </c>
      <c r="Y189">
        <f t="shared" si="70"/>
        <v>4.1666666666666664E-2</v>
      </c>
      <c r="Z189">
        <v>3</v>
      </c>
      <c r="AA189">
        <v>4</v>
      </c>
      <c r="AB189">
        <v>3</v>
      </c>
      <c r="AC189">
        <v>2</v>
      </c>
      <c r="AD189">
        <v>5</v>
      </c>
      <c r="AE189">
        <v>5</v>
      </c>
      <c r="AF189">
        <v>4</v>
      </c>
      <c r="AG189">
        <v>5</v>
      </c>
      <c r="AH189">
        <v>0</v>
      </c>
      <c r="AI189" s="35">
        <v>5</v>
      </c>
      <c r="AJ189">
        <v>0</v>
      </c>
      <c r="AK189">
        <v>6</v>
      </c>
      <c r="AL189">
        <v>5</v>
      </c>
      <c r="AM189">
        <v>5</v>
      </c>
      <c r="AN189">
        <v>5</v>
      </c>
      <c r="AO189">
        <v>5</v>
      </c>
      <c r="AP189">
        <v>5</v>
      </c>
      <c r="AQ189">
        <v>4</v>
      </c>
      <c r="AR189">
        <v>4</v>
      </c>
      <c r="AS189">
        <v>4</v>
      </c>
      <c r="AT189">
        <v>4</v>
      </c>
      <c r="AU189">
        <v>3</v>
      </c>
      <c r="AW189">
        <v>4</v>
      </c>
      <c r="AX189">
        <v>2</v>
      </c>
      <c r="AY189">
        <v>4</v>
      </c>
      <c r="AZ189">
        <v>2</v>
      </c>
      <c r="BA189">
        <v>6</v>
      </c>
      <c r="BB189">
        <v>5</v>
      </c>
      <c r="BC189" t="s">
        <v>1181</v>
      </c>
      <c r="BD189" t="s">
        <v>166</v>
      </c>
      <c r="BE189" t="s">
        <v>1270</v>
      </c>
      <c r="BF189">
        <v>1</v>
      </c>
      <c r="BI189">
        <v>1</v>
      </c>
      <c r="BJ189">
        <v>1</v>
      </c>
      <c r="BK189">
        <v>1</v>
      </c>
      <c r="BL189" t="s">
        <v>315</v>
      </c>
      <c r="BM189" t="s">
        <v>316</v>
      </c>
      <c r="BN189" s="1">
        <v>8.9467592592592585E-3</v>
      </c>
      <c r="BO189" t="s">
        <v>1271</v>
      </c>
      <c r="BP189" s="5" t="s">
        <v>1042</v>
      </c>
      <c r="BX189" s="5" t="s">
        <v>1295</v>
      </c>
      <c r="CR189" t="s">
        <v>1272</v>
      </c>
    </row>
    <row r="190" spans="1:96">
      <c r="A190" t="s">
        <v>1284</v>
      </c>
      <c r="B190" t="s">
        <v>1285</v>
      </c>
      <c r="C190" t="s">
        <v>281</v>
      </c>
      <c r="D190" t="s">
        <v>54</v>
      </c>
      <c r="E190" t="s">
        <v>55</v>
      </c>
      <c r="F190" t="s">
        <v>56</v>
      </c>
      <c r="L190" t="s">
        <v>72</v>
      </c>
      <c r="M190" t="s">
        <v>254</v>
      </c>
      <c r="O190" t="s">
        <v>74</v>
      </c>
      <c r="P190" t="s">
        <v>60</v>
      </c>
      <c r="Q190">
        <v>2</v>
      </c>
      <c r="R190">
        <v>2</v>
      </c>
      <c r="S190">
        <v>2</v>
      </c>
      <c r="T190">
        <v>3</v>
      </c>
      <c r="U190">
        <v>2</v>
      </c>
      <c r="V190">
        <v>3</v>
      </c>
      <c r="W190">
        <v>3</v>
      </c>
      <c r="X190">
        <f t="shared" si="69"/>
        <v>-4.1666666666666664E-2</v>
      </c>
      <c r="Y190">
        <f t="shared" si="70"/>
        <v>4.1666666666666664E-2</v>
      </c>
      <c r="Z190">
        <v>2</v>
      </c>
      <c r="AA190">
        <v>5</v>
      </c>
      <c r="AB190">
        <v>4</v>
      </c>
      <c r="AC190">
        <v>3</v>
      </c>
      <c r="AD190">
        <v>2</v>
      </c>
      <c r="AE190">
        <v>5</v>
      </c>
      <c r="AF190">
        <v>3</v>
      </c>
      <c r="AG190">
        <v>5</v>
      </c>
      <c r="AH190">
        <v>4</v>
      </c>
      <c r="AI190" s="35">
        <v>2</v>
      </c>
      <c r="AJ190">
        <v>1</v>
      </c>
      <c r="AK190">
        <v>5</v>
      </c>
      <c r="AL190">
        <v>3</v>
      </c>
      <c r="AM190">
        <v>3</v>
      </c>
      <c r="AN190">
        <v>2</v>
      </c>
      <c r="AO190">
        <v>5</v>
      </c>
      <c r="AP190">
        <v>3</v>
      </c>
      <c r="AQ190">
        <v>2</v>
      </c>
      <c r="AR190">
        <v>2</v>
      </c>
      <c r="AS190">
        <v>2</v>
      </c>
      <c r="AT190">
        <v>3</v>
      </c>
      <c r="AU190">
        <v>1</v>
      </c>
      <c r="AW190">
        <v>2</v>
      </c>
      <c r="AX190">
        <v>1</v>
      </c>
      <c r="AY190">
        <v>6</v>
      </c>
      <c r="AZ190">
        <v>0</v>
      </c>
      <c r="BA190">
        <v>6</v>
      </c>
      <c r="BB190">
        <v>4</v>
      </c>
      <c r="BC190" t="s">
        <v>1212</v>
      </c>
      <c r="BD190" t="s">
        <v>270</v>
      </c>
      <c r="BE190" t="s">
        <v>1275</v>
      </c>
      <c r="BF190">
        <v>2</v>
      </c>
      <c r="BI190">
        <v>1</v>
      </c>
      <c r="BJ190">
        <v>5</v>
      </c>
      <c r="BK190">
        <v>1</v>
      </c>
      <c r="BL190" t="s">
        <v>307</v>
      </c>
      <c r="BM190" t="s">
        <v>308</v>
      </c>
      <c r="BN190" s="1">
        <v>7.789351851851852E-3</v>
      </c>
      <c r="BO190" t="s">
        <v>1286</v>
      </c>
      <c r="BP190" s="5" t="s">
        <v>1042</v>
      </c>
      <c r="BX190" s="5" t="s">
        <v>1295</v>
      </c>
    </row>
    <row r="191" spans="1:96">
      <c r="A191" t="s">
        <v>1170</v>
      </c>
      <c r="B191" t="s">
        <v>1171</v>
      </c>
      <c r="C191" t="s">
        <v>562</v>
      </c>
      <c r="D191" t="s">
        <v>54</v>
      </c>
      <c r="E191" t="s">
        <v>71</v>
      </c>
      <c r="F191" t="s">
        <v>222</v>
      </c>
      <c r="L191" t="s">
        <v>96</v>
      </c>
      <c r="M191" t="s">
        <v>1172</v>
      </c>
      <c r="O191" t="s">
        <v>59</v>
      </c>
      <c r="P191" t="s">
        <v>60</v>
      </c>
      <c r="Q191">
        <v>0</v>
      </c>
      <c r="R191">
        <v>1</v>
      </c>
      <c r="S191">
        <v>0</v>
      </c>
      <c r="T191">
        <v>3</v>
      </c>
      <c r="U191">
        <v>0</v>
      </c>
      <c r="V191">
        <v>5</v>
      </c>
      <c r="W191">
        <v>4</v>
      </c>
      <c r="X191">
        <f t="shared" si="69"/>
        <v>-0.16666666666666666</v>
      </c>
      <c r="Y191">
        <f t="shared" si="70"/>
        <v>0.16666666666666666</v>
      </c>
      <c r="BP191" s="5" t="s">
        <v>1299</v>
      </c>
    </row>
    <row r="192" spans="1:96">
      <c r="A192" t="s">
        <v>1179</v>
      </c>
      <c r="B192" t="s">
        <v>1180</v>
      </c>
      <c r="C192" t="s">
        <v>562</v>
      </c>
      <c r="D192" t="s">
        <v>54</v>
      </c>
      <c r="E192" t="s">
        <v>144</v>
      </c>
      <c r="F192" t="s">
        <v>116</v>
      </c>
      <c r="L192" t="s">
        <v>96</v>
      </c>
      <c r="M192" t="s">
        <v>383</v>
      </c>
      <c r="O192" t="s">
        <v>59</v>
      </c>
      <c r="P192" t="s">
        <v>60</v>
      </c>
      <c r="Q192">
        <v>3</v>
      </c>
      <c r="R192">
        <v>4</v>
      </c>
      <c r="S192">
        <v>3</v>
      </c>
      <c r="T192">
        <v>2</v>
      </c>
      <c r="U192">
        <v>4</v>
      </c>
      <c r="V192">
        <v>5</v>
      </c>
      <c r="W192">
        <v>4</v>
      </c>
      <c r="X192">
        <f t="shared" si="69"/>
        <v>0</v>
      </c>
      <c r="Y192">
        <f t="shared" si="70"/>
        <v>-4.1666666666666664E-2</v>
      </c>
      <c r="Z192">
        <v>2</v>
      </c>
      <c r="AA192">
        <v>5</v>
      </c>
      <c r="AB192">
        <v>2</v>
      </c>
      <c r="AC192">
        <v>2</v>
      </c>
      <c r="AD192">
        <v>2</v>
      </c>
      <c r="AE192">
        <v>4</v>
      </c>
      <c r="AF192">
        <v>1</v>
      </c>
      <c r="AG192">
        <v>5</v>
      </c>
      <c r="AH192">
        <v>3</v>
      </c>
      <c r="AI192" s="35">
        <v>4</v>
      </c>
      <c r="AJ192">
        <v>4</v>
      </c>
      <c r="AK192">
        <v>2</v>
      </c>
      <c r="AL192">
        <v>2</v>
      </c>
      <c r="AM192">
        <v>4</v>
      </c>
      <c r="AN192">
        <v>2</v>
      </c>
      <c r="AO192">
        <v>5</v>
      </c>
      <c r="AP192">
        <v>5</v>
      </c>
      <c r="AQ192">
        <v>4</v>
      </c>
      <c r="AR192">
        <v>4</v>
      </c>
      <c r="AS192">
        <v>3</v>
      </c>
      <c r="AT192">
        <v>2</v>
      </c>
      <c r="AU192">
        <v>4</v>
      </c>
      <c r="AW192">
        <v>4</v>
      </c>
      <c r="AX192">
        <v>2</v>
      </c>
      <c r="AY192">
        <v>4</v>
      </c>
      <c r="AZ192">
        <v>5</v>
      </c>
      <c r="BA192">
        <v>6</v>
      </c>
      <c r="BB192">
        <v>4</v>
      </c>
      <c r="BC192" t="s">
        <v>1181</v>
      </c>
      <c r="BD192" t="s">
        <v>139</v>
      </c>
      <c r="BE192" t="s">
        <v>1182</v>
      </c>
      <c r="BF192">
        <v>1</v>
      </c>
      <c r="BI192">
        <v>1</v>
      </c>
      <c r="BJ192">
        <v>3</v>
      </c>
      <c r="BK192">
        <v>1</v>
      </c>
      <c r="BL192" t="s">
        <v>315</v>
      </c>
      <c r="BM192" t="s">
        <v>316</v>
      </c>
      <c r="BN192" s="1">
        <v>9.6527777777777775E-3</v>
      </c>
      <c r="BO192" t="s">
        <v>1183</v>
      </c>
      <c r="BP192" s="5" t="s">
        <v>1042</v>
      </c>
      <c r="BX192" s="5" t="s">
        <v>1296</v>
      </c>
      <c r="BY192" s="5" t="s">
        <v>1297</v>
      </c>
    </row>
    <row r="193" spans="1:96">
      <c r="A193" t="s">
        <v>1196</v>
      </c>
      <c r="B193" t="s">
        <v>1197</v>
      </c>
      <c r="C193" t="s">
        <v>562</v>
      </c>
      <c r="D193" t="s">
        <v>54</v>
      </c>
      <c r="E193" t="s">
        <v>71</v>
      </c>
      <c r="F193" t="s">
        <v>116</v>
      </c>
      <c r="L193" t="s">
        <v>96</v>
      </c>
      <c r="M193" t="s">
        <v>58</v>
      </c>
      <c r="O193" t="s">
        <v>59</v>
      </c>
      <c r="P193" t="s">
        <v>60</v>
      </c>
      <c r="Q193">
        <v>1</v>
      </c>
      <c r="R193">
        <v>3</v>
      </c>
      <c r="S193">
        <v>3</v>
      </c>
      <c r="T193">
        <v>1</v>
      </c>
      <c r="U193">
        <v>3</v>
      </c>
      <c r="V193">
        <v>3</v>
      </c>
      <c r="W193">
        <v>3</v>
      </c>
      <c r="X193">
        <f t="shared" si="69"/>
        <v>0</v>
      </c>
      <c r="Y193">
        <f t="shared" si="70"/>
        <v>-8.3333333333333329E-2</v>
      </c>
      <c r="Z193">
        <v>5</v>
      </c>
      <c r="AA193">
        <v>6</v>
      </c>
      <c r="AB193">
        <v>3</v>
      </c>
      <c r="AC193">
        <v>1</v>
      </c>
      <c r="AD193">
        <v>4</v>
      </c>
      <c r="AE193">
        <v>5</v>
      </c>
      <c r="AF193">
        <v>4</v>
      </c>
      <c r="AG193">
        <v>4</v>
      </c>
      <c r="AH193">
        <v>0</v>
      </c>
      <c r="AI193" s="35">
        <v>5</v>
      </c>
      <c r="AJ193">
        <v>3</v>
      </c>
      <c r="AK193">
        <v>3</v>
      </c>
      <c r="AL193">
        <v>3</v>
      </c>
      <c r="AM193">
        <v>3</v>
      </c>
      <c r="AN193">
        <v>5</v>
      </c>
      <c r="AO193">
        <v>6</v>
      </c>
      <c r="AP193">
        <v>5</v>
      </c>
      <c r="AQ193">
        <v>5</v>
      </c>
      <c r="AR193">
        <v>5</v>
      </c>
      <c r="AS193">
        <v>5</v>
      </c>
      <c r="AT193">
        <v>3</v>
      </c>
      <c r="AU193">
        <v>3</v>
      </c>
      <c r="AW193">
        <v>5</v>
      </c>
      <c r="AX193">
        <v>1</v>
      </c>
      <c r="AY193">
        <v>5</v>
      </c>
      <c r="AZ193">
        <v>3</v>
      </c>
      <c r="BA193">
        <v>6</v>
      </c>
      <c r="BB193">
        <v>5</v>
      </c>
      <c r="BC193" t="s">
        <v>1181</v>
      </c>
      <c r="BD193" t="s">
        <v>473</v>
      </c>
      <c r="BE193" t="s">
        <v>1198</v>
      </c>
      <c r="BF193">
        <v>0</v>
      </c>
      <c r="BI193">
        <v>1</v>
      </c>
      <c r="BJ193">
        <v>1</v>
      </c>
      <c r="BK193">
        <v>1</v>
      </c>
      <c r="BL193" t="s">
        <v>1199</v>
      </c>
      <c r="BM193" t="s">
        <v>316</v>
      </c>
      <c r="BN193" s="1">
        <v>7.9282407407407409E-3</v>
      </c>
      <c r="BO193" t="s">
        <v>1200</v>
      </c>
      <c r="BP193" s="5" t="s">
        <v>1042</v>
      </c>
      <c r="BX193" s="5" t="s">
        <v>1295</v>
      </c>
    </row>
    <row r="194" spans="1:96">
      <c r="A194" t="s">
        <v>1208</v>
      </c>
      <c r="B194" t="s">
        <v>1209</v>
      </c>
      <c r="C194" t="s">
        <v>562</v>
      </c>
      <c r="D194" t="s">
        <v>54</v>
      </c>
      <c r="E194" t="s">
        <v>55</v>
      </c>
      <c r="F194" t="s">
        <v>56</v>
      </c>
      <c r="L194" t="s">
        <v>72</v>
      </c>
      <c r="M194" t="s">
        <v>254</v>
      </c>
      <c r="O194" t="s">
        <v>59</v>
      </c>
      <c r="P194" t="s">
        <v>60</v>
      </c>
      <c r="Q194">
        <v>3</v>
      </c>
      <c r="R194">
        <v>1</v>
      </c>
      <c r="S194">
        <v>4</v>
      </c>
      <c r="T194">
        <v>2</v>
      </c>
      <c r="U194">
        <v>5</v>
      </c>
      <c r="V194">
        <v>4</v>
      </c>
      <c r="W194">
        <v>3</v>
      </c>
      <c r="X194">
        <f t="shared" si="69"/>
        <v>0.16666666666666666</v>
      </c>
      <c r="Y194">
        <f t="shared" si="70"/>
        <v>-8.3333333333333329E-2</v>
      </c>
      <c r="BP194" s="5" t="s">
        <v>1299</v>
      </c>
    </row>
    <row r="195" spans="1:96">
      <c r="A195" t="s">
        <v>1217</v>
      </c>
      <c r="B195" t="s">
        <v>1218</v>
      </c>
      <c r="C195" t="s">
        <v>562</v>
      </c>
      <c r="D195" t="s">
        <v>70</v>
      </c>
      <c r="E195" t="s">
        <v>55</v>
      </c>
      <c r="F195" t="s">
        <v>56</v>
      </c>
      <c r="L195" t="s">
        <v>72</v>
      </c>
      <c r="M195" t="s">
        <v>780</v>
      </c>
      <c r="O195" t="s">
        <v>74</v>
      </c>
      <c r="P195" t="s">
        <v>60</v>
      </c>
      <c r="Q195">
        <v>1</v>
      </c>
      <c r="R195">
        <v>2</v>
      </c>
      <c r="S195">
        <v>1</v>
      </c>
      <c r="T195">
        <v>2</v>
      </c>
      <c r="U195">
        <v>2</v>
      </c>
      <c r="V195">
        <v>3</v>
      </c>
      <c r="W195">
        <v>2</v>
      </c>
      <c r="X195">
        <f t="shared" si="69"/>
        <v>-8.3333333333333329E-2</v>
      </c>
      <c r="Y195">
        <f t="shared" si="70"/>
        <v>4.1666666666666664E-2</v>
      </c>
      <c r="Z195">
        <v>2</v>
      </c>
      <c r="AA195">
        <v>4</v>
      </c>
      <c r="AB195">
        <v>4</v>
      </c>
      <c r="AC195">
        <v>0</v>
      </c>
      <c r="AD195">
        <v>3</v>
      </c>
      <c r="AE195">
        <v>4</v>
      </c>
      <c r="AF195">
        <v>4</v>
      </c>
      <c r="AG195">
        <v>6</v>
      </c>
      <c r="AH195">
        <v>3</v>
      </c>
      <c r="AI195" s="35">
        <v>3</v>
      </c>
      <c r="AJ195">
        <v>2</v>
      </c>
      <c r="AK195">
        <v>4</v>
      </c>
      <c r="AL195">
        <v>4</v>
      </c>
      <c r="AM195">
        <v>4</v>
      </c>
      <c r="AN195">
        <v>4</v>
      </c>
      <c r="AO195">
        <v>4</v>
      </c>
      <c r="AP195">
        <v>2</v>
      </c>
      <c r="AQ195">
        <v>1</v>
      </c>
      <c r="AR195">
        <v>3</v>
      </c>
      <c r="AS195">
        <v>3</v>
      </c>
      <c r="AT195">
        <v>6</v>
      </c>
      <c r="AU195">
        <v>0</v>
      </c>
      <c r="AW195">
        <v>3</v>
      </c>
      <c r="AX195">
        <v>0</v>
      </c>
      <c r="AY195">
        <v>5</v>
      </c>
      <c r="AZ195">
        <v>0</v>
      </c>
      <c r="BA195">
        <v>6</v>
      </c>
      <c r="BB195">
        <v>3</v>
      </c>
      <c r="BC195" t="s">
        <v>1219</v>
      </c>
      <c r="BD195" t="s">
        <v>166</v>
      </c>
      <c r="BE195" t="s">
        <v>1220</v>
      </c>
      <c r="BF195">
        <v>1</v>
      </c>
      <c r="BI195">
        <v>2</v>
      </c>
      <c r="BJ195">
        <v>5</v>
      </c>
      <c r="BK195">
        <v>2</v>
      </c>
      <c r="BL195" t="s">
        <v>1221</v>
      </c>
      <c r="BM195" t="s">
        <v>1222</v>
      </c>
      <c r="BN195" s="1">
        <v>5.4166666666666669E-3</v>
      </c>
      <c r="BO195" t="s">
        <v>1223</v>
      </c>
      <c r="BP195" s="5" t="s">
        <v>1042</v>
      </c>
      <c r="BX195" s="5" t="s">
        <v>1293</v>
      </c>
      <c r="BY195" s="5" t="s">
        <v>1298</v>
      </c>
      <c r="CR195" t="s">
        <v>1224</v>
      </c>
    </row>
    <row r="196" spans="1:96">
      <c r="A196" t="s">
        <v>1234</v>
      </c>
      <c r="B196" t="s">
        <v>1235</v>
      </c>
      <c r="C196" t="s">
        <v>562</v>
      </c>
      <c r="D196" t="s">
        <v>54</v>
      </c>
      <c r="E196" t="s">
        <v>71</v>
      </c>
      <c r="F196" t="s">
        <v>116</v>
      </c>
      <c r="L196" t="s">
        <v>96</v>
      </c>
      <c r="M196" t="s">
        <v>666</v>
      </c>
      <c r="O196" t="s">
        <v>59</v>
      </c>
      <c r="P196" t="s">
        <v>98</v>
      </c>
      <c r="Q196">
        <v>2</v>
      </c>
      <c r="R196">
        <v>5</v>
      </c>
      <c r="S196">
        <v>5</v>
      </c>
      <c r="T196">
        <v>3</v>
      </c>
      <c r="U196">
        <v>5</v>
      </c>
      <c r="V196">
        <v>5</v>
      </c>
      <c r="W196">
        <v>4</v>
      </c>
      <c r="X196">
        <f t="shared" ref="X196:X210" si="96">(Q196+S196-T196-R196)/4/6</f>
        <v>-4.1666666666666664E-2</v>
      </c>
      <c r="Y196">
        <f t="shared" ref="Y196:Y210" si="97">(T196+V196-U196-W196)/4/6</f>
        <v>-4.1666666666666664E-2</v>
      </c>
      <c r="BP196" s="5" t="s">
        <v>1299</v>
      </c>
    </row>
    <row r="197" spans="1:96">
      <c r="A197" t="s">
        <v>1243</v>
      </c>
      <c r="B197" t="s">
        <v>1244</v>
      </c>
      <c r="C197" t="s">
        <v>562</v>
      </c>
      <c r="D197" t="s">
        <v>54</v>
      </c>
      <c r="E197" t="s">
        <v>71</v>
      </c>
      <c r="F197" t="s">
        <v>116</v>
      </c>
      <c r="L197" t="s">
        <v>57</v>
      </c>
      <c r="M197" t="s">
        <v>254</v>
      </c>
      <c r="O197" t="s">
        <v>74</v>
      </c>
      <c r="P197" t="s">
        <v>60</v>
      </c>
      <c r="Q197">
        <v>3</v>
      </c>
      <c r="R197">
        <v>1</v>
      </c>
      <c r="S197">
        <v>3</v>
      </c>
      <c r="T197">
        <v>1</v>
      </c>
      <c r="U197">
        <v>1</v>
      </c>
      <c r="V197">
        <v>3</v>
      </c>
      <c r="W197">
        <v>4</v>
      </c>
      <c r="X197">
        <f t="shared" si="96"/>
        <v>0.16666666666666666</v>
      </c>
      <c r="Y197">
        <f t="shared" si="97"/>
        <v>-4.1666666666666664E-2</v>
      </c>
      <c r="BP197" s="5" t="s">
        <v>1299</v>
      </c>
    </row>
    <row r="198" spans="1:96">
      <c r="A198" t="s">
        <v>1252</v>
      </c>
      <c r="B198" t="s">
        <v>1253</v>
      </c>
      <c r="C198" t="s">
        <v>562</v>
      </c>
      <c r="D198" t="s">
        <v>54</v>
      </c>
      <c r="E198" t="s">
        <v>71</v>
      </c>
      <c r="F198" t="s">
        <v>116</v>
      </c>
      <c r="L198" t="s">
        <v>347</v>
      </c>
      <c r="M198" t="s">
        <v>204</v>
      </c>
      <c r="O198" t="s">
        <v>59</v>
      </c>
      <c r="P198" t="s">
        <v>60</v>
      </c>
      <c r="Q198">
        <v>1</v>
      </c>
      <c r="R198">
        <v>3</v>
      </c>
      <c r="S198">
        <v>0</v>
      </c>
      <c r="T198">
        <v>4</v>
      </c>
      <c r="U198">
        <v>1</v>
      </c>
      <c r="V198">
        <v>3</v>
      </c>
      <c r="W198">
        <v>4</v>
      </c>
      <c r="X198">
        <f t="shared" si="96"/>
        <v>-0.25</v>
      </c>
      <c r="Y198">
        <f t="shared" si="97"/>
        <v>8.3333333333333329E-2</v>
      </c>
      <c r="BP198" s="5" t="s">
        <v>1299</v>
      </c>
    </row>
    <row r="199" spans="1:96">
      <c r="A199" t="s">
        <v>1262</v>
      </c>
      <c r="B199" t="s">
        <v>607</v>
      </c>
      <c r="C199" t="s">
        <v>562</v>
      </c>
      <c r="D199" t="s">
        <v>54</v>
      </c>
      <c r="E199" t="s">
        <v>71</v>
      </c>
      <c r="F199" t="s">
        <v>116</v>
      </c>
      <c r="L199" t="s">
        <v>72</v>
      </c>
      <c r="M199" t="s">
        <v>608</v>
      </c>
      <c r="O199" t="s">
        <v>74</v>
      </c>
      <c r="P199" t="s">
        <v>60</v>
      </c>
      <c r="Q199">
        <v>2</v>
      </c>
      <c r="R199">
        <v>4</v>
      </c>
      <c r="S199">
        <v>2</v>
      </c>
      <c r="T199">
        <v>2</v>
      </c>
      <c r="U199">
        <v>5</v>
      </c>
      <c r="V199">
        <v>4</v>
      </c>
      <c r="W199">
        <v>5</v>
      </c>
      <c r="X199">
        <f t="shared" si="96"/>
        <v>-8.3333333333333329E-2</v>
      </c>
      <c r="Y199">
        <f t="shared" si="97"/>
        <v>-0.16666666666666666</v>
      </c>
      <c r="Z199">
        <v>6</v>
      </c>
      <c r="AA199">
        <v>6</v>
      </c>
      <c r="AB199">
        <v>2</v>
      </c>
      <c r="AC199">
        <v>2</v>
      </c>
      <c r="AD199">
        <v>6</v>
      </c>
      <c r="AE199">
        <v>6</v>
      </c>
      <c r="AF199">
        <v>6</v>
      </c>
      <c r="AG199">
        <v>6</v>
      </c>
      <c r="AH199">
        <v>6</v>
      </c>
      <c r="AI199" s="35">
        <v>6</v>
      </c>
      <c r="AJ199">
        <v>1</v>
      </c>
      <c r="AK199">
        <v>5</v>
      </c>
      <c r="AL199">
        <v>6</v>
      </c>
      <c r="AM199">
        <v>6</v>
      </c>
      <c r="AN199">
        <v>6</v>
      </c>
      <c r="AO199">
        <v>6</v>
      </c>
      <c r="AP199">
        <v>6</v>
      </c>
      <c r="AQ199">
        <v>6</v>
      </c>
      <c r="AR199">
        <v>6</v>
      </c>
      <c r="AS199">
        <v>6</v>
      </c>
      <c r="AT199">
        <v>6</v>
      </c>
      <c r="AU199">
        <v>6</v>
      </c>
      <c r="AW199">
        <v>6</v>
      </c>
      <c r="AX199">
        <v>6</v>
      </c>
      <c r="AY199">
        <v>2</v>
      </c>
      <c r="AZ199">
        <v>4</v>
      </c>
      <c r="BA199">
        <v>6</v>
      </c>
      <c r="BB199">
        <v>6</v>
      </c>
      <c r="BC199" t="s">
        <v>1181</v>
      </c>
      <c r="BD199" t="s">
        <v>1263</v>
      </c>
      <c r="BE199" t="s">
        <v>1264</v>
      </c>
      <c r="BF199">
        <v>0</v>
      </c>
      <c r="BI199">
        <v>1</v>
      </c>
      <c r="BJ199">
        <v>2</v>
      </c>
      <c r="BK199">
        <v>1</v>
      </c>
      <c r="BL199" t="s">
        <v>1265</v>
      </c>
      <c r="BM199" t="s">
        <v>316</v>
      </c>
      <c r="BN199" s="1">
        <v>8.7962962962962968E-3</v>
      </c>
      <c r="BO199" t="s">
        <v>1266</v>
      </c>
      <c r="BP199" s="5" t="s">
        <v>736</v>
      </c>
      <c r="BQ199" s="5" t="s">
        <v>1300</v>
      </c>
      <c r="CR199" t="s">
        <v>1267</v>
      </c>
    </row>
    <row r="200" spans="1:96">
      <c r="A200" t="s">
        <v>1278</v>
      </c>
      <c r="B200" t="s">
        <v>1279</v>
      </c>
      <c r="C200" t="s">
        <v>562</v>
      </c>
      <c r="D200" t="s">
        <v>54</v>
      </c>
      <c r="E200" t="s">
        <v>55</v>
      </c>
      <c r="F200" t="s">
        <v>132</v>
      </c>
      <c r="L200" t="s">
        <v>72</v>
      </c>
      <c r="M200" t="s">
        <v>1280</v>
      </c>
      <c r="O200" t="s">
        <v>59</v>
      </c>
      <c r="P200" t="s">
        <v>60</v>
      </c>
      <c r="Q200">
        <v>1</v>
      </c>
      <c r="R200">
        <v>3</v>
      </c>
      <c r="S200">
        <v>3</v>
      </c>
      <c r="T200">
        <v>3</v>
      </c>
      <c r="U200">
        <v>5</v>
      </c>
      <c r="V200">
        <v>5</v>
      </c>
      <c r="W200">
        <v>5</v>
      </c>
      <c r="X200">
        <f t="shared" si="96"/>
        <v>-8.3333333333333329E-2</v>
      </c>
      <c r="Y200">
        <f t="shared" si="97"/>
        <v>-8.3333333333333329E-2</v>
      </c>
      <c r="Z200">
        <v>0</v>
      </c>
      <c r="AA200">
        <v>0</v>
      </c>
      <c r="AB200">
        <v>6</v>
      </c>
      <c r="AC200">
        <v>0</v>
      </c>
      <c r="AD200">
        <v>0</v>
      </c>
      <c r="AE200">
        <v>0</v>
      </c>
      <c r="AF200">
        <v>0</v>
      </c>
      <c r="AG200">
        <v>0</v>
      </c>
      <c r="AH200">
        <v>0</v>
      </c>
      <c r="AI200" s="35">
        <v>0</v>
      </c>
      <c r="AJ200">
        <v>6</v>
      </c>
      <c r="AK200">
        <v>0</v>
      </c>
      <c r="AL200">
        <v>0</v>
      </c>
      <c r="AM200">
        <v>0</v>
      </c>
      <c r="AN200">
        <v>0</v>
      </c>
      <c r="AO200">
        <v>4</v>
      </c>
      <c r="AP200">
        <v>0</v>
      </c>
      <c r="AQ200">
        <v>0</v>
      </c>
      <c r="AR200">
        <v>0</v>
      </c>
      <c r="AS200">
        <v>0</v>
      </c>
      <c r="AT200">
        <v>3</v>
      </c>
      <c r="AU200">
        <v>0</v>
      </c>
      <c r="AW200">
        <v>0</v>
      </c>
      <c r="AX200">
        <v>0</v>
      </c>
      <c r="AY200">
        <v>6</v>
      </c>
      <c r="AZ200">
        <v>0</v>
      </c>
      <c r="BA200">
        <v>6</v>
      </c>
      <c r="BB200">
        <v>0</v>
      </c>
      <c r="BC200" t="s">
        <v>1167</v>
      </c>
      <c r="BD200" t="s">
        <v>335</v>
      </c>
      <c r="BE200" t="s">
        <v>1281</v>
      </c>
      <c r="BF200">
        <v>0</v>
      </c>
      <c r="BI200">
        <v>4</v>
      </c>
      <c r="BJ200">
        <v>5</v>
      </c>
      <c r="BK200">
        <v>3</v>
      </c>
      <c r="BL200" t="s">
        <v>1204</v>
      </c>
      <c r="BM200" t="s">
        <v>1168</v>
      </c>
      <c r="BN200" s="1">
        <v>7.2453703703703708E-3</v>
      </c>
      <c r="BO200" t="s">
        <v>1282</v>
      </c>
      <c r="BP200" s="5" t="s">
        <v>1042</v>
      </c>
      <c r="BX200" s="5" t="s">
        <v>1296</v>
      </c>
      <c r="BY200" s="5" t="s">
        <v>1301</v>
      </c>
      <c r="CR200" t="s">
        <v>1283</v>
      </c>
    </row>
    <row r="201" spans="1:96">
      <c r="A201" t="s">
        <v>1288</v>
      </c>
      <c r="B201" t="s">
        <v>1289</v>
      </c>
      <c r="C201" t="s">
        <v>562</v>
      </c>
      <c r="D201" t="s">
        <v>54</v>
      </c>
      <c r="E201" t="s">
        <v>55</v>
      </c>
      <c r="F201" t="s">
        <v>132</v>
      </c>
      <c r="L201" t="s">
        <v>96</v>
      </c>
      <c r="M201" t="s">
        <v>658</v>
      </c>
      <c r="O201" t="s">
        <v>74</v>
      </c>
      <c r="P201" t="s">
        <v>444</v>
      </c>
      <c r="Q201">
        <v>2</v>
      </c>
      <c r="R201">
        <v>3</v>
      </c>
      <c r="S201">
        <v>4</v>
      </c>
      <c r="T201">
        <v>2</v>
      </c>
      <c r="U201">
        <v>5</v>
      </c>
      <c r="V201">
        <v>2</v>
      </c>
      <c r="W201">
        <v>4</v>
      </c>
      <c r="X201">
        <f t="shared" si="96"/>
        <v>4.1666666666666664E-2</v>
      </c>
      <c r="Y201">
        <f t="shared" si="97"/>
        <v>-0.20833333333333334</v>
      </c>
      <c r="BP201" s="5" t="s">
        <v>1299</v>
      </c>
    </row>
    <row r="202" spans="1:96">
      <c r="A202" t="s">
        <v>1177</v>
      </c>
      <c r="B202" t="s">
        <v>1178</v>
      </c>
      <c r="C202" t="s">
        <v>802</v>
      </c>
      <c r="D202" t="s">
        <v>54</v>
      </c>
      <c r="E202" t="s">
        <v>144</v>
      </c>
      <c r="F202" t="s">
        <v>116</v>
      </c>
      <c r="L202" t="s">
        <v>124</v>
      </c>
      <c r="M202" t="s">
        <v>58</v>
      </c>
      <c r="O202" t="s">
        <v>59</v>
      </c>
      <c r="P202" t="s">
        <v>60</v>
      </c>
      <c r="Q202">
        <v>3</v>
      </c>
      <c r="R202">
        <v>5</v>
      </c>
      <c r="S202">
        <v>5</v>
      </c>
      <c r="T202">
        <v>4</v>
      </c>
      <c r="U202">
        <v>5</v>
      </c>
      <c r="V202">
        <v>5</v>
      </c>
      <c r="W202">
        <v>4</v>
      </c>
      <c r="X202">
        <f t="shared" si="96"/>
        <v>-4.1666666666666664E-2</v>
      </c>
      <c r="Y202">
        <f t="shared" si="97"/>
        <v>0</v>
      </c>
      <c r="BP202" s="5" t="s">
        <v>1299</v>
      </c>
    </row>
    <row r="203" spans="1:96">
      <c r="A203" t="s">
        <v>1187</v>
      </c>
      <c r="B203" t="s">
        <v>1188</v>
      </c>
      <c r="C203" t="s">
        <v>802</v>
      </c>
      <c r="D203" t="s">
        <v>54</v>
      </c>
      <c r="E203" t="s">
        <v>71</v>
      </c>
      <c r="F203" t="s">
        <v>116</v>
      </c>
      <c r="L203" t="s">
        <v>72</v>
      </c>
      <c r="M203" t="s">
        <v>1189</v>
      </c>
      <c r="O203" t="s">
        <v>59</v>
      </c>
      <c r="P203" t="s">
        <v>98</v>
      </c>
      <c r="Q203">
        <v>1</v>
      </c>
      <c r="R203">
        <v>2</v>
      </c>
      <c r="S203">
        <v>1</v>
      </c>
      <c r="T203">
        <v>2</v>
      </c>
      <c r="U203">
        <v>5</v>
      </c>
      <c r="V203">
        <v>5</v>
      </c>
      <c r="W203">
        <v>1</v>
      </c>
      <c r="X203">
        <f t="shared" si="96"/>
        <v>-8.3333333333333329E-2</v>
      </c>
      <c r="Y203">
        <f t="shared" si="97"/>
        <v>4.1666666666666664E-2</v>
      </c>
      <c r="Z203">
        <v>1</v>
      </c>
      <c r="AA203">
        <v>1</v>
      </c>
      <c r="AB203">
        <v>3</v>
      </c>
      <c r="AC203">
        <v>4</v>
      </c>
      <c r="AD203">
        <v>1</v>
      </c>
      <c r="AE203">
        <v>4</v>
      </c>
      <c r="AF203">
        <v>1</v>
      </c>
      <c r="AG203">
        <v>4</v>
      </c>
      <c r="AH203">
        <v>1</v>
      </c>
      <c r="AI203" s="35">
        <v>1</v>
      </c>
      <c r="AJ203">
        <v>5</v>
      </c>
      <c r="AK203">
        <v>1</v>
      </c>
      <c r="AL203">
        <v>0</v>
      </c>
      <c r="AM203">
        <v>1</v>
      </c>
      <c r="AN203">
        <v>1</v>
      </c>
      <c r="AO203">
        <v>5</v>
      </c>
      <c r="AP203">
        <v>1</v>
      </c>
      <c r="AQ203">
        <v>1</v>
      </c>
      <c r="AR203">
        <v>1</v>
      </c>
      <c r="AS203">
        <v>1</v>
      </c>
      <c r="AT203">
        <v>1</v>
      </c>
      <c r="AU203">
        <v>1</v>
      </c>
      <c r="AW203">
        <v>5</v>
      </c>
      <c r="AX203">
        <v>1</v>
      </c>
      <c r="AY203">
        <v>5</v>
      </c>
      <c r="AZ203">
        <v>1</v>
      </c>
      <c r="BA203">
        <v>6</v>
      </c>
      <c r="BB203">
        <v>1</v>
      </c>
      <c r="BC203" t="s">
        <v>1190</v>
      </c>
      <c r="BD203" t="s">
        <v>166</v>
      </c>
      <c r="BE203" t="s">
        <v>1191</v>
      </c>
      <c r="BF203">
        <v>0</v>
      </c>
      <c r="BI203">
        <v>2</v>
      </c>
      <c r="BJ203">
        <v>5</v>
      </c>
      <c r="BK203">
        <v>2</v>
      </c>
      <c r="BL203" t="s">
        <v>1192</v>
      </c>
      <c r="BM203" t="s">
        <v>1193</v>
      </c>
      <c r="BN203" s="1">
        <v>6.6666666666666671E-3</v>
      </c>
      <c r="BO203" t="s">
        <v>1194</v>
      </c>
      <c r="BP203" s="5" t="s">
        <v>1042</v>
      </c>
      <c r="BX203" s="5" t="s">
        <v>1296</v>
      </c>
      <c r="CR203" t="s">
        <v>1195</v>
      </c>
    </row>
    <row r="204" spans="1:96">
      <c r="A204" t="s">
        <v>1206</v>
      </c>
      <c r="B204" t="s">
        <v>1207</v>
      </c>
      <c r="C204" t="s">
        <v>802</v>
      </c>
      <c r="D204" t="s">
        <v>54</v>
      </c>
      <c r="E204" t="s">
        <v>82</v>
      </c>
      <c r="F204" t="s">
        <v>116</v>
      </c>
      <c r="L204" t="s">
        <v>347</v>
      </c>
      <c r="M204" t="s">
        <v>133</v>
      </c>
      <c r="O204" t="s">
        <v>59</v>
      </c>
      <c r="P204" t="s">
        <v>60</v>
      </c>
      <c r="Q204">
        <v>1</v>
      </c>
      <c r="R204">
        <v>3</v>
      </c>
      <c r="S204">
        <v>3</v>
      </c>
      <c r="T204">
        <v>2</v>
      </c>
      <c r="U204">
        <v>0</v>
      </c>
      <c r="V204">
        <v>3</v>
      </c>
      <c r="W204">
        <v>1</v>
      </c>
      <c r="X204">
        <f t="shared" si="96"/>
        <v>-4.1666666666666664E-2</v>
      </c>
      <c r="Y204">
        <f t="shared" si="97"/>
        <v>0.16666666666666666</v>
      </c>
      <c r="BP204" s="5" t="s">
        <v>1299</v>
      </c>
    </row>
    <row r="205" spans="1:96">
      <c r="A205" t="s">
        <v>1215</v>
      </c>
      <c r="B205" t="s">
        <v>1216</v>
      </c>
      <c r="C205" t="s">
        <v>802</v>
      </c>
      <c r="D205" t="s">
        <v>81</v>
      </c>
      <c r="E205" t="s">
        <v>55</v>
      </c>
      <c r="F205" t="s">
        <v>132</v>
      </c>
      <c r="L205" t="s">
        <v>96</v>
      </c>
      <c r="M205" t="s">
        <v>125</v>
      </c>
      <c r="O205" t="s">
        <v>74</v>
      </c>
      <c r="P205" t="s">
        <v>60</v>
      </c>
      <c r="Q205">
        <v>2</v>
      </c>
      <c r="R205">
        <v>1</v>
      </c>
      <c r="S205">
        <v>4</v>
      </c>
      <c r="T205">
        <v>3</v>
      </c>
      <c r="U205">
        <v>4</v>
      </c>
      <c r="V205">
        <v>4</v>
      </c>
      <c r="W205">
        <v>4</v>
      </c>
      <c r="X205">
        <f t="shared" si="96"/>
        <v>8.3333333333333329E-2</v>
      </c>
      <c r="Y205">
        <f t="shared" si="97"/>
        <v>-4.1666666666666664E-2</v>
      </c>
      <c r="BP205" s="5" t="s">
        <v>1299</v>
      </c>
    </row>
    <row r="206" spans="1:96">
      <c r="A206" t="s">
        <v>1230</v>
      </c>
      <c r="B206" t="s">
        <v>1231</v>
      </c>
      <c r="C206" t="s">
        <v>802</v>
      </c>
      <c r="D206" t="s">
        <v>54</v>
      </c>
      <c r="E206" t="s">
        <v>144</v>
      </c>
      <c r="F206" t="s">
        <v>116</v>
      </c>
      <c r="L206" t="s">
        <v>72</v>
      </c>
      <c r="M206" t="s">
        <v>260</v>
      </c>
      <c r="O206" t="s">
        <v>493</v>
      </c>
      <c r="P206" t="s">
        <v>444</v>
      </c>
      <c r="Q206">
        <v>4</v>
      </c>
      <c r="R206">
        <v>2</v>
      </c>
      <c r="S206">
        <v>3</v>
      </c>
      <c r="T206">
        <v>2</v>
      </c>
      <c r="U206">
        <v>4</v>
      </c>
      <c r="V206">
        <v>5</v>
      </c>
      <c r="W206">
        <v>4</v>
      </c>
      <c r="X206">
        <f t="shared" si="96"/>
        <v>0.125</v>
      </c>
      <c r="Y206">
        <f t="shared" si="97"/>
        <v>-4.1666666666666664E-2</v>
      </c>
      <c r="Z206">
        <v>4</v>
      </c>
      <c r="AA206">
        <v>4</v>
      </c>
      <c r="AB206">
        <v>3</v>
      </c>
      <c r="AC206">
        <v>5</v>
      </c>
      <c r="AD206">
        <v>3</v>
      </c>
      <c r="AE206">
        <v>6</v>
      </c>
      <c r="AF206">
        <v>4</v>
      </c>
      <c r="AG206">
        <v>6</v>
      </c>
      <c r="AH206">
        <v>2</v>
      </c>
      <c r="AI206" s="35">
        <v>5</v>
      </c>
      <c r="AJ206">
        <v>3</v>
      </c>
      <c r="AK206">
        <v>3</v>
      </c>
      <c r="AL206">
        <v>5</v>
      </c>
      <c r="AM206">
        <v>6</v>
      </c>
      <c r="AN206">
        <v>4</v>
      </c>
      <c r="AO206">
        <v>6</v>
      </c>
      <c r="AP206">
        <v>4</v>
      </c>
      <c r="AQ206">
        <v>5</v>
      </c>
      <c r="AR206">
        <v>5</v>
      </c>
      <c r="AS206">
        <v>5</v>
      </c>
      <c r="AT206">
        <v>5</v>
      </c>
      <c r="AU206">
        <v>4</v>
      </c>
      <c r="AW206">
        <v>5</v>
      </c>
      <c r="AX206">
        <v>4</v>
      </c>
      <c r="AY206">
        <v>3</v>
      </c>
      <c r="AZ206">
        <v>1</v>
      </c>
      <c r="BA206">
        <v>6</v>
      </c>
      <c r="BB206">
        <v>4</v>
      </c>
      <c r="BC206" t="s">
        <v>1167</v>
      </c>
      <c r="BD206" t="s">
        <v>552</v>
      </c>
      <c r="BE206" t="s">
        <v>1232</v>
      </c>
      <c r="BF206">
        <v>2</v>
      </c>
      <c r="BI206">
        <v>1</v>
      </c>
      <c r="BJ206">
        <v>2</v>
      </c>
      <c r="BK206">
        <v>1</v>
      </c>
      <c r="BL206" t="s">
        <v>369</v>
      </c>
      <c r="BM206" t="s">
        <v>370</v>
      </c>
      <c r="BN206" s="1">
        <v>1.0520833333333333E-2</v>
      </c>
      <c r="BO206" t="s">
        <v>1233</v>
      </c>
      <c r="BP206" s="5" t="s">
        <v>736</v>
      </c>
      <c r="BX206" s="5" t="s">
        <v>1302</v>
      </c>
    </row>
    <row r="207" spans="1:96">
      <c r="A207" t="s">
        <v>1238</v>
      </c>
      <c r="B207" t="s">
        <v>1239</v>
      </c>
      <c r="C207" t="s">
        <v>802</v>
      </c>
      <c r="D207" t="s">
        <v>70</v>
      </c>
      <c r="E207" t="s">
        <v>366</v>
      </c>
      <c r="F207" t="s">
        <v>83</v>
      </c>
      <c r="L207" t="s">
        <v>72</v>
      </c>
      <c r="M207" t="s">
        <v>58</v>
      </c>
      <c r="O207" t="s">
        <v>59</v>
      </c>
      <c r="P207" t="s">
        <v>60</v>
      </c>
      <c r="Q207">
        <v>2</v>
      </c>
      <c r="R207">
        <v>1</v>
      </c>
      <c r="S207">
        <v>5</v>
      </c>
      <c r="T207">
        <v>1</v>
      </c>
      <c r="U207">
        <v>5</v>
      </c>
      <c r="V207">
        <v>4</v>
      </c>
      <c r="W207">
        <v>4</v>
      </c>
      <c r="X207">
        <f t="shared" si="96"/>
        <v>0.20833333333333334</v>
      </c>
      <c r="Y207">
        <f t="shared" si="97"/>
        <v>-0.16666666666666666</v>
      </c>
      <c r="Z207">
        <v>2</v>
      </c>
      <c r="AA207">
        <v>5</v>
      </c>
      <c r="AB207">
        <v>1</v>
      </c>
      <c r="AC207">
        <v>5</v>
      </c>
      <c r="AD207">
        <v>2</v>
      </c>
      <c r="AE207">
        <v>4</v>
      </c>
      <c r="AF207">
        <v>5</v>
      </c>
      <c r="AG207">
        <v>5</v>
      </c>
      <c r="AH207">
        <v>3</v>
      </c>
      <c r="AI207" s="35">
        <v>4</v>
      </c>
      <c r="AJ207">
        <v>4</v>
      </c>
      <c r="AK207">
        <v>2</v>
      </c>
      <c r="AL207">
        <v>1</v>
      </c>
      <c r="AM207">
        <v>2</v>
      </c>
      <c r="AN207">
        <v>2</v>
      </c>
      <c r="AO207">
        <v>6</v>
      </c>
      <c r="AP207">
        <v>5</v>
      </c>
      <c r="AQ207">
        <v>4</v>
      </c>
      <c r="AR207">
        <v>4</v>
      </c>
      <c r="AS207">
        <v>4</v>
      </c>
      <c r="AT207">
        <v>4</v>
      </c>
      <c r="AU207">
        <v>5</v>
      </c>
      <c r="AW207">
        <v>4</v>
      </c>
      <c r="AX207">
        <v>1</v>
      </c>
      <c r="AY207">
        <v>2</v>
      </c>
      <c r="AZ207">
        <v>2</v>
      </c>
      <c r="BA207">
        <v>6</v>
      </c>
      <c r="BB207">
        <v>4</v>
      </c>
      <c r="BC207" t="s">
        <v>1181</v>
      </c>
      <c r="BD207" t="s">
        <v>580</v>
      </c>
      <c r="BE207" t="s">
        <v>1240</v>
      </c>
      <c r="BF207">
        <v>3</v>
      </c>
      <c r="BI207">
        <v>1</v>
      </c>
      <c r="BJ207">
        <v>5</v>
      </c>
      <c r="BK207">
        <v>1</v>
      </c>
      <c r="BL207" t="s">
        <v>315</v>
      </c>
      <c r="BM207" t="s">
        <v>316</v>
      </c>
      <c r="BN207" s="1">
        <v>1.5324074074074073E-2</v>
      </c>
      <c r="BO207" t="s">
        <v>1241</v>
      </c>
      <c r="BP207" s="5" t="s">
        <v>1051</v>
      </c>
      <c r="BQ207" s="5" t="s">
        <v>1144</v>
      </c>
      <c r="BX207" s="5" t="s">
        <v>1296</v>
      </c>
      <c r="BY207" s="5" t="s">
        <v>1303</v>
      </c>
      <c r="CR207" t="s">
        <v>1242</v>
      </c>
    </row>
    <row r="208" spans="1:96">
      <c r="A208" t="s">
        <v>1248</v>
      </c>
      <c r="B208" t="s">
        <v>1249</v>
      </c>
      <c r="C208" t="s">
        <v>802</v>
      </c>
      <c r="D208" t="s">
        <v>54</v>
      </c>
      <c r="E208" t="s">
        <v>144</v>
      </c>
      <c r="F208" t="s">
        <v>83</v>
      </c>
      <c r="L208" t="s">
        <v>96</v>
      </c>
      <c r="M208" t="s">
        <v>844</v>
      </c>
      <c r="O208" t="s">
        <v>74</v>
      </c>
      <c r="P208" t="s">
        <v>296</v>
      </c>
      <c r="Q208">
        <v>2</v>
      </c>
      <c r="R208">
        <v>5</v>
      </c>
      <c r="S208">
        <v>2</v>
      </c>
      <c r="T208">
        <v>2</v>
      </c>
      <c r="U208">
        <v>3</v>
      </c>
      <c r="V208">
        <v>4</v>
      </c>
      <c r="W208">
        <v>3</v>
      </c>
      <c r="X208">
        <f t="shared" si="96"/>
        <v>-0.125</v>
      </c>
      <c r="Y208">
        <f t="shared" si="97"/>
        <v>0</v>
      </c>
      <c r="Z208">
        <v>5</v>
      </c>
      <c r="AA208">
        <v>5</v>
      </c>
      <c r="AB208">
        <v>3</v>
      </c>
      <c r="AC208">
        <v>4</v>
      </c>
      <c r="AD208">
        <v>6</v>
      </c>
      <c r="AE208">
        <v>6</v>
      </c>
      <c r="AF208">
        <v>4</v>
      </c>
      <c r="AG208">
        <v>5</v>
      </c>
      <c r="AH208">
        <v>5</v>
      </c>
      <c r="AI208" s="35">
        <v>3</v>
      </c>
      <c r="AJ208">
        <v>2</v>
      </c>
      <c r="AK208">
        <v>4</v>
      </c>
      <c r="AL208">
        <v>2</v>
      </c>
      <c r="AM208">
        <v>5</v>
      </c>
      <c r="AN208">
        <v>3</v>
      </c>
      <c r="AO208">
        <v>5</v>
      </c>
      <c r="AP208">
        <v>5</v>
      </c>
      <c r="AQ208">
        <v>3</v>
      </c>
      <c r="AR208">
        <v>3</v>
      </c>
      <c r="AS208">
        <v>4</v>
      </c>
      <c r="AT208">
        <v>5</v>
      </c>
      <c r="AU208">
        <v>5</v>
      </c>
      <c r="AW208">
        <v>3</v>
      </c>
      <c r="AX208">
        <v>3</v>
      </c>
      <c r="AY208">
        <v>3</v>
      </c>
      <c r="AZ208">
        <v>2</v>
      </c>
      <c r="BA208">
        <v>6</v>
      </c>
      <c r="BB208">
        <v>6</v>
      </c>
      <c r="BC208" t="s">
        <v>1167</v>
      </c>
      <c r="BD208" t="s">
        <v>672</v>
      </c>
      <c r="BE208" t="s">
        <v>1250</v>
      </c>
      <c r="BF208">
        <v>3</v>
      </c>
      <c r="BI208">
        <v>1</v>
      </c>
      <c r="BJ208">
        <v>3</v>
      </c>
      <c r="BK208">
        <v>1</v>
      </c>
      <c r="BL208" t="s">
        <v>285</v>
      </c>
      <c r="BM208" t="s">
        <v>286</v>
      </c>
      <c r="BN208" s="1">
        <v>6.3888888888888884E-3</v>
      </c>
      <c r="BO208" t="s">
        <v>1251</v>
      </c>
      <c r="BP208" s="5" t="s">
        <v>736</v>
      </c>
      <c r="BQ208" s="5" t="s">
        <v>1304</v>
      </c>
      <c r="CR208" t="s">
        <v>868</v>
      </c>
    </row>
    <row r="209" spans="1:95">
      <c r="A209" t="s">
        <v>1259</v>
      </c>
      <c r="B209" t="s">
        <v>1260</v>
      </c>
      <c r="C209" t="s">
        <v>802</v>
      </c>
      <c r="D209" t="s">
        <v>54</v>
      </c>
      <c r="E209" t="s">
        <v>144</v>
      </c>
      <c r="F209" t="s">
        <v>83</v>
      </c>
      <c r="L209" t="s">
        <v>72</v>
      </c>
      <c r="M209" t="s">
        <v>1261</v>
      </c>
      <c r="O209" t="s">
        <v>74</v>
      </c>
      <c r="P209" t="s">
        <v>98</v>
      </c>
      <c r="Q209">
        <v>4</v>
      </c>
      <c r="R209">
        <v>4</v>
      </c>
      <c r="S209">
        <v>4</v>
      </c>
      <c r="T209">
        <v>2</v>
      </c>
      <c r="U209">
        <v>4</v>
      </c>
      <c r="V209">
        <v>5</v>
      </c>
      <c r="W209">
        <v>5</v>
      </c>
      <c r="X209">
        <f t="shared" si="96"/>
        <v>8.3333333333333329E-2</v>
      </c>
      <c r="Y209">
        <f t="shared" si="97"/>
        <v>-8.3333333333333329E-2</v>
      </c>
      <c r="BP209" s="5" t="s">
        <v>1299</v>
      </c>
    </row>
    <row r="210" spans="1:95">
      <c r="A210" t="s">
        <v>1273</v>
      </c>
      <c r="B210" t="s">
        <v>1274</v>
      </c>
      <c r="C210" t="s">
        <v>802</v>
      </c>
      <c r="D210" t="s">
        <v>70</v>
      </c>
      <c r="E210" t="s">
        <v>144</v>
      </c>
      <c r="F210" t="s">
        <v>132</v>
      </c>
      <c r="L210" t="s">
        <v>72</v>
      </c>
      <c r="M210" t="s">
        <v>109</v>
      </c>
      <c r="O210" t="s">
        <v>74</v>
      </c>
      <c r="P210" t="s">
        <v>98</v>
      </c>
      <c r="Q210">
        <v>3</v>
      </c>
      <c r="R210">
        <v>3</v>
      </c>
      <c r="S210">
        <v>3</v>
      </c>
      <c r="T210">
        <v>4</v>
      </c>
      <c r="U210">
        <v>4</v>
      </c>
      <c r="V210">
        <v>4</v>
      </c>
      <c r="W210">
        <v>3</v>
      </c>
      <c r="X210">
        <f t="shared" si="96"/>
        <v>-4.1666666666666664E-2</v>
      </c>
      <c r="Y210">
        <f t="shared" si="97"/>
        <v>4.1666666666666664E-2</v>
      </c>
      <c r="Z210">
        <v>3</v>
      </c>
      <c r="AA210">
        <v>4</v>
      </c>
      <c r="AB210">
        <v>4</v>
      </c>
      <c r="AC210">
        <v>0</v>
      </c>
      <c r="AD210">
        <v>4</v>
      </c>
      <c r="AE210">
        <v>3</v>
      </c>
      <c r="AF210">
        <v>5</v>
      </c>
      <c r="AG210">
        <v>5</v>
      </c>
      <c r="AH210">
        <v>2</v>
      </c>
      <c r="AI210" s="35">
        <v>5</v>
      </c>
      <c r="AJ210">
        <v>3</v>
      </c>
      <c r="AK210">
        <v>3</v>
      </c>
      <c r="AL210">
        <v>5</v>
      </c>
      <c r="AM210">
        <v>5</v>
      </c>
      <c r="AN210">
        <v>4</v>
      </c>
      <c r="AO210">
        <v>5</v>
      </c>
      <c r="AP210">
        <v>2</v>
      </c>
      <c r="AQ210">
        <v>4</v>
      </c>
      <c r="AR210">
        <v>5</v>
      </c>
      <c r="AS210">
        <v>5</v>
      </c>
      <c r="AT210">
        <v>4</v>
      </c>
      <c r="AU210">
        <v>2</v>
      </c>
      <c r="AW210">
        <v>4</v>
      </c>
      <c r="AX210">
        <v>5</v>
      </c>
      <c r="AY210">
        <v>6</v>
      </c>
      <c r="AZ210">
        <v>1</v>
      </c>
      <c r="BA210">
        <v>6</v>
      </c>
      <c r="BB210">
        <v>4</v>
      </c>
      <c r="BC210" t="s">
        <v>1212</v>
      </c>
      <c r="BD210" t="s">
        <v>270</v>
      </c>
      <c r="BE210" t="s">
        <v>1275</v>
      </c>
      <c r="BF210">
        <v>1</v>
      </c>
      <c r="BI210">
        <v>1</v>
      </c>
      <c r="BJ210">
        <v>5</v>
      </c>
      <c r="BK210">
        <v>1</v>
      </c>
      <c r="BL210" t="s">
        <v>1276</v>
      </c>
      <c r="BM210" t="s">
        <v>308</v>
      </c>
      <c r="BN210" s="1">
        <v>6.0069444444444441E-3</v>
      </c>
      <c r="BO210" t="s">
        <v>1277</v>
      </c>
      <c r="BP210" s="5" t="s">
        <v>736</v>
      </c>
    </row>
    <row r="211" spans="1:95">
      <c r="A211" t="s">
        <v>1169</v>
      </c>
      <c r="B211" t="s">
        <v>802</v>
      </c>
    </row>
    <row r="212" spans="1:95">
      <c r="A212" t="s">
        <v>1287</v>
      </c>
      <c r="B212" t="s">
        <v>802</v>
      </c>
      <c r="Q212">
        <f>AVERAGE(Q3:Q179)</f>
        <v>2.6497175141242937</v>
      </c>
      <c r="R212">
        <f t="shared" ref="R212:W212" si="98">AVERAGE(R3:R179)</f>
        <v>2.8700564971751414</v>
      </c>
      <c r="S212">
        <f t="shared" si="98"/>
        <v>3.0451977401129944</v>
      </c>
      <c r="T212">
        <f t="shared" si="98"/>
        <v>2.6271186440677967</v>
      </c>
      <c r="U212">
        <f t="shared" si="98"/>
        <v>3.5480225988700567</v>
      </c>
      <c r="V212">
        <f t="shared" si="98"/>
        <v>3.7853107344632768</v>
      </c>
      <c r="W212">
        <f t="shared" si="98"/>
        <v>3.2655367231638417</v>
      </c>
      <c r="AV212">
        <f>AVERAGE(AV3:AV179)</f>
        <v>3.5830508474576299</v>
      </c>
      <c r="BP212"/>
      <c r="BQ212"/>
      <c r="BX212"/>
      <c r="BY212"/>
    </row>
    <row r="213" spans="1:95">
      <c r="C213" t="s">
        <v>54</v>
      </c>
      <c r="D213">
        <f>COUNTIF($D$3:$D$179,"=18-29")</f>
        <v>83</v>
      </c>
      <c r="F213" t="s">
        <v>3</v>
      </c>
      <c r="G213">
        <f>SUM(G3:G179)</f>
        <v>22</v>
      </c>
      <c r="H213">
        <f t="shared" ref="H213:J213" si="99">SUM(H3:H179)</f>
        <v>38</v>
      </c>
      <c r="I213">
        <f t="shared" si="99"/>
        <v>35</v>
      </c>
      <c r="J213">
        <f t="shared" si="99"/>
        <v>89</v>
      </c>
      <c r="K213">
        <f>COUNTIF(K3:K179,"&gt;1")</f>
        <v>6</v>
      </c>
      <c r="Q213">
        <f>STDEV(Q3:Q179)</f>
        <v>1.5379341328616964</v>
      </c>
      <c r="R213">
        <f t="shared" ref="R213:W213" si="100">STDEV(R3:R179)</f>
        <v>1.3228999211336385</v>
      </c>
      <c r="S213">
        <f t="shared" si="100"/>
        <v>1.4686852849942018</v>
      </c>
      <c r="T213">
        <f t="shared" si="100"/>
        <v>1.1998812216510761</v>
      </c>
      <c r="U213">
        <f t="shared" si="100"/>
        <v>1.6199077693821249</v>
      </c>
      <c r="V213">
        <f t="shared" si="100"/>
        <v>1.2056726901817201</v>
      </c>
      <c r="W213">
        <f t="shared" si="100"/>
        <v>1.567641131118118</v>
      </c>
      <c r="BP213"/>
      <c r="BQ213"/>
      <c r="BX213"/>
      <c r="BY213"/>
    </row>
    <row r="214" spans="1:95">
      <c r="C214" t="s">
        <v>70</v>
      </c>
      <c r="D214">
        <f>COUNTIF($D$3:$D$179,"=30-49")</f>
        <v>76</v>
      </c>
      <c r="G214">
        <f>G213/$B$216</f>
        <v>0.12429378531073447</v>
      </c>
      <c r="H214">
        <f t="shared" ref="H214:K214" si="101">H213/$B$216</f>
        <v>0.21468926553672316</v>
      </c>
      <c r="I214">
        <f t="shared" si="101"/>
        <v>0.19774011299435029</v>
      </c>
      <c r="J214">
        <f t="shared" si="101"/>
        <v>0.50282485875706218</v>
      </c>
      <c r="K214">
        <f t="shared" si="101"/>
        <v>3.3898305084745763E-2</v>
      </c>
      <c r="BP214"/>
      <c r="BQ214"/>
      <c r="BX214"/>
      <c r="BY214"/>
    </row>
    <row r="215" spans="1:95">
      <c r="C215" t="s">
        <v>81</v>
      </c>
      <c r="D215">
        <f>COUNTIF($D$3:$D$179,"=50-69")</f>
        <v>18</v>
      </c>
      <c r="BP215"/>
      <c r="BQ215"/>
      <c r="BX215"/>
      <c r="BY215"/>
    </row>
    <row r="216" spans="1:95">
      <c r="A216" t="s">
        <v>1346</v>
      </c>
      <c r="B216">
        <f>COUNTIF($D$3:$D$179,"=*")</f>
        <v>177</v>
      </c>
      <c r="D216">
        <f>D213/COUNTIF($D$3:$D$179,"=*")</f>
        <v>0.46892655367231639</v>
      </c>
      <c r="K216" t="s">
        <v>347</v>
      </c>
      <c r="L216">
        <f>COUNTIF(L$3:L$179,"=never")</f>
        <v>2</v>
      </c>
      <c r="M216">
        <f>L216/$B$216</f>
        <v>1.1299435028248588E-2</v>
      </c>
      <c r="N216" t="s">
        <v>74</v>
      </c>
      <c r="O216">
        <f>COUNTIF(O3:O179, "=female")</f>
        <v>87</v>
      </c>
      <c r="P216">
        <f>O216/$B$216</f>
        <v>0.49152542372881358</v>
      </c>
      <c r="BP216"/>
      <c r="BQ216"/>
      <c r="BX216"/>
      <c r="BY216"/>
      <c r="CA216" s="11" t="s">
        <v>1309</v>
      </c>
      <c r="CB216" s="11" t="s">
        <v>1310</v>
      </c>
      <c r="CC216" s="11" t="s">
        <v>1312</v>
      </c>
      <c r="CD216" s="11" t="s">
        <v>1315</v>
      </c>
      <c r="CE216" s="11" t="s">
        <v>1313</v>
      </c>
      <c r="CF216" s="11" t="s">
        <v>1314</v>
      </c>
      <c r="CG216" s="11" t="s">
        <v>1317</v>
      </c>
      <c r="CH216" s="11" t="s">
        <v>1154</v>
      </c>
      <c r="CI216" s="11" t="s">
        <v>1318</v>
      </c>
      <c r="CJ216" s="11" t="s">
        <v>1323</v>
      </c>
      <c r="CK216" s="11" t="s">
        <v>1319</v>
      </c>
      <c r="CL216" s="11" t="s">
        <v>1316</v>
      </c>
      <c r="CM216" s="11" t="s">
        <v>1124</v>
      </c>
      <c r="CN216" s="11" t="s">
        <v>1320</v>
      </c>
      <c r="CO216" s="11" t="s">
        <v>1321</v>
      </c>
      <c r="CP216" s="11" t="s">
        <v>1324</v>
      </c>
      <c r="CQ216" s="11" t="s">
        <v>1325</v>
      </c>
    </row>
    <row r="217" spans="1:95">
      <c r="D217">
        <f t="shared" ref="D217:D218" si="102">D214/COUNTIF($D$3:$D$179,"=*")</f>
        <v>0.42937853107344631</v>
      </c>
      <c r="K217" t="s">
        <v>57</v>
      </c>
      <c r="L217">
        <f>COUNTIF(L$3:L$179,"=occasionnaly")</f>
        <v>7</v>
      </c>
      <c r="M217">
        <f t="shared" ref="M217:M220" si="103">L217/$B$216</f>
        <v>3.954802259887006E-2</v>
      </c>
      <c r="N217" t="s">
        <v>59</v>
      </c>
      <c r="O217">
        <f>COUNTIF(O3:O179,"=male")</f>
        <v>88</v>
      </c>
      <c r="P217">
        <f t="shared" ref="P217:P218" si="104">O217/$B$216</f>
        <v>0.49717514124293788</v>
      </c>
      <c r="BO217" s="10" t="s">
        <v>1308</v>
      </c>
      <c r="BP217"/>
      <c r="BQ217"/>
      <c r="BX217"/>
      <c r="BY217" t="s">
        <v>1322</v>
      </c>
      <c r="CA217" s="11">
        <f>COUNTIFS($BZ3:$BZ179,FALSE,CA3:CA179,TRUE)</f>
        <v>21</v>
      </c>
      <c r="CB217" s="11">
        <f t="shared" ref="CB217:CQ217" si="105">COUNTIFS($BZ3:$BZ179,FALSE,CB3:CB179,TRUE)</f>
        <v>21</v>
      </c>
      <c r="CC217" s="11">
        <f t="shared" si="105"/>
        <v>12</v>
      </c>
      <c r="CD217" s="11">
        <f t="shared" si="105"/>
        <v>1</v>
      </c>
      <c r="CE217" s="11">
        <f t="shared" si="105"/>
        <v>3</v>
      </c>
      <c r="CF217" s="11">
        <f t="shared" si="105"/>
        <v>3</v>
      </c>
      <c r="CG217" s="11">
        <f t="shared" si="105"/>
        <v>5</v>
      </c>
      <c r="CH217" s="11">
        <f t="shared" si="105"/>
        <v>1</v>
      </c>
      <c r="CI217" s="11">
        <f t="shared" si="105"/>
        <v>1</v>
      </c>
      <c r="CJ217" s="11">
        <f t="shared" si="105"/>
        <v>1</v>
      </c>
      <c r="CK217" s="11">
        <f t="shared" si="105"/>
        <v>3</v>
      </c>
      <c r="CL217" s="11">
        <f t="shared" si="105"/>
        <v>13</v>
      </c>
      <c r="CM217" s="11">
        <f t="shared" si="105"/>
        <v>0</v>
      </c>
      <c r="CN217" s="11">
        <f t="shared" si="105"/>
        <v>2</v>
      </c>
      <c r="CO217" s="11">
        <f t="shared" si="105"/>
        <v>2</v>
      </c>
      <c r="CP217" s="11">
        <f t="shared" si="105"/>
        <v>11</v>
      </c>
      <c r="CQ217" s="11">
        <f t="shared" si="105"/>
        <v>5</v>
      </c>
    </row>
    <row r="218" spans="1:95">
      <c r="D218">
        <f t="shared" si="102"/>
        <v>0.10169491525423729</v>
      </c>
      <c r="K218" t="s">
        <v>1341</v>
      </c>
      <c r="L218">
        <f>COUNTIF(L$3:L$179,"=once_w")</f>
        <v>17</v>
      </c>
      <c r="M218">
        <f t="shared" si="103"/>
        <v>9.6045197740112997E-2</v>
      </c>
      <c r="N218" t="s">
        <v>493</v>
      </c>
      <c r="O218">
        <f>COUNTIF(O3:O179,"=other")</f>
        <v>2</v>
      </c>
      <c r="P218">
        <f t="shared" si="104"/>
        <v>1.1299435028248588E-2</v>
      </c>
      <c r="BO218" s="12" t="s">
        <v>1137</v>
      </c>
      <c r="BP218" s="12">
        <f>COUNTIF(BP3:BP179, "=positive")</f>
        <v>43</v>
      </c>
      <c r="BQ218" s="38">
        <f>BP218/$BP$224</f>
        <v>0.24431818181818182</v>
      </c>
      <c r="BR218" s="40">
        <f>BP218/$BP$222</f>
        <v>0.39814814814814814</v>
      </c>
      <c r="BS218" s="40"/>
      <c r="BT218" s="40"/>
      <c r="BU218" s="40"/>
      <c r="BV218" s="40"/>
      <c r="BW218" s="42"/>
      <c r="BX218"/>
      <c r="BY218"/>
      <c r="CA218" s="11">
        <f>CA217/$BP$222</f>
        <v>0.19444444444444445</v>
      </c>
      <c r="CB218" s="11">
        <f t="shared" ref="CB218:CQ218" si="106">CB217/$BP$222</f>
        <v>0.19444444444444445</v>
      </c>
      <c r="CC218" s="11">
        <f t="shared" si="106"/>
        <v>0.1111111111111111</v>
      </c>
      <c r="CD218" s="11">
        <f t="shared" si="106"/>
        <v>9.2592592592592587E-3</v>
      </c>
      <c r="CE218" s="11">
        <f t="shared" si="106"/>
        <v>2.7777777777777776E-2</v>
      </c>
      <c r="CF218" s="11">
        <f t="shared" si="106"/>
        <v>2.7777777777777776E-2</v>
      </c>
      <c r="CG218" s="11">
        <f t="shared" si="106"/>
        <v>4.6296296296296294E-2</v>
      </c>
      <c r="CH218" s="11">
        <f t="shared" si="106"/>
        <v>9.2592592592592587E-3</v>
      </c>
      <c r="CI218" s="11">
        <f t="shared" si="106"/>
        <v>9.2592592592592587E-3</v>
      </c>
      <c r="CJ218" s="11">
        <f t="shared" si="106"/>
        <v>9.2592592592592587E-3</v>
      </c>
      <c r="CK218" s="11">
        <f t="shared" si="106"/>
        <v>2.7777777777777776E-2</v>
      </c>
      <c r="CL218" s="11">
        <f t="shared" si="106"/>
        <v>0.12037037037037036</v>
      </c>
      <c r="CM218" s="11">
        <f t="shared" si="106"/>
        <v>0</v>
      </c>
      <c r="CN218" s="11">
        <f t="shared" si="106"/>
        <v>1.8518518518518517E-2</v>
      </c>
      <c r="CO218" s="11">
        <f t="shared" si="106"/>
        <v>1.8518518518518517E-2</v>
      </c>
      <c r="CP218" s="11">
        <f t="shared" si="106"/>
        <v>0.10185185185185185</v>
      </c>
      <c r="CQ218" s="11">
        <f t="shared" si="106"/>
        <v>4.6296296296296294E-2</v>
      </c>
    </row>
    <row r="219" spans="1:95">
      <c r="K219" t="s">
        <v>1340</v>
      </c>
      <c r="L219">
        <f>COUNTIF(L$3:L$179,"=several_t_w")</f>
        <v>66</v>
      </c>
      <c r="M219">
        <f t="shared" si="103"/>
        <v>0.3728813559322034</v>
      </c>
      <c r="BO219" s="12" t="s">
        <v>1138</v>
      </c>
      <c r="BP219" s="12">
        <f>COUNTIF(BP3:BP179,"=negative")</f>
        <v>45</v>
      </c>
      <c r="BQ219" s="38">
        <f t="shared" ref="BQ219:BQ224" si="107">BP219/$BP$224</f>
        <v>0.25568181818181818</v>
      </c>
      <c r="BR219" s="40">
        <f t="shared" ref="BR219:BR222" si="108">BP219/$BP$222</f>
        <v>0.41666666666666669</v>
      </c>
      <c r="BS219" s="40"/>
      <c r="BT219" s="40"/>
      <c r="BU219" s="40"/>
      <c r="BV219" s="40"/>
      <c r="BW219" s="42"/>
      <c r="BX219"/>
      <c r="BY219"/>
    </row>
    <row r="220" spans="1:95">
      <c r="K220" t="s">
        <v>1342</v>
      </c>
      <c r="L220">
        <f>COUNTIF(L$3:L$179,"=once_day")</f>
        <v>85</v>
      </c>
      <c r="M220">
        <f t="shared" si="103"/>
        <v>0.48022598870056499</v>
      </c>
      <c r="BO220" s="12" t="s">
        <v>1140</v>
      </c>
      <c r="BP220" s="12">
        <f>COUNTIF(BP3:BP178,"=neutral")</f>
        <v>5</v>
      </c>
      <c r="BQ220" s="38">
        <f t="shared" si="107"/>
        <v>2.8409090909090908E-2</v>
      </c>
      <c r="BR220" s="40">
        <f t="shared" si="108"/>
        <v>4.6296296296296294E-2</v>
      </c>
      <c r="BS220" s="40"/>
      <c r="BT220" s="40"/>
      <c r="BU220" s="40"/>
      <c r="BV220" s="40"/>
      <c r="BW220" s="42"/>
      <c r="BX220"/>
      <c r="BY220"/>
    </row>
    <row r="221" spans="1:95" s="16" customFormat="1" ht="20" customHeight="1">
      <c r="A221" s="16" t="s">
        <v>1010</v>
      </c>
      <c r="C221" s="16" t="s">
        <v>1328</v>
      </c>
      <c r="Z221" s="16">
        <f t="shared" ref="Z221:AX221" si="109">AVERAGE(Z3:Z50)</f>
        <v>3.5625</v>
      </c>
      <c r="AA221" s="16">
        <f t="shared" si="109"/>
        <v>4.5625</v>
      </c>
      <c r="AB221" s="16">
        <f t="shared" si="109"/>
        <v>3.7708333333333335</v>
      </c>
      <c r="AC221" s="16">
        <f t="shared" si="109"/>
        <v>4.791666666666667</v>
      </c>
      <c r="AD221" s="16">
        <f t="shared" si="109"/>
        <v>4.541666666666667</v>
      </c>
      <c r="AE221" s="16">
        <f t="shared" si="109"/>
        <v>5.416666666666667</v>
      </c>
      <c r="AF221" s="16">
        <f t="shared" si="109"/>
        <v>3.5</v>
      </c>
      <c r="AG221" s="16">
        <f t="shared" si="109"/>
        <v>2.1875</v>
      </c>
      <c r="AH221" s="28">
        <f t="shared" si="109"/>
        <v>3.8125</v>
      </c>
      <c r="AI221" s="29">
        <f t="shared" si="109"/>
        <v>3.9166666666666665</v>
      </c>
      <c r="AJ221" s="16">
        <f t="shared" si="109"/>
        <v>4</v>
      </c>
      <c r="AK221" s="16">
        <f t="shared" si="109"/>
        <v>3.7291666666666665</v>
      </c>
      <c r="AL221" s="16">
        <f t="shared" si="109"/>
        <v>3.5833333333333335</v>
      </c>
      <c r="AM221" s="16">
        <f t="shared" si="109"/>
        <v>5.3125</v>
      </c>
      <c r="AN221" s="16">
        <f t="shared" si="109"/>
        <v>4.104166666666667</v>
      </c>
      <c r="AO221" s="16">
        <f t="shared" si="109"/>
        <v>4.416666666666667</v>
      </c>
      <c r="AP221" s="28">
        <f t="shared" si="109"/>
        <v>3.625</v>
      </c>
      <c r="AQ221" s="16">
        <f t="shared" si="109"/>
        <v>3.3541666666666665</v>
      </c>
      <c r="AR221" s="16">
        <f t="shared" si="109"/>
        <v>3.4375</v>
      </c>
      <c r="AS221" s="16">
        <f t="shared" si="109"/>
        <v>3.6875</v>
      </c>
      <c r="AT221" s="16">
        <f t="shared" si="109"/>
        <v>3.2708333333333335</v>
      </c>
      <c r="AU221" s="28">
        <f t="shared" si="109"/>
        <v>3.3958333333333335</v>
      </c>
      <c r="AV221" s="28">
        <f t="shared" ref="AV221" si="110">AVERAGE(AV3:AV50)</f>
        <v>3.4291666666666671</v>
      </c>
      <c r="AW221" s="16">
        <f t="shared" si="109"/>
        <v>6</v>
      </c>
      <c r="AX221" s="16">
        <f t="shared" si="109"/>
        <v>4.75</v>
      </c>
      <c r="BO221" s="17" t="s">
        <v>1141</v>
      </c>
      <c r="BP221" s="17">
        <f>COUNTIF(BP3:BP179,"=balanced")</f>
        <v>15</v>
      </c>
      <c r="BQ221" s="39">
        <f t="shared" si="107"/>
        <v>8.5227272727272721E-2</v>
      </c>
      <c r="BR221" s="40">
        <f t="shared" si="108"/>
        <v>0.1388888888888889</v>
      </c>
      <c r="BS221" s="40"/>
      <c r="BT221" s="40"/>
      <c r="BU221" s="40"/>
      <c r="BV221" s="40"/>
      <c r="BW221" s="42"/>
      <c r="BZ221" s="18"/>
      <c r="CA221" s="18"/>
      <c r="CB221" s="18"/>
      <c r="CC221" s="18"/>
      <c r="CD221" s="18"/>
      <c r="CE221" s="18"/>
      <c r="CF221" s="18"/>
      <c r="CG221" s="18"/>
      <c r="CH221" s="18"/>
      <c r="CI221" s="18"/>
      <c r="CJ221" s="18"/>
      <c r="CK221" s="18"/>
      <c r="CL221" s="18"/>
      <c r="CM221" s="18"/>
      <c r="CN221" s="18"/>
      <c r="CO221" s="18"/>
      <c r="CP221" s="18"/>
      <c r="CQ221" s="18"/>
    </row>
    <row r="222" spans="1:95" s="16" customFormat="1" ht="20" customHeight="1">
      <c r="C222" s="16" t="s">
        <v>1326</v>
      </c>
      <c r="Z222" s="16">
        <f t="shared" ref="Z222:AX222" si="111">AVERAGE(Z52:Z99)</f>
        <v>3.8333333333333335</v>
      </c>
      <c r="AA222" s="16">
        <f t="shared" si="111"/>
        <v>4.75</v>
      </c>
      <c r="AB222" s="16">
        <f t="shared" si="111"/>
        <v>3.875</v>
      </c>
      <c r="AC222" s="16">
        <f t="shared" si="111"/>
        <v>4.5625</v>
      </c>
      <c r="AD222" s="16">
        <f t="shared" si="111"/>
        <v>4.083333333333333</v>
      </c>
      <c r="AE222" s="16">
        <f t="shared" si="111"/>
        <v>4.9375</v>
      </c>
      <c r="AF222" s="16">
        <f t="shared" si="111"/>
        <v>3.5625</v>
      </c>
      <c r="AG222" s="16">
        <f t="shared" si="111"/>
        <v>2.1458333333333335</v>
      </c>
      <c r="AH222" s="28">
        <f t="shared" si="111"/>
        <v>3.8541666666666665</v>
      </c>
      <c r="AI222" s="29">
        <f t="shared" si="111"/>
        <v>3.875</v>
      </c>
      <c r="AJ222" s="16">
        <f t="shared" si="111"/>
        <v>3.75</v>
      </c>
      <c r="AK222" s="16">
        <f t="shared" si="111"/>
        <v>3.9791666666666665</v>
      </c>
      <c r="AL222" s="16">
        <f t="shared" si="111"/>
        <v>3.4583333333333335</v>
      </c>
      <c r="AM222" s="16">
        <f t="shared" si="111"/>
        <v>5.3125</v>
      </c>
      <c r="AN222" s="16">
        <f t="shared" si="111"/>
        <v>4.354166666666667</v>
      </c>
      <c r="AO222" s="16">
        <f t="shared" si="111"/>
        <v>4.208333333333333</v>
      </c>
      <c r="AP222" s="28">
        <f t="shared" si="111"/>
        <v>3.2708333333333335</v>
      </c>
      <c r="AQ222" s="16">
        <f t="shared" si="111"/>
        <v>3.8333333333333335</v>
      </c>
      <c r="AR222" s="16">
        <f t="shared" si="111"/>
        <v>3.7916666666666665</v>
      </c>
      <c r="AS222" s="16">
        <f t="shared" si="111"/>
        <v>4.0625</v>
      </c>
      <c r="AT222" s="16">
        <f t="shared" si="111"/>
        <v>3.8125</v>
      </c>
      <c r="AU222" s="28">
        <f t="shared" si="111"/>
        <v>3.8958333333333335</v>
      </c>
      <c r="AV222" s="28">
        <f t="shared" ref="AV222" si="112">AVERAGE(AV52:AV99)</f>
        <v>3.879166666666666</v>
      </c>
      <c r="AW222" s="16">
        <f t="shared" si="111"/>
        <v>6</v>
      </c>
      <c r="AX222" s="16">
        <f t="shared" si="111"/>
        <v>2.125</v>
      </c>
      <c r="BO222" s="17" t="s">
        <v>1142</v>
      </c>
      <c r="BP222" s="17">
        <f>SUM(BP218:BP221)</f>
        <v>108</v>
      </c>
      <c r="BQ222" s="39">
        <f t="shared" si="107"/>
        <v>0.61363636363636365</v>
      </c>
      <c r="BR222" s="40">
        <f t="shared" si="108"/>
        <v>1</v>
      </c>
      <c r="BS222" s="40"/>
      <c r="BT222" s="40"/>
      <c r="BU222" s="40"/>
      <c r="BV222" s="40"/>
      <c r="BW222" s="42"/>
      <c r="BZ222" s="18"/>
      <c r="CA222" s="18"/>
      <c r="CB222" s="18"/>
      <c r="CC222" s="18"/>
      <c r="CD222" s="18"/>
      <c r="CE222" s="18"/>
      <c r="CF222" s="18"/>
      <c r="CG222" s="18"/>
      <c r="CH222" s="18"/>
      <c r="CI222" s="18"/>
      <c r="CJ222" s="18"/>
      <c r="CK222" s="18"/>
      <c r="CL222" s="18"/>
      <c r="CM222" s="18"/>
      <c r="CN222" s="18"/>
      <c r="CO222" s="18"/>
      <c r="CP222" s="18"/>
      <c r="CQ222" s="18"/>
    </row>
    <row r="223" spans="1:95" s="16" customFormat="1" ht="20" customHeight="1">
      <c r="C223" s="16" t="s">
        <v>1329</v>
      </c>
      <c r="Z223" s="16">
        <f t="shared" ref="Z223:AX223" si="113">AVERAGE(Z101:Z145)</f>
        <v>4.0444444444444443</v>
      </c>
      <c r="AA223" s="16">
        <f t="shared" si="113"/>
        <v>4.8888888888888893</v>
      </c>
      <c r="AB223" s="16">
        <f t="shared" si="113"/>
        <v>3.8222222222222224</v>
      </c>
      <c r="AC223" s="16">
        <f t="shared" si="113"/>
        <v>4.8888888888888893</v>
      </c>
      <c r="AD223" s="16">
        <f t="shared" si="113"/>
        <v>4.333333333333333</v>
      </c>
      <c r="AE223" s="16">
        <f t="shared" si="113"/>
        <v>5.2444444444444445</v>
      </c>
      <c r="AF223" s="16">
        <f t="shared" si="113"/>
        <v>3.7333333333333334</v>
      </c>
      <c r="AG223" s="16">
        <f t="shared" si="113"/>
        <v>1.9111111111111112</v>
      </c>
      <c r="AH223" s="28">
        <f t="shared" si="113"/>
        <v>4.0888888888888886</v>
      </c>
      <c r="AI223" s="29">
        <f t="shared" si="113"/>
        <v>4.333333333333333</v>
      </c>
      <c r="AJ223" s="16">
        <f t="shared" si="113"/>
        <v>4.5333333333333332</v>
      </c>
      <c r="AK223" s="16">
        <f t="shared" si="113"/>
        <v>4.3555555555555552</v>
      </c>
      <c r="AL223" s="16">
        <f t="shared" si="113"/>
        <v>3.9777777777777779</v>
      </c>
      <c r="AM223" s="16">
        <f t="shared" si="113"/>
        <v>5.4666666666666668</v>
      </c>
      <c r="AN223" s="16">
        <f t="shared" si="113"/>
        <v>4.7111111111111112</v>
      </c>
      <c r="AO223" s="16">
        <f t="shared" si="113"/>
        <v>4.666666666666667</v>
      </c>
      <c r="AP223" s="28">
        <f t="shared" si="113"/>
        <v>4</v>
      </c>
      <c r="AQ223" s="16">
        <f t="shared" si="113"/>
        <v>3.5333333333333332</v>
      </c>
      <c r="AR223" s="16">
        <f t="shared" si="113"/>
        <v>3.6</v>
      </c>
      <c r="AS223" s="16">
        <f t="shared" si="113"/>
        <v>4.0222222222222221</v>
      </c>
      <c r="AT223" s="16">
        <f t="shared" si="113"/>
        <v>3.5777777777777779</v>
      </c>
      <c r="AU223" s="28">
        <f t="shared" si="113"/>
        <v>3.4888888888888889</v>
      </c>
      <c r="AV223" s="28">
        <f t="shared" ref="AV223" si="114">AVERAGE(AV101:AV145)</f>
        <v>3.6444444444444439</v>
      </c>
      <c r="AW223" s="16">
        <f t="shared" si="113"/>
        <v>6</v>
      </c>
      <c r="AX223" s="16">
        <f t="shared" si="113"/>
        <v>4.5999999999999996</v>
      </c>
      <c r="BO223" s="17" t="s">
        <v>1139</v>
      </c>
      <c r="BP223" s="17">
        <f>COUNTIF(BP3:BP179, "=no comment")</f>
        <v>68</v>
      </c>
      <c r="BQ223" s="39">
        <f t="shared" si="107"/>
        <v>0.38636363636363635</v>
      </c>
      <c r="BR223" s="40"/>
      <c r="BS223" s="40"/>
      <c r="BT223" s="40"/>
      <c r="BU223" s="40"/>
      <c r="BV223" s="40"/>
      <c r="BW223" s="42"/>
      <c r="BZ223" s="18"/>
      <c r="CA223" s="18"/>
      <c r="CB223" s="18"/>
      <c r="CC223" s="18"/>
      <c r="CD223" s="18"/>
      <c r="CE223" s="18"/>
      <c r="CF223" s="18"/>
      <c r="CG223" s="18"/>
      <c r="CH223" s="18"/>
      <c r="CI223" s="18"/>
      <c r="CJ223" s="18"/>
      <c r="CK223" s="18"/>
      <c r="CL223" s="18"/>
      <c r="CM223" s="18"/>
      <c r="CN223" s="18"/>
      <c r="CO223" s="18"/>
      <c r="CP223" s="18"/>
      <c r="CQ223" s="18"/>
    </row>
    <row r="224" spans="1:95" s="16" customFormat="1" ht="20" customHeight="1">
      <c r="C224" s="16" t="s">
        <v>1327</v>
      </c>
      <c r="Z224" s="16">
        <f t="shared" ref="Z224:AX224" si="115">AVERAGE(Z146:Z179)</f>
        <v>3.9705882352941178</v>
      </c>
      <c r="AA224" s="16">
        <f t="shared" si="115"/>
        <v>4.7352941176470589</v>
      </c>
      <c r="AB224" s="16">
        <f t="shared" si="115"/>
        <v>3.4411764705882355</v>
      </c>
      <c r="AC224" s="16">
        <f t="shared" si="115"/>
        <v>4.4411764705882355</v>
      </c>
      <c r="AD224" s="16">
        <f t="shared" si="115"/>
        <v>3.7941176470588234</v>
      </c>
      <c r="AE224" s="16">
        <f t="shared" si="115"/>
        <v>4.4117647058823533</v>
      </c>
      <c r="AF224" s="16">
        <f t="shared" si="115"/>
        <v>2.7352941176470589</v>
      </c>
      <c r="AG224" s="16">
        <f t="shared" si="115"/>
        <v>2.9411764705882355</v>
      </c>
      <c r="AH224" s="28">
        <f t="shared" si="115"/>
        <v>3.0588235294117645</v>
      </c>
      <c r="AI224" s="29">
        <f t="shared" si="115"/>
        <v>3.8529411764705883</v>
      </c>
      <c r="AJ224" s="16">
        <f t="shared" si="115"/>
        <v>4.117647058823529</v>
      </c>
      <c r="AK224" s="16">
        <f t="shared" si="115"/>
        <v>3.8235294117647061</v>
      </c>
      <c r="AL224" s="16">
        <f t="shared" si="115"/>
        <v>3.1764705882352939</v>
      </c>
      <c r="AM224" s="16">
        <f t="shared" si="115"/>
        <v>5.1470588235294121</v>
      </c>
      <c r="AN224" s="16">
        <f t="shared" si="115"/>
        <v>3.8529411764705883</v>
      </c>
      <c r="AO224" s="16">
        <f t="shared" si="115"/>
        <v>4.382352941176471</v>
      </c>
      <c r="AP224" s="28">
        <f t="shared" si="115"/>
        <v>2.7058823529411766</v>
      </c>
      <c r="AQ224" s="16">
        <f t="shared" si="115"/>
        <v>3.2352941176470589</v>
      </c>
      <c r="AR224" s="16">
        <f t="shared" si="115"/>
        <v>3.2352941176470589</v>
      </c>
      <c r="AS224" s="16">
        <f t="shared" si="115"/>
        <v>3.5294117647058822</v>
      </c>
      <c r="AT224" s="16">
        <f t="shared" si="115"/>
        <v>3.1176470588235294</v>
      </c>
      <c r="AU224" s="28">
        <f t="shared" si="115"/>
        <v>3.2058823529411766</v>
      </c>
      <c r="AV224" s="28">
        <f t="shared" ref="AV224" si="116">AVERAGE(AV146:AV179)</f>
        <v>3.2647058823529411</v>
      </c>
      <c r="AW224" s="16">
        <f t="shared" si="115"/>
        <v>5.9117647058823533</v>
      </c>
      <c r="AX224" s="16">
        <f t="shared" si="115"/>
        <v>1.0294117647058822</v>
      </c>
      <c r="BI224" s="16">
        <v>1</v>
      </c>
      <c r="BO224" s="17" t="s">
        <v>1143</v>
      </c>
      <c r="BP224" s="17">
        <f>SUM(BP222:BP223)</f>
        <v>176</v>
      </c>
      <c r="BQ224" s="39">
        <f t="shared" si="107"/>
        <v>1</v>
      </c>
      <c r="BR224" s="40"/>
      <c r="BS224" s="40"/>
      <c r="BT224" s="40"/>
      <c r="BU224" s="40"/>
      <c r="BV224" s="40"/>
      <c r="BW224" s="42"/>
      <c r="BZ224" s="18"/>
      <c r="CA224" s="18"/>
      <c r="CB224" s="18"/>
      <c r="CC224" s="18"/>
      <c r="CD224" s="18"/>
      <c r="CE224" s="18"/>
      <c r="CF224" s="18"/>
      <c r="CG224" s="18"/>
      <c r="CH224" s="18"/>
      <c r="CI224" s="18"/>
      <c r="CJ224" s="18"/>
      <c r="CK224" s="18"/>
      <c r="CL224" s="18"/>
      <c r="CM224" s="18"/>
      <c r="CN224" s="18"/>
      <c r="CO224" s="18"/>
      <c r="CP224" s="18"/>
      <c r="CQ224" s="18"/>
    </row>
    <row r="225" spans="1:95" s="16" customFormat="1" ht="20" customHeight="1">
      <c r="AI225" s="29"/>
      <c r="BR225" s="11"/>
      <c r="BS225" s="11"/>
      <c r="BT225" s="11"/>
      <c r="BU225" s="11"/>
      <c r="BV225" s="11"/>
      <c r="BW225" s="11"/>
      <c r="BZ225" s="18"/>
      <c r="CA225" s="18"/>
      <c r="CB225" s="18"/>
      <c r="CC225" s="18"/>
      <c r="CD225" s="18"/>
      <c r="CE225" s="18"/>
      <c r="CF225" s="18"/>
      <c r="CG225" s="18"/>
      <c r="CH225" s="18"/>
      <c r="CI225" s="18"/>
      <c r="CJ225" s="18"/>
      <c r="CK225" s="18"/>
      <c r="CL225" s="18"/>
      <c r="CM225" s="18"/>
      <c r="CN225" s="18"/>
      <c r="CO225" s="18"/>
      <c r="CP225" s="18"/>
      <c r="CQ225" s="18"/>
    </row>
    <row r="226" spans="1:95" s="16" customFormat="1" ht="20" customHeight="1" thickBot="1">
      <c r="C226" s="33"/>
      <c r="AI226" s="29"/>
      <c r="BR226" s="11"/>
      <c r="BS226" s="11"/>
      <c r="BT226" s="11"/>
      <c r="BU226" s="11"/>
      <c r="BV226" s="11"/>
      <c r="BW226" s="11"/>
      <c r="BZ226" s="18"/>
      <c r="CA226" s="18"/>
      <c r="CB226" s="18"/>
      <c r="CC226" s="18"/>
      <c r="CD226" s="18"/>
      <c r="CE226" s="18"/>
      <c r="CF226" s="18"/>
      <c r="CG226" s="18"/>
      <c r="CH226" s="18"/>
      <c r="CI226" s="18"/>
      <c r="CJ226" s="18"/>
      <c r="CK226" s="18"/>
      <c r="CL226" s="18"/>
      <c r="CM226" s="18"/>
      <c r="CN226" s="18"/>
      <c r="CO226" s="18"/>
      <c r="CP226" s="18"/>
      <c r="CQ226" s="18"/>
    </row>
    <row r="227" spans="1:95" s="16" customFormat="1" ht="20" customHeight="1" thickTop="1">
      <c r="C227" s="37"/>
      <c r="AI227" s="29"/>
      <c r="BR227" s="11"/>
      <c r="BS227" s="11"/>
      <c r="BT227" s="11"/>
      <c r="BU227" s="11"/>
      <c r="BV227" s="11"/>
      <c r="BW227" s="11"/>
      <c r="BZ227" s="18"/>
      <c r="CA227" s="18"/>
      <c r="CB227" s="18"/>
      <c r="CC227" s="18"/>
      <c r="CD227" s="18"/>
      <c r="CE227" s="18"/>
      <c r="CF227" s="18"/>
      <c r="CG227" s="18"/>
      <c r="CH227" s="18"/>
      <c r="CI227" s="18"/>
      <c r="CJ227" s="18"/>
      <c r="CK227" s="18"/>
      <c r="CL227" s="18"/>
      <c r="CM227" s="18"/>
      <c r="CN227" s="18"/>
      <c r="CO227" s="18"/>
      <c r="CP227" s="18"/>
      <c r="CQ227" s="18"/>
    </row>
    <row r="228" spans="1:95" s="16" customFormat="1" ht="20" customHeight="1">
      <c r="AI228" s="29"/>
      <c r="BR228" s="11"/>
      <c r="BS228" s="11"/>
      <c r="BT228" s="11"/>
      <c r="BU228" s="11"/>
      <c r="BV228" s="11"/>
      <c r="BW228" s="11"/>
      <c r="BZ228" s="18"/>
      <c r="CA228" s="18"/>
      <c r="CB228" s="18"/>
      <c r="CC228" s="18"/>
      <c r="CD228" s="18"/>
      <c r="CE228" s="18"/>
      <c r="CF228" s="18"/>
      <c r="CG228" s="18"/>
      <c r="CH228" s="18"/>
      <c r="CI228" s="18"/>
      <c r="CJ228" s="18"/>
      <c r="CK228" s="18"/>
      <c r="CL228" s="18"/>
      <c r="CM228" s="18"/>
      <c r="CN228" s="18"/>
      <c r="CO228" s="18"/>
      <c r="CP228" s="18"/>
      <c r="CQ228" s="18"/>
    </row>
    <row r="229" spans="1:95" s="16" customFormat="1" ht="20" customHeight="1">
      <c r="A229" s="16" t="s">
        <v>1011</v>
      </c>
      <c r="B229" s="16" t="s">
        <v>1007</v>
      </c>
      <c r="Z229" s="16">
        <f t="shared" ref="Z229:AW229" si="117">TTEST(Z3:Z50,Z146:Z179,2,2)</f>
        <v>0.34577165588420877</v>
      </c>
      <c r="AA229" s="16">
        <f t="shared" si="117"/>
        <v>0.59886010928894051</v>
      </c>
      <c r="AB229" s="16">
        <f t="shared" si="117"/>
        <v>0.43806164283639337</v>
      </c>
      <c r="AC229" s="16">
        <f t="shared" si="117"/>
        <v>0.30340974562502554</v>
      </c>
      <c r="AD229" s="16">
        <f t="shared" si="117"/>
        <v>2.6233981561395826E-2</v>
      </c>
      <c r="AE229" s="16">
        <f t="shared" si="117"/>
        <v>2.0160149596075633E-4</v>
      </c>
      <c r="AF229" s="16">
        <f t="shared" si="117"/>
        <v>5.6499096414333511E-2</v>
      </c>
      <c r="AG229" s="16">
        <f t="shared" si="117"/>
        <v>8.6976800055675596E-2</v>
      </c>
      <c r="AH229" s="16">
        <f t="shared" si="117"/>
        <v>8.6976800055675596E-2</v>
      </c>
      <c r="AI229" s="29">
        <f>TTEST(AI3:AI50,AI146:AI179,2,2)</f>
        <v>0.87362145234611699</v>
      </c>
      <c r="AJ229" s="16">
        <f t="shared" si="117"/>
        <v>0.76618881118532978</v>
      </c>
      <c r="AK229" s="16">
        <f t="shared" si="117"/>
        <v>0.83023695659275987</v>
      </c>
      <c r="AL229" s="16">
        <f t="shared" si="117"/>
        <v>0.32843443502399494</v>
      </c>
      <c r="AM229" s="16">
        <f t="shared" si="117"/>
        <v>0.49463144975896989</v>
      </c>
      <c r="AN229" s="16">
        <f t="shared" si="117"/>
        <v>0.55689567854079458</v>
      </c>
      <c r="AO229" s="16">
        <f t="shared" si="117"/>
        <v>0.92064215327410137</v>
      </c>
      <c r="AP229" s="16">
        <f t="shared" si="117"/>
        <v>3.198526417505506E-2</v>
      </c>
      <c r="AQ229" s="16">
        <f>TTEST(AQ3:AQ50,AQ146:AQ179,2,2)</f>
        <v>0.77238970843483046</v>
      </c>
      <c r="AR229" s="16">
        <f>TTEST(AR3:AR50,AR146:AR179,2,2)</f>
        <v>0.62848837122137513</v>
      </c>
      <c r="AS229" s="16">
        <f>TTEST(AS3:AS50,AS146:AS179,2,2)</f>
        <v>0.70143175983771577</v>
      </c>
      <c r="AT229" s="16">
        <f t="shared" si="117"/>
        <v>0.71730616282092141</v>
      </c>
      <c r="AU229" s="16">
        <f t="shared" si="117"/>
        <v>0.65803373354047501</v>
      </c>
      <c r="AV229" s="16">
        <f t="shared" ref="AV229" si="118">TTEST(AV3:AV50,AV146:AV179,2,2)</f>
        <v>0.68174506140618818</v>
      </c>
      <c r="AW229" s="16">
        <f t="shared" si="117"/>
        <v>0.23707906288624092</v>
      </c>
      <c r="AX229" s="16">
        <f>TTEST(AX3:AX50,AX146:AX179,2,2)</f>
        <v>1.1304925852831836E-18</v>
      </c>
      <c r="BO229" s="19" t="s">
        <v>1290</v>
      </c>
      <c r="BR229" s="11"/>
      <c r="BS229" s="11"/>
      <c r="BT229" s="11"/>
      <c r="BU229" s="11"/>
      <c r="BV229" s="11"/>
      <c r="BW229" s="11"/>
      <c r="BZ229" s="18"/>
      <c r="CA229" s="18"/>
      <c r="CB229" s="18"/>
      <c r="CC229" s="18"/>
      <c r="CD229" s="18"/>
      <c r="CE229" s="18"/>
      <c r="CF229" s="18"/>
      <c r="CG229" s="18"/>
      <c r="CH229" s="18"/>
      <c r="CI229" s="18"/>
      <c r="CJ229" s="18"/>
      <c r="CK229" s="18"/>
      <c r="CL229" s="18"/>
      <c r="CM229" s="18"/>
      <c r="CN229" s="18"/>
      <c r="CO229" s="18"/>
      <c r="CP229" s="18"/>
      <c r="CQ229" s="18"/>
    </row>
    <row r="230" spans="1:95" s="16" customFormat="1" ht="20" customHeight="1">
      <c r="B230" s="16" t="s">
        <v>1008</v>
      </c>
      <c r="Z230" s="16">
        <f t="shared" ref="Z230:AW230" si="119">TTEST(Z51:Z99,Z146:Z179,2,2)</f>
        <v>0.77860071069039494</v>
      </c>
      <c r="AA230" s="16">
        <f t="shared" si="119"/>
        <v>0.94911795251330977</v>
      </c>
      <c r="AB230" s="16">
        <f t="shared" si="119"/>
        <v>0.22896985823187627</v>
      </c>
      <c r="AC230" s="16">
        <f t="shared" si="119"/>
        <v>0.66567393053878587</v>
      </c>
      <c r="AD230" s="16">
        <f t="shared" si="119"/>
        <v>0.39857875797988229</v>
      </c>
      <c r="AE230" s="16">
        <f t="shared" si="119"/>
        <v>7.3198360388207734E-2</v>
      </c>
      <c r="AF230" s="16">
        <f t="shared" si="119"/>
        <v>2.9350165800522045E-2</v>
      </c>
      <c r="AG230" s="16">
        <f t="shared" si="119"/>
        <v>6.0486059282439407E-2</v>
      </c>
      <c r="AH230" s="16">
        <f t="shared" si="119"/>
        <v>6.0486059282439407E-2</v>
      </c>
      <c r="AI230" s="29">
        <f>TTEST(AI51:AI99,AI146:AI179,2,2)</f>
        <v>0.90598601200213125</v>
      </c>
      <c r="AJ230" s="16">
        <f t="shared" si="119"/>
        <v>0.37390481214921678</v>
      </c>
      <c r="AK230" s="16">
        <f t="shared" si="119"/>
        <v>0.67120400079865172</v>
      </c>
      <c r="AL230" s="16">
        <f t="shared" si="119"/>
        <v>0.46696278918204293</v>
      </c>
      <c r="AM230" s="16">
        <f t="shared" si="119"/>
        <v>0.43489602436758745</v>
      </c>
      <c r="AN230" s="16">
        <f t="shared" si="119"/>
        <v>0.17856879858780819</v>
      </c>
      <c r="AO230" s="16">
        <f t="shared" si="119"/>
        <v>0.65102930485374788</v>
      </c>
      <c r="AP230" s="16">
        <f t="shared" si="119"/>
        <v>0.15483675714413708</v>
      </c>
      <c r="AQ230" s="16">
        <f>TTEST(AQ51:AQ99,AQ146:AQ179,2,2)</f>
        <v>0.14486758496080357</v>
      </c>
      <c r="AR230" s="16">
        <f>TTEST(AR51:AR99,AR146:AR179,2,2)</f>
        <v>0.15887962976461237</v>
      </c>
      <c r="AS230" s="16">
        <f>TTEST(AS51:AS99,AS146:AS179,2,2)</f>
        <v>0.16133467264196785</v>
      </c>
      <c r="AT230" s="16">
        <f t="shared" si="119"/>
        <v>7.5995677391301988E-2</v>
      </c>
      <c r="AU230" s="16">
        <f t="shared" si="119"/>
        <v>7.3613581279138765E-2</v>
      </c>
      <c r="AV230" s="16">
        <f t="shared" ref="AV230" si="120">TTEST(AV51:AV99,AV146:AV179,2,2)</f>
        <v>0.10016915300044908</v>
      </c>
      <c r="AW230" s="16">
        <f t="shared" si="119"/>
        <v>0.23218356305504959</v>
      </c>
      <c r="AX230" s="16">
        <f>TTEST(AX51:AX99,AX146:AX179,2,2)</f>
        <v>1.9692497269078973E-3</v>
      </c>
      <c r="BO230" s="17" t="s">
        <v>1305</v>
      </c>
      <c r="BP230" s="17">
        <f>COUNTIF(BP181:BP210,"=not finished")</f>
        <v>13</v>
      </c>
      <c r="BQ230" s="17">
        <f>BP230/$BP$235</f>
        <v>0.43333333333333335</v>
      </c>
      <c r="BR230" s="41"/>
      <c r="BS230" s="41"/>
      <c r="BT230" s="41"/>
      <c r="BU230" s="41"/>
      <c r="BV230" s="41"/>
      <c r="BW230" s="43"/>
      <c r="BZ230" s="18"/>
      <c r="CA230" s="18"/>
      <c r="CB230" s="18"/>
      <c r="CC230" s="18"/>
      <c r="CD230" s="18"/>
      <c r="CE230" s="18"/>
      <c r="CF230" s="18"/>
      <c r="CG230" s="18"/>
      <c r="CH230" s="18"/>
      <c r="CI230" s="18"/>
      <c r="CJ230" s="18"/>
      <c r="CK230" s="18"/>
      <c r="CL230" s="18"/>
      <c r="CM230" s="18"/>
      <c r="CN230" s="18"/>
      <c r="CO230" s="18"/>
      <c r="CP230" s="18"/>
      <c r="CQ230" s="18"/>
    </row>
    <row r="231" spans="1:95" s="16" customFormat="1" ht="20" customHeight="1">
      <c r="B231" s="16" t="s">
        <v>1009</v>
      </c>
      <c r="Z231" s="16">
        <f t="shared" ref="Z231:AW231" si="121">TTEST(Z100:Z145,Z146:Z179,2,2)</f>
        <v>0.76456840973606011</v>
      </c>
      <c r="AA231" s="16">
        <f t="shared" si="121"/>
        <v>0.53201791159368184</v>
      </c>
      <c r="AB231" s="16">
        <f t="shared" si="121"/>
        <v>0.2514202175459137</v>
      </c>
      <c r="AC231" s="16">
        <f t="shared" si="121"/>
        <v>0.14673213772497376</v>
      </c>
      <c r="AD231" s="16">
        <f t="shared" si="121"/>
        <v>9.6377252983237072E-2</v>
      </c>
      <c r="AE231" s="16">
        <f t="shared" si="121"/>
        <v>2.5522198656605698E-3</v>
      </c>
      <c r="AF231" s="16">
        <f t="shared" si="121"/>
        <v>5.6476013583024376E-3</v>
      </c>
      <c r="AG231" s="16">
        <f t="shared" si="121"/>
        <v>1.3720268225128934E-2</v>
      </c>
      <c r="AH231" s="16">
        <f t="shared" si="121"/>
        <v>1.3720268225128934E-2</v>
      </c>
      <c r="AI231" s="29">
        <f>TTEST(AI100:AI145,AI146:AI179,2,2)</f>
        <v>0.16881471100686887</v>
      </c>
      <c r="AJ231" s="16">
        <f t="shared" si="121"/>
        <v>0.23120121863380547</v>
      </c>
      <c r="AK231" s="16">
        <f t="shared" si="121"/>
        <v>0.19629943576695583</v>
      </c>
      <c r="AL231" s="16">
        <f t="shared" si="121"/>
        <v>3.9659057994267007E-2</v>
      </c>
      <c r="AM231" s="16">
        <f t="shared" si="121"/>
        <v>0.1279150557622778</v>
      </c>
      <c r="AN231" s="16">
        <f t="shared" si="121"/>
        <v>1.7484129546680341E-2</v>
      </c>
      <c r="AO231" s="16">
        <f t="shared" si="121"/>
        <v>0.30735183402670457</v>
      </c>
      <c r="AP231" s="16">
        <f t="shared" si="121"/>
        <v>1.2131152640309523E-3</v>
      </c>
      <c r="AQ231" s="16">
        <f>TTEST(AQ100:AQ145,AQ146:AQ179,2,2)</f>
        <v>0.4973616998422713</v>
      </c>
      <c r="AR231" s="16">
        <f>TTEST(AR100:AR145,AR146:AR179,2,2)</f>
        <v>0.40348402727420807</v>
      </c>
      <c r="AS231" s="16">
        <f>TTEST(AS100:AS145,AS146:AS179,2,2)</f>
        <v>0.21970129830993751</v>
      </c>
      <c r="AT231" s="16">
        <f t="shared" si="121"/>
        <v>0.29675822389893275</v>
      </c>
      <c r="AU231" s="16">
        <f t="shared" si="121"/>
        <v>0.51703025790458423</v>
      </c>
      <c r="AV231" s="16">
        <f t="shared" ref="AV231" si="122">TTEST(AV100:AV145,AV146:AV179,2,2)</f>
        <v>0.3545157491402624</v>
      </c>
      <c r="AW231" s="16">
        <f t="shared" si="121"/>
        <v>0.2472475879714954</v>
      </c>
      <c r="AX231" s="16">
        <f>TTEST(AX100:AX145,AX146:AX179,2,2)</f>
        <v>2.5771072900983235E-18</v>
      </c>
      <c r="BO231" s="17" t="s">
        <v>1306</v>
      </c>
      <c r="BP231" s="17">
        <f>COUNTIF(BP181:BP210,"*")-BP230</f>
        <v>17</v>
      </c>
      <c r="BQ231" s="17">
        <f t="shared" ref="BQ231:BQ235" si="123">BP231/$BP$235</f>
        <v>0.56666666666666665</v>
      </c>
      <c r="BR231" s="41"/>
      <c r="BS231" s="41"/>
      <c r="BT231" s="41"/>
      <c r="BU231" s="41"/>
      <c r="BV231" s="41"/>
      <c r="BW231" s="43"/>
      <c r="BZ231" s="18"/>
      <c r="CA231" s="18"/>
      <c r="CB231" s="18"/>
      <c r="CC231" s="18"/>
      <c r="CD231" s="18"/>
      <c r="CE231" s="18"/>
      <c r="CF231" s="18"/>
      <c r="CG231" s="18"/>
      <c r="CH231" s="18"/>
      <c r="CI231" s="18"/>
      <c r="CJ231" s="18"/>
      <c r="CK231" s="18"/>
      <c r="CL231" s="18"/>
      <c r="CM231" s="18"/>
      <c r="CN231" s="18"/>
      <c r="CO231" s="18"/>
      <c r="CP231" s="18"/>
      <c r="CQ231" s="18"/>
    </row>
    <row r="232" spans="1:95" ht="17" thickBot="1">
      <c r="AM232" s="26"/>
      <c r="BO232" s="12" t="s">
        <v>1137</v>
      </c>
      <c r="BP232" s="12">
        <f>COUNTIF(BP181:BP210,"=positive")</f>
        <v>4</v>
      </c>
      <c r="BQ232" s="12">
        <f t="shared" si="123"/>
        <v>0.13333333333333333</v>
      </c>
      <c r="BR232" s="41"/>
      <c r="BS232" s="41"/>
      <c r="BT232" s="41"/>
      <c r="BU232" s="41"/>
      <c r="BV232" s="41"/>
      <c r="BW232" s="43"/>
      <c r="BX232"/>
      <c r="BY232"/>
    </row>
    <row r="233" spans="1:95" ht="17" thickTop="1">
      <c r="BO233" s="12" t="s">
        <v>1138</v>
      </c>
      <c r="BP233" s="12">
        <f>COUNTIF(BP181:BP210,"=negative")</f>
        <v>9</v>
      </c>
      <c r="BQ233" s="12">
        <f t="shared" si="123"/>
        <v>0.3</v>
      </c>
      <c r="BR233" s="41"/>
      <c r="BS233" s="41"/>
      <c r="BT233" s="41"/>
      <c r="BU233" s="41"/>
      <c r="BV233" s="41"/>
      <c r="BW233" s="43"/>
      <c r="BX233"/>
      <c r="BY233"/>
    </row>
    <row r="234" spans="1:95">
      <c r="C234" t="s">
        <v>366</v>
      </c>
      <c r="D234">
        <f>COUNTIF($E$3:$E$179,"=no_education")</f>
        <v>1</v>
      </c>
      <c r="E234">
        <f>D234/$B$216</f>
        <v>5.6497175141242938E-3</v>
      </c>
      <c r="BO234" s="12" t="s">
        <v>1141</v>
      </c>
      <c r="BP234" s="12">
        <f>COUNTIF(BP181:BP210, "=balanced")</f>
        <v>2</v>
      </c>
      <c r="BQ234" s="12">
        <f t="shared" si="123"/>
        <v>6.6666666666666666E-2</v>
      </c>
      <c r="BR234" s="41"/>
      <c r="BS234" s="41"/>
      <c r="BT234" s="41"/>
      <c r="BU234" s="41"/>
      <c r="BV234" s="41"/>
      <c r="BW234" s="43"/>
      <c r="BX234"/>
      <c r="BY234"/>
    </row>
    <row r="235" spans="1:95">
      <c r="C235" t="s">
        <v>82</v>
      </c>
      <c r="D235">
        <f>COUNTIF($E$3:$E$179,"=secondary")</f>
        <v>28</v>
      </c>
      <c r="E235">
        <f t="shared" ref="E235:E239" si="124">D235/$B$216</f>
        <v>0.15819209039548024</v>
      </c>
      <c r="BO235" s="12" t="s">
        <v>1307</v>
      </c>
      <c r="BP235" s="12">
        <f>BP230+BP231</f>
        <v>30</v>
      </c>
      <c r="BQ235" s="12">
        <f t="shared" si="123"/>
        <v>1</v>
      </c>
      <c r="BR235" s="41"/>
      <c r="BS235" s="41"/>
      <c r="BT235" s="41"/>
      <c r="BU235" s="41"/>
      <c r="BV235" s="41"/>
      <c r="BW235" s="43"/>
      <c r="BX235"/>
      <c r="BY235"/>
    </row>
    <row r="236" spans="1:95">
      <c r="C236" t="s">
        <v>144</v>
      </c>
      <c r="D236">
        <f>COUNTIF($E$3:$E$179,"=college")</f>
        <v>51</v>
      </c>
      <c r="E236">
        <f t="shared" si="124"/>
        <v>0.28813559322033899</v>
      </c>
      <c r="Z236" s="3" t="s">
        <v>1012</v>
      </c>
      <c r="BP236"/>
      <c r="BQ236"/>
      <c r="BX236"/>
      <c r="BY236"/>
    </row>
    <row r="237" spans="1:95">
      <c r="C237" t="s">
        <v>1334</v>
      </c>
      <c r="D237">
        <f>COUNTIF($E$3:$E$179,"=udergrad")</f>
        <v>54</v>
      </c>
      <c r="E237">
        <f t="shared" si="124"/>
        <v>0.30508474576271188</v>
      </c>
      <c r="Z237" s="4" t="s">
        <v>1013</v>
      </c>
      <c r="BP237"/>
      <c r="BQ237"/>
      <c r="BX237"/>
      <c r="BY237"/>
    </row>
    <row r="238" spans="1:95">
      <c r="C238" t="s">
        <v>55</v>
      </c>
      <c r="D238">
        <f>COUNTIF($E$3:$E$179,"=graduate")</f>
        <v>36</v>
      </c>
      <c r="E238">
        <f t="shared" si="124"/>
        <v>0.20338983050847459</v>
      </c>
      <c r="Z238" s="3" t="s">
        <v>1014</v>
      </c>
      <c r="BP238"/>
      <c r="BQ238"/>
      <c r="BX238"/>
      <c r="BY238"/>
    </row>
    <row r="239" spans="1:95">
      <c r="C239" t="s">
        <v>95</v>
      </c>
      <c r="D239">
        <f>COUNTIF($E$3:$E$179,"=PhD")</f>
        <v>7</v>
      </c>
      <c r="E239">
        <f t="shared" si="124"/>
        <v>3.954802259887006E-2</v>
      </c>
      <c r="Z239" s="3" t="s">
        <v>1015</v>
      </c>
      <c r="BP239"/>
      <c r="BQ239"/>
      <c r="BX239"/>
      <c r="BY239"/>
    </row>
    <row r="240" spans="1:95">
      <c r="Z240" s="3" t="s">
        <v>1016</v>
      </c>
      <c r="BP240"/>
      <c r="BQ240"/>
      <c r="BX240"/>
      <c r="BY240"/>
    </row>
    <row r="241" spans="3:77">
      <c r="C241" t="s">
        <v>1335</v>
      </c>
      <c r="D241" t="e">
        <f>count</f>
        <v>#NAME?</v>
      </c>
      <c r="Z241" s="3" t="s">
        <v>1017</v>
      </c>
      <c r="BP241"/>
      <c r="BQ241"/>
      <c r="BX241"/>
      <c r="BY241"/>
    </row>
    <row r="242" spans="3:77">
      <c r="Z242" s="3" t="s">
        <v>1018</v>
      </c>
      <c r="BP242"/>
      <c r="BQ242"/>
      <c r="BX242"/>
      <c r="BY242"/>
    </row>
    <row r="243" spans="3:77">
      <c r="Z243" s="3" t="s">
        <v>1019</v>
      </c>
      <c r="BP243"/>
      <c r="BQ243"/>
      <c r="BX243"/>
      <c r="BY243"/>
    </row>
    <row r="244" spans="3:77">
      <c r="Z244" s="3" t="s">
        <v>1020</v>
      </c>
      <c r="BP244"/>
      <c r="BQ244"/>
      <c r="BX244"/>
      <c r="BY244"/>
    </row>
    <row r="245" spans="3:77">
      <c r="Z245" s="3" t="s">
        <v>1021</v>
      </c>
      <c r="BP245"/>
      <c r="BQ245"/>
      <c r="BX245"/>
      <c r="BY245"/>
    </row>
    <row r="246" spans="3:77">
      <c r="Z246" s="3" t="s">
        <v>1022</v>
      </c>
      <c r="BP246"/>
      <c r="BQ246"/>
      <c r="BX246"/>
      <c r="BY246"/>
    </row>
    <row r="247" spans="3:77">
      <c r="Z247" s="3" t="s">
        <v>1023</v>
      </c>
      <c r="BP247"/>
      <c r="BQ247"/>
      <c r="BX247"/>
      <c r="BY247"/>
    </row>
    <row r="248" spans="3:77">
      <c r="Z248" s="3" t="s">
        <v>1024</v>
      </c>
      <c r="BP248"/>
      <c r="BQ248"/>
      <c r="BX248"/>
      <c r="BY248"/>
    </row>
    <row r="249" spans="3:77">
      <c r="Z249" s="4" t="s">
        <v>1025</v>
      </c>
      <c r="BP249"/>
      <c r="BQ249"/>
      <c r="BX249"/>
      <c r="BY249"/>
    </row>
    <row r="250" spans="3:77">
      <c r="Z250" s="3" t="s">
        <v>1026</v>
      </c>
      <c r="BP250"/>
      <c r="BQ250"/>
      <c r="BX250"/>
      <c r="BY250"/>
    </row>
    <row r="251" spans="3:77">
      <c r="Z251" s="4" t="s">
        <v>1027</v>
      </c>
      <c r="BP251"/>
      <c r="BQ251"/>
      <c r="BX251"/>
      <c r="BY251"/>
    </row>
    <row r="252" spans="3:77">
      <c r="Z252" s="3" t="s">
        <v>1028</v>
      </c>
      <c r="BP252"/>
      <c r="BQ252"/>
      <c r="BX252"/>
      <c r="BY252"/>
    </row>
    <row r="253" spans="3:77">
      <c r="Z253" s="3" t="s">
        <v>1029</v>
      </c>
      <c r="BP253"/>
      <c r="BQ253"/>
      <c r="BX253"/>
      <c r="BY253"/>
    </row>
    <row r="254" spans="3:77">
      <c r="Z254" s="3" t="s">
        <v>1030</v>
      </c>
      <c r="BP254"/>
      <c r="BQ254"/>
      <c r="BX254"/>
      <c r="BY254"/>
    </row>
    <row r="255" spans="3:77">
      <c r="Z255" s="3" t="s">
        <v>1031</v>
      </c>
      <c r="BP255"/>
      <c r="BQ255"/>
      <c r="BX255"/>
      <c r="BY255"/>
    </row>
    <row r="256" spans="3:77">
      <c r="Z256" s="3" t="s">
        <v>1032</v>
      </c>
      <c r="BP256"/>
      <c r="BQ256"/>
      <c r="BX256"/>
      <c r="BY256"/>
    </row>
    <row r="257" spans="26:77">
      <c r="Z257" s="3" t="s">
        <v>1033</v>
      </c>
      <c r="BP257"/>
      <c r="BQ257"/>
      <c r="BX257"/>
      <c r="BY257"/>
    </row>
    <row r="258" spans="26:77">
      <c r="Z258" s="3" t="s">
        <v>1034</v>
      </c>
      <c r="BP258"/>
      <c r="BQ258"/>
      <c r="BX258"/>
      <c r="BY258"/>
    </row>
    <row r="259" spans="26:77">
      <c r="Z259" s="3" t="s">
        <v>1035</v>
      </c>
      <c r="BP259"/>
      <c r="BQ259"/>
      <c r="BX259"/>
      <c r="BY259"/>
    </row>
    <row r="260" spans="26:77">
      <c r="Z260" s="3" t="s">
        <v>1036</v>
      </c>
      <c r="BP260"/>
      <c r="BQ260"/>
      <c r="BX260"/>
      <c r="BY260"/>
    </row>
    <row r="261" spans="26:77">
      <c r="Z261" s="4" t="s">
        <v>1037</v>
      </c>
      <c r="BP261"/>
      <c r="BQ261"/>
      <c r="BX261"/>
      <c r="BY261"/>
    </row>
    <row r="262" spans="26:77">
      <c r="Z262" s="3" t="s">
        <v>1038</v>
      </c>
      <c r="BP262"/>
      <c r="BQ262"/>
      <c r="BX262"/>
      <c r="BY262"/>
    </row>
    <row r="263" spans="26:77">
      <c r="BP263"/>
      <c r="BQ263"/>
      <c r="BX263"/>
      <c r="BY263"/>
    </row>
  </sheetData>
  <sortState xmlns:xlrd2="http://schemas.microsoft.com/office/spreadsheetml/2017/richdata2" ref="A181:CR212">
    <sortCondition ref="C181:C212"/>
  </sortState>
  <conditionalFormatting sqref="BF211:BH1048576 BF2:BH180 BF181:BF210 BI181:BJ210">
    <cfRule type="colorScale" priority="7">
      <colorScale>
        <cfvo type="min"/>
        <cfvo type="num" val="0.05"/>
        <color rgb="FFFF7128"/>
        <color rgb="FFFFEF9C"/>
      </colorScale>
    </cfRule>
    <cfRule type="colorScale" priority="8">
      <colorScale>
        <cfvo type="min"/>
        <cfvo type="num" val="0"/>
        <color rgb="FFFF7128"/>
        <color rgb="FFFFEF9C"/>
      </colorScale>
    </cfRule>
  </conditionalFormatting>
  <conditionalFormatting sqref="BZ3:CQ179">
    <cfRule type="cellIs" dxfId="5" priority="4" operator="equal">
      <formula>TRUE</formula>
    </cfRule>
    <cfRule type="colorScale" priority="5">
      <colorScale>
        <cfvo type="formula" val="TRUE"/>
        <cfvo type="formula" val="FALSE"/>
        <color rgb="FFFF7128"/>
        <color rgb="FFFFEF9C"/>
      </colorScale>
    </cfRule>
    <cfRule type="colorScale" priority="6">
      <colorScale>
        <cfvo type="min"/>
        <cfvo type="percentile" val="50"/>
        <cfvo type="max"/>
        <color rgb="FFF8696B"/>
        <color rgb="FFFFEB84"/>
        <color rgb="FF63BE7B"/>
      </colorScale>
    </cfRule>
  </conditionalFormatting>
  <conditionalFormatting sqref="Z221:AX224">
    <cfRule type="colorScale" priority="11">
      <colorScale>
        <cfvo type="min"/>
        <cfvo type="percentile" val="50"/>
        <cfvo type="max"/>
        <color rgb="FFF8696B"/>
        <color rgb="FFFFEB84"/>
        <color rgb="FF63BE7B"/>
      </colorScale>
    </cfRule>
  </conditionalFormatting>
  <conditionalFormatting sqref="Z229:AX231">
    <cfRule type="colorScale" priority="13">
      <colorScale>
        <cfvo type="min"/>
        <cfvo type="num" val="0.05"/>
        <color rgb="FFFF7128"/>
        <color rgb="FFFFEF9C"/>
      </colorScale>
    </cfRule>
  </conditionalFormatting>
  <conditionalFormatting sqref="BR3:BW179">
    <cfRule type="cellIs" dxfId="4" priority="1" operator="equal">
      <formula>TRUE</formula>
    </cfRule>
    <cfRule type="colorScale" priority="2">
      <colorScale>
        <cfvo type="formula" val="TRUE"/>
        <cfvo type="formula" val="FALSE"/>
        <color rgb="FFFF7128"/>
        <color rgb="FFFFEF9C"/>
      </colorScale>
    </cfRule>
    <cfRule type="colorScale" priority="3">
      <colorScale>
        <cfvo type="min"/>
        <cfvo type="percentile" val="50"/>
        <cfvo type="max"/>
        <color rgb="FFF8696B"/>
        <color rgb="FFFFEB84"/>
        <color rgb="FF63BE7B"/>
      </colorScale>
    </cfRule>
  </conditionalFormatting>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6476-05C7-5F43-94FD-D8CC48D25A3D}">
  <dimension ref="A1:J181"/>
  <sheetViews>
    <sheetView workbookViewId="0">
      <selection activeCell="M31" sqref="M31"/>
    </sheetView>
  </sheetViews>
  <sheetFormatPr baseColWidth="10" defaultRowHeight="16"/>
  <sheetData>
    <row r="1" spans="1:10">
      <c r="A1" t="s">
        <v>0</v>
      </c>
      <c r="C1" t="s">
        <v>44</v>
      </c>
    </row>
    <row r="2" spans="1:10">
      <c r="A2" t="s">
        <v>281</v>
      </c>
      <c r="B2">
        <v>1</v>
      </c>
      <c r="C2">
        <v>3</v>
      </c>
      <c r="D2">
        <f>B2/C2</f>
        <v>0.33333333333333331</v>
      </c>
      <c r="G2">
        <v>0.33333333333333331</v>
      </c>
      <c r="H2">
        <v>0.5</v>
      </c>
      <c r="I2">
        <v>1</v>
      </c>
      <c r="J2">
        <v>0.5</v>
      </c>
    </row>
    <row r="3" spans="1:10">
      <c r="A3" t="s">
        <v>281</v>
      </c>
      <c r="B3">
        <v>1</v>
      </c>
      <c r="C3">
        <v>4</v>
      </c>
      <c r="D3">
        <f t="shared" ref="D3:D66" si="0">B3/C3</f>
        <v>0.25</v>
      </c>
      <c r="G3">
        <v>0.25</v>
      </c>
      <c r="H3">
        <v>0.25</v>
      </c>
      <c r="I3">
        <v>0.33333333333333331</v>
      </c>
      <c r="J3">
        <v>0.33333333333333331</v>
      </c>
    </row>
    <row r="4" spans="1:10">
      <c r="A4" t="s">
        <v>281</v>
      </c>
      <c r="B4">
        <v>1</v>
      </c>
      <c r="C4">
        <v>5</v>
      </c>
      <c r="D4">
        <f t="shared" si="0"/>
        <v>0.2</v>
      </c>
      <c r="G4">
        <v>0.2</v>
      </c>
      <c r="H4">
        <v>1</v>
      </c>
      <c r="I4">
        <v>1</v>
      </c>
      <c r="J4">
        <v>0.66666666666666663</v>
      </c>
    </row>
    <row r="5" spans="1:10">
      <c r="A5" t="s">
        <v>281</v>
      </c>
      <c r="B5">
        <v>3</v>
      </c>
      <c r="C5">
        <v>5</v>
      </c>
      <c r="D5">
        <f t="shared" si="0"/>
        <v>0.6</v>
      </c>
      <c r="G5">
        <v>0.6</v>
      </c>
      <c r="H5">
        <v>1</v>
      </c>
      <c r="I5">
        <v>0.33333333333333331</v>
      </c>
      <c r="J5">
        <v>0.6</v>
      </c>
    </row>
    <row r="6" spans="1:10">
      <c r="A6" t="s">
        <v>281</v>
      </c>
      <c r="B6">
        <v>1</v>
      </c>
      <c r="C6">
        <v>5</v>
      </c>
      <c r="D6">
        <f t="shared" si="0"/>
        <v>0.2</v>
      </c>
      <c r="G6">
        <v>0.2</v>
      </c>
      <c r="H6">
        <v>1</v>
      </c>
      <c r="I6">
        <v>1</v>
      </c>
      <c r="J6">
        <v>1</v>
      </c>
    </row>
    <row r="7" spans="1:10">
      <c r="A7" t="s">
        <v>281</v>
      </c>
      <c r="B7">
        <v>1</v>
      </c>
      <c r="C7">
        <v>3</v>
      </c>
      <c r="D7">
        <f t="shared" si="0"/>
        <v>0.33333333333333331</v>
      </c>
      <c r="G7">
        <v>0.33333333333333331</v>
      </c>
      <c r="H7">
        <v>1</v>
      </c>
      <c r="I7">
        <v>0.33333333333333331</v>
      </c>
      <c r="J7">
        <v>0.5</v>
      </c>
    </row>
    <row r="8" spans="1:10">
      <c r="A8" t="s">
        <v>281</v>
      </c>
      <c r="B8">
        <v>1</v>
      </c>
      <c r="C8">
        <v>1</v>
      </c>
      <c r="D8">
        <f t="shared" si="0"/>
        <v>1</v>
      </c>
      <c r="G8">
        <v>1</v>
      </c>
      <c r="H8">
        <v>0.25</v>
      </c>
      <c r="I8">
        <v>1</v>
      </c>
      <c r="J8">
        <v>0.33333333333333331</v>
      </c>
    </row>
    <row r="9" spans="1:10">
      <c r="A9" t="s">
        <v>281</v>
      </c>
      <c r="B9">
        <v>1</v>
      </c>
      <c r="C9">
        <v>1</v>
      </c>
      <c r="D9">
        <f t="shared" si="0"/>
        <v>1</v>
      </c>
      <c r="G9">
        <v>1</v>
      </c>
      <c r="H9">
        <v>0.2</v>
      </c>
      <c r="I9">
        <v>1</v>
      </c>
      <c r="J9">
        <v>1</v>
      </c>
    </row>
    <row r="10" spans="1:10">
      <c r="A10" t="s">
        <v>281</v>
      </c>
      <c r="B10">
        <v>1</v>
      </c>
      <c r="C10">
        <v>3</v>
      </c>
      <c r="D10">
        <f t="shared" si="0"/>
        <v>0.33333333333333331</v>
      </c>
      <c r="G10">
        <v>0.33333333333333331</v>
      </c>
      <c r="H10">
        <v>0.5</v>
      </c>
      <c r="I10">
        <v>0.4</v>
      </c>
      <c r="J10">
        <v>0.5</v>
      </c>
    </row>
    <row r="11" spans="1:10">
      <c r="A11" t="s">
        <v>281</v>
      </c>
      <c r="B11">
        <v>1</v>
      </c>
      <c r="C11">
        <v>1</v>
      </c>
      <c r="D11">
        <f t="shared" si="0"/>
        <v>1</v>
      </c>
      <c r="G11">
        <v>1</v>
      </c>
      <c r="H11">
        <v>0.4</v>
      </c>
      <c r="I11">
        <v>0.5</v>
      </c>
      <c r="J11">
        <v>0</v>
      </c>
    </row>
    <row r="12" spans="1:10">
      <c r="A12" t="s">
        <v>281</v>
      </c>
      <c r="B12">
        <v>1</v>
      </c>
      <c r="C12">
        <v>1</v>
      </c>
      <c r="D12">
        <f t="shared" si="0"/>
        <v>1</v>
      </c>
      <c r="G12">
        <v>1</v>
      </c>
      <c r="H12">
        <v>1</v>
      </c>
      <c r="I12">
        <v>0</v>
      </c>
      <c r="J12">
        <v>0.5</v>
      </c>
    </row>
    <row r="13" spans="1:10">
      <c r="A13" t="s">
        <v>281</v>
      </c>
      <c r="B13">
        <v>4</v>
      </c>
      <c r="C13">
        <v>4</v>
      </c>
      <c r="D13">
        <f t="shared" si="0"/>
        <v>1</v>
      </c>
      <c r="G13">
        <v>1</v>
      </c>
      <c r="H13">
        <v>1</v>
      </c>
      <c r="I13">
        <v>0.25</v>
      </c>
      <c r="J13">
        <v>0.4</v>
      </c>
    </row>
    <row r="14" spans="1:10">
      <c r="A14" t="s">
        <v>281</v>
      </c>
      <c r="B14">
        <v>2</v>
      </c>
      <c r="C14">
        <v>4</v>
      </c>
      <c r="D14">
        <f t="shared" si="0"/>
        <v>0.5</v>
      </c>
      <c r="G14">
        <v>0.5</v>
      </c>
      <c r="H14">
        <v>1</v>
      </c>
      <c r="I14">
        <v>0.8</v>
      </c>
      <c r="J14">
        <v>0.2</v>
      </c>
    </row>
    <row r="15" spans="1:10">
      <c r="A15" t="s">
        <v>281</v>
      </c>
      <c r="B15">
        <v>1</v>
      </c>
      <c r="C15">
        <v>1</v>
      </c>
      <c r="D15">
        <f t="shared" si="0"/>
        <v>1</v>
      </c>
      <c r="G15">
        <v>1</v>
      </c>
      <c r="H15">
        <v>0</v>
      </c>
      <c r="I15">
        <v>1</v>
      </c>
      <c r="J15">
        <v>0.66666666666666663</v>
      </c>
    </row>
    <row r="16" spans="1:10">
      <c r="A16" t="s">
        <v>281</v>
      </c>
      <c r="B16">
        <v>0</v>
      </c>
      <c r="C16">
        <v>2</v>
      </c>
      <c r="D16">
        <f t="shared" si="0"/>
        <v>0</v>
      </c>
      <c r="G16">
        <v>0</v>
      </c>
      <c r="H16">
        <v>0.4</v>
      </c>
      <c r="I16">
        <v>1</v>
      </c>
      <c r="J16">
        <v>1</v>
      </c>
    </row>
    <row r="17" spans="1:10">
      <c r="A17" t="s">
        <v>281</v>
      </c>
      <c r="B17">
        <v>2</v>
      </c>
      <c r="C17">
        <v>5</v>
      </c>
      <c r="D17">
        <f t="shared" si="0"/>
        <v>0.4</v>
      </c>
      <c r="G17">
        <v>0.4</v>
      </c>
      <c r="H17">
        <v>1</v>
      </c>
      <c r="I17">
        <v>0.5</v>
      </c>
      <c r="J17">
        <v>1</v>
      </c>
    </row>
    <row r="18" spans="1:10">
      <c r="A18" t="s">
        <v>281</v>
      </c>
      <c r="B18">
        <v>3</v>
      </c>
      <c r="C18">
        <v>5</v>
      </c>
      <c r="D18">
        <f t="shared" si="0"/>
        <v>0.6</v>
      </c>
      <c r="G18">
        <v>0.6</v>
      </c>
      <c r="H18">
        <v>0.2</v>
      </c>
      <c r="I18">
        <v>0</v>
      </c>
      <c r="J18">
        <v>1</v>
      </c>
    </row>
    <row r="19" spans="1:10">
      <c r="A19" t="s">
        <v>281</v>
      </c>
      <c r="B19">
        <v>1</v>
      </c>
      <c r="C19">
        <v>5</v>
      </c>
      <c r="D19">
        <f t="shared" si="0"/>
        <v>0.2</v>
      </c>
      <c r="G19">
        <v>0.2</v>
      </c>
      <c r="H19">
        <v>0.66666666666666663</v>
      </c>
      <c r="I19">
        <v>0.4</v>
      </c>
      <c r="J19">
        <v>0.4</v>
      </c>
    </row>
    <row r="20" spans="1:10">
      <c r="A20" t="s">
        <v>281</v>
      </c>
      <c r="B20">
        <v>1</v>
      </c>
      <c r="C20">
        <v>1</v>
      </c>
      <c r="D20">
        <f t="shared" si="0"/>
        <v>1</v>
      </c>
      <c r="G20">
        <v>1</v>
      </c>
      <c r="H20">
        <v>1</v>
      </c>
      <c r="I20">
        <v>0.5</v>
      </c>
      <c r="J20">
        <v>0.2</v>
      </c>
    </row>
    <row r="21" spans="1:10">
      <c r="A21" t="s">
        <v>281</v>
      </c>
      <c r="B21">
        <v>3</v>
      </c>
      <c r="C21">
        <v>4</v>
      </c>
      <c r="D21">
        <f t="shared" si="0"/>
        <v>0.75</v>
      </c>
      <c r="G21">
        <v>0.75</v>
      </c>
      <c r="H21">
        <v>0.66666666666666663</v>
      </c>
      <c r="I21">
        <v>0.5</v>
      </c>
      <c r="J21">
        <v>0.2</v>
      </c>
    </row>
    <row r="22" spans="1:10">
      <c r="A22" t="s">
        <v>281</v>
      </c>
      <c r="B22">
        <v>1</v>
      </c>
      <c r="C22">
        <v>1</v>
      </c>
      <c r="D22">
        <f t="shared" si="0"/>
        <v>1</v>
      </c>
      <c r="G22">
        <v>1</v>
      </c>
      <c r="H22">
        <v>0</v>
      </c>
      <c r="I22">
        <v>0.5</v>
      </c>
      <c r="J22">
        <v>0.5</v>
      </c>
    </row>
    <row r="23" spans="1:10">
      <c r="A23" t="s">
        <v>281</v>
      </c>
      <c r="B23">
        <v>1</v>
      </c>
      <c r="C23">
        <v>4</v>
      </c>
      <c r="D23">
        <f t="shared" si="0"/>
        <v>0.25</v>
      </c>
      <c r="G23">
        <v>0.25</v>
      </c>
      <c r="H23">
        <v>0.25</v>
      </c>
      <c r="I23">
        <v>1</v>
      </c>
      <c r="J23">
        <v>1</v>
      </c>
    </row>
    <row r="24" spans="1:10">
      <c r="A24" t="s">
        <v>281</v>
      </c>
      <c r="B24">
        <v>1</v>
      </c>
      <c r="C24">
        <v>3</v>
      </c>
      <c r="D24">
        <f t="shared" si="0"/>
        <v>0.33333333333333331</v>
      </c>
      <c r="G24">
        <v>0.33333333333333331</v>
      </c>
      <c r="H24">
        <v>0.75</v>
      </c>
      <c r="I24">
        <v>0.33333333333333331</v>
      </c>
      <c r="J24">
        <v>0.75</v>
      </c>
    </row>
    <row r="25" spans="1:10">
      <c r="A25" t="s">
        <v>281</v>
      </c>
      <c r="B25">
        <v>1</v>
      </c>
      <c r="C25">
        <v>3</v>
      </c>
      <c r="D25">
        <f t="shared" si="0"/>
        <v>0.33333333333333331</v>
      </c>
      <c r="G25">
        <v>0.33333333333333331</v>
      </c>
      <c r="H25">
        <v>0.66666666666666663</v>
      </c>
      <c r="I25">
        <v>0.2</v>
      </c>
      <c r="J25">
        <v>1</v>
      </c>
    </row>
    <row r="26" spans="1:10">
      <c r="A26" t="s">
        <v>281</v>
      </c>
      <c r="B26">
        <v>0</v>
      </c>
      <c r="C26">
        <v>1</v>
      </c>
      <c r="D26">
        <f t="shared" si="0"/>
        <v>0</v>
      </c>
      <c r="G26">
        <v>0</v>
      </c>
      <c r="H26">
        <v>1</v>
      </c>
      <c r="I26">
        <v>0.2</v>
      </c>
      <c r="J26">
        <v>1</v>
      </c>
    </row>
    <row r="27" spans="1:10">
      <c r="A27" t="s">
        <v>281</v>
      </c>
      <c r="B27">
        <v>1</v>
      </c>
      <c r="C27">
        <v>4</v>
      </c>
      <c r="D27">
        <f t="shared" si="0"/>
        <v>0.25</v>
      </c>
      <c r="G27">
        <v>0.25</v>
      </c>
      <c r="H27">
        <v>1</v>
      </c>
      <c r="I27">
        <v>0.6</v>
      </c>
      <c r="J27">
        <v>0.25</v>
      </c>
    </row>
    <row r="28" spans="1:10">
      <c r="A28" t="s">
        <v>281</v>
      </c>
      <c r="B28">
        <v>2</v>
      </c>
      <c r="C28">
        <v>4</v>
      </c>
      <c r="D28">
        <f t="shared" si="0"/>
        <v>0.5</v>
      </c>
      <c r="G28">
        <v>0.5</v>
      </c>
      <c r="H28">
        <v>0.66666666666666663</v>
      </c>
      <c r="I28">
        <v>1</v>
      </c>
      <c r="J28">
        <v>1</v>
      </c>
    </row>
    <row r="29" spans="1:10">
      <c r="A29" t="s">
        <v>281</v>
      </c>
      <c r="B29">
        <v>2</v>
      </c>
      <c r="C29">
        <v>2</v>
      </c>
      <c r="D29">
        <f t="shared" si="0"/>
        <v>1</v>
      </c>
      <c r="G29">
        <v>1</v>
      </c>
      <c r="H29">
        <v>0.33333333333333331</v>
      </c>
      <c r="I29">
        <v>0</v>
      </c>
      <c r="J29">
        <v>1</v>
      </c>
    </row>
    <row r="30" spans="1:10">
      <c r="A30" t="s">
        <v>281</v>
      </c>
      <c r="B30">
        <v>3</v>
      </c>
      <c r="C30">
        <v>4</v>
      </c>
      <c r="D30">
        <f t="shared" si="0"/>
        <v>0.75</v>
      </c>
      <c r="G30">
        <v>0.75</v>
      </c>
      <c r="H30">
        <v>0</v>
      </c>
      <c r="I30">
        <v>0.2</v>
      </c>
      <c r="J30">
        <v>0</v>
      </c>
    </row>
    <row r="31" spans="1:10">
      <c r="A31" t="s">
        <v>281</v>
      </c>
      <c r="B31">
        <v>1</v>
      </c>
      <c r="C31">
        <v>2</v>
      </c>
      <c r="D31">
        <f t="shared" si="0"/>
        <v>0.5</v>
      </c>
      <c r="G31">
        <v>0.5</v>
      </c>
      <c r="H31">
        <v>1</v>
      </c>
      <c r="I31">
        <v>0.33333333333333331</v>
      </c>
      <c r="J31">
        <v>1</v>
      </c>
    </row>
    <row r="32" spans="1:10">
      <c r="A32" t="s">
        <v>281</v>
      </c>
      <c r="B32">
        <v>2</v>
      </c>
      <c r="C32">
        <v>2</v>
      </c>
      <c r="D32">
        <f t="shared" si="0"/>
        <v>1</v>
      </c>
      <c r="G32">
        <v>1</v>
      </c>
      <c r="H32">
        <v>0.75</v>
      </c>
      <c r="I32">
        <v>1</v>
      </c>
      <c r="J32">
        <v>0.5</v>
      </c>
    </row>
    <row r="33" spans="1:10">
      <c r="A33" t="s">
        <v>281</v>
      </c>
      <c r="B33">
        <v>1</v>
      </c>
      <c r="C33">
        <v>4</v>
      </c>
      <c r="D33">
        <f t="shared" si="0"/>
        <v>0.25</v>
      </c>
      <c r="G33">
        <v>0.25</v>
      </c>
      <c r="H33">
        <v>0.5</v>
      </c>
      <c r="I33">
        <v>0</v>
      </c>
      <c r="J33">
        <v>0.33333333333333331</v>
      </c>
    </row>
    <row r="34" spans="1:10">
      <c r="A34" t="s">
        <v>281</v>
      </c>
      <c r="B34">
        <v>1</v>
      </c>
      <c r="C34">
        <v>2</v>
      </c>
      <c r="D34">
        <f t="shared" si="0"/>
        <v>0.5</v>
      </c>
      <c r="G34">
        <v>0.5</v>
      </c>
      <c r="H34">
        <v>0.5</v>
      </c>
      <c r="I34">
        <v>1</v>
      </c>
    </row>
    <row r="35" spans="1:10">
      <c r="A35" t="s">
        <v>281</v>
      </c>
      <c r="B35">
        <v>1</v>
      </c>
      <c r="C35">
        <v>1</v>
      </c>
      <c r="D35">
        <f t="shared" si="0"/>
        <v>1</v>
      </c>
      <c r="G35">
        <v>1</v>
      </c>
      <c r="H35">
        <v>1</v>
      </c>
      <c r="I35">
        <v>1</v>
      </c>
    </row>
    <row r="36" spans="1:10">
      <c r="A36" t="s">
        <v>281</v>
      </c>
      <c r="B36">
        <v>3</v>
      </c>
      <c r="C36">
        <v>3</v>
      </c>
      <c r="D36">
        <f t="shared" si="0"/>
        <v>1</v>
      </c>
      <c r="G36">
        <v>1</v>
      </c>
      <c r="H36">
        <v>0.5</v>
      </c>
      <c r="I36">
        <v>0.2</v>
      </c>
    </row>
    <row r="37" spans="1:10">
      <c r="A37" t="s">
        <v>281</v>
      </c>
      <c r="B37">
        <v>2</v>
      </c>
      <c r="C37">
        <v>4</v>
      </c>
      <c r="D37">
        <f t="shared" si="0"/>
        <v>0.5</v>
      </c>
      <c r="G37">
        <v>0.5</v>
      </c>
      <c r="H37">
        <v>0.5</v>
      </c>
      <c r="I37">
        <v>1</v>
      </c>
    </row>
    <row r="38" spans="1:10">
      <c r="A38" t="s">
        <v>281</v>
      </c>
      <c r="B38">
        <v>1</v>
      </c>
      <c r="C38">
        <v>1</v>
      </c>
      <c r="D38">
        <f t="shared" si="0"/>
        <v>1</v>
      </c>
      <c r="G38">
        <v>1</v>
      </c>
      <c r="H38">
        <v>0.33333333333333331</v>
      </c>
      <c r="I38">
        <v>0.5</v>
      </c>
    </row>
    <row r="39" spans="1:10">
      <c r="A39" t="s">
        <v>281</v>
      </c>
      <c r="B39">
        <v>1</v>
      </c>
      <c r="C39">
        <v>2</v>
      </c>
      <c r="D39">
        <f t="shared" si="0"/>
        <v>0.5</v>
      </c>
      <c r="G39">
        <v>0.5</v>
      </c>
      <c r="H39">
        <v>0</v>
      </c>
      <c r="I39">
        <v>0.5</v>
      </c>
    </row>
    <row r="40" spans="1:10">
      <c r="A40" t="s">
        <v>281</v>
      </c>
      <c r="B40">
        <v>1</v>
      </c>
      <c r="C40">
        <v>2</v>
      </c>
      <c r="D40">
        <f t="shared" si="0"/>
        <v>0.5</v>
      </c>
      <c r="G40">
        <v>0.5</v>
      </c>
      <c r="H40">
        <v>1</v>
      </c>
      <c r="I40">
        <v>0.2</v>
      </c>
    </row>
    <row r="41" spans="1:10">
      <c r="A41" t="s">
        <v>281</v>
      </c>
      <c r="B41">
        <v>1</v>
      </c>
      <c r="C41">
        <v>2</v>
      </c>
      <c r="D41">
        <f t="shared" si="0"/>
        <v>0.5</v>
      </c>
      <c r="G41">
        <v>0.5</v>
      </c>
      <c r="H41">
        <v>0.66666666666666663</v>
      </c>
      <c r="I41">
        <v>0.33333333333333331</v>
      </c>
    </row>
    <row r="42" spans="1:10">
      <c r="A42" t="s">
        <v>281</v>
      </c>
      <c r="B42">
        <v>1</v>
      </c>
      <c r="C42">
        <v>5</v>
      </c>
      <c r="D42">
        <f t="shared" si="0"/>
        <v>0.2</v>
      </c>
      <c r="G42">
        <v>0.2</v>
      </c>
      <c r="H42">
        <v>0.33333333333333331</v>
      </c>
      <c r="I42">
        <v>0.5</v>
      </c>
    </row>
    <row r="43" spans="1:10">
      <c r="A43" t="s">
        <v>281</v>
      </c>
      <c r="B43">
        <v>1</v>
      </c>
      <c r="C43">
        <v>3</v>
      </c>
      <c r="D43">
        <f t="shared" si="0"/>
        <v>0.33333333333333331</v>
      </c>
      <c r="G43">
        <v>0.33333333333333331</v>
      </c>
      <c r="H43">
        <v>0.4</v>
      </c>
      <c r="I43">
        <v>1</v>
      </c>
    </row>
    <row r="44" spans="1:10">
      <c r="A44" t="s">
        <v>281</v>
      </c>
      <c r="B44">
        <v>2</v>
      </c>
      <c r="C44">
        <v>3</v>
      </c>
      <c r="D44">
        <f t="shared" si="0"/>
        <v>0.66666666666666663</v>
      </c>
      <c r="G44">
        <v>0.66666666666666663</v>
      </c>
      <c r="H44">
        <v>1</v>
      </c>
      <c r="I44">
        <v>0.33333333333333331</v>
      </c>
    </row>
    <row r="45" spans="1:10">
      <c r="A45" t="s">
        <v>281</v>
      </c>
      <c r="B45">
        <v>3</v>
      </c>
      <c r="C45">
        <v>3</v>
      </c>
      <c r="D45">
        <f t="shared" si="0"/>
        <v>1</v>
      </c>
      <c r="G45">
        <v>1</v>
      </c>
      <c r="H45">
        <v>0.5</v>
      </c>
      <c r="I45">
        <v>0.5</v>
      </c>
    </row>
    <row r="46" spans="1:10">
      <c r="A46" t="s">
        <v>281</v>
      </c>
      <c r="B46">
        <v>1</v>
      </c>
      <c r="C46">
        <v>1</v>
      </c>
      <c r="D46">
        <f t="shared" si="0"/>
        <v>1</v>
      </c>
      <c r="G46">
        <v>1</v>
      </c>
      <c r="H46">
        <v>0.33333333333333331</v>
      </c>
      <c r="I46">
        <v>1</v>
      </c>
    </row>
    <row r="47" spans="1:10">
      <c r="A47" t="s">
        <v>281</v>
      </c>
      <c r="B47">
        <v>1</v>
      </c>
      <c r="C47">
        <v>2</v>
      </c>
      <c r="D47">
        <f t="shared" si="0"/>
        <v>0.5</v>
      </c>
      <c r="G47">
        <v>0.5</v>
      </c>
      <c r="H47">
        <v>0.33333333333333331</v>
      </c>
    </row>
    <row r="48" spans="1:10">
      <c r="A48" t="s">
        <v>562</v>
      </c>
      <c r="B48">
        <v>2</v>
      </c>
      <c r="C48">
        <v>4</v>
      </c>
      <c r="D48">
        <f t="shared" si="0"/>
        <v>0.5</v>
      </c>
      <c r="H48">
        <v>0.2</v>
      </c>
    </row>
    <row r="49" spans="1:8">
      <c r="A49" t="s">
        <v>562</v>
      </c>
      <c r="B49">
        <v>1</v>
      </c>
      <c r="C49">
        <v>4</v>
      </c>
      <c r="D49">
        <f t="shared" si="0"/>
        <v>0.25</v>
      </c>
      <c r="H49">
        <v>0.66666666666666663</v>
      </c>
    </row>
    <row r="50" spans="1:8">
      <c r="A50" t="s">
        <v>562</v>
      </c>
      <c r="B50">
        <v>2</v>
      </c>
      <c r="C50">
        <v>2</v>
      </c>
      <c r="D50">
        <f t="shared" si="0"/>
        <v>1</v>
      </c>
    </row>
    <row r="51" spans="1:8">
      <c r="A51" t="s">
        <v>562</v>
      </c>
      <c r="B51">
        <v>1</v>
      </c>
      <c r="C51">
        <v>1</v>
      </c>
      <c r="D51">
        <f t="shared" si="0"/>
        <v>1</v>
      </c>
    </row>
    <row r="52" spans="1:8">
      <c r="A52" t="s">
        <v>562</v>
      </c>
      <c r="B52">
        <v>1</v>
      </c>
      <c r="C52">
        <v>1</v>
      </c>
      <c r="D52">
        <f t="shared" si="0"/>
        <v>1</v>
      </c>
    </row>
    <row r="53" spans="1:8">
      <c r="A53" t="s">
        <v>562</v>
      </c>
      <c r="B53">
        <v>1</v>
      </c>
      <c r="C53">
        <v>1</v>
      </c>
      <c r="D53">
        <f t="shared" si="0"/>
        <v>1</v>
      </c>
    </row>
    <row r="54" spans="1:8">
      <c r="A54" t="s">
        <v>562</v>
      </c>
      <c r="B54">
        <v>1</v>
      </c>
      <c r="C54">
        <v>4</v>
      </c>
      <c r="D54">
        <f t="shared" si="0"/>
        <v>0.25</v>
      </c>
    </row>
    <row r="55" spans="1:8">
      <c r="A55" t="s">
        <v>562</v>
      </c>
      <c r="B55">
        <v>1</v>
      </c>
      <c r="C55">
        <v>5</v>
      </c>
      <c r="D55">
        <f t="shared" si="0"/>
        <v>0.2</v>
      </c>
    </row>
    <row r="56" spans="1:8">
      <c r="A56" t="s">
        <v>562</v>
      </c>
      <c r="B56">
        <v>2</v>
      </c>
      <c r="C56">
        <v>4</v>
      </c>
      <c r="D56">
        <f t="shared" si="0"/>
        <v>0.5</v>
      </c>
    </row>
    <row r="57" spans="1:8">
      <c r="A57" t="s">
        <v>562</v>
      </c>
      <c r="B57">
        <v>2</v>
      </c>
      <c r="C57">
        <v>5</v>
      </c>
      <c r="D57">
        <f t="shared" si="0"/>
        <v>0.4</v>
      </c>
    </row>
    <row r="58" spans="1:8">
      <c r="A58" t="s">
        <v>562</v>
      </c>
      <c r="B58">
        <v>2</v>
      </c>
      <c r="C58">
        <v>2</v>
      </c>
      <c r="D58">
        <f t="shared" si="0"/>
        <v>1</v>
      </c>
    </row>
    <row r="59" spans="1:8">
      <c r="A59" t="s">
        <v>562</v>
      </c>
      <c r="B59">
        <v>2</v>
      </c>
      <c r="C59">
        <v>2</v>
      </c>
      <c r="D59">
        <f t="shared" si="0"/>
        <v>1</v>
      </c>
    </row>
    <row r="60" spans="1:8">
      <c r="A60" t="s">
        <v>562</v>
      </c>
      <c r="B60">
        <v>1</v>
      </c>
      <c r="C60">
        <v>1</v>
      </c>
      <c r="D60">
        <f t="shared" si="0"/>
        <v>1</v>
      </c>
    </row>
    <row r="61" spans="1:8">
      <c r="A61" t="s">
        <v>562</v>
      </c>
      <c r="B61">
        <v>0</v>
      </c>
      <c r="C61">
        <v>5</v>
      </c>
      <c r="D61">
        <f t="shared" si="0"/>
        <v>0</v>
      </c>
    </row>
    <row r="62" spans="1:8">
      <c r="A62" t="s">
        <v>562</v>
      </c>
      <c r="B62">
        <v>2</v>
      </c>
      <c r="C62">
        <v>5</v>
      </c>
      <c r="D62">
        <f t="shared" si="0"/>
        <v>0.4</v>
      </c>
    </row>
    <row r="63" spans="1:8">
      <c r="A63" t="s">
        <v>562</v>
      </c>
      <c r="B63">
        <v>1</v>
      </c>
      <c r="C63">
        <v>1</v>
      </c>
      <c r="D63">
        <f t="shared" si="0"/>
        <v>1</v>
      </c>
    </row>
    <row r="64" spans="1:8">
      <c r="A64" t="s">
        <v>562</v>
      </c>
      <c r="B64">
        <v>1</v>
      </c>
      <c r="C64">
        <v>5</v>
      </c>
      <c r="D64">
        <f t="shared" si="0"/>
        <v>0.2</v>
      </c>
    </row>
    <row r="65" spans="1:4">
      <c r="A65" t="s">
        <v>562</v>
      </c>
      <c r="B65">
        <v>2</v>
      </c>
      <c r="C65">
        <v>3</v>
      </c>
      <c r="D65">
        <f t="shared" si="0"/>
        <v>0.66666666666666663</v>
      </c>
    </row>
    <row r="66" spans="1:4">
      <c r="A66" t="s">
        <v>562</v>
      </c>
      <c r="B66">
        <v>2</v>
      </c>
      <c r="C66">
        <v>2</v>
      </c>
      <c r="D66">
        <f t="shared" si="0"/>
        <v>1</v>
      </c>
    </row>
    <row r="67" spans="1:4">
      <c r="A67" t="s">
        <v>562</v>
      </c>
      <c r="B67">
        <v>2</v>
      </c>
      <c r="C67">
        <v>3</v>
      </c>
      <c r="D67">
        <f t="shared" ref="D67:D130" si="1">B67/C67</f>
        <v>0.66666666666666663</v>
      </c>
    </row>
    <row r="68" spans="1:4">
      <c r="A68" t="s">
        <v>562</v>
      </c>
      <c r="B68">
        <v>0</v>
      </c>
      <c r="C68">
        <v>5</v>
      </c>
      <c r="D68">
        <f t="shared" si="1"/>
        <v>0</v>
      </c>
    </row>
    <row r="69" spans="1:4">
      <c r="A69" t="s">
        <v>562</v>
      </c>
      <c r="B69">
        <v>1</v>
      </c>
      <c r="C69">
        <v>4</v>
      </c>
      <c r="D69">
        <f t="shared" si="1"/>
        <v>0.25</v>
      </c>
    </row>
    <row r="70" spans="1:4">
      <c r="A70" t="s">
        <v>562</v>
      </c>
      <c r="B70">
        <v>3</v>
      </c>
      <c r="C70">
        <v>4</v>
      </c>
      <c r="D70">
        <f t="shared" si="1"/>
        <v>0.75</v>
      </c>
    </row>
    <row r="71" spans="1:4">
      <c r="A71" t="s">
        <v>562</v>
      </c>
      <c r="B71">
        <v>2</v>
      </c>
      <c r="C71">
        <v>3</v>
      </c>
      <c r="D71">
        <f t="shared" si="1"/>
        <v>0.66666666666666663</v>
      </c>
    </row>
    <row r="72" spans="1:4">
      <c r="A72" t="s">
        <v>562</v>
      </c>
      <c r="B72">
        <v>3</v>
      </c>
      <c r="C72">
        <v>3</v>
      </c>
      <c r="D72">
        <f t="shared" si="1"/>
        <v>1</v>
      </c>
    </row>
    <row r="73" spans="1:4">
      <c r="A73" t="s">
        <v>562</v>
      </c>
      <c r="B73">
        <v>1</v>
      </c>
      <c r="C73">
        <v>1</v>
      </c>
      <c r="D73">
        <f t="shared" si="1"/>
        <v>1</v>
      </c>
    </row>
    <row r="74" spans="1:4">
      <c r="A74" t="s">
        <v>562</v>
      </c>
      <c r="B74">
        <v>2</v>
      </c>
      <c r="C74">
        <v>3</v>
      </c>
      <c r="D74">
        <f t="shared" si="1"/>
        <v>0.66666666666666663</v>
      </c>
    </row>
    <row r="75" spans="1:4">
      <c r="A75" t="s">
        <v>562</v>
      </c>
      <c r="B75">
        <v>1</v>
      </c>
      <c r="C75">
        <v>3</v>
      </c>
      <c r="D75">
        <f t="shared" si="1"/>
        <v>0.33333333333333331</v>
      </c>
    </row>
    <row r="76" spans="1:4">
      <c r="A76" t="s">
        <v>562</v>
      </c>
      <c r="B76">
        <v>0</v>
      </c>
      <c r="C76">
        <v>1</v>
      </c>
      <c r="D76">
        <f t="shared" si="1"/>
        <v>0</v>
      </c>
    </row>
    <row r="77" spans="1:4">
      <c r="A77" t="s">
        <v>562</v>
      </c>
      <c r="B77">
        <v>2</v>
      </c>
      <c r="C77">
        <v>2</v>
      </c>
      <c r="D77">
        <f t="shared" si="1"/>
        <v>1</v>
      </c>
    </row>
    <row r="78" spans="1:4">
      <c r="A78" t="s">
        <v>562</v>
      </c>
      <c r="B78">
        <v>3</v>
      </c>
      <c r="C78">
        <v>4</v>
      </c>
      <c r="D78">
        <f t="shared" si="1"/>
        <v>0.75</v>
      </c>
    </row>
    <row r="79" spans="1:4">
      <c r="A79" t="s">
        <v>562</v>
      </c>
      <c r="B79">
        <v>1</v>
      </c>
      <c r="C79">
        <v>2</v>
      </c>
      <c r="D79">
        <f t="shared" si="1"/>
        <v>0.5</v>
      </c>
    </row>
    <row r="80" spans="1:4">
      <c r="A80" t="s">
        <v>562</v>
      </c>
      <c r="B80">
        <v>1</v>
      </c>
      <c r="C80">
        <v>2</v>
      </c>
      <c r="D80">
        <f t="shared" si="1"/>
        <v>0.5</v>
      </c>
    </row>
    <row r="81" spans="1:4">
      <c r="A81" t="s">
        <v>562</v>
      </c>
      <c r="B81">
        <v>1</v>
      </c>
      <c r="C81">
        <v>1</v>
      </c>
      <c r="D81">
        <f t="shared" si="1"/>
        <v>1</v>
      </c>
    </row>
    <row r="82" spans="1:4">
      <c r="A82" t="s">
        <v>562</v>
      </c>
      <c r="B82">
        <v>1</v>
      </c>
      <c r="C82">
        <v>2</v>
      </c>
      <c r="D82">
        <f t="shared" si="1"/>
        <v>0.5</v>
      </c>
    </row>
    <row r="83" spans="1:4">
      <c r="A83" t="s">
        <v>562</v>
      </c>
      <c r="B83">
        <v>1</v>
      </c>
      <c r="C83">
        <v>2</v>
      </c>
      <c r="D83">
        <f t="shared" si="1"/>
        <v>0.5</v>
      </c>
    </row>
    <row r="84" spans="1:4">
      <c r="A84" t="s">
        <v>562</v>
      </c>
      <c r="B84">
        <v>1</v>
      </c>
      <c r="C84">
        <v>3</v>
      </c>
      <c r="D84">
        <f t="shared" si="1"/>
        <v>0.33333333333333331</v>
      </c>
    </row>
    <row r="85" spans="1:4">
      <c r="A85" t="s">
        <v>562</v>
      </c>
      <c r="B85">
        <v>0</v>
      </c>
      <c r="C85">
        <v>5</v>
      </c>
      <c r="D85">
        <f t="shared" si="1"/>
        <v>0</v>
      </c>
    </row>
    <row r="86" spans="1:4">
      <c r="A86" t="s">
        <v>562</v>
      </c>
      <c r="B86">
        <v>2</v>
      </c>
      <c r="C86">
        <v>2</v>
      </c>
      <c r="D86">
        <f t="shared" si="1"/>
        <v>1</v>
      </c>
    </row>
    <row r="87" spans="1:4">
      <c r="A87" t="s">
        <v>562</v>
      </c>
      <c r="B87">
        <v>2</v>
      </c>
      <c r="C87">
        <v>3</v>
      </c>
      <c r="D87">
        <f t="shared" si="1"/>
        <v>0.66666666666666663</v>
      </c>
    </row>
    <row r="88" spans="1:4">
      <c r="A88" t="s">
        <v>562</v>
      </c>
      <c r="B88">
        <v>1</v>
      </c>
      <c r="C88">
        <v>3</v>
      </c>
      <c r="D88">
        <f t="shared" si="1"/>
        <v>0.33333333333333331</v>
      </c>
    </row>
    <row r="89" spans="1:4">
      <c r="A89" t="s">
        <v>562</v>
      </c>
      <c r="B89">
        <v>2</v>
      </c>
      <c r="C89">
        <v>5</v>
      </c>
      <c r="D89">
        <f t="shared" si="1"/>
        <v>0.4</v>
      </c>
    </row>
    <row r="90" spans="1:4">
      <c r="A90" t="s">
        <v>562</v>
      </c>
      <c r="B90">
        <v>3</v>
      </c>
      <c r="C90">
        <v>3</v>
      </c>
      <c r="D90">
        <f t="shared" si="1"/>
        <v>1</v>
      </c>
    </row>
    <row r="91" spans="1:4">
      <c r="A91" t="s">
        <v>562</v>
      </c>
      <c r="B91">
        <v>1</v>
      </c>
      <c r="C91">
        <v>2</v>
      </c>
      <c r="D91">
        <f t="shared" si="1"/>
        <v>0.5</v>
      </c>
    </row>
    <row r="92" spans="1:4">
      <c r="A92" t="s">
        <v>562</v>
      </c>
      <c r="B92">
        <v>1</v>
      </c>
      <c r="C92">
        <v>3</v>
      </c>
      <c r="D92">
        <f t="shared" si="1"/>
        <v>0.33333333333333331</v>
      </c>
    </row>
    <row r="93" spans="1:4">
      <c r="A93" t="s">
        <v>562</v>
      </c>
      <c r="B93">
        <v>1</v>
      </c>
      <c r="C93">
        <v>3</v>
      </c>
      <c r="D93">
        <f t="shared" si="1"/>
        <v>0.33333333333333331</v>
      </c>
    </row>
    <row r="94" spans="1:4">
      <c r="A94" t="s">
        <v>562</v>
      </c>
      <c r="B94">
        <v>1</v>
      </c>
      <c r="C94">
        <v>5</v>
      </c>
      <c r="D94">
        <f t="shared" si="1"/>
        <v>0.2</v>
      </c>
    </row>
    <row r="95" spans="1:4">
      <c r="A95" t="s">
        <v>562</v>
      </c>
      <c r="B95">
        <v>2</v>
      </c>
      <c r="C95">
        <v>3</v>
      </c>
      <c r="D95">
        <f t="shared" si="1"/>
        <v>0.66666666666666663</v>
      </c>
    </row>
    <row r="96" spans="1:4">
      <c r="A96" t="s">
        <v>802</v>
      </c>
      <c r="B96">
        <v>1</v>
      </c>
      <c r="C96">
        <v>1</v>
      </c>
      <c r="D96">
        <f t="shared" si="1"/>
        <v>1</v>
      </c>
    </row>
    <row r="97" spans="1:4">
      <c r="A97" t="s">
        <v>802</v>
      </c>
      <c r="B97">
        <v>1</v>
      </c>
      <c r="C97">
        <v>3</v>
      </c>
      <c r="D97">
        <f t="shared" si="1"/>
        <v>0.33333333333333331</v>
      </c>
    </row>
    <row r="98" spans="1:4">
      <c r="A98" t="s">
        <v>802</v>
      </c>
      <c r="B98">
        <v>1</v>
      </c>
      <c r="C98">
        <v>1</v>
      </c>
      <c r="D98">
        <f t="shared" si="1"/>
        <v>1</v>
      </c>
    </row>
    <row r="99" spans="1:4">
      <c r="A99" t="s">
        <v>802</v>
      </c>
      <c r="B99">
        <v>1</v>
      </c>
      <c r="C99">
        <v>3</v>
      </c>
      <c r="D99">
        <f t="shared" si="1"/>
        <v>0.33333333333333331</v>
      </c>
    </row>
    <row r="100" spans="1:4">
      <c r="A100" t="s">
        <v>802</v>
      </c>
      <c r="B100">
        <v>1</v>
      </c>
      <c r="C100">
        <v>1</v>
      </c>
      <c r="D100">
        <f t="shared" si="1"/>
        <v>1</v>
      </c>
    </row>
    <row r="101" spans="1:4">
      <c r="A101" t="s">
        <v>802</v>
      </c>
      <c r="B101">
        <v>1</v>
      </c>
      <c r="C101">
        <v>3</v>
      </c>
      <c r="D101">
        <f t="shared" si="1"/>
        <v>0.33333333333333331</v>
      </c>
    </row>
    <row r="102" spans="1:4">
      <c r="A102" t="s">
        <v>802</v>
      </c>
      <c r="B102">
        <v>1</v>
      </c>
      <c r="C102">
        <v>1</v>
      </c>
      <c r="D102">
        <f t="shared" si="1"/>
        <v>1</v>
      </c>
    </row>
    <row r="103" spans="1:4">
      <c r="A103" t="s">
        <v>802</v>
      </c>
      <c r="B103">
        <v>2</v>
      </c>
      <c r="C103">
        <v>2</v>
      </c>
      <c r="D103">
        <f t="shared" si="1"/>
        <v>1</v>
      </c>
    </row>
    <row r="104" spans="1:4">
      <c r="A104" t="s">
        <v>802</v>
      </c>
      <c r="B104">
        <v>2</v>
      </c>
      <c r="C104">
        <v>5</v>
      </c>
      <c r="D104">
        <f t="shared" si="1"/>
        <v>0.4</v>
      </c>
    </row>
    <row r="105" spans="1:4">
      <c r="A105" t="s">
        <v>802</v>
      </c>
      <c r="B105">
        <v>1</v>
      </c>
      <c r="C105">
        <v>2</v>
      </c>
      <c r="D105">
        <f t="shared" si="1"/>
        <v>0.5</v>
      </c>
    </row>
    <row r="106" spans="1:4">
      <c r="A106" t="s">
        <v>802</v>
      </c>
      <c r="B106">
        <v>0</v>
      </c>
      <c r="C106">
        <v>3</v>
      </c>
      <c r="D106">
        <f t="shared" si="1"/>
        <v>0</v>
      </c>
    </row>
    <row r="107" spans="1:4">
      <c r="A107" t="s">
        <v>802</v>
      </c>
      <c r="B107">
        <v>1</v>
      </c>
      <c r="C107">
        <v>4</v>
      </c>
      <c r="D107">
        <f t="shared" si="1"/>
        <v>0.25</v>
      </c>
    </row>
    <row r="108" spans="1:4">
      <c r="A108" t="s">
        <v>802</v>
      </c>
      <c r="B108">
        <v>4</v>
      </c>
      <c r="C108">
        <v>5</v>
      </c>
      <c r="D108">
        <f t="shared" si="1"/>
        <v>0.8</v>
      </c>
    </row>
    <row r="109" spans="1:4">
      <c r="A109" t="s">
        <v>802</v>
      </c>
      <c r="B109">
        <v>2</v>
      </c>
      <c r="C109">
        <v>2</v>
      </c>
      <c r="D109">
        <f t="shared" si="1"/>
        <v>1</v>
      </c>
    </row>
    <row r="110" spans="1:4">
      <c r="A110" t="s">
        <v>802</v>
      </c>
      <c r="B110">
        <v>1</v>
      </c>
      <c r="C110">
        <v>1</v>
      </c>
      <c r="D110">
        <f t="shared" si="1"/>
        <v>1</v>
      </c>
    </row>
    <row r="111" spans="1:4">
      <c r="A111" t="s">
        <v>802</v>
      </c>
      <c r="B111">
        <v>1</v>
      </c>
      <c r="C111">
        <v>2</v>
      </c>
      <c r="D111">
        <f t="shared" si="1"/>
        <v>0.5</v>
      </c>
    </row>
    <row r="112" spans="1:4">
      <c r="A112" t="s">
        <v>802</v>
      </c>
      <c r="B112">
        <v>0</v>
      </c>
      <c r="C112">
        <v>3</v>
      </c>
      <c r="D112">
        <f t="shared" si="1"/>
        <v>0</v>
      </c>
    </row>
    <row r="113" spans="1:4">
      <c r="A113" t="s">
        <v>802</v>
      </c>
      <c r="B113">
        <v>2</v>
      </c>
      <c r="C113">
        <v>5</v>
      </c>
      <c r="D113">
        <f t="shared" si="1"/>
        <v>0.4</v>
      </c>
    </row>
    <row r="114" spans="1:4">
      <c r="A114" t="s">
        <v>802</v>
      </c>
      <c r="B114">
        <v>1</v>
      </c>
      <c r="C114">
        <v>2</v>
      </c>
      <c r="D114">
        <f t="shared" si="1"/>
        <v>0.5</v>
      </c>
    </row>
    <row r="115" spans="1:4">
      <c r="A115" t="s">
        <v>802</v>
      </c>
      <c r="B115">
        <v>1</v>
      </c>
      <c r="C115">
        <v>2</v>
      </c>
      <c r="D115">
        <f t="shared" si="1"/>
        <v>0.5</v>
      </c>
    </row>
    <row r="116" spans="1:4">
      <c r="A116" t="s">
        <v>802</v>
      </c>
      <c r="B116">
        <v>1</v>
      </c>
      <c r="C116">
        <v>2</v>
      </c>
      <c r="D116">
        <f t="shared" si="1"/>
        <v>0.5</v>
      </c>
    </row>
    <row r="117" spans="1:4">
      <c r="A117" t="s">
        <v>802</v>
      </c>
      <c r="B117">
        <v>2</v>
      </c>
      <c r="C117">
        <v>2</v>
      </c>
      <c r="D117">
        <f t="shared" si="1"/>
        <v>1</v>
      </c>
    </row>
    <row r="118" spans="1:4">
      <c r="A118" t="s">
        <v>802</v>
      </c>
      <c r="B118">
        <v>1</v>
      </c>
      <c r="C118">
        <v>3</v>
      </c>
      <c r="D118">
        <f t="shared" si="1"/>
        <v>0.33333333333333331</v>
      </c>
    </row>
    <row r="119" spans="1:4">
      <c r="A119" t="s">
        <v>802</v>
      </c>
      <c r="B119">
        <v>1</v>
      </c>
      <c r="C119">
        <v>5</v>
      </c>
      <c r="D119">
        <f t="shared" si="1"/>
        <v>0.2</v>
      </c>
    </row>
    <row r="120" spans="1:4">
      <c r="A120" t="s">
        <v>802</v>
      </c>
      <c r="B120">
        <v>1</v>
      </c>
      <c r="C120">
        <v>5</v>
      </c>
      <c r="D120">
        <f t="shared" si="1"/>
        <v>0.2</v>
      </c>
    </row>
    <row r="121" spans="1:4">
      <c r="A121" t="s">
        <v>802</v>
      </c>
      <c r="B121">
        <v>3</v>
      </c>
      <c r="C121">
        <v>5</v>
      </c>
      <c r="D121">
        <f t="shared" si="1"/>
        <v>0.6</v>
      </c>
    </row>
    <row r="122" spans="1:4">
      <c r="A122" t="s">
        <v>802</v>
      </c>
      <c r="B122">
        <v>1</v>
      </c>
      <c r="C122">
        <v>1</v>
      </c>
      <c r="D122">
        <f t="shared" si="1"/>
        <v>1</v>
      </c>
    </row>
    <row r="123" spans="1:4">
      <c r="A123" t="s">
        <v>802</v>
      </c>
      <c r="B123">
        <v>0</v>
      </c>
      <c r="C123">
        <v>1</v>
      </c>
      <c r="D123">
        <f t="shared" si="1"/>
        <v>0</v>
      </c>
    </row>
    <row r="124" spans="1:4">
      <c r="A124" t="s">
        <v>802</v>
      </c>
      <c r="B124">
        <v>1</v>
      </c>
      <c r="C124">
        <v>5</v>
      </c>
      <c r="D124">
        <f t="shared" si="1"/>
        <v>0.2</v>
      </c>
    </row>
    <row r="125" spans="1:4">
      <c r="A125" t="s">
        <v>802</v>
      </c>
      <c r="B125">
        <v>1</v>
      </c>
      <c r="C125">
        <v>3</v>
      </c>
      <c r="D125">
        <f t="shared" si="1"/>
        <v>0.33333333333333331</v>
      </c>
    </row>
    <row r="126" spans="1:4">
      <c r="A126" t="s">
        <v>802</v>
      </c>
      <c r="B126">
        <v>2</v>
      </c>
      <c r="C126">
        <v>2</v>
      </c>
      <c r="D126">
        <f t="shared" si="1"/>
        <v>1</v>
      </c>
    </row>
    <row r="127" spans="1:4">
      <c r="A127" t="s">
        <v>802</v>
      </c>
      <c r="B127">
        <v>0</v>
      </c>
      <c r="C127">
        <v>2</v>
      </c>
      <c r="D127">
        <f t="shared" si="1"/>
        <v>0</v>
      </c>
    </row>
    <row r="128" spans="1:4">
      <c r="A128" t="s">
        <v>802</v>
      </c>
      <c r="B128">
        <v>1</v>
      </c>
      <c r="C128">
        <v>1</v>
      </c>
      <c r="D128">
        <f t="shared" si="1"/>
        <v>1</v>
      </c>
    </row>
    <row r="129" spans="1:4">
      <c r="A129" t="s">
        <v>802</v>
      </c>
      <c r="B129">
        <v>1</v>
      </c>
      <c r="C129">
        <v>1</v>
      </c>
      <c r="D129">
        <f t="shared" si="1"/>
        <v>1</v>
      </c>
    </row>
    <row r="130" spans="1:4">
      <c r="A130" t="s">
        <v>802</v>
      </c>
      <c r="B130">
        <v>1</v>
      </c>
      <c r="C130">
        <v>5</v>
      </c>
      <c r="D130">
        <f t="shared" si="1"/>
        <v>0.2</v>
      </c>
    </row>
    <row r="131" spans="1:4">
      <c r="A131" t="s">
        <v>802</v>
      </c>
      <c r="B131">
        <v>1</v>
      </c>
      <c r="C131">
        <v>1</v>
      </c>
      <c r="D131">
        <f t="shared" ref="D131:D172" si="2">B131/C131</f>
        <v>1</v>
      </c>
    </row>
    <row r="132" spans="1:4">
      <c r="A132" t="s">
        <v>802</v>
      </c>
      <c r="B132">
        <v>1</v>
      </c>
      <c r="C132">
        <v>2</v>
      </c>
      <c r="D132">
        <f t="shared" si="2"/>
        <v>0.5</v>
      </c>
    </row>
    <row r="133" spans="1:4">
      <c r="A133" t="s">
        <v>802</v>
      </c>
      <c r="B133">
        <v>2</v>
      </c>
      <c r="C133">
        <v>4</v>
      </c>
      <c r="D133">
        <f t="shared" si="2"/>
        <v>0.5</v>
      </c>
    </row>
    <row r="134" spans="1:4">
      <c r="A134" t="s">
        <v>802</v>
      </c>
      <c r="B134">
        <v>1</v>
      </c>
      <c r="C134">
        <v>5</v>
      </c>
      <c r="D134">
        <f t="shared" si="2"/>
        <v>0.2</v>
      </c>
    </row>
    <row r="135" spans="1:4">
      <c r="A135" t="s">
        <v>802</v>
      </c>
      <c r="B135">
        <v>1</v>
      </c>
      <c r="C135">
        <v>3</v>
      </c>
      <c r="D135">
        <f t="shared" si="2"/>
        <v>0.33333333333333331</v>
      </c>
    </row>
    <row r="136" spans="1:4">
      <c r="A136" t="s">
        <v>802</v>
      </c>
      <c r="B136">
        <v>2</v>
      </c>
      <c r="C136">
        <v>4</v>
      </c>
      <c r="D136">
        <f t="shared" si="2"/>
        <v>0.5</v>
      </c>
    </row>
    <row r="137" spans="1:4">
      <c r="A137" t="s">
        <v>802</v>
      </c>
      <c r="B137">
        <v>1</v>
      </c>
      <c r="C137">
        <v>1</v>
      </c>
      <c r="D137">
        <f t="shared" si="2"/>
        <v>1</v>
      </c>
    </row>
    <row r="138" spans="1:4">
      <c r="A138" t="s">
        <v>802</v>
      </c>
      <c r="B138">
        <v>1</v>
      </c>
      <c r="C138">
        <v>3</v>
      </c>
      <c r="D138">
        <f t="shared" si="2"/>
        <v>0.33333333333333331</v>
      </c>
    </row>
    <row r="139" spans="1:4">
      <c r="A139" t="s">
        <v>802</v>
      </c>
      <c r="B139">
        <v>2</v>
      </c>
      <c r="C139">
        <v>4</v>
      </c>
      <c r="D139">
        <f t="shared" si="2"/>
        <v>0.5</v>
      </c>
    </row>
    <row r="140" spans="1:4">
      <c r="A140" t="s">
        <v>802</v>
      </c>
      <c r="B140">
        <v>2</v>
      </c>
      <c r="C140">
        <v>2</v>
      </c>
      <c r="D140">
        <f t="shared" si="2"/>
        <v>1</v>
      </c>
    </row>
    <row r="141" spans="1:4">
      <c r="A141" t="s">
        <v>53</v>
      </c>
      <c r="B141">
        <v>1</v>
      </c>
      <c r="C141">
        <v>2</v>
      </c>
      <c r="D141">
        <f t="shared" si="2"/>
        <v>0.5</v>
      </c>
    </row>
    <row r="142" spans="1:4">
      <c r="A142" t="s">
        <v>53</v>
      </c>
      <c r="B142">
        <v>1</v>
      </c>
      <c r="C142">
        <v>3</v>
      </c>
      <c r="D142">
        <f t="shared" si="2"/>
        <v>0.33333333333333331</v>
      </c>
    </row>
    <row r="143" spans="1:4">
      <c r="A143" t="s">
        <v>53</v>
      </c>
      <c r="B143">
        <v>2</v>
      </c>
      <c r="C143">
        <v>3</v>
      </c>
      <c r="D143">
        <f t="shared" si="2"/>
        <v>0.66666666666666663</v>
      </c>
    </row>
    <row r="144" spans="1:4">
      <c r="A144" t="s">
        <v>53</v>
      </c>
      <c r="B144">
        <v>3</v>
      </c>
      <c r="C144">
        <v>5</v>
      </c>
      <c r="D144">
        <f t="shared" si="2"/>
        <v>0.6</v>
      </c>
    </row>
    <row r="145" spans="1:4">
      <c r="A145" t="s">
        <v>53</v>
      </c>
      <c r="B145">
        <v>2</v>
      </c>
      <c r="C145">
        <v>2</v>
      </c>
      <c r="D145">
        <f t="shared" si="2"/>
        <v>1</v>
      </c>
    </row>
    <row r="146" spans="1:4">
      <c r="A146" t="s">
        <v>53</v>
      </c>
      <c r="B146">
        <v>1</v>
      </c>
      <c r="C146">
        <v>2</v>
      </c>
      <c r="D146">
        <f t="shared" si="2"/>
        <v>0.5</v>
      </c>
    </row>
    <row r="147" spans="1:4">
      <c r="A147" t="s">
        <v>53</v>
      </c>
      <c r="B147">
        <v>1</v>
      </c>
      <c r="C147">
        <v>3</v>
      </c>
      <c r="D147">
        <f t="shared" si="2"/>
        <v>0.33333333333333331</v>
      </c>
    </row>
    <row r="148" spans="1:4">
      <c r="A148" t="s">
        <v>53</v>
      </c>
      <c r="B148">
        <v>1</v>
      </c>
      <c r="C148">
        <v>1</v>
      </c>
      <c r="D148">
        <f t="shared" si="2"/>
        <v>1</v>
      </c>
    </row>
    <row r="149" spans="1:4">
      <c r="A149" t="s">
        <v>53</v>
      </c>
      <c r="B149">
        <v>1</v>
      </c>
      <c r="C149">
        <v>2</v>
      </c>
      <c r="D149">
        <f t="shared" si="2"/>
        <v>0.5</v>
      </c>
    </row>
    <row r="150" spans="1:4">
      <c r="A150" t="s">
        <v>53</v>
      </c>
      <c r="B150">
        <v>0</v>
      </c>
      <c r="C150">
        <v>5</v>
      </c>
      <c r="D150">
        <f t="shared" si="2"/>
        <v>0</v>
      </c>
    </row>
    <row r="151" spans="1:4">
      <c r="A151" t="s">
        <v>53</v>
      </c>
      <c r="B151">
        <v>2</v>
      </c>
      <c r="C151">
        <v>4</v>
      </c>
      <c r="D151">
        <f t="shared" si="2"/>
        <v>0.5</v>
      </c>
    </row>
    <row r="152" spans="1:4">
      <c r="A152" t="s">
        <v>53</v>
      </c>
      <c r="B152">
        <v>2</v>
      </c>
      <c r="C152">
        <v>5</v>
      </c>
      <c r="D152">
        <f t="shared" si="2"/>
        <v>0.4</v>
      </c>
    </row>
    <row r="153" spans="1:4">
      <c r="A153" t="s">
        <v>53</v>
      </c>
      <c r="B153">
        <v>1</v>
      </c>
      <c r="C153">
        <v>5</v>
      </c>
      <c r="D153">
        <f t="shared" si="2"/>
        <v>0.2</v>
      </c>
    </row>
    <row r="154" spans="1:4">
      <c r="A154" t="s">
        <v>53</v>
      </c>
      <c r="B154">
        <v>2</v>
      </c>
      <c r="C154">
        <v>3</v>
      </c>
      <c r="D154">
        <f t="shared" si="2"/>
        <v>0.66666666666666663</v>
      </c>
    </row>
    <row r="155" spans="1:4">
      <c r="A155" t="s">
        <v>53</v>
      </c>
      <c r="B155">
        <v>2</v>
      </c>
      <c r="C155">
        <v>2</v>
      </c>
      <c r="D155">
        <f t="shared" si="2"/>
        <v>1</v>
      </c>
    </row>
    <row r="156" spans="1:4">
      <c r="A156" t="s">
        <v>53</v>
      </c>
      <c r="B156">
        <v>1</v>
      </c>
      <c r="C156">
        <v>1</v>
      </c>
      <c r="D156">
        <f t="shared" si="2"/>
        <v>1</v>
      </c>
    </row>
    <row r="157" spans="1:4">
      <c r="A157" t="s">
        <v>53</v>
      </c>
      <c r="B157">
        <v>1</v>
      </c>
      <c r="C157">
        <v>1</v>
      </c>
      <c r="D157">
        <f t="shared" si="2"/>
        <v>1</v>
      </c>
    </row>
    <row r="158" spans="1:4">
      <c r="A158" t="s">
        <v>53</v>
      </c>
      <c r="B158">
        <v>2</v>
      </c>
      <c r="C158">
        <v>5</v>
      </c>
      <c r="D158">
        <f t="shared" si="2"/>
        <v>0.4</v>
      </c>
    </row>
    <row r="159" spans="1:4">
      <c r="A159" t="s">
        <v>53</v>
      </c>
      <c r="B159">
        <v>1</v>
      </c>
      <c r="C159">
        <v>5</v>
      </c>
      <c r="D159">
        <f t="shared" si="2"/>
        <v>0.2</v>
      </c>
    </row>
    <row r="160" spans="1:4">
      <c r="A160" t="s">
        <v>53</v>
      </c>
      <c r="B160">
        <v>1</v>
      </c>
      <c r="C160">
        <v>5</v>
      </c>
      <c r="D160">
        <f t="shared" si="2"/>
        <v>0.2</v>
      </c>
    </row>
    <row r="161" spans="1:4">
      <c r="A161" t="s">
        <v>53</v>
      </c>
      <c r="B161">
        <v>1</v>
      </c>
      <c r="C161">
        <v>2</v>
      </c>
      <c r="D161">
        <f t="shared" si="2"/>
        <v>0.5</v>
      </c>
    </row>
    <row r="162" spans="1:4">
      <c r="A162" t="s">
        <v>53</v>
      </c>
      <c r="B162">
        <v>1</v>
      </c>
      <c r="C162">
        <v>1</v>
      </c>
      <c r="D162">
        <f t="shared" si="2"/>
        <v>1</v>
      </c>
    </row>
    <row r="163" spans="1:4">
      <c r="A163" t="s">
        <v>53</v>
      </c>
      <c r="B163">
        <v>3</v>
      </c>
      <c r="C163">
        <v>4</v>
      </c>
      <c r="D163">
        <f t="shared" si="2"/>
        <v>0.75</v>
      </c>
    </row>
    <row r="164" spans="1:4">
      <c r="A164" t="s">
        <v>53</v>
      </c>
      <c r="B164">
        <v>2</v>
      </c>
      <c r="C164">
        <v>2</v>
      </c>
      <c r="D164">
        <f t="shared" si="2"/>
        <v>1</v>
      </c>
    </row>
    <row r="165" spans="1:4">
      <c r="A165" t="s">
        <v>53</v>
      </c>
      <c r="B165">
        <v>1</v>
      </c>
      <c r="C165">
        <v>1</v>
      </c>
      <c r="D165">
        <f t="shared" si="2"/>
        <v>1</v>
      </c>
    </row>
    <row r="166" spans="1:4">
      <c r="A166" t="s">
        <v>53</v>
      </c>
      <c r="B166">
        <v>1</v>
      </c>
      <c r="C166">
        <v>4</v>
      </c>
      <c r="D166">
        <f t="shared" si="2"/>
        <v>0.25</v>
      </c>
    </row>
    <row r="167" spans="1:4">
      <c r="A167" t="s">
        <v>53</v>
      </c>
      <c r="B167">
        <v>1</v>
      </c>
      <c r="C167">
        <v>1</v>
      </c>
      <c r="D167">
        <f t="shared" si="2"/>
        <v>1</v>
      </c>
    </row>
    <row r="168" spans="1:4">
      <c r="A168" t="s">
        <v>53</v>
      </c>
      <c r="B168">
        <v>1</v>
      </c>
      <c r="C168">
        <v>1</v>
      </c>
      <c r="D168">
        <f t="shared" si="2"/>
        <v>1</v>
      </c>
    </row>
    <row r="169" spans="1:4">
      <c r="A169" t="s">
        <v>53</v>
      </c>
      <c r="B169">
        <v>0</v>
      </c>
      <c r="C169">
        <v>4</v>
      </c>
      <c r="D169">
        <f t="shared" si="2"/>
        <v>0</v>
      </c>
    </row>
    <row r="170" spans="1:4">
      <c r="A170" t="s">
        <v>53</v>
      </c>
      <c r="B170">
        <v>1</v>
      </c>
      <c r="C170">
        <v>1</v>
      </c>
      <c r="D170">
        <f t="shared" si="2"/>
        <v>1</v>
      </c>
    </row>
    <row r="171" spans="1:4">
      <c r="A171" t="s">
        <v>53</v>
      </c>
      <c r="B171">
        <v>1</v>
      </c>
      <c r="C171">
        <v>2</v>
      </c>
      <c r="D171">
        <f t="shared" si="2"/>
        <v>0.5</v>
      </c>
    </row>
    <row r="172" spans="1:4">
      <c r="A172" t="s">
        <v>53</v>
      </c>
      <c r="B172">
        <v>1</v>
      </c>
      <c r="C172">
        <v>3</v>
      </c>
      <c r="D172">
        <f t="shared" si="2"/>
        <v>0.33333333333333331</v>
      </c>
    </row>
    <row r="178" spans="1:1">
      <c r="A178" t="s">
        <v>1004</v>
      </c>
    </row>
    <row r="179" spans="1:1">
      <c r="A179" t="s">
        <v>562</v>
      </c>
    </row>
    <row r="180" spans="1:1">
      <c r="A180" t="s">
        <v>1005</v>
      </c>
    </row>
    <row r="181" spans="1:1">
      <c r="A181" t="s">
        <v>1006</v>
      </c>
    </row>
  </sheetData>
  <conditionalFormatting sqref="B1:B1048576">
    <cfRule type="colorScale" priority="1">
      <colorScale>
        <cfvo type="min"/>
        <cfvo type="num" val="0.05"/>
        <color rgb="FFFF7128"/>
        <color rgb="FFFFEF9C"/>
      </colorScale>
    </cfRule>
    <cfRule type="colorScale" priority="2">
      <colorScale>
        <cfvo type="min"/>
        <cfvo type="num" val="0"/>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FD35-A46E-F14A-8536-DE21399C7FD0}">
  <dimension ref="A1:CM276"/>
  <sheetViews>
    <sheetView topLeftCell="A211" workbookViewId="0">
      <selection activeCell="C230" sqref="C230"/>
    </sheetView>
  </sheetViews>
  <sheetFormatPr baseColWidth="10" defaultRowHeight="16"/>
  <cols>
    <col min="3" max="3" width="14.1640625" customWidth="1"/>
    <col min="4" max="4" width="0" hidden="1" customWidth="1"/>
    <col min="5" max="7" width="10.83203125" hidden="1" customWidth="1"/>
    <col min="8" max="8" width="10.83203125"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35" customWidth="1"/>
    <col min="32" max="43" width="5.5" customWidth="1"/>
    <col min="44" max="44" width="5.5" hidden="1" customWidth="1"/>
    <col min="45" max="45" width="5.5" customWidth="1"/>
    <col min="62" max="62" width="65.33203125" customWidth="1"/>
    <col min="63" max="63" width="31.83203125" style="5" hidden="1" customWidth="1"/>
    <col min="64" max="64" width="9" style="5" hidden="1" customWidth="1"/>
    <col min="65" max="70" width="9" style="11" hidden="1" customWidth="1"/>
    <col min="71" max="72" width="25" style="5" hidden="1" customWidth="1"/>
    <col min="73" max="73" width="10.83203125" style="11"/>
    <col min="74" max="90" width="9.5" style="11" customWidth="1"/>
  </cols>
  <sheetData>
    <row r="1" spans="1:91" ht="31" customHeight="1">
      <c r="V1" s="20"/>
      <c r="W1" s="20"/>
      <c r="X1" s="20"/>
      <c r="Y1" s="21" t="s">
        <v>1330</v>
      </c>
      <c r="Z1" s="20"/>
      <c r="AA1" s="20"/>
      <c r="AB1" s="20"/>
      <c r="AC1" s="20"/>
      <c r="AD1" s="31"/>
      <c r="AE1" s="30"/>
      <c r="AF1" s="22"/>
      <c r="AG1" s="23" t="s">
        <v>1331</v>
      </c>
      <c r="AH1" s="22"/>
      <c r="AI1" s="22"/>
      <c r="AJ1" s="22"/>
      <c r="AK1" s="22"/>
      <c r="AL1" s="27"/>
      <c r="AM1" s="25" t="s">
        <v>1332</v>
      </c>
      <c r="AN1" s="24"/>
      <c r="AO1" s="24"/>
      <c r="AP1" s="24"/>
      <c r="AQ1" s="32"/>
    </row>
    <row r="2" spans="1:91" s="13" customFormat="1" ht="21">
      <c r="D2" s="13" t="s">
        <v>1</v>
      </c>
      <c r="E2" s="13" t="s">
        <v>2</v>
      </c>
      <c r="F2" s="13" t="s">
        <v>3</v>
      </c>
      <c r="G2" s="13" t="s">
        <v>4</v>
      </c>
      <c r="H2" s="13" t="s">
        <v>5</v>
      </c>
      <c r="J2" s="13" t="s">
        <v>6</v>
      </c>
      <c r="K2" s="13" t="s">
        <v>7</v>
      </c>
      <c r="L2" s="13" t="s">
        <v>8</v>
      </c>
      <c r="M2" s="13" t="s">
        <v>9</v>
      </c>
      <c r="N2" s="13" t="s">
        <v>10</v>
      </c>
      <c r="O2" s="13" t="s">
        <v>11</v>
      </c>
      <c r="P2" s="13" t="s">
        <v>12</v>
      </c>
      <c r="Q2" s="13" t="s">
        <v>13</v>
      </c>
      <c r="R2" s="13" t="s">
        <v>14</v>
      </c>
      <c r="V2" s="20" t="s">
        <v>15</v>
      </c>
      <c r="W2" s="20" t="s">
        <v>19</v>
      </c>
      <c r="X2" s="20" t="s">
        <v>21</v>
      </c>
      <c r="Y2" s="20" t="s">
        <v>22</v>
      </c>
      <c r="Z2" s="20" t="s">
        <v>23</v>
      </c>
      <c r="AA2" s="20" t="s">
        <v>24</v>
      </c>
      <c r="AB2" s="20" t="s">
        <v>25</v>
      </c>
      <c r="AC2" s="20" t="s">
        <v>26</v>
      </c>
      <c r="AD2" s="31" t="s">
        <v>27</v>
      </c>
      <c r="AE2" s="30" t="s">
        <v>38</v>
      </c>
      <c r="AF2" s="22" t="s">
        <v>28</v>
      </c>
      <c r="AG2" s="22" t="s">
        <v>29</v>
      </c>
      <c r="AH2" s="22" t="s">
        <v>30</v>
      </c>
      <c r="AI2" s="22" t="s">
        <v>31</v>
      </c>
      <c r="AJ2" s="22" t="s">
        <v>32</v>
      </c>
      <c r="AK2" s="22" t="s">
        <v>33</v>
      </c>
      <c r="AL2" s="27" t="s">
        <v>34</v>
      </c>
      <c r="AM2" s="24" t="s">
        <v>16</v>
      </c>
      <c r="AN2" s="24" t="s">
        <v>17</v>
      </c>
      <c r="AO2" s="24" t="s">
        <v>18</v>
      </c>
      <c r="AP2" s="24" t="s">
        <v>35</v>
      </c>
      <c r="AQ2" s="32" t="s">
        <v>36</v>
      </c>
      <c r="AR2" s="13" t="s">
        <v>37</v>
      </c>
      <c r="AS2" s="13" t="s">
        <v>20</v>
      </c>
      <c r="AX2" s="13" t="s">
        <v>39</v>
      </c>
      <c r="AY2" s="13" t="s">
        <v>40</v>
      </c>
      <c r="AZ2" s="13" t="s">
        <v>41</v>
      </c>
      <c r="BA2" s="13" t="s">
        <v>42</v>
      </c>
      <c r="BB2" s="13" t="s">
        <v>1099</v>
      </c>
      <c r="BD2" s="13" t="s">
        <v>43</v>
      </c>
      <c r="BE2" s="13" t="s">
        <v>44</v>
      </c>
      <c r="BF2" s="13" t="s">
        <v>45</v>
      </c>
      <c r="BG2" s="13" t="s">
        <v>46</v>
      </c>
      <c r="BH2" s="13" t="s">
        <v>47</v>
      </c>
      <c r="BI2" s="13" t="s">
        <v>48</v>
      </c>
      <c r="BJ2" s="13" t="s">
        <v>49</v>
      </c>
      <c r="BK2" s="14" t="s">
        <v>1039</v>
      </c>
      <c r="BL2" s="14"/>
      <c r="BM2" s="11" t="s">
        <v>1144</v>
      </c>
      <c r="BN2" s="11" t="s">
        <v>1151</v>
      </c>
      <c r="BO2" s="11" t="s">
        <v>1333</v>
      </c>
      <c r="BP2" s="11" t="s">
        <v>1150</v>
      </c>
      <c r="BQ2" s="11" t="s">
        <v>1148</v>
      </c>
      <c r="BR2" s="11" t="s">
        <v>1163</v>
      </c>
      <c r="BS2" s="14"/>
      <c r="BT2" s="14"/>
      <c r="BU2" s="15" t="s">
        <v>1311</v>
      </c>
      <c r="BV2" s="15" t="s">
        <v>1309</v>
      </c>
      <c r="BW2" s="15" t="s">
        <v>1310</v>
      </c>
      <c r="BX2" s="15" t="s">
        <v>1312</v>
      </c>
      <c r="BY2" s="15" t="s">
        <v>1315</v>
      </c>
      <c r="BZ2" s="15" t="s">
        <v>1313</v>
      </c>
      <c r="CA2" s="15" t="s">
        <v>1314</v>
      </c>
      <c r="CB2" s="15" t="s">
        <v>1317</v>
      </c>
      <c r="CC2" s="15" t="s">
        <v>1154</v>
      </c>
      <c r="CD2" s="15" t="s">
        <v>1318</v>
      </c>
      <c r="CE2" s="15" t="s">
        <v>1323</v>
      </c>
      <c r="CF2" s="15" t="s">
        <v>1319</v>
      </c>
      <c r="CG2" s="15" t="s">
        <v>1316</v>
      </c>
      <c r="CH2" s="15" t="s">
        <v>1124</v>
      </c>
      <c r="CI2" s="15" t="s">
        <v>1320</v>
      </c>
      <c r="CJ2" s="15" t="s">
        <v>1321</v>
      </c>
      <c r="CK2" s="15" t="s">
        <v>1324</v>
      </c>
      <c r="CL2" s="15" t="s">
        <v>1325</v>
      </c>
      <c r="CM2" s="13" t="s">
        <v>50</v>
      </c>
    </row>
    <row r="3" spans="1:91">
      <c r="A3" t="s">
        <v>279</v>
      </c>
      <c r="B3" t="s">
        <v>280</v>
      </c>
      <c r="C3" t="s">
        <v>281</v>
      </c>
      <c r="D3" t="s">
        <v>70</v>
      </c>
      <c r="E3" t="s">
        <v>144</v>
      </c>
      <c r="F3" t="s">
        <v>56</v>
      </c>
      <c r="G3" t="s">
        <v>72</v>
      </c>
      <c r="H3" t="s">
        <v>227</v>
      </c>
      <c r="I3" t="str">
        <f>H3</f>
        <v>Denmark</v>
      </c>
      <c r="J3" t="s">
        <v>59</v>
      </c>
      <c r="K3" t="s">
        <v>60</v>
      </c>
      <c r="L3">
        <v>3</v>
      </c>
      <c r="M3">
        <v>2</v>
      </c>
      <c r="N3">
        <v>5</v>
      </c>
      <c r="O3">
        <v>2</v>
      </c>
      <c r="P3">
        <v>4</v>
      </c>
      <c r="Q3">
        <v>5</v>
      </c>
      <c r="R3">
        <v>2</v>
      </c>
      <c r="S3">
        <v>0</v>
      </c>
      <c r="U3">
        <v>4</v>
      </c>
      <c r="V3">
        <v>5</v>
      </c>
      <c r="W3">
        <v>5</v>
      </c>
      <c r="X3">
        <v>4</v>
      </c>
      <c r="Y3">
        <v>5</v>
      </c>
      <c r="Z3">
        <v>5</v>
      </c>
      <c r="AA3">
        <v>5</v>
      </c>
      <c r="AB3">
        <v>1</v>
      </c>
      <c r="AC3">
        <v>1</v>
      </c>
      <c r="AD3">
        <v>5</v>
      </c>
      <c r="AE3" s="35">
        <v>4</v>
      </c>
      <c r="AF3">
        <v>3</v>
      </c>
      <c r="AG3">
        <v>3</v>
      </c>
      <c r="AH3">
        <v>1</v>
      </c>
      <c r="AI3">
        <v>4</v>
      </c>
      <c r="AJ3">
        <v>4</v>
      </c>
      <c r="AK3">
        <v>3</v>
      </c>
      <c r="AL3">
        <v>4</v>
      </c>
      <c r="AM3">
        <v>3</v>
      </c>
      <c r="AN3">
        <v>3</v>
      </c>
      <c r="AO3">
        <v>3</v>
      </c>
      <c r="AP3">
        <v>2</v>
      </c>
      <c r="AQ3">
        <v>2</v>
      </c>
      <c r="AR3">
        <v>6</v>
      </c>
      <c r="AS3">
        <v>5</v>
      </c>
      <c r="AT3">
        <f t="shared" ref="AT3:AT34" si="0">AVERAGE(AE3,AF3,AG3,AH3,AI3,AJ3,AK3,AL3)</f>
        <v>3.25</v>
      </c>
      <c r="AU3">
        <f>IF(AT3&gt;3,1,0)</f>
        <v>1</v>
      </c>
      <c r="AV3">
        <f t="shared" ref="AV3:AV34" si="1">AVERAGE(AX5,V3,W3,X3:AB3,AD3)</f>
        <v>4.375</v>
      </c>
      <c r="AW3">
        <f>IF(AV3&gt;3, 1, 0)</f>
        <v>1</v>
      </c>
      <c r="AX3" t="s">
        <v>282</v>
      </c>
      <c r="AY3" t="s">
        <v>283</v>
      </c>
      <c r="AZ3" t="s">
        <v>284</v>
      </c>
      <c r="BA3">
        <v>1</v>
      </c>
      <c r="BC3">
        <f t="shared" ref="BC3:BC66" si="2">IF(BB3="",BA3,BB3)</f>
        <v>1</v>
      </c>
      <c r="BD3">
        <v>1</v>
      </c>
      <c r="BE3">
        <v>3</v>
      </c>
      <c r="BF3">
        <f>IF(BE3=1,0,1)</f>
        <v>1</v>
      </c>
      <c r="BG3" t="s">
        <v>285</v>
      </c>
      <c r="BH3" t="s">
        <v>286</v>
      </c>
      <c r="BI3">
        <v>6.0069444444444441E-3</v>
      </c>
      <c r="BJ3" t="s">
        <v>287</v>
      </c>
      <c r="BK3" s="5" t="s">
        <v>736</v>
      </c>
      <c r="BL3" s="5" t="s">
        <v>1144</v>
      </c>
      <c r="BM3" s="11" t="b">
        <f t="shared" ref="BM3:BR12" si="3">ISNUMBER(SEARCH(BM$2,$BL3))</f>
        <v>1</v>
      </c>
      <c r="BN3" s="11" t="b">
        <f t="shared" si="3"/>
        <v>0</v>
      </c>
      <c r="BO3" s="11" t="b">
        <f t="shared" si="3"/>
        <v>0</v>
      </c>
      <c r="BP3" s="11" t="b">
        <f t="shared" si="3"/>
        <v>0</v>
      </c>
      <c r="BQ3" s="11" t="b">
        <f t="shared" si="3"/>
        <v>0</v>
      </c>
      <c r="BR3" s="11" t="b">
        <f t="shared" si="3"/>
        <v>0</v>
      </c>
      <c r="BS3" s="5" t="s">
        <v>1040</v>
      </c>
      <c r="BU3" s="11" t="b">
        <f>ISNUMBER(SEARCH($BU$2,BS3))</f>
        <v>0</v>
      </c>
      <c r="BV3" s="11" t="e">
        <f>#REF!=ISNUMBER(SEARCH("NLU",BS3))</f>
        <v>#REF!</v>
      </c>
      <c r="BW3" s="11" t="b">
        <f t="shared" ref="BW3:CJ3" si="4">ISNUMBER(SEARCH(BW$2,$BS3))</f>
        <v>0</v>
      </c>
      <c r="BX3" s="11" t="b">
        <f t="shared" si="4"/>
        <v>0</v>
      </c>
      <c r="BY3" s="11" t="b">
        <f t="shared" si="4"/>
        <v>1</v>
      </c>
      <c r="BZ3" s="11" t="b">
        <f t="shared" si="4"/>
        <v>0</v>
      </c>
      <c r="CA3" s="11" t="b">
        <f t="shared" si="4"/>
        <v>0</v>
      </c>
      <c r="CB3" s="11" t="b">
        <f t="shared" si="4"/>
        <v>0</v>
      </c>
      <c r="CC3" s="11" t="b">
        <f t="shared" si="4"/>
        <v>0</v>
      </c>
      <c r="CD3" s="11" t="b">
        <f t="shared" si="4"/>
        <v>0</v>
      </c>
      <c r="CE3" s="11" t="b">
        <f t="shared" si="4"/>
        <v>0</v>
      </c>
      <c r="CF3" s="11" t="b">
        <f t="shared" si="4"/>
        <v>0</v>
      </c>
      <c r="CG3" s="11" t="b">
        <f t="shared" si="4"/>
        <v>0</v>
      </c>
      <c r="CH3" s="11" t="b">
        <f t="shared" si="4"/>
        <v>0</v>
      </c>
      <c r="CI3" s="11" t="b">
        <f t="shared" si="4"/>
        <v>0</v>
      </c>
      <c r="CJ3" s="11" t="b">
        <f t="shared" si="4"/>
        <v>0</v>
      </c>
      <c r="CK3" s="11" t="b">
        <f>ISNUMBER(SEARCH($CK$2,$BT3))</f>
        <v>0</v>
      </c>
      <c r="CL3" s="11" t="b">
        <f>ISNUMBER(SEARCH($CL$2,$BT3))</f>
        <v>0</v>
      </c>
      <c r="CM3" t="s">
        <v>92</v>
      </c>
    </row>
    <row r="4" spans="1:91">
      <c r="A4" t="s">
        <v>288</v>
      </c>
      <c r="B4" t="s">
        <v>289</v>
      </c>
      <c r="C4" t="s">
        <v>281</v>
      </c>
      <c r="D4" t="s">
        <v>70</v>
      </c>
      <c r="E4" t="s">
        <v>95</v>
      </c>
      <c r="F4" t="s">
        <v>56</v>
      </c>
      <c r="G4" t="s">
        <v>57</v>
      </c>
      <c r="H4" t="s">
        <v>109</v>
      </c>
      <c r="I4" t="str">
        <f t="shared" ref="I4:I67" si="5">H4</f>
        <v>UK</v>
      </c>
      <c r="J4" t="s">
        <v>74</v>
      </c>
      <c r="K4" t="s">
        <v>98</v>
      </c>
      <c r="L4">
        <v>4</v>
      </c>
      <c r="M4">
        <v>4</v>
      </c>
      <c r="N4">
        <v>4</v>
      </c>
      <c r="O4">
        <v>3</v>
      </c>
      <c r="P4">
        <v>1</v>
      </c>
      <c r="Q4">
        <v>4</v>
      </c>
      <c r="R4">
        <v>1</v>
      </c>
      <c r="S4">
        <v>1</v>
      </c>
      <c r="T4">
        <v>2</v>
      </c>
      <c r="V4">
        <v>0</v>
      </c>
      <c r="W4">
        <v>5</v>
      </c>
      <c r="X4">
        <v>6</v>
      </c>
      <c r="Y4">
        <v>6</v>
      </c>
      <c r="Z4">
        <v>6</v>
      </c>
      <c r="AA4">
        <v>6</v>
      </c>
      <c r="AB4">
        <v>0</v>
      </c>
      <c r="AC4">
        <v>6</v>
      </c>
      <c r="AD4">
        <v>0</v>
      </c>
      <c r="AE4" s="35">
        <v>1</v>
      </c>
      <c r="AF4">
        <v>6</v>
      </c>
      <c r="AG4">
        <v>4</v>
      </c>
      <c r="AH4">
        <v>0</v>
      </c>
      <c r="AI4">
        <v>6</v>
      </c>
      <c r="AJ4">
        <v>0</v>
      </c>
      <c r="AK4">
        <v>4</v>
      </c>
      <c r="AL4">
        <v>1</v>
      </c>
      <c r="AM4">
        <v>1</v>
      </c>
      <c r="AN4">
        <v>1</v>
      </c>
      <c r="AO4">
        <v>2</v>
      </c>
      <c r="AP4">
        <v>0</v>
      </c>
      <c r="AQ4">
        <v>1</v>
      </c>
      <c r="AR4">
        <v>6</v>
      </c>
      <c r="AS4">
        <v>5</v>
      </c>
      <c r="AT4">
        <f t="shared" si="0"/>
        <v>2.75</v>
      </c>
      <c r="AU4">
        <f t="shared" ref="AU4:AU67" si="6">IF(AT4&gt;3,1,0)</f>
        <v>0</v>
      </c>
      <c r="AV4">
        <f t="shared" si="1"/>
        <v>3.625</v>
      </c>
      <c r="AW4">
        <f t="shared" ref="AW4:AW67" si="7">IF(AV4&gt;3, 1, 0)</f>
        <v>1</v>
      </c>
      <c r="AX4" t="s">
        <v>282</v>
      </c>
      <c r="AY4" t="s">
        <v>290</v>
      </c>
      <c r="AZ4" t="s">
        <v>291</v>
      </c>
      <c r="BA4">
        <v>1</v>
      </c>
      <c r="BC4">
        <f t="shared" si="2"/>
        <v>1</v>
      </c>
      <c r="BD4">
        <v>1</v>
      </c>
      <c r="BE4">
        <v>4</v>
      </c>
      <c r="BF4">
        <f t="shared" ref="BF4:BF67" si="8">IF(BE4=1,0,1)</f>
        <v>1</v>
      </c>
      <c r="BG4" t="s">
        <v>292</v>
      </c>
      <c r="BH4" t="s">
        <v>286</v>
      </c>
      <c r="BI4">
        <v>4.9305555555555552E-3</v>
      </c>
      <c r="BK4" s="5" t="s">
        <v>1041</v>
      </c>
      <c r="BM4" s="11" t="b">
        <f t="shared" si="3"/>
        <v>0</v>
      </c>
      <c r="BN4" s="11" t="b">
        <f t="shared" si="3"/>
        <v>0</v>
      </c>
      <c r="BO4" s="11" t="b">
        <f t="shared" si="3"/>
        <v>0</v>
      </c>
      <c r="BP4" s="11" t="b">
        <f t="shared" si="3"/>
        <v>0</v>
      </c>
      <c r="BQ4" s="11" t="b">
        <f t="shared" si="3"/>
        <v>0</v>
      </c>
      <c r="BR4" s="11" t="b">
        <f t="shared" si="3"/>
        <v>0</v>
      </c>
      <c r="BU4" s="11" t="b">
        <f t="shared" ref="BU4:BU67" si="9">ISNUMBER(SEARCH($BU$2,BS4))</f>
        <v>0</v>
      </c>
      <c r="BV4" s="11" t="b">
        <f t="shared" ref="BV4:BV67" si="10">ISNUMBER(SEARCH("NLU",BS4))</f>
        <v>0</v>
      </c>
      <c r="BW4" s="11" t="b">
        <f t="shared" ref="BW4:CJ19" si="11">ISNUMBER(SEARCH(BW$2,$BS4))</f>
        <v>0</v>
      </c>
      <c r="BX4" s="11" t="b">
        <f t="shared" si="11"/>
        <v>0</v>
      </c>
      <c r="BY4" s="11" t="b">
        <f t="shared" si="11"/>
        <v>0</v>
      </c>
      <c r="BZ4" s="11" t="b">
        <f t="shared" si="11"/>
        <v>0</v>
      </c>
      <c r="CA4" s="11" t="b">
        <f t="shared" si="11"/>
        <v>0</v>
      </c>
      <c r="CB4" s="11" t="b">
        <f t="shared" si="11"/>
        <v>0</v>
      </c>
      <c r="CC4" s="11" t="b">
        <f t="shared" si="11"/>
        <v>0</v>
      </c>
      <c r="CD4" s="11" t="b">
        <f>ISNUMBER(SEARCH(CD$2,$BS4))</f>
        <v>0</v>
      </c>
      <c r="CE4" s="11" t="b">
        <f t="shared" si="11"/>
        <v>0</v>
      </c>
      <c r="CF4" s="11" t="b">
        <f t="shared" si="11"/>
        <v>0</v>
      </c>
      <c r="CG4" s="11" t="b">
        <f t="shared" si="11"/>
        <v>0</v>
      </c>
      <c r="CH4" s="11" t="b">
        <f t="shared" si="11"/>
        <v>0</v>
      </c>
      <c r="CI4" s="11" t="b">
        <f t="shared" si="11"/>
        <v>0</v>
      </c>
      <c r="CJ4" s="11" t="b">
        <f t="shared" ref="CJ4:CJ18" si="12">ISNUMBER(SEARCH(CJ$2,$BS4))</f>
        <v>0</v>
      </c>
      <c r="CK4" s="11" t="b">
        <f t="shared" ref="CK4:CK35" si="13">ISNUMBER(SEARCH($CK$2,BT4))</f>
        <v>0</v>
      </c>
      <c r="CL4" s="11" t="b">
        <f t="shared" ref="CL4:CL67" si="14">ISNUMBER(SEARCH($CL$2,$BT4))</f>
        <v>0</v>
      </c>
    </row>
    <row r="5" spans="1:91">
      <c r="A5" t="s">
        <v>293</v>
      </c>
      <c r="B5" t="s">
        <v>294</v>
      </c>
      <c r="C5" t="s">
        <v>281</v>
      </c>
      <c r="D5" t="s">
        <v>70</v>
      </c>
      <c r="E5" t="s">
        <v>55</v>
      </c>
      <c r="F5" t="s">
        <v>83</v>
      </c>
      <c r="G5" t="s">
        <v>124</v>
      </c>
      <c r="H5" t="s">
        <v>295</v>
      </c>
      <c r="I5" t="str">
        <f t="shared" si="5"/>
        <v>Do not wish to answer</v>
      </c>
      <c r="J5" t="s">
        <v>74</v>
      </c>
      <c r="K5" t="s">
        <v>296</v>
      </c>
      <c r="L5">
        <v>3</v>
      </c>
      <c r="M5">
        <v>4</v>
      </c>
      <c r="N5">
        <v>1</v>
      </c>
      <c r="O5">
        <v>1</v>
      </c>
      <c r="P5">
        <v>3</v>
      </c>
      <c r="Q5">
        <v>4</v>
      </c>
      <c r="R5">
        <v>0</v>
      </c>
      <c r="S5">
        <v>-1</v>
      </c>
      <c r="V5">
        <v>0</v>
      </c>
      <c r="W5">
        <v>1</v>
      </c>
      <c r="X5">
        <v>0</v>
      </c>
      <c r="Y5">
        <v>0</v>
      </c>
      <c r="Z5">
        <v>0</v>
      </c>
      <c r="AA5">
        <v>4</v>
      </c>
      <c r="AB5">
        <v>0</v>
      </c>
      <c r="AC5">
        <v>6</v>
      </c>
      <c r="AD5">
        <v>0</v>
      </c>
      <c r="AE5" s="35">
        <v>2</v>
      </c>
      <c r="AF5">
        <v>0</v>
      </c>
      <c r="AG5">
        <v>0</v>
      </c>
      <c r="AH5">
        <v>0</v>
      </c>
      <c r="AI5">
        <v>5</v>
      </c>
      <c r="AJ5">
        <v>1</v>
      </c>
      <c r="AK5">
        <v>0</v>
      </c>
      <c r="AL5">
        <v>0</v>
      </c>
      <c r="AM5">
        <v>2</v>
      </c>
      <c r="AN5">
        <v>1</v>
      </c>
      <c r="AO5">
        <v>1</v>
      </c>
      <c r="AP5">
        <v>1</v>
      </c>
      <c r="AQ5">
        <v>1</v>
      </c>
      <c r="AR5">
        <v>6</v>
      </c>
      <c r="AS5">
        <v>4</v>
      </c>
      <c r="AT5">
        <f t="shared" si="0"/>
        <v>1</v>
      </c>
      <c r="AU5">
        <f t="shared" si="6"/>
        <v>0</v>
      </c>
      <c r="AV5">
        <f t="shared" si="1"/>
        <v>0.625</v>
      </c>
      <c r="AW5">
        <f t="shared" si="7"/>
        <v>0</v>
      </c>
      <c r="AX5" t="s">
        <v>297</v>
      </c>
      <c r="AY5" t="s">
        <v>298</v>
      </c>
      <c r="AZ5" t="s">
        <v>299</v>
      </c>
      <c r="BA5">
        <v>1</v>
      </c>
      <c r="BC5">
        <f t="shared" si="2"/>
        <v>1</v>
      </c>
      <c r="BD5">
        <v>1</v>
      </c>
      <c r="BE5">
        <v>5</v>
      </c>
      <c r="BF5">
        <f t="shared" si="8"/>
        <v>1</v>
      </c>
      <c r="BG5" t="s">
        <v>300</v>
      </c>
      <c r="BH5" t="s">
        <v>301</v>
      </c>
      <c r="BI5">
        <v>4.8958333333333328E-3</v>
      </c>
      <c r="BJ5" t="s">
        <v>302</v>
      </c>
      <c r="BK5" s="5" t="s">
        <v>1042</v>
      </c>
      <c r="BM5" s="11" t="b">
        <f t="shared" si="3"/>
        <v>0</v>
      </c>
      <c r="BN5" s="11" t="b">
        <f t="shared" si="3"/>
        <v>0</v>
      </c>
      <c r="BO5" s="11" t="b">
        <f t="shared" si="3"/>
        <v>0</v>
      </c>
      <c r="BP5" s="11" t="b">
        <f t="shared" si="3"/>
        <v>0</v>
      </c>
      <c r="BQ5" s="11" t="b">
        <f t="shared" si="3"/>
        <v>0</v>
      </c>
      <c r="BR5" s="11" t="b">
        <f t="shared" si="3"/>
        <v>0</v>
      </c>
      <c r="BS5" s="5" t="s">
        <v>1076</v>
      </c>
      <c r="BT5" s="5" t="s">
        <v>1077</v>
      </c>
      <c r="BU5" s="11" t="b">
        <f t="shared" si="9"/>
        <v>0</v>
      </c>
      <c r="BV5" s="11" t="b">
        <f t="shared" si="10"/>
        <v>1</v>
      </c>
      <c r="BW5" s="11" t="b">
        <f t="shared" si="11"/>
        <v>1</v>
      </c>
      <c r="BX5" s="11" t="b">
        <f t="shared" si="11"/>
        <v>0</v>
      </c>
      <c r="BY5" s="11" t="b">
        <f t="shared" si="11"/>
        <v>0</v>
      </c>
      <c r="BZ5" s="11" t="b">
        <f t="shared" si="11"/>
        <v>1</v>
      </c>
      <c r="CA5" s="11" t="b">
        <f t="shared" si="11"/>
        <v>0</v>
      </c>
      <c r="CB5" s="11" t="b">
        <f t="shared" si="11"/>
        <v>0</v>
      </c>
      <c r="CC5" s="11" t="b">
        <f t="shared" si="11"/>
        <v>0</v>
      </c>
      <c r="CD5" s="11" t="b">
        <f t="shared" si="11"/>
        <v>0</v>
      </c>
      <c r="CE5" s="11" t="b">
        <f t="shared" si="11"/>
        <v>0</v>
      </c>
      <c r="CF5" s="11" t="b">
        <f t="shared" si="11"/>
        <v>0</v>
      </c>
      <c r="CG5" s="11" t="b">
        <f t="shared" si="11"/>
        <v>0</v>
      </c>
      <c r="CH5" s="11" t="b">
        <f t="shared" si="11"/>
        <v>0</v>
      </c>
      <c r="CI5" s="11" t="b">
        <f t="shared" si="11"/>
        <v>0</v>
      </c>
      <c r="CJ5" s="11" t="b">
        <f t="shared" si="12"/>
        <v>0</v>
      </c>
      <c r="CK5" s="11" t="b">
        <f t="shared" si="13"/>
        <v>0</v>
      </c>
      <c r="CL5" s="11" t="b">
        <f t="shared" si="14"/>
        <v>0</v>
      </c>
    </row>
    <row r="6" spans="1:91">
      <c r="A6" t="s">
        <v>303</v>
      </c>
      <c r="B6" t="s">
        <v>304</v>
      </c>
      <c r="C6" t="s">
        <v>281</v>
      </c>
      <c r="D6" t="s">
        <v>70</v>
      </c>
      <c r="E6" t="s">
        <v>144</v>
      </c>
      <c r="F6" t="s">
        <v>83</v>
      </c>
      <c r="G6" t="s">
        <v>96</v>
      </c>
      <c r="H6" t="s">
        <v>305</v>
      </c>
      <c r="I6" t="str">
        <f t="shared" si="5"/>
        <v>I'm Irish. I live in Ireland.</v>
      </c>
      <c r="J6" t="s">
        <v>74</v>
      </c>
      <c r="K6" t="s">
        <v>60</v>
      </c>
      <c r="L6">
        <v>2</v>
      </c>
      <c r="M6">
        <v>2</v>
      </c>
      <c r="N6">
        <v>5</v>
      </c>
      <c r="O6">
        <v>3</v>
      </c>
      <c r="P6">
        <v>5</v>
      </c>
      <c r="Q6">
        <v>5</v>
      </c>
      <c r="R6">
        <v>4</v>
      </c>
      <c r="S6">
        <v>0</v>
      </c>
      <c r="U6">
        <v>4</v>
      </c>
      <c r="V6">
        <v>3</v>
      </c>
      <c r="W6">
        <v>4</v>
      </c>
      <c r="X6">
        <v>5</v>
      </c>
      <c r="Y6">
        <v>5</v>
      </c>
      <c r="Z6">
        <v>5</v>
      </c>
      <c r="AA6">
        <v>6</v>
      </c>
      <c r="AB6">
        <v>4</v>
      </c>
      <c r="AC6">
        <v>1</v>
      </c>
      <c r="AD6">
        <v>5</v>
      </c>
      <c r="AE6" s="35">
        <v>2</v>
      </c>
      <c r="AF6">
        <v>3</v>
      </c>
      <c r="AG6">
        <v>4</v>
      </c>
      <c r="AH6">
        <v>2</v>
      </c>
      <c r="AI6">
        <v>6</v>
      </c>
      <c r="AJ6">
        <v>0</v>
      </c>
      <c r="AK6">
        <v>4</v>
      </c>
      <c r="AL6">
        <v>5</v>
      </c>
      <c r="AM6">
        <v>1</v>
      </c>
      <c r="AN6">
        <v>0</v>
      </c>
      <c r="AO6">
        <v>1</v>
      </c>
      <c r="AP6">
        <v>0</v>
      </c>
      <c r="AQ6">
        <v>0</v>
      </c>
      <c r="AR6">
        <v>6</v>
      </c>
      <c r="AS6">
        <v>6</v>
      </c>
      <c r="AT6">
        <f t="shared" si="0"/>
        <v>3.25</v>
      </c>
      <c r="AU6">
        <f t="shared" si="6"/>
        <v>1</v>
      </c>
      <c r="AV6">
        <f t="shared" si="1"/>
        <v>4.625</v>
      </c>
      <c r="AW6">
        <f t="shared" si="7"/>
        <v>1</v>
      </c>
      <c r="AX6" t="s">
        <v>297</v>
      </c>
      <c r="AY6" t="s">
        <v>245</v>
      </c>
      <c r="AZ6" t="s">
        <v>306</v>
      </c>
      <c r="BA6">
        <v>0</v>
      </c>
      <c r="BB6" t="s">
        <v>1100</v>
      </c>
      <c r="BC6" t="str">
        <f t="shared" si="2"/>
        <v>no dialog file</v>
      </c>
      <c r="BD6">
        <v>1</v>
      </c>
      <c r="BE6">
        <v>2</v>
      </c>
      <c r="BF6">
        <f t="shared" si="8"/>
        <v>1</v>
      </c>
      <c r="BG6" t="s">
        <v>307</v>
      </c>
      <c r="BH6" t="s">
        <v>308</v>
      </c>
      <c r="BI6">
        <v>1.4363425925925925E-2</v>
      </c>
      <c r="BJ6" t="s">
        <v>309</v>
      </c>
      <c r="BK6" s="5" t="s">
        <v>1051</v>
      </c>
      <c r="BL6" s="5" t="s">
        <v>1150</v>
      </c>
      <c r="BM6" s="11" t="b">
        <f t="shared" si="3"/>
        <v>0</v>
      </c>
      <c r="BN6" s="11" t="b">
        <f t="shared" si="3"/>
        <v>0</v>
      </c>
      <c r="BO6" s="11" t="b">
        <f t="shared" si="3"/>
        <v>0</v>
      </c>
      <c r="BP6" s="11" t="b">
        <f t="shared" si="3"/>
        <v>1</v>
      </c>
      <c r="BQ6" s="11" t="b">
        <f t="shared" si="3"/>
        <v>0</v>
      </c>
      <c r="BR6" s="11" t="b">
        <f t="shared" si="3"/>
        <v>0</v>
      </c>
      <c r="BS6" s="5" t="s">
        <v>1043</v>
      </c>
      <c r="BU6" s="11" t="b">
        <f t="shared" si="9"/>
        <v>0</v>
      </c>
      <c r="BV6" s="11" t="b">
        <f t="shared" si="10"/>
        <v>0</v>
      </c>
      <c r="BW6" s="11" t="b">
        <f t="shared" si="11"/>
        <v>0</v>
      </c>
      <c r="BX6" s="11" t="b">
        <f t="shared" si="11"/>
        <v>0</v>
      </c>
      <c r="BY6" s="11" t="b">
        <f t="shared" si="11"/>
        <v>0</v>
      </c>
      <c r="BZ6" s="11" t="b">
        <f t="shared" si="11"/>
        <v>0</v>
      </c>
      <c r="CA6" s="11" t="b">
        <f t="shared" si="11"/>
        <v>0</v>
      </c>
      <c r="CB6" s="11" t="b">
        <f t="shared" si="11"/>
        <v>0</v>
      </c>
      <c r="CC6" s="11" t="b">
        <f t="shared" si="11"/>
        <v>0</v>
      </c>
      <c r="CD6" s="11" t="b">
        <f t="shared" si="11"/>
        <v>0</v>
      </c>
      <c r="CE6" s="11" t="b">
        <f t="shared" si="11"/>
        <v>0</v>
      </c>
      <c r="CF6" s="11" t="b">
        <f t="shared" si="11"/>
        <v>0</v>
      </c>
      <c r="CG6" s="11" t="b">
        <f t="shared" si="11"/>
        <v>0</v>
      </c>
      <c r="CH6" s="11" t="b">
        <f t="shared" si="11"/>
        <v>0</v>
      </c>
      <c r="CI6" s="11" t="b">
        <f t="shared" si="11"/>
        <v>0</v>
      </c>
      <c r="CJ6" s="11" t="b">
        <f t="shared" si="12"/>
        <v>0</v>
      </c>
      <c r="CK6" s="11" t="b">
        <f t="shared" si="13"/>
        <v>0</v>
      </c>
      <c r="CL6" s="11" t="b">
        <f t="shared" si="14"/>
        <v>0</v>
      </c>
      <c r="CM6" t="s">
        <v>310</v>
      </c>
    </row>
    <row r="7" spans="1:91">
      <c r="A7" t="s">
        <v>311</v>
      </c>
      <c r="B7" t="s">
        <v>312</v>
      </c>
      <c r="C7" t="s">
        <v>281</v>
      </c>
      <c r="D7" t="s">
        <v>54</v>
      </c>
      <c r="E7" t="s">
        <v>82</v>
      </c>
      <c r="F7" t="s">
        <v>116</v>
      </c>
      <c r="G7" t="s">
        <v>96</v>
      </c>
      <c r="H7" t="s">
        <v>58</v>
      </c>
      <c r="I7" t="str">
        <f t="shared" si="5"/>
        <v>Portugal</v>
      </c>
      <c r="J7" t="s">
        <v>74</v>
      </c>
      <c r="K7" t="s">
        <v>60</v>
      </c>
      <c r="L7">
        <v>3</v>
      </c>
      <c r="M7">
        <v>3</v>
      </c>
      <c r="N7">
        <v>3</v>
      </c>
      <c r="O7">
        <v>3</v>
      </c>
      <c r="P7">
        <v>2</v>
      </c>
      <c r="Q7">
        <v>5</v>
      </c>
      <c r="R7">
        <v>3</v>
      </c>
      <c r="S7">
        <v>0</v>
      </c>
      <c r="U7">
        <v>5</v>
      </c>
      <c r="V7">
        <v>2</v>
      </c>
      <c r="W7">
        <v>2</v>
      </c>
      <c r="X7">
        <v>2</v>
      </c>
      <c r="Y7">
        <v>3</v>
      </c>
      <c r="Z7">
        <v>4</v>
      </c>
      <c r="AA7">
        <v>5</v>
      </c>
      <c r="AB7">
        <v>3</v>
      </c>
      <c r="AC7">
        <v>3</v>
      </c>
      <c r="AD7">
        <v>3</v>
      </c>
      <c r="AE7" s="35">
        <v>2</v>
      </c>
      <c r="AF7">
        <v>2</v>
      </c>
      <c r="AG7">
        <v>2</v>
      </c>
      <c r="AH7">
        <v>2</v>
      </c>
      <c r="AI7">
        <v>6</v>
      </c>
      <c r="AJ7">
        <v>3</v>
      </c>
      <c r="AK7">
        <v>4</v>
      </c>
      <c r="AL7">
        <v>3</v>
      </c>
      <c r="AM7">
        <v>3</v>
      </c>
      <c r="AN7">
        <v>3</v>
      </c>
      <c r="AO7">
        <v>3</v>
      </c>
      <c r="AP7">
        <v>3</v>
      </c>
      <c r="AQ7">
        <v>3</v>
      </c>
      <c r="AR7">
        <v>6</v>
      </c>
      <c r="AS7">
        <v>4</v>
      </c>
      <c r="AT7">
        <f t="shared" si="0"/>
        <v>3</v>
      </c>
      <c r="AU7">
        <f t="shared" si="6"/>
        <v>0</v>
      </c>
      <c r="AV7">
        <f t="shared" si="1"/>
        <v>3</v>
      </c>
      <c r="AW7">
        <f t="shared" si="7"/>
        <v>0</v>
      </c>
      <c r="AX7" t="s">
        <v>297</v>
      </c>
      <c r="AY7" t="s">
        <v>313</v>
      </c>
      <c r="AZ7" t="s">
        <v>314</v>
      </c>
      <c r="BA7">
        <v>3</v>
      </c>
      <c r="BC7">
        <f t="shared" si="2"/>
        <v>3</v>
      </c>
      <c r="BD7">
        <v>1</v>
      </c>
      <c r="BE7">
        <v>5</v>
      </c>
      <c r="BF7">
        <f t="shared" si="8"/>
        <v>1</v>
      </c>
      <c r="BG7" t="s">
        <v>315</v>
      </c>
      <c r="BH7" t="s">
        <v>316</v>
      </c>
      <c r="BI7">
        <v>7.0717592592592594E-3</v>
      </c>
      <c r="BJ7" t="s">
        <v>317</v>
      </c>
      <c r="BK7" s="5" t="s">
        <v>1044</v>
      </c>
      <c r="BM7" s="11" t="b">
        <f t="shared" si="3"/>
        <v>0</v>
      </c>
      <c r="BN7" s="11" t="b">
        <f t="shared" si="3"/>
        <v>0</v>
      </c>
      <c r="BO7" s="11" t="b">
        <f t="shared" si="3"/>
        <v>0</v>
      </c>
      <c r="BP7" s="11" t="b">
        <f t="shared" si="3"/>
        <v>0</v>
      </c>
      <c r="BQ7" s="11" t="b">
        <f t="shared" si="3"/>
        <v>0</v>
      </c>
      <c r="BR7" s="11" t="b">
        <f t="shared" si="3"/>
        <v>0</v>
      </c>
      <c r="BS7" s="5" t="s">
        <v>1045</v>
      </c>
      <c r="BT7" s="5" t="s">
        <v>1046</v>
      </c>
      <c r="BU7" s="11" t="b">
        <f t="shared" si="9"/>
        <v>0</v>
      </c>
      <c r="BV7" s="11" t="b">
        <f t="shared" si="10"/>
        <v>0</v>
      </c>
      <c r="BW7" s="11" t="b">
        <f t="shared" si="11"/>
        <v>0</v>
      </c>
      <c r="BX7" s="11" t="b">
        <f t="shared" si="11"/>
        <v>1</v>
      </c>
      <c r="BY7" s="11" t="b">
        <f t="shared" si="11"/>
        <v>0</v>
      </c>
      <c r="BZ7" s="11" t="b">
        <f t="shared" si="11"/>
        <v>0</v>
      </c>
      <c r="CA7" s="11" t="b">
        <f t="shared" si="11"/>
        <v>0</v>
      </c>
      <c r="CB7" s="11" t="b">
        <f t="shared" si="11"/>
        <v>0</v>
      </c>
      <c r="CC7" s="11" t="b">
        <f t="shared" si="11"/>
        <v>0</v>
      </c>
      <c r="CD7" s="11" t="b">
        <f t="shared" si="11"/>
        <v>0</v>
      </c>
      <c r="CE7" s="11" t="b">
        <f t="shared" si="11"/>
        <v>0</v>
      </c>
      <c r="CF7" s="11" t="b">
        <f t="shared" si="11"/>
        <v>0</v>
      </c>
      <c r="CG7" s="11" t="b">
        <f t="shared" si="11"/>
        <v>1</v>
      </c>
      <c r="CH7" s="11" t="b">
        <f t="shared" si="11"/>
        <v>0</v>
      </c>
      <c r="CI7" s="11" t="b">
        <f t="shared" si="11"/>
        <v>0</v>
      </c>
      <c r="CJ7" s="11" t="b">
        <f t="shared" si="12"/>
        <v>0</v>
      </c>
      <c r="CK7" s="11" t="b">
        <f t="shared" si="13"/>
        <v>0</v>
      </c>
      <c r="CL7" s="11" t="b">
        <f t="shared" si="14"/>
        <v>0</v>
      </c>
    </row>
    <row r="8" spans="1:91">
      <c r="A8" t="s">
        <v>318</v>
      </c>
      <c r="B8" t="s">
        <v>319</v>
      </c>
      <c r="C8" t="s">
        <v>281</v>
      </c>
      <c r="D8" t="s">
        <v>54</v>
      </c>
      <c r="E8" t="s">
        <v>82</v>
      </c>
      <c r="F8" t="s">
        <v>83</v>
      </c>
      <c r="G8" t="s">
        <v>57</v>
      </c>
      <c r="H8" t="s">
        <v>109</v>
      </c>
      <c r="I8" t="str">
        <f t="shared" si="5"/>
        <v>UK</v>
      </c>
      <c r="J8" t="s">
        <v>74</v>
      </c>
      <c r="K8" t="s">
        <v>98</v>
      </c>
      <c r="L8">
        <v>2</v>
      </c>
      <c r="M8">
        <v>3</v>
      </c>
      <c r="N8">
        <v>2</v>
      </c>
      <c r="O8">
        <v>0</v>
      </c>
      <c r="P8">
        <v>5</v>
      </c>
      <c r="Q8">
        <v>5</v>
      </c>
      <c r="R8">
        <v>4</v>
      </c>
      <c r="S8">
        <v>1</v>
      </c>
      <c r="T8">
        <v>2</v>
      </c>
      <c r="V8">
        <v>0</v>
      </c>
      <c r="W8">
        <v>6</v>
      </c>
      <c r="X8">
        <v>0</v>
      </c>
      <c r="Y8">
        <v>6</v>
      </c>
      <c r="Z8">
        <v>3</v>
      </c>
      <c r="AA8">
        <v>6</v>
      </c>
      <c r="AB8">
        <v>0</v>
      </c>
      <c r="AC8">
        <v>0</v>
      </c>
      <c r="AD8">
        <v>6</v>
      </c>
      <c r="AE8" s="35">
        <v>0</v>
      </c>
      <c r="AF8">
        <v>0</v>
      </c>
      <c r="AG8">
        <v>0</v>
      </c>
      <c r="AH8">
        <v>0</v>
      </c>
      <c r="AI8">
        <v>6</v>
      </c>
      <c r="AJ8">
        <v>0</v>
      </c>
      <c r="AK8">
        <v>6</v>
      </c>
      <c r="AL8">
        <v>3</v>
      </c>
      <c r="AM8">
        <v>1</v>
      </c>
      <c r="AN8">
        <v>0</v>
      </c>
      <c r="AO8">
        <v>0</v>
      </c>
      <c r="AP8">
        <v>0</v>
      </c>
      <c r="AQ8">
        <v>0</v>
      </c>
      <c r="AR8">
        <v>6</v>
      </c>
      <c r="AS8">
        <v>6</v>
      </c>
      <c r="AT8">
        <f t="shared" si="0"/>
        <v>1.875</v>
      </c>
      <c r="AU8">
        <f t="shared" si="6"/>
        <v>0</v>
      </c>
      <c r="AV8">
        <f t="shared" si="1"/>
        <v>3.375</v>
      </c>
      <c r="AW8">
        <f t="shared" si="7"/>
        <v>1</v>
      </c>
      <c r="AX8" t="s">
        <v>86</v>
      </c>
      <c r="AY8" t="s">
        <v>320</v>
      </c>
      <c r="AZ8" t="s">
        <v>321</v>
      </c>
      <c r="BA8">
        <v>1</v>
      </c>
      <c r="BC8">
        <f t="shared" si="2"/>
        <v>1</v>
      </c>
      <c r="BD8">
        <v>1</v>
      </c>
      <c r="BE8">
        <v>5</v>
      </c>
      <c r="BF8">
        <f t="shared" si="8"/>
        <v>1</v>
      </c>
      <c r="BG8" t="s">
        <v>106</v>
      </c>
      <c r="BH8" t="s">
        <v>90</v>
      </c>
      <c r="BI8">
        <v>3.7384259259259263E-3</v>
      </c>
      <c r="BJ8" t="s">
        <v>322</v>
      </c>
      <c r="BK8" s="5" t="s">
        <v>1042</v>
      </c>
      <c r="BM8" s="11" t="b">
        <f t="shared" si="3"/>
        <v>0</v>
      </c>
      <c r="BN8" s="11" t="b">
        <f t="shared" si="3"/>
        <v>0</v>
      </c>
      <c r="BO8" s="11" t="b">
        <f t="shared" si="3"/>
        <v>0</v>
      </c>
      <c r="BP8" s="11" t="b">
        <f t="shared" si="3"/>
        <v>0</v>
      </c>
      <c r="BQ8" s="11" t="b">
        <f t="shared" si="3"/>
        <v>0</v>
      </c>
      <c r="BR8" s="11" t="b">
        <f t="shared" si="3"/>
        <v>0</v>
      </c>
      <c r="BS8" s="5" t="s">
        <v>1047</v>
      </c>
      <c r="BT8" s="5" t="s">
        <v>1048</v>
      </c>
      <c r="BU8" s="11" t="b">
        <f t="shared" si="9"/>
        <v>0</v>
      </c>
      <c r="BV8" s="11" t="b">
        <f t="shared" si="10"/>
        <v>0</v>
      </c>
      <c r="BW8" s="11" t="b">
        <f t="shared" si="11"/>
        <v>1</v>
      </c>
      <c r="BX8" s="11" t="b">
        <f t="shared" si="11"/>
        <v>0</v>
      </c>
      <c r="BY8" s="11" t="b">
        <f t="shared" si="11"/>
        <v>0</v>
      </c>
      <c r="BZ8" s="11" t="b">
        <f t="shared" si="11"/>
        <v>0</v>
      </c>
      <c r="CA8" s="11" t="b">
        <f t="shared" si="11"/>
        <v>0</v>
      </c>
      <c r="CB8" s="11" t="b">
        <f t="shared" si="11"/>
        <v>0</v>
      </c>
      <c r="CC8" s="11" t="b">
        <f t="shared" si="11"/>
        <v>0</v>
      </c>
      <c r="CD8" s="11" t="b">
        <f t="shared" si="11"/>
        <v>0</v>
      </c>
      <c r="CE8" s="11" t="b">
        <f t="shared" si="11"/>
        <v>0</v>
      </c>
      <c r="CF8" s="11" t="b">
        <f t="shared" si="11"/>
        <v>0</v>
      </c>
      <c r="CG8" s="11" t="b">
        <f t="shared" si="11"/>
        <v>0</v>
      </c>
      <c r="CH8" s="11" t="b">
        <f t="shared" si="11"/>
        <v>0</v>
      </c>
      <c r="CI8" s="11" t="b">
        <f t="shared" si="11"/>
        <v>0</v>
      </c>
      <c r="CJ8" s="11" t="b">
        <f t="shared" si="12"/>
        <v>0</v>
      </c>
      <c r="CK8" s="11" t="b">
        <f t="shared" si="13"/>
        <v>0</v>
      </c>
      <c r="CL8" s="11" t="b">
        <f t="shared" si="14"/>
        <v>0</v>
      </c>
    </row>
    <row r="9" spans="1:91">
      <c r="A9" t="s">
        <v>323</v>
      </c>
      <c r="B9" t="s">
        <v>324</v>
      </c>
      <c r="C9" t="s">
        <v>281</v>
      </c>
      <c r="D9" t="s">
        <v>70</v>
      </c>
      <c r="E9" t="s">
        <v>144</v>
      </c>
      <c r="F9" t="s">
        <v>56</v>
      </c>
      <c r="G9" t="s">
        <v>72</v>
      </c>
      <c r="H9" t="s">
        <v>325</v>
      </c>
      <c r="I9" t="str">
        <f t="shared" si="5"/>
        <v>Germany</v>
      </c>
      <c r="J9" t="s">
        <v>59</v>
      </c>
      <c r="K9" t="s">
        <v>60</v>
      </c>
      <c r="L9">
        <v>1</v>
      </c>
      <c r="M9">
        <v>2</v>
      </c>
      <c r="N9">
        <v>2</v>
      </c>
      <c r="O9">
        <v>3</v>
      </c>
      <c r="P9">
        <v>4</v>
      </c>
      <c r="Q9">
        <v>4</v>
      </c>
      <c r="R9">
        <v>4</v>
      </c>
      <c r="S9">
        <v>0</v>
      </c>
      <c r="U9">
        <v>4</v>
      </c>
      <c r="V9">
        <v>4</v>
      </c>
      <c r="W9">
        <v>4</v>
      </c>
      <c r="X9">
        <v>3</v>
      </c>
      <c r="Y9">
        <v>5</v>
      </c>
      <c r="Z9">
        <v>4</v>
      </c>
      <c r="AA9">
        <v>6</v>
      </c>
      <c r="AB9">
        <v>3</v>
      </c>
      <c r="AC9">
        <v>3</v>
      </c>
      <c r="AD9">
        <v>3</v>
      </c>
      <c r="AE9" s="35">
        <v>5</v>
      </c>
      <c r="AF9">
        <v>5</v>
      </c>
      <c r="AG9">
        <v>3</v>
      </c>
      <c r="AH9">
        <v>3</v>
      </c>
      <c r="AI9">
        <v>5</v>
      </c>
      <c r="AJ9">
        <v>5</v>
      </c>
      <c r="AK9">
        <v>3</v>
      </c>
      <c r="AL9">
        <v>3</v>
      </c>
      <c r="AM9">
        <v>4</v>
      </c>
      <c r="AN9">
        <v>4</v>
      </c>
      <c r="AO9">
        <v>4</v>
      </c>
      <c r="AP9">
        <v>4</v>
      </c>
      <c r="AQ9">
        <v>4</v>
      </c>
      <c r="AR9">
        <v>6</v>
      </c>
      <c r="AS9">
        <v>4</v>
      </c>
      <c r="AT9">
        <f t="shared" si="0"/>
        <v>4</v>
      </c>
      <c r="AU9">
        <f t="shared" si="6"/>
        <v>1</v>
      </c>
      <c r="AV9">
        <f t="shared" si="1"/>
        <v>4</v>
      </c>
      <c r="AW9">
        <f t="shared" si="7"/>
        <v>1</v>
      </c>
      <c r="AX9" t="s">
        <v>282</v>
      </c>
      <c r="AY9" t="s">
        <v>326</v>
      </c>
      <c r="AZ9" t="s">
        <v>327</v>
      </c>
      <c r="BA9">
        <v>1</v>
      </c>
      <c r="BC9">
        <f t="shared" si="2"/>
        <v>1</v>
      </c>
      <c r="BD9">
        <v>1</v>
      </c>
      <c r="BE9">
        <v>3</v>
      </c>
      <c r="BF9">
        <f t="shared" si="8"/>
        <v>1</v>
      </c>
      <c r="BG9" t="s">
        <v>285</v>
      </c>
      <c r="BH9" t="s">
        <v>286</v>
      </c>
      <c r="BI9" s="1">
        <v>6.4699074074074069E-3</v>
      </c>
      <c r="BJ9" t="s">
        <v>328</v>
      </c>
      <c r="BK9" s="5" t="s">
        <v>1051</v>
      </c>
      <c r="BL9" s="5" t="s">
        <v>1145</v>
      </c>
      <c r="BM9" s="11" t="b">
        <f t="shared" si="3"/>
        <v>0</v>
      </c>
      <c r="BN9" s="11" t="b">
        <f t="shared" si="3"/>
        <v>0</v>
      </c>
      <c r="BO9" s="11" t="b">
        <f t="shared" si="3"/>
        <v>0</v>
      </c>
      <c r="BP9" s="11" t="b">
        <f t="shared" si="3"/>
        <v>0</v>
      </c>
      <c r="BQ9" s="11" t="b">
        <f t="shared" si="3"/>
        <v>0</v>
      </c>
      <c r="BR9" s="11" t="b">
        <f t="shared" si="3"/>
        <v>0</v>
      </c>
      <c r="BS9" s="5" t="s">
        <v>1049</v>
      </c>
      <c r="BU9" s="11" t="b">
        <f t="shared" si="9"/>
        <v>0</v>
      </c>
      <c r="BV9" s="11" t="b">
        <f t="shared" si="10"/>
        <v>1</v>
      </c>
      <c r="BW9" s="11" t="b">
        <f t="shared" si="11"/>
        <v>0</v>
      </c>
      <c r="BX9" s="11" t="b">
        <f t="shared" si="11"/>
        <v>0</v>
      </c>
      <c r="BY9" s="11" t="b">
        <f t="shared" si="11"/>
        <v>0</v>
      </c>
      <c r="BZ9" s="11" t="b">
        <f t="shared" si="11"/>
        <v>0</v>
      </c>
      <c r="CA9" s="11" t="b">
        <f t="shared" si="11"/>
        <v>0</v>
      </c>
      <c r="CB9" s="11" t="b">
        <f t="shared" si="11"/>
        <v>0</v>
      </c>
      <c r="CC9" s="11" t="b">
        <f t="shared" si="11"/>
        <v>0</v>
      </c>
      <c r="CD9" s="11" t="b">
        <f t="shared" si="11"/>
        <v>0</v>
      </c>
      <c r="CE9" s="11" t="b">
        <f t="shared" si="11"/>
        <v>0</v>
      </c>
      <c r="CF9" s="11" t="b">
        <f t="shared" si="11"/>
        <v>0</v>
      </c>
      <c r="CG9" s="11" t="b">
        <f t="shared" si="11"/>
        <v>0</v>
      </c>
      <c r="CH9" s="11" t="b">
        <f t="shared" si="11"/>
        <v>0</v>
      </c>
      <c r="CI9" s="11" t="b">
        <f t="shared" si="11"/>
        <v>0</v>
      </c>
      <c r="CJ9" s="11" t="b">
        <f t="shared" si="12"/>
        <v>0</v>
      </c>
      <c r="CK9" s="11" t="b">
        <f t="shared" si="13"/>
        <v>0</v>
      </c>
      <c r="CL9" s="11" t="b">
        <f t="shared" si="14"/>
        <v>0</v>
      </c>
    </row>
    <row r="10" spans="1:91">
      <c r="A10" t="s">
        <v>329</v>
      </c>
      <c r="B10" t="s">
        <v>330</v>
      </c>
      <c r="C10" t="s">
        <v>281</v>
      </c>
      <c r="D10" t="s">
        <v>54</v>
      </c>
      <c r="E10" t="s">
        <v>82</v>
      </c>
      <c r="F10" t="s">
        <v>116</v>
      </c>
      <c r="G10" t="s">
        <v>72</v>
      </c>
      <c r="H10" t="s">
        <v>58</v>
      </c>
      <c r="I10" t="str">
        <f t="shared" si="5"/>
        <v>Portugal</v>
      </c>
      <c r="J10" t="s">
        <v>74</v>
      </c>
      <c r="K10" t="s">
        <v>60</v>
      </c>
      <c r="L10">
        <v>2</v>
      </c>
      <c r="M10">
        <v>2</v>
      </c>
      <c r="N10">
        <v>5</v>
      </c>
      <c r="O10">
        <v>1</v>
      </c>
      <c r="P10">
        <v>6</v>
      </c>
      <c r="Q10">
        <v>5</v>
      </c>
      <c r="R10">
        <v>5</v>
      </c>
      <c r="S10">
        <v>0</v>
      </c>
      <c r="U10">
        <v>5</v>
      </c>
      <c r="V10">
        <v>2</v>
      </c>
      <c r="W10">
        <v>5</v>
      </c>
      <c r="X10">
        <v>2</v>
      </c>
      <c r="Y10">
        <v>4</v>
      </c>
      <c r="Z10">
        <v>5</v>
      </c>
      <c r="AA10">
        <v>5</v>
      </c>
      <c r="AB10">
        <v>1</v>
      </c>
      <c r="AC10">
        <v>4</v>
      </c>
      <c r="AD10">
        <v>2</v>
      </c>
      <c r="AE10" s="35">
        <v>4</v>
      </c>
      <c r="AF10">
        <v>5</v>
      </c>
      <c r="AG10">
        <v>2</v>
      </c>
      <c r="AH10">
        <v>3</v>
      </c>
      <c r="AI10">
        <v>2</v>
      </c>
      <c r="AJ10">
        <v>3</v>
      </c>
      <c r="AK10">
        <v>4</v>
      </c>
      <c r="AL10">
        <v>5</v>
      </c>
      <c r="AM10">
        <v>1</v>
      </c>
      <c r="AN10">
        <v>2</v>
      </c>
      <c r="AO10">
        <v>1</v>
      </c>
      <c r="AP10">
        <v>1</v>
      </c>
      <c r="AQ10">
        <v>1</v>
      </c>
      <c r="AR10">
        <v>6</v>
      </c>
      <c r="AS10">
        <v>6</v>
      </c>
      <c r="AT10">
        <f t="shared" si="0"/>
        <v>3.5</v>
      </c>
      <c r="AU10">
        <f t="shared" si="6"/>
        <v>1</v>
      </c>
      <c r="AV10">
        <f t="shared" si="1"/>
        <v>3.25</v>
      </c>
      <c r="AW10">
        <f t="shared" si="7"/>
        <v>1</v>
      </c>
      <c r="AX10" t="s">
        <v>86</v>
      </c>
      <c r="AY10" t="s">
        <v>331</v>
      </c>
      <c r="AZ10" t="s">
        <v>332</v>
      </c>
      <c r="BA10">
        <v>0</v>
      </c>
      <c r="BB10">
        <v>1</v>
      </c>
      <c r="BC10">
        <f t="shared" si="2"/>
        <v>1</v>
      </c>
      <c r="BD10">
        <v>1</v>
      </c>
      <c r="BE10">
        <v>1</v>
      </c>
      <c r="BF10">
        <f t="shared" si="8"/>
        <v>0</v>
      </c>
      <c r="BG10" t="s">
        <v>106</v>
      </c>
      <c r="BH10" t="s">
        <v>90</v>
      </c>
      <c r="BI10" s="1">
        <v>4.0046296296296297E-3</v>
      </c>
      <c r="BK10" s="5" t="s">
        <v>1041</v>
      </c>
      <c r="BM10" s="11" t="b">
        <f t="shared" si="3"/>
        <v>0</v>
      </c>
      <c r="BN10" s="11" t="b">
        <f t="shared" si="3"/>
        <v>0</v>
      </c>
      <c r="BO10" s="11" t="b">
        <f t="shared" si="3"/>
        <v>0</v>
      </c>
      <c r="BP10" s="11" t="b">
        <f t="shared" si="3"/>
        <v>0</v>
      </c>
      <c r="BQ10" s="11" t="b">
        <f t="shared" si="3"/>
        <v>0</v>
      </c>
      <c r="BR10" s="11" t="b">
        <f t="shared" si="3"/>
        <v>0</v>
      </c>
      <c r="BU10" s="11" t="b">
        <f t="shared" si="9"/>
        <v>0</v>
      </c>
      <c r="BV10" s="11" t="b">
        <f t="shared" si="10"/>
        <v>0</v>
      </c>
      <c r="BW10" s="11" t="b">
        <f t="shared" si="11"/>
        <v>0</v>
      </c>
      <c r="BX10" s="11" t="b">
        <f t="shared" si="11"/>
        <v>0</v>
      </c>
      <c r="BY10" s="11" t="b">
        <f t="shared" si="11"/>
        <v>0</v>
      </c>
      <c r="BZ10" s="11" t="b">
        <f t="shared" si="11"/>
        <v>0</v>
      </c>
      <c r="CA10" s="11" t="b">
        <f t="shared" si="11"/>
        <v>0</v>
      </c>
      <c r="CB10" s="11" t="b">
        <f t="shared" si="11"/>
        <v>0</v>
      </c>
      <c r="CC10" s="11" t="b">
        <f t="shared" si="11"/>
        <v>0</v>
      </c>
      <c r="CD10" s="11" t="b">
        <f t="shared" si="11"/>
        <v>0</v>
      </c>
      <c r="CE10" s="11" t="b">
        <f t="shared" si="11"/>
        <v>0</v>
      </c>
      <c r="CF10" s="11" t="b">
        <f t="shared" si="11"/>
        <v>0</v>
      </c>
      <c r="CG10" s="11" t="b">
        <f t="shared" si="11"/>
        <v>0</v>
      </c>
      <c r="CH10" s="11" t="b">
        <f t="shared" si="11"/>
        <v>0</v>
      </c>
      <c r="CI10" s="11" t="b">
        <f t="shared" si="11"/>
        <v>0</v>
      </c>
      <c r="CJ10" s="11" t="b">
        <f t="shared" si="12"/>
        <v>0</v>
      </c>
      <c r="CK10" s="11" t="b">
        <f t="shared" si="13"/>
        <v>0</v>
      </c>
      <c r="CL10" s="11" t="b">
        <f t="shared" si="14"/>
        <v>0</v>
      </c>
    </row>
    <row r="11" spans="1:91">
      <c r="A11" t="s">
        <v>333</v>
      </c>
      <c r="B11" t="s">
        <v>334</v>
      </c>
      <c r="C11" t="s">
        <v>281</v>
      </c>
      <c r="D11" t="s">
        <v>70</v>
      </c>
      <c r="E11" t="s">
        <v>144</v>
      </c>
      <c r="F11" t="s">
        <v>83</v>
      </c>
      <c r="G11" t="s">
        <v>72</v>
      </c>
      <c r="H11" t="s">
        <v>73</v>
      </c>
      <c r="I11" t="str">
        <f t="shared" si="5"/>
        <v>USA</v>
      </c>
      <c r="J11" t="s">
        <v>74</v>
      </c>
      <c r="K11" t="s">
        <v>60</v>
      </c>
      <c r="L11">
        <v>3</v>
      </c>
      <c r="M11">
        <v>3</v>
      </c>
      <c r="N11">
        <v>2</v>
      </c>
      <c r="O11">
        <v>4</v>
      </c>
      <c r="P11">
        <v>5</v>
      </c>
      <c r="Q11">
        <v>4</v>
      </c>
      <c r="R11">
        <v>5</v>
      </c>
      <c r="S11">
        <v>1</v>
      </c>
      <c r="T11">
        <v>3</v>
      </c>
      <c r="V11">
        <v>5</v>
      </c>
      <c r="W11">
        <v>5</v>
      </c>
      <c r="X11">
        <v>5</v>
      </c>
      <c r="Y11">
        <v>6</v>
      </c>
      <c r="Z11">
        <v>5</v>
      </c>
      <c r="AA11">
        <v>6</v>
      </c>
      <c r="AB11">
        <v>4</v>
      </c>
      <c r="AC11">
        <v>2</v>
      </c>
      <c r="AD11">
        <v>4</v>
      </c>
      <c r="AE11" s="35">
        <v>5</v>
      </c>
      <c r="AF11">
        <v>2</v>
      </c>
      <c r="AG11">
        <v>6</v>
      </c>
      <c r="AH11">
        <v>6</v>
      </c>
      <c r="AI11">
        <v>6</v>
      </c>
      <c r="AJ11">
        <v>6</v>
      </c>
      <c r="AK11">
        <v>6</v>
      </c>
      <c r="AL11">
        <v>5</v>
      </c>
      <c r="AM11">
        <v>6</v>
      </c>
      <c r="AN11">
        <v>6</v>
      </c>
      <c r="AO11">
        <v>6</v>
      </c>
      <c r="AP11">
        <v>6</v>
      </c>
      <c r="AQ11">
        <v>6</v>
      </c>
      <c r="AR11">
        <v>6</v>
      </c>
      <c r="AS11">
        <v>5</v>
      </c>
      <c r="AT11">
        <f t="shared" si="0"/>
        <v>5.25</v>
      </c>
      <c r="AU11">
        <f t="shared" si="6"/>
        <v>1</v>
      </c>
      <c r="AV11">
        <f t="shared" si="1"/>
        <v>5</v>
      </c>
      <c r="AW11">
        <f t="shared" si="7"/>
        <v>1</v>
      </c>
      <c r="AX11" t="s">
        <v>297</v>
      </c>
      <c r="AY11" t="s">
        <v>335</v>
      </c>
      <c r="AZ11" t="s">
        <v>336</v>
      </c>
      <c r="BA11">
        <v>1</v>
      </c>
      <c r="BC11">
        <f t="shared" si="2"/>
        <v>1</v>
      </c>
      <c r="BD11">
        <v>1</v>
      </c>
      <c r="BE11">
        <v>1</v>
      </c>
      <c r="BF11">
        <f t="shared" si="8"/>
        <v>0</v>
      </c>
      <c r="BG11" t="s">
        <v>300</v>
      </c>
      <c r="BH11" t="s">
        <v>301</v>
      </c>
      <c r="BI11" s="1">
        <v>4.1203703703703706E-3</v>
      </c>
      <c r="BJ11" t="s">
        <v>337</v>
      </c>
      <c r="BK11" s="5" t="s">
        <v>1051</v>
      </c>
      <c r="BL11" s="5" t="s">
        <v>1146</v>
      </c>
      <c r="BM11" s="11" t="b">
        <f t="shared" si="3"/>
        <v>0</v>
      </c>
      <c r="BN11" s="11" t="b">
        <f t="shared" si="3"/>
        <v>0</v>
      </c>
      <c r="BO11" s="11" t="b">
        <f t="shared" si="3"/>
        <v>0</v>
      </c>
      <c r="BP11" s="11" t="b">
        <f t="shared" si="3"/>
        <v>0</v>
      </c>
      <c r="BQ11" s="11" t="b">
        <f t="shared" si="3"/>
        <v>0</v>
      </c>
      <c r="BR11" s="11" t="b">
        <f t="shared" si="3"/>
        <v>0</v>
      </c>
      <c r="BS11" s="5" t="s">
        <v>1052</v>
      </c>
      <c r="BT11" s="5" t="s">
        <v>1053</v>
      </c>
      <c r="BU11" s="11" t="b">
        <f t="shared" si="9"/>
        <v>0</v>
      </c>
      <c r="BV11" s="11" t="b">
        <f t="shared" si="10"/>
        <v>0</v>
      </c>
      <c r="BW11" s="11" t="b">
        <f t="shared" si="11"/>
        <v>0</v>
      </c>
      <c r="BX11" s="11" t="b">
        <f t="shared" si="11"/>
        <v>0</v>
      </c>
      <c r="BY11" s="11" t="b">
        <f t="shared" si="11"/>
        <v>0</v>
      </c>
      <c r="BZ11" s="11" t="b">
        <f t="shared" si="11"/>
        <v>0</v>
      </c>
      <c r="CA11" s="11" t="b">
        <f t="shared" si="11"/>
        <v>0</v>
      </c>
      <c r="CB11" s="11" t="b">
        <f t="shared" si="11"/>
        <v>0</v>
      </c>
      <c r="CC11" s="11" t="b">
        <f t="shared" si="11"/>
        <v>0</v>
      </c>
      <c r="CD11" s="11" t="b">
        <f t="shared" si="11"/>
        <v>0</v>
      </c>
      <c r="CE11" s="11" t="b">
        <f t="shared" si="11"/>
        <v>0</v>
      </c>
      <c r="CF11" s="11" t="b">
        <f t="shared" si="11"/>
        <v>0</v>
      </c>
      <c r="CG11" s="11" t="b">
        <f t="shared" si="11"/>
        <v>1</v>
      </c>
      <c r="CH11" s="11" t="b">
        <f t="shared" si="11"/>
        <v>0</v>
      </c>
      <c r="CI11" s="11" t="b">
        <f t="shared" si="11"/>
        <v>0</v>
      </c>
      <c r="CJ11" s="11" t="b">
        <f t="shared" si="12"/>
        <v>0</v>
      </c>
      <c r="CK11" s="11" t="b">
        <f t="shared" si="13"/>
        <v>0</v>
      </c>
      <c r="CL11" s="11" t="b">
        <f t="shared" si="14"/>
        <v>0</v>
      </c>
      <c r="CM11" t="s">
        <v>338</v>
      </c>
    </row>
    <row r="12" spans="1:91">
      <c r="A12" t="s">
        <v>339</v>
      </c>
      <c r="B12" t="s">
        <v>340</v>
      </c>
      <c r="C12" t="s">
        <v>281</v>
      </c>
      <c r="D12" t="s">
        <v>54</v>
      </c>
      <c r="E12" t="s">
        <v>144</v>
      </c>
      <c r="F12" t="s">
        <v>116</v>
      </c>
      <c r="G12" t="s">
        <v>96</v>
      </c>
      <c r="H12" t="s">
        <v>125</v>
      </c>
      <c r="I12" t="str">
        <f t="shared" si="5"/>
        <v>United Kingdom</v>
      </c>
      <c r="J12" t="s">
        <v>74</v>
      </c>
      <c r="K12" t="s">
        <v>98</v>
      </c>
      <c r="L12">
        <v>4</v>
      </c>
      <c r="M12">
        <v>1</v>
      </c>
      <c r="N12">
        <v>5</v>
      </c>
      <c r="O12">
        <v>1</v>
      </c>
      <c r="P12">
        <v>3</v>
      </c>
      <c r="Q12">
        <v>4</v>
      </c>
      <c r="R12">
        <v>5</v>
      </c>
      <c r="S12">
        <v>1</v>
      </c>
      <c r="T12">
        <v>2</v>
      </c>
      <c r="V12">
        <v>4</v>
      </c>
      <c r="W12">
        <v>5</v>
      </c>
      <c r="X12">
        <v>4</v>
      </c>
      <c r="Y12">
        <v>3</v>
      </c>
      <c r="Z12">
        <v>2</v>
      </c>
      <c r="AA12">
        <v>5</v>
      </c>
      <c r="AB12">
        <v>2</v>
      </c>
      <c r="AC12">
        <v>4</v>
      </c>
      <c r="AD12">
        <v>2</v>
      </c>
      <c r="AE12" s="35">
        <v>5</v>
      </c>
      <c r="AF12">
        <v>5</v>
      </c>
      <c r="AG12">
        <v>1</v>
      </c>
      <c r="AH12">
        <v>5</v>
      </c>
      <c r="AI12">
        <v>6</v>
      </c>
      <c r="AJ12">
        <v>5</v>
      </c>
      <c r="AK12">
        <v>5</v>
      </c>
      <c r="AL12">
        <v>1</v>
      </c>
      <c r="AM12">
        <v>4</v>
      </c>
      <c r="AN12">
        <v>3</v>
      </c>
      <c r="AO12">
        <v>4</v>
      </c>
      <c r="AP12">
        <v>1</v>
      </c>
      <c r="AQ12">
        <v>1</v>
      </c>
      <c r="AR12">
        <v>6</v>
      </c>
      <c r="AS12">
        <v>5</v>
      </c>
      <c r="AT12">
        <f t="shared" si="0"/>
        <v>4.125</v>
      </c>
      <c r="AU12">
        <f t="shared" si="6"/>
        <v>1</v>
      </c>
      <c r="AV12">
        <f t="shared" si="1"/>
        <v>3.375</v>
      </c>
      <c r="AW12">
        <f t="shared" si="7"/>
        <v>1</v>
      </c>
      <c r="AX12" t="s">
        <v>341</v>
      </c>
      <c r="AY12" t="s">
        <v>342</v>
      </c>
      <c r="AZ12" t="s">
        <v>343</v>
      </c>
      <c r="BA12">
        <v>1</v>
      </c>
      <c r="BC12">
        <f t="shared" si="2"/>
        <v>1</v>
      </c>
      <c r="BD12">
        <v>1</v>
      </c>
      <c r="BE12">
        <v>3</v>
      </c>
      <c r="BF12">
        <f t="shared" si="8"/>
        <v>1</v>
      </c>
      <c r="BG12" t="s">
        <v>344</v>
      </c>
      <c r="BH12" t="s">
        <v>308</v>
      </c>
      <c r="BI12" s="1">
        <v>7.5000000000000006E-3</v>
      </c>
      <c r="BK12" s="5" t="s">
        <v>1041</v>
      </c>
      <c r="BM12" s="11" t="b">
        <f t="shared" si="3"/>
        <v>0</v>
      </c>
      <c r="BN12" s="11" t="b">
        <f t="shared" si="3"/>
        <v>0</v>
      </c>
      <c r="BO12" s="11" t="b">
        <f t="shared" si="3"/>
        <v>0</v>
      </c>
      <c r="BP12" s="11" t="b">
        <f t="shared" si="3"/>
        <v>0</v>
      </c>
      <c r="BQ12" s="11" t="b">
        <f t="shared" si="3"/>
        <v>0</v>
      </c>
      <c r="BR12" s="11" t="b">
        <f t="shared" si="3"/>
        <v>0</v>
      </c>
      <c r="BU12" s="11" t="b">
        <f t="shared" si="9"/>
        <v>0</v>
      </c>
      <c r="BV12" s="11" t="b">
        <f t="shared" si="10"/>
        <v>0</v>
      </c>
      <c r="BW12" s="11" t="b">
        <f t="shared" si="11"/>
        <v>0</v>
      </c>
      <c r="BX12" s="11" t="b">
        <f t="shared" si="11"/>
        <v>0</v>
      </c>
      <c r="BY12" s="11" t="b">
        <f t="shared" si="11"/>
        <v>0</v>
      </c>
      <c r="BZ12" s="11" t="b">
        <f t="shared" si="11"/>
        <v>0</v>
      </c>
      <c r="CA12" s="11" t="b">
        <f t="shared" si="11"/>
        <v>0</v>
      </c>
      <c r="CB12" s="11" t="b">
        <f t="shared" si="11"/>
        <v>0</v>
      </c>
      <c r="CC12" s="11" t="b">
        <f t="shared" si="11"/>
        <v>0</v>
      </c>
      <c r="CD12" s="11" t="b">
        <f t="shared" si="11"/>
        <v>0</v>
      </c>
      <c r="CE12" s="11" t="b">
        <f t="shared" si="11"/>
        <v>0</v>
      </c>
      <c r="CF12" s="11" t="b">
        <f t="shared" si="11"/>
        <v>0</v>
      </c>
      <c r="CG12" s="11" t="b">
        <f t="shared" si="11"/>
        <v>0</v>
      </c>
      <c r="CH12" s="11" t="b">
        <f t="shared" si="11"/>
        <v>0</v>
      </c>
      <c r="CI12" s="11" t="b">
        <f t="shared" si="11"/>
        <v>0</v>
      </c>
      <c r="CJ12" s="11" t="b">
        <f t="shared" si="12"/>
        <v>0</v>
      </c>
      <c r="CK12" s="11" t="b">
        <f t="shared" si="13"/>
        <v>0</v>
      </c>
      <c r="CL12" s="11" t="b">
        <f t="shared" si="14"/>
        <v>0</v>
      </c>
    </row>
    <row r="13" spans="1:91">
      <c r="A13" t="s">
        <v>345</v>
      </c>
      <c r="B13" t="s">
        <v>346</v>
      </c>
      <c r="C13" t="s">
        <v>281</v>
      </c>
      <c r="D13" t="s">
        <v>54</v>
      </c>
      <c r="E13" t="s">
        <v>144</v>
      </c>
      <c r="F13" t="s">
        <v>116</v>
      </c>
      <c r="G13" t="s">
        <v>347</v>
      </c>
      <c r="H13" t="s">
        <v>58</v>
      </c>
      <c r="I13" t="str">
        <f t="shared" si="5"/>
        <v>Portugal</v>
      </c>
      <c r="J13" t="s">
        <v>59</v>
      </c>
      <c r="K13" t="s">
        <v>60</v>
      </c>
      <c r="L13">
        <v>1</v>
      </c>
      <c r="M13">
        <v>6</v>
      </c>
      <c r="N13">
        <v>4</v>
      </c>
      <c r="O13">
        <v>1</v>
      </c>
      <c r="P13">
        <v>4</v>
      </c>
      <c r="Q13">
        <v>5</v>
      </c>
      <c r="R13">
        <v>4</v>
      </c>
      <c r="S13">
        <v>0</v>
      </c>
      <c r="U13">
        <v>5</v>
      </c>
      <c r="V13">
        <v>6</v>
      </c>
      <c r="W13">
        <v>6</v>
      </c>
      <c r="X13">
        <v>6</v>
      </c>
      <c r="Y13">
        <v>6</v>
      </c>
      <c r="Z13">
        <v>6</v>
      </c>
      <c r="AA13">
        <v>6</v>
      </c>
      <c r="AB13">
        <v>5</v>
      </c>
      <c r="AC13">
        <v>0</v>
      </c>
      <c r="AD13">
        <v>6</v>
      </c>
      <c r="AE13" s="35">
        <v>6</v>
      </c>
      <c r="AF13">
        <v>6</v>
      </c>
      <c r="AG13">
        <v>6</v>
      </c>
      <c r="AH13">
        <v>6</v>
      </c>
      <c r="AI13">
        <v>6</v>
      </c>
      <c r="AJ13">
        <v>6</v>
      </c>
      <c r="AK13">
        <v>6</v>
      </c>
      <c r="AL13">
        <v>6</v>
      </c>
      <c r="AM13">
        <v>4</v>
      </c>
      <c r="AN13">
        <v>4</v>
      </c>
      <c r="AO13">
        <v>4</v>
      </c>
      <c r="AP13">
        <v>4</v>
      </c>
      <c r="AQ13">
        <v>4</v>
      </c>
      <c r="AR13">
        <v>6</v>
      </c>
      <c r="AS13">
        <v>0</v>
      </c>
      <c r="AT13">
        <f t="shared" si="0"/>
        <v>6</v>
      </c>
      <c r="AU13">
        <f t="shared" si="6"/>
        <v>1</v>
      </c>
      <c r="AV13">
        <f t="shared" si="1"/>
        <v>5.875</v>
      </c>
      <c r="AW13">
        <f t="shared" si="7"/>
        <v>1</v>
      </c>
      <c r="AX13" t="s">
        <v>282</v>
      </c>
      <c r="AY13" t="s">
        <v>335</v>
      </c>
      <c r="AZ13" t="s">
        <v>348</v>
      </c>
      <c r="BA13">
        <v>1</v>
      </c>
      <c r="BC13">
        <f t="shared" si="2"/>
        <v>1</v>
      </c>
      <c r="BD13">
        <v>1</v>
      </c>
      <c r="BE13">
        <v>1</v>
      </c>
      <c r="BF13">
        <f t="shared" si="8"/>
        <v>0</v>
      </c>
      <c r="BG13" t="s">
        <v>292</v>
      </c>
      <c r="BH13" t="s">
        <v>286</v>
      </c>
      <c r="BI13" s="1">
        <v>5.3587962962962964E-3</v>
      </c>
      <c r="BJ13" t="s">
        <v>349</v>
      </c>
      <c r="BK13" s="5" t="s">
        <v>736</v>
      </c>
      <c r="BL13" s="5" t="s">
        <v>1147</v>
      </c>
      <c r="BM13" s="11" t="b">
        <f t="shared" ref="BM13:BR19" si="15">ISNUMBER(SEARCH(BM$2,$BL13))</f>
        <v>0</v>
      </c>
      <c r="BN13" s="11" t="b">
        <f t="shared" si="15"/>
        <v>0</v>
      </c>
      <c r="BO13" s="11" t="b">
        <f t="shared" si="15"/>
        <v>0</v>
      </c>
      <c r="BP13" s="11" t="b">
        <f t="shared" si="15"/>
        <v>0</v>
      </c>
      <c r="BQ13" s="11" t="b">
        <f t="shared" si="15"/>
        <v>1</v>
      </c>
      <c r="BR13" s="11" t="b">
        <f t="shared" si="15"/>
        <v>0</v>
      </c>
      <c r="BU13" s="11" t="b">
        <f t="shared" si="9"/>
        <v>0</v>
      </c>
      <c r="BV13" s="11" t="b">
        <f t="shared" si="10"/>
        <v>0</v>
      </c>
      <c r="BW13" s="11" t="b">
        <f t="shared" si="11"/>
        <v>0</v>
      </c>
      <c r="BX13" s="11" t="b">
        <f t="shared" si="11"/>
        <v>0</v>
      </c>
      <c r="BY13" s="11" t="b">
        <f t="shared" si="11"/>
        <v>0</v>
      </c>
      <c r="BZ13" s="11" t="b">
        <f t="shared" si="11"/>
        <v>0</v>
      </c>
      <c r="CA13" s="11" t="b">
        <f t="shared" si="11"/>
        <v>0</v>
      </c>
      <c r="CB13" s="11" t="b">
        <f t="shared" si="11"/>
        <v>0</v>
      </c>
      <c r="CC13" s="11" t="b">
        <f t="shared" si="11"/>
        <v>0</v>
      </c>
      <c r="CD13" s="11" t="b">
        <f t="shared" si="11"/>
        <v>0</v>
      </c>
      <c r="CE13" s="11" t="b">
        <f t="shared" si="11"/>
        <v>0</v>
      </c>
      <c r="CF13" s="11" t="b">
        <f t="shared" si="11"/>
        <v>0</v>
      </c>
      <c r="CG13" s="11" t="b">
        <f t="shared" si="11"/>
        <v>0</v>
      </c>
      <c r="CH13" s="11" t="b">
        <f t="shared" si="11"/>
        <v>0</v>
      </c>
      <c r="CI13" s="11" t="b">
        <f t="shared" si="11"/>
        <v>0</v>
      </c>
      <c r="CJ13" s="11" t="b">
        <f t="shared" si="12"/>
        <v>0</v>
      </c>
      <c r="CK13" s="11" t="b">
        <f t="shared" si="13"/>
        <v>0</v>
      </c>
      <c r="CL13" s="11" t="b">
        <f t="shared" si="14"/>
        <v>0</v>
      </c>
    </row>
    <row r="14" spans="1:91">
      <c r="A14" t="s">
        <v>350</v>
      </c>
      <c r="B14" t="s">
        <v>351</v>
      </c>
      <c r="C14" t="s">
        <v>281</v>
      </c>
      <c r="D14" t="s">
        <v>54</v>
      </c>
      <c r="E14" t="s">
        <v>82</v>
      </c>
      <c r="F14" t="s">
        <v>83</v>
      </c>
      <c r="G14" t="s">
        <v>124</v>
      </c>
      <c r="H14" t="s">
        <v>254</v>
      </c>
      <c r="I14" t="str">
        <f t="shared" si="5"/>
        <v>Poland</v>
      </c>
      <c r="J14" t="s">
        <v>59</v>
      </c>
      <c r="K14" t="s">
        <v>60</v>
      </c>
      <c r="L14">
        <v>0</v>
      </c>
      <c r="M14">
        <v>3</v>
      </c>
      <c r="N14">
        <v>1</v>
      </c>
      <c r="O14">
        <v>2</v>
      </c>
      <c r="P14">
        <v>1</v>
      </c>
      <c r="Q14">
        <v>3</v>
      </c>
      <c r="R14">
        <v>0</v>
      </c>
      <c r="S14">
        <v>0</v>
      </c>
      <c r="U14">
        <v>6</v>
      </c>
      <c r="V14">
        <v>2</v>
      </c>
      <c r="W14">
        <v>4</v>
      </c>
      <c r="X14">
        <v>4</v>
      </c>
      <c r="Y14">
        <v>4</v>
      </c>
      <c r="Z14">
        <v>4</v>
      </c>
      <c r="AA14">
        <v>4</v>
      </c>
      <c r="AB14">
        <v>3</v>
      </c>
      <c r="AC14">
        <v>3</v>
      </c>
      <c r="AD14">
        <v>3</v>
      </c>
      <c r="AE14" s="35">
        <v>2</v>
      </c>
      <c r="AF14">
        <v>2</v>
      </c>
      <c r="AG14">
        <v>2</v>
      </c>
      <c r="AH14">
        <v>2</v>
      </c>
      <c r="AI14">
        <v>2</v>
      </c>
      <c r="AJ14">
        <v>2</v>
      </c>
      <c r="AK14">
        <v>3</v>
      </c>
      <c r="AL14">
        <v>2</v>
      </c>
      <c r="AM14">
        <v>3</v>
      </c>
      <c r="AN14">
        <v>2</v>
      </c>
      <c r="AO14">
        <v>3</v>
      </c>
      <c r="AP14">
        <v>3</v>
      </c>
      <c r="AQ14">
        <v>1</v>
      </c>
      <c r="AR14">
        <v>6</v>
      </c>
      <c r="AS14">
        <v>2</v>
      </c>
      <c r="AT14">
        <f t="shared" si="0"/>
        <v>2.125</v>
      </c>
      <c r="AU14">
        <f t="shared" si="6"/>
        <v>0</v>
      </c>
      <c r="AV14">
        <f t="shared" si="1"/>
        <v>3.5</v>
      </c>
      <c r="AW14">
        <f t="shared" si="7"/>
        <v>1</v>
      </c>
      <c r="AX14" t="s">
        <v>86</v>
      </c>
      <c r="AY14" t="s">
        <v>352</v>
      </c>
      <c r="AZ14" t="s">
        <v>353</v>
      </c>
      <c r="BA14">
        <v>1</v>
      </c>
      <c r="BC14">
        <f t="shared" si="2"/>
        <v>1</v>
      </c>
      <c r="BD14">
        <v>1</v>
      </c>
      <c r="BE14">
        <v>1</v>
      </c>
      <c r="BF14">
        <f t="shared" si="8"/>
        <v>0</v>
      </c>
      <c r="BG14" t="s">
        <v>156</v>
      </c>
      <c r="BH14" t="s">
        <v>157</v>
      </c>
      <c r="BI14" s="1">
        <v>7.2106481481481475E-3</v>
      </c>
      <c r="BK14" s="5" t="s">
        <v>1041</v>
      </c>
      <c r="BM14" s="11" t="b">
        <f t="shared" si="15"/>
        <v>0</v>
      </c>
      <c r="BN14" s="11" t="b">
        <f t="shared" si="15"/>
        <v>0</v>
      </c>
      <c r="BO14" s="11" t="b">
        <f t="shared" si="15"/>
        <v>0</v>
      </c>
      <c r="BP14" s="11" t="b">
        <f t="shared" si="15"/>
        <v>0</v>
      </c>
      <c r="BQ14" s="11" t="b">
        <f t="shared" si="15"/>
        <v>0</v>
      </c>
      <c r="BR14" s="11" t="b">
        <f t="shared" si="15"/>
        <v>0</v>
      </c>
      <c r="BU14" s="11" t="b">
        <f t="shared" si="9"/>
        <v>0</v>
      </c>
      <c r="BV14" s="11" t="b">
        <f t="shared" si="10"/>
        <v>0</v>
      </c>
      <c r="BW14" s="11" t="b">
        <f t="shared" si="11"/>
        <v>0</v>
      </c>
      <c r="BX14" s="11" t="b">
        <f t="shared" si="11"/>
        <v>0</v>
      </c>
      <c r="BY14" s="11" t="b">
        <f t="shared" si="11"/>
        <v>0</v>
      </c>
      <c r="BZ14" s="11" t="b">
        <f t="shared" si="11"/>
        <v>0</v>
      </c>
      <c r="CA14" s="11" t="b">
        <f t="shared" si="11"/>
        <v>0</v>
      </c>
      <c r="CB14" s="11" t="b">
        <f t="shared" si="11"/>
        <v>0</v>
      </c>
      <c r="CC14" s="11" t="b">
        <f t="shared" si="11"/>
        <v>0</v>
      </c>
      <c r="CD14" s="11" t="b">
        <f t="shared" si="11"/>
        <v>0</v>
      </c>
      <c r="CE14" s="11" t="b">
        <f t="shared" si="11"/>
        <v>0</v>
      </c>
      <c r="CF14" s="11" t="b">
        <f t="shared" si="11"/>
        <v>0</v>
      </c>
      <c r="CG14" s="11" t="b">
        <f t="shared" si="11"/>
        <v>0</v>
      </c>
      <c r="CH14" s="11" t="b">
        <f t="shared" si="11"/>
        <v>0</v>
      </c>
      <c r="CI14" s="11" t="b">
        <f t="shared" si="11"/>
        <v>0</v>
      </c>
      <c r="CJ14" s="11" t="b">
        <f t="shared" si="12"/>
        <v>0</v>
      </c>
      <c r="CK14" s="11" t="b">
        <f t="shared" si="13"/>
        <v>0</v>
      </c>
      <c r="CL14" s="11" t="b">
        <f t="shared" si="14"/>
        <v>0</v>
      </c>
    </row>
    <row r="15" spans="1:91">
      <c r="A15" t="s">
        <v>354</v>
      </c>
      <c r="B15" t="s">
        <v>355</v>
      </c>
      <c r="C15" t="s">
        <v>281</v>
      </c>
      <c r="D15" t="s">
        <v>54</v>
      </c>
      <c r="E15" t="s">
        <v>144</v>
      </c>
      <c r="F15" t="s">
        <v>356</v>
      </c>
      <c r="G15" t="s">
        <v>72</v>
      </c>
      <c r="H15" t="s">
        <v>109</v>
      </c>
      <c r="I15" t="str">
        <f t="shared" si="5"/>
        <v>UK</v>
      </c>
      <c r="J15" t="s">
        <v>59</v>
      </c>
      <c r="K15" t="s">
        <v>98</v>
      </c>
      <c r="L15">
        <v>5</v>
      </c>
      <c r="M15">
        <v>3</v>
      </c>
      <c r="N15">
        <v>4</v>
      </c>
      <c r="O15">
        <v>2</v>
      </c>
      <c r="P15">
        <v>3</v>
      </c>
      <c r="Q15">
        <v>4</v>
      </c>
      <c r="R15">
        <v>3</v>
      </c>
      <c r="S15">
        <v>1</v>
      </c>
      <c r="T15">
        <v>2</v>
      </c>
      <c r="V15">
        <v>5</v>
      </c>
      <c r="W15">
        <v>4</v>
      </c>
      <c r="X15">
        <v>3</v>
      </c>
      <c r="Y15">
        <v>5</v>
      </c>
      <c r="Z15">
        <v>4</v>
      </c>
      <c r="AA15">
        <v>6</v>
      </c>
      <c r="AB15">
        <v>5</v>
      </c>
      <c r="AC15">
        <v>1</v>
      </c>
      <c r="AD15">
        <v>5</v>
      </c>
      <c r="AE15" s="35">
        <v>5</v>
      </c>
      <c r="AF15">
        <v>5</v>
      </c>
      <c r="AG15">
        <v>5</v>
      </c>
      <c r="AH15">
        <v>5</v>
      </c>
      <c r="AI15">
        <v>4</v>
      </c>
      <c r="AJ15">
        <v>5</v>
      </c>
      <c r="AK15">
        <v>5</v>
      </c>
      <c r="AL15">
        <v>6</v>
      </c>
      <c r="AM15">
        <v>5</v>
      </c>
      <c r="AN15">
        <v>5</v>
      </c>
      <c r="AO15">
        <v>6</v>
      </c>
      <c r="AP15">
        <v>6</v>
      </c>
      <c r="AQ15">
        <v>6</v>
      </c>
      <c r="AR15">
        <v>6</v>
      </c>
      <c r="AS15">
        <v>5</v>
      </c>
      <c r="AT15">
        <f t="shared" si="0"/>
        <v>5</v>
      </c>
      <c r="AU15">
        <f t="shared" si="6"/>
        <v>1</v>
      </c>
      <c r="AV15">
        <f t="shared" si="1"/>
        <v>4.625</v>
      </c>
      <c r="AW15">
        <f t="shared" si="7"/>
        <v>1</v>
      </c>
      <c r="AX15" t="s">
        <v>357</v>
      </c>
      <c r="AY15" t="s">
        <v>358</v>
      </c>
      <c r="AZ15" t="s">
        <v>359</v>
      </c>
      <c r="BA15">
        <v>4</v>
      </c>
      <c r="BC15">
        <f t="shared" si="2"/>
        <v>4</v>
      </c>
      <c r="BD15">
        <v>1</v>
      </c>
      <c r="BE15">
        <v>4</v>
      </c>
      <c r="BF15">
        <f t="shared" si="8"/>
        <v>1</v>
      </c>
      <c r="BG15" t="s">
        <v>360</v>
      </c>
      <c r="BH15" t="s">
        <v>361</v>
      </c>
      <c r="BI15" s="1">
        <v>4.3749999999999995E-3</v>
      </c>
      <c r="BJ15" t="s">
        <v>362</v>
      </c>
      <c r="BK15" s="5" t="s">
        <v>1042</v>
      </c>
      <c r="BM15" s="11" t="b">
        <f t="shared" si="15"/>
        <v>0</v>
      </c>
      <c r="BN15" s="11" t="b">
        <f t="shared" si="15"/>
        <v>0</v>
      </c>
      <c r="BO15" s="11" t="b">
        <f t="shared" si="15"/>
        <v>0</v>
      </c>
      <c r="BP15" s="11" t="b">
        <f t="shared" si="15"/>
        <v>0</v>
      </c>
      <c r="BQ15" s="11" t="b">
        <f t="shared" si="15"/>
        <v>0</v>
      </c>
      <c r="BR15" s="11" t="b">
        <f t="shared" si="15"/>
        <v>0</v>
      </c>
      <c r="BS15" s="5" t="s">
        <v>1054</v>
      </c>
      <c r="BU15" s="11" t="b">
        <f t="shared" si="9"/>
        <v>0</v>
      </c>
      <c r="BV15" s="11" t="b">
        <f t="shared" si="10"/>
        <v>1</v>
      </c>
      <c r="BW15" s="11" t="b">
        <f t="shared" si="11"/>
        <v>0</v>
      </c>
      <c r="BX15" s="11" t="b">
        <f t="shared" si="11"/>
        <v>0</v>
      </c>
      <c r="BY15" s="11" t="b">
        <f t="shared" si="11"/>
        <v>0</v>
      </c>
      <c r="BZ15" s="11" t="b">
        <f t="shared" si="11"/>
        <v>0</v>
      </c>
      <c r="CA15" s="11" t="b">
        <f t="shared" si="11"/>
        <v>0</v>
      </c>
      <c r="CB15" s="11" t="b">
        <f t="shared" si="11"/>
        <v>0</v>
      </c>
      <c r="CC15" s="11" t="b">
        <f t="shared" si="11"/>
        <v>0</v>
      </c>
      <c r="CD15" s="11" t="b">
        <f t="shared" si="11"/>
        <v>0</v>
      </c>
      <c r="CE15" s="11" t="b">
        <f t="shared" si="11"/>
        <v>0</v>
      </c>
      <c r="CF15" s="11" t="b">
        <f t="shared" si="11"/>
        <v>0</v>
      </c>
      <c r="CG15" s="11" t="b">
        <f t="shared" si="11"/>
        <v>0</v>
      </c>
      <c r="CH15" s="11" t="b">
        <f t="shared" si="11"/>
        <v>0</v>
      </c>
      <c r="CI15" s="11" t="b">
        <f t="shared" si="11"/>
        <v>0</v>
      </c>
      <c r="CJ15" s="11" t="b">
        <f t="shared" si="12"/>
        <v>0</v>
      </c>
      <c r="CK15" s="11" t="b">
        <f t="shared" si="13"/>
        <v>0</v>
      </c>
      <c r="CL15" s="11" t="b">
        <f t="shared" si="14"/>
        <v>0</v>
      </c>
      <c r="CM15" t="s">
        <v>363</v>
      </c>
    </row>
    <row r="16" spans="1:91">
      <c r="A16" t="s">
        <v>364</v>
      </c>
      <c r="B16" t="s">
        <v>365</v>
      </c>
      <c r="C16" t="s">
        <v>281</v>
      </c>
      <c r="D16" t="s">
        <v>54</v>
      </c>
      <c r="E16" t="s">
        <v>366</v>
      </c>
      <c r="F16" t="s">
        <v>83</v>
      </c>
      <c r="G16" t="s">
        <v>72</v>
      </c>
      <c r="H16" t="s">
        <v>84</v>
      </c>
      <c r="I16" t="str">
        <f t="shared" si="5"/>
        <v>United States</v>
      </c>
      <c r="J16" t="s">
        <v>74</v>
      </c>
      <c r="K16" t="s">
        <v>60</v>
      </c>
      <c r="L16">
        <v>1</v>
      </c>
      <c r="M16">
        <v>1</v>
      </c>
      <c r="N16">
        <v>1</v>
      </c>
      <c r="O16">
        <v>1</v>
      </c>
      <c r="P16">
        <v>1</v>
      </c>
      <c r="Q16">
        <v>5</v>
      </c>
      <c r="R16">
        <v>3</v>
      </c>
      <c r="S16">
        <v>1</v>
      </c>
      <c r="T16">
        <v>3</v>
      </c>
      <c r="V16">
        <v>6</v>
      </c>
      <c r="W16">
        <v>5</v>
      </c>
      <c r="X16">
        <v>6</v>
      </c>
      <c r="Y16">
        <v>6</v>
      </c>
      <c r="Z16">
        <v>5</v>
      </c>
      <c r="AA16">
        <v>5</v>
      </c>
      <c r="AB16">
        <v>5</v>
      </c>
      <c r="AC16">
        <v>0</v>
      </c>
      <c r="AD16">
        <v>6</v>
      </c>
      <c r="AE16" s="35">
        <v>5</v>
      </c>
      <c r="AF16">
        <v>5</v>
      </c>
      <c r="AG16">
        <v>5</v>
      </c>
      <c r="AH16">
        <v>5</v>
      </c>
      <c r="AI16">
        <v>6</v>
      </c>
      <c r="AJ16">
        <v>5</v>
      </c>
      <c r="AK16">
        <v>5</v>
      </c>
      <c r="AL16">
        <v>5</v>
      </c>
      <c r="AM16">
        <v>4</v>
      </c>
      <c r="AN16">
        <v>4</v>
      </c>
      <c r="AO16">
        <v>4</v>
      </c>
      <c r="AP16">
        <v>4</v>
      </c>
      <c r="AQ16">
        <v>5</v>
      </c>
      <c r="AR16">
        <v>6</v>
      </c>
      <c r="AS16">
        <v>3</v>
      </c>
      <c r="AT16">
        <f t="shared" si="0"/>
        <v>5.125</v>
      </c>
      <c r="AU16">
        <f t="shared" si="6"/>
        <v>1</v>
      </c>
      <c r="AV16">
        <f t="shared" si="1"/>
        <v>5.5</v>
      </c>
      <c r="AW16">
        <f t="shared" si="7"/>
        <v>1</v>
      </c>
      <c r="AX16" t="s">
        <v>282</v>
      </c>
      <c r="AY16" t="s">
        <v>367</v>
      </c>
      <c r="AZ16" t="s">
        <v>368</v>
      </c>
      <c r="BA16">
        <v>2</v>
      </c>
      <c r="BC16">
        <f t="shared" si="2"/>
        <v>2</v>
      </c>
      <c r="BD16">
        <v>1</v>
      </c>
      <c r="BE16">
        <v>4</v>
      </c>
      <c r="BF16">
        <f t="shared" si="8"/>
        <v>1</v>
      </c>
      <c r="BG16" t="s">
        <v>369</v>
      </c>
      <c r="BH16" t="s">
        <v>370</v>
      </c>
      <c r="BI16" s="1">
        <v>4.6180555555555558E-3</v>
      </c>
      <c r="BK16" s="5" t="s">
        <v>1041</v>
      </c>
      <c r="BM16" s="11" t="b">
        <f t="shared" si="15"/>
        <v>0</v>
      </c>
      <c r="BN16" s="11" t="b">
        <f t="shared" si="15"/>
        <v>0</v>
      </c>
      <c r="BO16" s="11" t="b">
        <f t="shared" si="15"/>
        <v>0</v>
      </c>
      <c r="BP16" s="11" t="b">
        <f t="shared" si="15"/>
        <v>0</v>
      </c>
      <c r="BQ16" s="11" t="b">
        <f t="shared" si="15"/>
        <v>0</v>
      </c>
      <c r="BR16" s="11" t="b">
        <f t="shared" si="15"/>
        <v>0</v>
      </c>
      <c r="BU16" s="11" t="b">
        <f t="shared" si="9"/>
        <v>0</v>
      </c>
      <c r="BV16" s="11" t="b">
        <f t="shared" si="10"/>
        <v>0</v>
      </c>
      <c r="BW16" s="11" t="b">
        <f t="shared" si="11"/>
        <v>0</v>
      </c>
      <c r="BX16" s="11" t="b">
        <f t="shared" si="11"/>
        <v>0</v>
      </c>
      <c r="BY16" s="11" t="b">
        <f t="shared" si="11"/>
        <v>0</v>
      </c>
      <c r="BZ16" s="11" t="b">
        <f t="shared" si="11"/>
        <v>0</v>
      </c>
      <c r="CA16" s="11" t="b">
        <f t="shared" si="11"/>
        <v>0</v>
      </c>
      <c r="CB16" s="11" t="b">
        <f t="shared" si="11"/>
        <v>0</v>
      </c>
      <c r="CC16" s="11" t="b">
        <f t="shared" si="11"/>
        <v>0</v>
      </c>
      <c r="CD16" s="11" t="b">
        <f t="shared" si="11"/>
        <v>0</v>
      </c>
      <c r="CE16" s="11" t="b">
        <f t="shared" si="11"/>
        <v>0</v>
      </c>
      <c r="CF16" s="11" t="b">
        <f t="shared" si="11"/>
        <v>0</v>
      </c>
      <c r="CG16" s="11" t="b">
        <f t="shared" si="11"/>
        <v>0</v>
      </c>
      <c r="CH16" s="11" t="b">
        <f t="shared" si="11"/>
        <v>0</v>
      </c>
      <c r="CI16" s="11" t="b">
        <f t="shared" si="11"/>
        <v>0</v>
      </c>
      <c r="CJ16" s="11" t="b">
        <f t="shared" si="12"/>
        <v>0</v>
      </c>
      <c r="CK16" s="11" t="b">
        <f t="shared" si="13"/>
        <v>0</v>
      </c>
      <c r="CL16" s="11" t="b">
        <f t="shared" si="14"/>
        <v>0</v>
      </c>
    </row>
    <row r="17" spans="1:91">
      <c r="A17" t="s">
        <v>371</v>
      </c>
      <c r="B17" t="s">
        <v>372</v>
      </c>
      <c r="C17" t="s">
        <v>281</v>
      </c>
      <c r="D17" t="s">
        <v>70</v>
      </c>
      <c r="E17" t="s">
        <v>71</v>
      </c>
      <c r="F17" t="s">
        <v>132</v>
      </c>
      <c r="G17" t="s">
        <v>96</v>
      </c>
      <c r="H17" t="s">
        <v>125</v>
      </c>
      <c r="I17" t="str">
        <f t="shared" si="5"/>
        <v>United Kingdom</v>
      </c>
      <c r="J17" t="s">
        <v>74</v>
      </c>
      <c r="K17" t="s">
        <v>98</v>
      </c>
      <c r="L17">
        <v>3</v>
      </c>
      <c r="M17">
        <v>4</v>
      </c>
      <c r="N17">
        <v>5</v>
      </c>
      <c r="O17">
        <v>3</v>
      </c>
      <c r="P17">
        <v>5</v>
      </c>
      <c r="Q17">
        <v>4</v>
      </c>
      <c r="R17">
        <v>1</v>
      </c>
      <c r="S17">
        <v>1</v>
      </c>
      <c r="T17">
        <v>2</v>
      </c>
      <c r="V17">
        <v>4</v>
      </c>
      <c r="W17">
        <v>4</v>
      </c>
      <c r="X17">
        <v>4</v>
      </c>
      <c r="Y17">
        <v>4</v>
      </c>
      <c r="Z17">
        <v>3</v>
      </c>
      <c r="AA17">
        <v>5</v>
      </c>
      <c r="AB17">
        <v>3</v>
      </c>
      <c r="AC17">
        <v>2</v>
      </c>
      <c r="AD17">
        <v>4</v>
      </c>
      <c r="AE17" s="35">
        <v>4</v>
      </c>
      <c r="AF17">
        <v>4</v>
      </c>
      <c r="AG17">
        <v>1</v>
      </c>
      <c r="AH17">
        <v>3</v>
      </c>
      <c r="AI17">
        <v>5</v>
      </c>
      <c r="AJ17">
        <v>3</v>
      </c>
      <c r="AK17">
        <v>4</v>
      </c>
      <c r="AL17">
        <v>3</v>
      </c>
      <c r="AM17">
        <v>1</v>
      </c>
      <c r="AN17">
        <v>2</v>
      </c>
      <c r="AO17">
        <v>2</v>
      </c>
      <c r="AP17">
        <v>2</v>
      </c>
      <c r="AQ17">
        <v>2</v>
      </c>
      <c r="AR17">
        <v>6</v>
      </c>
      <c r="AS17">
        <v>4</v>
      </c>
      <c r="AT17">
        <f t="shared" si="0"/>
        <v>3.375</v>
      </c>
      <c r="AU17">
        <f t="shared" si="6"/>
        <v>1</v>
      </c>
      <c r="AV17">
        <f t="shared" si="1"/>
        <v>3.875</v>
      </c>
      <c r="AW17">
        <f t="shared" si="7"/>
        <v>1</v>
      </c>
      <c r="AX17" t="s">
        <v>282</v>
      </c>
      <c r="AY17" t="s">
        <v>87</v>
      </c>
      <c r="AZ17" t="s">
        <v>284</v>
      </c>
      <c r="BA17">
        <v>1</v>
      </c>
      <c r="BC17">
        <f t="shared" si="2"/>
        <v>1</v>
      </c>
      <c r="BD17">
        <v>1</v>
      </c>
      <c r="BE17">
        <v>1</v>
      </c>
      <c r="BF17">
        <f t="shared" si="8"/>
        <v>0</v>
      </c>
      <c r="BG17" t="s">
        <v>292</v>
      </c>
      <c r="BH17" t="s">
        <v>286</v>
      </c>
      <c r="BI17" s="1">
        <v>4.5717592592592589E-3</v>
      </c>
      <c r="BK17" s="5" t="s">
        <v>1041</v>
      </c>
      <c r="BM17" s="11" t="b">
        <f t="shared" si="15"/>
        <v>0</v>
      </c>
      <c r="BN17" s="11" t="b">
        <f t="shared" si="15"/>
        <v>0</v>
      </c>
      <c r="BO17" s="11" t="b">
        <f t="shared" si="15"/>
        <v>0</v>
      </c>
      <c r="BP17" s="11" t="b">
        <f t="shared" si="15"/>
        <v>0</v>
      </c>
      <c r="BQ17" s="11" t="b">
        <f t="shared" si="15"/>
        <v>0</v>
      </c>
      <c r="BR17" s="11" t="b">
        <f t="shared" si="15"/>
        <v>0</v>
      </c>
      <c r="BU17" s="11" t="b">
        <f t="shared" si="9"/>
        <v>0</v>
      </c>
      <c r="BV17" s="11" t="b">
        <f t="shared" si="10"/>
        <v>0</v>
      </c>
      <c r="BW17" s="11" t="b">
        <f t="shared" si="11"/>
        <v>0</v>
      </c>
      <c r="BX17" s="11" t="b">
        <f t="shared" si="11"/>
        <v>0</v>
      </c>
      <c r="BY17" s="11" t="b">
        <f t="shared" si="11"/>
        <v>0</v>
      </c>
      <c r="BZ17" s="11" t="b">
        <f t="shared" si="11"/>
        <v>0</v>
      </c>
      <c r="CA17" s="11" t="b">
        <f t="shared" si="11"/>
        <v>0</v>
      </c>
      <c r="CB17" s="11" t="b">
        <f t="shared" si="11"/>
        <v>0</v>
      </c>
      <c r="CC17" s="11" t="b">
        <f t="shared" si="11"/>
        <v>0</v>
      </c>
      <c r="CD17" s="11" t="b">
        <f t="shared" si="11"/>
        <v>0</v>
      </c>
      <c r="CE17" s="11" t="b">
        <f t="shared" si="11"/>
        <v>0</v>
      </c>
      <c r="CF17" s="11" t="b">
        <f t="shared" si="11"/>
        <v>0</v>
      </c>
      <c r="CG17" s="11" t="b">
        <f t="shared" si="11"/>
        <v>0</v>
      </c>
      <c r="CH17" s="11" t="b">
        <f t="shared" si="11"/>
        <v>0</v>
      </c>
      <c r="CI17" s="11" t="b">
        <f t="shared" si="11"/>
        <v>0</v>
      </c>
      <c r="CJ17" s="11" t="b">
        <f t="shared" si="12"/>
        <v>0</v>
      </c>
      <c r="CK17" s="11" t="b">
        <f t="shared" si="13"/>
        <v>0</v>
      </c>
      <c r="CL17" s="11" t="b">
        <f t="shared" si="14"/>
        <v>0</v>
      </c>
    </row>
    <row r="18" spans="1:91">
      <c r="A18" t="s">
        <v>373</v>
      </c>
      <c r="B18" t="s">
        <v>374</v>
      </c>
      <c r="C18" t="s">
        <v>281</v>
      </c>
      <c r="D18" t="s">
        <v>70</v>
      </c>
      <c r="E18" t="s">
        <v>82</v>
      </c>
      <c r="F18" t="s">
        <v>56</v>
      </c>
      <c r="G18" t="s">
        <v>124</v>
      </c>
      <c r="H18" t="s">
        <v>97</v>
      </c>
      <c r="I18" t="str">
        <f t="shared" si="5"/>
        <v>uk</v>
      </c>
      <c r="J18" t="s">
        <v>59</v>
      </c>
      <c r="K18" t="s">
        <v>98</v>
      </c>
      <c r="L18">
        <v>1</v>
      </c>
      <c r="M18">
        <v>4</v>
      </c>
      <c r="N18">
        <v>1</v>
      </c>
      <c r="O18">
        <v>4</v>
      </c>
      <c r="P18">
        <v>3</v>
      </c>
      <c r="Q18">
        <v>3</v>
      </c>
      <c r="R18">
        <v>3</v>
      </c>
      <c r="S18">
        <v>1</v>
      </c>
      <c r="T18">
        <v>2</v>
      </c>
      <c r="V18">
        <v>0</v>
      </c>
      <c r="W18">
        <v>4</v>
      </c>
      <c r="X18">
        <v>0</v>
      </c>
      <c r="Y18">
        <v>4</v>
      </c>
      <c r="Z18">
        <v>4</v>
      </c>
      <c r="AA18">
        <v>5</v>
      </c>
      <c r="AB18">
        <v>2</v>
      </c>
      <c r="AC18">
        <v>4</v>
      </c>
      <c r="AD18">
        <v>2</v>
      </c>
      <c r="AE18" s="35">
        <v>0</v>
      </c>
      <c r="AF18">
        <v>3</v>
      </c>
      <c r="AG18">
        <v>0</v>
      </c>
      <c r="AH18">
        <v>0</v>
      </c>
      <c r="AI18">
        <v>6</v>
      </c>
      <c r="AJ18">
        <v>0</v>
      </c>
      <c r="AK18">
        <v>2</v>
      </c>
      <c r="AL18">
        <v>0</v>
      </c>
      <c r="AM18">
        <v>0</v>
      </c>
      <c r="AN18">
        <v>0</v>
      </c>
      <c r="AO18">
        <v>0</v>
      </c>
      <c r="AP18">
        <v>0</v>
      </c>
      <c r="AQ18">
        <v>0</v>
      </c>
      <c r="AR18">
        <v>6</v>
      </c>
      <c r="AS18">
        <v>6</v>
      </c>
      <c r="AT18">
        <f t="shared" si="0"/>
        <v>1.375</v>
      </c>
      <c r="AU18">
        <f t="shared" si="6"/>
        <v>0</v>
      </c>
      <c r="AV18">
        <f t="shared" si="1"/>
        <v>2.625</v>
      </c>
      <c r="AW18">
        <f t="shared" si="7"/>
        <v>0</v>
      </c>
      <c r="AX18" t="s">
        <v>375</v>
      </c>
      <c r="AY18" t="s">
        <v>376</v>
      </c>
      <c r="AZ18" t="s">
        <v>377</v>
      </c>
      <c r="BA18">
        <v>0</v>
      </c>
      <c r="BB18">
        <v>0</v>
      </c>
      <c r="BC18">
        <f t="shared" si="2"/>
        <v>0</v>
      </c>
      <c r="BD18">
        <v>1</v>
      </c>
      <c r="BE18">
        <v>2</v>
      </c>
      <c r="BF18">
        <f t="shared" si="8"/>
        <v>1</v>
      </c>
      <c r="BG18" t="s">
        <v>378</v>
      </c>
      <c r="BH18" t="s">
        <v>379</v>
      </c>
      <c r="BI18" s="1">
        <v>2.8124999999999995E-3</v>
      </c>
      <c r="BJ18" t="s">
        <v>92</v>
      </c>
      <c r="BK18" s="5" t="s">
        <v>1041</v>
      </c>
      <c r="BM18" s="11" t="b">
        <f t="shared" si="15"/>
        <v>0</v>
      </c>
      <c r="BN18" s="11" t="b">
        <f t="shared" si="15"/>
        <v>0</v>
      </c>
      <c r="BO18" s="11" t="b">
        <f t="shared" si="15"/>
        <v>0</v>
      </c>
      <c r="BP18" s="11" t="b">
        <f t="shared" si="15"/>
        <v>0</v>
      </c>
      <c r="BQ18" s="11" t="b">
        <f t="shared" si="15"/>
        <v>0</v>
      </c>
      <c r="BR18" s="11" t="b">
        <f t="shared" si="15"/>
        <v>0</v>
      </c>
      <c r="BU18" s="11" t="b">
        <f t="shared" si="9"/>
        <v>0</v>
      </c>
      <c r="BV18" s="11" t="b">
        <f t="shared" si="10"/>
        <v>0</v>
      </c>
      <c r="BW18" s="11" t="b">
        <f t="shared" si="11"/>
        <v>0</v>
      </c>
      <c r="BX18" s="11" t="b">
        <f t="shared" si="11"/>
        <v>0</v>
      </c>
      <c r="BY18" s="11" t="b">
        <f t="shared" si="11"/>
        <v>0</v>
      </c>
      <c r="BZ18" s="11" t="b">
        <f t="shared" si="11"/>
        <v>0</v>
      </c>
      <c r="CA18" s="11" t="b">
        <f t="shared" si="11"/>
        <v>0</v>
      </c>
      <c r="CB18" s="11" t="b">
        <f t="shared" si="11"/>
        <v>0</v>
      </c>
      <c r="CC18" s="11" t="b">
        <f t="shared" si="11"/>
        <v>0</v>
      </c>
      <c r="CD18" s="11" t="b">
        <f t="shared" si="11"/>
        <v>0</v>
      </c>
      <c r="CE18" s="11" t="b">
        <f t="shared" si="11"/>
        <v>0</v>
      </c>
      <c r="CF18" s="11" t="b">
        <f t="shared" si="11"/>
        <v>0</v>
      </c>
      <c r="CG18" s="11" t="b">
        <f t="shared" si="11"/>
        <v>0</v>
      </c>
      <c r="CH18" s="11" t="b">
        <f t="shared" si="11"/>
        <v>0</v>
      </c>
      <c r="CI18" s="11" t="b">
        <f t="shared" si="11"/>
        <v>0</v>
      </c>
      <c r="CJ18" s="11" t="b">
        <f t="shared" si="12"/>
        <v>0</v>
      </c>
      <c r="CK18" s="11" t="b">
        <f t="shared" si="13"/>
        <v>0</v>
      </c>
      <c r="CL18" s="11" t="b">
        <f t="shared" si="14"/>
        <v>0</v>
      </c>
      <c r="CM18" t="s">
        <v>380</v>
      </c>
    </row>
    <row r="19" spans="1:91">
      <c r="A19" t="s">
        <v>381</v>
      </c>
      <c r="B19" t="s">
        <v>382</v>
      </c>
      <c r="C19" t="s">
        <v>281</v>
      </c>
      <c r="D19" t="s">
        <v>54</v>
      </c>
      <c r="E19" t="s">
        <v>55</v>
      </c>
      <c r="F19" t="s">
        <v>56</v>
      </c>
      <c r="G19" t="s">
        <v>96</v>
      </c>
      <c r="H19" t="s">
        <v>383</v>
      </c>
      <c r="I19" t="str">
        <f t="shared" si="5"/>
        <v>Belgium</v>
      </c>
      <c r="J19" t="s">
        <v>74</v>
      </c>
      <c r="K19" t="s">
        <v>60</v>
      </c>
      <c r="L19">
        <v>4</v>
      </c>
      <c r="M19">
        <v>2</v>
      </c>
      <c r="N19">
        <v>3</v>
      </c>
      <c r="O19">
        <v>3</v>
      </c>
      <c r="P19">
        <v>4</v>
      </c>
      <c r="Q19">
        <v>5</v>
      </c>
      <c r="R19">
        <v>3</v>
      </c>
      <c r="S19">
        <v>0</v>
      </c>
      <c r="U19">
        <v>4</v>
      </c>
      <c r="V19">
        <v>1</v>
      </c>
      <c r="W19">
        <v>5</v>
      </c>
      <c r="X19">
        <v>0</v>
      </c>
      <c r="Y19">
        <v>2</v>
      </c>
      <c r="Z19">
        <v>0</v>
      </c>
      <c r="AA19">
        <v>5</v>
      </c>
      <c r="AB19">
        <v>3</v>
      </c>
      <c r="AC19">
        <v>6</v>
      </c>
      <c r="AD19">
        <v>0</v>
      </c>
      <c r="AE19" s="35">
        <v>4</v>
      </c>
      <c r="AF19">
        <v>3</v>
      </c>
      <c r="AG19">
        <v>0</v>
      </c>
      <c r="AH19">
        <v>0</v>
      </c>
      <c r="AI19">
        <v>5</v>
      </c>
      <c r="AJ19">
        <v>4</v>
      </c>
      <c r="AK19">
        <v>4</v>
      </c>
      <c r="AL19">
        <v>4</v>
      </c>
      <c r="AM19">
        <v>3</v>
      </c>
      <c r="AN19">
        <v>3</v>
      </c>
      <c r="AO19">
        <v>4</v>
      </c>
      <c r="AP19">
        <v>1</v>
      </c>
      <c r="AQ19">
        <v>2</v>
      </c>
      <c r="AR19">
        <v>6</v>
      </c>
      <c r="AS19">
        <v>6</v>
      </c>
      <c r="AT19">
        <f t="shared" si="0"/>
        <v>3</v>
      </c>
      <c r="AU19">
        <f t="shared" si="6"/>
        <v>0</v>
      </c>
      <c r="AV19">
        <f t="shared" si="1"/>
        <v>2</v>
      </c>
      <c r="AW19">
        <f t="shared" si="7"/>
        <v>0</v>
      </c>
      <c r="AX19" t="s">
        <v>341</v>
      </c>
      <c r="AY19" t="s">
        <v>384</v>
      </c>
      <c r="AZ19" t="s">
        <v>385</v>
      </c>
      <c r="BA19">
        <v>2</v>
      </c>
      <c r="BC19">
        <f t="shared" si="2"/>
        <v>2</v>
      </c>
      <c r="BD19">
        <v>5</v>
      </c>
      <c r="BE19">
        <v>5</v>
      </c>
      <c r="BF19">
        <f t="shared" si="8"/>
        <v>1</v>
      </c>
      <c r="BG19" t="s">
        <v>386</v>
      </c>
      <c r="BH19" t="s">
        <v>387</v>
      </c>
      <c r="BI19" s="1">
        <v>4.7685185185185183E-3</v>
      </c>
      <c r="BJ19" t="s">
        <v>388</v>
      </c>
      <c r="BK19" s="5" t="s">
        <v>1042</v>
      </c>
      <c r="BM19" s="11" t="b">
        <f t="shared" si="15"/>
        <v>0</v>
      </c>
      <c r="BN19" s="11" t="b">
        <f t="shared" si="15"/>
        <v>0</v>
      </c>
      <c r="BO19" s="11" t="b">
        <f t="shared" si="15"/>
        <v>0</v>
      </c>
      <c r="BP19" s="11" t="b">
        <f t="shared" si="15"/>
        <v>0</v>
      </c>
      <c r="BQ19" s="11" t="b">
        <f t="shared" si="15"/>
        <v>0</v>
      </c>
      <c r="BR19" s="11" t="b">
        <f t="shared" si="15"/>
        <v>0</v>
      </c>
      <c r="BS19" s="5" t="s">
        <v>1054</v>
      </c>
      <c r="BU19" s="11" t="b">
        <f t="shared" si="9"/>
        <v>0</v>
      </c>
      <c r="BV19" s="11" t="b">
        <f t="shared" si="10"/>
        <v>1</v>
      </c>
      <c r="BW19" s="11" t="b">
        <f t="shared" si="11"/>
        <v>0</v>
      </c>
      <c r="BX19" s="11" t="b">
        <f t="shared" si="11"/>
        <v>0</v>
      </c>
      <c r="BY19" s="11" t="b">
        <f t="shared" si="11"/>
        <v>0</v>
      </c>
      <c r="BZ19" s="11" t="b">
        <f t="shared" si="11"/>
        <v>0</v>
      </c>
      <c r="CA19" s="11" t="b">
        <f t="shared" si="11"/>
        <v>0</v>
      </c>
      <c r="CB19" s="11" t="b">
        <f t="shared" si="11"/>
        <v>0</v>
      </c>
      <c r="CC19" s="11" t="b">
        <f t="shared" si="11"/>
        <v>0</v>
      </c>
      <c r="CD19" s="11" t="b">
        <f t="shared" si="11"/>
        <v>0</v>
      </c>
      <c r="CE19" s="11" t="b">
        <f t="shared" si="11"/>
        <v>0</v>
      </c>
      <c r="CF19" s="11" t="b">
        <f t="shared" si="11"/>
        <v>0</v>
      </c>
      <c r="CG19" s="11" t="b">
        <f t="shared" si="11"/>
        <v>0</v>
      </c>
      <c r="CH19" s="11" t="b">
        <f t="shared" si="11"/>
        <v>0</v>
      </c>
      <c r="CI19" s="11" t="b">
        <f t="shared" si="11"/>
        <v>0</v>
      </c>
      <c r="CJ19" s="11" t="b">
        <f t="shared" si="11"/>
        <v>0</v>
      </c>
      <c r="CK19" s="11" t="b">
        <f t="shared" si="13"/>
        <v>0</v>
      </c>
      <c r="CL19" s="11" t="b">
        <f t="shared" si="14"/>
        <v>0</v>
      </c>
    </row>
    <row r="20" spans="1:91">
      <c r="A20" t="s">
        <v>389</v>
      </c>
      <c r="B20" t="s">
        <v>390</v>
      </c>
      <c r="C20" t="s">
        <v>281</v>
      </c>
      <c r="D20" t="s">
        <v>70</v>
      </c>
      <c r="E20" t="s">
        <v>55</v>
      </c>
      <c r="F20" t="s">
        <v>56</v>
      </c>
      <c r="G20" t="s">
        <v>72</v>
      </c>
      <c r="H20" t="s">
        <v>391</v>
      </c>
      <c r="I20" t="str">
        <f t="shared" si="5"/>
        <v>Canada</v>
      </c>
      <c r="J20" t="s">
        <v>59</v>
      </c>
      <c r="K20" t="s">
        <v>60</v>
      </c>
      <c r="L20">
        <v>4</v>
      </c>
      <c r="M20">
        <v>1</v>
      </c>
      <c r="N20">
        <v>3</v>
      </c>
      <c r="O20">
        <v>2</v>
      </c>
      <c r="P20">
        <v>3</v>
      </c>
      <c r="Q20">
        <v>2</v>
      </c>
      <c r="R20">
        <v>4</v>
      </c>
      <c r="S20">
        <v>0</v>
      </c>
      <c r="U20">
        <v>4</v>
      </c>
      <c r="V20">
        <v>5</v>
      </c>
      <c r="W20">
        <v>4</v>
      </c>
      <c r="X20">
        <v>4</v>
      </c>
      <c r="Y20">
        <v>6</v>
      </c>
      <c r="Z20">
        <v>5</v>
      </c>
      <c r="AA20">
        <v>6</v>
      </c>
      <c r="AB20">
        <v>5</v>
      </c>
      <c r="AC20">
        <v>2</v>
      </c>
      <c r="AD20">
        <v>4</v>
      </c>
      <c r="AE20" s="35">
        <v>5</v>
      </c>
      <c r="AF20">
        <v>5</v>
      </c>
      <c r="AG20">
        <v>6</v>
      </c>
      <c r="AH20">
        <v>5</v>
      </c>
      <c r="AI20">
        <v>6</v>
      </c>
      <c r="AJ20">
        <v>6</v>
      </c>
      <c r="AK20">
        <v>6</v>
      </c>
      <c r="AL20">
        <v>0</v>
      </c>
      <c r="AM20">
        <v>6</v>
      </c>
      <c r="AN20">
        <v>6</v>
      </c>
      <c r="AO20">
        <v>6</v>
      </c>
      <c r="AP20">
        <v>6</v>
      </c>
      <c r="AQ20">
        <v>6</v>
      </c>
      <c r="AR20">
        <v>6</v>
      </c>
      <c r="AS20">
        <v>6</v>
      </c>
      <c r="AT20">
        <f t="shared" si="0"/>
        <v>4.875</v>
      </c>
      <c r="AU20">
        <f t="shared" si="6"/>
        <v>1</v>
      </c>
      <c r="AV20">
        <f t="shared" si="1"/>
        <v>4.875</v>
      </c>
      <c r="AW20">
        <f t="shared" si="7"/>
        <v>1</v>
      </c>
      <c r="AX20" t="s">
        <v>86</v>
      </c>
      <c r="AY20" t="s">
        <v>392</v>
      </c>
      <c r="AZ20" t="s">
        <v>393</v>
      </c>
      <c r="BA20">
        <v>3</v>
      </c>
      <c r="BC20">
        <f t="shared" si="2"/>
        <v>3</v>
      </c>
      <c r="BD20">
        <v>1</v>
      </c>
      <c r="BE20">
        <v>5</v>
      </c>
      <c r="BF20">
        <f t="shared" si="8"/>
        <v>1</v>
      </c>
      <c r="BG20" t="s">
        <v>106</v>
      </c>
      <c r="BH20" t="s">
        <v>90</v>
      </c>
      <c r="BI20" s="1">
        <v>8.0787037037037043E-3</v>
      </c>
      <c r="BJ20" t="s">
        <v>394</v>
      </c>
      <c r="BK20" s="5" t="s">
        <v>736</v>
      </c>
      <c r="BL20" s="5" t="s">
        <v>1148</v>
      </c>
      <c r="BM20" s="11" t="b">
        <f t="shared" ref="BM20:BP39" si="16">ISNUMBER(SEARCH(BM$2,$BL20))</f>
        <v>0</v>
      </c>
      <c r="BN20" s="11" t="b">
        <f t="shared" si="16"/>
        <v>0</v>
      </c>
      <c r="BO20" s="11" t="b">
        <f t="shared" si="16"/>
        <v>0</v>
      </c>
      <c r="BP20" s="11" t="b">
        <f t="shared" si="16"/>
        <v>0</v>
      </c>
      <c r="BQ20" s="11" t="b">
        <f t="shared" ref="BQ20:BR83" si="17">ISNUMBER(SEARCH(BQ$2,$BL20))</f>
        <v>1</v>
      </c>
      <c r="BR20" s="11" t="b">
        <f t="shared" si="17"/>
        <v>0</v>
      </c>
      <c r="BU20" s="11" t="b">
        <f t="shared" si="9"/>
        <v>0</v>
      </c>
      <c r="BV20" s="11" t="b">
        <f t="shared" si="10"/>
        <v>0</v>
      </c>
      <c r="BW20" s="11" t="b">
        <f t="shared" ref="BW20:CJ38" si="18">ISNUMBER(SEARCH(BW$2,$BS20))</f>
        <v>0</v>
      </c>
      <c r="BX20" s="11" t="b">
        <f t="shared" si="18"/>
        <v>0</v>
      </c>
      <c r="BY20" s="11" t="b">
        <f t="shared" si="18"/>
        <v>0</v>
      </c>
      <c r="BZ20" s="11" t="b">
        <f t="shared" si="18"/>
        <v>0</v>
      </c>
      <c r="CA20" s="11" t="b">
        <f t="shared" si="18"/>
        <v>0</v>
      </c>
      <c r="CB20" s="11" t="b">
        <f t="shared" si="18"/>
        <v>0</v>
      </c>
      <c r="CC20" s="11" t="b">
        <f t="shared" si="18"/>
        <v>0</v>
      </c>
      <c r="CD20" s="11" t="b">
        <f t="shared" si="18"/>
        <v>0</v>
      </c>
      <c r="CE20" s="11" t="b">
        <f t="shared" si="18"/>
        <v>0</v>
      </c>
      <c r="CF20" s="11" t="b">
        <f t="shared" si="18"/>
        <v>0</v>
      </c>
      <c r="CG20" s="11" t="b">
        <f t="shared" si="18"/>
        <v>0</v>
      </c>
      <c r="CH20" s="11" t="b">
        <f t="shared" si="18"/>
        <v>0</v>
      </c>
      <c r="CI20" s="11" t="b">
        <f t="shared" si="18"/>
        <v>0</v>
      </c>
      <c r="CJ20" s="11" t="b">
        <f t="shared" si="18"/>
        <v>0</v>
      </c>
      <c r="CK20" s="11" t="b">
        <f t="shared" si="13"/>
        <v>0</v>
      </c>
      <c r="CL20" s="11" t="b">
        <f t="shared" si="14"/>
        <v>0</v>
      </c>
    </row>
    <row r="21" spans="1:91">
      <c r="A21" t="s">
        <v>395</v>
      </c>
      <c r="B21" t="s">
        <v>396</v>
      </c>
      <c r="C21" t="s">
        <v>281</v>
      </c>
      <c r="D21" t="s">
        <v>81</v>
      </c>
      <c r="E21" t="s">
        <v>71</v>
      </c>
      <c r="F21" t="s">
        <v>132</v>
      </c>
      <c r="G21" t="s">
        <v>124</v>
      </c>
      <c r="H21" t="s">
        <v>109</v>
      </c>
      <c r="I21" t="str">
        <f t="shared" si="5"/>
        <v>UK</v>
      </c>
      <c r="J21" t="s">
        <v>74</v>
      </c>
      <c r="K21" t="s">
        <v>98</v>
      </c>
      <c r="L21">
        <v>1</v>
      </c>
      <c r="M21">
        <v>1</v>
      </c>
      <c r="N21">
        <v>1</v>
      </c>
      <c r="O21">
        <v>0</v>
      </c>
      <c r="P21">
        <v>2</v>
      </c>
      <c r="Q21">
        <v>2</v>
      </c>
      <c r="R21">
        <v>2</v>
      </c>
      <c r="S21">
        <v>1</v>
      </c>
      <c r="T21">
        <v>2</v>
      </c>
      <c r="V21">
        <v>2</v>
      </c>
      <c r="W21">
        <v>5</v>
      </c>
      <c r="X21">
        <v>5</v>
      </c>
      <c r="Y21">
        <v>5</v>
      </c>
      <c r="Z21">
        <v>3</v>
      </c>
      <c r="AA21">
        <v>5</v>
      </c>
      <c r="AB21">
        <v>3</v>
      </c>
      <c r="AC21">
        <v>2</v>
      </c>
      <c r="AD21">
        <v>4</v>
      </c>
      <c r="AE21" s="35">
        <v>5</v>
      </c>
      <c r="AF21">
        <v>5</v>
      </c>
      <c r="AG21">
        <v>3</v>
      </c>
      <c r="AH21">
        <v>2</v>
      </c>
      <c r="AI21">
        <v>6</v>
      </c>
      <c r="AJ21">
        <v>5</v>
      </c>
      <c r="AK21">
        <v>4</v>
      </c>
      <c r="AL21">
        <v>5</v>
      </c>
      <c r="AM21">
        <v>4</v>
      </c>
      <c r="AN21">
        <v>5</v>
      </c>
      <c r="AO21">
        <v>4</v>
      </c>
      <c r="AP21">
        <v>4</v>
      </c>
      <c r="AQ21">
        <v>4</v>
      </c>
      <c r="AR21">
        <v>6</v>
      </c>
      <c r="AS21">
        <v>5</v>
      </c>
      <c r="AT21">
        <f t="shared" si="0"/>
        <v>4.375</v>
      </c>
      <c r="AU21">
        <f t="shared" si="6"/>
        <v>1</v>
      </c>
      <c r="AV21">
        <f t="shared" si="1"/>
        <v>4</v>
      </c>
      <c r="AW21">
        <f t="shared" si="7"/>
        <v>1</v>
      </c>
      <c r="AX21" t="s">
        <v>297</v>
      </c>
      <c r="AY21" t="s">
        <v>228</v>
      </c>
      <c r="AZ21" t="s">
        <v>397</v>
      </c>
      <c r="BA21">
        <v>0</v>
      </c>
      <c r="BB21">
        <v>1</v>
      </c>
      <c r="BC21">
        <f t="shared" si="2"/>
        <v>1</v>
      </c>
      <c r="BD21">
        <v>3</v>
      </c>
      <c r="BE21">
        <v>5</v>
      </c>
      <c r="BF21">
        <f t="shared" si="8"/>
        <v>1</v>
      </c>
      <c r="BG21" t="s">
        <v>398</v>
      </c>
      <c r="BH21" t="s">
        <v>399</v>
      </c>
      <c r="BI21" s="1">
        <v>1.0104166666666668E-2</v>
      </c>
      <c r="BJ21" t="s">
        <v>400</v>
      </c>
      <c r="BK21" s="5" t="s">
        <v>1042</v>
      </c>
      <c r="BM21" s="11" t="b">
        <f t="shared" si="16"/>
        <v>0</v>
      </c>
      <c r="BN21" s="11" t="b">
        <f t="shared" si="16"/>
        <v>0</v>
      </c>
      <c r="BO21" s="11" t="b">
        <f t="shared" si="16"/>
        <v>0</v>
      </c>
      <c r="BP21" s="11" t="b">
        <f t="shared" si="16"/>
        <v>0</v>
      </c>
      <c r="BQ21" s="11" t="b">
        <f t="shared" si="17"/>
        <v>0</v>
      </c>
      <c r="BR21" s="11" t="b">
        <f t="shared" si="17"/>
        <v>0</v>
      </c>
      <c r="BS21" s="5" t="s">
        <v>1055</v>
      </c>
      <c r="BU21" s="11" t="b">
        <f t="shared" si="9"/>
        <v>0</v>
      </c>
      <c r="BV21" s="11" t="b">
        <f t="shared" si="10"/>
        <v>0</v>
      </c>
      <c r="BW21" s="11" t="b">
        <f t="shared" si="18"/>
        <v>0</v>
      </c>
      <c r="BX21" s="11" t="b">
        <f t="shared" si="18"/>
        <v>0</v>
      </c>
      <c r="BY21" s="11" t="b">
        <f t="shared" si="18"/>
        <v>0</v>
      </c>
      <c r="BZ21" s="11" t="b">
        <f t="shared" si="18"/>
        <v>0</v>
      </c>
      <c r="CA21" s="11" t="b">
        <f t="shared" si="18"/>
        <v>0</v>
      </c>
      <c r="CB21" s="11" t="b">
        <f t="shared" si="18"/>
        <v>1</v>
      </c>
      <c r="CC21" s="11" t="b">
        <f t="shared" si="18"/>
        <v>0</v>
      </c>
      <c r="CD21" s="11" t="b">
        <f t="shared" si="18"/>
        <v>0</v>
      </c>
      <c r="CE21" s="11" t="b">
        <f t="shared" si="18"/>
        <v>1</v>
      </c>
      <c r="CF21" s="11" t="b">
        <f t="shared" si="18"/>
        <v>0</v>
      </c>
      <c r="CG21" s="11" t="b">
        <f t="shared" si="18"/>
        <v>0</v>
      </c>
      <c r="CH21" s="11" t="b">
        <f t="shared" si="18"/>
        <v>0</v>
      </c>
      <c r="CI21" s="11" t="b">
        <f t="shared" si="18"/>
        <v>0</v>
      </c>
      <c r="CJ21" s="11" t="b">
        <f t="shared" si="18"/>
        <v>0</v>
      </c>
      <c r="CK21" s="11" t="b">
        <f t="shared" si="13"/>
        <v>0</v>
      </c>
      <c r="CL21" s="11" t="b">
        <f t="shared" si="14"/>
        <v>0</v>
      </c>
      <c r="CM21" t="s">
        <v>401</v>
      </c>
    </row>
    <row r="22" spans="1:91">
      <c r="A22" t="s">
        <v>402</v>
      </c>
      <c r="B22" t="s">
        <v>403</v>
      </c>
      <c r="C22" t="s">
        <v>281</v>
      </c>
      <c r="D22" t="s">
        <v>54</v>
      </c>
      <c r="E22" t="s">
        <v>144</v>
      </c>
      <c r="F22" t="s">
        <v>222</v>
      </c>
      <c r="G22" t="s">
        <v>72</v>
      </c>
      <c r="H22" t="s">
        <v>254</v>
      </c>
      <c r="I22" t="str">
        <f t="shared" si="5"/>
        <v>Poland</v>
      </c>
      <c r="J22" t="s">
        <v>59</v>
      </c>
      <c r="K22" t="s">
        <v>103</v>
      </c>
      <c r="L22">
        <v>1</v>
      </c>
      <c r="M22">
        <v>2</v>
      </c>
      <c r="N22">
        <v>1</v>
      </c>
      <c r="O22">
        <v>4</v>
      </c>
      <c r="P22">
        <v>3</v>
      </c>
      <c r="Q22">
        <v>4</v>
      </c>
      <c r="R22">
        <v>2</v>
      </c>
      <c r="S22">
        <v>0</v>
      </c>
      <c r="U22">
        <v>6</v>
      </c>
      <c r="V22">
        <v>4</v>
      </c>
      <c r="W22">
        <v>3</v>
      </c>
      <c r="X22">
        <v>5</v>
      </c>
      <c r="Y22">
        <v>3</v>
      </c>
      <c r="Z22">
        <v>5</v>
      </c>
      <c r="AA22">
        <v>5</v>
      </c>
      <c r="AB22">
        <v>4</v>
      </c>
      <c r="AC22">
        <v>3</v>
      </c>
      <c r="AD22">
        <v>3</v>
      </c>
      <c r="AE22" s="35">
        <v>4</v>
      </c>
      <c r="AF22">
        <v>3</v>
      </c>
      <c r="AG22">
        <v>2</v>
      </c>
      <c r="AH22">
        <v>5</v>
      </c>
      <c r="AI22">
        <v>5</v>
      </c>
      <c r="AJ22">
        <v>5</v>
      </c>
      <c r="AK22">
        <v>3</v>
      </c>
      <c r="AL22">
        <v>4</v>
      </c>
      <c r="AM22">
        <v>4</v>
      </c>
      <c r="AN22">
        <v>4</v>
      </c>
      <c r="AO22">
        <v>3</v>
      </c>
      <c r="AP22">
        <v>4</v>
      </c>
      <c r="AQ22">
        <v>3</v>
      </c>
      <c r="AR22">
        <v>6</v>
      </c>
      <c r="AS22">
        <v>2</v>
      </c>
      <c r="AT22">
        <f t="shared" si="0"/>
        <v>3.875</v>
      </c>
      <c r="AU22">
        <f t="shared" si="6"/>
        <v>1</v>
      </c>
      <c r="AV22">
        <f t="shared" si="1"/>
        <v>4</v>
      </c>
      <c r="AW22">
        <f t="shared" si="7"/>
        <v>1</v>
      </c>
      <c r="AX22" t="s">
        <v>145</v>
      </c>
      <c r="AY22" t="s">
        <v>192</v>
      </c>
      <c r="AZ22" t="s">
        <v>404</v>
      </c>
      <c r="BA22">
        <v>1</v>
      </c>
      <c r="BC22">
        <f t="shared" si="2"/>
        <v>1</v>
      </c>
      <c r="BD22">
        <v>1</v>
      </c>
      <c r="BE22">
        <v>1</v>
      </c>
      <c r="BF22">
        <f t="shared" si="8"/>
        <v>0</v>
      </c>
      <c r="BG22" t="s">
        <v>405</v>
      </c>
      <c r="BH22" t="s">
        <v>149</v>
      </c>
      <c r="BI22" s="1">
        <v>2.9976851851851848E-3</v>
      </c>
      <c r="BK22" s="5" t="s">
        <v>1041</v>
      </c>
      <c r="BM22" s="11" t="b">
        <f t="shared" si="16"/>
        <v>0</v>
      </c>
      <c r="BN22" s="11" t="b">
        <f t="shared" si="16"/>
        <v>0</v>
      </c>
      <c r="BO22" s="11" t="b">
        <f t="shared" si="16"/>
        <v>0</v>
      </c>
      <c r="BP22" s="11" t="b">
        <f t="shared" si="16"/>
        <v>0</v>
      </c>
      <c r="BQ22" s="11" t="b">
        <f t="shared" si="17"/>
        <v>0</v>
      </c>
      <c r="BR22" s="11" t="b">
        <f t="shared" si="17"/>
        <v>0</v>
      </c>
      <c r="BU22" s="11" t="b">
        <f t="shared" si="9"/>
        <v>0</v>
      </c>
      <c r="BV22" s="11" t="b">
        <f t="shared" si="10"/>
        <v>0</v>
      </c>
      <c r="BW22" s="11" t="b">
        <f t="shared" si="18"/>
        <v>0</v>
      </c>
      <c r="BX22" s="11" t="b">
        <f t="shared" si="18"/>
        <v>0</v>
      </c>
      <c r="BY22" s="11" t="b">
        <f t="shared" si="18"/>
        <v>0</v>
      </c>
      <c r="BZ22" s="11" t="b">
        <f t="shared" si="18"/>
        <v>0</v>
      </c>
      <c r="CA22" s="11" t="b">
        <f t="shared" si="18"/>
        <v>0</v>
      </c>
      <c r="CB22" s="11" t="b">
        <f t="shared" si="18"/>
        <v>0</v>
      </c>
      <c r="CC22" s="11" t="b">
        <f t="shared" si="18"/>
        <v>0</v>
      </c>
      <c r="CD22" s="11" t="b">
        <f t="shared" si="18"/>
        <v>0</v>
      </c>
      <c r="CE22" s="11" t="b">
        <f t="shared" si="18"/>
        <v>0</v>
      </c>
      <c r="CF22" s="11" t="b">
        <f t="shared" si="18"/>
        <v>0</v>
      </c>
      <c r="CG22" s="11" t="b">
        <f t="shared" si="18"/>
        <v>0</v>
      </c>
      <c r="CH22" s="11" t="b">
        <f t="shared" si="18"/>
        <v>0</v>
      </c>
      <c r="CI22" s="11" t="b">
        <f t="shared" si="18"/>
        <v>0</v>
      </c>
      <c r="CJ22" s="11" t="b">
        <f t="shared" si="18"/>
        <v>0</v>
      </c>
      <c r="CK22" s="11" t="b">
        <f t="shared" si="13"/>
        <v>0</v>
      </c>
      <c r="CL22" s="11" t="b">
        <f t="shared" si="14"/>
        <v>0</v>
      </c>
    </row>
    <row r="23" spans="1:91">
      <c r="A23" t="s">
        <v>406</v>
      </c>
      <c r="B23" t="s">
        <v>407</v>
      </c>
      <c r="C23" t="s">
        <v>281</v>
      </c>
      <c r="D23" t="s">
        <v>54</v>
      </c>
      <c r="E23" t="s">
        <v>144</v>
      </c>
      <c r="F23" t="s">
        <v>83</v>
      </c>
      <c r="G23" t="s">
        <v>124</v>
      </c>
      <c r="H23" t="s">
        <v>58</v>
      </c>
      <c r="I23" t="str">
        <f t="shared" si="5"/>
        <v>Portugal</v>
      </c>
      <c r="J23" t="s">
        <v>59</v>
      </c>
      <c r="K23" t="s">
        <v>60</v>
      </c>
      <c r="L23">
        <v>2</v>
      </c>
      <c r="M23">
        <v>2</v>
      </c>
      <c r="N23">
        <v>2</v>
      </c>
      <c r="O23">
        <v>4</v>
      </c>
      <c r="P23">
        <v>3</v>
      </c>
      <c r="Q23">
        <v>4</v>
      </c>
      <c r="R23">
        <v>2</v>
      </c>
      <c r="S23">
        <v>0</v>
      </c>
      <c r="U23">
        <v>5</v>
      </c>
      <c r="V23">
        <v>5</v>
      </c>
      <c r="W23">
        <v>6</v>
      </c>
      <c r="X23">
        <v>6</v>
      </c>
      <c r="Y23">
        <v>6</v>
      </c>
      <c r="Z23">
        <v>6</v>
      </c>
      <c r="AA23">
        <v>6</v>
      </c>
      <c r="AB23">
        <v>5</v>
      </c>
      <c r="AC23">
        <v>1</v>
      </c>
      <c r="AD23">
        <v>5</v>
      </c>
      <c r="AE23" s="35">
        <v>5</v>
      </c>
      <c r="AF23">
        <v>6</v>
      </c>
      <c r="AG23">
        <v>6</v>
      </c>
      <c r="AH23">
        <v>6</v>
      </c>
      <c r="AI23">
        <v>6</v>
      </c>
      <c r="AJ23">
        <v>6</v>
      </c>
      <c r="AK23">
        <v>6</v>
      </c>
      <c r="AL23">
        <v>5</v>
      </c>
      <c r="AM23">
        <v>4</v>
      </c>
      <c r="AN23">
        <v>4</v>
      </c>
      <c r="AO23">
        <v>6</v>
      </c>
      <c r="AP23">
        <v>5</v>
      </c>
      <c r="AQ23">
        <v>4</v>
      </c>
      <c r="AR23">
        <v>6</v>
      </c>
      <c r="AS23">
        <v>6</v>
      </c>
      <c r="AT23">
        <f t="shared" si="0"/>
        <v>5.75</v>
      </c>
      <c r="AU23">
        <f t="shared" si="6"/>
        <v>1</v>
      </c>
      <c r="AV23">
        <f t="shared" si="1"/>
        <v>5.625</v>
      </c>
      <c r="AW23">
        <f t="shared" si="7"/>
        <v>1</v>
      </c>
      <c r="AX23" t="s">
        <v>282</v>
      </c>
      <c r="AY23" t="s">
        <v>408</v>
      </c>
      <c r="AZ23" t="s">
        <v>409</v>
      </c>
      <c r="BA23">
        <v>3</v>
      </c>
      <c r="BC23">
        <f t="shared" si="2"/>
        <v>3</v>
      </c>
      <c r="BD23">
        <v>1</v>
      </c>
      <c r="BE23">
        <v>4</v>
      </c>
      <c r="BF23">
        <f t="shared" si="8"/>
        <v>1</v>
      </c>
      <c r="BG23" t="s">
        <v>292</v>
      </c>
      <c r="BH23" t="s">
        <v>286</v>
      </c>
      <c r="BI23" s="1">
        <v>6.9907407407407409E-3</v>
      </c>
      <c r="BK23" s="5" t="s">
        <v>1041</v>
      </c>
      <c r="BM23" s="11" t="b">
        <f t="shared" si="16"/>
        <v>0</v>
      </c>
      <c r="BN23" s="11" t="b">
        <f t="shared" si="16"/>
        <v>0</v>
      </c>
      <c r="BO23" s="11" t="b">
        <f t="shared" si="16"/>
        <v>0</v>
      </c>
      <c r="BP23" s="11" t="b">
        <f t="shared" si="16"/>
        <v>0</v>
      </c>
      <c r="BQ23" s="11" t="b">
        <f t="shared" si="17"/>
        <v>0</v>
      </c>
      <c r="BR23" s="11" t="b">
        <f t="shared" si="17"/>
        <v>0</v>
      </c>
      <c r="BU23" s="11" t="b">
        <f t="shared" si="9"/>
        <v>0</v>
      </c>
      <c r="BV23" s="11" t="b">
        <f t="shared" si="10"/>
        <v>0</v>
      </c>
      <c r="BW23" s="11" t="b">
        <f t="shared" si="18"/>
        <v>0</v>
      </c>
      <c r="BX23" s="11" t="b">
        <f t="shared" si="18"/>
        <v>0</v>
      </c>
      <c r="BY23" s="11" t="b">
        <f t="shared" si="18"/>
        <v>0</v>
      </c>
      <c r="BZ23" s="11" t="b">
        <f t="shared" si="18"/>
        <v>0</v>
      </c>
      <c r="CA23" s="11" t="b">
        <f t="shared" si="18"/>
        <v>0</v>
      </c>
      <c r="CB23" s="11" t="b">
        <f t="shared" si="18"/>
        <v>0</v>
      </c>
      <c r="CC23" s="11" t="b">
        <f t="shared" si="18"/>
        <v>0</v>
      </c>
      <c r="CD23" s="11" t="b">
        <f t="shared" si="18"/>
        <v>0</v>
      </c>
      <c r="CE23" s="11" t="b">
        <f t="shared" si="18"/>
        <v>0</v>
      </c>
      <c r="CF23" s="11" t="b">
        <f t="shared" si="18"/>
        <v>0</v>
      </c>
      <c r="CG23" s="11" t="b">
        <f t="shared" si="18"/>
        <v>0</v>
      </c>
      <c r="CH23" s="11" t="b">
        <f t="shared" si="18"/>
        <v>0</v>
      </c>
      <c r="CI23" s="11" t="b">
        <f t="shared" si="18"/>
        <v>0</v>
      </c>
      <c r="CJ23" s="11" t="b">
        <f t="shared" si="18"/>
        <v>0</v>
      </c>
      <c r="CK23" s="11" t="b">
        <f t="shared" si="13"/>
        <v>0</v>
      </c>
      <c r="CL23" s="11" t="b">
        <f t="shared" si="14"/>
        <v>0</v>
      </c>
    </row>
    <row r="24" spans="1:91">
      <c r="A24" t="s">
        <v>410</v>
      </c>
      <c r="B24" t="s">
        <v>411</v>
      </c>
      <c r="C24" t="s">
        <v>281</v>
      </c>
      <c r="D24" t="s">
        <v>81</v>
      </c>
      <c r="E24" t="s">
        <v>55</v>
      </c>
      <c r="F24" t="s">
        <v>83</v>
      </c>
      <c r="G24" t="s">
        <v>72</v>
      </c>
      <c r="H24" t="s">
        <v>73</v>
      </c>
      <c r="I24" t="str">
        <f t="shared" si="5"/>
        <v>USA</v>
      </c>
      <c r="J24" t="s">
        <v>74</v>
      </c>
      <c r="K24" t="s">
        <v>60</v>
      </c>
      <c r="L24">
        <v>5</v>
      </c>
      <c r="M24">
        <v>4</v>
      </c>
      <c r="N24">
        <v>3</v>
      </c>
      <c r="O24">
        <v>3</v>
      </c>
      <c r="P24">
        <v>4</v>
      </c>
      <c r="Q24">
        <v>4</v>
      </c>
      <c r="R24">
        <v>4</v>
      </c>
      <c r="S24">
        <v>1</v>
      </c>
      <c r="T24">
        <v>3</v>
      </c>
      <c r="V24">
        <v>2</v>
      </c>
      <c r="W24">
        <v>6</v>
      </c>
      <c r="X24">
        <v>3</v>
      </c>
      <c r="Y24">
        <v>4</v>
      </c>
      <c r="Z24">
        <v>5</v>
      </c>
      <c r="AA24">
        <v>6</v>
      </c>
      <c r="AB24">
        <v>3</v>
      </c>
      <c r="AC24">
        <v>2</v>
      </c>
      <c r="AD24">
        <v>4</v>
      </c>
      <c r="AE24" s="35">
        <v>6</v>
      </c>
      <c r="AF24">
        <v>1</v>
      </c>
      <c r="AG24">
        <v>5</v>
      </c>
      <c r="AH24">
        <v>5</v>
      </c>
      <c r="AI24">
        <v>6</v>
      </c>
      <c r="AJ24">
        <v>6</v>
      </c>
      <c r="AK24">
        <v>6</v>
      </c>
      <c r="AL24">
        <v>5</v>
      </c>
      <c r="AM24">
        <v>3</v>
      </c>
      <c r="AN24">
        <v>6</v>
      </c>
      <c r="AO24">
        <v>6</v>
      </c>
      <c r="AP24">
        <v>5</v>
      </c>
      <c r="AQ24">
        <v>5</v>
      </c>
      <c r="AR24">
        <v>6</v>
      </c>
      <c r="AS24">
        <v>5</v>
      </c>
      <c r="AT24">
        <f t="shared" si="0"/>
        <v>5</v>
      </c>
      <c r="AU24">
        <f t="shared" si="6"/>
        <v>1</v>
      </c>
      <c r="AV24">
        <f t="shared" si="1"/>
        <v>4.125</v>
      </c>
      <c r="AW24">
        <f t="shared" si="7"/>
        <v>1</v>
      </c>
      <c r="AX24" t="s">
        <v>297</v>
      </c>
      <c r="AY24" t="s">
        <v>110</v>
      </c>
      <c r="AZ24" t="s">
        <v>412</v>
      </c>
      <c r="BA24">
        <v>1</v>
      </c>
      <c r="BC24">
        <f t="shared" si="2"/>
        <v>1</v>
      </c>
      <c r="BD24">
        <v>1</v>
      </c>
      <c r="BE24">
        <v>1</v>
      </c>
      <c r="BF24">
        <f t="shared" si="8"/>
        <v>0</v>
      </c>
      <c r="BG24" t="s">
        <v>300</v>
      </c>
      <c r="BH24" t="s">
        <v>301</v>
      </c>
      <c r="BI24" s="1">
        <v>4.6527777777777774E-3</v>
      </c>
      <c r="BJ24" t="s">
        <v>413</v>
      </c>
      <c r="BK24" s="5" t="s">
        <v>736</v>
      </c>
      <c r="BL24" s="5" t="s">
        <v>1144</v>
      </c>
      <c r="BM24" s="11" t="b">
        <f t="shared" si="16"/>
        <v>1</v>
      </c>
      <c r="BN24" s="11" t="b">
        <f t="shared" si="16"/>
        <v>0</v>
      </c>
      <c r="BO24" s="11" t="b">
        <f t="shared" si="16"/>
        <v>0</v>
      </c>
      <c r="BP24" s="11" t="b">
        <f t="shared" si="16"/>
        <v>0</v>
      </c>
      <c r="BQ24" s="11" t="b">
        <f t="shared" si="17"/>
        <v>0</v>
      </c>
      <c r="BR24" s="11" t="b">
        <f t="shared" si="17"/>
        <v>0</v>
      </c>
      <c r="BU24" s="11" t="b">
        <f t="shared" si="9"/>
        <v>0</v>
      </c>
      <c r="BV24" s="11" t="b">
        <f t="shared" si="10"/>
        <v>0</v>
      </c>
      <c r="BW24" s="11" t="b">
        <f t="shared" si="18"/>
        <v>0</v>
      </c>
      <c r="BX24" s="11" t="b">
        <f t="shared" si="18"/>
        <v>0</v>
      </c>
      <c r="BY24" s="11" t="b">
        <f t="shared" si="18"/>
        <v>0</v>
      </c>
      <c r="BZ24" s="11" t="b">
        <f t="shared" si="18"/>
        <v>0</v>
      </c>
      <c r="CA24" s="11" t="b">
        <f t="shared" si="18"/>
        <v>0</v>
      </c>
      <c r="CB24" s="11" t="b">
        <f t="shared" si="18"/>
        <v>0</v>
      </c>
      <c r="CC24" s="11" t="b">
        <f t="shared" si="18"/>
        <v>0</v>
      </c>
      <c r="CD24" s="11" t="b">
        <f t="shared" si="18"/>
        <v>0</v>
      </c>
      <c r="CE24" s="11" t="b">
        <f t="shared" si="18"/>
        <v>0</v>
      </c>
      <c r="CF24" s="11" t="b">
        <f t="shared" si="18"/>
        <v>0</v>
      </c>
      <c r="CG24" s="11" t="b">
        <f t="shared" si="18"/>
        <v>0</v>
      </c>
      <c r="CH24" s="11" t="b">
        <f t="shared" si="18"/>
        <v>0</v>
      </c>
      <c r="CI24" s="11" t="b">
        <f t="shared" si="18"/>
        <v>0</v>
      </c>
      <c r="CJ24" s="11" t="b">
        <f t="shared" si="18"/>
        <v>0</v>
      </c>
      <c r="CK24" s="11" t="b">
        <f t="shared" si="13"/>
        <v>0</v>
      </c>
      <c r="CL24" s="11" t="b">
        <f t="shared" si="14"/>
        <v>0</v>
      </c>
    </row>
    <row r="25" spans="1:91">
      <c r="A25" t="s">
        <v>414</v>
      </c>
      <c r="B25" t="s">
        <v>415</v>
      </c>
      <c r="C25" t="s">
        <v>281</v>
      </c>
      <c r="D25" t="s">
        <v>54</v>
      </c>
      <c r="E25" t="s">
        <v>144</v>
      </c>
      <c r="F25" t="s">
        <v>56</v>
      </c>
      <c r="G25" t="s">
        <v>72</v>
      </c>
      <c r="H25" t="s">
        <v>109</v>
      </c>
      <c r="I25" t="str">
        <f t="shared" si="5"/>
        <v>UK</v>
      </c>
      <c r="J25" t="s">
        <v>74</v>
      </c>
      <c r="K25" t="s">
        <v>98</v>
      </c>
      <c r="L25">
        <v>0</v>
      </c>
      <c r="M25">
        <v>5</v>
      </c>
      <c r="N25">
        <v>0</v>
      </c>
      <c r="O25">
        <v>5</v>
      </c>
      <c r="P25">
        <v>0</v>
      </c>
      <c r="Q25">
        <v>5</v>
      </c>
      <c r="R25">
        <v>0</v>
      </c>
      <c r="S25">
        <v>1</v>
      </c>
      <c r="T25">
        <v>2</v>
      </c>
      <c r="V25">
        <v>0</v>
      </c>
      <c r="W25">
        <v>6</v>
      </c>
      <c r="X25">
        <v>6</v>
      </c>
      <c r="Y25">
        <v>6</v>
      </c>
      <c r="Z25">
        <v>6</v>
      </c>
      <c r="AA25">
        <v>6</v>
      </c>
      <c r="AB25">
        <v>4</v>
      </c>
      <c r="AC25">
        <v>4</v>
      </c>
      <c r="AD25">
        <v>2</v>
      </c>
      <c r="AE25" s="35">
        <v>0</v>
      </c>
      <c r="AF25">
        <v>6</v>
      </c>
      <c r="AG25">
        <v>6</v>
      </c>
      <c r="AH25">
        <v>2</v>
      </c>
      <c r="AI25">
        <v>6</v>
      </c>
      <c r="AJ25">
        <v>0</v>
      </c>
      <c r="AK25">
        <v>6</v>
      </c>
      <c r="AL25">
        <v>0</v>
      </c>
      <c r="AM25">
        <v>0</v>
      </c>
      <c r="AN25">
        <v>0</v>
      </c>
      <c r="AO25">
        <v>0</v>
      </c>
      <c r="AP25">
        <v>0</v>
      </c>
      <c r="AQ25">
        <v>0</v>
      </c>
      <c r="AR25">
        <v>6</v>
      </c>
      <c r="AS25">
        <v>6</v>
      </c>
      <c r="AT25">
        <f t="shared" si="0"/>
        <v>3.25</v>
      </c>
      <c r="AU25">
        <f t="shared" si="6"/>
        <v>1</v>
      </c>
      <c r="AV25">
        <f t="shared" si="1"/>
        <v>4.5</v>
      </c>
      <c r="AW25">
        <f t="shared" si="7"/>
        <v>1</v>
      </c>
      <c r="AX25" t="s">
        <v>86</v>
      </c>
      <c r="AY25" t="s">
        <v>416</v>
      </c>
      <c r="AZ25" t="s">
        <v>417</v>
      </c>
      <c r="BA25">
        <v>1</v>
      </c>
      <c r="BC25">
        <f t="shared" si="2"/>
        <v>1</v>
      </c>
      <c r="BD25">
        <v>1</v>
      </c>
      <c r="BE25">
        <v>4</v>
      </c>
      <c r="BF25">
        <f t="shared" si="8"/>
        <v>1</v>
      </c>
      <c r="BG25" t="s">
        <v>156</v>
      </c>
      <c r="BH25" t="s">
        <v>157</v>
      </c>
      <c r="BI25" s="1">
        <v>2.3611111111111111E-3</v>
      </c>
      <c r="BK25" s="5" t="s">
        <v>1041</v>
      </c>
      <c r="BM25" s="11" t="b">
        <f t="shared" si="16"/>
        <v>0</v>
      </c>
      <c r="BN25" s="11" t="b">
        <f t="shared" si="16"/>
        <v>0</v>
      </c>
      <c r="BO25" s="11" t="b">
        <f t="shared" si="16"/>
        <v>0</v>
      </c>
      <c r="BP25" s="11" t="b">
        <f t="shared" si="16"/>
        <v>0</v>
      </c>
      <c r="BQ25" s="11" t="b">
        <f t="shared" si="17"/>
        <v>0</v>
      </c>
      <c r="BR25" s="11" t="b">
        <f t="shared" si="17"/>
        <v>0</v>
      </c>
      <c r="BU25" s="11" t="b">
        <f t="shared" si="9"/>
        <v>0</v>
      </c>
      <c r="BV25" s="11" t="b">
        <f t="shared" si="10"/>
        <v>0</v>
      </c>
      <c r="BW25" s="11" t="b">
        <f t="shared" si="18"/>
        <v>0</v>
      </c>
      <c r="BX25" s="11" t="b">
        <f t="shared" si="18"/>
        <v>0</v>
      </c>
      <c r="BY25" s="11" t="b">
        <f t="shared" si="18"/>
        <v>0</v>
      </c>
      <c r="BZ25" s="11" t="b">
        <f t="shared" si="18"/>
        <v>0</v>
      </c>
      <c r="CA25" s="11" t="b">
        <f t="shared" si="18"/>
        <v>0</v>
      </c>
      <c r="CB25" s="11" t="b">
        <f t="shared" si="18"/>
        <v>0</v>
      </c>
      <c r="CC25" s="11" t="b">
        <f t="shared" si="18"/>
        <v>0</v>
      </c>
      <c r="CD25" s="11" t="b">
        <f t="shared" si="18"/>
        <v>0</v>
      </c>
      <c r="CE25" s="11" t="b">
        <f t="shared" si="18"/>
        <v>0</v>
      </c>
      <c r="CF25" s="11" t="b">
        <f t="shared" si="18"/>
        <v>0</v>
      </c>
      <c r="CG25" s="11" t="b">
        <f t="shared" si="18"/>
        <v>0</v>
      </c>
      <c r="CH25" s="11" t="b">
        <f t="shared" si="18"/>
        <v>0</v>
      </c>
      <c r="CI25" s="11" t="b">
        <f t="shared" si="18"/>
        <v>0</v>
      </c>
      <c r="CJ25" s="11" t="b">
        <f t="shared" si="18"/>
        <v>0</v>
      </c>
      <c r="CK25" s="11" t="b">
        <f t="shared" si="13"/>
        <v>0</v>
      </c>
      <c r="CL25" s="11" t="b">
        <f t="shared" si="14"/>
        <v>0</v>
      </c>
    </row>
    <row r="26" spans="1:91">
      <c r="A26" t="s">
        <v>418</v>
      </c>
      <c r="B26" t="s">
        <v>419</v>
      </c>
      <c r="C26" t="s">
        <v>281</v>
      </c>
      <c r="D26" t="s">
        <v>70</v>
      </c>
      <c r="E26" t="s">
        <v>71</v>
      </c>
      <c r="F26" t="s">
        <v>56</v>
      </c>
      <c r="G26" t="s">
        <v>72</v>
      </c>
      <c r="H26" t="s">
        <v>420</v>
      </c>
      <c r="I26" t="str">
        <f t="shared" si="5"/>
        <v>london</v>
      </c>
      <c r="J26" t="s">
        <v>59</v>
      </c>
      <c r="K26" t="s">
        <v>98</v>
      </c>
      <c r="L26">
        <v>5</v>
      </c>
      <c r="M26">
        <v>3</v>
      </c>
      <c r="N26">
        <v>4</v>
      </c>
      <c r="O26">
        <v>3</v>
      </c>
      <c r="P26">
        <v>3</v>
      </c>
      <c r="Q26">
        <v>2</v>
      </c>
      <c r="R26">
        <v>5</v>
      </c>
      <c r="S26">
        <v>1</v>
      </c>
      <c r="T26">
        <v>2</v>
      </c>
      <c r="V26">
        <v>5</v>
      </c>
      <c r="W26">
        <v>4</v>
      </c>
      <c r="X26">
        <v>3</v>
      </c>
      <c r="Y26">
        <v>6</v>
      </c>
      <c r="Z26">
        <v>6</v>
      </c>
      <c r="AA26">
        <v>5</v>
      </c>
      <c r="AB26">
        <v>6</v>
      </c>
      <c r="AC26">
        <v>2</v>
      </c>
      <c r="AD26">
        <v>4</v>
      </c>
      <c r="AE26" s="35">
        <v>5</v>
      </c>
      <c r="AF26">
        <v>5</v>
      </c>
      <c r="AG26">
        <v>5</v>
      </c>
      <c r="AH26">
        <v>6</v>
      </c>
      <c r="AI26">
        <v>4</v>
      </c>
      <c r="AJ26">
        <v>4</v>
      </c>
      <c r="AK26">
        <v>5</v>
      </c>
      <c r="AL26">
        <v>5</v>
      </c>
      <c r="AM26">
        <v>5</v>
      </c>
      <c r="AN26">
        <v>5</v>
      </c>
      <c r="AO26">
        <v>5</v>
      </c>
      <c r="AP26">
        <v>3</v>
      </c>
      <c r="AQ26">
        <v>5</v>
      </c>
      <c r="AR26">
        <v>6</v>
      </c>
      <c r="AS26">
        <v>1</v>
      </c>
      <c r="AT26">
        <f t="shared" si="0"/>
        <v>4.875</v>
      </c>
      <c r="AU26">
        <f t="shared" si="6"/>
        <v>1</v>
      </c>
      <c r="AV26">
        <f t="shared" si="1"/>
        <v>4.875</v>
      </c>
      <c r="AW26">
        <f t="shared" si="7"/>
        <v>1</v>
      </c>
      <c r="AX26" t="s">
        <v>145</v>
      </c>
      <c r="AY26" t="s">
        <v>421</v>
      </c>
      <c r="AZ26" t="s">
        <v>422</v>
      </c>
      <c r="BA26">
        <v>1</v>
      </c>
      <c r="BC26">
        <f t="shared" si="2"/>
        <v>1</v>
      </c>
      <c r="BD26">
        <v>1</v>
      </c>
      <c r="BE26">
        <v>3</v>
      </c>
      <c r="BF26">
        <f t="shared" si="8"/>
        <v>1</v>
      </c>
      <c r="BG26" t="s">
        <v>148</v>
      </c>
      <c r="BH26" t="s">
        <v>149</v>
      </c>
      <c r="BI26" s="1">
        <v>5.1273148148148146E-3</v>
      </c>
      <c r="BJ26" t="s">
        <v>423</v>
      </c>
      <c r="BK26" s="5" t="s">
        <v>736</v>
      </c>
      <c r="BL26" s="5" t="s">
        <v>1149</v>
      </c>
      <c r="BM26" s="11" t="b">
        <f t="shared" si="16"/>
        <v>0</v>
      </c>
      <c r="BN26" s="11" t="b">
        <f t="shared" si="16"/>
        <v>0</v>
      </c>
      <c r="BO26" s="11" t="b">
        <f t="shared" si="16"/>
        <v>0</v>
      </c>
      <c r="BP26" s="11" t="b">
        <f t="shared" si="16"/>
        <v>0</v>
      </c>
      <c r="BQ26" s="11" t="b">
        <f t="shared" si="17"/>
        <v>0</v>
      </c>
      <c r="BR26" s="11" t="b">
        <f t="shared" si="17"/>
        <v>0</v>
      </c>
      <c r="BU26" s="11" t="b">
        <f t="shared" si="9"/>
        <v>0</v>
      </c>
      <c r="BV26" s="11" t="b">
        <f t="shared" si="10"/>
        <v>0</v>
      </c>
      <c r="BW26" s="11" t="b">
        <f t="shared" si="18"/>
        <v>0</v>
      </c>
      <c r="BX26" s="11" t="b">
        <f t="shared" si="18"/>
        <v>0</v>
      </c>
      <c r="BY26" s="11" t="b">
        <f t="shared" si="18"/>
        <v>0</v>
      </c>
      <c r="BZ26" s="11" t="b">
        <f t="shared" si="18"/>
        <v>0</v>
      </c>
      <c r="CA26" s="11" t="b">
        <f t="shared" si="18"/>
        <v>0</v>
      </c>
      <c r="CB26" s="11" t="b">
        <f t="shared" si="18"/>
        <v>0</v>
      </c>
      <c r="CC26" s="11" t="b">
        <f t="shared" si="18"/>
        <v>0</v>
      </c>
      <c r="CD26" s="11" t="b">
        <f t="shared" si="18"/>
        <v>0</v>
      </c>
      <c r="CE26" s="11" t="b">
        <f t="shared" si="18"/>
        <v>0</v>
      </c>
      <c r="CF26" s="11" t="b">
        <f t="shared" si="18"/>
        <v>0</v>
      </c>
      <c r="CG26" s="11" t="b">
        <f t="shared" si="18"/>
        <v>0</v>
      </c>
      <c r="CH26" s="11" t="b">
        <f t="shared" si="18"/>
        <v>0</v>
      </c>
      <c r="CI26" s="11" t="b">
        <f t="shared" si="18"/>
        <v>0</v>
      </c>
      <c r="CJ26" s="11" t="b">
        <f t="shared" si="18"/>
        <v>0</v>
      </c>
      <c r="CK26" s="11" t="b">
        <f t="shared" si="13"/>
        <v>0</v>
      </c>
      <c r="CL26" s="11" t="b">
        <f t="shared" si="14"/>
        <v>0</v>
      </c>
      <c r="CM26" t="s">
        <v>424</v>
      </c>
    </row>
    <row r="27" spans="1:91">
      <c r="A27" t="s">
        <v>425</v>
      </c>
      <c r="B27" t="s">
        <v>426</v>
      </c>
      <c r="C27" t="s">
        <v>281</v>
      </c>
      <c r="D27" t="s">
        <v>54</v>
      </c>
      <c r="E27" t="s">
        <v>144</v>
      </c>
      <c r="F27" t="s">
        <v>116</v>
      </c>
      <c r="G27" t="s">
        <v>96</v>
      </c>
      <c r="H27" t="s">
        <v>125</v>
      </c>
      <c r="I27" t="str">
        <f t="shared" si="5"/>
        <v>United Kingdom</v>
      </c>
      <c r="J27" t="s">
        <v>74</v>
      </c>
      <c r="K27" t="s">
        <v>98</v>
      </c>
      <c r="L27">
        <v>5</v>
      </c>
      <c r="M27">
        <v>3</v>
      </c>
      <c r="N27">
        <v>4</v>
      </c>
      <c r="O27">
        <v>3</v>
      </c>
      <c r="P27">
        <v>5</v>
      </c>
      <c r="Q27">
        <v>5</v>
      </c>
      <c r="R27">
        <v>3</v>
      </c>
      <c r="S27">
        <v>1</v>
      </c>
      <c r="T27">
        <v>2</v>
      </c>
      <c r="V27">
        <v>5</v>
      </c>
      <c r="W27">
        <v>5</v>
      </c>
      <c r="X27">
        <v>5</v>
      </c>
      <c r="Y27">
        <v>6</v>
      </c>
      <c r="Z27">
        <v>5</v>
      </c>
      <c r="AA27">
        <v>6</v>
      </c>
      <c r="AB27">
        <v>5</v>
      </c>
      <c r="AC27">
        <v>1</v>
      </c>
      <c r="AD27">
        <v>5</v>
      </c>
      <c r="AE27" s="35">
        <v>4</v>
      </c>
      <c r="AF27">
        <v>2</v>
      </c>
      <c r="AG27">
        <v>3</v>
      </c>
      <c r="AH27">
        <v>4</v>
      </c>
      <c r="AI27">
        <v>6</v>
      </c>
      <c r="AJ27">
        <v>5</v>
      </c>
      <c r="AK27">
        <v>5</v>
      </c>
      <c r="AL27">
        <v>3</v>
      </c>
      <c r="AM27">
        <v>3</v>
      </c>
      <c r="AN27">
        <v>2</v>
      </c>
      <c r="AO27">
        <v>4</v>
      </c>
      <c r="AP27">
        <v>3</v>
      </c>
      <c r="AQ27">
        <v>4</v>
      </c>
      <c r="AR27">
        <v>6</v>
      </c>
      <c r="AS27">
        <v>6</v>
      </c>
      <c r="AT27">
        <f t="shared" si="0"/>
        <v>4</v>
      </c>
      <c r="AU27">
        <f t="shared" si="6"/>
        <v>1</v>
      </c>
      <c r="AV27">
        <f t="shared" si="1"/>
        <v>5.25</v>
      </c>
      <c r="AW27">
        <f t="shared" si="7"/>
        <v>1</v>
      </c>
      <c r="AX27" t="s">
        <v>297</v>
      </c>
      <c r="AY27" t="s">
        <v>104</v>
      </c>
      <c r="AZ27" t="s">
        <v>427</v>
      </c>
      <c r="BA27">
        <v>1</v>
      </c>
      <c r="BC27">
        <f t="shared" si="2"/>
        <v>1</v>
      </c>
      <c r="BD27">
        <v>1</v>
      </c>
      <c r="BE27">
        <v>3</v>
      </c>
      <c r="BF27">
        <f t="shared" si="8"/>
        <v>1</v>
      </c>
      <c r="BG27" t="s">
        <v>300</v>
      </c>
      <c r="BH27" t="s">
        <v>301</v>
      </c>
      <c r="BI27" s="1">
        <v>6.5046296296296302E-3</v>
      </c>
      <c r="BJ27" t="s">
        <v>428</v>
      </c>
      <c r="BK27" s="5" t="s">
        <v>736</v>
      </c>
      <c r="BL27" s="5" t="s">
        <v>1150</v>
      </c>
      <c r="BM27" s="11" t="b">
        <f t="shared" si="16"/>
        <v>0</v>
      </c>
      <c r="BN27" s="11" t="b">
        <f t="shared" si="16"/>
        <v>0</v>
      </c>
      <c r="BO27" s="11" t="b">
        <f t="shared" si="16"/>
        <v>0</v>
      </c>
      <c r="BP27" s="11" t="b">
        <f t="shared" si="16"/>
        <v>1</v>
      </c>
      <c r="BQ27" s="11" t="b">
        <f t="shared" si="17"/>
        <v>0</v>
      </c>
      <c r="BR27" s="11" t="b">
        <f t="shared" si="17"/>
        <v>0</v>
      </c>
      <c r="BS27" s="5" t="s">
        <v>1057</v>
      </c>
      <c r="BU27" s="11" t="b">
        <f t="shared" si="9"/>
        <v>1</v>
      </c>
      <c r="BV27" s="11" t="b">
        <f t="shared" si="10"/>
        <v>1</v>
      </c>
      <c r="BW27" s="11" t="b">
        <f t="shared" si="18"/>
        <v>0</v>
      </c>
      <c r="BX27" s="11" t="b">
        <f t="shared" si="18"/>
        <v>0</v>
      </c>
      <c r="BY27" s="11" t="b">
        <f t="shared" si="18"/>
        <v>0</v>
      </c>
      <c r="BZ27" s="11" t="b">
        <f t="shared" si="18"/>
        <v>0</v>
      </c>
      <c r="CA27" s="11" t="b">
        <f t="shared" si="18"/>
        <v>0</v>
      </c>
      <c r="CB27" s="11" t="b">
        <f t="shared" si="18"/>
        <v>0</v>
      </c>
      <c r="CC27" s="11" t="b">
        <f t="shared" si="18"/>
        <v>0</v>
      </c>
      <c r="CD27" s="11" t="b">
        <f t="shared" si="18"/>
        <v>0</v>
      </c>
      <c r="CE27" s="11" t="b">
        <f t="shared" si="18"/>
        <v>0</v>
      </c>
      <c r="CF27" s="11" t="b">
        <f t="shared" si="18"/>
        <v>0</v>
      </c>
      <c r="CG27" s="11" t="b">
        <f t="shared" si="18"/>
        <v>0</v>
      </c>
      <c r="CH27" s="11" t="b">
        <f t="shared" si="18"/>
        <v>0</v>
      </c>
      <c r="CI27" s="11" t="b">
        <f t="shared" si="18"/>
        <v>0</v>
      </c>
      <c r="CJ27" s="11" t="b">
        <f t="shared" si="18"/>
        <v>0</v>
      </c>
      <c r="CK27" s="11" t="b">
        <f t="shared" si="13"/>
        <v>0</v>
      </c>
      <c r="CL27" s="11" t="b">
        <f t="shared" si="14"/>
        <v>0</v>
      </c>
      <c r="CM27" t="s">
        <v>429</v>
      </c>
    </row>
    <row r="28" spans="1:91">
      <c r="A28" t="s">
        <v>430</v>
      </c>
      <c r="B28" t="s">
        <v>431</v>
      </c>
      <c r="C28" t="s">
        <v>281</v>
      </c>
      <c r="D28" t="s">
        <v>70</v>
      </c>
      <c r="E28" t="s">
        <v>55</v>
      </c>
      <c r="F28" t="s">
        <v>56</v>
      </c>
      <c r="G28" t="s">
        <v>72</v>
      </c>
      <c r="H28" t="s">
        <v>432</v>
      </c>
      <c r="I28" t="str">
        <f t="shared" si="5"/>
        <v>Uruguay</v>
      </c>
      <c r="J28" t="s">
        <v>59</v>
      </c>
      <c r="K28" t="s">
        <v>60</v>
      </c>
      <c r="L28">
        <v>1</v>
      </c>
      <c r="M28">
        <v>2</v>
      </c>
      <c r="N28">
        <v>1</v>
      </c>
      <c r="O28">
        <v>2</v>
      </c>
      <c r="P28">
        <v>3</v>
      </c>
      <c r="Q28">
        <v>4</v>
      </c>
      <c r="R28">
        <v>1</v>
      </c>
      <c r="S28">
        <v>0</v>
      </c>
      <c r="U28">
        <v>4</v>
      </c>
      <c r="V28">
        <v>2</v>
      </c>
      <c r="W28">
        <v>0</v>
      </c>
      <c r="X28">
        <v>1</v>
      </c>
      <c r="Y28">
        <v>4</v>
      </c>
      <c r="Z28">
        <v>5</v>
      </c>
      <c r="AA28">
        <v>5</v>
      </c>
      <c r="AB28">
        <v>1</v>
      </c>
      <c r="AC28">
        <v>5</v>
      </c>
      <c r="AD28">
        <v>1</v>
      </c>
      <c r="AE28" s="35">
        <v>3</v>
      </c>
      <c r="AF28">
        <v>1</v>
      </c>
      <c r="AG28">
        <v>1</v>
      </c>
      <c r="AH28">
        <v>1</v>
      </c>
      <c r="AI28">
        <v>5</v>
      </c>
      <c r="AJ28">
        <v>2</v>
      </c>
      <c r="AK28">
        <v>0</v>
      </c>
      <c r="AL28">
        <v>2</v>
      </c>
      <c r="AM28">
        <v>1</v>
      </c>
      <c r="AN28">
        <v>1</v>
      </c>
      <c r="AO28">
        <v>2</v>
      </c>
      <c r="AP28">
        <v>1</v>
      </c>
      <c r="AQ28">
        <v>1</v>
      </c>
      <c r="AR28">
        <v>6</v>
      </c>
      <c r="AS28">
        <v>5</v>
      </c>
      <c r="AT28">
        <f t="shared" si="0"/>
        <v>1.875</v>
      </c>
      <c r="AU28">
        <f t="shared" si="6"/>
        <v>0</v>
      </c>
      <c r="AV28">
        <f t="shared" si="1"/>
        <v>2.375</v>
      </c>
      <c r="AW28">
        <f t="shared" si="7"/>
        <v>0</v>
      </c>
      <c r="AX28" t="s">
        <v>86</v>
      </c>
      <c r="AY28" t="s">
        <v>433</v>
      </c>
      <c r="AZ28" t="s">
        <v>434</v>
      </c>
      <c r="BA28">
        <v>0</v>
      </c>
      <c r="BB28">
        <v>0</v>
      </c>
      <c r="BC28">
        <f t="shared" si="2"/>
        <v>0</v>
      </c>
      <c r="BD28">
        <v>1</v>
      </c>
      <c r="BE28">
        <v>1</v>
      </c>
      <c r="BF28">
        <f t="shared" si="8"/>
        <v>0</v>
      </c>
      <c r="BG28" t="s">
        <v>174</v>
      </c>
      <c r="BH28" t="s">
        <v>157</v>
      </c>
      <c r="BI28" s="1">
        <v>4.2592592592592595E-3</v>
      </c>
      <c r="BJ28" t="s">
        <v>435</v>
      </c>
      <c r="BK28" s="5" t="s">
        <v>1042</v>
      </c>
      <c r="BM28" s="11" t="b">
        <f t="shared" si="16"/>
        <v>0</v>
      </c>
      <c r="BN28" s="11" t="b">
        <f t="shared" si="16"/>
        <v>0</v>
      </c>
      <c r="BO28" s="11" t="b">
        <f t="shared" si="16"/>
        <v>0</v>
      </c>
      <c r="BP28" s="11" t="b">
        <f t="shared" si="16"/>
        <v>0</v>
      </c>
      <c r="BQ28" s="11" t="b">
        <f t="shared" si="17"/>
        <v>0</v>
      </c>
      <c r="BR28" s="11" t="b">
        <f t="shared" si="17"/>
        <v>0</v>
      </c>
      <c r="BS28" s="5" t="s">
        <v>1050</v>
      </c>
      <c r="BT28" s="5" t="s">
        <v>1058</v>
      </c>
      <c r="BU28" s="11" t="b">
        <f t="shared" si="9"/>
        <v>0</v>
      </c>
      <c r="BV28" s="11" t="b">
        <f t="shared" si="10"/>
        <v>1</v>
      </c>
      <c r="BW28" s="11" t="b">
        <f t="shared" si="18"/>
        <v>0</v>
      </c>
      <c r="BX28" s="11" t="b">
        <f t="shared" si="18"/>
        <v>0</v>
      </c>
      <c r="BY28" s="11" t="b">
        <f t="shared" si="18"/>
        <v>0</v>
      </c>
      <c r="BZ28" s="11" t="b">
        <f t="shared" si="18"/>
        <v>1</v>
      </c>
      <c r="CA28" s="11" t="b">
        <f t="shared" si="18"/>
        <v>0</v>
      </c>
      <c r="CB28" s="11" t="b">
        <f t="shared" si="18"/>
        <v>0</v>
      </c>
      <c r="CC28" s="11" t="b">
        <f t="shared" si="18"/>
        <v>0</v>
      </c>
      <c r="CD28" s="11" t="b">
        <f t="shared" si="18"/>
        <v>0</v>
      </c>
      <c r="CE28" s="11" t="b">
        <f t="shared" si="18"/>
        <v>0</v>
      </c>
      <c r="CF28" s="11" t="b">
        <f t="shared" si="18"/>
        <v>0</v>
      </c>
      <c r="CG28" s="11" t="b">
        <f t="shared" si="18"/>
        <v>0</v>
      </c>
      <c r="CH28" s="11" t="b">
        <f t="shared" si="18"/>
        <v>0</v>
      </c>
      <c r="CI28" s="11" t="b">
        <f t="shared" si="18"/>
        <v>0</v>
      </c>
      <c r="CJ28" s="11" t="b">
        <f t="shared" si="18"/>
        <v>0</v>
      </c>
      <c r="CK28" s="11" t="b">
        <f t="shared" si="13"/>
        <v>0</v>
      </c>
      <c r="CL28" s="11" t="b">
        <f t="shared" si="14"/>
        <v>0</v>
      </c>
    </row>
    <row r="29" spans="1:91">
      <c r="A29" t="s">
        <v>436</v>
      </c>
      <c r="B29" t="s">
        <v>437</v>
      </c>
      <c r="C29" t="s">
        <v>281</v>
      </c>
      <c r="D29" t="s">
        <v>70</v>
      </c>
      <c r="E29" t="s">
        <v>144</v>
      </c>
      <c r="F29" t="s">
        <v>56</v>
      </c>
      <c r="G29" t="s">
        <v>96</v>
      </c>
      <c r="H29" t="s">
        <v>244</v>
      </c>
      <c r="I29" t="str">
        <f t="shared" si="5"/>
        <v>Uk</v>
      </c>
      <c r="J29" t="s">
        <v>74</v>
      </c>
      <c r="K29" t="s">
        <v>98</v>
      </c>
      <c r="L29">
        <v>2</v>
      </c>
      <c r="M29">
        <v>4</v>
      </c>
      <c r="N29">
        <v>4</v>
      </c>
      <c r="O29">
        <v>2</v>
      </c>
      <c r="P29">
        <v>6</v>
      </c>
      <c r="Q29">
        <v>4</v>
      </c>
      <c r="R29">
        <v>4</v>
      </c>
      <c r="S29">
        <v>1</v>
      </c>
      <c r="T29">
        <v>2</v>
      </c>
      <c r="V29">
        <v>4</v>
      </c>
      <c r="W29">
        <v>6</v>
      </c>
      <c r="X29">
        <v>3</v>
      </c>
      <c r="Y29">
        <v>5</v>
      </c>
      <c r="Z29">
        <v>4</v>
      </c>
      <c r="AA29">
        <v>6</v>
      </c>
      <c r="AB29">
        <v>5</v>
      </c>
      <c r="AC29">
        <v>4</v>
      </c>
      <c r="AD29">
        <v>2</v>
      </c>
      <c r="AE29" s="35">
        <v>2</v>
      </c>
      <c r="AF29">
        <v>6</v>
      </c>
      <c r="AG29">
        <v>4</v>
      </c>
      <c r="AH29">
        <v>3</v>
      </c>
      <c r="AI29">
        <v>6</v>
      </c>
      <c r="AJ29">
        <v>3</v>
      </c>
      <c r="AK29">
        <v>2</v>
      </c>
      <c r="AL29">
        <v>3</v>
      </c>
      <c r="AM29">
        <v>0</v>
      </c>
      <c r="AN29">
        <v>0</v>
      </c>
      <c r="AO29">
        <v>0</v>
      </c>
      <c r="AP29">
        <v>0</v>
      </c>
      <c r="AQ29">
        <v>0</v>
      </c>
      <c r="AR29">
        <v>6</v>
      </c>
      <c r="AS29">
        <v>6</v>
      </c>
      <c r="AT29">
        <f t="shared" si="0"/>
        <v>3.625</v>
      </c>
      <c r="AU29">
        <f t="shared" si="6"/>
        <v>1</v>
      </c>
      <c r="AV29">
        <f t="shared" si="1"/>
        <v>4.375</v>
      </c>
      <c r="AW29">
        <f t="shared" si="7"/>
        <v>1</v>
      </c>
      <c r="AX29" t="s">
        <v>86</v>
      </c>
      <c r="AY29" t="s">
        <v>438</v>
      </c>
      <c r="AZ29" t="s">
        <v>439</v>
      </c>
      <c r="BA29">
        <v>1</v>
      </c>
      <c r="BC29">
        <f t="shared" si="2"/>
        <v>1</v>
      </c>
      <c r="BD29">
        <v>1</v>
      </c>
      <c r="BE29">
        <v>4</v>
      </c>
      <c r="BF29">
        <f t="shared" si="8"/>
        <v>1</v>
      </c>
      <c r="BG29" t="s">
        <v>106</v>
      </c>
      <c r="BH29" t="s">
        <v>90</v>
      </c>
      <c r="BI29" s="1">
        <v>4.3749999999999995E-3</v>
      </c>
      <c r="BJ29" t="s">
        <v>440</v>
      </c>
      <c r="BK29" s="5" t="s">
        <v>1042</v>
      </c>
      <c r="BM29" s="11" t="b">
        <f t="shared" si="16"/>
        <v>0</v>
      </c>
      <c r="BN29" s="11" t="b">
        <f t="shared" si="16"/>
        <v>0</v>
      </c>
      <c r="BO29" s="11" t="b">
        <f t="shared" si="16"/>
        <v>0</v>
      </c>
      <c r="BP29" s="11" t="b">
        <f t="shared" si="16"/>
        <v>0</v>
      </c>
      <c r="BQ29" s="11" t="b">
        <f t="shared" si="17"/>
        <v>0</v>
      </c>
      <c r="BR29" s="11" t="b">
        <f t="shared" si="17"/>
        <v>0</v>
      </c>
      <c r="BS29" s="5" t="s">
        <v>1047</v>
      </c>
      <c r="BT29" s="5" t="s">
        <v>1059</v>
      </c>
      <c r="BU29" s="11" t="b">
        <f t="shared" si="9"/>
        <v>0</v>
      </c>
      <c r="BV29" s="11" t="b">
        <f t="shared" si="10"/>
        <v>0</v>
      </c>
      <c r="BW29" s="11" t="b">
        <f t="shared" si="18"/>
        <v>1</v>
      </c>
      <c r="BX29" s="11" t="b">
        <f t="shared" si="18"/>
        <v>0</v>
      </c>
      <c r="BY29" s="11" t="b">
        <f t="shared" si="18"/>
        <v>0</v>
      </c>
      <c r="BZ29" s="11" t="b">
        <f t="shared" si="18"/>
        <v>0</v>
      </c>
      <c r="CA29" s="11" t="b">
        <f t="shared" si="18"/>
        <v>0</v>
      </c>
      <c r="CB29" s="11" t="b">
        <f t="shared" si="18"/>
        <v>0</v>
      </c>
      <c r="CC29" s="11" t="b">
        <f t="shared" si="18"/>
        <v>0</v>
      </c>
      <c r="CD29" s="11" t="b">
        <f t="shared" si="18"/>
        <v>0</v>
      </c>
      <c r="CE29" s="11" t="b">
        <f t="shared" si="18"/>
        <v>0</v>
      </c>
      <c r="CF29" s="11" t="b">
        <f t="shared" si="18"/>
        <v>0</v>
      </c>
      <c r="CG29" s="11" t="b">
        <f t="shared" si="18"/>
        <v>0</v>
      </c>
      <c r="CH29" s="11" t="b">
        <f t="shared" si="18"/>
        <v>0</v>
      </c>
      <c r="CI29" s="11" t="b">
        <f t="shared" si="18"/>
        <v>0</v>
      </c>
      <c r="CJ29" s="11" t="b">
        <f t="shared" si="18"/>
        <v>0</v>
      </c>
      <c r="CK29" s="11" t="b">
        <f t="shared" si="13"/>
        <v>0</v>
      </c>
      <c r="CL29" s="11" t="b">
        <f t="shared" si="14"/>
        <v>0</v>
      </c>
    </row>
    <row r="30" spans="1:91">
      <c r="A30" t="s">
        <v>441</v>
      </c>
      <c r="B30" t="s">
        <v>442</v>
      </c>
      <c r="C30" t="s">
        <v>281</v>
      </c>
      <c r="D30" t="s">
        <v>54</v>
      </c>
      <c r="E30" t="s">
        <v>71</v>
      </c>
      <c r="F30" t="s">
        <v>116</v>
      </c>
      <c r="G30" t="s">
        <v>96</v>
      </c>
      <c r="H30" t="s">
        <v>443</v>
      </c>
      <c r="I30" t="str">
        <f t="shared" si="5"/>
        <v xml:space="preserve">Portugal </v>
      </c>
      <c r="J30" t="s">
        <v>74</v>
      </c>
      <c r="K30" t="s">
        <v>444</v>
      </c>
      <c r="L30">
        <v>3</v>
      </c>
      <c r="M30">
        <v>2</v>
      </c>
      <c r="N30">
        <v>2</v>
      </c>
      <c r="O30">
        <v>1</v>
      </c>
      <c r="P30">
        <v>6</v>
      </c>
      <c r="Q30">
        <v>5</v>
      </c>
      <c r="R30">
        <v>6</v>
      </c>
      <c r="S30">
        <v>0</v>
      </c>
      <c r="U30">
        <v>5</v>
      </c>
      <c r="V30">
        <v>4</v>
      </c>
      <c r="W30">
        <v>6</v>
      </c>
      <c r="X30">
        <v>6</v>
      </c>
      <c r="Y30">
        <v>6</v>
      </c>
      <c r="Z30">
        <v>5</v>
      </c>
      <c r="AA30">
        <v>6</v>
      </c>
      <c r="AB30">
        <v>5</v>
      </c>
      <c r="AC30">
        <v>1</v>
      </c>
      <c r="AD30">
        <v>5</v>
      </c>
      <c r="AE30" s="35">
        <v>5</v>
      </c>
      <c r="AF30">
        <v>6</v>
      </c>
      <c r="AG30">
        <v>5</v>
      </c>
      <c r="AH30">
        <v>5</v>
      </c>
      <c r="AI30">
        <v>6</v>
      </c>
      <c r="AJ30">
        <v>6</v>
      </c>
      <c r="AK30">
        <v>3</v>
      </c>
      <c r="AL30">
        <v>1</v>
      </c>
      <c r="AM30">
        <v>4</v>
      </c>
      <c r="AN30">
        <v>4</v>
      </c>
      <c r="AO30">
        <v>3</v>
      </c>
      <c r="AP30">
        <v>4</v>
      </c>
      <c r="AQ30">
        <v>6</v>
      </c>
      <c r="AR30">
        <v>6</v>
      </c>
      <c r="AS30">
        <v>6</v>
      </c>
      <c r="AT30">
        <f t="shared" si="0"/>
        <v>4.625</v>
      </c>
      <c r="AU30">
        <f t="shared" si="6"/>
        <v>1</v>
      </c>
      <c r="AV30">
        <f t="shared" si="1"/>
        <v>5.375</v>
      </c>
      <c r="AW30">
        <f t="shared" si="7"/>
        <v>1</v>
      </c>
      <c r="AX30" t="s">
        <v>375</v>
      </c>
      <c r="AY30" t="s">
        <v>445</v>
      </c>
      <c r="AZ30" t="s">
        <v>446</v>
      </c>
      <c r="BA30">
        <v>2</v>
      </c>
      <c r="BC30">
        <f t="shared" si="2"/>
        <v>2</v>
      </c>
      <c r="BD30">
        <v>1</v>
      </c>
      <c r="BE30">
        <v>4</v>
      </c>
      <c r="BF30">
        <f t="shared" si="8"/>
        <v>1</v>
      </c>
      <c r="BG30" t="s">
        <v>378</v>
      </c>
      <c r="BH30" t="s">
        <v>379</v>
      </c>
      <c r="BI30" s="1">
        <v>1.042824074074074E-2</v>
      </c>
      <c r="BJ30" t="s">
        <v>447</v>
      </c>
      <c r="BK30" s="5" t="s">
        <v>1051</v>
      </c>
      <c r="BM30" s="11" t="b">
        <f t="shared" si="16"/>
        <v>0</v>
      </c>
      <c r="BN30" s="11" t="b">
        <f t="shared" si="16"/>
        <v>0</v>
      </c>
      <c r="BO30" s="11" t="b">
        <f t="shared" si="16"/>
        <v>0</v>
      </c>
      <c r="BP30" s="11" t="b">
        <f t="shared" si="16"/>
        <v>0</v>
      </c>
      <c r="BQ30" s="11" t="b">
        <f t="shared" si="17"/>
        <v>0</v>
      </c>
      <c r="BR30" s="11" t="b">
        <f t="shared" si="17"/>
        <v>0</v>
      </c>
      <c r="BS30" s="5" t="s">
        <v>1054</v>
      </c>
      <c r="BT30" s="5" t="s">
        <v>1060</v>
      </c>
      <c r="BU30" s="11" t="b">
        <f t="shared" si="9"/>
        <v>0</v>
      </c>
      <c r="BV30" s="11" t="b">
        <f t="shared" si="10"/>
        <v>1</v>
      </c>
      <c r="BW30" s="11" t="b">
        <f t="shared" si="18"/>
        <v>0</v>
      </c>
      <c r="BX30" s="11" t="b">
        <f t="shared" si="18"/>
        <v>0</v>
      </c>
      <c r="BY30" s="11" t="b">
        <f t="shared" si="18"/>
        <v>0</v>
      </c>
      <c r="BZ30" s="11" t="b">
        <f t="shared" si="18"/>
        <v>0</v>
      </c>
      <c r="CA30" s="11" t="b">
        <f t="shared" si="18"/>
        <v>0</v>
      </c>
      <c r="CB30" s="11" t="b">
        <f t="shared" si="18"/>
        <v>0</v>
      </c>
      <c r="CC30" s="11" t="b">
        <f t="shared" si="18"/>
        <v>0</v>
      </c>
      <c r="CD30" s="11" t="b">
        <f t="shared" si="18"/>
        <v>0</v>
      </c>
      <c r="CE30" s="11" t="b">
        <f t="shared" si="18"/>
        <v>0</v>
      </c>
      <c r="CF30" s="11" t="b">
        <f t="shared" si="18"/>
        <v>0</v>
      </c>
      <c r="CG30" s="11" t="b">
        <f t="shared" si="18"/>
        <v>0</v>
      </c>
      <c r="CH30" s="11" t="b">
        <f t="shared" si="18"/>
        <v>0</v>
      </c>
      <c r="CI30" s="11" t="b">
        <f t="shared" si="18"/>
        <v>0</v>
      </c>
      <c r="CJ30" s="11" t="b">
        <f t="shared" si="18"/>
        <v>0</v>
      </c>
      <c r="CK30" s="11" t="b">
        <f t="shared" si="13"/>
        <v>0</v>
      </c>
      <c r="CL30" s="11" t="b">
        <f t="shared" si="14"/>
        <v>0</v>
      </c>
    </row>
    <row r="31" spans="1:91">
      <c r="A31" t="s">
        <v>448</v>
      </c>
      <c r="B31" t="s">
        <v>449</v>
      </c>
      <c r="C31" t="s">
        <v>281</v>
      </c>
      <c r="D31" t="s">
        <v>54</v>
      </c>
      <c r="E31" t="s">
        <v>55</v>
      </c>
      <c r="F31" t="s">
        <v>116</v>
      </c>
      <c r="G31" t="s">
        <v>72</v>
      </c>
      <c r="H31" t="s">
        <v>450</v>
      </c>
      <c r="I31" t="str">
        <f t="shared" si="5"/>
        <v>london</v>
      </c>
      <c r="J31" t="s">
        <v>59</v>
      </c>
      <c r="K31" t="s">
        <v>98</v>
      </c>
      <c r="L31">
        <v>4</v>
      </c>
      <c r="M31">
        <v>3</v>
      </c>
      <c r="N31">
        <v>4</v>
      </c>
      <c r="O31">
        <v>2</v>
      </c>
      <c r="P31">
        <v>5</v>
      </c>
      <c r="Q31">
        <v>2</v>
      </c>
      <c r="R31">
        <v>3</v>
      </c>
      <c r="S31">
        <v>1</v>
      </c>
      <c r="T31">
        <v>2</v>
      </c>
      <c r="V31">
        <v>4</v>
      </c>
      <c r="W31">
        <v>5</v>
      </c>
      <c r="X31">
        <v>4</v>
      </c>
      <c r="Y31">
        <v>5</v>
      </c>
      <c r="Z31">
        <v>5</v>
      </c>
      <c r="AA31">
        <v>6</v>
      </c>
      <c r="AB31">
        <v>3</v>
      </c>
      <c r="AC31">
        <v>3</v>
      </c>
      <c r="AD31">
        <v>3</v>
      </c>
      <c r="AE31" s="35">
        <v>2</v>
      </c>
      <c r="AF31">
        <v>5</v>
      </c>
      <c r="AG31">
        <v>3</v>
      </c>
      <c r="AH31">
        <v>3</v>
      </c>
      <c r="AI31">
        <v>6</v>
      </c>
      <c r="AJ31">
        <v>5</v>
      </c>
      <c r="AK31">
        <v>3</v>
      </c>
      <c r="AL31">
        <v>3</v>
      </c>
      <c r="AM31">
        <v>3</v>
      </c>
      <c r="AN31">
        <v>4</v>
      </c>
      <c r="AO31">
        <v>4</v>
      </c>
      <c r="AP31">
        <v>4</v>
      </c>
      <c r="AQ31">
        <v>4</v>
      </c>
      <c r="AR31">
        <v>6</v>
      </c>
      <c r="AS31">
        <v>5</v>
      </c>
      <c r="AT31">
        <f t="shared" si="0"/>
        <v>3.75</v>
      </c>
      <c r="AU31">
        <f t="shared" si="6"/>
        <v>1</v>
      </c>
      <c r="AV31">
        <f t="shared" si="1"/>
        <v>4.375</v>
      </c>
      <c r="AW31">
        <f t="shared" si="7"/>
        <v>1</v>
      </c>
      <c r="AX31" t="s">
        <v>145</v>
      </c>
      <c r="AY31" t="s">
        <v>451</v>
      </c>
      <c r="AZ31" t="s">
        <v>452</v>
      </c>
      <c r="BA31">
        <v>2</v>
      </c>
      <c r="BC31">
        <f t="shared" si="2"/>
        <v>2</v>
      </c>
      <c r="BD31">
        <v>1</v>
      </c>
      <c r="BE31">
        <v>2</v>
      </c>
      <c r="BF31">
        <f t="shared" si="8"/>
        <v>1</v>
      </c>
      <c r="BG31" t="s">
        <v>453</v>
      </c>
      <c r="BH31" t="s">
        <v>149</v>
      </c>
      <c r="BI31" s="1">
        <v>4.1782407407407402E-3</v>
      </c>
      <c r="BK31" s="5" t="s">
        <v>1041</v>
      </c>
      <c r="BM31" s="11" t="b">
        <f t="shared" si="16"/>
        <v>0</v>
      </c>
      <c r="BN31" s="11" t="b">
        <f t="shared" si="16"/>
        <v>0</v>
      </c>
      <c r="BO31" s="11" t="b">
        <f t="shared" si="16"/>
        <v>0</v>
      </c>
      <c r="BP31" s="11" t="b">
        <f t="shared" si="16"/>
        <v>0</v>
      </c>
      <c r="BQ31" s="11" t="b">
        <f t="shared" si="17"/>
        <v>0</v>
      </c>
      <c r="BR31" s="11" t="b">
        <f t="shared" si="17"/>
        <v>0</v>
      </c>
      <c r="BU31" s="11" t="b">
        <f t="shared" si="9"/>
        <v>0</v>
      </c>
      <c r="BV31" s="11" t="b">
        <f t="shared" si="10"/>
        <v>0</v>
      </c>
      <c r="BW31" s="11" t="b">
        <f t="shared" si="18"/>
        <v>0</v>
      </c>
      <c r="BX31" s="11" t="b">
        <f t="shared" si="18"/>
        <v>0</v>
      </c>
      <c r="BY31" s="11" t="b">
        <f t="shared" si="18"/>
        <v>0</v>
      </c>
      <c r="BZ31" s="11" t="b">
        <f t="shared" si="18"/>
        <v>0</v>
      </c>
      <c r="CA31" s="11" t="b">
        <f t="shared" si="18"/>
        <v>0</v>
      </c>
      <c r="CB31" s="11" t="b">
        <f t="shared" si="18"/>
        <v>0</v>
      </c>
      <c r="CC31" s="11" t="b">
        <f t="shared" si="18"/>
        <v>0</v>
      </c>
      <c r="CD31" s="11" t="b">
        <f t="shared" si="18"/>
        <v>0</v>
      </c>
      <c r="CE31" s="11" t="b">
        <f t="shared" si="18"/>
        <v>0</v>
      </c>
      <c r="CF31" s="11" t="b">
        <f t="shared" si="18"/>
        <v>0</v>
      </c>
      <c r="CG31" s="11" t="b">
        <f t="shared" si="18"/>
        <v>0</v>
      </c>
      <c r="CH31" s="11" t="b">
        <f t="shared" si="18"/>
        <v>0</v>
      </c>
      <c r="CI31" s="11" t="b">
        <f t="shared" si="18"/>
        <v>0</v>
      </c>
      <c r="CJ31" s="11" t="b">
        <f t="shared" si="18"/>
        <v>0</v>
      </c>
      <c r="CK31" s="11" t="b">
        <f t="shared" si="13"/>
        <v>0</v>
      </c>
      <c r="CL31" s="11" t="b">
        <f t="shared" si="14"/>
        <v>0</v>
      </c>
    </row>
    <row r="32" spans="1:91">
      <c r="A32" t="s">
        <v>454</v>
      </c>
      <c r="B32" t="s">
        <v>455</v>
      </c>
      <c r="C32" t="s">
        <v>281</v>
      </c>
      <c r="D32" t="s">
        <v>70</v>
      </c>
      <c r="E32" t="s">
        <v>71</v>
      </c>
      <c r="F32" t="s">
        <v>56</v>
      </c>
      <c r="G32" t="s">
        <v>96</v>
      </c>
      <c r="H32" t="s">
        <v>254</v>
      </c>
      <c r="I32" t="str">
        <f t="shared" si="5"/>
        <v>Poland</v>
      </c>
      <c r="J32" t="s">
        <v>59</v>
      </c>
      <c r="K32" t="s">
        <v>60</v>
      </c>
      <c r="L32">
        <v>5</v>
      </c>
      <c r="M32">
        <v>0</v>
      </c>
      <c r="N32">
        <v>5</v>
      </c>
      <c r="O32">
        <v>0</v>
      </c>
      <c r="P32">
        <v>6</v>
      </c>
      <c r="Q32">
        <v>3</v>
      </c>
      <c r="R32">
        <v>6</v>
      </c>
      <c r="S32">
        <v>0</v>
      </c>
      <c r="U32">
        <v>6</v>
      </c>
      <c r="V32">
        <v>5</v>
      </c>
      <c r="W32">
        <v>6</v>
      </c>
      <c r="X32">
        <v>6</v>
      </c>
      <c r="Y32">
        <v>6</v>
      </c>
      <c r="Z32">
        <v>6</v>
      </c>
      <c r="AA32">
        <v>6</v>
      </c>
      <c r="AB32">
        <v>6</v>
      </c>
      <c r="AC32">
        <v>0</v>
      </c>
      <c r="AD32">
        <v>6</v>
      </c>
      <c r="AE32" s="35">
        <v>5</v>
      </c>
      <c r="AF32">
        <v>6</v>
      </c>
      <c r="AG32">
        <v>6</v>
      </c>
      <c r="AH32">
        <v>6</v>
      </c>
      <c r="AI32">
        <v>6</v>
      </c>
      <c r="AJ32">
        <v>6</v>
      </c>
      <c r="AK32">
        <v>6</v>
      </c>
      <c r="AL32">
        <v>5</v>
      </c>
      <c r="AM32">
        <v>5</v>
      </c>
      <c r="AN32">
        <v>6</v>
      </c>
      <c r="AO32">
        <v>6</v>
      </c>
      <c r="AP32">
        <v>6</v>
      </c>
      <c r="AQ32">
        <v>6</v>
      </c>
      <c r="AR32">
        <v>6</v>
      </c>
      <c r="AS32">
        <v>6</v>
      </c>
      <c r="AT32">
        <f t="shared" si="0"/>
        <v>5.75</v>
      </c>
      <c r="AU32">
        <f t="shared" si="6"/>
        <v>1</v>
      </c>
      <c r="AV32">
        <f t="shared" si="1"/>
        <v>5.875</v>
      </c>
      <c r="AW32">
        <f t="shared" si="7"/>
        <v>1</v>
      </c>
      <c r="AX32" t="s">
        <v>86</v>
      </c>
      <c r="AY32" t="s">
        <v>456</v>
      </c>
      <c r="AZ32" t="s">
        <v>457</v>
      </c>
      <c r="BA32">
        <v>3</v>
      </c>
      <c r="BC32">
        <f t="shared" si="2"/>
        <v>3</v>
      </c>
      <c r="BD32">
        <v>4</v>
      </c>
      <c r="BE32">
        <v>4</v>
      </c>
      <c r="BF32">
        <f t="shared" si="8"/>
        <v>1</v>
      </c>
      <c r="BG32" t="s">
        <v>458</v>
      </c>
      <c r="BH32" t="s">
        <v>459</v>
      </c>
      <c r="BI32" s="1">
        <v>8.2754629629629619E-3</v>
      </c>
      <c r="BK32" s="5" t="s">
        <v>1041</v>
      </c>
      <c r="BM32" s="11" t="b">
        <f t="shared" si="16"/>
        <v>0</v>
      </c>
      <c r="BN32" s="11" t="b">
        <f t="shared" si="16"/>
        <v>0</v>
      </c>
      <c r="BO32" s="11" t="b">
        <f t="shared" si="16"/>
        <v>0</v>
      </c>
      <c r="BP32" s="11" t="b">
        <f t="shared" si="16"/>
        <v>0</v>
      </c>
      <c r="BQ32" s="11" t="b">
        <f t="shared" si="17"/>
        <v>0</v>
      </c>
      <c r="BR32" s="11" t="b">
        <f t="shared" si="17"/>
        <v>0</v>
      </c>
      <c r="BU32" s="11" t="b">
        <f t="shared" si="9"/>
        <v>0</v>
      </c>
      <c r="BV32" s="11" t="b">
        <f t="shared" si="10"/>
        <v>0</v>
      </c>
      <c r="BW32" s="11" t="b">
        <f t="shared" si="18"/>
        <v>0</v>
      </c>
      <c r="BX32" s="11" t="b">
        <f t="shared" si="18"/>
        <v>0</v>
      </c>
      <c r="BY32" s="11" t="b">
        <f t="shared" si="18"/>
        <v>0</v>
      </c>
      <c r="BZ32" s="11" t="b">
        <f t="shared" si="18"/>
        <v>0</v>
      </c>
      <c r="CA32" s="11" t="b">
        <f t="shared" si="18"/>
        <v>0</v>
      </c>
      <c r="CB32" s="11" t="b">
        <f t="shared" si="18"/>
        <v>0</v>
      </c>
      <c r="CC32" s="11" t="b">
        <f t="shared" si="18"/>
        <v>0</v>
      </c>
      <c r="CD32" s="11" t="b">
        <f t="shared" si="18"/>
        <v>0</v>
      </c>
      <c r="CE32" s="11" t="b">
        <f t="shared" si="18"/>
        <v>0</v>
      </c>
      <c r="CF32" s="11" t="b">
        <f t="shared" si="18"/>
        <v>0</v>
      </c>
      <c r="CG32" s="11" t="b">
        <f t="shared" si="18"/>
        <v>0</v>
      </c>
      <c r="CH32" s="11" t="b">
        <f t="shared" si="18"/>
        <v>0</v>
      </c>
      <c r="CI32" s="11" t="b">
        <f t="shared" si="18"/>
        <v>0</v>
      </c>
      <c r="CJ32" s="11" t="b">
        <f t="shared" si="18"/>
        <v>0</v>
      </c>
      <c r="CK32" s="11" t="b">
        <f t="shared" si="13"/>
        <v>0</v>
      </c>
      <c r="CL32" s="11" t="b">
        <f t="shared" si="14"/>
        <v>0</v>
      </c>
    </row>
    <row r="33" spans="1:91">
      <c r="A33" t="s">
        <v>460</v>
      </c>
      <c r="B33" t="s">
        <v>461</v>
      </c>
      <c r="C33" t="s">
        <v>281</v>
      </c>
      <c r="D33" t="s">
        <v>54</v>
      </c>
      <c r="E33" t="s">
        <v>144</v>
      </c>
      <c r="F33" t="s">
        <v>116</v>
      </c>
      <c r="G33" t="s">
        <v>72</v>
      </c>
      <c r="H33" t="s">
        <v>125</v>
      </c>
      <c r="I33" t="str">
        <f t="shared" si="5"/>
        <v>United Kingdom</v>
      </c>
      <c r="J33" t="s">
        <v>59</v>
      </c>
      <c r="K33" t="s">
        <v>98</v>
      </c>
      <c r="L33">
        <v>1</v>
      </c>
      <c r="M33">
        <v>3</v>
      </c>
      <c r="N33">
        <v>3</v>
      </c>
      <c r="O33">
        <v>3</v>
      </c>
      <c r="P33">
        <v>4</v>
      </c>
      <c r="Q33">
        <v>5</v>
      </c>
      <c r="R33">
        <v>3</v>
      </c>
      <c r="S33">
        <v>1</v>
      </c>
      <c r="T33">
        <v>2</v>
      </c>
      <c r="V33">
        <v>1</v>
      </c>
      <c r="W33">
        <v>5</v>
      </c>
      <c r="X33">
        <v>1</v>
      </c>
      <c r="Y33">
        <v>5</v>
      </c>
      <c r="Z33">
        <v>4</v>
      </c>
      <c r="AA33">
        <v>5</v>
      </c>
      <c r="AB33">
        <v>2</v>
      </c>
      <c r="AC33">
        <v>3</v>
      </c>
      <c r="AD33">
        <v>3</v>
      </c>
      <c r="AE33" s="35">
        <v>5</v>
      </c>
      <c r="AF33">
        <v>4</v>
      </c>
      <c r="AG33">
        <v>5</v>
      </c>
      <c r="AH33">
        <v>5</v>
      </c>
      <c r="AI33">
        <v>6</v>
      </c>
      <c r="AJ33">
        <v>6</v>
      </c>
      <c r="AK33">
        <v>6</v>
      </c>
      <c r="AL33">
        <v>2</v>
      </c>
      <c r="AM33">
        <v>5</v>
      </c>
      <c r="AN33">
        <v>4</v>
      </c>
      <c r="AO33">
        <v>5</v>
      </c>
      <c r="AP33">
        <v>5</v>
      </c>
      <c r="AQ33">
        <v>5</v>
      </c>
      <c r="AR33">
        <v>6</v>
      </c>
      <c r="AS33">
        <v>5</v>
      </c>
      <c r="AT33">
        <f t="shared" si="0"/>
        <v>4.875</v>
      </c>
      <c r="AU33">
        <f t="shared" si="6"/>
        <v>1</v>
      </c>
      <c r="AV33">
        <f t="shared" si="1"/>
        <v>3.25</v>
      </c>
      <c r="AW33">
        <f t="shared" si="7"/>
        <v>1</v>
      </c>
      <c r="AX33" t="s">
        <v>145</v>
      </c>
      <c r="AY33" t="s">
        <v>166</v>
      </c>
      <c r="AZ33" t="s">
        <v>462</v>
      </c>
      <c r="BA33">
        <v>1</v>
      </c>
      <c r="BC33">
        <f t="shared" si="2"/>
        <v>1</v>
      </c>
      <c r="BD33">
        <v>1</v>
      </c>
      <c r="BE33">
        <v>2</v>
      </c>
      <c r="BF33">
        <f t="shared" si="8"/>
        <v>1</v>
      </c>
      <c r="BG33" t="s">
        <v>463</v>
      </c>
      <c r="BH33" t="s">
        <v>149</v>
      </c>
      <c r="BI33" s="1">
        <v>2.5347222222222221E-3</v>
      </c>
      <c r="BJ33" t="s">
        <v>464</v>
      </c>
      <c r="BK33" s="5" t="s">
        <v>1042</v>
      </c>
      <c r="BM33" s="11" t="b">
        <f t="shared" si="16"/>
        <v>0</v>
      </c>
      <c r="BN33" s="11" t="b">
        <f t="shared" si="16"/>
        <v>0</v>
      </c>
      <c r="BO33" s="11" t="b">
        <f t="shared" si="16"/>
        <v>0</v>
      </c>
      <c r="BP33" s="11" t="b">
        <f t="shared" si="16"/>
        <v>0</v>
      </c>
      <c r="BQ33" s="11" t="b">
        <f t="shared" si="17"/>
        <v>0</v>
      </c>
      <c r="BR33" s="11" t="b">
        <f t="shared" si="17"/>
        <v>0</v>
      </c>
      <c r="BS33" s="5" t="s">
        <v>1054</v>
      </c>
      <c r="BU33" s="11" t="b">
        <f t="shared" si="9"/>
        <v>0</v>
      </c>
      <c r="BV33" s="11" t="b">
        <f t="shared" si="10"/>
        <v>1</v>
      </c>
      <c r="BW33" s="11" t="b">
        <f t="shared" si="18"/>
        <v>0</v>
      </c>
      <c r="BX33" s="11" t="b">
        <f t="shared" si="18"/>
        <v>0</v>
      </c>
      <c r="BY33" s="11" t="b">
        <f t="shared" si="18"/>
        <v>0</v>
      </c>
      <c r="BZ33" s="11" t="b">
        <f t="shared" si="18"/>
        <v>0</v>
      </c>
      <c r="CA33" s="11" t="b">
        <f t="shared" si="18"/>
        <v>0</v>
      </c>
      <c r="CB33" s="11" t="b">
        <f t="shared" si="18"/>
        <v>0</v>
      </c>
      <c r="CC33" s="11" t="b">
        <f t="shared" si="18"/>
        <v>0</v>
      </c>
      <c r="CD33" s="11" t="b">
        <f t="shared" si="18"/>
        <v>0</v>
      </c>
      <c r="CE33" s="11" t="b">
        <f t="shared" si="18"/>
        <v>0</v>
      </c>
      <c r="CF33" s="11" t="b">
        <f t="shared" si="18"/>
        <v>0</v>
      </c>
      <c r="CG33" s="11" t="b">
        <f t="shared" si="18"/>
        <v>0</v>
      </c>
      <c r="CH33" s="11" t="b">
        <f t="shared" si="18"/>
        <v>0</v>
      </c>
      <c r="CI33" s="11" t="b">
        <f t="shared" si="18"/>
        <v>0</v>
      </c>
      <c r="CJ33" s="11" t="b">
        <f t="shared" si="18"/>
        <v>0</v>
      </c>
      <c r="CK33" s="11" t="b">
        <f t="shared" si="13"/>
        <v>0</v>
      </c>
      <c r="CL33" s="11" t="b">
        <f t="shared" si="14"/>
        <v>0</v>
      </c>
      <c r="CM33" t="s">
        <v>465</v>
      </c>
    </row>
    <row r="34" spans="1:91">
      <c r="A34" t="s">
        <v>466</v>
      </c>
      <c r="B34" t="s">
        <v>467</v>
      </c>
      <c r="C34" t="s">
        <v>281</v>
      </c>
      <c r="D34" t="s">
        <v>70</v>
      </c>
      <c r="E34" t="s">
        <v>144</v>
      </c>
      <c r="F34" t="s">
        <v>56</v>
      </c>
      <c r="G34" t="s">
        <v>96</v>
      </c>
      <c r="H34" t="s">
        <v>244</v>
      </c>
      <c r="I34" t="str">
        <f t="shared" si="5"/>
        <v>Uk</v>
      </c>
      <c r="J34" t="s">
        <v>59</v>
      </c>
      <c r="K34" t="s">
        <v>98</v>
      </c>
      <c r="L34">
        <v>3</v>
      </c>
      <c r="M34">
        <v>4</v>
      </c>
      <c r="N34">
        <v>4</v>
      </c>
      <c r="O34">
        <v>4</v>
      </c>
      <c r="P34">
        <v>5</v>
      </c>
      <c r="Q34">
        <v>5</v>
      </c>
      <c r="R34">
        <v>3</v>
      </c>
      <c r="S34">
        <v>1</v>
      </c>
      <c r="T34">
        <v>2</v>
      </c>
      <c r="V34">
        <v>4</v>
      </c>
      <c r="W34">
        <v>6</v>
      </c>
      <c r="X34">
        <v>1</v>
      </c>
      <c r="Y34">
        <v>5</v>
      </c>
      <c r="Z34">
        <v>5</v>
      </c>
      <c r="AA34">
        <v>6</v>
      </c>
      <c r="AB34">
        <v>4</v>
      </c>
      <c r="AC34">
        <v>0</v>
      </c>
      <c r="AD34">
        <v>6</v>
      </c>
      <c r="AE34" s="35">
        <v>1</v>
      </c>
      <c r="AF34">
        <v>2</v>
      </c>
      <c r="AG34">
        <v>3</v>
      </c>
      <c r="AH34">
        <v>3</v>
      </c>
      <c r="AI34">
        <v>6</v>
      </c>
      <c r="AJ34">
        <v>3</v>
      </c>
      <c r="AK34">
        <v>5</v>
      </c>
      <c r="AL34">
        <v>2</v>
      </c>
      <c r="AM34">
        <v>1</v>
      </c>
      <c r="AN34">
        <v>1</v>
      </c>
      <c r="AO34">
        <v>1</v>
      </c>
      <c r="AP34">
        <v>1</v>
      </c>
      <c r="AQ34">
        <v>1</v>
      </c>
      <c r="AR34">
        <v>6</v>
      </c>
      <c r="AS34">
        <v>5</v>
      </c>
      <c r="AT34">
        <f t="shared" si="0"/>
        <v>3.125</v>
      </c>
      <c r="AU34">
        <f t="shared" si="6"/>
        <v>1</v>
      </c>
      <c r="AV34">
        <f t="shared" si="1"/>
        <v>4.625</v>
      </c>
      <c r="AW34">
        <f t="shared" si="7"/>
        <v>1</v>
      </c>
      <c r="AX34" t="s">
        <v>86</v>
      </c>
      <c r="AY34" t="s">
        <v>270</v>
      </c>
      <c r="AZ34" t="s">
        <v>468</v>
      </c>
      <c r="BA34">
        <v>2</v>
      </c>
      <c r="BC34">
        <f t="shared" si="2"/>
        <v>2</v>
      </c>
      <c r="BD34">
        <v>1</v>
      </c>
      <c r="BE34">
        <v>2</v>
      </c>
      <c r="BF34">
        <f t="shared" si="8"/>
        <v>1</v>
      </c>
      <c r="BG34" t="s">
        <v>469</v>
      </c>
      <c r="BH34" t="s">
        <v>90</v>
      </c>
      <c r="BI34" s="1">
        <v>5.8449074074074072E-3</v>
      </c>
      <c r="BJ34" t="s">
        <v>470</v>
      </c>
      <c r="BK34" s="5" t="s">
        <v>1042</v>
      </c>
      <c r="BM34" s="11" t="b">
        <f t="shared" si="16"/>
        <v>0</v>
      </c>
      <c r="BN34" s="11" t="b">
        <f t="shared" si="16"/>
        <v>0</v>
      </c>
      <c r="BO34" s="11" t="b">
        <f t="shared" si="16"/>
        <v>0</v>
      </c>
      <c r="BP34" s="11" t="b">
        <f t="shared" si="16"/>
        <v>0</v>
      </c>
      <c r="BQ34" s="11" t="b">
        <f t="shared" si="17"/>
        <v>0</v>
      </c>
      <c r="BR34" s="11" t="b">
        <f t="shared" si="17"/>
        <v>0</v>
      </c>
      <c r="BS34" s="5" t="s">
        <v>1061</v>
      </c>
      <c r="BT34" s="5" t="s">
        <v>1062</v>
      </c>
      <c r="BU34" s="11" t="b">
        <f t="shared" si="9"/>
        <v>0</v>
      </c>
      <c r="BV34" s="11" t="b">
        <f t="shared" si="10"/>
        <v>1</v>
      </c>
      <c r="BW34" s="11" t="b">
        <f t="shared" si="18"/>
        <v>1</v>
      </c>
      <c r="BX34" s="11" t="b">
        <f t="shared" si="18"/>
        <v>0</v>
      </c>
      <c r="BY34" s="11" t="b">
        <f t="shared" si="18"/>
        <v>0</v>
      </c>
      <c r="BZ34" s="11" t="b">
        <f t="shared" si="18"/>
        <v>0</v>
      </c>
      <c r="CA34" s="11" t="b">
        <f t="shared" si="18"/>
        <v>0</v>
      </c>
      <c r="CB34" s="11" t="b">
        <f t="shared" si="18"/>
        <v>0</v>
      </c>
      <c r="CC34" s="11" t="b">
        <f t="shared" si="18"/>
        <v>0</v>
      </c>
      <c r="CD34" s="11" t="b">
        <f t="shared" si="18"/>
        <v>0</v>
      </c>
      <c r="CE34" s="11" t="b">
        <f t="shared" si="18"/>
        <v>0</v>
      </c>
      <c r="CF34" s="11" t="b">
        <f t="shared" si="18"/>
        <v>0</v>
      </c>
      <c r="CG34" s="11" t="b">
        <f t="shared" si="18"/>
        <v>0</v>
      </c>
      <c r="CH34" s="11" t="b">
        <f t="shared" si="18"/>
        <v>0</v>
      </c>
      <c r="CI34" s="11" t="b">
        <f t="shared" si="18"/>
        <v>0</v>
      </c>
      <c r="CJ34" s="11" t="b">
        <f t="shared" si="18"/>
        <v>0</v>
      </c>
      <c r="CK34" s="11" t="b">
        <f t="shared" si="13"/>
        <v>0</v>
      </c>
      <c r="CL34" s="11" t="b">
        <f t="shared" si="14"/>
        <v>1</v>
      </c>
    </row>
    <row r="35" spans="1:91">
      <c r="A35" t="s">
        <v>471</v>
      </c>
      <c r="B35" t="s">
        <v>472</v>
      </c>
      <c r="C35" t="s">
        <v>281</v>
      </c>
      <c r="D35" t="s">
        <v>54</v>
      </c>
      <c r="E35" t="s">
        <v>71</v>
      </c>
      <c r="F35" t="s">
        <v>83</v>
      </c>
      <c r="G35" t="s">
        <v>96</v>
      </c>
      <c r="H35" t="s">
        <v>84</v>
      </c>
      <c r="I35" t="str">
        <f t="shared" si="5"/>
        <v>United States</v>
      </c>
      <c r="J35" t="s">
        <v>59</v>
      </c>
      <c r="K35" t="s">
        <v>60</v>
      </c>
      <c r="L35">
        <v>1</v>
      </c>
      <c r="M35">
        <v>1</v>
      </c>
      <c r="N35">
        <v>1</v>
      </c>
      <c r="O35">
        <v>1</v>
      </c>
      <c r="P35">
        <v>3</v>
      </c>
      <c r="Q35">
        <v>2</v>
      </c>
      <c r="R35">
        <v>2</v>
      </c>
      <c r="S35">
        <v>1</v>
      </c>
      <c r="T35">
        <v>3</v>
      </c>
      <c r="V35">
        <v>3</v>
      </c>
      <c r="W35">
        <v>2</v>
      </c>
      <c r="X35">
        <v>3</v>
      </c>
      <c r="Y35">
        <v>3</v>
      </c>
      <c r="Z35">
        <v>3</v>
      </c>
      <c r="AA35">
        <v>3</v>
      </c>
      <c r="AB35">
        <v>4</v>
      </c>
      <c r="AC35">
        <v>3</v>
      </c>
      <c r="AD35">
        <v>3</v>
      </c>
      <c r="AE35" s="35">
        <v>5</v>
      </c>
      <c r="AF35">
        <v>4</v>
      </c>
      <c r="AG35">
        <v>5</v>
      </c>
      <c r="AH35">
        <v>4</v>
      </c>
      <c r="AI35">
        <v>4</v>
      </c>
      <c r="AJ35">
        <v>4</v>
      </c>
      <c r="AK35">
        <v>4</v>
      </c>
      <c r="AL35">
        <v>3</v>
      </c>
      <c r="AM35">
        <v>4</v>
      </c>
      <c r="AN35">
        <v>4</v>
      </c>
      <c r="AO35">
        <v>4</v>
      </c>
      <c r="AP35">
        <v>4</v>
      </c>
      <c r="AQ35">
        <v>3</v>
      </c>
      <c r="AR35">
        <v>6</v>
      </c>
      <c r="AS35">
        <v>3</v>
      </c>
      <c r="AT35">
        <f t="shared" ref="AT35:AT66" si="19">AVERAGE(AE35,AF35,AG35,AH35,AI35,AJ35,AK35,AL35)</f>
        <v>4.125</v>
      </c>
      <c r="AU35">
        <f t="shared" si="6"/>
        <v>1</v>
      </c>
      <c r="AV35">
        <f t="shared" ref="AV35:AV66" si="20">AVERAGE(AX37,V35,W35,X35:AB35,AD35)</f>
        <v>3</v>
      </c>
      <c r="AW35">
        <f t="shared" si="7"/>
        <v>0</v>
      </c>
      <c r="AX35" t="s">
        <v>86</v>
      </c>
      <c r="AY35" t="s">
        <v>473</v>
      </c>
      <c r="AZ35" t="s">
        <v>474</v>
      </c>
      <c r="BA35">
        <v>1</v>
      </c>
      <c r="BC35">
        <f t="shared" si="2"/>
        <v>1</v>
      </c>
      <c r="BD35">
        <v>2</v>
      </c>
      <c r="BE35">
        <v>4</v>
      </c>
      <c r="BF35">
        <f t="shared" si="8"/>
        <v>1</v>
      </c>
      <c r="BG35" t="s">
        <v>475</v>
      </c>
      <c r="BH35" t="s">
        <v>476</v>
      </c>
      <c r="BI35" s="1">
        <v>4.6527777777777774E-3</v>
      </c>
      <c r="BJ35" t="s">
        <v>477</v>
      </c>
      <c r="BK35" s="5" t="s">
        <v>736</v>
      </c>
      <c r="BL35" s="5" t="s">
        <v>1151</v>
      </c>
      <c r="BM35" s="11" t="b">
        <f t="shared" si="16"/>
        <v>0</v>
      </c>
      <c r="BN35" s="11" t="b">
        <f t="shared" si="16"/>
        <v>1</v>
      </c>
      <c r="BO35" s="11" t="b">
        <f t="shared" si="16"/>
        <v>0</v>
      </c>
      <c r="BP35" s="11" t="b">
        <f t="shared" si="16"/>
        <v>0</v>
      </c>
      <c r="BQ35" s="11" t="b">
        <f t="shared" si="17"/>
        <v>0</v>
      </c>
      <c r="BR35" s="11" t="b">
        <f t="shared" si="17"/>
        <v>0</v>
      </c>
      <c r="BU35" s="11" t="b">
        <f t="shared" si="9"/>
        <v>0</v>
      </c>
      <c r="BV35" s="11" t="b">
        <f t="shared" si="10"/>
        <v>0</v>
      </c>
      <c r="BW35" s="11" t="b">
        <f t="shared" si="18"/>
        <v>0</v>
      </c>
      <c r="BX35" s="11" t="b">
        <f t="shared" si="18"/>
        <v>0</v>
      </c>
      <c r="BY35" s="11" t="b">
        <f t="shared" si="18"/>
        <v>0</v>
      </c>
      <c r="BZ35" s="11" t="b">
        <f t="shared" si="18"/>
        <v>0</v>
      </c>
      <c r="CA35" s="11" t="b">
        <f t="shared" si="18"/>
        <v>0</v>
      </c>
      <c r="CB35" s="11" t="b">
        <f t="shared" si="18"/>
        <v>0</v>
      </c>
      <c r="CC35" s="11" t="b">
        <f t="shared" si="18"/>
        <v>0</v>
      </c>
      <c r="CD35" s="11" t="b">
        <f t="shared" si="18"/>
        <v>0</v>
      </c>
      <c r="CE35" s="11" t="b">
        <f t="shared" si="18"/>
        <v>0</v>
      </c>
      <c r="CF35" s="11" t="b">
        <f t="shared" si="18"/>
        <v>0</v>
      </c>
      <c r="CG35" s="11" t="b">
        <f t="shared" si="18"/>
        <v>0</v>
      </c>
      <c r="CH35" s="11" t="b">
        <f t="shared" si="18"/>
        <v>0</v>
      </c>
      <c r="CI35" s="11" t="b">
        <f t="shared" si="18"/>
        <v>0</v>
      </c>
      <c r="CJ35" s="11" t="b">
        <f t="shared" si="18"/>
        <v>0</v>
      </c>
      <c r="CK35" s="11" t="b">
        <f t="shared" si="13"/>
        <v>0</v>
      </c>
      <c r="CL35" s="11" t="b">
        <f t="shared" si="14"/>
        <v>0</v>
      </c>
      <c r="CM35" t="s">
        <v>429</v>
      </c>
    </row>
    <row r="36" spans="1:91">
      <c r="A36" t="s">
        <v>478</v>
      </c>
      <c r="B36" t="s">
        <v>479</v>
      </c>
      <c r="C36" t="s">
        <v>281</v>
      </c>
      <c r="D36" t="s">
        <v>70</v>
      </c>
      <c r="E36" t="s">
        <v>71</v>
      </c>
      <c r="F36" t="s">
        <v>56</v>
      </c>
      <c r="G36" t="s">
        <v>96</v>
      </c>
      <c r="H36" t="s">
        <v>480</v>
      </c>
      <c r="I36" t="str">
        <f t="shared" si="5"/>
        <v>M√©xico</v>
      </c>
      <c r="J36" t="s">
        <v>59</v>
      </c>
      <c r="K36" t="s">
        <v>60</v>
      </c>
      <c r="L36">
        <v>3</v>
      </c>
      <c r="M36">
        <v>3</v>
      </c>
      <c r="N36">
        <v>3</v>
      </c>
      <c r="O36">
        <v>4</v>
      </c>
      <c r="P36">
        <v>4</v>
      </c>
      <c r="Q36">
        <v>3</v>
      </c>
      <c r="R36">
        <v>3</v>
      </c>
      <c r="S36">
        <v>0</v>
      </c>
      <c r="U36">
        <v>4</v>
      </c>
      <c r="V36">
        <v>4</v>
      </c>
      <c r="W36">
        <v>5</v>
      </c>
      <c r="X36">
        <v>6</v>
      </c>
      <c r="Y36">
        <v>6</v>
      </c>
      <c r="Z36">
        <v>6</v>
      </c>
      <c r="AA36">
        <v>6</v>
      </c>
      <c r="AB36">
        <v>6</v>
      </c>
      <c r="AC36">
        <v>2</v>
      </c>
      <c r="AD36">
        <v>4</v>
      </c>
      <c r="AE36" s="35">
        <v>5</v>
      </c>
      <c r="AF36">
        <v>6</v>
      </c>
      <c r="AG36">
        <v>5</v>
      </c>
      <c r="AH36">
        <v>4</v>
      </c>
      <c r="AI36">
        <v>6</v>
      </c>
      <c r="AJ36">
        <v>4</v>
      </c>
      <c r="AK36">
        <v>5</v>
      </c>
      <c r="AL36">
        <v>6</v>
      </c>
      <c r="AM36">
        <v>5</v>
      </c>
      <c r="AN36">
        <v>5</v>
      </c>
      <c r="AO36">
        <v>5</v>
      </c>
      <c r="AP36">
        <v>5</v>
      </c>
      <c r="AQ36">
        <v>5</v>
      </c>
      <c r="AR36">
        <v>6</v>
      </c>
      <c r="AS36">
        <v>6</v>
      </c>
      <c r="AT36">
        <f t="shared" si="19"/>
        <v>5.125</v>
      </c>
      <c r="AU36">
        <f t="shared" si="6"/>
        <v>1</v>
      </c>
      <c r="AV36">
        <f t="shared" si="20"/>
        <v>5.375</v>
      </c>
      <c r="AW36">
        <f t="shared" si="7"/>
        <v>1</v>
      </c>
      <c r="AX36" t="s">
        <v>86</v>
      </c>
      <c r="AY36" t="s">
        <v>481</v>
      </c>
      <c r="AZ36" t="s">
        <v>482</v>
      </c>
      <c r="BA36">
        <v>1</v>
      </c>
      <c r="BC36">
        <f t="shared" si="2"/>
        <v>1</v>
      </c>
      <c r="BD36">
        <v>1</v>
      </c>
      <c r="BE36">
        <v>2</v>
      </c>
      <c r="BF36">
        <f t="shared" si="8"/>
        <v>1</v>
      </c>
      <c r="BG36" t="s">
        <v>106</v>
      </c>
      <c r="BH36" t="s">
        <v>90</v>
      </c>
      <c r="BI36" s="1">
        <v>7.905092592592592E-3</v>
      </c>
      <c r="BJ36" t="s">
        <v>483</v>
      </c>
      <c r="BK36" s="5" t="s">
        <v>1044</v>
      </c>
      <c r="BM36" s="11" t="b">
        <f t="shared" si="16"/>
        <v>0</v>
      </c>
      <c r="BN36" s="11" t="b">
        <f t="shared" si="16"/>
        <v>0</v>
      </c>
      <c r="BO36" s="11" t="b">
        <f t="shared" si="16"/>
        <v>0</v>
      </c>
      <c r="BP36" s="11" t="b">
        <f t="shared" si="16"/>
        <v>0</v>
      </c>
      <c r="BQ36" s="11" t="b">
        <f t="shared" si="17"/>
        <v>0</v>
      </c>
      <c r="BR36" s="11" t="b">
        <f t="shared" si="17"/>
        <v>0</v>
      </c>
      <c r="BU36" s="11" t="b">
        <f t="shared" si="9"/>
        <v>0</v>
      </c>
      <c r="BV36" s="11" t="b">
        <f t="shared" si="10"/>
        <v>0</v>
      </c>
      <c r="BW36" s="11" t="b">
        <f t="shared" si="18"/>
        <v>0</v>
      </c>
      <c r="BX36" s="11" t="b">
        <f t="shared" si="18"/>
        <v>0</v>
      </c>
      <c r="BY36" s="11" t="b">
        <f t="shared" si="18"/>
        <v>0</v>
      </c>
      <c r="BZ36" s="11" t="b">
        <f t="shared" si="18"/>
        <v>0</v>
      </c>
      <c r="CA36" s="11" t="b">
        <f t="shared" si="18"/>
        <v>0</v>
      </c>
      <c r="CB36" s="11" t="b">
        <f t="shared" si="18"/>
        <v>0</v>
      </c>
      <c r="CC36" s="11" t="b">
        <f t="shared" si="18"/>
        <v>0</v>
      </c>
      <c r="CD36" s="11" t="b">
        <f t="shared" si="18"/>
        <v>0</v>
      </c>
      <c r="CE36" s="11" t="b">
        <f t="shared" si="18"/>
        <v>0</v>
      </c>
      <c r="CF36" s="11" t="b">
        <f t="shared" si="18"/>
        <v>0</v>
      </c>
      <c r="CG36" s="11" t="b">
        <f t="shared" si="18"/>
        <v>0</v>
      </c>
      <c r="CH36" s="11" t="b">
        <f t="shared" si="18"/>
        <v>0</v>
      </c>
      <c r="CI36" s="11" t="b">
        <f t="shared" si="18"/>
        <v>0</v>
      </c>
      <c r="CJ36" s="11" t="b">
        <f t="shared" si="18"/>
        <v>0</v>
      </c>
      <c r="CK36" s="11" t="b">
        <f t="shared" ref="CK36:CK68" si="21">ISNUMBER(SEARCH($CK$2,BT36))</f>
        <v>0</v>
      </c>
      <c r="CL36" s="11" t="b">
        <f t="shared" si="14"/>
        <v>0</v>
      </c>
      <c r="CM36" t="s">
        <v>484</v>
      </c>
    </row>
    <row r="37" spans="1:91">
      <c r="A37" t="s">
        <v>485</v>
      </c>
      <c r="B37" t="s">
        <v>486</v>
      </c>
      <c r="C37" t="s">
        <v>281</v>
      </c>
      <c r="D37" t="s">
        <v>70</v>
      </c>
      <c r="E37" t="s">
        <v>144</v>
      </c>
      <c r="F37" t="s">
        <v>56</v>
      </c>
      <c r="G37" t="s">
        <v>96</v>
      </c>
      <c r="H37" t="s">
        <v>58</v>
      </c>
      <c r="I37" t="str">
        <f t="shared" si="5"/>
        <v>Portugal</v>
      </c>
      <c r="J37" t="s">
        <v>59</v>
      </c>
      <c r="K37" t="s">
        <v>60</v>
      </c>
      <c r="L37">
        <v>4</v>
      </c>
      <c r="M37">
        <v>5</v>
      </c>
      <c r="N37">
        <v>4</v>
      </c>
      <c r="O37">
        <v>3</v>
      </c>
      <c r="P37">
        <v>4</v>
      </c>
      <c r="Q37">
        <v>4</v>
      </c>
      <c r="R37">
        <v>5</v>
      </c>
      <c r="S37">
        <v>0</v>
      </c>
      <c r="U37">
        <v>5</v>
      </c>
      <c r="V37">
        <v>5</v>
      </c>
      <c r="W37">
        <v>6</v>
      </c>
      <c r="X37">
        <v>4</v>
      </c>
      <c r="Y37">
        <v>5</v>
      </c>
      <c r="Z37">
        <v>6</v>
      </c>
      <c r="AA37">
        <v>6</v>
      </c>
      <c r="AB37">
        <v>5</v>
      </c>
      <c r="AC37">
        <v>0</v>
      </c>
      <c r="AD37">
        <v>6</v>
      </c>
      <c r="AE37" s="35">
        <v>6</v>
      </c>
      <c r="AF37">
        <v>6</v>
      </c>
      <c r="AG37">
        <v>5</v>
      </c>
      <c r="AH37">
        <v>4</v>
      </c>
      <c r="AI37">
        <v>6</v>
      </c>
      <c r="AJ37">
        <v>6</v>
      </c>
      <c r="AK37">
        <v>5</v>
      </c>
      <c r="AL37">
        <v>4</v>
      </c>
      <c r="AM37">
        <v>5</v>
      </c>
      <c r="AN37">
        <v>5</v>
      </c>
      <c r="AO37">
        <v>5</v>
      </c>
      <c r="AP37">
        <v>5</v>
      </c>
      <c r="AQ37">
        <v>5</v>
      </c>
      <c r="AR37">
        <v>6</v>
      </c>
      <c r="AS37">
        <v>6</v>
      </c>
      <c r="AT37">
        <f t="shared" si="19"/>
        <v>5.25</v>
      </c>
      <c r="AU37">
        <f t="shared" si="6"/>
        <v>1</v>
      </c>
      <c r="AV37">
        <f t="shared" si="20"/>
        <v>5.375</v>
      </c>
      <c r="AW37">
        <f t="shared" si="7"/>
        <v>1</v>
      </c>
      <c r="AX37" t="s">
        <v>61</v>
      </c>
      <c r="AY37" t="s">
        <v>473</v>
      </c>
      <c r="AZ37" t="s">
        <v>487</v>
      </c>
      <c r="BA37">
        <v>1</v>
      </c>
      <c r="BC37">
        <f t="shared" si="2"/>
        <v>1</v>
      </c>
      <c r="BD37">
        <v>1</v>
      </c>
      <c r="BE37">
        <v>1</v>
      </c>
      <c r="BF37">
        <f t="shared" si="8"/>
        <v>0</v>
      </c>
      <c r="BG37" t="s">
        <v>64</v>
      </c>
      <c r="BH37" t="s">
        <v>65</v>
      </c>
      <c r="BI37" s="1">
        <v>2.4421296296296296E-3</v>
      </c>
      <c r="BJ37" t="s">
        <v>488</v>
      </c>
      <c r="BK37" s="5" t="s">
        <v>1041</v>
      </c>
      <c r="BM37" s="11" t="b">
        <f t="shared" si="16"/>
        <v>0</v>
      </c>
      <c r="BN37" s="11" t="b">
        <f t="shared" si="16"/>
        <v>0</v>
      </c>
      <c r="BO37" s="11" t="b">
        <f t="shared" si="16"/>
        <v>0</v>
      </c>
      <c r="BP37" s="11" t="b">
        <f t="shared" si="16"/>
        <v>0</v>
      </c>
      <c r="BQ37" s="11" t="b">
        <f t="shared" si="17"/>
        <v>0</v>
      </c>
      <c r="BR37" s="11" t="b">
        <f t="shared" si="17"/>
        <v>0</v>
      </c>
      <c r="BU37" s="11" t="b">
        <f t="shared" si="9"/>
        <v>0</v>
      </c>
      <c r="BV37" s="11" t="b">
        <f t="shared" si="10"/>
        <v>0</v>
      </c>
      <c r="BW37" s="11" t="b">
        <f t="shared" si="18"/>
        <v>0</v>
      </c>
      <c r="BX37" s="11" t="b">
        <f t="shared" si="18"/>
        <v>0</v>
      </c>
      <c r="BY37" s="11" t="b">
        <f t="shared" si="18"/>
        <v>0</v>
      </c>
      <c r="BZ37" s="11" t="b">
        <f t="shared" si="18"/>
        <v>0</v>
      </c>
      <c r="CA37" s="11" t="b">
        <f t="shared" si="18"/>
        <v>0</v>
      </c>
      <c r="CB37" s="11" t="b">
        <f t="shared" si="18"/>
        <v>0</v>
      </c>
      <c r="CC37" s="11" t="b">
        <f t="shared" si="18"/>
        <v>0</v>
      </c>
      <c r="CD37" s="11" t="b">
        <f t="shared" si="18"/>
        <v>0</v>
      </c>
      <c r="CE37" s="11" t="b">
        <f t="shared" si="18"/>
        <v>0</v>
      </c>
      <c r="CF37" s="11" t="b">
        <f t="shared" si="18"/>
        <v>0</v>
      </c>
      <c r="CG37" s="11" t="b">
        <f t="shared" si="18"/>
        <v>0</v>
      </c>
      <c r="CH37" s="11" t="b">
        <f t="shared" si="18"/>
        <v>0</v>
      </c>
      <c r="CI37" s="11" t="b">
        <f t="shared" si="18"/>
        <v>0</v>
      </c>
      <c r="CJ37" s="11" t="b">
        <f t="shared" si="18"/>
        <v>0</v>
      </c>
      <c r="CK37" s="11" t="b">
        <f t="shared" si="21"/>
        <v>0</v>
      </c>
      <c r="CL37" s="11" t="b">
        <f t="shared" si="14"/>
        <v>0</v>
      </c>
      <c r="CM37" t="s">
        <v>489</v>
      </c>
    </row>
    <row r="38" spans="1:91">
      <c r="A38" t="s">
        <v>490</v>
      </c>
      <c r="B38" t="s">
        <v>491</v>
      </c>
      <c r="C38" t="s">
        <v>281</v>
      </c>
      <c r="D38" t="s">
        <v>54</v>
      </c>
      <c r="E38" t="s">
        <v>144</v>
      </c>
      <c r="F38" t="s">
        <v>83</v>
      </c>
      <c r="G38" t="s">
        <v>96</v>
      </c>
      <c r="H38" t="s">
        <v>492</v>
      </c>
      <c r="I38" t="str">
        <f t="shared" si="5"/>
        <v>Estonia</v>
      </c>
      <c r="J38" t="s">
        <v>493</v>
      </c>
      <c r="K38" t="s">
        <v>60</v>
      </c>
      <c r="L38">
        <v>3</v>
      </c>
      <c r="M38">
        <v>4</v>
      </c>
      <c r="N38">
        <v>4</v>
      </c>
      <c r="O38">
        <v>2</v>
      </c>
      <c r="P38">
        <v>4</v>
      </c>
      <c r="Q38">
        <v>5</v>
      </c>
      <c r="R38">
        <v>3</v>
      </c>
      <c r="S38">
        <v>0</v>
      </c>
      <c r="U38">
        <v>4</v>
      </c>
      <c r="V38">
        <v>6</v>
      </c>
      <c r="W38">
        <v>6</v>
      </c>
      <c r="X38">
        <v>6</v>
      </c>
      <c r="Y38">
        <v>6</v>
      </c>
      <c r="Z38">
        <v>4</v>
      </c>
      <c r="AA38">
        <v>6</v>
      </c>
      <c r="AB38">
        <v>4</v>
      </c>
      <c r="AC38">
        <v>1</v>
      </c>
      <c r="AD38">
        <v>5</v>
      </c>
      <c r="AE38" s="35">
        <v>6</v>
      </c>
      <c r="AF38">
        <v>4</v>
      </c>
      <c r="AG38">
        <v>6</v>
      </c>
      <c r="AH38">
        <v>6</v>
      </c>
      <c r="AI38">
        <v>5</v>
      </c>
      <c r="AJ38">
        <v>6</v>
      </c>
      <c r="AK38">
        <v>4</v>
      </c>
      <c r="AL38">
        <v>5</v>
      </c>
      <c r="AM38">
        <v>4</v>
      </c>
      <c r="AN38">
        <v>6</v>
      </c>
      <c r="AO38">
        <v>6</v>
      </c>
      <c r="AP38">
        <v>5</v>
      </c>
      <c r="AQ38">
        <v>6</v>
      </c>
      <c r="AR38">
        <v>6</v>
      </c>
      <c r="AS38">
        <v>6</v>
      </c>
      <c r="AT38">
        <f t="shared" si="19"/>
        <v>5.25</v>
      </c>
      <c r="AU38">
        <f t="shared" si="6"/>
        <v>1</v>
      </c>
      <c r="AV38">
        <f t="shared" si="20"/>
        <v>5.375</v>
      </c>
      <c r="AW38">
        <f t="shared" si="7"/>
        <v>1</v>
      </c>
      <c r="AX38" t="s">
        <v>86</v>
      </c>
      <c r="AY38" t="s">
        <v>267</v>
      </c>
      <c r="AZ38" t="s">
        <v>494</v>
      </c>
      <c r="BA38">
        <v>3</v>
      </c>
      <c r="BC38">
        <f t="shared" si="2"/>
        <v>3</v>
      </c>
      <c r="BD38">
        <v>1</v>
      </c>
      <c r="BE38">
        <v>3</v>
      </c>
      <c r="BF38">
        <f t="shared" si="8"/>
        <v>1</v>
      </c>
      <c r="BG38" t="s">
        <v>168</v>
      </c>
      <c r="BH38" t="s">
        <v>90</v>
      </c>
      <c r="BI38" s="1">
        <v>2.8819444444444444E-3</v>
      </c>
      <c r="BJ38" t="s">
        <v>495</v>
      </c>
      <c r="BK38" s="5" t="s">
        <v>1044</v>
      </c>
      <c r="BM38" s="11" t="b">
        <f t="shared" si="16"/>
        <v>0</v>
      </c>
      <c r="BN38" s="11" t="b">
        <f t="shared" si="16"/>
        <v>0</v>
      </c>
      <c r="BO38" s="11" t="b">
        <f t="shared" si="16"/>
        <v>0</v>
      </c>
      <c r="BP38" s="11" t="b">
        <f t="shared" si="16"/>
        <v>0</v>
      </c>
      <c r="BQ38" s="11" t="b">
        <f t="shared" si="17"/>
        <v>0</v>
      </c>
      <c r="BR38" s="11" t="b">
        <f t="shared" si="17"/>
        <v>0</v>
      </c>
      <c r="BS38" s="5" t="s">
        <v>1063</v>
      </c>
      <c r="BU38" s="11" t="b">
        <f t="shared" si="9"/>
        <v>0</v>
      </c>
      <c r="BV38" s="11" t="b">
        <f t="shared" si="10"/>
        <v>0</v>
      </c>
      <c r="BW38" s="11" t="b">
        <f t="shared" si="18"/>
        <v>0</v>
      </c>
      <c r="BX38" s="11" t="b">
        <f t="shared" si="18"/>
        <v>0</v>
      </c>
      <c r="BY38" s="11" t="b">
        <f t="shared" si="18"/>
        <v>0</v>
      </c>
      <c r="BZ38" s="11" t="b">
        <f t="shared" ref="BW38:CJ56" si="22">ISNUMBER(SEARCH(BZ$2,$BS38))</f>
        <v>0</v>
      </c>
      <c r="CA38" s="11" t="b">
        <f t="shared" si="22"/>
        <v>0</v>
      </c>
      <c r="CB38" s="11" t="b">
        <f t="shared" si="22"/>
        <v>0</v>
      </c>
      <c r="CC38" s="11" t="b">
        <f t="shared" si="22"/>
        <v>0</v>
      </c>
      <c r="CD38" s="11" t="b">
        <f t="shared" si="22"/>
        <v>0</v>
      </c>
      <c r="CE38" s="11" t="b">
        <f t="shared" si="22"/>
        <v>0</v>
      </c>
      <c r="CF38" s="11" t="b">
        <f t="shared" si="22"/>
        <v>0</v>
      </c>
      <c r="CG38" s="11" t="b">
        <f t="shared" si="22"/>
        <v>0</v>
      </c>
      <c r="CH38" s="11" t="b">
        <f t="shared" si="22"/>
        <v>0</v>
      </c>
      <c r="CI38" s="11" t="b">
        <f t="shared" si="22"/>
        <v>1</v>
      </c>
      <c r="CJ38" s="11" t="b">
        <f t="shared" si="22"/>
        <v>0</v>
      </c>
      <c r="CK38" s="11" t="b">
        <f t="shared" si="21"/>
        <v>0</v>
      </c>
      <c r="CL38" s="11" t="b">
        <f t="shared" si="14"/>
        <v>0</v>
      </c>
    </row>
    <row r="39" spans="1:91">
      <c r="A39" t="s">
        <v>496</v>
      </c>
      <c r="B39" t="s">
        <v>497</v>
      </c>
      <c r="C39" t="s">
        <v>281</v>
      </c>
      <c r="D39" t="s">
        <v>54</v>
      </c>
      <c r="E39" t="s">
        <v>82</v>
      </c>
      <c r="F39" t="s">
        <v>56</v>
      </c>
      <c r="G39" t="s">
        <v>72</v>
      </c>
      <c r="H39" t="s">
        <v>133</v>
      </c>
      <c r="I39" t="str">
        <f t="shared" si="5"/>
        <v>Hungary</v>
      </c>
      <c r="J39" t="s">
        <v>59</v>
      </c>
      <c r="K39" t="s">
        <v>60</v>
      </c>
      <c r="L39">
        <v>4</v>
      </c>
      <c r="M39">
        <v>5</v>
      </c>
      <c r="N39">
        <v>5</v>
      </c>
      <c r="O39">
        <v>3</v>
      </c>
      <c r="P39">
        <v>3</v>
      </c>
      <c r="Q39">
        <v>4</v>
      </c>
      <c r="R39">
        <v>5</v>
      </c>
      <c r="S39">
        <v>0</v>
      </c>
      <c r="U39">
        <v>4</v>
      </c>
      <c r="V39">
        <v>6</v>
      </c>
      <c r="W39">
        <v>6</v>
      </c>
      <c r="X39">
        <v>6</v>
      </c>
      <c r="Y39">
        <v>6</v>
      </c>
      <c r="Z39">
        <v>6</v>
      </c>
      <c r="AA39">
        <v>6</v>
      </c>
      <c r="AB39">
        <v>6</v>
      </c>
      <c r="AC39">
        <v>0</v>
      </c>
      <c r="AD39">
        <v>6</v>
      </c>
      <c r="AE39" s="35">
        <v>5</v>
      </c>
      <c r="AF39">
        <v>6</v>
      </c>
      <c r="AG39">
        <v>6</v>
      </c>
      <c r="AH39">
        <v>6</v>
      </c>
      <c r="AI39">
        <v>6</v>
      </c>
      <c r="AJ39">
        <v>6</v>
      </c>
      <c r="AK39">
        <v>6</v>
      </c>
      <c r="AL39">
        <v>6</v>
      </c>
      <c r="AM39">
        <v>6</v>
      </c>
      <c r="AN39">
        <v>6</v>
      </c>
      <c r="AO39">
        <v>6</v>
      </c>
      <c r="AP39">
        <v>6</v>
      </c>
      <c r="AQ39">
        <v>6</v>
      </c>
      <c r="AR39">
        <v>6</v>
      </c>
      <c r="AS39">
        <v>6</v>
      </c>
      <c r="AT39">
        <f t="shared" si="19"/>
        <v>5.875</v>
      </c>
      <c r="AU39">
        <f t="shared" si="6"/>
        <v>1</v>
      </c>
      <c r="AV39">
        <f t="shared" si="20"/>
        <v>6</v>
      </c>
      <c r="AW39">
        <f t="shared" si="7"/>
        <v>1</v>
      </c>
      <c r="AX39" t="s">
        <v>61</v>
      </c>
      <c r="AY39" t="s">
        <v>110</v>
      </c>
      <c r="AZ39" t="s">
        <v>111</v>
      </c>
      <c r="BA39">
        <v>2</v>
      </c>
      <c r="BC39">
        <f t="shared" si="2"/>
        <v>2</v>
      </c>
      <c r="BD39">
        <v>2</v>
      </c>
      <c r="BE39">
        <v>4</v>
      </c>
      <c r="BF39">
        <f t="shared" si="8"/>
        <v>1</v>
      </c>
      <c r="BG39" t="s">
        <v>498</v>
      </c>
      <c r="BH39" t="s">
        <v>236</v>
      </c>
      <c r="BK39" s="5" t="s">
        <v>1041</v>
      </c>
      <c r="BM39" s="11" t="b">
        <f t="shared" si="16"/>
        <v>0</v>
      </c>
      <c r="BN39" s="11" t="b">
        <f t="shared" si="16"/>
        <v>0</v>
      </c>
      <c r="BO39" s="11" t="b">
        <f t="shared" si="16"/>
        <v>0</v>
      </c>
      <c r="BP39" s="11" t="b">
        <f t="shared" si="16"/>
        <v>0</v>
      </c>
      <c r="BQ39" s="11" t="b">
        <f t="shared" si="17"/>
        <v>0</v>
      </c>
      <c r="BR39" s="11" t="b">
        <f t="shared" si="17"/>
        <v>0</v>
      </c>
      <c r="BU39" s="11" t="b">
        <f t="shared" si="9"/>
        <v>0</v>
      </c>
      <c r="BV39" s="11" t="b">
        <f t="shared" si="10"/>
        <v>0</v>
      </c>
      <c r="BW39" s="11" t="b">
        <f t="shared" si="22"/>
        <v>0</v>
      </c>
      <c r="BX39" s="11" t="b">
        <f t="shared" si="22"/>
        <v>0</v>
      </c>
      <c r="BY39" s="11" t="b">
        <f t="shared" si="22"/>
        <v>0</v>
      </c>
      <c r="BZ39" s="11" t="b">
        <f t="shared" si="22"/>
        <v>0</v>
      </c>
      <c r="CA39" s="11" t="b">
        <f t="shared" si="22"/>
        <v>0</v>
      </c>
      <c r="CB39" s="11" t="b">
        <f t="shared" si="22"/>
        <v>0</v>
      </c>
      <c r="CC39" s="11" t="b">
        <f t="shared" si="22"/>
        <v>0</v>
      </c>
      <c r="CD39" s="11" t="b">
        <f t="shared" si="22"/>
        <v>0</v>
      </c>
      <c r="CE39" s="11" t="b">
        <f t="shared" si="22"/>
        <v>0</v>
      </c>
      <c r="CF39" s="11" t="b">
        <f t="shared" si="22"/>
        <v>0</v>
      </c>
      <c r="CG39" s="11" t="b">
        <f t="shared" si="22"/>
        <v>0</v>
      </c>
      <c r="CH39" s="11" t="b">
        <f t="shared" si="22"/>
        <v>0</v>
      </c>
      <c r="CI39" s="11" t="b">
        <f t="shared" si="22"/>
        <v>0</v>
      </c>
      <c r="CJ39" s="11" t="b">
        <f t="shared" si="22"/>
        <v>0</v>
      </c>
      <c r="CK39" s="11" t="b">
        <f t="shared" si="21"/>
        <v>0</v>
      </c>
      <c r="CL39" s="11" t="b">
        <f t="shared" si="14"/>
        <v>0</v>
      </c>
    </row>
    <row r="40" spans="1:91">
      <c r="A40" t="s">
        <v>499</v>
      </c>
      <c r="B40" t="s">
        <v>500</v>
      </c>
      <c r="C40" t="s">
        <v>281</v>
      </c>
      <c r="D40" t="s">
        <v>54</v>
      </c>
      <c r="E40" t="s">
        <v>55</v>
      </c>
      <c r="F40" t="s">
        <v>56</v>
      </c>
      <c r="G40" t="s">
        <v>96</v>
      </c>
      <c r="H40" t="s">
        <v>58</v>
      </c>
      <c r="I40" t="str">
        <f t="shared" si="5"/>
        <v>Portugal</v>
      </c>
      <c r="J40" t="s">
        <v>74</v>
      </c>
      <c r="K40" t="s">
        <v>60</v>
      </c>
      <c r="L40">
        <v>0</v>
      </c>
      <c r="M40">
        <v>4</v>
      </c>
      <c r="N40">
        <v>4</v>
      </c>
      <c r="O40">
        <v>3</v>
      </c>
      <c r="P40">
        <v>0</v>
      </c>
      <c r="Q40">
        <v>5</v>
      </c>
      <c r="R40">
        <v>3</v>
      </c>
      <c r="S40">
        <v>0</v>
      </c>
      <c r="U40">
        <v>5</v>
      </c>
      <c r="V40">
        <v>5</v>
      </c>
      <c r="W40">
        <v>6</v>
      </c>
      <c r="X40">
        <v>6</v>
      </c>
      <c r="Y40">
        <v>6</v>
      </c>
      <c r="Z40">
        <v>5</v>
      </c>
      <c r="AA40">
        <v>6</v>
      </c>
      <c r="AB40">
        <v>5</v>
      </c>
      <c r="AC40">
        <v>0</v>
      </c>
      <c r="AD40">
        <v>6</v>
      </c>
      <c r="AE40" s="35">
        <v>4</v>
      </c>
      <c r="AF40">
        <v>6</v>
      </c>
      <c r="AG40">
        <v>5</v>
      </c>
      <c r="AH40">
        <v>4</v>
      </c>
      <c r="AI40">
        <v>5</v>
      </c>
      <c r="AJ40">
        <v>4</v>
      </c>
      <c r="AK40">
        <v>5</v>
      </c>
      <c r="AL40">
        <v>4</v>
      </c>
      <c r="AM40">
        <v>3</v>
      </c>
      <c r="AN40">
        <v>3</v>
      </c>
      <c r="AO40">
        <v>4</v>
      </c>
      <c r="AP40">
        <v>3</v>
      </c>
      <c r="AQ40">
        <v>3</v>
      </c>
      <c r="AR40">
        <v>6</v>
      </c>
      <c r="AS40">
        <v>6</v>
      </c>
      <c r="AT40">
        <f t="shared" si="19"/>
        <v>4.625</v>
      </c>
      <c r="AU40">
        <f t="shared" si="6"/>
        <v>1</v>
      </c>
      <c r="AV40">
        <f t="shared" si="20"/>
        <v>5.625</v>
      </c>
      <c r="AW40">
        <f t="shared" si="7"/>
        <v>1</v>
      </c>
      <c r="AX40" t="s">
        <v>501</v>
      </c>
      <c r="AY40" t="s">
        <v>502</v>
      </c>
      <c r="AZ40" t="s">
        <v>503</v>
      </c>
      <c r="BA40">
        <v>1</v>
      </c>
      <c r="BC40">
        <f t="shared" si="2"/>
        <v>1</v>
      </c>
      <c r="BD40">
        <v>3</v>
      </c>
      <c r="BE40">
        <v>1</v>
      </c>
      <c r="BF40">
        <f t="shared" si="8"/>
        <v>0</v>
      </c>
      <c r="BG40" t="s">
        <v>504</v>
      </c>
      <c r="BH40" t="s">
        <v>505</v>
      </c>
      <c r="BI40" s="1">
        <v>5.7291666666666671E-3</v>
      </c>
      <c r="BJ40" t="s">
        <v>506</v>
      </c>
      <c r="BK40" s="5" t="s">
        <v>736</v>
      </c>
      <c r="BL40" s="5" t="s">
        <v>1152</v>
      </c>
      <c r="BM40" s="11" t="b">
        <f t="shared" ref="BM40:BP59" si="23">ISNUMBER(SEARCH(BM$2,$BL40))</f>
        <v>0</v>
      </c>
      <c r="BN40" s="11" t="b">
        <f t="shared" si="23"/>
        <v>0</v>
      </c>
      <c r="BO40" s="11" t="b">
        <f t="shared" si="23"/>
        <v>0</v>
      </c>
      <c r="BP40" s="11" t="b">
        <f t="shared" si="23"/>
        <v>0</v>
      </c>
      <c r="BQ40" s="11" t="b">
        <f t="shared" si="17"/>
        <v>0</v>
      </c>
      <c r="BR40" s="11" t="b">
        <f t="shared" si="17"/>
        <v>0</v>
      </c>
      <c r="BU40" s="11" t="b">
        <f t="shared" si="9"/>
        <v>0</v>
      </c>
      <c r="BV40" s="11" t="b">
        <f t="shared" si="10"/>
        <v>0</v>
      </c>
      <c r="BW40" s="11" t="b">
        <f t="shared" si="22"/>
        <v>0</v>
      </c>
      <c r="BX40" s="11" t="b">
        <f t="shared" si="22"/>
        <v>0</v>
      </c>
      <c r="BY40" s="11" t="b">
        <f t="shared" si="22"/>
        <v>0</v>
      </c>
      <c r="BZ40" s="11" t="b">
        <f t="shared" si="22"/>
        <v>0</v>
      </c>
      <c r="CA40" s="11" t="b">
        <f t="shared" si="22"/>
        <v>0</v>
      </c>
      <c r="CB40" s="11" t="b">
        <f t="shared" si="22"/>
        <v>0</v>
      </c>
      <c r="CC40" s="11" t="b">
        <f t="shared" si="22"/>
        <v>0</v>
      </c>
      <c r="CD40" s="11" t="b">
        <f t="shared" si="22"/>
        <v>0</v>
      </c>
      <c r="CE40" s="11" t="b">
        <f t="shared" si="22"/>
        <v>0</v>
      </c>
      <c r="CF40" s="11" t="b">
        <f t="shared" si="22"/>
        <v>0</v>
      </c>
      <c r="CG40" s="11" t="b">
        <f t="shared" si="22"/>
        <v>0</v>
      </c>
      <c r="CH40" s="11" t="b">
        <f t="shared" si="22"/>
        <v>0</v>
      </c>
      <c r="CI40" s="11" t="b">
        <f t="shared" si="22"/>
        <v>0</v>
      </c>
      <c r="CJ40" s="11" t="b">
        <f t="shared" si="22"/>
        <v>0</v>
      </c>
      <c r="CK40" s="11" t="b">
        <f t="shared" si="21"/>
        <v>0</v>
      </c>
      <c r="CL40" s="11" t="b">
        <f t="shared" si="14"/>
        <v>0</v>
      </c>
      <c r="CM40" t="s">
        <v>507</v>
      </c>
    </row>
    <row r="41" spans="1:91">
      <c r="A41" t="s">
        <v>508</v>
      </c>
      <c r="B41" t="s">
        <v>509</v>
      </c>
      <c r="C41" t="s">
        <v>281</v>
      </c>
      <c r="D41" t="s">
        <v>81</v>
      </c>
      <c r="E41" t="s">
        <v>82</v>
      </c>
      <c r="F41" t="s">
        <v>83</v>
      </c>
      <c r="G41" t="s">
        <v>96</v>
      </c>
      <c r="H41" t="s">
        <v>510</v>
      </c>
      <c r="I41" t="str">
        <f t="shared" si="5"/>
        <v>England</v>
      </c>
      <c r="J41" t="s">
        <v>74</v>
      </c>
      <c r="K41" t="s">
        <v>60</v>
      </c>
      <c r="L41">
        <v>3</v>
      </c>
      <c r="M41">
        <v>3</v>
      </c>
      <c r="N41">
        <v>4</v>
      </c>
      <c r="O41">
        <v>1</v>
      </c>
      <c r="P41">
        <v>5</v>
      </c>
      <c r="Q41">
        <v>4</v>
      </c>
      <c r="R41">
        <v>6</v>
      </c>
      <c r="S41">
        <v>1</v>
      </c>
      <c r="T41">
        <v>2</v>
      </c>
      <c r="V41">
        <v>5</v>
      </c>
      <c r="W41">
        <v>5</v>
      </c>
      <c r="X41">
        <v>3</v>
      </c>
      <c r="Y41">
        <v>3</v>
      </c>
      <c r="Z41">
        <v>4</v>
      </c>
      <c r="AA41">
        <v>5</v>
      </c>
      <c r="AB41">
        <v>4</v>
      </c>
      <c r="AC41">
        <v>0</v>
      </c>
      <c r="AD41">
        <v>6</v>
      </c>
      <c r="AE41" s="35">
        <v>2</v>
      </c>
      <c r="AF41">
        <v>1</v>
      </c>
      <c r="AG41">
        <v>4</v>
      </c>
      <c r="AH41">
        <v>3</v>
      </c>
      <c r="AI41">
        <v>4</v>
      </c>
      <c r="AJ41">
        <v>4</v>
      </c>
      <c r="AK41">
        <v>4</v>
      </c>
      <c r="AL41">
        <v>4</v>
      </c>
      <c r="AM41">
        <v>5</v>
      </c>
      <c r="AN41">
        <v>4</v>
      </c>
      <c r="AO41">
        <v>5</v>
      </c>
      <c r="AP41">
        <v>4</v>
      </c>
      <c r="AQ41">
        <v>4</v>
      </c>
      <c r="AR41">
        <v>6</v>
      </c>
      <c r="AS41">
        <v>4</v>
      </c>
      <c r="AT41">
        <f t="shared" si="19"/>
        <v>3.25</v>
      </c>
      <c r="AU41">
        <f t="shared" si="6"/>
        <v>1</v>
      </c>
      <c r="AV41">
        <f t="shared" si="20"/>
        <v>4.375</v>
      </c>
      <c r="AW41">
        <f t="shared" si="7"/>
        <v>1</v>
      </c>
      <c r="AX41" t="s">
        <v>282</v>
      </c>
      <c r="AY41" t="s">
        <v>511</v>
      </c>
      <c r="AZ41" t="s">
        <v>512</v>
      </c>
      <c r="BA41">
        <v>1</v>
      </c>
      <c r="BC41">
        <f t="shared" si="2"/>
        <v>1</v>
      </c>
      <c r="BD41">
        <v>1</v>
      </c>
      <c r="BE41">
        <v>2</v>
      </c>
      <c r="BF41">
        <f t="shared" si="8"/>
        <v>1</v>
      </c>
      <c r="BG41" t="s">
        <v>285</v>
      </c>
      <c r="BH41" t="s">
        <v>286</v>
      </c>
      <c r="BI41" s="1">
        <v>5.0115740740740737E-3</v>
      </c>
      <c r="BJ41" t="s">
        <v>513</v>
      </c>
      <c r="BK41" s="5" t="s">
        <v>736</v>
      </c>
      <c r="BL41" s="5" t="s">
        <v>1159</v>
      </c>
      <c r="BM41" s="11" t="b">
        <f t="shared" si="23"/>
        <v>0</v>
      </c>
      <c r="BN41" s="11" t="b">
        <f t="shared" si="23"/>
        <v>0</v>
      </c>
      <c r="BO41" s="11" t="b">
        <f t="shared" si="23"/>
        <v>1</v>
      </c>
      <c r="BP41" s="11" t="b">
        <f t="shared" si="23"/>
        <v>0</v>
      </c>
      <c r="BQ41" s="11" t="b">
        <f t="shared" si="17"/>
        <v>0</v>
      </c>
      <c r="BR41" s="11" t="b">
        <f t="shared" si="17"/>
        <v>0</v>
      </c>
      <c r="BU41" s="11" t="b">
        <f t="shared" si="9"/>
        <v>0</v>
      </c>
      <c r="BV41" s="11" t="b">
        <f t="shared" si="10"/>
        <v>0</v>
      </c>
      <c r="BW41" s="11" t="b">
        <f t="shared" si="22"/>
        <v>0</v>
      </c>
      <c r="BX41" s="11" t="b">
        <f t="shared" si="22"/>
        <v>0</v>
      </c>
      <c r="BY41" s="11" t="b">
        <f t="shared" si="22"/>
        <v>0</v>
      </c>
      <c r="BZ41" s="11" t="b">
        <f t="shared" si="22"/>
        <v>0</v>
      </c>
      <c r="CA41" s="11" t="b">
        <f t="shared" si="22"/>
        <v>0</v>
      </c>
      <c r="CB41" s="11" t="b">
        <f t="shared" si="22"/>
        <v>0</v>
      </c>
      <c r="CC41" s="11" t="b">
        <f t="shared" si="22"/>
        <v>0</v>
      </c>
      <c r="CD41" s="11" t="b">
        <f t="shared" si="22"/>
        <v>0</v>
      </c>
      <c r="CE41" s="11" t="b">
        <f t="shared" si="22"/>
        <v>0</v>
      </c>
      <c r="CF41" s="11" t="b">
        <f t="shared" si="22"/>
        <v>0</v>
      </c>
      <c r="CG41" s="11" t="b">
        <f t="shared" si="22"/>
        <v>0</v>
      </c>
      <c r="CH41" s="11" t="b">
        <f t="shared" si="22"/>
        <v>0</v>
      </c>
      <c r="CI41" s="11" t="b">
        <f t="shared" si="22"/>
        <v>0</v>
      </c>
      <c r="CJ41" s="11" t="b">
        <f t="shared" si="22"/>
        <v>0</v>
      </c>
      <c r="CK41" s="11" t="b">
        <f t="shared" si="21"/>
        <v>0</v>
      </c>
      <c r="CL41" s="11" t="b">
        <f t="shared" si="14"/>
        <v>0</v>
      </c>
      <c r="CM41" t="s">
        <v>514</v>
      </c>
    </row>
    <row r="42" spans="1:91">
      <c r="A42" t="s">
        <v>515</v>
      </c>
      <c r="B42" t="s">
        <v>516</v>
      </c>
      <c r="C42" t="s">
        <v>281</v>
      </c>
      <c r="D42" t="s">
        <v>70</v>
      </c>
      <c r="E42" t="s">
        <v>71</v>
      </c>
      <c r="F42" t="s">
        <v>56</v>
      </c>
      <c r="G42" t="s">
        <v>124</v>
      </c>
      <c r="H42" t="s">
        <v>125</v>
      </c>
      <c r="I42" t="str">
        <f t="shared" si="5"/>
        <v>United Kingdom</v>
      </c>
      <c r="J42" t="s">
        <v>59</v>
      </c>
      <c r="K42" t="s">
        <v>98</v>
      </c>
      <c r="L42">
        <v>4</v>
      </c>
      <c r="M42">
        <v>4</v>
      </c>
      <c r="N42">
        <v>5</v>
      </c>
      <c r="O42">
        <v>4</v>
      </c>
      <c r="P42">
        <v>5</v>
      </c>
      <c r="Q42">
        <v>5</v>
      </c>
      <c r="R42">
        <v>5</v>
      </c>
      <c r="S42">
        <v>1</v>
      </c>
      <c r="T42">
        <v>3</v>
      </c>
      <c r="V42">
        <v>6</v>
      </c>
      <c r="W42">
        <v>6</v>
      </c>
      <c r="X42">
        <v>5</v>
      </c>
      <c r="Y42">
        <v>6</v>
      </c>
      <c r="Z42">
        <v>5</v>
      </c>
      <c r="AA42">
        <v>6</v>
      </c>
      <c r="AB42">
        <v>5</v>
      </c>
      <c r="AC42">
        <v>1</v>
      </c>
      <c r="AD42">
        <v>5</v>
      </c>
      <c r="AE42" s="35">
        <v>5</v>
      </c>
      <c r="AF42">
        <v>6</v>
      </c>
      <c r="AG42">
        <v>5</v>
      </c>
      <c r="AH42">
        <v>5</v>
      </c>
      <c r="AI42">
        <v>6</v>
      </c>
      <c r="AJ42">
        <v>5</v>
      </c>
      <c r="AK42">
        <v>5</v>
      </c>
      <c r="AL42">
        <v>5</v>
      </c>
      <c r="AM42">
        <v>5</v>
      </c>
      <c r="AN42">
        <v>5</v>
      </c>
      <c r="AO42">
        <v>5</v>
      </c>
      <c r="AP42">
        <v>5</v>
      </c>
      <c r="AQ42">
        <v>5</v>
      </c>
      <c r="AR42">
        <v>6</v>
      </c>
      <c r="AS42">
        <v>5</v>
      </c>
      <c r="AT42">
        <f t="shared" si="19"/>
        <v>5.25</v>
      </c>
      <c r="AU42">
        <f t="shared" si="6"/>
        <v>1</v>
      </c>
      <c r="AV42">
        <f t="shared" si="20"/>
        <v>5.5</v>
      </c>
      <c r="AW42">
        <f t="shared" si="7"/>
        <v>1</v>
      </c>
      <c r="AX42" t="s">
        <v>61</v>
      </c>
      <c r="AY42" t="s">
        <v>110</v>
      </c>
      <c r="AZ42" t="s">
        <v>111</v>
      </c>
      <c r="BA42">
        <v>1</v>
      </c>
      <c r="BC42">
        <f t="shared" si="2"/>
        <v>1</v>
      </c>
      <c r="BD42">
        <v>1</v>
      </c>
      <c r="BE42">
        <v>2</v>
      </c>
      <c r="BF42">
        <f t="shared" si="8"/>
        <v>1</v>
      </c>
      <c r="BG42" t="s">
        <v>64</v>
      </c>
      <c r="BH42" t="s">
        <v>65</v>
      </c>
      <c r="BI42" s="1">
        <v>4.3749999999999995E-3</v>
      </c>
      <c r="BJ42" t="s">
        <v>517</v>
      </c>
      <c r="BK42" s="5" t="s">
        <v>736</v>
      </c>
      <c r="BL42" s="5" t="s">
        <v>1153</v>
      </c>
      <c r="BM42" s="11" t="b">
        <f t="shared" si="23"/>
        <v>0</v>
      </c>
      <c r="BN42" s="11" t="b">
        <f t="shared" si="23"/>
        <v>0</v>
      </c>
      <c r="BO42" s="11" t="b">
        <f t="shared" si="23"/>
        <v>0</v>
      </c>
      <c r="BP42" s="11" t="b">
        <f t="shared" si="23"/>
        <v>0</v>
      </c>
      <c r="BQ42" s="11" t="b">
        <f t="shared" si="17"/>
        <v>0</v>
      </c>
      <c r="BR42" s="11" t="b">
        <f t="shared" si="17"/>
        <v>0</v>
      </c>
      <c r="BS42" s="5" t="s">
        <v>1056</v>
      </c>
      <c r="BU42" s="11" t="b">
        <f t="shared" si="9"/>
        <v>1</v>
      </c>
      <c r="BV42" s="11" t="b">
        <f t="shared" si="10"/>
        <v>1</v>
      </c>
      <c r="BW42" s="11" t="b">
        <f t="shared" si="22"/>
        <v>0</v>
      </c>
      <c r="BX42" s="11" t="b">
        <f t="shared" si="22"/>
        <v>0</v>
      </c>
      <c r="BY42" s="11" t="b">
        <f t="shared" si="22"/>
        <v>0</v>
      </c>
      <c r="BZ42" s="11" t="b">
        <f t="shared" si="22"/>
        <v>0</v>
      </c>
      <c r="CA42" s="11" t="b">
        <f t="shared" si="22"/>
        <v>0</v>
      </c>
      <c r="CB42" s="11" t="b">
        <f t="shared" si="22"/>
        <v>0</v>
      </c>
      <c r="CC42" s="11" t="b">
        <f t="shared" si="22"/>
        <v>0</v>
      </c>
      <c r="CD42" s="11" t="b">
        <f t="shared" si="22"/>
        <v>0</v>
      </c>
      <c r="CE42" s="11" t="b">
        <f t="shared" si="22"/>
        <v>0</v>
      </c>
      <c r="CF42" s="11" t="b">
        <f t="shared" si="22"/>
        <v>0</v>
      </c>
      <c r="CG42" s="11" t="b">
        <f t="shared" si="22"/>
        <v>0</v>
      </c>
      <c r="CH42" s="11" t="b">
        <f t="shared" si="22"/>
        <v>0</v>
      </c>
      <c r="CI42" s="11" t="b">
        <f t="shared" si="22"/>
        <v>0</v>
      </c>
      <c r="CJ42" s="11" t="b">
        <f t="shared" si="22"/>
        <v>0</v>
      </c>
      <c r="CK42" s="11" t="b">
        <f t="shared" si="21"/>
        <v>0</v>
      </c>
      <c r="CL42" s="11" t="b">
        <f t="shared" si="14"/>
        <v>0</v>
      </c>
      <c r="CM42" t="s">
        <v>518</v>
      </c>
    </row>
    <row r="43" spans="1:91">
      <c r="A43" t="s">
        <v>519</v>
      </c>
      <c r="B43" t="s">
        <v>520</v>
      </c>
      <c r="C43" t="s">
        <v>281</v>
      </c>
      <c r="D43" t="s">
        <v>70</v>
      </c>
      <c r="E43" t="s">
        <v>71</v>
      </c>
      <c r="F43" t="s">
        <v>56</v>
      </c>
      <c r="G43" t="s">
        <v>96</v>
      </c>
      <c r="H43" t="s">
        <v>521</v>
      </c>
      <c r="I43" t="str">
        <f t="shared" si="5"/>
        <v>Winshester</v>
      </c>
      <c r="J43" t="s">
        <v>59</v>
      </c>
      <c r="K43" t="s">
        <v>98</v>
      </c>
      <c r="L43">
        <v>5</v>
      </c>
      <c r="M43">
        <v>3</v>
      </c>
      <c r="N43">
        <v>4</v>
      </c>
      <c r="O43">
        <v>4</v>
      </c>
      <c r="P43">
        <v>3</v>
      </c>
      <c r="Q43">
        <v>5</v>
      </c>
      <c r="R43">
        <v>0</v>
      </c>
      <c r="S43">
        <v>1</v>
      </c>
      <c r="T43">
        <v>2</v>
      </c>
      <c r="V43">
        <v>5</v>
      </c>
      <c r="W43">
        <v>2</v>
      </c>
      <c r="X43">
        <v>5</v>
      </c>
      <c r="Y43">
        <v>5</v>
      </c>
      <c r="Z43">
        <v>5</v>
      </c>
      <c r="AA43">
        <v>6</v>
      </c>
      <c r="AB43">
        <v>5</v>
      </c>
      <c r="AC43">
        <v>1</v>
      </c>
      <c r="AD43">
        <v>5</v>
      </c>
      <c r="AE43" s="35">
        <v>3</v>
      </c>
      <c r="AF43">
        <v>1</v>
      </c>
      <c r="AG43">
        <v>3</v>
      </c>
      <c r="AH43">
        <v>3</v>
      </c>
      <c r="AI43">
        <v>4</v>
      </c>
      <c r="AJ43">
        <v>3</v>
      </c>
      <c r="AK43">
        <v>4</v>
      </c>
      <c r="AL43">
        <v>5</v>
      </c>
      <c r="AM43">
        <v>3</v>
      </c>
      <c r="AN43">
        <v>4</v>
      </c>
      <c r="AO43">
        <v>4</v>
      </c>
      <c r="AP43">
        <v>4</v>
      </c>
      <c r="AQ43">
        <v>4</v>
      </c>
      <c r="AR43">
        <v>6</v>
      </c>
      <c r="AS43">
        <v>6</v>
      </c>
      <c r="AT43">
        <f t="shared" si="19"/>
        <v>3.25</v>
      </c>
      <c r="AU43">
        <f t="shared" si="6"/>
        <v>1</v>
      </c>
      <c r="AV43">
        <f t="shared" si="20"/>
        <v>4.75</v>
      </c>
      <c r="AW43">
        <f t="shared" si="7"/>
        <v>1</v>
      </c>
      <c r="AX43" t="s">
        <v>86</v>
      </c>
      <c r="AY43" t="s">
        <v>522</v>
      </c>
      <c r="AZ43" t="s">
        <v>523</v>
      </c>
      <c r="BA43">
        <v>1</v>
      </c>
      <c r="BC43">
        <f t="shared" si="2"/>
        <v>1</v>
      </c>
      <c r="BD43">
        <v>1</v>
      </c>
      <c r="BE43">
        <v>2</v>
      </c>
      <c r="BF43">
        <f t="shared" si="8"/>
        <v>1</v>
      </c>
      <c r="BG43" t="s">
        <v>524</v>
      </c>
      <c r="BH43" t="s">
        <v>157</v>
      </c>
      <c r="BI43" s="1">
        <v>3.5532407407407405E-3</v>
      </c>
      <c r="BK43" s="5" t="s">
        <v>1041</v>
      </c>
      <c r="BM43" s="11" t="b">
        <f t="shared" si="23"/>
        <v>0</v>
      </c>
      <c r="BN43" s="11" t="b">
        <f t="shared" si="23"/>
        <v>0</v>
      </c>
      <c r="BO43" s="11" t="b">
        <f t="shared" si="23"/>
        <v>0</v>
      </c>
      <c r="BP43" s="11" t="b">
        <f t="shared" si="23"/>
        <v>0</v>
      </c>
      <c r="BQ43" s="11" t="b">
        <f t="shared" si="17"/>
        <v>0</v>
      </c>
      <c r="BR43" s="11" t="b">
        <f t="shared" si="17"/>
        <v>0</v>
      </c>
      <c r="BU43" s="11" t="b">
        <f t="shared" si="9"/>
        <v>0</v>
      </c>
      <c r="BV43" s="11" t="b">
        <f t="shared" si="10"/>
        <v>0</v>
      </c>
      <c r="BW43" s="11" t="b">
        <f t="shared" si="22"/>
        <v>0</v>
      </c>
      <c r="BX43" s="11" t="b">
        <f t="shared" si="22"/>
        <v>0</v>
      </c>
      <c r="BY43" s="11" t="b">
        <f t="shared" si="22"/>
        <v>0</v>
      </c>
      <c r="BZ43" s="11" t="b">
        <f t="shared" si="22"/>
        <v>0</v>
      </c>
      <c r="CA43" s="11" t="b">
        <f t="shared" si="22"/>
        <v>0</v>
      </c>
      <c r="CB43" s="11" t="b">
        <f t="shared" si="22"/>
        <v>0</v>
      </c>
      <c r="CC43" s="11" t="b">
        <f t="shared" si="22"/>
        <v>0</v>
      </c>
      <c r="CD43" s="11" t="b">
        <f t="shared" si="22"/>
        <v>0</v>
      </c>
      <c r="CE43" s="11" t="b">
        <f t="shared" si="22"/>
        <v>0</v>
      </c>
      <c r="CF43" s="11" t="b">
        <f t="shared" si="22"/>
        <v>0</v>
      </c>
      <c r="CG43" s="11" t="b">
        <f t="shared" si="22"/>
        <v>0</v>
      </c>
      <c r="CH43" s="11" t="b">
        <f t="shared" si="22"/>
        <v>0</v>
      </c>
      <c r="CI43" s="11" t="b">
        <f t="shared" si="22"/>
        <v>0</v>
      </c>
      <c r="CJ43" s="11" t="b">
        <f t="shared" si="22"/>
        <v>0</v>
      </c>
      <c r="CK43" s="11" t="b">
        <f t="shared" si="21"/>
        <v>0</v>
      </c>
      <c r="CL43" s="11" t="b">
        <f t="shared" si="14"/>
        <v>0</v>
      </c>
    </row>
    <row r="44" spans="1:91">
      <c r="A44" t="s">
        <v>525</v>
      </c>
      <c r="B44" t="s">
        <v>526</v>
      </c>
      <c r="C44" t="s">
        <v>281</v>
      </c>
      <c r="D44" t="s">
        <v>54</v>
      </c>
      <c r="E44" t="s">
        <v>71</v>
      </c>
      <c r="F44" t="s">
        <v>116</v>
      </c>
      <c r="G44" t="s">
        <v>72</v>
      </c>
      <c r="H44" t="s">
        <v>58</v>
      </c>
      <c r="I44" t="str">
        <f t="shared" si="5"/>
        <v>Portugal</v>
      </c>
      <c r="J44" t="s">
        <v>59</v>
      </c>
      <c r="K44" t="s">
        <v>60</v>
      </c>
      <c r="L44">
        <v>3</v>
      </c>
      <c r="M44">
        <v>3</v>
      </c>
      <c r="N44">
        <v>5</v>
      </c>
      <c r="O44">
        <v>4</v>
      </c>
      <c r="P44">
        <v>5</v>
      </c>
      <c r="Q44">
        <v>5</v>
      </c>
      <c r="R44">
        <v>4</v>
      </c>
      <c r="S44">
        <v>0</v>
      </c>
      <c r="U44">
        <v>5</v>
      </c>
      <c r="V44">
        <v>5</v>
      </c>
      <c r="W44">
        <v>6</v>
      </c>
      <c r="X44">
        <v>6</v>
      </c>
      <c r="Y44">
        <v>6</v>
      </c>
      <c r="Z44">
        <v>6</v>
      </c>
      <c r="AA44">
        <v>6</v>
      </c>
      <c r="AB44">
        <v>5</v>
      </c>
      <c r="AC44">
        <v>0</v>
      </c>
      <c r="AD44">
        <v>6</v>
      </c>
      <c r="AE44" s="35">
        <v>5</v>
      </c>
      <c r="AF44">
        <v>5</v>
      </c>
      <c r="AG44">
        <v>4</v>
      </c>
      <c r="AH44">
        <v>6</v>
      </c>
      <c r="AI44">
        <v>6</v>
      </c>
      <c r="AJ44">
        <v>5</v>
      </c>
      <c r="AK44">
        <v>5</v>
      </c>
      <c r="AL44">
        <v>4</v>
      </c>
      <c r="AM44">
        <v>5</v>
      </c>
      <c r="AN44">
        <v>5</v>
      </c>
      <c r="AO44">
        <v>6</v>
      </c>
      <c r="AP44">
        <v>5</v>
      </c>
      <c r="AQ44">
        <v>5</v>
      </c>
      <c r="AR44">
        <v>6</v>
      </c>
      <c r="AS44">
        <v>2</v>
      </c>
      <c r="AT44">
        <f t="shared" si="19"/>
        <v>5</v>
      </c>
      <c r="AU44">
        <f t="shared" si="6"/>
        <v>1</v>
      </c>
      <c r="AV44">
        <f t="shared" si="20"/>
        <v>5.75</v>
      </c>
      <c r="AW44">
        <f t="shared" si="7"/>
        <v>1</v>
      </c>
      <c r="AX44" t="s">
        <v>282</v>
      </c>
      <c r="AY44" t="s">
        <v>267</v>
      </c>
      <c r="AZ44" t="s">
        <v>527</v>
      </c>
      <c r="BA44">
        <v>1</v>
      </c>
      <c r="BC44">
        <f t="shared" si="2"/>
        <v>1</v>
      </c>
      <c r="BD44">
        <v>1</v>
      </c>
      <c r="BE44">
        <v>5</v>
      </c>
      <c r="BF44">
        <f t="shared" si="8"/>
        <v>1</v>
      </c>
      <c r="BG44" t="s">
        <v>292</v>
      </c>
      <c r="BH44" t="s">
        <v>286</v>
      </c>
      <c r="BI44" s="1">
        <v>8.2407407407407412E-3</v>
      </c>
      <c r="BJ44" t="s">
        <v>528</v>
      </c>
      <c r="BK44" s="5" t="s">
        <v>1042</v>
      </c>
      <c r="BM44" s="11" t="b">
        <f t="shared" si="23"/>
        <v>0</v>
      </c>
      <c r="BN44" s="11" t="b">
        <f t="shared" si="23"/>
        <v>0</v>
      </c>
      <c r="BO44" s="11" t="b">
        <f t="shared" si="23"/>
        <v>0</v>
      </c>
      <c r="BP44" s="11" t="b">
        <f t="shared" si="23"/>
        <v>0</v>
      </c>
      <c r="BQ44" s="11" t="b">
        <f t="shared" si="17"/>
        <v>0</v>
      </c>
      <c r="BR44" s="11" t="b">
        <f t="shared" si="17"/>
        <v>0</v>
      </c>
      <c r="BS44" s="5" t="s">
        <v>1064</v>
      </c>
      <c r="BT44" s="5" t="s">
        <v>1062</v>
      </c>
      <c r="BU44" s="11" t="b">
        <f t="shared" si="9"/>
        <v>0</v>
      </c>
      <c r="BV44" s="11" t="b">
        <f t="shared" si="10"/>
        <v>1</v>
      </c>
      <c r="BW44" s="11" t="b">
        <f t="shared" si="22"/>
        <v>1</v>
      </c>
      <c r="BX44" s="11" t="b">
        <f t="shared" si="22"/>
        <v>0</v>
      </c>
      <c r="BY44" s="11" t="b">
        <f t="shared" si="22"/>
        <v>0</v>
      </c>
      <c r="BZ44" s="11" t="b">
        <f t="shared" si="22"/>
        <v>0</v>
      </c>
      <c r="CA44" s="11" t="b">
        <f t="shared" si="22"/>
        <v>0</v>
      </c>
      <c r="CB44" s="11" t="b">
        <f t="shared" si="22"/>
        <v>0</v>
      </c>
      <c r="CC44" s="11" t="b">
        <f t="shared" si="22"/>
        <v>0</v>
      </c>
      <c r="CD44" s="11" t="b">
        <f t="shared" si="22"/>
        <v>0</v>
      </c>
      <c r="CE44" s="11" t="b">
        <f t="shared" si="22"/>
        <v>0</v>
      </c>
      <c r="CF44" s="11" t="b">
        <f t="shared" si="22"/>
        <v>0</v>
      </c>
      <c r="CG44" s="11" t="b">
        <f t="shared" si="22"/>
        <v>0</v>
      </c>
      <c r="CH44" s="11" t="b">
        <f t="shared" si="22"/>
        <v>0</v>
      </c>
      <c r="CI44" s="11" t="b">
        <f t="shared" si="22"/>
        <v>0</v>
      </c>
      <c r="CJ44" s="11" t="b">
        <f t="shared" si="22"/>
        <v>0</v>
      </c>
      <c r="CK44" s="11" t="b">
        <f t="shared" si="21"/>
        <v>0</v>
      </c>
      <c r="CL44" s="11" t="b">
        <f t="shared" si="14"/>
        <v>1</v>
      </c>
    </row>
    <row r="45" spans="1:91">
      <c r="A45" t="s">
        <v>529</v>
      </c>
      <c r="B45" t="s">
        <v>530</v>
      </c>
      <c r="C45" t="s">
        <v>281</v>
      </c>
      <c r="D45" t="s">
        <v>54</v>
      </c>
      <c r="E45" t="s">
        <v>71</v>
      </c>
      <c r="F45" t="s">
        <v>116</v>
      </c>
      <c r="G45" t="s">
        <v>72</v>
      </c>
      <c r="H45" t="s">
        <v>58</v>
      </c>
      <c r="I45" t="str">
        <f t="shared" si="5"/>
        <v>Portugal</v>
      </c>
      <c r="J45" t="s">
        <v>59</v>
      </c>
      <c r="K45" t="s">
        <v>60</v>
      </c>
      <c r="L45">
        <v>0</v>
      </c>
      <c r="M45">
        <v>4</v>
      </c>
      <c r="N45">
        <v>3</v>
      </c>
      <c r="O45">
        <v>3</v>
      </c>
      <c r="P45">
        <v>0</v>
      </c>
      <c r="Q45">
        <v>4</v>
      </c>
      <c r="R45">
        <v>5</v>
      </c>
      <c r="S45">
        <v>0</v>
      </c>
      <c r="U45">
        <v>5</v>
      </c>
      <c r="V45">
        <v>0</v>
      </c>
      <c r="W45">
        <v>2</v>
      </c>
      <c r="X45">
        <v>1</v>
      </c>
      <c r="Y45">
        <v>2</v>
      </c>
      <c r="Z45">
        <v>3</v>
      </c>
      <c r="AA45">
        <v>2</v>
      </c>
      <c r="AB45">
        <v>1</v>
      </c>
      <c r="AC45">
        <v>5</v>
      </c>
      <c r="AD45">
        <v>1</v>
      </c>
      <c r="AE45" s="35">
        <v>2</v>
      </c>
      <c r="AF45">
        <v>4</v>
      </c>
      <c r="AG45">
        <v>3</v>
      </c>
      <c r="AH45">
        <v>1</v>
      </c>
      <c r="AI45">
        <v>4</v>
      </c>
      <c r="AJ45">
        <v>3</v>
      </c>
      <c r="AK45">
        <v>5</v>
      </c>
      <c r="AL45">
        <v>4</v>
      </c>
      <c r="AM45">
        <v>1</v>
      </c>
      <c r="AN45">
        <v>2</v>
      </c>
      <c r="AO45">
        <v>2</v>
      </c>
      <c r="AP45">
        <v>2</v>
      </c>
      <c r="AQ45">
        <v>2</v>
      </c>
      <c r="AR45">
        <v>6</v>
      </c>
      <c r="AS45">
        <v>2</v>
      </c>
      <c r="AT45">
        <f t="shared" si="19"/>
        <v>3.25</v>
      </c>
      <c r="AU45">
        <f t="shared" si="6"/>
        <v>1</v>
      </c>
      <c r="AV45">
        <f t="shared" si="20"/>
        <v>1.5</v>
      </c>
      <c r="AW45">
        <f t="shared" si="7"/>
        <v>0</v>
      </c>
      <c r="AX45" t="s">
        <v>297</v>
      </c>
      <c r="AY45" t="s">
        <v>216</v>
      </c>
      <c r="AZ45" t="s">
        <v>531</v>
      </c>
      <c r="BA45">
        <v>0</v>
      </c>
      <c r="BB45" t="s">
        <v>1100</v>
      </c>
      <c r="BC45" t="str">
        <f t="shared" si="2"/>
        <v>no dialog file</v>
      </c>
      <c r="BD45">
        <v>3</v>
      </c>
      <c r="BE45">
        <v>5</v>
      </c>
      <c r="BF45">
        <f t="shared" si="8"/>
        <v>1</v>
      </c>
      <c r="BG45" t="s">
        <v>532</v>
      </c>
      <c r="BH45" t="s">
        <v>399</v>
      </c>
      <c r="BI45" s="1">
        <v>5.8449074074074072E-3</v>
      </c>
      <c r="BJ45" t="s">
        <v>533</v>
      </c>
      <c r="BK45" s="5" t="s">
        <v>1042</v>
      </c>
      <c r="BM45" s="11" t="b">
        <f t="shared" si="23"/>
        <v>0</v>
      </c>
      <c r="BN45" s="11" t="b">
        <f t="shared" si="23"/>
        <v>0</v>
      </c>
      <c r="BO45" s="11" t="b">
        <f t="shared" si="23"/>
        <v>0</v>
      </c>
      <c r="BP45" s="11" t="b">
        <f t="shared" si="23"/>
        <v>0</v>
      </c>
      <c r="BQ45" s="11" t="b">
        <f t="shared" si="17"/>
        <v>0</v>
      </c>
      <c r="BR45" s="11" t="b">
        <f t="shared" si="17"/>
        <v>0</v>
      </c>
      <c r="BU45" s="11" t="b">
        <f t="shared" si="9"/>
        <v>0</v>
      </c>
      <c r="BV45" s="11" t="b">
        <f t="shared" si="10"/>
        <v>0</v>
      </c>
      <c r="BW45" s="11" t="b">
        <f t="shared" si="22"/>
        <v>0</v>
      </c>
      <c r="BX45" s="11" t="b">
        <f t="shared" si="22"/>
        <v>0</v>
      </c>
      <c r="BY45" s="11" t="b">
        <f t="shared" si="22"/>
        <v>0</v>
      </c>
      <c r="BZ45" s="11" t="b">
        <f t="shared" si="22"/>
        <v>0</v>
      </c>
      <c r="CA45" s="11" t="b">
        <f t="shared" si="22"/>
        <v>0</v>
      </c>
      <c r="CB45" s="11" t="b">
        <f t="shared" si="22"/>
        <v>0</v>
      </c>
      <c r="CC45" s="11" t="b">
        <f t="shared" si="22"/>
        <v>0</v>
      </c>
      <c r="CD45" s="11" t="b">
        <f t="shared" si="22"/>
        <v>0</v>
      </c>
      <c r="CE45" s="11" t="b">
        <f t="shared" si="22"/>
        <v>0</v>
      </c>
      <c r="CF45" s="11" t="b">
        <f t="shared" si="22"/>
        <v>0</v>
      </c>
      <c r="CG45" s="11" t="b">
        <f t="shared" si="22"/>
        <v>0</v>
      </c>
      <c r="CH45" s="11" t="b">
        <f t="shared" si="22"/>
        <v>0</v>
      </c>
      <c r="CI45" s="11" t="b">
        <f t="shared" si="22"/>
        <v>0</v>
      </c>
      <c r="CJ45" s="11" t="b">
        <f t="shared" si="22"/>
        <v>0</v>
      </c>
      <c r="CK45" s="11" t="b">
        <f t="shared" si="21"/>
        <v>0</v>
      </c>
      <c r="CL45" s="11" t="b">
        <f t="shared" si="14"/>
        <v>0</v>
      </c>
    </row>
    <row r="46" spans="1:91">
      <c r="A46" t="s">
        <v>534</v>
      </c>
      <c r="B46" t="s">
        <v>535</v>
      </c>
      <c r="C46" t="s">
        <v>281</v>
      </c>
      <c r="D46" t="s">
        <v>54</v>
      </c>
      <c r="E46" t="s">
        <v>82</v>
      </c>
      <c r="F46" t="s">
        <v>56</v>
      </c>
      <c r="G46" t="s">
        <v>96</v>
      </c>
      <c r="H46" t="s">
        <v>58</v>
      </c>
      <c r="I46" t="str">
        <f t="shared" si="5"/>
        <v>Portugal</v>
      </c>
      <c r="J46" t="s">
        <v>59</v>
      </c>
      <c r="K46" t="s">
        <v>60</v>
      </c>
      <c r="L46">
        <v>3</v>
      </c>
      <c r="M46">
        <v>2</v>
      </c>
      <c r="N46">
        <v>5</v>
      </c>
      <c r="O46">
        <v>2</v>
      </c>
      <c r="P46">
        <v>3</v>
      </c>
      <c r="Q46">
        <v>5</v>
      </c>
      <c r="R46">
        <v>5</v>
      </c>
      <c r="S46">
        <v>0</v>
      </c>
      <c r="U46">
        <v>5</v>
      </c>
      <c r="V46">
        <v>6</v>
      </c>
      <c r="W46">
        <v>6</v>
      </c>
      <c r="X46">
        <v>6</v>
      </c>
      <c r="Y46">
        <v>6</v>
      </c>
      <c r="Z46">
        <v>6</v>
      </c>
      <c r="AA46">
        <v>6</v>
      </c>
      <c r="AB46">
        <v>3</v>
      </c>
      <c r="AC46">
        <v>0</v>
      </c>
      <c r="AD46">
        <v>6</v>
      </c>
      <c r="AE46" s="35">
        <v>6</v>
      </c>
      <c r="AF46">
        <v>6</v>
      </c>
      <c r="AG46">
        <v>6</v>
      </c>
      <c r="AH46">
        <v>5</v>
      </c>
      <c r="AI46">
        <v>6</v>
      </c>
      <c r="AJ46">
        <v>6</v>
      </c>
      <c r="AK46">
        <v>6</v>
      </c>
      <c r="AL46">
        <v>3</v>
      </c>
      <c r="AM46">
        <v>6</v>
      </c>
      <c r="AN46">
        <v>6</v>
      </c>
      <c r="AO46">
        <v>6</v>
      </c>
      <c r="AP46">
        <v>6</v>
      </c>
      <c r="AQ46">
        <v>6</v>
      </c>
      <c r="AR46">
        <v>6</v>
      </c>
      <c r="AS46">
        <v>3</v>
      </c>
      <c r="AT46">
        <f t="shared" si="19"/>
        <v>5.5</v>
      </c>
      <c r="AU46">
        <f t="shared" si="6"/>
        <v>1</v>
      </c>
      <c r="AV46">
        <f t="shared" si="20"/>
        <v>5.625</v>
      </c>
      <c r="AW46">
        <f t="shared" si="7"/>
        <v>1</v>
      </c>
      <c r="AX46" t="s">
        <v>61</v>
      </c>
      <c r="AY46" t="s">
        <v>536</v>
      </c>
      <c r="AZ46" t="s">
        <v>537</v>
      </c>
      <c r="BA46">
        <v>1</v>
      </c>
      <c r="BC46">
        <f t="shared" si="2"/>
        <v>1</v>
      </c>
      <c r="BD46">
        <v>1</v>
      </c>
      <c r="BE46">
        <v>3</v>
      </c>
      <c r="BF46">
        <f t="shared" si="8"/>
        <v>1</v>
      </c>
      <c r="BG46" t="s">
        <v>538</v>
      </c>
      <c r="BH46" t="s">
        <v>65</v>
      </c>
      <c r="BI46" s="1">
        <v>4.5254629629629629E-3</v>
      </c>
      <c r="BJ46" t="s">
        <v>539</v>
      </c>
      <c r="BK46" s="5" t="s">
        <v>736</v>
      </c>
      <c r="BL46" s="5" t="s">
        <v>1148</v>
      </c>
      <c r="BM46" s="11" t="b">
        <f t="shared" si="23"/>
        <v>0</v>
      </c>
      <c r="BN46" s="11" t="b">
        <f t="shared" si="23"/>
        <v>0</v>
      </c>
      <c r="BO46" s="11" t="b">
        <f t="shared" si="23"/>
        <v>0</v>
      </c>
      <c r="BP46" s="11" t="b">
        <f t="shared" si="23"/>
        <v>0</v>
      </c>
      <c r="BQ46" s="11" t="b">
        <f t="shared" si="17"/>
        <v>1</v>
      </c>
      <c r="BR46" s="11" t="b">
        <f t="shared" si="17"/>
        <v>0</v>
      </c>
      <c r="BU46" s="11" t="b">
        <f t="shared" si="9"/>
        <v>0</v>
      </c>
      <c r="BV46" s="11" t="b">
        <f t="shared" si="10"/>
        <v>0</v>
      </c>
      <c r="BW46" s="11" t="b">
        <f t="shared" si="22"/>
        <v>0</v>
      </c>
      <c r="BX46" s="11" t="b">
        <f t="shared" si="22"/>
        <v>0</v>
      </c>
      <c r="BY46" s="11" t="b">
        <f t="shared" si="22"/>
        <v>0</v>
      </c>
      <c r="BZ46" s="11" t="b">
        <f t="shared" si="22"/>
        <v>0</v>
      </c>
      <c r="CA46" s="11" t="b">
        <f t="shared" si="22"/>
        <v>0</v>
      </c>
      <c r="CB46" s="11" t="b">
        <f t="shared" si="22"/>
        <v>0</v>
      </c>
      <c r="CC46" s="11" t="b">
        <f t="shared" si="22"/>
        <v>0</v>
      </c>
      <c r="CD46" s="11" t="b">
        <f t="shared" si="22"/>
        <v>0</v>
      </c>
      <c r="CE46" s="11" t="b">
        <f t="shared" si="22"/>
        <v>0</v>
      </c>
      <c r="CF46" s="11" t="b">
        <f t="shared" si="22"/>
        <v>0</v>
      </c>
      <c r="CG46" s="11" t="b">
        <f t="shared" si="22"/>
        <v>0</v>
      </c>
      <c r="CH46" s="11" t="b">
        <f t="shared" si="22"/>
        <v>0</v>
      </c>
      <c r="CI46" s="11" t="b">
        <f t="shared" si="22"/>
        <v>0</v>
      </c>
      <c r="CJ46" s="11" t="b">
        <f t="shared" si="22"/>
        <v>0</v>
      </c>
      <c r="CK46" s="11" t="b">
        <f t="shared" si="21"/>
        <v>0</v>
      </c>
      <c r="CL46" s="11" t="b">
        <f t="shared" si="14"/>
        <v>0</v>
      </c>
      <c r="CM46" t="s">
        <v>540</v>
      </c>
    </row>
    <row r="47" spans="1:91">
      <c r="A47" t="s">
        <v>541</v>
      </c>
      <c r="B47" t="s">
        <v>542</v>
      </c>
      <c r="C47" t="s">
        <v>281</v>
      </c>
      <c r="D47" t="s">
        <v>70</v>
      </c>
      <c r="E47" t="s">
        <v>55</v>
      </c>
      <c r="F47" t="s">
        <v>543</v>
      </c>
      <c r="G47" t="s">
        <v>96</v>
      </c>
      <c r="H47" t="s">
        <v>544</v>
      </c>
      <c r="I47" t="str">
        <f t="shared" si="5"/>
        <v xml:space="preserve">The Netherlands </v>
      </c>
      <c r="J47" t="s">
        <v>74</v>
      </c>
      <c r="K47" t="s">
        <v>60</v>
      </c>
      <c r="L47">
        <v>4</v>
      </c>
      <c r="M47">
        <v>3</v>
      </c>
      <c r="N47">
        <v>4</v>
      </c>
      <c r="O47">
        <v>2</v>
      </c>
      <c r="P47">
        <v>3</v>
      </c>
      <c r="Q47">
        <v>4</v>
      </c>
      <c r="R47">
        <v>3</v>
      </c>
      <c r="S47">
        <v>0</v>
      </c>
      <c r="U47">
        <v>4</v>
      </c>
      <c r="V47">
        <v>5</v>
      </c>
      <c r="W47">
        <v>5</v>
      </c>
      <c r="X47">
        <v>4</v>
      </c>
      <c r="Y47">
        <v>3</v>
      </c>
      <c r="Z47">
        <v>5</v>
      </c>
      <c r="AA47">
        <v>6</v>
      </c>
      <c r="AB47">
        <v>3</v>
      </c>
      <c r="AC47">
        <v>3</v>
      </c>
      <c r="AD47">
        <v>3</v>
      </c>
      <c r="AE47" s="35">
        <v>6</v>
      </c>
      <c r="AF47">
        <v>3</v>
      </c>
      <c r="AG47">
        <v>4</v>
      </c>
      <c r="AH47">
        <v>5</v>
      </c>
      <c r="AI47">
        <v>6</v>
      </c>
      <c r="AJ47">
        <v>6</v>
      </c>
      <c r="AK47">
        <v>5</v>
      </c>
      <c r="AL47">
        <v>5</v>
      </c>
      <c r="AM47">
        <v>4</v>
      </c>
      <c r="AN47">
        <v>3</v>
      </c>
      <c r="AO47">
        <v>4</v>
      </c>
      <c r="AP47">
        <v>4</v>
      </c>
      <c r="AQ47">
        <v>5</v>
      </c>
      <c r="AR47">
        <v>6</v>
      </c>
      <c r="AS47">
        <v>6</v>
      </c>
      <c r="AT47">
        <f t="shared" si="19"/>
        <v>5</v>
      </c>
      <c r="AU47">
        <f t="shared" si="6"/>
        <v>1</v>
      </c>
      <c r="AV47">
        <f t="shared" si="20"/>
        <v>4.25</v>
      </c>
      <c r="AW47">
        <f t="shared" si="7"/>
        <v>1</v>
      </c>
      <c r="AX47" t="s">
        <v>297</v>
      </c>
      <c r="AY47" t="s">
        <v>104</v>
      </c>
      <c r="AZ47" t="s">
        <v>427</v>
      </c>
      <c r="BA47">
        <v>2</v>
      </c>
      <c r="BC47">
        <f t="shared" si="2"/>
        <v>2</v>
      </c>
      <c r="BD47">
        <v>1</v>
      </c>
      <c r="BE47">
        <v>3</v>
      </c>
      <c r="BF47">
        <f t="shared" si="8"/>
        <v>1</v>
      </c>
      <c r="BG47" t="s">
        <v>545</v>
      </c>
      <c r="BH47" t="s">
        <v>301</v>
      </c>
      <c r="BI47" s="1">
        <v>5.8101851851851856E-3</v>
      </c>
      <c r="BJ47" t="s">
        <v>546</v>
      </c>
      <c r="BK47" s="5" t="s">
        <v>736</v>
      </c>
      <c r="BM47" s="11" t="b">
        <f t="shared" si="23"/>
        <v>0</v>
      </c>
      <c r="BN47" s="11" t="b">
        <f t="shared" si="23"/>
        <v>0</v>
      </c>
      <c r="BO47" s="11" t="b">
        <f t="shared" si="23"/>
        <v>0</v>
      </c>
      <c r="BP47" s="11" t="b">
        <f t="shared" si="23"/>
        <v>0</v>
      </c>
      <c r="BQ47" s="11" t="b">
        <f t="shared" si="17"/>
        <v>0</v>
      </c>
      <c r="BR47" s="11" t="b">
        <f t="shared" si="17"/>
        <v>0</v>
      </c>
      <c r="BU47" s="11" t="b">
        <f t="shared" si="9"/>
        <v>0</v>
      </c>
      <c r="BV47" s="11" t="b">
        <f t="shared" si="10"/>
        <v>0</v>
      </c>
      <c r="BW47" s="11" t="b">
        <f t="shared" si="22"/>
        <v>0</v>
      </c>
      <c r="BX47" s="11" t="b">
        <f t="shared" si="22"/>
        <v>0</v>
      </c>
      <c r="BY47" s="11" t="b">
        <f t="shared" si="22"/>
        <v>0</v>
      </c>
      <c r="BZ47" s="11" t="b">
        <f t="shared" si="22"/>
        <v>0</v>
      </c>
      <c r="CA47" s="11" t="b">
        <f t="shared" si="22"/>
        <v>0</v>
      </c>
      <c r="CB47" s="11" t="b">
        <f t="shared" si="22"/>
        <v>0</v>
      </c>
      <c r="CC47" s="11" t="b">
        <f t="shared" si="22"/>
        <v>0</v>
      </c>
      <c r="CD47" s="11" t="b">
        <f t="shared" si="22"/>
        <v>0</v>
      </c>
      <c r="CE47" s="11" t="b">
        <f t="shared" si="22"/>
        <v>0</v>
      </c>
      <c r="CF47" s="11" t="b">
        <f t="shared" si="22"/>
        <v>0</v>
      </c>
      <c r="CG47" s="11" t="b">
        <f t="shared" si="22"/>
        <v>0</v>
      </c>
      <c r="CH47" s="11" t="b">
        <f t="shared" si="22"/>
        <v>0</v>
      </c>
      <c r="CI47" s="11" t="b">
        <f t="shared" si="22"/>
        <v>0</v>
      </c>
      <c r="CJ47" s="11" t="b">
        <f t="shared" si="22"/>
        <v>0</v>
      </c>
      <c r="CK47" s="11" t="b">
        <f t="shared" si="21"/>
        <v>0</v>
      </c>
      <c r="CL47" s="11" t="b">
        <f t="shared" si="14"/>
        <v>0</v>
      </c>
    </row>
    <row r="48" spans="1:91">
      <c r="A48" t="s">
        <v>547</v>
      </c>
      <c r="B48" t="s">
        <v>548</v>
      </c>
      <c r="C48" t="s">
        <v>281</v>
      </c>
      <c r="D48" t="s">
        <v>81</v>
      </c>
      <c r="E48" t="s">
        <v>144</v>
      </c>
      <c r="F48" t="s">
        <v>83</v>
      </c>
      <c r="G48" t="s">
        <v>96</v>
      </c>
      <c r="H48" t="s">
        <v>109</v>
      </c>
      <c r="I48" t="str">
        <f t="shared" si="5"/>
        <v>UK</v>
      </c>
      <c r="J48" t="s">
        <v>74</v>
      </c>
      <c r="K48" t="s">
        <v>98</v>
      </c>
      <c r="L48">
        <v>4</v>
      </c>
      <c r="M48">
        <v>3</v>
      </c>
      <c r="N48">
        <v>5</v>
      </c>
      <c r="O48">
        <v>2</v>
      </c>
      <c r="P48">
        <v>5</v>
      </c>
      <c r="Q48">
        <v>4</v>
      </c>
      <c r="R48">
        <v>4</v>
      </c>
      <c r="S48">
        <v>1</v>
      </c>
      <c r="T48">
        <v>2</v>
      </c>
      <c r="V48">
        <v>5</v>
      </c>
      <c r="W48">
        <v>5</v>
      </c>
      <c r="X48">
        <v>4</v>
      </c>
      <c r="Y48">
        <v>6</v>
      </c>
      <c r="Z48">
        <v>5</v>
      </c>
      <c r="AA48">
        <v>6</v>
      </c>
      <c r="AB48">
        <v>4</v>
      </c>
      <c r="AC48">
        <v>0</v>
      </c>
      <c r="AD48">
        <v>6</v>
      </c>
      <c r="AE48" s="35">
        <v>5</v>
      </c>
      <c r="AF48">
        <v>4</v>
      </c>
      <c r="AG48">
        <v>4</v>
      </c>
      <c r="AH48">
        <v>4</v>
      </c>
      <c r="AI48">
        <v>6</v>
      </c>
      <c r="AJ48">
        <v>6</v>
      </c>
      <c r="AK48">
        <v>6</v>
      </c>
      <c r="AL48">
        <v>5</v>
      </c>
      <c r="AM48">
        <v>3</v>
      </c>
      <c r="AN48">
        <v>4</v>
      </c>
      <c r="AO48">
        <v>4</v>
      </c>
      <c r="AP48">
        <v>3</v>
      </c>
      <c r="AQ48">
        <v>4</v>
      </c>
      <c r="AR48">
        <v>6</v>
      </c>
      <c r="AS48">
        <v>6</v>
      </c>
      <c r="AT48">
        <f t="shared" si="19"/>
        <v>5</v>
      </c>
      <c r="AU48">
        <f t="shared" si="6"/>
        <v>1</v>
      </c>
      <c r="AV48">
        <f t="shared" si="20"/>
        <v>5.125</v>
      </c>
      <c r="AW48">
        <f t="shared" si="7"/>
        <v>1</v>
      </c>
      <c r="AX48" t="s">
        <v>86</v>
      </c>
      <c r="AY48" t="s">
        <v>392</v>
      </c>
      <c r="AZ48" t="s">
        <v>393</v>
      </c>
      <c r="BA48">
        <v>3</v>
      </c>
      <c r="BC48">
        <f t="shared" si="2"/>
        <v>3</v>
      </c>
      <c r="BD48">
        <v>1</v>
      </c>
      <c r="BE48">
        <v>3</v>
      </c>
      <c r="BF48">
        <f t="shared" si="8"/>
        <v>1</v>
      </c>
      <c r="BG48" t="s">
        <v>106</v>
      </c>
      <c r="BH48" t="s">
        <v>90</v>
      </c>
      <c r="BI48" s="1">
        <v>2.6620370370370374E-3</v>
      </c>
      <c r="BJ48" t="s">
        <v>549</v>
      </c>
      <c r="BK48" s="5" t="s">
        <v>736</v>
      </c>
      <c r="BL48" s="5" t="s">
        <v>1144</v>
      </c>
      <c r="BM48" s="11" t="b">
        <f t="shared" si="23"/>
        <v>1</v>
      </c>
      <c r="BN48" s="11" t="b">
        <f t="shared" si="23"/>
        <v>0</v>
      </c>
      <c r="BO48" s="11" t="b">
        <f t="shared" si="23"/>
        <v>0</v>
      </c>
      <c r="BP48" s="11" t="b">
        <f t="shared" si="23"/>
        <v>0</v>
      </c>
      <c r="BQ48" s="11" t="b">
        <f t="shared" si="17"/>
        <v>0</v>
      </c>
      <c r="BR48" s="11" t="b">
        <f t="shared" si="17"/>
        <v>0</v>
      </c>
      <c r="BU48" s="11" t="b">
        <f t="shared" si="9"/>
        <v>0</v>
      </c>
      <c r="BV48" s="11" t="b">
        <f t="shared" si="10"/>
        <v>0</v>
      </c>
      <c r="BW48" s="11" t="b">
        <f t="shared" si="22"/>
        <v>0</v>
      </c>
      <c r="BX48" s="11" t="b">
        <f t="shared" si="22"/>
        <v>0</v>
      </c>
      <c r="BY48" s="11" t="b">
        <f t="shared" si="22"/>
        <v>0</v>
      </c>
      <c r="BZ48" s="11" t="b">
        <f t="shared" si="22"/>
        <v>0</v>
      </c>
      <c r="CA48" s="11" t="b">
        <f t="shared" si="22"/>
        <v>0</v>
      </c>
      <c r="CB48" s="11" t="b">
        <f t="shared" si="22"/>
        <v>0</v>
      </c>
      <c r="CC48" s="11" t="b">
        <f t="shared" si="22"/>
        <v>0</v>
      </c>
      <c r="CD48" s="11" t="b">
        <f t="shared" si="22"/>
        <v>0</v>
      </c>
      <c r="CE48" s="11" t="b">
        <f t="shared" si="22"/>
        <v>0</v>
      </c>
      <c r="CF48" s="11" t="b">
        <f t="shared" si="22"/>
        <v>0</v>
      </c>
      <c r="CG48" s="11" t="b">
        <f t="shared" si="22"/>
        <v>0</v>
      </c>
      <c r="CH48" s="11" t="b">
        <f t="shared" si="22"/>
        <v>0</v>
      </c>
      <c r="CI48" s="11" t="b">
        <f t="shared" si="22"/>
        <v>0</v>
      </c>
      <c r="CJ48" s="11" t="b">
        <f t="shared" si="22"/>
        <v>0</v>
      </c>
      <c r="CK48" s="11" t="b">
        <f t="shared" si="21"/>
        <v>0</v>
      </c>
      <c r="CL48" s="11" t="b">
        <f t="shared" si="14"/>
        <v>0</v>
      </c>
      <c r="CM48" t="s">
        <v>169</v>
      </c>
    </row>
    <row r="49" spans="1:91">
      <c r="A49" t="s">
        <v>550</v>
      </c>
      <c r="B49" t="s">
        <v>551</v>
      </c>
      <c r="C49" t="s">
        <v>281</v>
      </c>
      <c r="D49" t="s">
        <v>70</v>
      </c>
      <c r="E49" t="s">
        <v>71</v>
      </c>
      <c r="F49" t="s">
        <v>116</v>
      </c>
      <c r="G49" t="s">
        <v>96</v>
      </c>
      <c r="H49" t="s">
        <v>84</v>
      </c>
      <c r="I49" t="str">
        <f t="shared" si="5"/>
        <v>United States</v>
      </c>
      <c r="J49" t="s">
        <v>74</v>
      </c>
      <c r="K49" t="s">
        <v>60</v>
      </c>
      <c r="L49">
        <v>3</v>
      </c>
      <c r="M49">
        <v>1</v>
      </c>
      <c r="N49">
        <v>3</v>
      </c>
      <c r="O49">
        <v>2</v>
      </c>
      <c r="P49">
        <v>4</v>
      </c>
      <c r="Q49">
        <v>4</v>
      </c>
      <c r="R49">
        <v>3</v>
      </c>
      <c r="S49">
        <v>1</v>
      </c>
      <c r="T49">
        <v>3</v>
      </c>
      <c r="V49">
        <v>2</v>
      </c>
      <c r="W49">
        <v>3</v>
      </c>
      <c r="X49">
        <v>2</v>
      </c>
      <c r="Y49">
        <v>5</v>
      </c>
      <c r="Z49">
        <v>5</v>
      </c>
      <c r="AA49">
        <v>5</v>
      </c>
      <c r="AB49">
        <v>3</v>
      </c>
      <c r="AC49">
        <v>4</v>
      </c>
      <c r="AD49">
        <v>2</v>
      </c>
      <c r="AE49" s="35">
        <v>6</v>
      </c>
      <c r="AF49">
        <v>4</v>
      </c>
      <c r="AG49">
        <v>3</v>
      </c>
      <c r="AH49">
        <v>4</v>
      </c>
      <c r="AI49">
        <v>5</v>
      </c>
      <c r="AJ49">
        <v>5</v>
      </c>
      <c r="AK49">
        <v>5</v>
      </c>
      <c r="AL49">
        <v>6</v>
      </c>
      <c r="AM49">
        <v>5</v>
      </c>
      <c r="AN49">
        <v>4</v>
      </c>
      <c r="AO49">
        <v>4</v>
      </c>
      <c r="AP49">
        <v>4</v>
      </c>
      <c r="AQ49">
        <v>4</v>
      </c>
      <c r="AR49">
        <v>6</v>
      </c>
      <c r="AS49">
        <v>6</v>
      </c>
      <c r="AT49">
        <f t="shared" si="19"/>
        <v>4.75</v>
      </c>
      <c r="AU49">
        <f t="shared" si="6"/>
        <v>1</v>
      </c>
      <c r="AV49">
        <f t="shared" si="20"/>
        <v>3.375</v>
      </c>
      <c r="AW49">
        <f t="shared" si="7"/>
        <v>1</v>
      </c>
      <c r="AX49" t="s">
        <v>297</v>
      </c>
      <c r="AY49" t="s">
        <v>552</v>
      </c>
      <c r="AZ49" t="s">
        <v>412</v>
      </c>
      <c r="BA49">
        <v>1</v>
      </c>
      <c r="BC49">
        <f t="shared" si="2"/>
        <v>1</v>
      </c>
      <c r="BD49">
        <v>1</v>
      </c>
      <c r="BE49">
        <v>1</v>
      </c>
      <c r="BF49">
        <f t="shared" si="8"/>
        <v>0</v>
      </c>
      <c r="BG49" t="s">
        <v>553</v>
      </c>
      <c r="BH49" t="s">
        <v>301</v>
      </c>
      <c r="BI49" s="1">
        <v>4.1319444444444442E-3</v>
      </c>
      <c r="BK49" s="5" t="s">
        <v>1041</v>
      </c>
      <c r="BM49" s="11" t="b">
        <f t="shared" si="23"/>
        <v>0</v>
      </c>
      <c r="BN49" s="11" t="b">
        <f t="shared" si="23"/>
        <v>0</v>
      </c>
      <c r="BO49" s="11" t="b">
        <f t="shared" si="23"/>
        <v>0</v>
      </c>
      <c r="BP49" s="11" t="b">
        <f t="shared" si="23"/>
        <v>0</v>
      </c>
      <c r="BQ49" s="11" t="b">
        <f t="shared" si="17"/>
        <v>0</v>
      </c>
      <c r="BR49" s="11" t="b">
        <f t="shared" si="17"/>
        <v>0</v>
      </c>
      <c r="BU49" s="11" t="b">
        <f t="shared" si="9"/>
        <v>0</v>
      </c>
      <c r="BV49" s="11" t="b">
        <f t="shared" si="10"/>
        <v>0</v>
      </c>
      <c r="BW49" s="11" t="b">
        <f t="shared" si="22"/>
        <v>0</v>
      </c>
      <c r="BX49" s="11" t="b">
        <f t="shared" si="22"/>
        <v>0</v>
      </c>
      <c r="BY49" s="11" t="b">
        <f t="shared" si="22"/>
        <v>0</v>
      </c>
      <c r="BZ49" s="11" t="b">
        <f t="shared" si="22"/>
        <v>0</v>
      </c>
      <c r="CA49" s="11" t="b">
        <f t="shared" si="22"/>
        <v>0</v>
      </c>
      <c r="CB49" s="11" t="b">
        <f t="shared" si="22"/>
        <v>0</v>
      </c>
      <c r="CC49" s="11" t="b">
        <f t="shared" si="22"/>
        <v>0</v>
      </c>
      <c r="CD49" s="11" t="b">
        <f t="shared" si="22"/>
        <v>0</v>
      </c>
      <c r="CE49" s="11" t="b">
        <f t="shared" si="22"/>
        <v>0</v>
      </c>
      <c r="CF49" s="11" t="b">
        <f t="shared" si="22"/>
        <v>0</v>
      </c>
      <c r="CG49" s="11" t="b">
        <f t="shared" si="22"/>
        <v>0</v>
      </c>
      <c r="CH49" s="11" t="b">
        <f t="shared" si="22"/>
        <v>0</v>
      </c>
      <c r="CI49" s="11" t="b">
        <f t="shared" si="22"/>
        <v>0</v>
      </c>
      <c r="CJ49" s="11" t="b">
        <f t="shared" si="22"/>
        <v>0</v>
      </c>
      <c r="CK49" s="11" t="b">
        <f t="shared" si="21"/>
        <v>0</v>
      </c>
      <c r="CL49" s="11" t="b">
        <f t="shared" si="14"/>
        <v>0</v>
      </c>
    </row>
    <row r="50" spans="1:91">
      <c r="A50" t="s">
        <v>554</v>
      </c>
      <c r="B50" t="s">
        <v>555</v>
      </c>
      <c r="C50" t="s">
        <v>281</v>
      </c>
      <c r="D50" t="s">
        <v>70</v>
      </c>
      <c r="E50" t="s">
        <v>71</v>
      </c>
      <c r="F50" t="s">
        <v>56</v>
      </c>
      <c r="G50" t="s">
        <v>96</v>
      </c>
      <c r="H50" t="s">
        <v>125</v>
      </c>
      <c r="I50" t="str">
        <f t="shared" si="5"/>
        <v>United Kingdom</v>
      </c>
      <c r="J50" t="s">
        <v>59</v>
      </c>
      <c r="K50" t="s">
        <v>98</v>
      </c>
      <c r="L50">
        <v>4</v>
      </c>
      <c r="M50">
        <v>4</v>
      </c>
      <c r="N50">
        <v>4</v>
      </c>
      <c r="O50">
        <v>3</v>
      </c>
      <c r="P50">
        <v>5</v>
      </c>
      <c r="Q50">
        <v>5</v>
      </c>
      <c r="R50">
        <v>6</v>
      </c>
      <c r="S50">
        <v>1</v>
      </c>
      <c r="T50">
        <v>2</v>
      </c>
      <c r="V50">
        <v>2</v>
      </c>
      <c r="W50">
        <v>1</v>
      </c>
      <c r="X50">
        <v>1</v>
      </c>
      <c r="Y50">
        <v>4</v>
      </c>
      <c r="Z50">
        <v>4</v>
      </c>
      <c r="AA50">
        <v>4</v>
      </c>
      <c r="AB50">
        <v>0</v>
      </c>
      <c r="AC50">
        <v>6</v>
      </c>
      <c r="AD50">
        <v>0</v>
      </c>
      <c r="AE50" s="35">
        <v>4</v>
      </c>
      <c r="AF50">
        <v>4</v>
      </c>
      <c r="AG50">
        <v>4</v>
      </c>
      <c r="AH50">
        <v>4</v>
      </c>
      <c r="AI50">
        <v>4</v>
      </c>
      <c r="AJ50">
        <v>4</v>
      </c>
      <c r="AK50">
        <v>4</v>
      </c>
      <c r="AL50">
        <v>4</v>
      </c>
      <c r="AM50">
        <v>3</v>
      </c>
      <c r="AN50">
        <v>4</v>
      </c>
      <c r="AO50">
        <v>4</v>
      </c>
      <c r="AP50">
        <v>3</v>
      </c>
      <c r="AQ50">
        <v>3</v>
      </c>
      <c r="AR50">
        <v>6</v>
      </c>
      <c r="AS50">
        <v>4</v>
      </c>
      <c r="AT50">
        <f t="shared" si="19"/>
        <v>4</v>
      </c>
      <c r="AU50">
        <f t="shared" si="6"/>
        <v>1</v>
      </c>
      <c r="AV50">
        <f t="shared" si="20"/>
        <v>2</v>
      </c>
      <c r="AW50">
        <f t="shared" si="7"/>
        <v>0</v>
      </c>
      <c r="AX50" t="s">
        <v>86</v>
      </c>
      <c r="AY50" t="s">
        <v>556</v>
      </c>
      <c r="AZ50" t="s">
        <v>557</v>
      </c>
      <c r="BA50">
        <v>0</v>
      </c>
      <c r="BB50">
        <v>1</v>
      </c>
      <c r="BC50">
        <f t="shared" si="2"/>
        <v>1</v>
      </c>
      <c r="BD50">
        <v>1</v>
      </c>
      <c r="BE50">
        <v>2</v>
      </c>
      <c r="BF50">
        <f t="shared" si="8"/>
        <v>1</v>
      </c>
      <c r="BG50" t="s">
        <v>106</v>
      </c>
      <c r="BH50" t="s">
        <v>90</v>
      </c>
      <c r="BI50" s="1">
        <v>7.0254629629629634E-3</v>
      </c>
      <c r="BJ50" t="s">
        <v>558</v>
      </c>
      <c r="BK50" s="5" t="s">
        <v>1042</v>
      </c>
      <c r="BM50" s="11" t="b">
        <f t="shared" si="23"/>
        <v>0</v>
      </c>
      <c r="BN50" s="11" t="b">
        <f t="shared" si="23"/>
        <v>0</v>
      </c>
      <c r="BO50" s="11" t="b">
        <f t="shared" si="23"/>
        <v>0</v>
      </c>
      <c r="BP50" s="11" t="b">
        <f t="shared" si="23"/>
        <v>0</v>
      </c>
      <c r="BQ50" s="11" t="b">
        <f t="shared" si="17"/>
        <v>0</v>
      </c>
      <c r="BR50" s="11" t="b">
        <f t="shared" si="17"/>
        <v>0</v>
      </c>
      <c r="BS50" s="5" t="s">
        <v>1065</v>
      </c>
      <c r="BU50" s="11" t="b">
        <f t="shared" si="9"/>
        <v>0</v>
      </c>
      <c r="BV50" s="11" t="b">
        <f t="shared" si="10"/>
        <v>0</v>
      </c>
      <c r="BW50" s="11" t="b">
        <f t="shared" si="22"/>
        <v>0</v>
      </c>
      <c r="BX50" s="11" t="b">
        <f t="shared" si="22"/>
        <v>0</v>
      </c>
      <c r="BY50" s="11" t="b">
        <f t="shared" si="22"/>
        <v>0</v>
      </c>
      <c r="BZ50" s="11" t="b">
        <f t="shared" si="22"/>
        <v>0</v>
      </c>
      <c r="CA50" s="11" t="b">
        <f t="shared" si="22"/>
        <v>0</v>
      </c>
      <c r="CB50" s="11" t="b">
        <f t="shared" si="22"/>
        <v>0</v>
      </c>
      <c r="CC50" s="11" t="b">
        <f t="shared" si="22"/>
        <v>0</v>
      </c>
      <c r="CD50" s="11" t="b">
        <f t="shared" si="22"/>
        <v>0</v>
      </c>
      <c r="CE50" s="11" t="b">
        <f t="shared" si="22"/>
        <v>0</v>
      </c>
      <c r="CF50" s="11" t="b">
        <f t="shared" si="22"/>
        <v>0</v>
      </c>
      <c r="CG50" s="11" t="b">
        <f t="shared" si="22"/>
        <v>0</v>
      </c>
      <c r="CH50" s="11" t="b">
        <f t="shared" si="22"/>
        <v>0</v>
      </c>
      <c r="CI50" s="11" t="b">
        <f t="shared" si="22"/>
        <v>0</v>
      </c>
      <c r="CJ50" s="11" t="b">
        <f t="shared" si="22"/>
        <v>1</v>
      </c>
      <c r="CK50" s="11" t="b">
        <f t="shared" si="21"/>
        <v>0</v>
      </c>
      <c r="CL50" s="11" t="b">
        <f t="shared" si="14"/>
        <v>0</v>
      </c>
      <c r="CM50" t="s">
        <v>559</v>
      </c>
    </row>
    <row r="51" spans="1:91">
      <c r="A51" t="s">
        <v>560</v>
      </c>
      <c r="B51" t="s">
        <v>561</v>
      </c>
      <c r="C51" t="s">
        <v>562</v>
      </c>
      <c r="D51" t="s">
        <v>54</v>
      </c>
      <c r="E51" t="s">
        <v>144</v>
      </c>
      <c r="F51" t="s">
        <v>116</v>
      </c>
      <c r="G51" t="s">
        <v>72</v>
      </c>
      <c r="H51" t="s">
        <v>204</v>
      </c>
      <c r="I51" t="str">
        <f t="shared" si="5"/>
        <v>Spain</v>
      </c>
      <c r="J51" t="s">
        <v>74</v>
      </c>
      <c r="K51" t="s">
        <v>60</v>
      </c>
      <c r="L51">
        <v>3</v>
      </c>
      <c r="M51">
        <v>1</v>
      </c>
      <c r="N51">
        <v>2</v>
      </c>
      <c r="O51">
        <v>1</v>
      </c>
      <c r="P51">
        <v>3</v>
      </c>
      <c r="Q51">
        <v>4</v>
      </c>
      <c r="R51">
        <v>3</v>
      </c>
      <c r="S51">
        <v>0</v>
      </c>
      <c r="U51">
        <v>4</v>
      </c>
      <c r="V51">
        <v>5</v>
      </c>
      <c r="W51">
        <v>5</v>
      </c>
      <c r="X51">
        <v>5</v>
      </c>
      <c r="Y51">
        <v>6</v>
      </c>
      <c r="Z51">
        <v>5</v>
      </c>
      <c r="AA51">
        <v>5</v>
      </c>
      <c r="AB51">
        <v>5</v>
      </c>
      <c r="AC51">
        <v>2</v>
      </c>
      <c r="AD51">
        <v>4</v>
      </c>
      <c r="AE51" s="35">
        <v>5</v>
      </c>
      <c r="AF51">
        <v>5</v>
      </c>
      <c r="AG51">
        <v>5</v>
      </c>
      <c r="AH51">
        <v>4</v>
      </c>
      <c r="AI51">
        <v>6</v>
      </c>
      <c r="AJ51">
        <v>5</v>
      </c>
      <c r="AK51">
        <v>5</v>
      </c>
      <c r="AL51">
        <v>4</v>
      </c>
      <c r="AM51">
        <v>5</v>
      </c>
      <c r="AN51">
        <v>5</v>
      </c>
      <c r="AO51">
        <v>5</v>
      </c>
      <c r="AP51">
        <v>5</v>
      </c>
      <c r="AQ51">
        <v>5</v>
      </c>
      <c r="AR51">
        <v>6</v>
      </c>
      <c r="AS51">
        <v>3</v>
      </c>
      <c r="AT51">
        <f t="shared" si="19"/>
        <v>4.875</v>
      </c>
      <c r="AU51">
        <f t="shared" si="6"/>
        <v>1</v>
      </c>
      <c r="AV51">
        <f t="shared" si="20"/>
        <v>5</v>
      </c>
      <c r="AW51">
        <f t="shared" si="7"/>
        <v>1</v>
      </c>
      <c r="AX51" t="s">
        <v>61</v>
      </c>
      <c r="AY51" t="s">
        <v>552</v>
      </c>
      <c r="AZ51" t="s">
        <v>563</v>
      </c>
      <c r="BA51">
        <v>2</v>
      </c>
      <c r="BC51">
        <f t="shared" si="2"/>
        <v>2</v>
      </c>
      <c r="BD51">
        <v>2</v>
      </c>
      <c r="BE51">
        <v>4</v>
      </c>
      <c r="BF51">
        <f t="shared" si="8"/>
        <v>1</v>
      </c>
      <c r="BG51" t="s">
        <v>564</v>
      </c>
      <c r="BH51" t="s">
        <v>236</v>
      </c>
      <c r="BI51" s="1">
        <v>4.6759259259259263E-3</v>
      </c>
      <c r="BJ51" t="s">
        <v>565</v>
      </c>
      <c r="BK51" s="5" t="s">
        <v>736</v>
      </c>
      <c r="BL51" s="5" t="s">
        <v>1144</v>
      </c>
      <c r="BM51" s="11" t="b">
        <f t="shared" si="23"/>
        <v>1</v>
      </c>
      <c r="BN51" s="11" t="b">
        <f t="shared" si="23"/>
        <v>0</v>
      </c>
      <c r="BO51" s="11" t="b">
        <f t="shared" si="23"/>
        <v>0</v>
      </c>
      <c r="BP51" s="11" t="b">
        <f t="shared" si="23"/>
        <v>0</v>
      </c>
      <c r="BQ51" s="11" t="b">
        <f t="shared" si="17"/>
        <v>0</v>
      </c>
      <c r="BR51" s="11" t="b">
        <f t="shared" si="17"/>
        <v>0</v>
      </c>
      <c r="BU51" s="11" t="b">
        <f t="shared" si="9"/>
        <v>0</v>
      </c>
      <c r="BV51" s="11" t="b">
        <f t="shared" si="10"/>
        <v>0</v>
      </c>
      <c r="BW51" s="11" t="b">
        <f t="shared" si="22"/>
        <v>0</v>
      </c>
      <c r="BX51" s="11" t="b">
        <f t="shared" si="22"/>
        <v>0</v>
      </c>
      <c r="BY51" s="11" t="b">
        <f t="shared" si="22"/>
        <v>0</v>
      </c>
      <c r="BZ51" s="11" t="b">
        <f t="shared" si="22"/>
        <v>0</v>
      </c>
      <c r="CA51" s="11" t="b">
        <f t="shared" si="22"/>
        <v>0</v>
      </c>
      <c r="CB51" s="11" t="b">
        <f t="shared" si="22"/>
        <v>0</v>
      </c>
      <c r="CC51" s="11" t="b">
        <f t="shared" si="22"/>
        <v>0</v>
      </c>
      <c r="CD51" s="11" t="b">
        <f t="shared" si="22"/>
        <v>0</v>
      </c>
      <c r="CE51" s="11" t="b">
        <f t="shared" si="22"/>
        <v>0</v>
      </c>
      <c r="CF51" s="11" t="b">
        <f t="shared" si="22"/>
        <v>0</v>
      </c>
      <c r="CG51" s="11" t="b">
        <f t="shared" si="22"/>
        <v>0</v>
      </c>
      <c r="CH51" s="11" t="b">
        <f t="shared" si="22"/>
        <v>0</v>
      </c>
      <c r="CI51" s="11" t="b">
        <f t="shared" si="22"/>
        <v>0</v>
      </c>
      <c r="CJ51" s="11" t="b">
        <f t="shared" si="22"/>
        <v>0</v>
      </c>
      <c r="CK51" s="11" t="b">
        <f t="shared" si="21"/>
        <v>0</v>
      </c>
      <c r="CL51" s="11" t="b">
        <f t="shared" si="14"/>
        <v>0</v>
      </c>
    </row>
    <row r="52" spans="1:91">
      <c r="A52" t="s">
        <v>566</v>
      </c>
      <c r="B52" t="s">
        <v>567</v>
      </c>
      <c r="C52" t="s">
        <v>562</v>
      </c>
      <c r="D52" t="s">
        <v>70</v>
      </c>
      <c r="E52" t="s">
        <v>71</v>
      </c>
      <c r="F52" t="s">
        <v>56</v>
      </c>
      <c r="G52" t="s">
        <v>96</v>
      </c>
      <c r="H52" t="s">
        <v>97</v>
      </c>
      <c r="I52" t="str">
        <f t="shared" si="5"/>
        <v>uk</v>
      </c>
      <c r="J52" t="s">
        <v>74</v>
      </c>
      <c r="K52" t="s">
        <v>98</v>
      </c>
      <c r="L52">
        <v>3</v>
      </c>
      <c r="M52">
        <v>4</v>
      </c>
      <c r="N52">
        <v>3</v>
      </c>
      <c r="O52">
        <v>4</v>
      </c>
      <c r="P52">
        <v>6</v>
      </c>
      <c r="Q52">
        <v>2</v>
      </c>
      <c r="R52">
        <v>2</v>
      </c>
      <c r="S52">
        <v>1</v>
      </c>
      <c r="T52">
        <v>2</v>
      </c>
      <c r="V52">
        <v>6</v>
      </c>
      <c r="W52">
        <v>6</v>
      </c>
      <c r="X52">
        <v>6</v>
      </c>
      <c r="Y52">
        <v>6</v>
      </c>
      <c r="Z52">
        <v>6</v>
      </c>
      <c r="AA52">
        <v>6</v>
      </c>
      <c r="AB52">
        <v>6</v>
      </c>
      <c r="AC52">
        <v>0</v>
      </c>
      <c r="AD52">
        <v>6</v>
      </c>
      <c r="AE52" s="35">
        <v>3</v>
      </c>
      <c r="AF52">
        <v>5</v>
      </c>
      <c r="AG52">
        <v>4</v>
      </c>
      <c r="AH52">
        <v>3</v>
      </c>
      <c r="AI52">
        <v>6</v>
      </c>
      <c r="AJ52">
        <v>6</v>
      </c>
      <c r="AK52">
        <v>6</v>
      </c>
      <c r="AL52">
        <v>4</v>
      </c>
      <c r="AM52">
        <v>6</v>
      </c>
      <c r="AN52">
        <v>5</v>
      </c>
      <c r="AO52">
        <v>6</v>
      </c>
      <c r="AP52">
        <v>2</v>
      </c>
      <c r="AQ52">
        <v>5</v>
      </c>
      <c r="AR52">
        <v>6</v>
      </c>
      <c r="AS52">
        <v>6</v>
      </c>
      <c r="AT52">
        <f t="shared" si="19"/>
        <v>4.625</v>
      </c>
      <c r="AU52">
        <f t="shared" si="6"/>
        <v>1</v>
      </c>
      <c r="AV52">
        <f t="shared" si="20"/>
        <v>6</v>
      </c>
      <c r="AW52">
        <f t="shared" si="7"/>
        <v>1</v>
      </c>
      <c r="AX52" t="s">
        <v>297</v>
      </c>
      <c r="AY52" t="s">
        <v>335</v>
      </c>
      <c r="AZ52" t="s">
        <v>336</v>
      </c>
      <c r="BA52">
        <v>1</v>
      </c>
      <c r="BC52">
        <f t="shared" si="2"/>
        <v>1</v>
      </c>
      <c r="BD52">
        <v>1</v>
      </c>
      <c r="BE52">
        <v>4</v>
      </c>
      <c r="BF52">
        <f t="shared" si="8"/>
        <v>1</v>
      </c>
      <c r="BG52" t="s">
        <v>545</v>
      </c>
      <c r="BH52" t="s">
        <v>301</v>
      </c>
      <c r="BI52" s="1">
        <v>1.2812499999999999E-2</v>
      </c>
      <c r="BJ52" t="s">
        <v>568</v>
      </c>
      <c r="BK52" s="5" t="s">
        <v>736</v>
      </c>
      <c r="BL52" s="5" t="s">
        <v>1146</v>
      </c>
      <c r="BM52" s="11" t="b">
        <f t="shared" si="23"/>
        <v>0</v>
      </c>
      <c r="BN52" s="11" t="b">
        <f t="shared" si="23"/>
        <v>0</v>
      </c>
      <c r="BO52" s="11" t="b">
        <f t="shared" si="23"/>
        <v>0</v>
      </c>
      <c r="BP52" s="11" t="b">
        <f t="shared" si="23"/>
        <v>0</v>
      </c>
      <c r="BQ52" s="11" t="b">
        <f t="shared" si="17"/>
        <v>0</v>
      </c>
      <c r="BR52" s="11" t="b">
        <f t="shared" si="17"/>
        <v>0</v>
      </c>
      <c r="BU52" s="11" t="b">
        <f t="shared" si="9"/>
        <v>0</v>
      </c>
      <c r="BV52" s="11" t="b">
        <f t="shared" si="10"/>
        <v>0</v>
      </c>
      <c r="BW52" s="11" t="b">
        <f t="shared" si="22"/>
        <v>0</v>
      </c>
      <c r="BX52" s="11" t="b">
        <f t="shared" si="22"/>
        <v>0</v>
      </c>
      <c r="BY52" s="11" t="b">
        <f t="shared" si="22"/>
        <v>0</v>
      </c>
      <c r="BZ52" s="11" t="b">
        <f t="shared" si="22"/>
        <v>0</v>
      </c>
      <c r="CA52" s="11" t="b">
        <f t="shared" si="22"/>
        <v>0</v>
      </c>
      <c r="CB52" s="11" t="b">
        <f t="shared" si="22"/>
        <v>0</v>
      </c>
      <c r="CC52" s="11" t="b">
        <f t="shared" si="22"/>
        <v>0</v>
      </c>
      <c r="CD52" s="11" t="b">
        <f t="shared" si="22"/>
        <v>0</v>
      </c>
      <c r="CE52" s="11" t="b">
        <f t="shared" si="22"/>
        <v>0</v>
      </c>
      <c r="CF52" s="11" t="b">
        <f t="shared" si="22"/>
        <v>0</v>
      </c>
      <c r="CG52" s="11" t="b">
        <f t="shared" si="22"/>
        <v>0</v>
      </c>
      <c r="CH52" s="11" t="b">
        <f t="shared" si="22"/>
        <v>0</v>
      </c>
      <c r="CI52" s="11" t="b">
        <f t="shared" si="22"/>
        <v>0</v>
      </c>
      <c r="CJ52" s="11" t="b">
        <f t="shared" si="22"/>
        <v>0</v>
      </c>
      <c r="CK52" s="11" t="b">
        <f t="shared" si="21"/>
        <v>0</v>
      </c>
      <c r="CL52" s="11" t="b">
        <f t="shared" si="14"/>
        <v>0</v>
      </c>
      <c r="CM52" t="s">
        <v>568</v>
      </c>
    </row>
    <row r="53" spans="1:91">
      <c r="A53" t="s">
        <v>569</v>
      </c>
      <c r="B53" t="s">
        <v>570</v>
      </c>
      <c r="C53" t="s">
        <v>562</v>
      </c>
      <c r="D53" t="s">
        <v>54</v>
      </c>
      <c r="E53" t="s">
        <v>71</v>
      </c>
      <c r="F53" t="s">
        <v>116</v>
      </c>
      <c r="G53" t="s">
        <v>96</v>
      </c>
      <c r="H53" t="s">
        <v>58</v>
      </c>
      <c r="I53" t="str">
        <f t="shared" si="5"/>
        <v>Portugal</v>
      </c>
      <c r="J53" t="s">
        <v>74</v>
      </c>
      <c r="K53" t="s">
        <v>60</v>
      </c>
      <c r="L53">
        <v>5</v>
      </c>
      <c r="M53">
        <v>4</v>
      </c>
      <c r="N53">
        <v>5</v>
      </c>
      <c r="O53">
        <v>3</v>
      </c>
      <c r="P53">
        <v>5</v>
      </c>
      <c r="Q53">
        <v>5</v>
      </c>
      <c r="R53">
        <v>5</v>
      </c>
      <c r="S53">
        <v>0</v>
      </c>
      <c r="U53">
        <v>5</v>
      </c>
      <c r="V53">
        <v>5</v>
      </c>
      <c r="W53">
        <v>6</v>
      </c>
      <c r="X53">
        <v>5</v>
      </c>
      <c r="Y53">
        <v>6</v>
      </c>
      <c r="Z53">
        <v>5</v>
      </c>
      <c r="AA53">
        <v>5</v>
      </c>
      <c r="AB53">
        <v>4</v>
      </c>
      <c r="AC53">
        <v>0</v>
      </c>
      <c r="AD53">
        <v>6</v>
      </c>
      <c r="AE53" s="35">
        <v>6</v>
      </c>
      <c r="AF53">
        <v>4</v>
      </c>
      <c r="AG53">
        <v>5</v>
      </c>
      <c r="AH53">
        <v>5</v>
      </c>
      <c r="AI53">
        <v>6</v>
      </c>
      <c r="AJ53">
        <v>5</v>
      </c>
      <c r="AK53">
        <v>6</v>
      </c>
      <c r="AL53">
        <v>4</v>
      </c>
      <c r="AM53">
        <v>5</v>
      </c>
      <c r="AN53">
        <v>6</v>
      </c>
      <c r="AO53">
        <v>5</v>
      </c>
      <c r="AP53">
        <v>5</v>
      </c>
      <c r="AQ53">
        <v>5</v>
      </c>
      <c r="AR53">
        <v>6</v>
      </c>
      <c r="AS53">
        <v>3</v>
      </c>
      <c r="AT53">
        <f t="shared" si="19"/>
        <v>5.125</v>
      </c>
      <c r="AU53">
        <f t="shared" si="6"/>
        <v>1</v>
      </c>
      <c r="AV53">
        <f t="shared" si="20"/>
        <v>5.25</v>
      </c>
      <c r="AW53">
        <f t="shared" si="7"/>
        <v>1</v>
      </c>
      <c r="AX53" t="s">
        <v>282</v>
      </c>
      <c r="AY53" t="s">
        <v>198</v>
      </c>
      <c r="AZ53" t="s">
        <v>571</v>
      </c>
      <c r="BA53">
        <v>2</v>
      </c>
      <c r="BC53">
        <f t="shared" si="2"/>
        <v>2</v>
      </c>
      <c r="BD53">
        <v>1</v>
      </c>
      <c r="BE53">
        <v>2</v>
      </c>
      <c r="BF53">
        <f t="shared" si="8"/>
        <v>1</v>
      </c>
      <c r="BG53" t="s">
        <v>369</v>
      </c>
      <c r="BH53" t="s">
        <v>370</v>
      </c>
      <c r="BI53" s="1">
        <v>4.0856481481481481E-3</v>
      </c>
      <c r="BK53" s="5" t="s">
        <v>1041</v>
      </c>
      <c r="BM53" s="11" t="b">
        <f t="shared" si="23"/>
        <v>0</v>
      </c>
      <c r="BN53" s="11" t="b">
        <f t="shared" si="23"/>
        <v>0</v>
      </c>
      <c r="BO53" s="11" t="b">
        <f t="shared" si="23"/>
        <v>0</v>
      </c>
      <c r="BP53" s="11" t="b">
        <f t="shared" si="23"/>
        <v>0</v>
      </c>
      <c r="BQ53" s="11" t="b">
        <f t="shared" si="17"/>
        <v>0</v>
      </c>
      <c r="BR53" s="11" t="b">
        <f t="shared" si="17"/>
        <v>0</v>
      </c>
      <c r="BU53" s="11" t="b">
        <f t="shared" si="9"/>
        <v>0</v>
      </c>
      <c r="BV53" s="11" t="b">
        <f t="shared" si="10"/>
        <v>0</v>
      </c>
      <c r="BW53" s="11" t="b">
        <f t="shared" si="22"/>
        <v>0</v>
      </c>
      <c r="BX53" s="11" t="b">
        <f t="shared" si="22"/>
        <v>0</v>
      </c>
      <c r="BY53" s="11" t="b">
        <f t="shared" si="22"/>
        <v>0</v>
      </c>
      <c r="BZ53" s="11" t="b">
        <f t="shared" si="22"/>
        <v>0</v>
      </c>
      <c r="CA53" s="11" t="b">
        <f t="shared" si="22"/>
        <v>0</v>
      </c>
      <c r="CB53" s="11" t="b">
        <f t="shared" si="22"/>
        <v>0</v>
      </c>
      <c r="CC53" s="11" t="b">
        <f t="shared" si="22"/>
        <v>0</v>
      </c>
      <c r="CD53" s="11" t="b">
        <f t="shared" si="22"/>
        <v>0</v>
      </c>
      <c r="CE53" s="11" t="b">
        <f t="shared" si="22"/>
        <v>0</v>
      </c>
      <c r="CF53" s="11" t="b">
        <f t="shared" si="22"/>
        <v>0</v>
      </c>
      <c r="CG53" s="11" t="b">
        <f t="shared" si="22"/>
        <v>0</v>
      </c>
      <c r="CH53" s="11" t="b">
        <f t="shared" si="22"/>
        <v>0</v>
      </c>
      <c r="CI53" s="11" t="b">
        <f t="shared" si="22"/>
        <v>0</v>
      </c>
      <c r="CJ53" s="11" t="b">
        <f t="shared" si="22"/>
        <v>0</v>
      </c>
      <c r="CK53" s="11" t="b">
        <f t="shared" si="21"/>
        <v>0</v>
      </c>
      <c r="CL53" s="11" t="b">
        <f t="shared" si="14"/>
        <v>0</v>
      </c>
    </row>
    <row r="54" spans="1:91">
      <c r="A54" t="s">
        <v>572</v>
      </c>
      <c r="B54" t="s">
        <v>573</v>
      </c>
      <c r="C54" t="s">
        <v>562</v>
      </c>
      <c r="D54" t="s">
        <v>70</v>
      </c>
      <c r="E54" t="s">
        <v>55</v>
      </c>
      <c r="F54" t="s">
        <v>56</v>
      </c>
      <c r="G54" t="s">
        <v>72</v>
      </c>
      <c r="H54" t="s">
        <v>58</v>
      </c>
      <c r="I54" t="str">
        <f t="shared" si="5"/>
        <v>Portugal</v>
      </c>
      <c r="J54" t="s">
        <v>59</v>
      </c>
      <c r="K54" t="s">
        <v>60</v>
      </c>
      <c r="L54">
        <v>2</v>
      </c>
      <c r="M54">
        <v>2</v>
      </c>
      <c r="N54">
        <v>3</v>
      </c>
      <c r="O54">
        <v>3</v>
      </c>
      <c r="P54">
        <v>4</v>
      </c>
      <c r="Q54">
        <v>5</v>
      </c>
      <c r="R54">
        <v>5</v>
      </c>
      <c r="S54">
        <v>0</v>
      </c>
      <c r="U54">
        <v>5</v>
      </c>
      <c r="V54">
        <v>3</v>
      </c>
      <c r="W54">
        <v>5</v>
      </c>
      <c r="X54">
        <v>0</v>
      </c>
      <c r="Y54">
        <v>3</v>
      </c>
      <c r="Z54">
        <v>0</v>
      </c>
      <c r="AA54">
        <v>3</v>
      </c>
      <c r="AB54">
        <v>0</v>
      </c>
      <c r="AC54">
        <v>0</v>
      </c>
      <c r="AD54">
        <v>6</v>
      </c>
      <c r="AE54" s="35">
        <v>4</v>
      </c>
      <c r="AF54">
        <v>3</v>
      </c>
      <c r="AG54">
        <v>5</v>
      </c>
      <c r="AH54">
        <v>3</v>
      </c>
      <c r="AI54">
        <v>6</v>
      </c>
      <c r="AJ54">
        <v>4</v>
      </c>
      <c r="AK54">
        <v>3</v>
      </c>
      <c r="AL54">
        <v>3</v>
      </c>
      <c r="AM54">
        <v>4</v>
      </c>
      <c r="AN54">
        <v>4</v>
      </c>
      <c r="AO54">
        <v>4</v>
      </c>
      <c r="AP54">
        <v>4</v>
      </c>
      <c r="AQ54">
        <v>3</v>
      </c>
      <c r="AR54">
        <v>6</v>
      </c>
      <c r="AS54">
        <v>0</v>
      </c>
      <c r="AT54">
        <f t="shared" si="19"/>
        <v>3.875</v>
      </c>
      <c r="AU54">
        <f t="shared" si="6"/>
        <v>1</v>
      </c>
      <c r="AV54">
        <f t="shared" si="20"/>
        <v>2.5</v>
      </c>
      <c r="AW54">
        <f t="shared" si="7"/>
        <v>0</v>
      </c>
      <c r="AX54" t="s">
        <v>297</v>
      </c>
      <c r="AY54" t="s">
        <v>139</v>
      </c>
      <c r="AZ54" t="s">
        <v>412</v>
      </c>
      <c r="BA54">
        <v>1</v>
      </c>
      <c r="BC54">
        <f t="shared" si="2"/>
        <v>1</v>
      </c>
      <c r="BD54">
        <v>1</v>
      </c>
      <c r="BE54">
        <v>1</v>
      </c>
      <c r="BF54">
        <f t="shared" si="8"/>
        <v>0</v>
      </c>
      <c r="BG54" t="s">
        <v>574</v>
      </c>
      <c r="BH54" t="s">
        <v>301</v>
      </c>
      <c r="BI54" s="1">
        <v>2.1874999999999998E-3</v>
      </c>
      <c r="BJ54" t="s">
        <v>575</v>
      </c>
      <c r="BK54" s="5" t="s">
        <v>736</v>
      </c>
      <c r="BL54" s="5" t="s">
        <v>1154</v>
      </c>
      <c r="BM54" s="11" t="b">
        <f t="shared" si="23"/>
        <v>0</v>
      </c>
      <c r="BN54" s="11" t="b">
        <f t="shared" si="23"/>
        <v>0</v>
      </c>
      <c r="BO54" s="11" t="b">
        <f t="shared" si="23"/>
        <v>0</v>
      </c>
      <c r="BP54" s="11" t="b">
        <f t="shared" si="23"/>
        <v>0</v>
      </c>
      <c r="BQ54" s="11" t="b">
        <f t="shared" si="17"/>
        <v>0</v>
      </c>
      <c r="BR54" s="11" t="b">
        <f t="shared" si="17"/>
        <v>0</v>
      </c>
      <c r="BS54" s="5" t="s">
        <v>1066</v>
      </c>
      <c r="BU54" s="11" t="b">
        <f t="shared" si="9"/>
        <v>1</v>
      </c>
      <c r="BV54" s="11" t="b">
        <f t="shared" si="10"/>
        <v>0</v>
      </c>
      <c r="BW54" s="11" t="b">
        <f t="shared" si="22"/>
        <v>0</v>
      </c>
      <c r="BX54" s="11" t="b">
        <f t="shared" si="22"/>
        <v>0</v>
      </c>
      <c r="BY54" s="11" t="b">
        <f t="shared" si="22"/>
        <v>0</v>
      </c>
      <c r="BZ54" s="11" t="b">
        <f t="shared" si="22"/>
        <v>0</v>
      </c>
      <c r="CA54" s="11" t="b">
        <f t="shared" si="22"/>
        <v>0</v>
      </c>
      <c r="CB54" s="11" t="b">
        <f t="shared" si="22"/>
        <v>0</v>
      </c>
      <c r="CC54" s="11" t="b">
        <f t="shared" si="22"/>
        <v>1</v>
      </c>
      <c r="CD54" s="11" t="b">
        <f t="shared" si="22"/>
        <v>0</v>
      </c>
      <c r="CE54" s="11" t="b">
        <f t="shared" si="22"/>
        <v>0</v>
      </c>
      <c r="CF54" s="11" t="b">
        <f t="shared" si="22"/>
        <v>0</v>
      </c>
      <c r="CG54" s="11" t="b">
        <f t="shared" si="22"/>
        <v>0</v>
      </c>
      <c r="CH54" s="11" t="b">
        <f t="shared" si="22"/>
        <v>0</v>
      </c>
      <c r="CI54" s="11" t="b">
        <f t="shared" si="22"/>
        <v>0</v>
      </c>
      <c r="CJ54" s="11" t="b">
        <f t="shared" si="22"/>
        <v>0</v>
      </c>
      <c r="CK54" s="11" t="b">
        <f t="shared" si="21"/>
        <v>0</v>
      </c>
      <c r="CL54" s="11" t="b">
        <f t="shared" si="14"/>
        <v>0</v>
      </c>
      <c r="CM54" t="s">
        <v>151</v>
      </c>
    </row>
    <row r="55" spans="1:91">
      <c r="A55" t="s">
        <v>576</v>
      </c>
      <c r="B55" t="s">
        <v>577</v>
      </c>
      <c r="C55" t="s">
        <v>562</v>
      </c>
      <c r="D55" t="s">
        <v>54</v>
      </c>
      <c r="E55" t="s">
        <v>144</v>
      </c>
      <c r="F55" t="s">
        <v>56</v>
      </c>
      <c r="G55" t="s">
        <v>124</v>
      </c>
      <c r="H55" t="s">
        <v>510</v>
      </c>
      <c r="I55" t="str">
        <f t="shared" si="5"/>
        <v>England</v>
      </c>
      <c r="J55" t="s">
        <v>59</v>
      </c>
      <c r="K55" t="s">
        <v>98</v>
      </c>
      <c r="L55">
        <v>4</v>
      </c>
      <c r="M55">
        <v>3</v>
      </c>
      <c r="N55">
        <v>4</v>
      </c>
      <c r="O55">
        <v>4</v>
      </c>
      <c r="P55">
        <v>5</v>
      </c>
      <c r="Q55">
        <v>3</v>
      </c>
      <c r="R55">
        <v>4</v>
      </c>
      <c r="S55">
        <v>1</v>
      </c>
      <c r="T55">
        <v>2</v>
      </c>
      <c r="V55">
        <v>4</v>
      </c>
      <c r="W55">
        <v>4</v>
      </c>
      <c r="X55">
        <v>4</v>
      </c>
      <c r="Y55">
        <v>4</v>
      </c>
      <c r="Z55">
        <v>4</v>
      </c>
      <c r="AA55">
        <v>4</v>
      </c>
      <c r="AB55">
        <v>4</v>
      </c>
      <c r="AC55">
        <v>4</v>
      </c>
      <c r="AD55">
        <v>2</v>
      </c>
      <c r="AE55" s="35">
        <v>4</v>
      </c>
      <c r="AF55">
        <v>3</v>
      </c>
      <c r="AG55">
        <v>4</v>
      </c>
      <c r="AH55">
        <v>4</v>
      </c>
      <c r="AI55">
        <v>5</v>
      </c>
      <c r="AJ55">
        <v>5</v>
      </c>
      <c r="AK55">
        <v>5</v>
      </c>
      <c r="AL55">
        <v>4</v>
      </c>
      <c r="AM55">
        <v>4</v>
      </c>
      <c r="AN55">
        <v>5</v>
      </c>
      <c r="AO55">
        <v>5</v>
      </c>
      <c r="AP55">
        <v>5</v>
      </c>
      <c r="AQ55">
        <v>5</v>
      </c>
      <c r="AR55">
        <v>6</v>
      </c>
      <c r="AS55">
        <v>2</v>
      </c>
      <c r="AT55">
        <f t="shared" si="19"/>
        <v>4.25</v>
      </c>
      <c r="AU55">
        <f t="shared" si="6"/>
        <v>1</v>
      </c>
      <c r="AV55">
        <f t="shared" si="20"/>
        <v>3.75</v>
      </c>
      <c r="AW55">
        <f t="shared" si="7"/>
        <v>1</v>
      </c>
      <c r="AX55" t="s">
        <v>282</v>
      </c>
      <c r="AY55" t="s">
        <v>228</v>
      </c>
      <c r="AZ55" t="s">
        <v>571</v>
      </c>
      <c r="BA55">
        <v>1</v>
      </c>
      <c r="BC55">
        <f t="shared" si="2"/>
        <v>1</v>
      </c>
      <c r="BD55">
        <v>1</v>
      </c>
      <c r="BE55">
        <v>1</v>
      </c>
      <c r="BF55">
        <f t="shared" si="8"/>
        <v>0</v>
      </c>
      <c r="BG55" t="s">
        <v>292</v>
      </c>
      <c r="BH55" t="s">
        <v>286</v>
      </c>
      <c r="BI55" s="1">
        <v>2.3611111111111111E-3</v>
      </c>
      <c r="BK55" s="5" t="s">
        <v>1041</v>
      </c>
      <c r="BM55" s="11" t="b">
        <f t="shared" si="23"/>
        <v>0</v>
      </c>
      <c r="BN55" s="11" t="b">
        <f t="shared" si="23"/>
        <v>0</v>
      </c>
      <c r="BO55" s="11" t="b">
        <f t="shared" si="23"/>
        <v>0</v>
      </c>
      <c r="BP55" s="11" t="b">
        <f t="shared" si="23"/>
        <v>0</v>
      </c>
      <c r="BQ55" s="11" t="b">
        <f t="shared" si="17"/>
        <v>0</v>
      </c>
      <c r="BR55" s="11" t="b">
        <f t="shared" si="17"/>
        <v>0</v>
      </c>
      <c r="BU55" s="11" t="b">
        <f t="shared" si="9"/>
        <v>0</v>
      </c>
      <c r="BV55" s="11" t="b">
        <f t="shared" si="10"/>
        <v>0</v>
      </c>
      <c r="BW55" s="11" t="b">
        <f t="shared" si="22"/>
        <v>0</v>
      </c>
      <c r="BX55" s="11" t="b">
        <f t="shared" si="22"/>
        <v>0</v>
      </c>
      <c r="BY55" s="11" t="b">
        <f t="shared" si="22"/>
        <v>0</v>
      </c>
      <c r="BZ55" s="11" t="b">
        <f t="shared" si="22"/>
        <v>0</v>
      </c>
      <c r="CA55" s="11" t="b">
        <f t="shared" si="22"/>
        <v>0</v>
      </c>
      <c r="CB55" s="11" t="b">
        <f t="shared" si="22"/>
        <v>0</v>
      </c>
      <c r="CC55" s="11" t="b">
        <f t="shared" si="22"/>
        <v>0</v>
      </c>
      <c r="CD55" s="11" t="b">
        <f t="shared" si="22"/>
        <v>0</v>
      </c>
      <c r="CE55" s="11" t="b">
        <f t="shared" si="22"/>
        <v>0</v>
      </c>
      <c r="CF55" s="11" t="b">
        <f t="shared" si="22"/>
        <v>0</v>
      </c>
      <c r="CG55" s="11" t="b">
        <f t="shared" si="22"/>
        <v>0</v>
      </c>
      <c r="CH55" s="11" t="b">
        <f t="shared" si="22"/>
        <v>0</v>
      </c>
      <c r="CI55" s="11" t="b">
        <f t="shared" si="22"/>
        <v>0</v>
      </c>
      <c r="CJ55" s="11" t="b">
        <f t="shared" si="22"/>
        <v>0</v>
      </c>
      <c r="CK55" s="11" t="b">
        <f t="shared" si="21"/>
        <v>0</v>
      </c>
      <c r="CL55" s="11" t="b">
        <f t="shared" si="14"/>
        <v>0</v>
      </c>
    </row>
    <row r="56" spans="1:91">
      <c r="A56" t="s">
        <v>578</v>
      </c>
      <c r="B56" t="s">
        <v>579</v>
      </c>
      <c r="C56" t="s">
        <v>562</v>
      </c>
      <c r="D56" t="s">
        <v>81</v>
      </c>
      <c r="E56" t="s">
        <v>55</v>
      </c>
      <c r="F56" t="s">
        <v>56</v>
      </c>
      <c r="G56" t="s">
        <v>72</v>
      </c>
      <c r="H56" t="s">
        <v>84</v>
      </c>
      <c r="I56" t="str">
        <f t="shared" si="5"/>
        <v>United States</v>
      </c>
      <c r="J56" t="s">
        <v>74</v>
      </c>
      <c r="K56" t="s">
        <v>60</v>
      </c>
      <c r="L56">
        <v>5</v>
      </c>
      <c r="M56">
        <v>4</v>
      </c>
      <c r="N56">
        <v>5</v>
      </c>
      <c r="O56">
        <v>1</v>
      </c>
      <c r="P56">
        <v>3</v>
      </c>
      <c r="Q56">
        <v>2</v>
      </c>
      <c r="R56">
        <v>4</v>
      </c>
      <c r="S56">
        <v>1</v>
      </c>
      <c r="T56">
        <v>3</v>
      </c>
      <c r="V56">
        <v>5</v>
      </c>
      <c r="W56">
        <v>3</v>
      </c>
      <c r="X56">
        <v>5</v>
      </c>
      <c r="Y56">
        <v>4</v>
      </c>
      <c r="Z56">
        <v>2</v>
      </c>
      <c r="AA56">
        <v>5</v>
      </c>
      <c r="AB56">
        <v>4</v>
      </c>
      <c r="AC56">
        <v>5</v>
      </c>
      <c r="AD56">
        <v>1</v>
      </c>
      <c r="AE56" s="35">
        <v>5</v>
      </c>
      <c r="AF56">
        <v>3</v>
      </c>
      <c r="AG56">
        <v>4</v>
      </c>
      <c r="AH56">
        <v>6</v>
      </c>
      <c r="AI56">
        <v>4</v>
      </c>
      <c r="AJ56">
        <v>5</v>
      </c>
      <c r="AK56">
        <v>3</v>
      </c>
      <c r="AL56">
        <v>5</v>
      </c>
      <c r="AM56">
        <v>3</v>
      </c>
      <c r="AN56">
        <v>3</v>
      </c>
      <c r="AO56">
        <v>4</v>
      </c>
      <c r="AP56">
        <v>3</v>
      </c>
      <c r="AQ56">
        <v>4</v>
      </c>
      <c r="AR56">
        <v>6</v>
      </c>
      <c r="AS56">
        <v>4</v>
      </c>
      <c r="AT56">
        <f t="shared" si="19"/>
        <v>4.375</v>
      </c>
      <c r="AU56">
        <f t="shared" si="6"/>
        <v>1</v>
      </c>
      <c r="AV56">
        <f t="shared" si="20"/>
        <v>3.625</v>
      </c>
      <c r="AW56">
        <f t="shared" si="7"/>
        <v>1</v>
      </c>
      <c r="AX56" t="s">
        <v>61</v>
      </c>
      <c r="AY56" t="s">
        <v>580</v>
      </c>
      <c r="AZ56" t="s">
        <v>581</v>
      </c>
      <c r="BA56">
        <v>0</v>
      </c>
      <c r="BB56">
        <v>1</v>
      </c>
      <c r="BC56">
        <f t="shared" si="2"/>
        <v>1</v>
      </c>
      <c r="BD56">
        <v>1</v>
      </c>
      <c r="BE56">
        <v>1</v>
      </c>
      <c r="BF56">
        <f t="shared" si="8"/>
        <v>0</v>
      </c>
      <c r="BG56" t="s">
        <v>64</v>
      </c>
      <c r="BH56" t="s">
        <v>65</v>
      </c>
      <c r="BI56" s="1">
        <v>2.7662037037037034E-3</v>
      </c>
      <c r="BJ56" t="s">
        <v>582</v>
      </c>
      <c r="BK56" s="5" t="s">
        <v>1042</v>
      </c>
      <c r="BM56" s="11" t="b">
        <f t="shared" si="23"/>
        <v>0</v>
      </c>
      <c r="BN56" s="11" t="b">
        <f t="shared" si="23"/>
        <v>0</v>
      </c>
      <c r="BO56" s="11" t="b">
        <f t="shared" si="23"/>
        <v>0</v>
      </c>
      <c r="BP56" s="11" t="b">
        <f t="shared" si="23"/>
        <v>0</v>
      </c>
      <c r="BQ56" s="11" t="b">
        <f t="shared" si="17"/>
        <v>0</v>
      </c>
      <c r="BR56" s="11" t="b">
        <f t="shared" si="17"/>
        <v>0</v>
      </c>
      <c r="BS56" s="5" t="s">
        <v>1067</v>
      </c>
      <c r="BU56" s="11" t="b">
        <f t="shared" si="9"/>
        <v>0</v>
      </c>
      <c r="BV56" s="11" t="b">
        <f t="shared" si="10"/>
        <v>0</v>
      </c>
      <c r="BW56" s="11" t="b">
        <f t="shared" si="22"/>
        <v>0</v>
      </c>
      <c r="BX56" s="11" t="b">
        <f t="shared" si="22"/>
        <v>0</v>
      </c>
      <c r="BY56" s="11" t="b">
        <f t="shared" si="22"/>
        <v>0</v>
      </c>
      <c r="BZ56" s="11" t="b">
        <f t="shared" si="22"/>
        <v>0</v>
      </c>
      <c r="CA56" s="11" t="b">
        <f t="shared" si="22"/>
        <v>0</v>
      </c>
      <c r="CB56" s="11" t="b">
        <f t="shared" si="22"/>
        <v>0</v>
      </c>
      <c r="CC56" s="11" t="b">
        <f t="shared" ref="CC56:CJ74" si="24">ISNUMBER(SEARCH(CC$2,$BS56))</f>
        <v>0</v>
      </c>
      <c r="CD56" s="11" t="b">
        <f t="shared" si="24"/>
        <v>1</v>
      </c>
      <c r="CE56" s="11" t="b">
        <f t="shared" si="24"/>
        <v>0</v>
      </c>
      <c r="CF56" s="11" t="b">
        <f t="shared" si="24"/>
        <v>0</v>
      </c>
      <c r="CG56" s="11" t="b">
        <f t="shared" si="24"/>
        <v>0</v>
      </c>
      <c r="CH56" s="11" t="b">
        <f t="shared" si="24"/>
        <v>0</v>
      </c>
      <c r="CI56" s="11" t="b">
        <f t="shared" si="24"/>
        <v>0</v>
      </c>
      <c r="CJ56" s="11" t="b">
        <f t="shared" si="24"/>
        <v>0</v>
      </c>
      <c r="CK56" s="11" t="b">
        <f t="shared" si="21"/>
        <v>0</v>
      </c>
      <c r="CL56" s="11" t="b">
        <f t="shared" si="14"/>
        <v>0</v>
      </c>
    </row>
    <row r="57" spans="1:91">
      <c r="A57" t="s">
        <v>583</v>
      </c>
      <c r="B57" t="s">
        <v>584</v>
      </c>
      <c r="C57" t="s">
        <v>562</v>
      </c>
      <c r="D57" t="s">
        <v>70</v>
      </c>
      <c r="E57" t="s">
        <v>71</v>
      </c>
      <c r="F57" t="s">
        <v>56</v>
      </c>
      <c r="G57" t="s">
        <v>72</v>
      </c>
      <c r="H57" t="s">
        <v>125</v>
      </c>
      <c r="I57" t="str">
        <f t="shared" si="5"/>
        <v>United Kingdom</v>
      </c>
      <c r="J57" t="s">
        <v>74</v>
      </c>
      <c r="K57" t="s">
        <v>98</v>
      </c>
      <c r="L57">
        <v>0</v>
      </c>
      <c r="M57">
        <v>4</v>
      </c>
      <c r="N57">
        <v>4</v>
      </c>
      <c r="O57">
        <v>1</v>
      </c>
      <c r="P57">
        <v>6</v>
      </c>
      <c r="Q57">
        <v>5</v>
      </c>
      <c r="R57">
        <v>6</v>
      </c>
      <c r="S57">
        <v>1</v>
      </c>
      <c r="T57">
        <v>2</v>
      </c>
      <c r="V57">
        <v>2</v>
      </c>
      <c r="W57">
        <v>5</v>
      </c>
      <c r="X57">
        <v>2</v>
      </c>
      <c r="Y57">
        <v>6</v>
      </c>
      <c r="Z57">
        <v>2</v>
      </c>
      <c r="AA57">
        <v>5</v>
      </c>
      <c r="AB57">
        <v>2</v>
      </c>
      <c r="AC57">
        <v>5</v>
      </c>
      <c r="AD57">
        <v>1</v>
      </c>
      <c r="AE57" s="35">
        <v>2</v>
      </c>
      <c r="AF57">
        <v>5</v>
      </c>
      <c r="AG57">
        <v>3</v>
      </c>
      <c r="AH57">
        <v>2</v>
      </c>
      <c r="AI57">
        <v>5</v>
      </c>
      <c r="AJ57">
        <v>1</v>
      </c>
      <c r="AK57">
        <v>4</v>
      </c>
      <c r="AL57">
        <v>0</v>
      </c>
      <c r="AM57">
        <v>1</v>
      </c>
      <c r="AN57">
        <v>1</v>
      </c>
      <c r="AO57">
        <v>2</v>
      </c>
      <c r="AP57">
        <v>2</v>
      </c>
      <c r="AQ57">
        <v>1</v>
      </c>
      <c r="AR57">
        <v>6</v>
      </c>
      <c r="AS57">
        <v>0</v>
      </c>
      <c r="AT57">
        <f t="shared" si="19"/>
        <v>2.75</v>
      </c>
      <c r="AU57">
        <f t="shared" si="6"/>
        <v>0</v>
      </c>
      <c r="AV57">
        <f t="shared" si="20"/>
        <v>3.125</v>
      </c>
      <c r="AW57">
        <f t="shared" si="7"/>
        <v>1</v>
      </c>
      <c r="AX57" t="s">
        <v>86</v>
      </c>
      <c r="AY57" t="s">
        <v>585</v>
      </c>
      <c r="AZ57" t="s">
        <v>586</v>
      </c>
      <c r="BA57">
        <v>1</v>
      </c>
      <c r="BC57">
        <f t="shared" si="2"/>
        <v>1</v>
      </c>
      <c r="BD57">
        <v>2</v>
      </c>
      <c r="BE57">
        <v>4</v>
      </c>
      <c r="BF57">
        <f t="shared" si="8"/>
        <v>1</v>
      </c>
      <c r="BG57" t="s">
        <v>587</v>
      </c>
      <c r="BH57" t="s">
        <v>476</v>
      </c>
      <c r="BI57" s="1">
        <v>3.2638888888888891E-3</v>
      </c>
      <c r="BK57" s="5" t="s">
        <v>1041</v>
      </c>
      <c r="BM57" s="11" t="b">
        <f t="shared" si="23"/>
        <v>0</v>
      </c>
      <c r="BN57" s="11" t="b">
        <f t="shared" si="23"/>
        <v>0</v>
      </c>
      <c r="BO57" s="11" t="b">
        <f t="shared" si="23"/>
        <v>0</v>
      </c>
      <c r="BP57" s="11" t="b">
        <f t="shared" si="23"/>
        <v>0</v>
      </c>
      <c r="BQ57" s="11" t="b">
        <f t="shared" si="17"/>
        <v>0</v>
      </c>
      <c r="BR57" s="11" t="b">
        <f t="shared" si="17"/>
        <v>0</v>
      </c>
      <c r="BU57" s="11" t="b">
        <f t="shared" si="9"/>
        <v>0</v>
      </c>
      <c r="BV57" s="11" t="b">
        <f t="shared" si="10"/>
        <v>0</v>
      </c>
      <c r="BW57" s="11" t="b">
        <f t="shared" ref="BW57:CJ75" si="25">ISNUMBER(SEARCH(BW$2,$BS57))</f>
        <v>0</v>
      </c>
      <c r="BX57" s="11" t="b">
        <f t="shared" si="25"/>
        <v>0</v>
      </c>
      <c r="BY57" s="11" t="b">
        <f t="shared" si="25"/>
        <v>0</v>
      </c>
      <c r="BZ57" s="11" t="b">
        <f t="shared" si="25"/>
        <v>0</v>
      </c>
      <c r="CA57" s="11" t="b">
        <f t="shared" si="25"/>
        <v>0</v>
      </c>
      <c r="CB57" s="11" t="b">
        <f t="shared" si="25"/>
        <v>0</v>
      </c>
      <c r="CC57" s="11" t="b">
        <f t="shared" si="25"/>
        <v>0</v>
      </c>
      <c r="CD57" s="11" t="b">
        <f t="shared" si="25"/>
        <v>0</v>
      </c>
      <c r="CE57" s="11" t="b">
        <f t="shared" si="25"/>
        <v>0</v>
      </c>
      <c r="CF57" s="11" t="b">
        <f t="shared" si="25"/>
        <v>0</v>
      </c>
      <c r="CG57" s="11" t="b">
        <f t="shared" si="25"/>
        <v>0</v>
      </c>
      <c r="CH57" s="11" t="b">
        <f t="shared" si="25"/>
        <v>0</v>
      </c>
      <c r="CI57" s="11" t="b">
        <f t="shared" si="25"/>
        <v>0</v>
      </c>
      <c r="CJ57" s="11" t="b">
        <f t="shared" si="24"/>
        <v>0</v>
      </c>
      <c r="CK57" s="11" t="b">
        <f t="shared" si="21"/>
        <v>0</v>
      </c>
      <c r="CL57" s="11" t="b">
        <f t="shared" si="14"/>
        <v>0</v>
      </c>
    </row>
    <row r="58" spans="1:91">
      <c r="A58" t="s">
        <v>588</v>
      </c>
      <c r="B58" t="s">
        <v>589</v>
      </c>
      <c r="C58" t="s">
        <v>562</v>
      </c>
      <c r="D58" t="s">
        <v>54</v>
      </c>
      <c r="E58" t="s">
        <v>71</v>
      </c>
      <c r="F58" t="s">
        <v>222</v>
      </c>
      <c r="G58" t="s">
        <v>72</v>
      </c>
      <c r="H58" t="s">
        <v>254</v>
      </c>
      <c r="I58" t="str">
        <f t="shared" si="5"/>
        <v>Poland</v>
      </c>
      <c r="J58" t="s">
        <v>59</v>
      </c>
      <c r="K58" t="s">
        <v>60</v>
      </c>
      <c r="L58">
        <v>1</v>
      </c>
      <c r="M58">
        <v>4</v>
      </c>
      <c r="N58">
        <v>2</v>
      </c>
      <c r="O58">
        <v>3</v>
      </c>
      <c r="P58">
        <v>6</v>
      </c>
      <c r="Q58">
        <v>4</v>
      </c>
      <c r="R58">
        <v>4</v>
      </c>
      <c r="S58">
        <v>0</v>
      </c>
      <c r="U58">
        <v>6</v>
      </c>
      <c r="V58">
        <v>5</v>
      </c>
      <c r="W58">
        <v>4</v>
      </c>
      <c r="X58">
        <v>4</v>
      </c>
      <c r="Y58">
        <v>5</v>
      </c>
      <c r="Z58">
        <v>5</v>
      </c>
      <c r="AA58">
        <v>5</v>
      </c>
      <c r="AB58">
        <v>4</v>
      </c>
      <c r="AC58">
        <v>1</v>
      </c>
      <c r="AD58">
        <v>5</v>
      </c>
      <c r="AE58" s="35">
        <v>4</v>
      </c>
      <c r="AF58">
        <v>3</v>
      </c>
      <c r="AG58">
        <v>5</v>
      </c>
      <c r="AH58">
        <v>4</v>
      </c>
      <c r="AI58">
        <v>6</v>
      </c>
      <c r="AJ58">
        <v>4</v>
      </c>
      <c r="AK58">
        <v>4</v>
      </c>
      <c r="AL58">
        <v>5</v>
      </c>
      <c r="AM58">
        <v>5</v>
      </c>
      <c r="AN58">
        <v>5</v>
      </c>
      <c r="AO58">
        <v>5</v>
      </c>
      <c r="AP58">
        <v>5</v>
      </c>
      <c r="AQ58">
        <v>5</v>
      </c>
      <c r="AR58">
        <v>6</v>
      </c>
      <c r="AS58">
        <v>2</v>
      </c>
      <c r="AT58">
        <f t="shared" si="19"/>
        <v>4.375</v>
      </c>
      <c r="AU58">
        <f t="shared" si="6"/>
        <v>1</v>
      </c>
      <c r="AV58">
        <f t="shared" si="20"/>
        <v>4.625</v>
      </c>
      <c r="AW58">
        <f t="shared" si="7"/>
        <v>1</v>
      </c>
      <c r="AX58" t="s">
        <v>86</v>
      </c>
      <c r="AY58" t="s">
        <v>590</v>
      </c>
      <c r="AZ58" t="s">
        <v>591</v>
      </c>
      <c r="BA58">
        <v>1</v>
      </c>
      <c r="BC58">
        <f t="shared" si="2"/>
        <v>1</v>
      </c>
      <c r="BD58">
        <v>1</v>
      </c>
      <c r="BE58">
        <v>5</v>
      </c>
      <c r="BF58">
        <f t="shared" si="8"/>
        <v>1</v>
      </c>
      <c r="BG58" t="s">
        <v>168</v>
      </c>
      <c r="BH58" t="s">
        <v>90</v>
      </c>
      <c r="BI58" s="1">
        <v>8.9583333333333338E-3</v>
      </c>
      <c r="BJ58" t="s">
        <v>592</v>
      </c>
      <c r="BK58" s="5" t="s">
        <v>1042</v>
      </c>
      <c r="BM58" s="11" t="b">
        <f t="shared" si="23"/>
        <v>0</v>
      </c>
      <c r="BN58" s="11" t="b">
        <f t="shared" si="23"/>
        <v>0</v>
      </c>
      <c r="BO58" s="11" t="b">
        <f t="shared" si="23"/>
        <v>0</v>
      </c>
      <c r="BP58" s="11" t="b">
        <f t="shared" si="23"/>
        <v>0</v>
      </c>
      <c r="BQ58" s="11" t="b">
        <f t="shared" si="17"/>
        <v>0</v>
      </c>
      <c r="BR58" s="11" t="b">
        <f t="shared" si="17"/>
        <v>0</v>
      </c>
      <c r="BS58" s="5" t="s">
        <v>1068</v>
      </c>
      <c r="BT58" s="5" t="s">
        <v>1069</v>
      </c>
      <c r="BU58" s="11" t="b">
        <f t="shared" si="9"/>
        <v>0</v>
      </c>
      <c r="BV58" s="11" t="b">
        <f t="shared" si="10"/>
        <v>0</v>
      </c>
      <c r="BW58" s="11" t="b">
        <f t="shared" si="25"/>
        <v>0</v>
      </c>
      <c r="BX58" s="11" t="b">
        <f t="shared" si="25"/>
        <v>0</v>
      </c>
      <c r="BY58" s="11" t="b">
        <f t="shared" si="25"/>
        <v>0</v>
      </c>
      <c r="BZ58" s="11" t="b">
        <f t="shared" si="25"/>
        <v>0</v>
      </c>
      <c r="CA58" s="11" t="b">
        <f t="shared" si="25"/>
        <v>1</v>
      </c>
      <c r="CB58" s="11" t="b">
        <f t="shared" si="25"/>
        <v>0</v>
      </c>
      <c r="CC58" s="11" t="b">
        <f t="shared" si="25"/>
        <v>0</v>
      </c>
      <c r="CD58" s="11" t="b">
        <f t="shared" si="25"/>
        <v>0</v>
      </c>
      <c r="CE58" s="11" t="b">
        <f t="shared" si="25"/>
        <v>0</v>
      </c>
      <c r="CF58" s="11" t="b">
        <f t="shared" si="25"/>
        <v>0</v>
      </c>
      <c r="CG58" s="11" t="b">
        <f t="shared" si="25"/>
        <v>0</v>
      </c>
      <c r="CH58" s="11" t="b">
        <f t="shared" si="25"/>
        <v>0</v>
      </c>
      <c r="CI58" s="11" t="b">
        <f t="shared" si="25"/>
        <v>0</v>
      </c>
      <c r="CJ58" s="11" t="b">
        <f t="shared" si="24"/>
        <v>0</v>
      </c>
      <c r="CK58" s="11" t="b">
        <f t="shared" si="21"/>
        <v>0</v>
      </c>
      <c r="CL58" s="11" t="b">
        <f t="shared" si="14"/>
        <v>0</v>
      </c>
    </row>
    <row r="59" spans="1:91">
      <c r="A59" t="s">
        <v>593</v>
      </c>
      <c r="B59" t="s">
        <v>594</v>
      </c>
      <c r="C59" t="s">
        <v>562</v>
      </c>
      <c r="D59" t="s">
        <v>54</v>
      </c>
      <c r="E59" t="s">
        <v>82</v>
      </c>
      <c r="F59" t="s">
        <v>116</v>
      </c>
      <c r="G59" t="s">
        <v>72</v>
      </c>
      <c r="H59" t="s">
        <v>58</v>
      </c>
      <c r="I59" t="str">
        <f t="shared" si="5"/>
        <v>Portugal</v>
      </c>
      <c r="J59" t="s">
        <v>59</v>
      </c>
      <c r="K59" t="s">
        <v>60</v>
      </c>
      <c r="L59">
        <v>1</v>
      </c>
      <c r="M59">
        <v>5</v>
      </c>
      <c r="N59">
        <v>3</v>
      </c>
      <c r="O59">
        <v>4</v>
      </c>
      <c r="P59">
        <v>6</v>
      </c>
      <c r="Q59">
        <v>6</v>
      </c>
      <c r="R59">
        <v>5</v>
      </c>
      <c r="S59">
        <v>0</v>
      </c>
      <c r="U59">
        <v>5</v>
      </c>
      <c r="V59">
        <v>2</v>
      </c>
      <c r="W59">
        <v>1</v>
      </c>
      <c r="X59">
        <v>2</v>
      </c>
      <c r="Y59">
        <v>2</v>
      </c>
      <c r="Z59">
        <v>2</v>
      </c>
      <c r="AA59">
        <v>5</v>
      </c>
      <c r="AB59">
        <v>4</v>
      </c>
      <c r="AC59">
        <v>2</v>
      </c>
      <c r="AD59">
        <v>4</v>
      </c>
      <c r="AE59" s="35">
        <v>4</v>
      </c>
      <c r="AF59">
        <v>1</v>
      </c>
      <c r="AG59">
        <v>1</v>
      </c>
      <c r="AH59">
        <v>1</v>
      </c>
      <c r="AI59">
        <v>5</v>
      </c>
      <c r="AJ59">
        <v>4</v>
      </c>
      <c r="AK59">
        <v>4</v>
      </c>
      <c r="AL59">
        <v>4</v>
      </c>
      <c r="AM59">
        <v>3</v>
      </c>
      <c r="AN59">
        <v>2</v>
      </c>
      <c r="AO59">
        <v>3</v>
      </c>
      <c r="AP59">
        <v>5</v>
      </c>
      <c r="AQ59">
        <v>3</v>
      </c>
      <c r="AR59">
        <v>6</v>
      </c>
      <c r="AS59">
        <v>2</v>
      </c>
      <c r="AT59">
        <f t="shared" si="19"/>
        <v>3</v>
      </c>
      <c r="AU59">
        <f t="shared" si="6"/>
        <v>0</v>
      </c>
      <c r="AV59">
        <f t="shared" si="20"/>
        <v>2.75</v>
      </c>
      <c r="AW59">
        <f t="shared" si="7"/>
        <v>0</v>
      </c>
      <c r="AX59" t="s">
        <v>282</v>
      </c>
      <c r="AY59" t="s">
        <v>595</v>
      </c>
      <c r="AZ59" t="s">
        <v>596</v>
      </c>
      <c r="BA59">
        <v>2</v>
      </c>
      <c r="BC59">
        <f t="shared" si="2"/>
        <v>2</v>
      </c>
      <c r="BD59">
        <v>1</v>
      </c>
      <c r="BE59">
        <v>4</v>
      </c>
      <c r="BF59">
        <f t="shared" si="8"/>
        <v>1</v>
      </c>
      <c r="BG59" t="s">
        <v>292</v>
      </c>
      <c r="BH59" t="s">
        <v>286</v>
      </c>
      <c r="BI59" s="1">
        <v>3.1828703703703702E-3</v>
      </c>
      <c r="BK59" s="5" t="s">
        <v>1041</v>
      </c>
      <c r="BM59" s="11" t="b">
        <f t="shared" si="23"/>
        <v>0</v>
      </c>
      <c r="BN59" s="11" t="b">
        <f t="shared" si="23"/>
        <v>0</v>
      </c>
      <c r="BO59" s="11" t="b">
        <f t="shared" si="23"/>
        <v>0</v>
      </c>
      <c r="BP59" s="11" t="b">
        <f t="shared" si="23"/>
        <v>0</v>
      </c>
      <c r="BQ59" s="11" t="b">
        <f t="shared" si="17"/>
        <v>0</v>
      </c>
      <c r="BR59" s="11" t="b">
        <f t="shared" si="17"/>
        <v>0</v>
      </c>
      <c r="BU59" s="11" t="b">
        <f t="shared" si="9"/>
        <v>0</v>
      </c>
      <c r="BV59" s="11" t="b">
        <f t="shared" si="10"/>
        <v>0</v>
      </c>
      <c r="BW59" s="11" t="b">
        <f t="shared" si="25"/>
        <v>0</v>
      </c>
      <c r="BX59" s="11" t="b">
        <f t="shared" si="25"/>
        <v>0</v>
      </c>
      <c r="BY59" s="11" t="b">
        <f t="shared" si="25"/>
        <v>0</v>
      </c>
      <c r="BZ59" s="11" t="b">
        <f t="shared" si="25"/>
        <v>0</v>
      </c>
      <c r="CA59" s="11" t="b">
        <f t="shared" si="25"/>
        <v>0</v>
      </c>
      <c r="CB59" s="11" t="b">
        <f t="shared" si="25"/>
        <v>0</v>
      </c>
      <c r="CC59" s="11" t="b">
        <f t="shared" si="25"/>
        <v>0</v>
      </c>
      <c r="CD59" s="11" t="b">
        <f t="shared" si="25"/>
        <v>0</v>
      </c>
      <c r="CE59" s="11" t="b">
        <f t="shared" si="25"/>
        <v>0</v>
      </c>
      <c r="CF59" s="11" t="b">
        <f t="shared" si="25"/>
        <v>0</v>
      </c>
      <c r="CG59" s="11" t="b">
        <f t="shared" si="25"/>
        <v>0</v>
      </c>
      <c r="CH59" s="11" t="b">
        <f t="shared" si="25"/>
        <v>0</v>
      </c>
      <c r="CI59" s="11" t="b">
        <f t="shared" si="25"/>
        <v>0</v>
      </c>
      <c r="CJ59" s="11" t="b">
        <f t="shared" si="24"/>
        <v>0</v>
      </c>
      <c r="CK59" s="11" t="b">
        <f t="shared" si="21"/>
        <v>0</v>
      </c>
      <c r="CL59" s="11" t="b">
        <f t="shared" si="14"/>
        <v>0</v>
      </c>
    </row>
    <row r="60" spans="1:91">
      <c r="A60" t="s">
        <v>597</v>
      </c>
      <c r="B60" t="s">
        <v>598</v>
      </c>
      <c r="C60" t="s">
        <v>562</v>
      </c>
      <c r="D60" t="s">
        <v>70</v>
      </c>
      <c r="E60" t="s">
        <v>144</v>
      </c>
      <c r="F60" t="s">
        <v>83</v>
      </c>
      <c r="G60" t="s">
        <v>96</v>
      </c>
      <c r="H60" t="s">
        <v>599</v>
      </c>
      <c r="I60" t="str">
        <f t="shared" si="5"/>
        <v>i was born here??</v>
      </c>
      <c r="J60" t="s">
        <v>59</v>
      </c>
      <c r="K60" t="s">
        <v>98</v>
      </c>
      <c r="L60">
        <v>5</v>
      </c>
      <c r="M60">
        <v>3</v>
      </c>
      <c r="N60">
        <v>5</v>
      </c>
      <c r="O60">
        <v>3</v>
      </c>
      <c r="P60">
        <v>5</v>
      </c>
      <c r="Q60">
        <v>4</v>
      </c>
      <c r="R60">
        <v>2</v>
      </c>
      <c r="S60">
        <v>1</v>
      </c>
      <c r="T60">
        <v>2</v>
      </c>
      <c r="V60">
        <v>1</v>
      </c>
      <c r="W60">
        <v>2</v>
      </c>
      <c r="X60">
        <v>1</v>
      </c>
      <c r="Y60">
        <v>1</v>
      </c>
      <c r="Z60">
        <v>3</v>
      </c>
      <c r="AA60">
        <v>4</v>
      </c>
      <c r="AB60">
        <v>2</v>
      </c>
      <c r="AC60">
        <v>4</v>
      </c>
      <c r="AD60">
        <v>2</v>
      </c>
      <c r="AE60" s="35">
        <v>1</v>
      </c>
      <c r="AF60">
        <v>1</v>
      </c>
      <c r="AG60">
        <v>2</v>
      </c>
      <c r="AH60">
        <v>0</v>
      </c>
      <c r="AI60">
        <v>5</v>
      </c>
      <c r="AJ60">
        <v>3</v>
      </c>
      <c r="AK60">
        <v>5</v>
      </c>
      <c r="AL60">
        <v>3</v>
      </c>
      <c r="AM60">
        <v>3</v>
      </c>
      <c r="AN60">
        <v>3</v>
      </c>
      <c r="AO60">
        <v>3</v>
      </c>
      <c r="AP60">
        <v>2</v>
      </c>
      <c r="AQ60">
        <v>2</v>
      </c>
      <c r="AR60">
        <v>6</v>
      </c>
      <c r="AS60">
        <v>2</v>
      </c>
      <c r="AT60">
        <f t="shared" si="19"/>
        <v>2.5</v>
      </c>
      <c r="AU60">
        <f t="shared" si="6"/>
        <v>0</v>
      </c>
      <c r="AV60">
        <f t="shared" si="20"/>
        <v>2</v>
      </c>
      <c r="AW60">
        <f t="shared" si="7"/>
        <v>0</v>
      </c>
      <c r="AX60" t="s">
        <v>282</v>
      </c>
      <c r="AY60" t="s">
        <v>358</v>
      </c>
      <c r="AZ60" t="s">
        <v>527</v>
      </c>
      <c r="BA60">
        <v>2</v>
      </c>
      <c r="BC60">
        <f t="shared" si="2"/>
        <v>2</v>
      </c>
      <c r="BD60">
        <v>2</v>
      </c>
      <c r="BE60">
        <v>5</v>
      </c>
      <c r="BF60">
        <f t="shared" si="8"/>
        <v>1</v>
      </c>
      <c r="BG60" t="s">
        <v>600</v>
      </c>
      <c r="BH60" t="s">
        <v>601</v>
      </c>
      <c r="BI60" s="1">
        <v>4.6874999999999998E-3</v>
      </c>
      <c r="BJ60" t="s">
        <v>602</v>
      </c>
      <c r="BK60" s="5" t="s">
        <v>1042</v>
      </c>
      <c r="BM60" s="11" t="b">
        <f t="shared" ref="BM60:BP79" si="26">ISNUMBER(SEARCH(BM$2,$BL60))</f>
        <v>0</v>
      </c>
      <c r="BN60" s="11" t="b">
        <f t="shared" si="26"/>
        <v>0</v>
      </c>
      <c r="BO60" s="11" t="b">
        <f t="shared" si="26"/>
        <v>0</v>
      </c>
      <c r="BP60" s="11" t="b">
        <f t="shared" si="26"/>
        <v>0</v>
      </c>
      <c r="BQ60" s="11" t="b">
        <f t="shared" si="17"/>
        <v>0</v>
      </c>
      <c r="BR60" s="11" t="b">
        <f t="shared" si="17"/>
        <v>0</v>
      </c>
      <c r="BS60" s="5" t="s">
        <v>1061</v>
      </c>
      <c r="BT60" s="5" t="s">
        <v>1070</v>
      </c>
      <c r="BU60" s="11" t="b">
        <f t="shared" si="9"/>
        <v>0</v>
      </c>
      <c r="BV60" s="11" t="b">
        <f t="shared" si="10"/>
        <v>1</v>
      </c>
      <c r="BW60" s="11" t="b">
        <f t="shared" si="25"/>
        <v>1</v>
      </c>
      <c r="BX60" s="11" t="b">
        <f t="shared" si="25"/>
        <v>0</v>
      </c>
      <c r="BY60" s="11" t="b">
        <f t="shared" si="25"/>
        <v>0</v>
      </c>
      <c r="BZ60" s="11" t="b">
        <f t="shared" si="25"/>
        <v>0</v>
      </c>
      <c r="CA60" s="11" t="b">
        <f t="shared" si="25"/>
        <v>0</v>
      </c>
      <c r="CB60" s="11" t="b">
        <f t="shared" si="25"/>
        <v>0</v>
      </c>
      <c r="CC60" s="11" t="b">
        <f t="shared" si="25"/>
        <v>0</v>
      </c>
      <c r="CD60" s="11" t="b">
        <f t="shared" si="25"/>
        <v>0</v>
      </c>
      <c r="CE60" s="11" t="b">
        <f t="shared" si="25"/>
        <v>0</v>
      </c>
      <c r="CF60" s="11" t="b">
        <f t="shared" si="25"/>
        <v>0</v>
      </c>
      <c r="CG60" s="11" t="b">
        <f t="shared" si="25"/>
        <v>0</v>
      </c>
      <c r="CH60" s="11" t="b">
        <f t="shared" si="25"/>
        <v>0</v>
      </c>
      <c r="CI60" s="11" t="b">
        <f t="shared" si="25"/>
        <v>0</v>
      </c>
      <c r="CJ60" s="11" t="b">
        <f t="shared" si="24"/>
        <v>0</v>
      </c>
      <c r="CK60" s="11" t="b">
        <f t="shared" si="21"/>
        <v>0</v>
      </c>
      <c r="CL60" s="11" t="b">
        <f t="shared" si="14"/>
        <v>0</v>
      </c>
    </row>
    <row r="61" spans="1:91">
      <c r="A61" t="s">
        <v>603</v>
      </c>
      <c r="B61" t="s">
        <v>604</v>
      </c>
      <c r="C61" t="s">
        <v>562</v>
      </c>
      <c r="D61" t="s">
        <v>70</v>
      </c>
      <c r="E61" t="s">
        <v>55</v>
      </c>
      <c r="F61" t="s">
        <v>56</v>
      </c>
      <c r="G61" t="s">
        <v>72</v>
      </c>
      <c r="H61" t="s">
        <v>254</v>
      </c>
      <c r="I61" t="str">
        <f t="shared" si="5"/>
        <v>Poland</v>
      </c>
      <c r="J61" t="s">
        <v>59</v>
      </c>
      <c r="K61" t="s">
        <v>444</v>
      </c>
      <c r="L61">
        <v>3</v>
      </c>
      <c r="M61">
        <v>2</v>
      </c>
      <c r="N61">
        <v>3</v>
      </c>
      <c r="O61">
        <v>4</v>
      </c>
      <c r="P61">
        <v>4</v>
      </c>
      <c r="Q61">
        <v>5</v>
      </c>
      <c r="R61">
        <v>3</v>
      </c>
      <c r="S61">
        <v>0</v>
      </c>
      <c r="U61">
        <v>6</v>
      </c>
      <c r="V61">
        <v>5</v>
      </c>
      <c r="W61">
        <v>4</v>
      </c>
      <c r="X61">
        <v>5</v>
      </c>
      <c r="Y61">
        <v>4</v>
      </c>
      <c r="Z61">
        <v>5</v>
      </c>
      <c r="AA61">
        <v>6</v>
      </c>
      <c r="AB61">
        <v>4</v>
      </c>
      <c r="AC61">
        <v>1</v>
      </c>
      <c r="AD61">
        <v>5</v>
      </c>
      <c r="AE61" s="35">
        <v>5</v>
      </c>
      <c r="AF61">
        <v>5</v>
      </c>
      <c r="AG61">
        <v>6</v>
      </c>
      <c r="AH61">
        <v>6</v>
      </c>
      <c r="AI61">
        <v>6</v>
      </c>
      <c r="AJ61">
        <v>6</v>
      </c>
      <c r="AK61">
        <v>4</v>
      </c>
      <c r="AL61">
        <v>3</v>
      </c>
      <c r="AM61">
        <v>6</v>
      </c>
      <c r="AN61">
        <v>6</v>
      </c>
      <c r="AO61">
        <v>6</v>
      </c>
      <c r="AP61">
        <v>6</v>
      </c>
      <c r="AQ61">
        <v>6</v>
      </c>
      <c r="AR61">
        <v>6</v>
      </c>
      <c r="AS61">
        <v>2</v>
      </c>
      <c r="AT61">
        <f t="shared" si="19"/>
        <v>5.125</v>
      </c>
      <c r="AU61">
        <f t="shared" si="6"/>
        <v>1</v>
      </c>
      <c r="AV61">
        <f t="shared" si="20"/>
        <v>4.75</v>
      </c>
      <c r="AW61">
        <f t="shared" si="7"/>
        <v>1</v>
      </c>
      <c r="AX61" t="s">
        <v>282</v>
      </c>
      <c r="AY61" t="s">
        <v>367</v>
      </c>
      <c r="AZ61" t="s">
        <v>368</v>
      </c>
      <c r="BA61">
        <v>0</v>
      </c>
      <c r="BB61">
        <v>2</v>
      </c>
      <c r="BC61">
        <f t="shared" si="2"/>
        <v>2</v>
      </c>
      <c r="BD61">
        <v>1</v>
      </c>
      <c r="BE61">
        <v>2</v>
      </c>
      <c r="BF61">
        <f t="shared" si="8"/>
        <v>1</v>
      </c>
      <c r="BG61" t="s">
        <v>292</v>
      </c>
      <c r="BH61" t="s">
        <v>286</v>
      </c>
      <c r="BI61" s="1">
        <v>9.3055555555555548E-3</v>
      </c>
      <c r="BJ61" t="s">
        <v>605</v>
      </c>
      <c r="BK61" s="5" t="s">
        <v>1051</v>
      </c>
      <c r="BM61" s="11" t="b">
        <f t="shared" si="26"/>
        <v>0</v>
      </c>
      <c r="BN61" s="11" t="b">
        <f t="shared" si="26"/>
        <v>0</v>
      </c>
      <c r="BO61" s="11" t="b">
        <f t="shared" si="26"/>
        <v>0</v>
      </c>
      <c r="BP61" s="11" t="b">
        <f t="shared" si="26"/>
        <v>0</v>
      </c>
      <c r="BQ61" s="11" t="b">
        <f t="shared" si="17"/>
        <v>0</v>
      </c>
      <c r="BR61" s="11" t="b">
        <f t="shared" si="17"/>
        <v>0</v>
      </c>
      <c r="BS61" s="5" t="s">
        <v>1071</v>
      </c>
      <c r="BU61" s="11" t="b">
        <f t="shared" si="9"/>
        <v>0</v>
      </c>
      <c r="BV61" s="11" t="b">
        <f t="shared" si="10"/>
        <v>0</v>
      </c>
      <c r="BW61" s="11" t="b">
        <f t="shared" si="25"/>
        <v>0</v>
      </c>
      <c r="BX61" s="11" t="b">
        <f t="shared" si="25"/>
        <v>0</v>
      </c>
      <c r="BY61" s="11" t="b">
        <f t="shared" si="25"/>
        <v>0</v>
      </c>
      <c r="BZ61" s="11" t="b">
        <f t="shared" si="25"/>
        <v>0</v>
      </c>
      <c r="CA61" s="11" t="b">
        <f t="shared" si="25"/>
        <v>0</v>
      </c>
      <c r="CB61" s="11" t="b">
        <f t="shared" si="25"/>
        <v>0</v>
      </c>
      <c r="CC61" s="11" t="b">
        <f t="shared" si="25"/>
        <v>1</v>
      </c>
      <c r="CD61" s="11" t="b">
        <f t="shared" si="25"/>
        <v>0</v>
      </c>
      <c r="CE61" s="11" t="b">
        <f t="shared" si="25"/>
        <v>0</v>
      </c>
      <c r="CF61" s="11" t="b">
        <f t="shared" si="25"/>
        <v>0</v>
      </c>
      <c r="CG61" s="11" t="b">
        <f t="shared" si="25"/>
        <v>0</v>
      </c>
      <c r="CH61" s="11" t="b">
        <f t="shared" si="25"/>
        <v>0</v>
      </c>
      <c r="CI61" s="11" t="b">
        <f t="shared" si="25"/>
        <v>0</v>
      </c>
      <c r="CJ61" s="11" t="b">
        <f t="shared" si="24"/>
        <v>0</v>
      </c>
      <c r="CK61" s="11" t="b">
        <f t="shared" si="21"/>
        <v>0</v>
      </c>
      <c r="CL61" s="11" t="b">
        <f t="shared" si="14"/>
        <v>0</v>
      </c>
      <c r="CM61" t="s">
        <v>92</v>
      </c>
    </row>
    <row r="62" spans="1:91">
      <c r="A62" t="s">
        <v>606</v>
      </c>
      <c r="B62" t="s">
        <v>607</v>
      </c>
      <c r="C62" t="s">
        <v>562</v>
      </c>
      <c r="D62" t="s">
        <v>54</v>
      </c>
      <c r="E62" t="s">
        <v>71</v>
      </c>
      <c r="F62" t="s">
        <v>116</v>
      </c>
      <c r="G62" t="s">
        <v>72</v>
      </c>
      <c r="H62" t="s">
        <v>608</v>
      </c>
      <c r="I62" t="str">
        <f t="shared" si="5"/>
        <v>greece</v>
      </c>
      <c r="J62" t="s">
        <v>74</v>
      </c>
      <c r="K62" t="s">
        <v>60</v>
      </c>
      <c r="L62">
        <v>3</v>
      </c>
      <c r="M62">
        <v>4</v>
      </c>
      <c r="N62">
        <v>3</v>
      </c>
      <c r="O62">
        <v>3</v>
      </c>
      <c r="P62">
        <v>5</v>
      </c>
      <c r="Q62">
        <v>4</v>
      </c>
      <c r="R62">
        <v>5</v>
      </c>
      <c r="S62">
        <v>0</v>
      </c>
      <c r="U62">
        <v>4</v>
      </c>
      <c r="V62">
        <v>6</v>
      </c>
      <c r="W62">
        <v>6</v>
      </c>
      <c r="X62">
        <v>6</v>
      </c>
      <c r="Y62">
        <v>6</v>
      </c>
      <c r="Z62">
        <v>6</v>
      </c>
      <c r="AA62">
        <v>6</v>
      </c>
      <c r="AB62">
        <v>5</v>
      </c>
      <c r="AC62">
        <v>1</v>
      </c>
      <c r="AD62">
        <v>5</v>
      </c>
      <c r="AE62" s="35">
        <v>6</v>
      </c>
      <c r="AF62">
        <v>6</v>
      </c>
      <c r="AG62">
        <v>6</v>
      </c>
      <c r="AH62">
        <v>6</v>
      </c>
      <c r="AI62">
        <v>6</v>
      </c>
      <c r="AJ62">
        <v>6</v>
      </c>
      <c r="AK62">
        <v>6</v>
      </c>
      <c r="AL62">
        <v>6</v>
      </c>
      <c r="AM62">
        <v>6</v>
      </c>
      <c r="AN62">
        <v>6</v>
      </c>
      <c r="AO62">
        <v>6</v>
      </c>
      <c r="AP62">
        <v>6</v>
      </c>
      <c r="AQ62">
        <v>6</v>
      </c>
      <c r="AR62">
        <v>6</v>
      </c>
      <c r="AS62">
        <v>4</v>
      </c>
      <c r="AT62">
        <f t="shared" si="19"/>
        <v>6</v>
      </c>
      <c r="AU62">
        <f t="shared" si="6"/>
        <v>1</v>
      </c>
      <c r="AV62">
        <f t="shared" si="20"/>
        <v>5.75</v>
      </c>
      <c r="AW62">
        <f t="shared" si="7"/>
        <v>1</v>
      </c>
      <c r="AX62" t="s">
        <v>282</v>
      </c>
      <c r="AY62" t="s">
        <v>609</v>
      </c>
      <c r="AZ62" t="s">
        <v>610</v>
      </c>
      <c r="BA62">
        <v>0</v>
      </c>
      <c r="BB62">
        <v>2</v>
      </c>
      <c r="BC62">
        <f t="shared" si="2"/>
        <v>2</v>
      </c>
      <c r="BD62">
        <v>1</v>
      </c>
      <c r="BE62">
        <v>2</v>
      </c>
      <c r="BF62">
        <f t="shared" si="8"/>
        <v>1</v>
      </c>
      <c r="BG62" t="s">
        <v>292</v>
      </c>
      <c r="BH62" t="s">
        <v>286</v>
      </c>
      <c r="BI62" t="s">
        <v>611</v>
      </c>
      <c r="BJ62" t="s">
        <v>612</v>
      </c>
      <c r="BK62" s="5" t="s">
        <v>736</v>
      </c>
      <c r="BL62" s="5" t="s">
        <v>1151</v>
      </c>
      <c r="BM62" s="11" t="b">
        <f t="shared" si="26"/>
        <v>0</v>
      </c>
      <c r="BN62" s="11" t="b">
        <f t="shared" si="26"/>
        <v>1</v>
      </c>
      <c r="BO62" s="11" t="b">
        <f t="shared" si="26"/>
        <v>0</v>
      </c>
      <c r="BP62" s="11" t="b">
        <f t="shared" si="26"/>
        <v>0</v>
      </c>
      <c r="BQ62" s="11" t="b">
        <f t="shared" si="17"/>
        <v>0</v>
      </c>
      <c r="BR62" s="11" t="b">
        <f t="shared" si="17"/>
        <v>0</v>
      </c>
      <c r="BU62" s="11" t="b">
        <f t="shared" si="9"/>
        <v>0</v>
      </c>
      <c r="BV62" s="11" t="b">
        <f t="shared" si="10"/>
        <v>0</v>
      </c>
      <c r="BW62" s="11" t="b">
        <f t="shared" si="25"/>
        <v>0</v>
      </c>
      <c r="BX62" s="11" t="b">
        <f t="shared" si="25"/>
        <v>0</v>
      </c>
      <c r="BY62" s="11" t="b">
        <f t="shared" si="25"/>
        <v>0</v>
      </c>
      <c r="BZ62" s="11" t="b">
        <f t="shared" si="25"/>
        <v>0</v>
      </c>
      <c r="CA62" s="11" t="b">
        <f t="shared" si="25"/>
        <v>0</v>
      </c>
      <c r="CB62" s="11" t="b">
        <f t="shared" si="25"/>
        <v>0</v>
      </c>
      <c r="CC62" s="11" t="b">
        <f t="shared" si="25"/>
        <v>0</v>
      </c>
      <c r="CD62" s="11" t="b">
        <f t="shared" si="25"/>
        <v>0</v>
      </c>
      <c r="CE62" s="11" t="b">
        <f t="shared" si="25"/>
        <v>0</v>
      </c>
      <c r="CF62" s="11" t="b">
        <f t="shared" si="25"/>
        <v>0</v>
      </c>
      <c r="CG62" s="11" t="b">
        <f t="shared" si="25"/>
        <v>0</v>
      </c>
      <c r="CH62" s="11" t="b">
        <f t="shared" si="25"/>
        <v>0</v>
      </c>
      <c r="CI62" s="11" t="b">
        <f t="shared" si="25"/>
        <v>0</v>
      </c>
      <c r="CJ62" s="11" t="b">
        <f t="shared" si="24"/>
        <v>0</v>
      </c>
      <c r="CK62" s="11" t="b">
        <f t="shared" si="21"/>
        <v>0</v>
      </c>
      <c r="CL62" s="11" t="b">
        <f t="shared" si="14"/>
        <v>0</v>
      </c>
    </row>
    <row r="63" spans="1:91">
      <c r="A63" t="s">
        <v>613</v>
      </c>
      <c r="B63" t="s">
        <v>614</v>
      </c>
      <c r="C63" t="s">
        <v>562</v>
      </c>
      <c r="D63" t="s">
        <v>54</v>
      </c>
      <c r="E63" t="s">
        <v>144</v>
      </c>
      <c r="F63" t="s">
        <v>116</v>
      </c>
      <c r="G63" t="s">
        <v>57</v>
      </c>
      <c r="H63" t="s">
        <v>254</v>
      </c>
      <c r="I63" t="str">
        <f t="shared" si="5"/>
        <v>Poland</v>
      </c>
      <c r="J63" t="s">
        <v>59</v>
      </c>
      <c r="K63" t="s">
        <v>60</v>
      </c>
      <c r="L63">
        <v>3</v>
      </c>
      <c r="M63">
        <v>1</v>
      </c>
      <c r="N63">
        <v>3</v>
      </c>
      <c r="O63">
        <v>2</v>
      </c>
      <c r="P63">
        <v>1</v>
      </c>
      <c r="Q63">
        <v>3</v>
      </c>
      <c r="R63">
        <v>1</v>
      </c>
      <c r="S63">
        <v>0</v>
      </c>
      <c r="U63">
        <v>6</v>
      </c>
      <c r="V63">
        <v>6</v>
      </c>
      <c r="W63">
        <v>6</v>
      </c>
      <c r="X63">
        <v>4</v>
      </c>
      <c r="Y63">
        <v>4</v>
      </c>
      <c r="Z63">
        <v>6</v>
      </c>
      <c r="AA63">
        <v>6</v>
      </c>
      <c r="AB63">
        <v>5</v>
      </c>
      <c r="AC63">
        <v>2</v>
      </c>
      <c r="AD63">
        <v>4</v>
      </c>
      <c r="AE63" s="35">
        <v>5</v>
      </c>
      <c r="AF63">
        <v>3</v>
      </c>
      <c r="AG63">
        <v>4</v>
      </c>
      <c r="AH63">
        <v>4</v>
      </c>
      <c r="AI63">
        <v>4</v>
      </c>
      <c r="AJ63">
        <v>4</v>
      </c>
      <c r="AK63">
        <v>4</v>
      </c>
      <c r="AL63">
        <v>4</v>
      </c>
      <c r="AM63">
        <v>4</v>
      </c>
      <c r="AN63">
        <v>2</v>
      </c>
      <c r="AO63">
        <v>3</v>
      </c>
      <c r="AP63">
        <v>4</v>
      </c>
      <c r="AQ63">
        <v>4</v>
      </c>
      <c r="AR63">
        <v>6</v>
      </c>
      <c r="AS63">
        <v>2</v>
      </c>
      <c r="AT63">
        <f t="shared" si="19"/>
        <v>4</v>
      </c>
      <c r="AU63">
        <f t="shared" si="6"/>
        <v>1</v>
      </c>
      <c r="AV63">
        <f t="shared" si="20"/>
        <v>5.125</v>
      </c>
      <c r="AW63">
        <f t="shared" si="7"/>
        <v>1</v>
      </c>
      <c r="AX63" t="s">
        <v>145</v>
      </c>
      <c r="AY63" t="s">
        <v>615</v>
      </c>
      <c r="AZ63" t="s">
        <v>616</v>
      </c>
      <c r="BA63">
        <v>1</v>
      </c>
      <c r="BC63">
        <f t="shared" si="2"/>
        <v>1</v>
      </c>
      <c r="BD63">
        <v>1</v>
      </c>
      <c r="BE63">
        <v>1</v>
      </c>
      <c r="BF63">
        <f t="shared" si="8"/>
        <v>0</v>
      </c>
      <c r="BG63" t="s">
        <v>453</v>
      </c>
      <c r="BH63" t="s">
        <v>149</v>
      </c>
      <c r="BI63" s="1">
        <v>1.9444444444444442E-3</v>
      </c>
      <c r="BK63" s="5" t="s">
        <v>1041</v>
      </c>
      <c r="BM63" s="11" t="b">
        <f t="shared" si="26"/>
        <v>0</v>
      </c>
      <c r="BN63" s="11" t="b">
        <f t="shared" si="26"/>
        <v>0</v>
      </c>
      <c r="BO63" s="11" t="b">
        <f t="shared" si="26"/>
        <v>0</v>
      </c>
      <c r="BP63" s="11" t="b">
        <f t="shared" si="26"/>
        <v>0</v>
      </c>
      <c r="BQ63" s="11" t="b">
        <f t="shared" si="17"/>
        <v>0</v>
      </c>
      <c r="BR63" s="11" t="b">
        <f t="shared" si="17"/>
        <v>0</v>
      </c>
      <c r="BU63" s="11" t="b">
        <f t="shared" si="9"/>
        <v>0</v>
      </c>
      <c r="BV63" s="11" t="b">
        <f t="shared" si="10"/>
        <v>0</v>
      </c>
      <c r="BW63" s="11" t="b">
        <f t="shared" si="25"/>
        <v>0</v>
      </c>
      <c r="BX63" s="11" t="b">
        <f t="shared" si="25"/>
        <v>0</v>
      </c>
      <c r="BY63" s="11" t="b">
        <f t="shared" si="25"/>
        <v>0</v>
      </c>
      <c r="BZ63" s="11" t="b">
        <f t="shared" si="25"/>
        <v>0</v>
      </c>
      <c r="CA63" s="11" t="b">
        <f t="shared" si="25"/>
        <v>0</v>
      </c>
      <c r="CB63" s="11" t="b">
        <f t="shared" si="25"/>
        <v>0</v>
      </c>
      <c r="CC63" s="11" t="b">
        <f t="shared" si="25"/>
        <v>0</v>
      </c>
      <c r="CD63" s="11" t="b">
        <f t="shared" si="25"/>
        <v>0</v>
      </c>
      <c r="CE63" s="11" t="b">
        <f t="shared" si="25"/>
        <v>0</v>
      </c>
      <c r="CF63" s="11" t="b">
        <f t="shared" si="25"/>
        <v>0</v>
      </c>
      <c r="CG63" s="11" t="b">
        <f t="shared" si="25"/>
        <v>0</v>
      </c>
      <c r="CH63" s="11" t="b">
        <f t="shared" si="25"/>
        <v>0</v>
      </c>
      <c r="CI63" s="11" t="b">
        <f t="shared" si="25"/>
        <v>0</v>
      </c>
      <c r="CJ63" s="11" t="b">
        <f t="shared" si="24"/>
        <v>0</v>
      </c>
      <c r="CK63" s="11" t="b">
        <f t="shared" si="21"/>
        <v>0</v>
      </c>
      <c r="CL63" s="11" t="b">
        <f t="shared" si="14"/>
        <v>0</v>
      </c>
    </row>
    <row r="64" spans="1:91">
      <c r="A64" t="s">
        <v>617</v>
      </c>
      <c r="B64" t="s">
        <v>618</v>
      </c>
      <c r="C64" t="s">
        <v>562</v>
      </c>
      <c r="D64" t="s">
        <v>54</v>
      </c>
      <c r="E64" t="s">
        <v>82</v>
      </c>
      <c r="F64" t="s">
        <v>116</v>
      </c>
      <c r="G64" t="s">
        <v>57</v>
      </c>
      <c r="H64" t="s">
        <v>58</v>
      </c>
      <c r="I64" t="str">
        <f t="shared" si="5"/>
        <v>Portugal</v>
      </c>
      <c r="J64" t="s">
        <v>59</v>
      </c>
      <c r="K64" t="s">
        <v>60</v>
      </c>
      <c r="L64">
        <v>0</v>
      </c>
      <c r="M64">
        <v>3</v>
      </c>
      <c r="N64">
        <v>0</v>
      </c>
      <c r="O64">
        <v>2</v>
      </c>
      <c r="P64">
        <v>0</v>
      </c>
      <c r="Q64">
        <v>3</v>
      </c>
      <c r="R64">
        <v>2</v>
      </c>
      <c r="S64">
        <v>0</v>
      </c>
      <c r="U64">
        <v>5</v>
      </c>
      <c r="V64">
        <v>2</v>
      </c>
      <c r="W64">
        <v>5</v>
      </c>
      <c r="X64">
        <v>6</v>
      </c>
      <c r="Y64">
        <v>6</v>
      </c>
      <c r="Z64">
        <v>5</v>
      </c>
      <c r="AA64">
        <v>6</v>
      </c>
      <c r="AB64">
        <v>2</v>
      </c>
      <c r="AC64">
        <v>4</v>
      </c>
      <c r="AD64">
        <v>2</v>
      </c>
      <c r="AE64" s="35">
        <v>0</v>
      </c>
      <c r="AF64">
        <v>5</v>
      </c>
      <c r="AG64">
        <v>2</v>
      </c>
      <c r="AH64">
        <v>1</v>
      </c>
      <c r="AI64">
        <v>6</v>
      </c>
      <c r="AJ64">
        <v>1</v>
      </c>
      <c r="AK64">
        <v>5</v>
      </c>
      <c r="AL64">
        <v>4</v>
      </c>
      <c r="AM64">
        <v>0</v>
      </c>
      <c r="AN64">
        <v>0</v>
      </c>
      <c r="AO64">
        <v>0</v>
      </c>
      <c r="AP64">
        <v>0</v>
      </c>
      <c r="AQ64">
        <v>1</v>
      </c>
      <c r="AR64">
        <v>6</v>
      </c>
      <c r="AS64">
        <v>0</v>
      </c>
      <c r="AT64">
        <f t="shared" si="19"/>
        <v>3</v>
      </c>
      <c r="AU64">
        <f t="shared" si="6"/>
        <v>0</v>
      </c>
      <c r="AV64">
        <f t="shared" si="20"/>
        <v>4.25</v>
      </c>
      <c r="AW64">
        <f t="shared" si="7"/>
        <v>1</v>
      </c>
      <c r="AX64" t="s">
        <v>297</v>
      </c>
      <c r="AY64" t="s">
        <v>619</v>
      </c>
      <c r="AZ64" t="s">
        <v>620</v>
      </c>
      <c r="BA64">
        <v>0</v>
      </c>
      <c r="BB64">
        <v>0</v>
      </c>
      <c r="BC64">
        <f t="shared" si="2"/>
        <v>0</v>
      </c>
      <c r="BD64">
        <v>2</v>
      </c>
      <c r="BE64">
        <v>5</v>
      </c>
      <c r="BF64">
        <f t="shared" si="8"/>
        <v>1</v>
      </c>
      <c r="BG64" t="s">
        <v>621</v>
      </c>
      <c r="BH64" t="s">
        <v>622</v>
      </c>
      <c r="BI64" s="1">
        <v>5.3356481481481484E-3</v>
      </c>
      <c r="BJ64" t="s">
        <v>623</v>
      </c>
      <c r="BK64" s="5" t="s">
        <v>736</v>
      </c>
      <c r="BL64" s="5" t="s">
        <v>1154</v>
      </c>
      <c r="BM64" s="11" t="b">
        <f t="shared" si="26"/>
        <v>0</v>
      </c>
      <c r="BN64" s="11" t="b">
        <f t="shared" si="26"/>
        <v>0</v>
      </c>
      <c r="BO64" s="11" t="b">
        <f t="shared" si="26"/>
        <v>0</v>
      </c>
      <c r="BP64" s="11" t="b">
        <f t="shared" si="26"/>
        <v>0</v>
      </c>
      <c r="BQ64" s="11" t="b">
        <f t="shared" si="17"/>
        <v>0</v>
      </c>
      <c r="BR64" s="11" t="b">
        <f t="shared" si="17"/>
        <v>0</v>
      </c>
      <c r="BS64" s="5" t="s">
        <v>1066</v>
      </c>
      <c r="BU64" s="11" t="b">
        <f t="shared" si="9"/>
        <v>1</v>
      </c>
      <c r="BV64" s="11" t="b">
        <f t="shared" si="10"/>
        <v>0</v>
      </c>
      <c r="BW64" s="11" t="b">
        <f t="shared" si="25"/>
        <v>0</v>
      </c>
      <c r="BX64" s="11" t="b">
        <f t="shared" si="25"/>
        <v>0</v>
      </c>
      <c r="BY64" s="11" t="b">
        <f t="shared" si="25"/>
        <v>0</v>
      </c>
      <c r="BZ64" s="11" t="b">
        <f t="shared" si="25"/>
        <v>0</v>
      </c>
      <c r="CA64" s="11" t="b">
        <f t="shared" si="25"/>
        <v>0</v>
      </c>
      <c r="CB64" s="11" t="b">
        <f t="shared" si="25"/>
        <v>0</v>
      </c>
      <c r="CC64" s="11" t="b">
        <f t="shared" si="25"/>
        <v>1</v>
      </c>
      <c r="CD64" s="11" t="b">
        <f t="shared" si="25"/>
        <v>0</v>
      </c>
      <c r="CE64" s="11" t="b">
        <f t="shared" si="25"/>
        <v>0</v>
      </c>
      <c r="CF64" s="11" t="b">
        <f t="shared" si="25"/>
        <v>0</v>
      </c>
      <c r="CG64" s="11" t="b">
        <f t="shared" si="25"/>
        <v>0</v>
      </c>
      <c r="CH64" s="11" t="b">
        <f t="shared" si="25"/>
        <v>0</v>
      </c>
      <c r="CI64" s="11" t="b">
        <f t="shared" si="25"/>
        <v>0</v>
      </c>
      <c r="CJ64" s="11" t="b">
        <f t="shared" si="24"/>
        <v>0</v>
      </c>
      <c r="CK64" s="11" t="b">
        <f t="shared" si="21"/>
        <v>0</v>
      </c>
      <c r="CL64" s="11" t="b">
        <f t="shared" si="14"/>
        <v>0</v>
      </c>
      <c r="CM64" t="s">
        <v>624</v>
      </c>
    </row>
    <row r="65" spans="1:91">
      <c r="A65" t="s">
        <v>625</v>
      </c>
      <c r="B65" t="s">
        <v>626</v>
      </c>
      <c r="C65" t="s">
        <v>562</v>
      </c>
      <c r="D65" t="s">
        <v>70</v>
      </c>
      <c r="E65" t="s">
        <v>71</v>
      </c>
      <c r="F65" t="s">
        <v>56</v>
      </c>
      <c r="G65" t="s">
        <v>96</v>
      </c>
      <c r="H65" t="s">
        <v>58</v>
      </c>
      <c r="I65" t="str">
        <f t="shared" si="5"/>
        <v>Portugal</v>
      </c>
      <c r="J65" t="s">
        <v>59</v>
      </c>
      <c r="K65" t="s">
        <v>60</v>
      </c>
      <c r="L65">
        <v>1</v>
      </c>
      <c r="M65">
        <v>5</v>
      </c>
      <c r="N65">
        <v>4</v>
      </c>
      <c r="O65">
        <v>3</v>
      </c>
      <c r="P65">
        <v>5</v>
      </c>
      <c r="Q65">
        <v>5</v>
      </c>
      <c r="R65">
        <v>2</v>
      </c>
      <c r="S65">
        <v>0</v>
      </c>
      <c r="U65">
        <v>5</v>
      </c>
      <c r="V65">
        <v>4</v>
      </c>
      <c r="W65">
        <v>5</v>
      </c>
      <c r="X65">
        <v>4</v>
      </c>
      <c r="Y65">
        <v>6</v>
      </c>
      <c r="Z65">
        <v>1</v>
      </c>
      <c r="AA65">
        <v>3</v>
      </c>
      <c r="AB65">
        <v>1</v>
      </c>
      <c r="AC65">
        <v>6</v>
      </c>
      <c r="AD65">
        <v>0</v>
      </c>
      <c r="AE65" s="35">
        <v>5</v>
      </c>
      <c r="AF65">
        <v>6</v>
      </c>
      <c r="AG65">
        <v>4</v>
      </c>
      <c r="AH65">
        <v>4</v>
      </c>
      <c r="AI65">
        <v>5</v>
      </c>
      <c r="AJ65">
        <v>6</v>
      </c>
      <c r="AK65">
        <v>0</v>
      </c>
      <c r="AL65">
        <v>0</v>
      </c>
      <c r="AM65">
        <v>6</v>
      </c>
      <c r="AN65">
        <v>6</v>
      </c>
      <c r="AO65">
        <v>6</v>
      </c>
      <c r="AP65">
        <v>6</v>
      </c>
      <c r="AQ65">
        <v>6</v>
      </c>
      <c r="AR65">
        <v>6</v>
      </c>
      <c r="AS65">
        <v>0</v>
      </c>
      <c r="AT65">
        <f t="shared" si="19"/>
        <v>3.75</v>
      </c>
      <c r="AU65">
        <f t="shared" si="6"/>
        <v>1</v>
      </c>
      <c r="AV65">
        <f t="shared" si="20"/>
        <v>3</v>
      </c>
      <c r="AW65">
        <f t="shared" si="7"/>
        <v>0</v>
      </c>
      <c r="AX65" t="s">
        <v>61</v>
      </c>
      <c r="AY65" t="s">
        <v>627</v>
      </c>
      <c r="AZ65" t="s">
        <v>628</v>
      </c>
      <c r="BA65">
        <v>2</v>
      </c>
      <c r="BC65">
        <f t="shared" si="2"/>
        <v>2</v>
      </c>
      <c r="BD65">
        <v>2</v>
      </c>
      <c r="BE65">
        <v>5</v>
      </c>
      <c r="BF65">
        <f t="shared" si="8"/>
        <v>1</v>
      </c>
      <c r="BG65" t="s">
        <v>629</v>
      </c>
      <c r="BH65" t="s">
        <v>630</v>
      </c>
      <c r="BI65" s="1">
        <v>1.1087962962962964E-2</v>
      </c>
      <c r="BJ65" t="s">
        <v>631</v>
      </c>
      <c r="BK65" s="5" t="s">
        <v>1042</v>
      </c>
      <c r="BM65" s="11" t="b">
        <f t="shared" si="26"/>
        <v>0</v>
      </c>
      <c r="BN65" s="11" t="b">
        <f t="shared" si="26"/>
        <v>0</v>
      </c>
      <c r="BO65" s="11" t="b">
        <f t="shared" si="26"/>
        <v>0</v>
      </c>
      <c r="BP65" s="11" t="b">
        <f t="shared" si="26"/>
        <v>0</v>
      </c>
      <c r="BQ65" s="11" t="b">
        <f t="shared" si="17"/>
        <v>0</v>
      </c>
      <c r="BR65" s="11" t="b">
        <f t="shared" si="17"/>
        <v>0</v>
      </c>
      <c r="BS65" s="5" t="s">
        <v>1047</v>
      </c>
      <c r="BT65" s="5" t="s">
        <v>1072</v>
      </c>
      <c r="BU65" s="11" t="b">
        <f t="shared" si="9"/>
        <v>0</v>
      </c>
      <c r="BV65" s="11" t="b">
        <f t="shared" si="10"/>
        <v>0</v>
      </c>
      <c r="BW65" s="11" t="b">
        <f t="shared" si="25"/>
        <v>1</v>
      </c>
      <c r="BX65" s="11" t="b">
        <f t="shared" si="25"/>
        <v>0</v>
      </c>
      <c r="BY65" s="11" t="b">
        <f t="shared" si="25"/>
        <v>0</v>
      </c>
      <c r="BZ65" s="11" t="b">
        <f t="shared" si="25"/>
        <v>0</v>
      </c>
      <c r="CA65" s="11" t="b">
        <f t="shared" si="25"/>
        <v>0</v>
      </c>
      <c r="CB65" s="11" t="b">
        <f t="shared" si="25"/>
        <v>0</v>
      </c>
      <c r="CC65" s="11" t="b">
        <f t="shared" si="25"/>
        <v>0</v>
      </c>
      <c r="CD65" s="11" t="b">
        <f t="shared" si="25"/>
        <v>0</v>
      </c>
      <c r="CE65" s="11" t="b">
        <f t="shared" si="25"/>
        <v>0</v>
      </c>
      <c r="CF65" s="11" t="b">
        <f t="shared" si="25"/>
        <v>0</v>
      </c>
      <c r="CG65" s="11" t="b">
        <f t="shared" si="25"/>
        <v>0</v>
      </c>
      <c r="CH65" s="11" t="b">
        <f t="shared" si="25"/>
        <v>0</v>
      </c>
      <c r="CI65" s="11" t="b">
        <f t="shared" si="25"/>
        <v>0</v>
      </c>
      <c r="CJ65" s="11" t="b">
        <f t="shared" si="24"/>
        <v>0</v>
      </c>
      <c r="CK65" s="11" t="b">
        <f t="shared" si="21"/>
        <v>0</v>
      </c>
      <c r="CL65" s="11" t="b">
        <f t="shared" si="14"/>
        <v>0</v>
      </c>
    </row>
    <row r="66" spans="1:91">
      <c r="A66" t="s">
        <v>632</v>
      </c>
      <c r="B66" t="s">
        <v>633</v>
      </c>
      <c r="C66" t="s">
        <v>562</v>
      </c>
      <c r="D66" t="s">
        <v>70</v>
      </c>
      <c r="E66" t="s">
        <v>71</v>
      </c>
      <c r="F66" t="s">
        <v>56</v>
      </c>
      <c r="G66" t="s">
        <v>72</v>
      </c>
      <c r="H66" t="s">
        <v>109</v>
      </c>
      <c r="I66" t="str">
        <f t="shared" si="5"/>
        <v>UK</v>
      </c>
      <c r="J66" t="s">
        <v>59</v>
      </c>
      <c r="K66" t="s">
        <v>98</v>
      </c>
      <c r="L66">
        <v>2</v>
      </c>
      <c r="M66">
        <v>3</v>
      </c>
      <c r="N66">
        <v>2</v>
      </c>
      <c r="O66">
        <v>3</v>
      </c>
      <c r="P66">
        <v>1</v>
      </c>
      <c r="Q66">
        <v>3</v>
      </c>
      <c r="R66">
        <v>5</v>
      </c>
      <c r="S66">
        <v>1</v>
      </c>
      <c r="T66">
        <v>2</v>
      </c>
      <c r="V66">
        <v>4</v>
      </c>
      <c r="W66">
        <v>4</v>
      </c>
      <c r="X66">
        <v>3</v>
      </c>
      <c r="Y66">
        <v>4</v>
      </c>
      <c r="Z66">
        <v>4</v>
      </c>
      <c r="AA66">
        <v>4</v>
      </c>
      <c r="AB66">
        <v>4</v>
      </c>
      <c r="AC66">
        <v>2</v>
      </c>
      <c r="AD66">
        <v>4</v>
      </c>
      <c r="AE66" s="35">
        <v>4</v>
      </c>
      <c r="AF66">
        <v>1</v>
      </c>
      <c r="AG66">
        <v>5</v>
      </c>
      <c r="AH66">
        <v>5</v>
      </c>
      <c r="AI66">
        <v>5</v>
      </c>
      <c r="AJ66">
        <v>4</v>
      </c>
      <c r="AK66">
        <v>3</v>
      </c>
      <c r="AL66">
        <v>4</v>
      </c>
      <c r="AM66">
        <v>2</v>
      </c>
      <c r="AN66">
        <v>4</v>
      </c>
      <c r="AO66">
        <v>4</v>
      </c>
      <c r="AP66">
        <v>4</v>
      </c>
      <c r="AQ66">
        <v>5</v>
      </c>
      <c r="AR66">
        <v>6</v>
      </c>
      <c r="AS66">
        <v>1</v>
      </c>
      <c r="AT66">
        <f t="shared" si="19"/>
        <v>3.875</v>
      </c>
      <c r="AU66">
        <f t="shared" si="6"/>
        <v>1</v>
      </c>
      <c r="AV66">
        <f t="shared" si="20"/>
        <v>3.875</v>
      </c>
      <c r="AW66">
        <f t="shared" si="7"/>
        <v>1</v>
      </c>
      <c r="AX66" t="s">
        <v>86</v>
      </c>
      <c r="AY66" t="s">
        <v>634</v>
      </c>
      <c r="AZ66" t="s">
        <v>635</v>
      </c>
      <c r="BA66">
        <v>0</v>
      </c>
      <c r="BB66">
        <v>1</v>
      </c>
      <c r="BC66">
        <f t="shared" si="2"/>
        <v>1</v>
      </c>
      <c r="BD66">
        <v>1</v>
      </c>
      <c r="BE66">
        <v>1</v>
      </c>
      <c r="BF66">
        <f t="shared" si="8"/>
        <v>0</v>
      </c>
      <c r="BG66" t="s">
        <v>106</v>
      </c>
      <c r="BH66" t="s">
        <v>90</v>
      </c>
      <c r="BI66" s="1">
        <v>5.115740740740741E-3</v>
      </c>
      <c r="BJ66" t="s">
        <v>636</v>
      </c>
      <c r="BK66" s="5" t="s">
        <v>736</v>
      </c>
      <c r="BL66" s="5" t="s">
        <v>1155</v>
      </c>
      <c r="BM66" s="11" t="b">
        <f t="shared" si="26"/>
        <v>0</v>
      </c>
      <c r="BN66" s="11" t="b">
        <f t="shared" si="26"/>
        <v>0</v>
      </c>
      <c r="BO66" s="11" t="b">
        <f t="shared" si="26"/>
        <v>0</v>
      </c>
      <c r="BP66" s="11" t="b">
        <f t="shared" si="26"/>
        <v>0</v>
      </c>
      <c r="BQ66" s="11" t="b">
        <f t="shared" si="17"/>
        <v>0</v>
      </c>
      <c r="BR66" s="11" t="b">
        <f t="shared" si="17"/>
        <v>0</v>
      </c>
      <c r="BU66" s="11" t="b">
        <f t="shared" si="9"/>
        <v>0</v>
      </c>
      <c r="BV66" s="11" t="b">
        <f t="shared" si="10"/>
        <v>0</v>
      </c>
      <c r="BW66" s="11" t="b">
        <f t="shared" si="25"/>
        <v>0</v>
      </c>
      <c r="BX66" s="11" t="b">
        <f t="shared" si="25"/>
        <v>0</v>
      </c>
      <c r="BY66" s="11" t="b">
        <f t="shared" si="25"/>
        <v>0</v>
      </c>
      <c r="BZ66" s="11" t="b">
        <f t="shared" si="25"/>
        <v>0</v>
      </c>
      <c r="CA66" s="11" t="b">
        <f t="shared" si="25"/>
        <v>0</v>
      </c>
      <c r="CB66" s="11" t="b">
        <f t="shared" si="25"/>
        <v>0</v>
      </c>
      <c r="CC66" s="11" t="b">
        <f t="shared" si="25"/>
        <v>0</v>
      </c>
      <c r="CD66" s="11" t="b">
        <f t="shared" si="25"/>
        <v>0</v>
      </c>
      <c r="CE66" s="11" t="b">
        <f t="shared" si="25"/>
        <v>0</v>
      </c>
      <c r="CF66" s="11" t="b">
        <f t="shared" si="25"/>
        <v>0</v>
      </c>
      <c r="CG66" s="11" t="b">
        <f t="shared" si="25"/>
        <v>0</v>
      </c>
      <c r="CH66" s="11" t="b">
        <f t="shared" si="25"/>
        <v>0</v>
      </c>
      <c r="CI66" s="11" t="b">
        <f t="shared" si="25"/>
        <v>0</v>
      </c>
      <c r="CJ66" s="11" t="b">
        <f t="shared" si="24"/>
        <v>0</v>
      </c>
      <c r="CK66" s="11" t="b">
        <f t="shared" si="21"/>
        <v>0</v>
      </c>
      <c r="CL66" s="11" t="b">
        <f t="shared" si="14"/>
        <v>0</v>
      </c>
      <c r="CM66" t="s">
        <v>637</v>
      </c>
    </row>
    <row r="67" spans="1:91">
      <c r="A67" t="s">
        <v>638</v>
      </c>
      <c r="B67" t="s">
        <v>639</v>
      </c>
      <c r="C67" t="s">
        <v>562</v>
      </c>
      <c r="D67" t="s">
        <v>54</v>
      </c>
      <c r="E67" t="s">
        <v>71</v>
      </c>
      <c r="F67" t="s">
        <v>56</v>
      </c>
      <c r="G67" t="s">
        <v>96</v>
      </c>
      <c r="H67" t="s">
        <v>640</v>
      </c>
      <c r="I67" t="str">
        <f t="shared" si="5"/>
        <v>Latvia</v>
      </c>
      <c r="J67" t="s">
        <v>74</v>
      </c>
      <c r="K67" t="s">
        <v>60</v>
      </c>
      <c r="L67">
        <v>1</v>
      </c>
      <c r="M67">
        <v>2</v>
      </c>
      <c r="N67">
        <v>4</v>
      </c>
      <c r="O67">
        <v>2</v>
      </c>
      <c r="P67">
        <v>4</v>
      </c>
      <c r="Q67">
        <v>4</v>
      </c>
      <c r="R67">
        <v>3</v>
      </c>
      <c r="S67">
        <v>0</v>
      </c>
      <c r="U67">
        <v>4</v>
      </c>
      <c r="V67">
        <v>0</v>
      </c>
      <c r="W67">
        <v>1</v>
      </c>
      <c r="X67">
        <v>2</v>
      </c>
      <c r="Y67">
        <v>4</v>
      </c>
      <c r="Z67">
        <v>4</v>
      </c>
      <c r="AA67">
        <v>5</v>
      </c>
      <c r="AB67">
        <v>2</v>
      </c>
      <c r="AC67">
        <v>5</v>
      </c>
      <c r="AD67">
        <v>1</v>
      </c>
      <c r="AE67" s="35">
        <v>0</v>
      </c>
      <c r="AF67">
        <v>0</v>
      </c>
      <c r="AG67">
        <v>0</v>
      </c>
      <c r="AH67">
        <v>0</v>
      </c>
      <c r="AI67">
        <v>4</v>
      </c>
      <c r="AJ67">
        <v>0</v>
      </c>
      <c r="AK67">
        <v>2</v>
      </c>
      <c r="AL67">
        <v>0</v>
      </c>
      <c r="AM67">
        <v>0</v>
      </c>
      <c r="AN67">
        <v>0</v>
      </c>
      <c r="AO67">
        <v>0</v>
      </c>
      <c r="AP67">
        <v>0</v>
      </c>
      <c r="AQ67">
        <v>0</v>
      </c>
      <c r="AR67">
        <v>6</v>
      </c>
      <c r="AS67">
        <v>1</v>
      </c>
      <c r="AT67">
        <f t="shared" ref="AT67:AT98" si="27">AVERAGE(AE67,AF67,AG67,AH67,AI67,AJ67,AK67,AL67)</f>
        <v>0.75</v>
      </c>
      <c r="AU67">
        <f t="shared" si="6"/>
        <v>0</v>
      </c>
      <c r="AV67">
        <f t="shared" ref="AV67:AV98" si="28">AVERAGE(AX69,V67,W67,X67:AB67,AD67)</f>
        <v>2.375</v>
      </c>
      <c r="AW67">
        <f t="shared" si="7"/>
        <v>0</v>
      </c>
      <c r="AX67" t="s">
        <v>341</v>
      </c>
      <c r="AY67" t="s">
        <v>110</v>
      </c>
      <c r="AZ67" t="s">
        <v>641</v>
      </c>
      <c r="BA67">
        <v>0</v>
      </c>
      <c r="BB67">
        <v>1</v>
      </c>
      <c r="BC67">
        <f t="shared" ref="BC67:BC113" si="29">IF(BB67="",BA67,BB67)</f>
        <v>1</v>
      </c>
      <c r="BD67">
        <v>1</v>
      </c>
      <c r="BE67">
        <v>5</v>
      </c>
      <c r="BF67">
        <f t="shared" si="8"/>
        <v>1</v>
      </c>
      <c r="BG67" t="s">
        <v>307</v>
      </c>
      <c r="BH67" t="s">
        <v>308</v>
      </c>
      <c r="BI67" s="1">
        <v>5.4629629629629637E-3</v>
      </c>
      <c r="BJ67" t="s">
        <v>642</v>
      </c>
      <c r="BK67" s="5" t="s">
        <v>1042</v>
      </c>
      <c r="BM67" s="11" t="b">
        <f t="shared" si="26"/>
        <v>0</v>
      </c>
      <c r="BN67" s="11" t="b">
        <f t="shared" si="26"/>
        <v>0</v>
      </c>
      <c r="BO67" s="11" t="b">
        <f t="shared" si="26"/>
        <v>0</v>
      </c>
      <c r="BP67" s="11" t="b">
        <f t="shared" si="26"/>
        <v>0</v>
      </c>
      <c r="BQ67" s="11" t="b">
        <f t="shared" si="17"/>
        <v>0</v>
      </c>
      <c r="BR67" s="11" t="b">
        <f t="shared" si="17"/>
        <v>0</v>
      </c>
      <c r="BS67" s="5" t="s">
        <v>1047</v>
      </c>
      <c r="BT67" s="5" t="s">
        <v>1073</v>
      </c>
      <c r="BU67" s="11" t="b">
        <f t="shared" si="9"/>
        <v>0</v>
      </c>
      <c r="BV67" s="11" t="b">
        <f t="shared" si="10"/>
        <v>0</v>
      </c>
      <c r="BW67" s="11" t="b">
        <f t="shared" si="25"/>
        <v>1</v>
      </c>
      <c r="BX67" s="11" t="b">
        <f t="shared" si="25"/>
        <v>0</v>
      </c>
      <c r="BY67" s="11" t="b">
        <f t="shared" si="25"/>
        <v>0</v>
      </c>
      <c r="BZ67" s="11" t="b">
        <f t="shared" si="25"/>
        <v>0</v>
      </c>
      <c r="CA67" s="11" t="b">
        <f t="shared" si="25"/>
        <v>0</v>
      </c>
      <c r="CB67" s="11" t="b">
        <f t="shared" si="25"/>
        <v>0</v>
      </c>
      <c r="CC67" s="11" t="b">
        <f t="shared" si="25"/>
        <v>0</v>
      </c>
      <c r="CD67" s="11" t="b">
        <f t="shared" si="25"/>
        <v>0</v>
      </c>
      <c r="CE67" s="11" t="b">
        <f t="shared" si="25"/>
        <v>0</v>
      </c>
      <c r="CF67" s="11" t="b">
        <f t="shared" si="25"/>
        <v>0</v>
      </c>
      <c r="CG67" s="11" t="b">
        <f t="shared" si="25"/>
        <v>0</v>
      </c>
      <c r="CH67" s="11" t="b">
        <f t="shared" si="25"/>
        <v>0</v>
      </c>
      <c r="CI67" s="11" t="b">
        <f t="shared" si="25"/>
        <v>0</v>
      </c>
      <c r="CJ67" s="11" t="b">
        <f t="shared" si="24"/>
        <v>0</v>
      </c>
      <c r="CK67" s="11" t="b">
        <f t="shared" si="21"/>
        <v>1</v>
      </c>
      <c r="CL67" s="11" t="b">
        <f t="shared" si="14"/>
        <v>0</v>
      </c>
    </row>
    <row r="68" spans="1:91">
      <c r="A68" t="s">
        <v>643</v>
      </c>
      <c r="B68" t="s">
        <v>644</v>
      </c>
      <c r="C68" t="s">
        <v>562</v>
      </c>
      <c r="D68" t="s">
        <v>54</v>
      </c>
      <c r="E68" t="s">
        <v>55</v>
      </c>
      <c r="F68" t="s">
        <v>56</v>
      </c>
      <c r="G68" t="s">
        <v>96</v>
      </c>
      <c r="H68" t="s">
        <v>383</v>
      </c>
      <c r="I68" t="str">
        <f t="shared" ref="I68:I131" si="30">H68</f>
        <v>Belgium</v>
      </c>
      <c r="J68" t="s">
        <v>74</v>
      </c>
      <c r="K68" t="s">
        <v>60</v>
      </c>
      <c r="L68">
        <v>5</v>
      </c>
      <c r="M68">
        <v>1</v>
      </c>
      <c r="N68">
        <v>5</v>
      </c>
      <c r="O68">
        <v>1</v>
      </c>
      <c r="P68">
        <v>4</v>
      </c>
      <c r="Q68">
        <v>4</v>
      </c>
      <c r="R68">
        <v>5</v>
      </c>
      <c r="S68">
        <v>0</v>
      </c>
      <c r="U68">
        <v>4</v>
      </c>
      <c r="V68">
        <v>5</v>
      </c>
      <c r="W68">
        <v>5</v>
      </c>
      <c r="X68">
        <v>5</v>
      </c>
      <c r="Y68">
        <v>6</v>
      </c>
      <c r="Z68">
        <v>5</v>
      </c>
      <c r="AA68">
        <v>6</v>
      </c>
      <c r="AB68">
        <v>5</v>
      </c>
      <c r="AC68">
        <v>1</v>
      </c>
      <c r="AD68">
        <v>5</v>
      </c>
      <c r="AE68" s="35">
        <v>4</v>
      </c>
      <c r="AF68">
        <v>5</v>
      </c>
      <c r="AG68">
        <v>5</v>
      </c>
      <c r="AH68">
        <v>3</v>
      </c>
      <c r="AI68">
        <v>5</v>
      </c>
      <c r="AJ68">
        <v>5</v>
      </c>
      <c r="AK68">
        <v>4</v>
      </c>
      <c r="AL68">
        <v>3</v>
      </c>
      <c r="AM68">
        <v>4</v>
      </c>
      <c r="AN68">
        <v>4</v>
      </c>
      <c r="AO68">
        <v>4</v>
      </c>
      <c r="AP68">
        <v>4</v>
      </c>
      <c r="AQ68">
        <v>4</v>
      </c>
      <c r="AR68">
        <v>6</v>
      </c>
      <c r="AS68">
        <v>1</v>
      </c>
      <c r="AT68">
        <f t="shared" si="27"/>
        <v>4.25</v>
      </c>
      <c r="AU68">
        <f t="shared" ref="AU68:AU131" si="31">IF(AT68&gt;3,1,0)</f>
        <v>1</v>
      </c>
      <c r="AV68">
        <f t="shared" si="28"/>
        <v>5.25</v>
      </c>
      <c r="AW68">
        <f t="shared" ref="AW68:AW131" si="32">IF(AV68&gt;3, 1, 0)</f>
        <v>1</v>
      </c>
      <c r="AX68" t="s">
        <v>282</v>
      </c>
      <c r="AY68" t="s">
        <v>645</v>
      </c>
      <c r="AZ68" t="s">
        <v>646</v>
      </c>
      <c r="BA68">
        <v>2</v>
      </c>
      <c r="BC68">
        <f t="shared" si="29"/>
        <v>2</v>
      </c>
      <c r="BD68">
        <v>2</v>
      </c>
      <c r="BE68">
        <v>3</v>
      </c>
      <c r="BF68">
        <f t="shared" ref="BF68:BF131" si="33">IF(BE68=1,0,1)</f>
        <v>1</v>
      </c>
      <c r="BG68" t="s">
        <v>647</v>
      </c>
      <c r="BH68" t="s">
        <v>601</v>
      </c>
      <c r="BI68" s="1">
        <v>5.0462962962962961E-3</v>
      </c>
      <c r="BJ68" t="s">
        <v>648</v>
      </c>
      <c r="BK68" s="5" t="s">
        <v>1041</v>
      </c>
      <c r="BM68" s="11" t="b">
        <f t="shared" si="26"/>
        <v>0</v>
      </c>
      <c r="BN68" s="11" t="b">
        <f t="shared" si="26"/>
        <v>0</v>
      </c>
      <c r="BO68" s="11" t="b">
        <f t="shared" si="26"/>
        <v>0</v>
      </c>
      <c r="BP68" s="11" t="b">
        <f t="shared" si="26"/>
        <v>0</v>
      </c>
      <c r="BQ68" s="11" t="b">
        <f t="shared" si="17"/>
        <v>0</v>
      </c>
      <c r="BR68" s="11" t="b">
        <f t="shared" si="17"/>
        <v>0</v>
      </c>
      <c r="BU68" s="11" t="b">
        <f t="shared" ref="BU68:BU131" si="34">ISNUMBER(SEARCH($BU$2,BS68))</f>
        <v>0</v>
      </c>
      <c r="BV68" s="11" t="b">
        <f t="shared" ref="BV68:BV131" si="35">ISNUMBER(SEARCH("NLU",BS68))</f>
        <v>0</v>
      </c>
      <c r="BW68" s="11" t="b">
        <f t="shared" si="25"/>
        <v>0</v>
      </c>
      <c r="BX68" s="11" t="b">
        <f t="shared" si="25"/>
        <v>0</v>
      </c>
      <c r="BY68" s="11" t="b">
        <f t="shared" si="25"/>
        <v>0</v>
      </c>
      <c r="BZ68" s="11" t="b">
        <f t="shared" si="25"/>
        <v>0</v>
      </c>
      <c r="CA68" s="11" t="b">
        <f t="shared" si="25"/>
        <v>0</v>
      </c>
      <c r="CB68" s="11" t="b">
        <f t="shared" si="25"/>
        <v>0</v>
      </c>
      <c r="CC68" s="11" t="b">
        <f t="shared" si="25"/>
        <v>0</v>
      </c>
      <c r="CD68" s="11" t="b">
        <f t="shared" si="25"/>
        <v>0</v>
      </c>
      <c r="CE68" s="11" t="b">
        <f t="shared" si="25"/>
        <v>0</v>
      </c>
      <c r="CF68" s="11" t="b">
        <f t="shared" si="25"/>
        <v>0</v>
      </c>
      <c r="CG68" s="11" t="b">
        <f t="shared" si="25"/>
        <v>0</v>
      </c>
      <c r="CH68" s="11" t="b">
        <f t="shared" si="25"/>
        <v>0</v>
      </c>
      <c r="CI68" s="11" t="b">
        <f t="shared" si="25"/>
        <v>0</v>
      </c>
      <c r="CJ68" s="11" t="b">
        <f t="shared" si="24"/>
        <v>0</v>
      </c>
      <c r="CK68" s="11" t="b">
        <f t="shared" si="21"/>
        <v>0</v>
      </c>
      <c r="CL68" s="11" t="b">
        <f t="shared" ref="CL68:CL131" si="36">ISNUMBER(SEARCH($CL$2,$BT68))</f>
        <v>0</v>
      </c>
    </row>
    <row r="69" spans="1:91">
      <c r="A69" t="s">
        <v>649</v>
      </c>
      <c r="B69" t="s">
        <v>650</v>
      </c>
      <c r="C69" t="s">
        <v>562</v>
      </c>
      <c r="D69" t="s">
        <v>81</v>
      </c>
      <c r="E69" t="s">
        <v>95</v>
      </c>
      <c r="F69" t="s">
        <v>56</v>
      </c>
      <c r="G69" t="s">
        <v>72</v>
      </c>
      <c r="H69" t="s">
        <v>651</v>
      </c>
      <c r="I69" t="str">
        <f t="shared" si="30"/>
        <v>Patras, Greece.</v>
      </c>
      <c r="J69" t="s">
        <v>59</v>
      </c>
      <c r="K69" t="s">
        <v>60</v>
      </c>
      <c r="L69">
        <v>3</v>
      </c>
      <c r="M69">
        <v>2</v>
      </c>
      <c r="N69">
        <v>3</v>
      </c>
      <c r="O69">
        <v>2</v>
      </c>
      <c r="P69">
        <v>5</v>
      </c>
      <c r="Q69">
        <v>4</v>
      </c>
      <c r="R69">
        <v>5</v>
      </c>
      <c r="S69">
        <v>0</v>
      </c>
      <c r="U69">
        <v>4</v>
      </c>
      <c r="V69">
        <v>6</v>
      </c>
      <c r="W69">
        <v>6</v>
      </c>
      <c r="X69">
        <v>6</v>
      </c>
      <c r="Y69">
        <v>6</v>
      </c>
      <c r="Z69">
        <v>6</v>
      </c>
      <c r="AA69">
        <v>6</v>
      </c>
      <c r="AB69">
        <v>4</v>
      </c>
      <c r="AC69">
        <v>0</v>
      </c>
      <c r="AD69">
        <v>6</v>
      </c>
      <c r="AE69" s="35">
        <v>6</v>
      </c>
      <c r="AF69">
        <v>4</v>
      </c>
      <c r="AG69">
        <v>6</v>
      </c>
      <c r="AH69">
        <v>6</v>
      </c>
      <c r="AI69">
        <v>6</v>
      </c>
      <c r="AJ69">
        <v>6</v>
      </c>
      <c r="AK69">
        <v>5</v>
      </c>
      <c r="AL69">
        <v>4</v>
      </c>
      <c r="AM69">
        <v>6</v>
      </c>
      <c r="AN69">
        <v>6</v>
      </c>
      <c r="AO69">
        <v>6</v>
      </c>
      <c r="AP69">
        <v>6</v>
      </c>
      <c r="AQ69">
        <v>6</v>
      </c>
      <c r="AR69">
        <v>6</v>
      </c>
      <c r="AS69">
        <v>3</v>
      </c>
      <c r="AT69">
        <f t="shared" si="27"/>
        <v>5.375</v>
      </c>
      <c r="AU69">
        <f t="shared" si="31"/>
        <v>1</v>
      </c>
      <c r="AV69">
        <f t="shared" si="28"/>
        <v>5.75</v>
      </c>
      <c r="AW69">
        <f t="shared" si="32"/>
        <v>1</v>
      </c>
      <c r="AX69" t="s">
        <v>61</v>
      </c>
      <c r="AY69" t="s">
        <v>652</v>
      </c>
      <c r="AZ69" t="s">
        <v>653</v>
      </c>
      <c r="BA69">
        <v>2</v>
      </c>
      <c r="BC69">
        <f t="shared" si="29"/>
        <v>2</v>
      </c>
      <c r="BD69">
        <v>1</v>
      </c>
      <c r="BE69">
        <v>2</v>
      </c>
      <c r="BF69">
        <f t="shared" si="33"/>
        <v>1</v>
      </c>
      <c r="BG69" t="s">
        <v>181</v>
      </c>
      <c r="BH69" t="s">
        <v>65</v>
      </c>
      <c r="BI69" s="1">
        <v>8.6921296296296312E-3</v>
      </c>
      <c r="BJ69" t="s">
        <v>654</v>
      </c>
      <c r="BK69" s="5" t="s">
        <v>736</v>
      </c>
      <c r="BL69" s="5" t="s">
        <v>1151</v>
      </c>
      <c r="BM69" s="11" t="b">
        <f t="shared" si="26"/>
        <v>0</v>
      </c>
      <c r="BN69" s="11" t="b">
        <f t="shared" si="26"/>
        <v>1</v>
      </c>
      <c r="BO69" s="11" t="b">
        <f t="shared" si="26"/>
        <v>0</v>
      </c>
      <c r="BP69" s="11" t="b">
        <f t="shared" si="26"/>
        <v>0</v>
      </c>
      <c r="BQ69" s="11" t="b">
        <f t="shared" si="17"/>
        <v>0</v>
      </c>
      <c r="BR69" s="11" t="b">
        <f t="shared" si="17"/>
        <v>0</v>
      </c>
      <c r="BU69" s="11" t="b">
        <f t="shared" si="34"/>
        <v>0</v>
      </c>
      <c r="BV69" s="11" t="b">
        <f t="shared" si="35"/>
        <v>0</v>
      </c>
      <c r="BW69" s="11" t="b">
        <f t="shared" si="25"/>
        <v>0</v>
      </c>
      <c r="BX69" s="11" t="b">
        <f t="shared" si="25"/>
        <v>0</v>
      </c>
      <c r="BY69" s="11" t="b">
        <f t="shared" si="25"/>
        <v>0</v>
      </c>
      <c r="BZ69" s="11" t="b">
        <f t="shared" si="25"/>
        <v>0</v>
      </c>
      <c r="CA69" s="11" t="b">
        <f t="shared" si="25"/>
        <v>0</v>
      </c>
      <c r="CB69" s="11" t="b">
        <f t="shared" si="25"/>
        <v>0</v>
      </c>
      <c r="CC69" s="11" t="b">
        <f t="shared" si="25"/>
        <v>0</v>
      </c>
      <c r="CD69" s="11" t="b">
        <f t="shared" si="25"/>
        <v>0</v>
      </c>
      <c r="CE69" s="11" t="b">
        <f t="shared" si="25"/>
        <v>0</v>
      </c>
      <c r="CF69" s="11" t="b">
        <f t="shared" si="25"/>
        <v>0</v>
      </c>
      <c r="CG69" s="11" t="b">
        <f t="shared" si="25"/>
        <v>0</v>
      </c>
      <c r="CH69" s="11" t="b">
        <f t="shared" si="25"/>
        <v>0</v>
      </c>
      <c r="CI69" s="11" t="b">
        <f t="shared" si="25"/>
        <v>0</v>
      </c>
      <c r="CJ69" s="11" t="b">
        <f t="shared" si="24"/>
        <v>0</v>
      </c>
      <c r="CK69" s="11" t="b">
        <f t="shared" ref="CK69:CK132" si="37">ISNUMBER(SEARCH($CK$2,BT69))</f>
        <v>0</v>
      </c>
      <c r="CL69" s="11" t="b">
        <f t="shared" si="36"/>
        <v>0</v>
      </c>
      <c r="CM69" t="s">
        <v>655</v>
      </c>
    </row>
    <row r="70" spans="1:91">
      <c r="A70" t="s">
        <v>656</v>
      </c>
      <c r="B70" t="s">
        <v>657</v>
      </c>
      <c r="C70" t="s">
        <v>562</v>
      </c>
      <c r="D70" t="s">
        <v>54</v>
      </c>
      <c r="E70" t="s">
        <v>71</v>
      </c>
      <c r="F70" t="s">
        <v>83</v>
      </c>
      <c r="G70" t="s">
        <v>96</v>
      </c>
      <c r="H70" t="s">
        <v>658</v>
      </c>
      <c r="I70" t="str">
        <f t="shared" si="30"/>
        <v>Bulgaria</v>
      </c>
      <c r="J70" t="s">
        <v>74</v>
      </c>
      <c r="K70" t="s">
        <v>444</v>
      </c>
      <c r="L70">
        <v>3</v>
      </c>
      <c r="M70">
        <v>3</v>
      </c>
      <c r="N70">
        <v>4</v>
      </c>
      <c r="O70">
        <v>3</v>
      </c>
      <c r="P70">
        <v>4</v>
      </c>
      <c r="Q70">
        <v>4</v>
      </c>
      <c r="R70">
        <v>1</v>
      </c>
      <c r="S70">
        <v>0</v>
      </c>
      <c r="U70">
        <v>4</v>
      </c>
      <c r="V70">
        <v>2</v>
      </c>
      <c r="W70">
        <v>5</v>
      </c>
      <c r="X70">
        <v>3</v>
      </c>
      <c r="Y70">
        <v>1</v>
      </c>
      <c r="Z70">
        <v>4</v>
      </c>
      <c r="AA70">
        <v>5</v>
      </c>
      <c r="AB70">
        <v>3</v>
      </c>
      <c r="AC70">
        <v>2</v>
      </c>
      <c r="AD70">
        <v>4</v>
      </c>
      <c r="AE70" s="35">
        <v>2</v>
      </c>
      <c r="AF70">
        <v>5</v>
      </c>
      <c r="AG70">
        <v>4</v>
      </c>
      <c r="AH70">
        <v>4</v>
      </c>
      <c r="AI70">
        <v>6</v>
      </c>
      <c r="AJ70">
        <v>5</v>
      </c>
      <c r="AK70">
        <v>4</v>
      </c>
      <c r="AL70">
        <v>1</v>
      </c>
      <c r="AM70">
        <v>5</v>
      </c>
      <c r="AN70">
        <v>6</v>
      </c>
      <c r="AO70">
        <v>6</v>
      </c>
      <c r="AP70">
        <v>6</v>
      </c>
      <c r="AQ70">
        <v>6</v>
      </c>
      <c r="AR70">
        <v>6</v>
      </c>
      <c r="AS70">
        <v>4</v>
      </c>
      <c r="AT70">
        <f t="shared" si="27"/>
        <v>3.875</v>
      </c>
      <c r="AU70">
        <f t="shared" si="31"/>
        <v>1</v>
      </c>
      <c r="AV70">
        <f t="shared" si="28"/>
        <v>3.375</v>
      </c>
      <c r="AW70">
        <f t="shared" si="32"/>
        <v>1</v>
      </c>
      <c r="AX70" t="s">
        <v>86</v>
      </c>
      <c r="AY70" t="s">
        <v>659</v>
      </c>
      <c r="AZ70" t="s">
        <v>660</v>
      </c>
      <c r="BA70">
        <v>2</v>
      </c>
      <c r="BC70">
        <f t="shared" si="29"/>
        <v>2</v>
      </c>
      <c r="BD70">
        <v>1</v>
      </c>
      <c r="BE70">
        <v>3</v>
      </c>
      <c r="BF70">
        <f t="shared" si="33"/>
        <v>1</v>
      </c>
      <c r="BG70" t="s">
        <v>661</v>
      </c>
      <c r="BH70" t="s">
        <v>157</v>
      </c>
      <c r="BI70" s="1">
        <v>4.2476851851851851E-3</v>
      </c>
      <c r="BJ70" t="s">
        <v>662</v>
      </c>
      <c r="BK70" s="5" t="s">
        <v>1042</v>
      </c>
      <c r="BM70" s="11" t="b">
        <f t="shared" si="26"/>
        <v>0</v>
      </c>
      <c r="BN70" s="11" t="b">
        <f t="shared" si="26"/>
        <v>0</v>
      </c>
      <c r="BO70" s="11" t="b">
        <f t="shared" si="26"/>
        <v>0</v>
      </c>
      <c r="BP70" s="11" t="b">
        <f t="shared" si="26"/>
        <v>0</v>
      </c>
      <c r="BQ70" s="11" t="b">
        <f t="shared" si="17"/>
        <v>0</v>
      </c>
      <c r="BR70" s="11" t="b">
        <f t="shared" si="17"/>
        <v>0</v>
      </c>
      <c r="BS70" s="5" t="s">
        <v>1074</v>
      </c>
      <c r="BT70" s="5" t="s">
        <v>1075</v>
      </c>
      <c r="BU70" s="11" t="b">
        <f t="shared" si="34"/>
        <v>0</v>
      </c>
      <c r="BV70" s="11" t="b">
        <f t="shared" si="35"/>
        <v>1</v>
      </c>
      <c r="BW70" s="11" t="b">
        <f t="shared" si="25"/>
        <v>1</v>
      </c>
      <c r="BX70" s="11" t="b">
        <f t="shared" si="25"/>
        <v>0</v>
      </c>
      <c r="BY70" s="11" t="b">
        <f t="shared" si="25"/>
        <v>0</v>
      </c>
      <c r="BZ70" s="11" t="b">
        <f t="shared" si="25"/>
        <v>0</v>
      </c>
      <c r="CA70" s="11" t="b">
        <f t="shared" si="25"/>
        <v>0</v>
      </c>
      <c r="CB70" s="11" t="b">
        <f t="shared" si="25"/>
        <v>0</v>
      </c>
      <c r="CC70" s="11" t="b">
        <f t="shared" si="25"/>
        <v>0</v>
      </c>
      <c r="CD70" s="11" t="b">
        <f t="shared" si="25"/>
        <v>0</v>
      </c>
      <c r="CE70" s="11" t="b">
        <f t="shared" si="25"/>
        <v>0</v>
      </c>
      <c r="CF70" s="11" t="b">
        <f t="shared" si="25"/>
        <v>0</v>
      </c>
      <c r="CG70" s="11" t="b">
        <f t="shared" si="25"/>
        <v>0</v>
      </c>
      <c r="CH70" s="11" t="b">
        <f t="shared" si="25"/>
        <v>0</v>
      </c>
      <c r="CI70" s="11" t="b">
        <f t="shared" si="25"/>
        <v>0</v>
      </c>
      <c r="CJ70" s="11" t="b">
        <f t="shared" si="24"/>
        <v>0</v>
      </c>
      <c r="CK70" s="11" t="b">
        <f t="shared" si="37"/>
        <v>0</v>
      </c>
      <c r="CL70" s="11" t="b">
        <f t="shared" si="36"/>
        <v>0</v>
      </c>
      <c r="CM70" t="s">
        <v>663</v>
      </c>
    </row>
    <row r="71" spans="1:91">
      <c r="A71" t="s">
        <v>664</v>
      </c>
      <c r="B71" t="s">
        <v>665</v>
      </c>
      <c r="C71" t="s">
        <v>562</v>
      </c>
      <c r="D71" t="s">
        <v>54</v>
      </c>
      <c r="E71" t="s">
        <v>82</v>
      </c>
      <c r="F71" t="s">
        <v>56</v>
      </c>
      <c r="G71" t="s">
        <v>57</v>
      </c>
      <c r="H71" t="s">
        <v>666</v>
      </c>
      <c r="I71" t="str">
        <f t="shared" si="30"/>
        <v>Scotland</v>
      </c>
      <c r="J71" t="s">
        <v>74</v>
      </c>
      <c r="K71" t="s">
        <v>98</v>
      </c>
      <c r="L71">
        <v>1</v>
      </c>
      <c r="M71">
        <v>4</v>
      </c>
      <c r="N71">
        <v>1</v>
      </c>
      <c r="O71">
        <v>4</v>
      </c>
      <c r="P71">
        <v>0</v>
      </c>
      <c r="Q71">
        <v>4</v>
      </c>
      <c r="R71">
        <v>1</v>
      </c>
      <c r="S71">
        <v>1</v>
      </c>
      <c r="T71">
        <v>2</v>
      </c>
      <c r="V71">
        <v>0</v>
      </c>
      <c r="W71">
        <v>6</v>
      </c>
      <c r="X71">
        <v>1</v>
      </c>
      <c r="Y71">
        <v>3</v>
      </c>
      <c r="Z71">
        <v>3</v>
      </c>
      <c r="AA71">
        <v>6</v>
      </c>
      <c r="AB71">
        <v>0</v>
      </c>
      <c r="AC71">
        <v>6</v>
      </c>
      <c r="AD71">
        <v>0</v>
      </c>
      <c r="AE71" s="35">
        <v>0</v>
      </c>
      <c r="AF71">
        <v>3</v>
      </c>
      <c r="AG71">
        <v>0</v>
      </c>
      <c r="AH71">
        <v>0</v>
      </c>
      <c r="AI71">
        <v>6</v>
      </c>
      <c r="AJ71">
        <v>0</v>
      </c>
      <c r="AK71">
        <v>2</v>
      </c>
      <c r="AL71">
        <v>3</v>
      </c>
      <c r="AM71">
        <v>0</v>
      </c>
      <c r="AN71">
        <v>0</v>
      </c>
      <c r="AO71">
        <v>0</v>
      </c>
      <c r="AP71">
        <v>0</v>
      </c>
      <c r="AQ71">
        <v>0</v>
      </c>
      <c r="AR71">
        <v>6</v>
      </c>
      <c r="AS71">
        <v>5</v>
      </c>
      <c r="AT71">
        <f t="shared" si="27"/>
        <v>1.75</v>
      </c>
      <c r="AU71">
        <f t="shared" si="31"/>
        <v>0</v>
      </c>
      <c r="AV71">
        <f t="shared" si="28"/>
        <v>2.375</v>
      </c>
      <c r="AW71">
        <f t="shared" si="32"/>
        <v>0</v>
      </c>
      <c r="AX71" t="s">
        <v>61</v>
      </c>
      <c r="AY71" t="s">
        <v>667</v>
      </c>
      <c r="AZ71" t="s">
        <v>668</v>
      </c>
      <c r="BA71">
        <v>0</v>
      </c>
      <c r="BB71">
        <v>0</v>
      </c>
      <c r="BC71">
        <f t="shared" si="29"/>
        <v>0</v>
      </c>
      <c r="BD71">
        <v>2</v>
      </c>
      <c r="BE71">
        <v>5</v>
      </c>
      <c r="BF71">
        <f t="shared" si="33"/>
        <v>1</v>
      </c>
      <c r="BG71" t="s">
        <v>669</v>
      </c>
      <c r="BH71" t="s">
        <v>630</v>
      </c>
      <c r="BI71" s="1">
        <v>5.208333333333333E-3</v>
      </c>
      <c r="BK71" s="5" t="s">
        <v>1041</v>
      </c>
      <c r="BM71" s="11" t="b">
        <f t="shared" si="26"/>
        <v>0</v>
      </c>
      <c r="BN71" s="11" t="b">
        <f t="shared" si="26"/>
        <v>0</v>
      </c>
      <c r="BO71" s="11" t="b">
        <f t="shared" si="26"/>
        <v>0</v>
      </c>
      <c r="BP71" s="11" t="b">
        <f t="shared" si="26"/>
        <v>0</v>
      </c>
      <c r="BQ71" s="11" t="b">
        <f t="shared" si="17"/>
        <v>0</v>
      </c>
      <c r="BR71" s="11" t="b">
        <f t="shared" si="17"/>
        <v>0</v>
      </c>
      <c r="BU71" s="11" t="b">
        <f t="shared" si="34"/>
        <v>0</v>
      </c>
      <c r="BV71" s="11" t="b">
        <f t="shared" si="35"/>
        <v>0</v>
      </c>
      <c r="BW71" s="11" t="b">
        <f t="shared" si="25"/>
        <v>0</v>
      </c>
      <c r="BX71" s="11" t="b">
        <f t="shared" si="25"/>
        <v>0</v>
      </c>
      <c r="BY71" s="11" t="b">
        <f t="shared" si="25"/>
        <v>0</v>
      </c>
      <c r="BZ71" s="11" t="b">
        <f t="shared" si="25"/>
        <v>0</v>
      </c>
      <c r="CA71" s="11" t="b">
        <f t="shared" si="25"/>
        <v>0</v>
      </c>
      <c r="CB71" s="11" t="b">
        <f t="shared" si="25"/>
        <v>0</v>
      </c>
      <c r="CC71" s="11" t="b">
        <f t="shared" si="25"/>
        <v>0</v>
      </c>
      <c r="CD71" s="11" t="b">
        <f t="shared" si="25"/>
        <v>0</v>
      </c>
      <c r="CE71" s="11" t="b">
        <f t="shared" si="25"/>
        <v>0</v>
      </c>
      <c r="CF71" s="11" t="b">
        <f t="shared" si="25"/>
        <v>0</v>
      </c>
      <c r="CG71" s="11" t="b">
        <f t="shared" si="25"/>
        <v>0</v>
      </c>
      <c r="CH71" s="11" t="b">
        <f t="shared" si="25"/>
        <v>0</v>
      </c>
      <c r="CI71" s="11" t="b">
        <f t="shared" si="25"/>
        <v>0</v>
      </c>
      <c r="CJ71" s="11" t="b">
        <f t="shared" si="24"/>
        <v>0</v>
      </c>
      <c r="CK71" s="11" t="b">
        <f t="shared" si="37"/>
        <v>0</v>
      </c>
      <c r="CL71" s="11" t="b">
        <f t="shared" si="36"/>
        <v>0</v>
      </c>
    </row>
    <row r="72" spans="1:91">
      <c r="A72" t="s">
        <v>670</v>
      </c>
      <c r="B72" t="s">
        <v>671</v>
      </c>
      <c r="C72" t="s">
        <v>562</v>
      </c>
      <c r="D72" t="s">
        <v>54</v>
      </c>
      <c r="E72" t="s">
        <v>55</v>
      </c>
      <c r="F72" t="s">
        <v>56</v>
      </c>
      <c r="G72" t="s">
        <v>96</v>
      </c>
      <c r="H72" t="s">
        <v>58</v>
      </c>
      <c r="I72" t="str">
        <f t="shared" si="30"/>
        <v>Portugal</v>
      </c>
      <c r="J72" t="s">
        <v>59</v>
      </c>
      <c r="K72" t="s">
        <v>60</v>
      </c>
      <c r="L72">
        <v>0</v>
      </c>
      <c r="M72">
        <v>2</v>
      </c>
      <c r="N72">
        <v>2</v>
      </c>
      <c r="O72">
        <v>3</v>
      </c>
      <c r="P72">
        <v>4</v>
      </c>
      <c r="Q72">
        <v>5</v>
      </c>
      <c r="R72">
        <v>4</v>
      </c>
      <c r="S72">
        <v>0</v>
      </c>
      <c r="U72">
        <v>5</v>
      </c>
      <c r="V72">
        <v>3</v>
      </c>
      <c r="W72">
        <v>6</v>
      </c>
      <c r="X72">
        <v>4</v>
      </c>
      <c r="Y72">
        <v>5</v>
      </c>
      <c r="Z72">
        <v>5</v>
      </c>
      <c r="AA72">
        <v>5</v>
      </c>
      <c r="AB72">
        <v>3</v>
      </c>
      <c r="AC72">
        <v>1</v>
      </c>
      <c r="AD72">
        <v>5</v>
      </c>
      <c r="AE72" s="35">
        <v>5</v>
      </c>
      <c r="AF72">
        <v>6</v>
      </c>
      <c r="AG72">
        <v>5</v>
      </c>
      <c r="AH72">
        <v>3</v>
      </c>
      <c r="AI72">
        <v>6</v>
      </c>
      <c r="AJ72">
        <v>6</v>
      </c>
      <c r="AK72">
        <v>5</v>
      </c>
      <c r="AL72">
        <v>5</v>
      </c>
      <c r="AM72">
        <v>4</v>
      </c>
      <c r="AN72">
        <v>5</v>
      </c>
      <c r="AO72">
        <v>4</v>
      </c>
      <c r="AP72">
        <v>5</v>
      </c>
      <c r="AQ72">
        <v>4</v>
      </c>
      <c r="AR72">
        <v>6</v>
      </c>
      <c r="AS72">
        <v>1</v>
      </c>
      <c r="AT72">
        <f t="shared" si="27"/>
        <v>5.125</v>
      </c>
      <c r="AU72">
        <f t="shared" si="31"/>
        <v>1</v>
      </c>
      <c r="AV72">
        <f t="shared" si="28"/>
        <v>4.5</v>
      </c>
      <c r="AW72">
        <f t="shared" si="32"/>
        <v>1</v>
      </c>
      <c r="AX72" t="s">
        <v>61</v>
      </c>
      <c r="AY72" t="s">
        <v>672</v>
      </c>
      <c r="AZ72" t="s">
        <v>673</v>
      </c>
      <c r="BA72">
        <v>1</v>
      </c>
      <c r="BC72">
        <f t="shared" si="29"/>
        <v>1</v>
      </c>
      <c r="BD72">
        <v>2</v>
      </c>
      <c r="BE72">
        <v>4</v>
      </c>
      <c r="BF72">
        <f t="shared" si="33"/>
        <v>1</v>
      </c>
      <c r="BG72" t="s">
        <v>674</v>
      </c>
      <c r="BH72" t="s">
        <v>630</v>
      </c>
      <c r="BI72" s="1">
        <v>4.31712962962963E-3</v>
      </c>
      <c r="BK72" s="5" t="s">
        <v>1041</v>
      </c>
      <c r="BM72" s="11" t="b">
        <f t="shared" si="26"/>
        <v>0</v>
      </c>
      <c r="BN72" s="11" t="b">
        <f t="shared" si="26"/>
        <v>0</v>
      </c>
      <c r="BO72" s="11" t="b">
        <f t="shared" si="26"/>
        <v>0</v>
      </c>
      <c r="BP72" s="11" t="b">
        <f t="shared" si="26"/>
        <v>0</v>
      </c>
      <c r="BQ72" s="11" t="b">
        <f t="shared" si="17"/>
        <v>0</v>
      </c>
      <c r="BR72" s="11" t="b">
        <f t="shared" si="17"/>
        <v>0</v>
      </c>
      <c r="BU72" s="11" t="b">
        <f t="shared" si="34"/>
        <v>0</v>
      </c>
      <c r="BV72" s="11" t="b">
        <f t="shared" si="35"/>
        <v>0</v>
      </c>
      <c r="BW72" s="11" t="b">
        <f t="shared" si="25"/>
        <v>0</v>
      </c>
      <c r="BX72" s="11" t="b">
        <f t="shared" si="25"/>
        <v>0</v>
      </c>
      <c r="BY72" s="11" t="b">
        <f t="shared" si="25"/>
        <v>0</v>
      </c>
      <c r="BZ72" s="11" t="b">
        <f t="shared" si="25"/>
        <v>0</v>
      </c>
      <c r="CA72" s="11" t="b">
        <f t="shared" si="25"/>
        <v>0</v>
      </c>
      <c r="CB72" s="11" t="b">
        <f t="shared" si="25"/>
        <v>0</v>
      </c>
      <c r="CC72" s="11" t="b">
        <f t="shared" si="25"/>
        <v>0</v>
      </c>
      <c r="CD72" s="11" t="b">
        <f t="shared" si="25"/>
        <v>0</v>
      </c>
      <c r="CE72" s="11" t="b">
        <f t="shared" si="25"/>
        <v>0</v>
      </c>
      <c r="CF72" s="11" t="b">
        <f t="shared" si="25"/>
        <v>0</v>
      </c>
      <c r="CG72" s="11" t="b">
        <f t="shared" si="25"/>
        <v>0</v>
      </c>
      <c r="CH72" s="11" t="b">
        <f t="shared" si="25"/>
        <v>0</v>
      </c>
      <c r="CI72" s="11" t="b">
        <f t="shared" si="25"/>
        <v>0</v>
      </c>
      <c r="CJ72" s="11" t="b">
        <f t="shared" si="24"/>
        <v>0</v>
      </c>
      <c r="CK72" s="11" t="b">
        <f t="shared" si="37"/>
        <v>0</v>
      </c>
      <c r="CL72" s="11" t="b">
        <f t="shared" si="36"/>
        <v>0</v>
      </c>
    </row>
    <row r="73" spans="1:91">
      <c r="A73" t="s">
        <v>675</v>
      </c>
      <c r="B73" t="s">
        <v>676</v>
      </c>
      <c r="C73" t="s">
        <v>562</v>
      </c>
      <c r="D73" t="s">
        <v>70</v>
      </c>
      <c r="E73" t="s">
        <v>55</v>
      </c>
      <c r="F73" t="s">
        <v>56</v>
      </c>
      <c r="G73" t="s">
        <v>57</v>
      </c>
      <c r="H73" t="s">
        <v>133</v>
      </c>
      <c r="I73" t="str">
        <f t="shared" si="30"/>
        <v>Hungary</v>
      </c>
      <c r="J73" t="s">
        <v>59</v>
      </c>
      <c r="K73" t="s">
        <v>60</v>
      </c>
      <c r="L73">
        <v>0</v>
      </c>
      <c r="M73">
        <v>3</v>
      </c>
      <c r="N73">
        <v>3</v>
      </c>
      <c r="O73">
        <v>2</v>
      </c>
      <c r="P73">
        <v>3</v>
      </c>
      <c r="Q73">
        <v>4</v>
      </c>
      <c r="R73">
        <v>4</v>
      </c>
      <c r="S73">
        <v>0</v>
      </c>
      <c r="U73">
        <v>4</v>
      </c>
      <c r="V73">
        <v>6</v>
      </c>
      <c r="W73">
        <v>6</v>
      </c>
      <c r="X73">
        <v>6</v>
      </c>
      <c r="Y73">
        <v>6</v>
      </c>
      <c r="Z73">
        <v>6</v>
      </c>
      <c r="AA73">
        <v>6</v>
      </c>
      <c r="AB73">
        <v>6</v>
      </c>
      <c r="AC73">
        <v>0</v>
      </c>
      <c r="AD73">
        <v>6</v>
      </c>
      <c r="AE73" s="35">
        <v>5</v>
      </c>
      <c r="AF73">
        <v>6</v>
      </c>
      <c r="AG73">
        <v>4</v>
      </c>
      <c r="AH73">
        <v>5</v>
      </c>
      <c r="AI73">
        <v>6</v>
      </c>
      <c r="AJ73">
        <v>5</v>
      </c>
      <c r="AK73">
        <v>6</v>
      </c>
      <c r="AL73">
        <v>4</v>
      </c>
      <c r="AM73">
        <v>4</v>
      </c>
      <c r="AN73">
        <v>4</v>
      </c>
      <c r="AO73">
        <v>4</v>
      </c>
      <c r="AP73">
        <v>4</v>
      </c>
      <c r="AQ73">
        <v>4</v>
      </c>
      <c r="AR73">
        <v>6</v>
      </c>
      <c r="AS73">
        <v>3</v>
      </c>
      <c r="AT73">
        <f t="shared" si="27"/>
        <v>5.125</v>
      </c>
      <c r="AU73">
        <f t="shared" si="31"/>
        <v>1</v>
      </c>
      <c r="AV73">
        <f t="shared" si="28"/>
        <v>6</v>
      </c>
      <c r="AW73">
        <f t="shared" si="32"/>
        <v>1</v>
      </c>
      <c r="AX73" t="s">
        <v>61</v>
      </c>
      <c r="AY73" t="s">
        <v>326</v>
      </c>
      <c r="AZ73" t="s">
        <v>677</v>
      </c>
      <c r="BA73">
        <v>3</v>
      </c>
      <c r="BC73">
        <f t="shared" si="29"/>
        <v>3</v>
      </c>
      <c r="BD73">
        <v>1</v>
      </c>
      <c r="BE73">
        <v>4</v>
      </c>
      <c r="BF73">
        <f t="shared" si="33"/>
        <v>1</v>
      </c>
      <c r="BG73" t="s">
        <v>64</v>
      </c>
      <c r="BH73" t="s">
        <v>65</v>
      </c>
      <c r="BI73" t="s">
        <v>678</v>
      </c>
      <c r="BK73" s="5" t="s">
        <v>736</v>
      </c>
      <c r="BL73" s="5" t="s">
        <v>1156</v>
      </c>
      <c r="BM73" s="11" t="b">
        <f t="shared" si="26"/>
        <v>0</v>
      </c>
      <c r="BN73" s="11" t="b">
        <f t="shared" si="26"/>
        <v>0</v>
      </c>
      <c r="BO73" s="11" t="b">
        <f t="shared" si="26"/>
        <v>0</v>
      </c>
      <c r="BP73" s="11" t="b">
        <f t="shared" si="26"/>
        <v>0</v>
      </c>
      <c r="BQ73" s="11" t="b">
        <f t="shared" si="17"/>
        <v>0</v>
      </c>
      <c r="BR73" s="11" t="b">
        <f t="shared" si="17"/>
        <v>0</v>
      </c>
      <c r="BU73" s="11" t="b">
        <f t="shared" si="34"/>
        <v>0</v>
      </c>
      <c r="BV73" s="11" t="b">
        <f t="shared" si="35"/>
        <v>0</v>
      </c>
      <c r="BW73" s="11" t="b">
        <f t="shared" si="25"/>
        <v>0</v>
      </c>
      <c r="BX73" s="11" t="b">
        <f t="shared" si="25"/>
        <v>0</v>
      </c>
      <c r="BY73" s="11" t="b">
        <f t="shared" si="25"/>
        <v>0</v>
      </c>
      <c r="BZ73" s="11" t="b">
        <f t="shared" si="25"/>
        <v>0</v>
      </c>
      <c r="CA73" s="11" t="b">
        <f t="shared" si="25"/>
        <v>0</v>
      </c>
      <c r="CB73" s="11" t="b">
        <f t="shared" si="25"/>
        <v>0</v>
      </c>
      <c r="CC73" s="11" t="b">
        <f t="shared" si="25"/>
        <v>0</v>
      </c>
      <c r="CD73" s="11" t="b">
        <f t="shared" si="25"/>
        <v>0</v>
      </c>
      <c r="CE73" s="11" t="b">
        <f t="shared" si="25"/>
        <v>0</v>
      </c>
      <c r="CF73" s="11" t="b">
        <f t="shared" si="25"/>
        <v>0</v>
      </c>
      <c r="CG73" s="11" t="b">
        <f t="shared" si="25"/>
        <v>0</v>
      </c>
      <c r="CH73" s="11" t="b">
        <f t="shared" si="25"/>
        <v>0</v>
      </c>
      <c r="CI73" s="11" t="b">
        <f t="shared" si="25"/>
        <v>0</v>
      </c>
      <c r="CJ73" s="11" t="b">
        <f t="shared" si="24"/>
        <v>0</v>
      </c>
      <c r="CK73" s="11" t="b">
        <f t="shared" si="37"/>
        <v>0</v>
      </c>
      <c r="CL73" s="11" t="b">
        <f t="shared" si="36"/>
        <v>0</v>
      </c>
    </row>
    <row r="74" spans="1:91">
      <c r="A74" t="s">
        <v>679</v>
      </c>
      <c r="B74" t="s">
        <v>680</v>
      </c>
      <c r="C74" t="s">
        <v>562</v>
      </c>
      <c r="D74" t="s">
        <v>54</v>
      </c>
      <c r="E74" t="s">
        <v>55</v>
      </c>
      <c r="F74" t="s">
        <v>56</v>
      </c>
      <c r="G74" t="s">
        <v>96</v>
      </c>
      <c r="H74" t="s">
        <v>254</v>
      </c>
      <c r="I74" t="str">
        <f t="shared" si="30"/>
        <v>Poland</v>
      </c>
      <c r="J74" t="s">
        <v>59</v>
      </c>
      <c r="K74" t="s">
        <v>60</v>
      </c>
      <c r="L74">
        <v>2</v>
      </c>
      <c r="M74">
        <v>3</v>
      </c>
      <c r="N74">
        <v>1</v>
      </c>
      <c r="O74">
        <v>3</v>
      </c>
      <c r="P74">
        <v>1</v>
      </c>
      <c r="Q74">
        <v>2</v>
      </c>
      <c r="R74">
        <v>2</v>
      </c>
      <c r="S74">
        <v>0</v>
      </c>
      <c r="U74">
        <v>6</v>
      </c>
      <c r="V74">
        <v>6</v>
      </c>
      <c r="W74">
        <v>6</v>
      </c>
      <c r="X74">
        <v>6</v>
      </c>
      <c r="Y74">
        <v>5</v>
      </c>
      <c r="Z74">
        <v>6</v>
      </c>
      <c r="AA74">
        <v>6</v>
      </c>
      <c r="AB74">
        <v>6</v>
      </c>
      <c r="AC74">
        <v>0</v>
      </c>
      <c r="AD74">
        <v>6</v>
      </c>
      <c r="AE74" s="35">
        <v>4</v>
      </c>
      <c r="AF74">
        <v>4</v>
      </c>
      <c r="AG74">
        <v>5</v>
      </c>
      <c r="AH74">
        <v>5</v>
      </c>
      <c r="AI74">
        <v>6</v>
      </c>
      <c r="AJ74">
        <v>5</v>
      </c>
      <c r="AK74">
        <v>5</v>
      </c>
      <c r="AL74">
        <v>3</v>
      </c>
      <c r="AM74">
        <v>5</v>
      </c>
      <c r="AN74">
        <v>5</v>
      </c>
      <c r="AO74">
        <v>6</v>
      </c>
      <c r="AP74">
        <v>4</v>
      </c>
      <c r="AQ74">
        <v>5</v>
      </c>
      <c r="AR74">
        <v>6</v>
      </c>
      <c r="AS74">
        <v>2</v>
      </c>
      <c r="AT74">
        <f t="shared" si="27"/>
        <v>4.625</v>
      </c>
      <c r="AU74">
        <f t="shared" si="31"/>
        <v>1</v>
      </c>
      <c r="AV74">
        <f t="shared" si="28"/>
        <v>5.875</v>
      </c>
      <c r="AW74">
        <f t="shared" si="32"/>
        <v>1</v>
      </c>
      <c r="AX74" t="s">
        <v>282</v>
      </c>
      <c r="AY74" t="s">
        <v>255</v>
      </c>
      <c r="AZ74" t="s">
        <v>681</v>
      </c>
      <c r="BA74">
        <v>2</v>
      </c>
      <c r="BC74">
        <f t="shared" si="29"/>
        <v>2</v>
      </c>
      <c r="BD74">
        <v>1</v>
      </c>
      <c r="BE74">
        <v>3</v>
      </c>
      <c r="BF74">
        <f t="shared" si="33"/>
        <v>1</v>
      </c>
      <c r="BG74" t="s">
        <v>292</v>
      </c>
      <c r="BH74" t="s">
        <v>286</v>
      </c>
      <c r="BI74" s="1">
        <v>4.8726851851851856E-3</v>
      </c>
      <c r="BK74" s="5" t="s">
        <v>1041</v>
      </c>
      <c r="BM74" s="11" t="b">
        <f t="shared" si="26"/>
        <v>0</v>
      </c>
      <c r="BN74" s="11" t="b">
        <f t="shared" si="26"/>
        <v>0</v>
      </c>
      <c r="BO74" s="11" t="b">
        <f t="shared" si="26"/>
        <v>0</v>
      </c>
      <c r="BP74" s="11" t="b">
        <f t="shared" si="26"/>
        <v>0</v>
      </c>
      <c r="BQ74" s="11" t="b">
        <f t="shared" si="17"/>
        <v>0</v>
      </c>
      <c r="BR74" s="11" t="b">
        <f t="shared" si="17"/>
        <v>0</v>
      </c>
      <c r="BU74" s="11" t="b">
        <f t="shared" si="34"/>
        <v>0</v>
      </c>
      <c r="BV74" s="11" t="b">
        <f t="shared" si="35"/>
        <v>0</v>
      </c>
      <c r="BW74" s="11" t="b">
        <f t="shared" si="25"/>
        <v>0</v>
      </c>
      <c r="BX74" s="11" t="b">
        <f t="shared" si="25"/>
        <v>0</v>
      </c>
      <c r="BY74" s="11" t="b">
        <f t="shared" si="25"/>
        <v>0</v>
      </c>
      <c r="BZ74" s="11" t="b">
        <f t="shared" si="25"/>
        <v>0</v>
      </c>
      <c r="CA74" s="11" t="b">
        <f t="shared" si="25"/>
        <v>0</v>
      </c>
      <c r="CB74" s="11" t="b">
        <f t="shared" si="25"/>
        <v>0</v>
      </c>
      <c r="CC74" s="11" t="b">
        <f t="shared" si="25"/>
        <v>0</v>
      </c>
      <c r="CD74" s="11" t="b">
        <f t="shared" si="25"/>
        <v>0</v>
      </c>
      <c r="CE74" s="11" t="b">
        <f t="shared" si="25"/>
        <v>0</v>
      </c>
      <c r="CF74" s="11" t="b">
        <f t="shared" si="25"/>
        <v>0</v>
      </c>
      <c r="CG74" s="11" t="b">
        <f t="shared" si="25"/>
        <v>0</v>
      </c>
      <c r="CH74" s="11" t="b">
        <f t="shared" si="25"/>
        <v>0</v>
      </c>
      <c r="CI74" s="11" t="b">
        <f t="shared" si="25"/>
        <v>0</v>
      </c>
      <c r="CJ74" s="11" t="b">
        <f t="shared" si="24"/>
        <v>0</v>
      </c>
      <c r="CK74" s="11" t="b">
        <f t="shared" si="37"/>
        <v>0</v>
      </c>
      <c r="CL74" s="11" t="b">
        <f t="shared" si="36"/>
        <v>0</v>
      </c>
    </row>
    <row r="75" spans="1:91">
      <c r="A75" t="s">
        <v>682</v>
      </c>
      <c r="B75" t="s">
        <v>683</v>
      </c>
      <c r="C75" t="s">
        <v>562</v>
      </c>
      <c r="D75" t="s">
        <v>54</v>
      </c>
      <c r="E75" t="s">
        <v>144</v>
      </c>
      <c r="F75" t="s">
        <v>132</v>
      </c>
      <c r="G75" t="s">
        <v>96</v>
      </c>
      <c r="H75" t="s">
        <v>109</v>
      </c>
      <c r="I75" t="str">
        <f t="shared" si="30"/>
        <v>UK</v>
      </c>
      <c r="J75" t="s">
        <v>74</v>
      </c>
      <c r="K75" t="s">
        <v>60</v>
      </c>
      <c r="L75">
        <v>5</v>
      </c>
      <c r="M75">
        <v>4</v>
      </c>
      <c r="N75">
        <v>4</v>
      </c>
      <c r="O75">
        <v>3</v>
      </c>
      <c r="P75">
        <v>5</v>
      </c>
      <c r="Q75">
        <v>4</v>
      </c>
      <c r="R75">
        <v>4</v>
      </c>
      <c r="S75">
        <v>1</v>
      </c>
      <c r="T75">
        <v>2</v>
      </c>
      <c r="V75">
        <v>5</v>
      </c>
      <c r="W75">
        <v>3</v>
      </c>
      <c r="X75">
        <v>4</v>
      </c>
      <c r="Y75">
        <v>5</v>
      </c>
      <c r="Z75">
        <v>4</v>
      </c>
      <c r="AA75">
        <v>5</v>
      </c>
      <c r="AB75">
        <v>4</v>
      </c>
      <c r="AC75">
        <v>0</v>
      </c>
      <c r="AD75">
        <v>6</v>
      </c>
      <c r="AE75" s="35">
        <v>5</v>
      </c>
      <c r="AF75">
        <v>4</v>
      </c>
      <c r="AG75">
        <v>5</v>
      </c>
      <c r="AH75">
        <v>3</v>
      </c>
      <c r="AI75">
        <v>5</v>
      </c>
      <c r="AJ75">
        <v>5</v>
      </c>
      <c r="AK75">
        <v>1</v>
      </c>
      <c r="AL75">
        <v>4</v>
      </c>
      <c r="AM75">
        <v>6</v>
      </c>
      <c r="AN75">
        <v>6</v>
      </c>
      <c r="AO75">
        <v>6</v>
      </c>
      <c r="AP75">
        <v>6</v>
      </c>
      <c r="AQ75">
        <v>6</v>
      </c>
      <c r="AR75">
        <v>6</v>
      </c>
      <c r="AS75">
        <v>1</v>
      </c>
      <c r="AT75">
        <f t="shared" si="27"/>
        <v>4</v>
      </c>
      <c r="AU75">
        <f t="shared" si="31"/>
        <v>1</v>
      </c>
      <c r="AV75">
        <f t="shared" si="28"/>
        <v>4.5</v>
      </c>
      <c r="AW75">
        <f t="shared" si="32"/>
        <v>1</v>
      </c>
      <c r="AX75" t="s">
        <v>297</v>
      </c>
      <c r="AY75" t="s">
        <v>684</v>
      </c>
      <c r="AZ75" t="s">
        <v>397</v>
      </c>
      <c r="BA75">
        <v>3</v>
      </c>
      <c r="BC75">
        <f t="shared" si="29"/>
        <v>3</v>
      </c>
      <c r="BD75">
        <v>1</v>
      </c>
      <c r="BE75">
        <v>3</v>
      </c>
      <c r="BF75">
        <f t="shared" si="33"/>
        <v>1</v>
      </c>
      <c r="BG75" t="s">
        <v>685</v>
      </c>
      <c r="BH75" t="s">
        <v>301</v>
      </c>
      <c r="BI75" s="1">
        <v>8.7499999999999991E-3</v>
      </c>
      <c r="BJ75" t="s">
        <v>686</v>
      </c>
      <c r="BK75" s="5" t="s">
        <v>1042</v>
      </c>
      <c r="BM75" s="11" t="b">
        <f t="shared" si="26"/>
        <v>0</v>
      </c>
      <c r="BN75" s="11" t="b">
        <f t="shared" si="26"/>
        <v>0</v>
      </c>
      <c r="BO75" s="11" t="b">
        <f t="shared" si="26"/>
        <v>0</v>
      </c>
      <c r="BP75" s="11" t="b">
        <f t="shared" si="26"/>
        <v>0</v>
      </c>
      <c r="BQ75" s="11" t="b">
        <f t="shared" si="17"/>
        <v>0</v>
      </c>
      <c r="BR75" s="11" t="b">
        <f t="shared" si="17"/>
        <v>0</v>
      </c>
      <c r="BS75" s="5" t="s">
        <v>1068</v>
      </c>
      <c r="BT75" s="5" t="s">
        <v>1078</v>
      </c>
      <c r="BU75" s="11" t="b">
        <f t="shared" si="34"/>
        <v>0</v>
      </c>
      <c r="BV75" s="11" t="b">
        <f t="shared" si="35"/>
        <v>0</v>
      </c>
      <c r="BW75" s="11" t="b">
        <f t="shared" si="25"/>
        <v>0</v>
      </c>
      <c r="BX75" s="11" t="b">
        <f t="shared" si="25"/>
        <v>0</v>
      </c>
      <c r="BY75" s="11" t="b">
        <f t="shared" si="25"/>
        <v>0</v>
      </c>
      <c r="BZ75" s="11" t="b">
        <f t="shared" si="25"/>
        <v>0</v>
      </c>
      <c r="CA75" s="11" t="b">
        <f t="shared" si="25"/>
        <v>1</v>
      </c>
      <c r="CB75" s="11" t="b">
        <f t="shared" si="25"/>
        <v>0</v>
      </c>
      <c r="CC75" s="11" t="b">
        <f t="shared" si="25"/>
        <v>0</v>
      </c>
      <c r="CD75" s="11" t="b">
        <f t="shared" si="25"/>
        <v>0</v>
      </c>
      <c r="CE75" s="11" t="b">
        <f t="shared" si="25"/>
        <v>0</v>
      </c>
      <c r="CF75" s="11" t="b">
        <f t="shared" si="25"/>
        <v>0</v>
      </c>
      <c r="CG75" s="11" t="b">
        <f t="shared" si="25"/>
        <v>0</v>
      </c>
      <c r="CH75" s="11" t="b">
        <f t="shared" si="25"/>
        <v>0</v>
      </c>
      <c r="CI75" s="11" t="b">
        <f t="shared" si="25"/>
        <v>0</v>
      </c>
      <c r="CJ75" s="11" t="b">
        <f t="shared" si="25"/>
        <v>0</v>
      </c>
      <c r="CK75" s="11" t="b">
        <f t="shared" si="37"/>
        <v>0</v>
      </c>
      <c r="CL75" s="11" t="b">
        <f t="shared" si="36"/>
        <v>0</v>
      </c>
      <c r="CM75" t="s">
        <v>687</v>
      </c>
    </row>
    <row r="76" spans="1:91">
      <c r="A76" t="s">
        <v>688</v>
      </c>
      <c r="B76" t="s">
        <v>689</v>
      </c>
      <c r="C76" t="s">
        <v>562</v>
      </c>
      <c r="D76" t="s">
        <v>70</v>
      </c>
      <c r="E76" t="s">
        <v>95</v>
      </c>
      <c r="F76" t="s">
        <v>56</v>
      </c>
      <c r="G76" t="s">
        <v>124</v>
      </c>
      <c r="H76" t="s">
        <v>73</v>
      </c>
      <c r="I76" t="str">
        <f t="shared" si="30"/>
        <v>USA</v>
      </c>
      <c r="J76" t="s">
        <v>74</v>
      </c>
      <c r="K76" t="s">
        <v>60</v>
      </c>
      <c r="L76">
        <v>1</v>
      </c>
      <c r="M76">
        <v>1</v>
      </c>
      <c r="N76">
        <v>1</v>
      </c>
      <c r="O76">
        <v>3</v>
      </c>
      <c r="P76">
        <v>1</v>
      </c>
      <c r="Q76">
        <v>3</v>
      </c>
      <c r="R76">
        <v>2</v>
      </c>
      <c r="S76">
        <v>1</v>
      </c>
      <c r="T76">
        <v>3</v>
      </c>
      <c r="V76">
        <v>3</v>
      </c>
      <c r="W76">
        <v>5</v>
      </c>
      <c r="X76">
        <v>6</v>
      </c>
      <c r="Y76">
        <v>6</v>
      </c>
      <c r="Z76">
        <v>5</v>
      </c>
      <c r="AA76">
        <v>5</v>
      </c>
      <c r="AB76">
        <v>5</v>
      </c>
      <c r="AC76">
        <v>0</v>
      </c>
      <c r="AD76">
        <v>6</v>
      </c>
      <c r="AE76" s="35">
        <v>4</v>
      </c>
      <c r="AF76">
        <v>3</v>
      </c>
      <c r="AG76">
        <v>4</v>
      </c>
      <c r="AH76">
        <v>4</v>
      </c>
      <c r="AI76">
        <v>6</v>
      </c>
      <c r="AJ76">
        <v>6</v>
      </c>
      <c r="AK76">
        <v>6</v>
      </c>
      <c r="AL76">
        <v>5</v>
      </c>
      <c r="AM76">
        <v>3</v>
      </c>
      <c r="AN76">
        <v>4</v>
      </c>
      <c r="AO76">
        <v>4</v>
      </c>
      <c r="AP76">
        <v>4</v>
      </c>
      <c r="AQ76">
        <v>3</v>
      </c>
      <c r="AR76">
        <v>6</v>
      </c>
      <c r="AS76">
        <v>5</v>
      </c>
      <c r="AT76">
        <f t="shared" si="27"/>
        <v>4.75</v>
      </c>
      <c r="AU76">
        <f t="shared" si="31"/>
        <v>1</v>
      </c>
      <c r="AV76">
        <f t="shared" si="28"/>
        <v>5.125</v>
      </c>
      <c r="AW76">
        <f t="shared" si="32"/>
        <v>1</v>
      </c>
      <c r="AX76" t="s">
        <v>297</v>
      </c>
      <c r="AY76" t="s">
        <v>408</v>
      </c>
      <c r="AZ76" t="s">
        <v>690</v>
      </c>
      <c r="BA76">
        <v>0</v>
      </c>
      <c r="BB76">
        <v>1</v>
      </c>
      <c r="BC76">
        <f t="shared" si="29"/>
        <v>1</v>
      </c>
      <c r="BD76">
        <v>1</v>
      </c>
      <c r="BE76">
        <v>1</v>
      </c>
      <c r="BF76">
        <f t="shared" si="33"/>
        <v>0</v>
      </c>
      <c r="BG76" t="s">
        <v>300</v>
      </c>
      <c r="BH76" t="s">
        <v>301</v>
      </c>
      <c r="BI76" s="1">
        <v>1.736111111111111E-3</v>
      </c>
      <c r="BJ76" t="s">
        <v>691</v>
      </c>
      <c r="BK76" s="5" t="s">
        <v>1042</v>
      </c>
      <c r="BM76" s="11" t="b">
        <f t="shared" si="26"/>
        <v>0</v>
      </c>
      <c r="BN76" s="11" t="b">
        <f t="shared" si="26"/>
        <v>0</v>
      </c>
      <c r="BO76" s="11" t="b">
        <f t="shared" si="26"/>
        <v>0</v>
      </c>
      <c r="BP76" s="11" t="b">
        <f t="shared" si="26"/>
        <v>0</v>
      </c>
      <c r="BQ76" s="11" t="b">
        <f t="shared" si="17"/>
        <v>0</v>
      </c>
      <c r="BR76" s="11" t="b">
        <f t="shared" si="17"/>
        <v>0</v>
      </c>
      <c r="BS76" s="5" t="s">
        <v>1045</v>
      </c>
      <c r="BT76" s="5" t="s">
        <v>1073</v>
      </c>
      <c r="BU76" s="11" t="b">
        <f t="shared" si="34"/>
        <v>0</v>
      </c>
      <c r="BV76" s="11" t="b">
        <f t="shared" si="35"/>
        <v>0</v>
      </c>
      <c r="BW76" s="11" t="b">
        <f t="shared" ref="BW76:CJ94" si="38">ISNUMBER(SEARCH(BW$2,$BS76))</f>
        <v>0</v>
      </c>
      <c r="BX76" s="11" t="b">
        <f t="shared" si="38"/>
        <v>1</v>
      </c>
      <c r="BY76" s="11" t="b">
        <f t="shared" si="38"/>
        <v>0</v>
      </c>
      <c r="BZ76" s="11" t="b">
        <f t="shared" si="38"/>
        <v>0</v>
      </c>
      <c r="CA76" s="11" t="b">
        <f t="shared" si="38"/>
        <v>0</v>
      </c>
      <c r="CB76" s="11" t="b">
        <f t="shared" si="38"/>
        <v>0</v>
      </c>
      <c r="CC76" s="11" t="b">
        <f t="shared" si="38"/>
        <v>0</v>
      </c>
      <c r="CD76" s="11" t="b">
        <f t="shared" si="38"/>
        <v>0</v>
      </c>
      <c r="CE76" s="11" t="b">
        <f t="shared" si="38"/>
        <v>0</v>
      </c>
      <c r="CF76" s="11" t="b">
        <f t="shared" si="38"/>
        <v>0</v>
      </c>
      <c r="CG76" s="11" t="b">
        <f t="shared" si="38"/>
        <v>1</v>
      </c>
      <c r="CH76" s="11" t="b">
        <f t="shared" si="38"/>
        <v>0</v>
      </c>
      <c r="CI76" s="11" t="b">
        <f t="shared" si="38"/>
        <v>0</v>
      </c>
      <c r="CJ76" s="11" t="b">
        <f t="shared" si="38"/>
        <v>0</v>
      </c>
      <c r="CK76" s="11" t="b">
        <f t="shared" si="37"/>
        <v>1</v>
      </c>
      <c r="CL76" s="11" t="b">
        <f t="shared" si="36"/>
        <v>0</v>
      </c>
      <c r="CM76" t="s">
        <v>692</v>
      </c>
    </row>
    <row r="77" spans="1:91">
      <c r="A77" t="s">
        <v>693</v>
      </c>
      <c r="B77" t="s">
        <v>694</v>
      </c>
      <c r="C77" t="s">
        <v>562</v>
      </c>
      <c r="D77" t="s">
        <v>81</v>
      </c>
      <c r="E77" t="s">
        <v>71</v>
      </c>
      <c r="F77" t="s">
        <v>132</v>
      </c>
      <c r="G77" t="s">
        <v>124</v>
      </c>
      <c r="H77" t="s">
        <v>109</v>
      </c>
      <c r="I77" t="str">
        <f t="shared" si="30"/>
        <v>UK</v>
      </c>
      <c r="J77" t="s">
        <v>74</v>
      </c>
      <c r="K77" t="s">
        <v>98</v>
      </c>
      <c r="L77">
        <v>1</v>
      </c>
      <c r="M77">
        <v>2</v>
      </c>
      <c r="N77">
        <v>6</v>
      </c>
      <c r="O77">
        <v>3</v>
      </c>
      <c r="P77">
        <v>2</v>
      </c>
      <c r="Q77">
        <v>1</v>
      </c>
      <c r="R77">
        <v>1</v>
      </c>
      <c r="S77">
        <v>1</v>
      </c>
      <c r="T77">
        <v>2</v>
      </c>
      <c r="V77">
        <v>4</v>
      </c>
      <c r="W77">
        <v>6</v>
      </c>
      <c r="X77">
        <v>4</v>
      </c>
      <c r="Y77">
        <v>5</v>
      </c>
      <c r="Z77">
        <v>4</v>
      </c>
      <c r="AA77">
        <v>5</v>
      </c>
      <c r="AB77">
        <v>4</v>
      </c>
      <c r="AC77">
        <v>2</v>
      </c>
      <c r="AD77">
        <v>4</v>
      </c>
      <c r="AE77" s="35">
        <v>4</v>
      </c>
      <c r="AF77">
        <v>2</v>
      </c>
      <c r="AG77">
        <v>2</v>
      </c>
      <c r="AH77">
        <v>1</v>
      </c>
      <c r="AI77">
        <v>6</v>
      </c>
      <c r="AJ77">
        <v>3</v>
      </c>
      <c r="AK77">
        <v>6</v>
      </c>
      <c r="AL77">
        <v>1</v>
      </c>
      <c r="AM77">
        <v>3</v>
      </c>
      <c r="AN77">
        <v>3</v>
      </c>
      <c r="AO77">
        <v>3</v>
      </c>
      <c r="AP77">
        <v>3</v>
      </c>
      <c r="AQ77">
        <v>3</v>
      </c>
      <c r="AR77">
        <v>6</v>
      </c>
      <c r="AS77">
        <v>1</v>
      </c>
      <c r="AT77">
        <f t="shared" si="27"/>
        <v>3.125</v>
      </c>
      <c r="AU77">
        <f t="shared" si="31"/>
        <v>1</v>
      </c>
      <c r="AV77">
        <f t="shared" si="28"/>
        <v>4.5</v>
      </c>
      <c r="AW77">
        <f t="shared" si="32"/>
        <v>1</v>
      </c>
      <c r="AX77" t="s">
        <v>297</v>
      </c>
      <c r="AY77" t="s">
        <v>384</v>
      </c>
      <c r="AZ77" t="s">
        <v>695</v>
      </c>
      <c r="BA77">
        <v>2</v>
      </c>
      <c r="BC77">
        <f t="shared" si="29"/>
        <v>2</v>
      </c>
      <c r="BD77">
        <v>2</v>
      </c>
      <c r="BE77">
        <v>3</v>
      </c>
      <c r="BF77">
        <f t="shared" si="33"/>
        <v>1</v>
      </c>
      <c r="BG77" t="s">
        <v>696</v>
      </c>
      <c r="BH77" t="s">
        <v>622</v>
      </c>
      <c r="BI77" s="1">
        <v>8.1597222222222227E-3</v>
      </c>
      <c r="BJ77" t="s">
        <v>697</v>
      </c>
      <c r="BK77" s="5" t="s">
        <v>1051</v>
      </c>
      <c r="BM77" s="11" t="b">
        <f t="shared" si="26"/>
        <v>0</v>
      </c>
      <c r="BN77" s="11" t="b">
        <f t="shared" si="26"/>
        <v>0</v>
      </c>
      <c r="BO77" s="11" t="b">
        <f t="shared" si="26"/>
        <v>0</v>
      </c>
      <c r="BP77" s="11" t="b">
        <f t="shared" si="26"/>
        <v>0</v>
      </c>
      <c r="BQ77" s="11" t="b">
        <f t="shared" si="17"/>
        <v>0</v>
      </c>
      <c r="BR77" s="11" t="b">
        <f t="shared" si="17"/>
        <v>0</v>
      </c>
      <c r="BS77" s="5" t="s">
        <v>1068</v>
      </c>
      <c r="BT77" s="5" t="s">
        <v>1079</v>
      </c>
      <c r="BU77" s="11" t="b">
        <f t="shared" si="34"/>
        <v>0</v>
      </c>
      <c r="BV77" s="11" t="b">
        <f t="shared" si="35"/>
        <v>0</v>
      </c>
      <c r="BW77" s="11" t="b">
        <f t="shared" si="38"/>
        <v>0</v>
      </c>
      <c r="BX77" s="11" t="b">
        <f t="shared" si="38"/>
        <v>0</v>
      </c>
      <c r="BY77" s="11" t="b">
        <f t="shared" si="38"/>
        <v>0</v>
      </c>
      <c r="BZ77" s="11" t="b">
        <f t="shared" si="38"/>
        <v>0</v>
      </c>
      <c r="CA77" s="11" t="b">
        <f t="shared" si="38"/>
        <v>1</v>
      </c>
      <c r="CB77" s="11" t="b">
        <f t="shared" si="38"/>
        <v>0</v>
      </c>
      <c r="CC77" s="11" t="b">
        <f t="shared" si="38"/>
        <v>0</v>
      </c>
      <c r="CD77" s="11" t="b">
        <f t="shared" si="38"/>
        <v>0</v>
      </c>
      <c r="CE77" s="11" t="b">
        <f t="shared" si="38"/>
        <v>0</v>
      </c>
      <c r="CF77" s="11" t="b">
        <f t="shared" si="38"/>
        <v>0</v>
      </c>
      <c r="CG77" s="11" t="b">
        <f t="shared" si="38"/>
        <v>0</v>
      </c>
      <c r="CH77" s="11" t="b">
        <f t="shared" si="38"/>
        <v>0</v>
      </c>
      <c r="CI77" s="11" t="b">
        <f t="shared" si="38"/>
        <v>0</v>
      </c>
      <c r="CJ77" s="11" t="b">
        <f t="shared" si="38"/>
        <v>0</v>
      </c>
      <c r="CK77" s="11" t="b">
        <f t="shared" si="37"/>
        <v>0</v>
      </c>
      <c r="CL77" s="11" t="b">
        <f t="shared" si="36"/>
        <v>0</v>
      </c>
    </row>
    <row r="78" spans="1:91">
      <c r="A78" t="s">
        <v>698</v>
      </c>
      <c r="B78" t="s">
        <v>699</v>
      </c>
      <c r="C78" t="s">
        <v>562</v>
      </c>
      <c r="D78" t="s">
        <v>54</v>
      </c>
      <c r="E78" t="s">
        <v>82</v>
      </c>
      <c r="F78" t="s">
        <v>116</v>
      </c>
      <c r="G78" t="s">
        <v>72</v>
      </c>
      <c r="H78" t="s">
        <v>254</v>
      </c>
      <c r="I78" t="str">
        <f t="shared" si="30"/>
        <v>Poland</v>
      </c>
      <c r="J78" t="s">
        <v>74</v>
      </c>
      <c r="K78" t="s">
        <v>60</v>
      </c>
      <c r="L78">
        <v>1</v>
      </c>
      <c r="M78">
        <v>0</v>
      </c>
      <c r="N78">
        <v>2</v>
      </c>
      <c r="O78">
        <v>2</v>
      </c>
      <c r="P78">
        <v>3</v>
      </c>
      <c r="Q78">
        <v>4</v>
      </c>
      <c r="R78">
        <v>2</v>
      </c>
      <c r="S78">
        <v>0</v>
      </c>
      <c r="U78">
        <v>6</v>
      </c>
      <c r="V78">
        <v>5</v>
      </c>
      <c r="W78">
        <v>5</v>
      </c>
      <c r="X78">
        <v>5</v>
      </c>
      <c r="Y78">
        <v>5</v>
      </c>
      <c r="Z78">
        <v>5</v>
      </c>
      <c r="AA78">
        <v>5</v>
      </c>
      <c r="AB78">
        <v>5</v>
      </c>
      <c r="AC78">
        <v>2</v>
      </c>
      <c r="AD78">
        <v>4</v>
      </c>
      <c r="AE78" s="35">
        <v>4</v>
      </c>
      <c r="AF78">
        <v>4</v>
      </c>
      <c r="AG78">
        <v>5</v>
      </c>
      <c r="AH78">
        <v>3</v>
      </c>
      <c r="AI78">
        <v>3</v>
      </c>
      <c r="AJ78">
        <v>4</v>
      </c>
      <c r="AK78">
        <v>4</v>
      </c>
      <c r="AL78">
        <v>4</v>
      </c>
      <c r="AM78">
        <v>4</v>
      </c>
      <c r="AN78">
        <v>4</v>
      </c>
      <c r="AO78">
        <v>4</v>
      </c>
      <c r="AP78">
        <v>2</v>
      </c>
      <c r="AQ78">
        <v>4</v>
      </c>
      <c r="AR78">
        <v>6</v>
      </c>
      <c r="AS78">
        <v>3</v>
      </c>
      <c r="AT78">
        <f t="shared" si="27"/>
        <v>3.875</v>
      </c>
      <c r="AU78">
        <f t="shared" si="31"/>
        <v>1</v>
      </c>
      <c r="AV78">
        <f t="shared" si="28"/>
        <v>4.875</v>
      </c>
      <c r="AW78">
        <f t="shared" si="32"/>
        <v>1</v>
      </c>
      <c r="AX78" t="s">
        <v>86</v>
      </c>
      <c r="AY78" t="s">
        <v>87</v>
      </c>
      <c r="AZ78" t="s">
        <v>88</v>
      </c>
      <c r="BA78">
        <v>1</v>
      </c>
      <c r="BC78">
        <f t="shared" si="29"/>
        <v>1</v>
      </c>
      <c r="BD78">
        <v>1</v>
      </c>
      <c r="BE78">
        <v>3</v>
      </c>
      <c r="BF78">
        <f t="shared" si="33"/>
        <v>1</v>
      </c>
      <c r="BG78" t="s">
        <v>106</v>
      </c>
      <c r="BH78" t="s">
        <v>90</v>
      </c>
      <c r="BI78" s="1">
        <v>4.2476851851851851E-3</v>
      </c>
      <c r="BK78" s="5" t="s">
        <v>1041</v>
      </c>
      <c r="BM78" s="11" t="b">
        <f t="shared" si="26"/>
        <v>0</v>
      </c>
      <c r="BN78" s="11" t="b">
        <f t="shared" si="26"/>
        <v>0</v>
      </c>
      <c r="BO78" s="11" t="b">
        <f t="shared" si="26"/>
        <v>0</v>
      </c>
      <c r="BP78" s="11" t="b">
        <f t="shared" si="26"/>
        <v>0</v>
      </c>
      <c r="BQ78" s="11" t="b">
        <f t="shared" si="17"/>
        <v>0</v>
      </c>
      <c r="BR78" s="11" t="b">
        <f t="shared" si="17"/>
        <v>0</v>
      </c>
      <c r="BU78" s="11" t="b">
        <f t="shared" si="34"/>
        <v>0</v>
      </c>
      <c r="BV78" s="11" t="b">
        <f t="shared" si="35"/>
        <v>0</v>
      </c>
      <c r="BW78" s="11" t="b">
        <f t="shared" si="38"/>
        <v>0</v>
      </c>
      <c r="BX78" s="11" t="b">
        <f t="shared" si="38"/>
        <v>0</v>
      </c>
      <c r="BY78" s="11" t="b">
        <f t="shared" si="38"/>
        <v>0</v>
      </c>
      <c r="BZ78" s="11" t="b">
        <f t="shared" si="38"/>
        <v>0</v>
      </c>
      <c r="CA78" s="11" t="b">
        <f t="shared" si="38"/>
        <v>0</v>
      </c>
      <c r="CB78" s="11" t="b">
        <f t="shared" si="38"/>
        <v>0</v>
      </c>
      <c r="CC78" s="11" t="b">
        <f t="shared" si="38"/>
        <v>0</v>
      </c>
      <c r="CD78" s="11" t="b">
        <f t="shared" si="38"/>
        <v>0</v>
      </c>
      <c r="CE78" s="11" t="b">
        <f t="shared" si="38"/>
        <v>0</v>
      </c>
      <c r="CF78" s="11" t="b">
        <f t="shared" si="38"/>
        <v>0</v>
      </c>
      <c r="CG78" s="11" t="b">
        <f t="shared" si="38"/>
        <v>0</v>
      </c>
      <c r="CH78" s="11" t="b">
        <f t="shared" si="38"/>
        <v>0</v>
      </c>
      <c r="CI78" s="11" t="b">
        <f t="shared" si="38"/>
        <v>0</v>
      </c>
      <c r="CJ78" s="11" t="b">
        <f t="shared" si="38"/>
        <v>0</v>
      </c>
      <c r="CK78" s="11" t="b">
        <f t="shared" si="37"/>
        <v>0</v>
      </c>
      <c r="CL78" s="11" t="b">
        <f t="shared" si="36"/>
        <v>0</v>
      </c>
    </row>
    <row r="79" spans="1:91">
      <c r="A79" t="s">
        <v>700</v>
      </c>
      <c r="B79" t="s">
        <v>701</v>
      </c>
      <c r="C79" t="s">
        <v>562</v>
      </c>
      <c r="D79" t="s">
        <v>54</v>
      </c>
      <c r="E79" t="s">
        <v>71</v>
      </c>
      <c r="F79" t="s">
        <v>132</v>
      </c>
      <c r="G79" t="s">
        <v>72</v>
      </c>
      <c r="H79" t="s">
        <v>702</v>
      </c>
      <c r="I79" t="str">
        <f t="shared" si="30"/>
        <v>Finland</v>
      </c>
      <c r="J79" t="s">
        <v>59</v>
      </c>
      <c r="K79" t="s">
        <v>60</v>
      </c>
      <c r="L79">
        <v>2</v>
      </c>
      <c r="M79">
        <v>2</v>
      </c>
      <c r="N79">
        <v>1</v>
      </c>
      <c r="O79">
        <v>3</v>
      </c>
      <c r="P79">
        <v>2</v>
      </c>
      <c r="Q79">
        <v>2</v>
      </c>
      <c r="R79">
        <v>3</v>
      </c>
      <c r="S79">
        <v>0</v>
      </c>
      <c r="U79">
        <v>4</v>
      </c>
      <c r="V79">
        <v>6</v>
      </c>
      <c r="W79">
        <v>6</v>
      </c>
      <c r="X79">
        <v>5</v>
      </c>
      <c r="Y79">
        <v>6</v>
      </c>
      <c r="Z79">
        <v>5</v>
      </c>
      <c r="AA79">
        <v>5</v>
      </c>
      <c r="AB79">
        <v>4</v>
      </c>
      <c r="AC79">
        <v>3</v>
      </c>
      <c r="AD79">
        <v>3</v>
      </c>
      <c r="AE79" s="35">
        <v>4</v>
      </c>
      <c r="AF79">
        <v>5</v>
      </c>
      <c r="AG79">
        <v>5</v>
      </c>
      <c r="AH79">
        <v>5</v>
      </c>
      <c r="AI79">
        <v>5</v>
      </c>
      <c r="AJ79">
        <v>5</v>
      </c>
      <c r="AK79">
        <v>6</v>
      </c>
      <c r="AL79">
        <v>5</v>
      </c>
      <c r="AM79">
        <v>3</v>
      </c>
      <c r="AN79">
        <v>3</v>
      </c>
      <c r="AO79">
        <v>4</v>
      </c>
      <c r="AP79">
        <v>3</v>
      </c>
      <c r="AQ79">
        <v>4</v>
      </c>
      <c r="AR79">
        <v>6</v>
      </c>
      <c r="AS79">
        <v>4</v>
      </c>
      <c r="AT79">
        <f t="shared" si="27"/>
        <v>5</v>
      </c>
      <c r="AU79">
        <f t="shared" si="31"/>
        <v>1</v>
      </c>
      <c r="AV79">
        <f t="shared" si="28"/>
        <v>5</v>
      </c>
      <c r="AW79">
        <f t="shared" si="32"/>
        <v>1</v>
      </c>
      <c r="AX79" t="s">
        <v>375</v>
      </c>
      <c r="AY79" t="s">
        <v>634</v>
      </c>
      <c r="AZ79" t="s">
        <v>703</v>
      </c>
      <c r="BA79">
        <v>0</v>
      </c>
      <c r="BB79">
        <v>0</v>
      </c>
      <c r="BC79">
        <f t="shared" si="29"/>
        <v>0</v>
      </c>
      <c r="BD79">
        <v>1</v>
      </c>
      <c r="BE79">
        <v>1</v>
      </c>
      <c r="BF79">
        <f t="shared" si="33"/>
        <v>0</v>
      </c>
      <c r="BG79" t="s">
        <v>704</v>
      </c>
      <c r="BH79" t="s">
        <v>379</v>
      </c>
      <c r="BI79" s="1">
        <v>8.3449074074074085E-3</v>
      </c>
      <c r="BJ79" t="s">
        <v>705</v>
      </c>
      <c r="BK79" s="5" t="s">
        <v>1051</v>
      </c>
      <c r="BM79" s="11" t="b">
        <f t="shared" si="26"/>
        <v>0</v>
      </c>
      <c r="BN79" s="11" t="b">
        <f t="shared" si="26"/>
        <v>0</v>
      </c>
      <c r="BO79" s="11" t="b">
        <f t="shared" si="26"/>
        <v>0</v>
      </c>
      <c r="BP79" s="11" t="b">
        <f t="shared" si="26"/>
        <v>0</v>
      </c>
      <c r="BQ79" s="11" t="b">
        <f t="shared" si="17"/>
        <v>0</v>
      </c>
      <c r="BR79" s="11" t="b">
        <f t="shared" si="17"/>
        <v>0</v>
      </c>
      <c r="BS79" s="5" t="s">
        <v>1080</v>
      </c>
      <c r="BU79" s="11" t="b">
        <f t="shared" si="34"/>
        <v>1</v>
      </c>
      <c r="BV79" s="11" t="b">
        <f t="shared" si="35"/>
        <v>1</v>
      </c>
      <c r="BW79" s="11" t="b">
        <f t="shared" si="38"/>
        <v>0</v>
      </c>
      <c r="BX79" s="11" t="b">
        <f t="shared" si="38"/>
        <v>0</v>
      </c>
      <c r="BY79" s="11" t="b">
        <f t="shared" si="38"/>
        <v>0</v>
      </c>
      <c r="BZ79" s="11" t="b">
        <f t="shared" si="38"/>
        <v>0</v>
      </c>
      <c r="CA79" s="11" t="b">
        <f t="shared" si="38"/>
        <v>0</v>
      </c>
      <c r="CB79" s="11" t="b">
        <f t="shared" si="38"/>
        <v>0</v>
      </c>
      <c r="CC79" s="11" t="b">
        <f t="shared" si="38"/>
        <v>0</v>
      </c>
      <c r="CD79" s="11" t="b">
        <f t="shared" si="38"/>
        <v>1</v>
      </c>
      <c r="CE79" s="11" t="b">
        <f t="shared" si="38"/>
        <v>0</v>
      </c>
      <c r="CF79" s="11" t="b">
        <f t="shared" si="38"/>
        <v>0</v>
      </c>
      <c r="CG79" s="11" t="b">
        <f t="shared" si="38"/>
        <v>0</v>
      </c>
      <c r="CH79" s="11" t="b">
        <f t="shared" si="38"/>
        <v>0</v>
      </c>
      <c r="CI79" s="11" t="b">
        <f t="shared" si="38"/>
        <v>0</v>
      </c>
      <c r="CJ79" s="11" t="b">
        <f t="shared" si="38"/>
        <v>0</v>
      </c>
      <c r="CK79" s="11" t="b">
        <f t="shared" si="37"/>
        <v>0</v>
      </c>
      <c r="CL79" s="11" t="b">
        <f t="shared" si="36"/>
        <v>0</v>
      </c>
    </row>
    <row r="80" spans="1:91">
      <c r="A80" t="s">
        <v>706</v>
      </c>
      <c r="B80" t="s">
        <v>707</v>
      </c>
      <c r="C80" t="s">
        <v>562</v>
      </c>
      <c r="D80" t="s">
        <v>54</v>
      </c>
      <c r="E80" t="s">
        <v>144</v>
      </c>
      <c r="F80" t="s">
        <v>116</v>
      </c>
      <c r="G80" t="s">
        <v>72</v>
      </c>
      <c r="H80" t="s">
        <v>125</v>
      </c>
      <c r="I80" t="str">
        <f t="shared" si="30"/>
        <v>United Kingdom</v>
      </c>
      <c r="J80" t="s">
        <v>74</v>
      </c>
      <c r="K80" t="s">
        <v>98</v>
      </c>
      <c r="L80">
        <v>2</v>
      </c>
      <c r="M80">
        <v>4</v>
      </c>
      <c r="N80">
        <v>3</v>
      </c>
      <c r="O80">
        <v>4</v>
      </c>
      <c r="P80">
        <v>4</v>
      </c>
      <c r="Q80">
        <v>4</v>
      </c>
      <c r="R80">
        <v>4</v>
      </c>
      <c r="S80">
        <v>1</v>
      </c>
      <c r="T80">
        <v>2</v>
      </c>
      <c r="V80">
        <v>5</v>
      </c>
      <c r="W80">
        <v>5</v>
      </c>
      <c r="X80">
        <v>4</v>
      </c>
      <c r="Y80">
        <v>5</v>
      </c>
      <c r="Z80">
        <v>5</v>
      </c>
      <c r="AA80">
        <v>6</v>
      </c>
      <c r="AB80">
        <v>6</v>
      </c>
      <c r="AC80">
        <v>1</v>
      </c>
      <c r="AD80">
        <v>5</v>
      </c>
      <c r="AE80" s="35">
        <v>5</v>
      </c>
      <c r="AF80">
        <v>3</v>
      </c>
      <c r="AG80">
        <v>3</v>
      </c>
      <c r="AH80">
        <v>1</v>
      </c>
      <c r="AI80">
        <v>5</v>
      </c>
      <c r="AJ80">
        <v>4</v>
      </c>
      <c r="AK80">
        <v>2</v>
      </c>
      <c r="AL80">
        <v>4</v>
      </c>
      <c r="AM80">
        <v>3</v>
      </c>
      <c r="AN80">
        <v>3</v>
      </c>
      <c r="AO80">
        <v>2</v>
      </c>
      <c r="AP80">
        <v>3</v>
      </c>
      <c r="AQ80">
        <v>3</v>
      </c>
      <c r="AR80">
        <v>6</v>
      </c>
      <c r="AS80">
        <v>1</v>
      </c>
      <c r="AT80">
        <f t="shared" si="27"/>
        <v>3.375</v>
      </c>
      <c r="AU80">
        <f t="shared" si="31"/>
        <v>1</v>
      </c>
      <c r="AV80">
        <f t="shared" si="28"/>
        <v>5.125</v>
      </c>
      <c r="AW80">
        <f t="shared" si="32"/>
        <v>1</v>
      </c>
      <c r="AX80" t="s">
        <v>501</v>
      </c>
      <c r="AY80" t="s">
        <v>672</v>
      </c>
      <c r="AZ80" t="s">
        <v>708</v>
      </c>
      <c r="BA80">
        <v>0</v>
      </c>
      <c r="BB80">
        <v>2</v>
      </c>
      <c r="BC80">
        <f t="shared" si="29"/>
        <v>2</v>
      </c>
      <c r="BD80">
        <v>4</v>
      </c>
      <c r="BE80">
        <v>2</v>
      </c>
      <c r="BF80">
        <f t="shared" si="33"/>
        <v>1</v>
      </c>
      <c r="BG80" t="s">
        <v>709</v>
      </c>
      <c r="BH80" t="s">
        <v>710</v>
      </c>
      <c r="BI80" s="1">
        <v>4.2013888888888891E-3</v>
      </c>
      <c r="BJ80" t="s">
        <v>711</v>
      </c>
      <c r="BK80" s="5" t="s">
        <v>736</v>
      </c>
      <c r="BL80" s="5" t="s">
        <v>1157</v>
      </c>
      <c r="BM80" s="11" t="b">
        <f t="shared" ref="BM80:BP99" si="39">ISNUMBER(SEARCH(BM$2,$BL80))</f>
        <v>1</v>
      </c>
      <c r="BN80" s="11" t="b">
        <f t="shared" si="39"/>
        <v>0</v>
      </c>
      <c r="BO80" s="11" t="b">
        <f t="shared" si="39"/>
        <v>0</v>
      </c>
      <c r="BP80" s="11" t="b">
        <f t="shared" si="39"/>
        <v>0</v>
      </c>
      <c r="BQ80" s="11" t="b">
        <f t="shared" si="17"/>
        <v>0</v>
      </c>
      <c r="BR80" s="11" t="b">
        <f t="shared" si="17"/>
        <v>0</v>
      </c>
      <c r="BU80" s="11" t="b">
        <f t="shared" si="34"/>
        <v>0</v>
      </c>
      <c r="BV80" s="11" t="b">
        <f t="shared" si="35"/>
        <v>0</v>
      </c>
      <c r="BW80" s="11" t="b">
        <f t="shared" si="38"/>
        <v>0</v>
      </c>
      <c r="BX80" s="11" t="b">
        <f t="shared" si="38"/>
        <v>0</v>
      </c>
      <c r="BY80" s="11" t="b">
        <f t="shared" si="38"/>
        <v>0</v>
      </c>
      <c r="BZ80" s="11" t="b">
        <f t="shared" si="38"/>
        <v>0</v>
      </c>
      <c r="CA80" s="11" t="b">
        <f t="shared" si="38"/>
        <v>0</v>
      </c>
      <c r="CB80" s="11" t="b">
        <f t="shared" si="38"/>
        <v>0</v>
      </c>
      <c r="CC80" s="11" t="b">
        <f t="shared" si="38"/>
        <v>0</v>
      </c>
      <c r="CD80" s="11" t="b">
        <f t="shared" si="38"/>
        <v>0</v>
      </c>
      <c r="CE80" s="11" t="b">
        <f t="shared" si="38"/>
        <v>0</v>
      </c>
      <c r="CF80" s="11" t="b">
        <f t="shared" si="38"/>
        <v>0</v>
      </c>
      <c r="CG80" s="11" t="b">
        <f t="shared" si="38"/>
        <v>0</v>
      </c>
      <c r="CH80" s="11" t="b">
        <f t="shared" si="38"/>
        <v>0</v>
      </c>
      <c r="CI80" s="11" t="b">
        <f t="shared" si="38"/>
        <v>0</v>
      </c>
      <c r="CJ80" s="11" t="b">
        <f t="shared" si="38"/>
        <v>0</v>
      </c>
      <c r="CK80" s="11" t="b">
        <f t="shared" si="37"/>
        <v>0</v>
      </c>
      <c r="CL80" s="11" t="b">
        <f t="shared" si="36"/>
        <v>0</v>
      </c>
    </row>
    <row r="81" spans="1:91">
      <c r="A81" t="s">
        <v>712</v>
      </c>
      <c r="B81" t="s">
        <v>713</v>
      </c>
      <c r="C81" t="s">
        <v>562</v>
      </c>
      <c r="D81" t="s">
        <v>54</v>
      </c>
      <c r="E81" t="s">
        <v>55</v>
      </c>
      <c r="F81" t="s">
        <v>83</v>
      </c>
      <c r="G81" t="s">
        <v>96</v>
      </c>
      <c r="H81" t="s">
        <v>58</v>
      </c>
      <c r="I81" t="str">
        <f t="shared" si="30"/>
        <v>Portugal</v>
      </c>
      <c r="J81" t="s">
        <v>74</v>
      </c>
      <c r="K81" t="s">
        <v>103</v>
      </c>
      <c r="L81">
        <v>3</v>
      </c>
      <c r="M81">
        <v>2</v>
      </c>
      <c r="N81">
        <v>3</v>
      </c>
      <c r="O81">
        <v>2</v>
      </c>
      <c r="P81">
        <v>2</v>
      </c>
      <c r="Q81">
        <v>5</v>
      </c>
      <c r="R81">
        <v>3</v>
      </c>
      <c r="S81">
        <v>0</v>
      </c>
      <c r="U81">
        <v>5</v>
      </c>
      <c r="V81">
        <v>4</v>
      </c>
      <c r="W81">
        <v>5</v>
      </c>
      <c r="X81">
        <v>4</v>
      </c>
      <c r="Y81">
        <v>4</v>
      </c>
      <c r="Z81">
        <v>2</v>
      </c>
      <c r="AA81">
        <v>4</v>
      </c>
      <c r="AB81">
        <v>3</v>
      </c>
      <c r="AC81">
        <v>2</v>
      </c>
      <c r="AD81">
        <v>4</v>
      </c>
      <c r="AE81" s="35">
        <v>4</v>
      </c>
      <c r="AF81">
        <v>1</v>
      </c>
      <c r="AG81">
        <v>4</v>
      </c>
      <c r="AH81">
        <v>2</v>
      </c>
      <c r="AI81">
        <v>5</v>
      </c>
      <c r="AJ81">
        <v>4</v>
      </c>
      <c r="AK81">
        <v>5</v>
      </c>
      <c r="AL81">
        <v>1</v>
      </c>
      <c r="AM81">
        <v>4</v>
      </c>
      <c r="AN81">
        <v>4</v>
      </c>
      <c r="AO81">
        <v>4</v>
      </c>
      <c r="AP81">
        <v>4</v>
      </c>
      <c r="AQ81">
        <v>4</v>
      </c>
      <c r="AR81">
        <v>6</v>
      </c>
      <c r="AS81">
        <v>0</v>
      </c>
      <c r="AT81">
        <f t="shared" si="27"/>
        <v>3.25</v>
      </c>
      <c r="AU81">
        <f t="shared" si="31"/>
        <v>1</v>
      </c>
      <c r="AV81">
        <f t="shared" si="28"/>
        <v>3.75</v>
      </c>
      <c r="AW81">
        <f t="shared" si="32"/>
        <v>1</v>
      </c>
      <c r="AX81" t="s">
        <v>61</v>
      </c>
      <c r="AY81" t="s">
        <v>277</v>
      </c>
      <c r="AZ81" t="s">
        <v>714</v>
      </c>
      <c r="BA81">
        <v>3</v>
      </c>
      <c r="BC81">
        <f t="shared" si="29"/>
        <v>3</v>
      </c>
      <c r="BD81">
        <v>1</v>
      </c>
      <c r="BE81">
        <v>4</v>
      </c>
      <c r="BF81">
        <f t="shared" si="33"/>
        <v>1</v>
      </c>
      <c r="BG81" t="s">
        <v>715</v>
      </c>
      <c r="BH81" t="s">
        <v>65</v>
      </c>
      <c r="BI81" s="1">
        <v>3.9699074074074072E-3</v>
      </c>
      <c r="BK81" s="5" t="s">
        <v>1041</v>
      </c>
      <c r="BM81" s="11" t="b">
        <f t="shared" si="39"/>
        <v>0</v>
      </c>
      <c r="BN81" s="11" t="b">
        <f t="shared" si="39"/>
        <v>0</v>
      </c>
      <c r="BO81" s="11" t="b">
        <f t="shared" si="39"/>
        <v>0</v>
      </c>
      <c r="BP81" s="11" t="b">
        <f t="shared" si="39"/>
        <v>0</v>
      </c>
      <c r="BQ81" s="11" t="b">
        <f t="shared" si="17"/>
        <v>0</v>
      </c>
      <c r="BR81" s="11" t="b">
        <f t="shared" si="17"/>
        <v>0</v>
      </c>
      <c r="BU81" s="11" t="b">
        <f t="shared" si="34"/>
        <v>0</v>
      </c>
      <c r="BV81" s="11" t="b">
        <f t="shared" si="35"/>
        <v>0</v>
      </c>
      <c r="BW81" s="11" t="b">
        <f t="shared" si="38"/>
        <v>0</v>
      </c>
      <c r="BX81" s="11" t="b">
        <f t="shared" si="38"/>
        <v>0</v>
      </c>
      <c r="BY81" s="11" t="b">
        <f t="shared" si="38"/>
        <v>0</v>
      </c>
      <c r="BZ81" s="11" t="b">
        <f t="shared" si="38"/>
        <v>0</v>
      </c>
      <c r="CA81" s="11" t="b">
        <f t="shared" si="38"/>
        <v>0</v>
      </c>
      <c r="CB81" s="11" t="b">
        <f t="shared" si="38"/>
        <v>0</v>
      </c>
      <c r="CC81" s="11" t="b">
        <f t="shared" si="38"/>
        <v>0</v>
      </c>
      <c r="CD81" s="11" t="b">
        <f t="shared" si="38"/>
        <v>0</v>
      </c>
      <c r="CE81" s="11" t="b">
        <f t="shared" si="38"/>
        <v>0</v>
      </c>
      <c r="CF81" s="11" t="b">
        <f t="shared" si="38"/>
        <v>0</v>
      </c>
      <c r="CG81" s="11" t="b">
        <f t="shared" si="38"/>
        <v>0</v>
      </c>
      <c r="CH81" s="11" t="b">
        <f t="shared" si="38"/>
        <v>0</v>
      </c>
      <c r="CI81" s="11" t="b">
        <f t="shared" si="38"/>
        <v>0</v>
      </c>
      <c r="CJ81" s="11" t="b">
        <f t="shared" si="38"/>
        <v>0</v>
      </c>
      <c r="CK81" s="11" t="b">
        <f t="shared" si="37"/>
        <v>0</v>
      </c>
      <c r="CL81" s="11" t="b">
        <f t="shared" si="36"/>
        <v>0</v>
      </c>
    </row>
    <row r="82" spans="1:91">
      <c r="A82" t="s">
        <v>716</v>
      </c>
      <c r="B82" t="s">
        <v>717</v>
      </c>
      <c r="C82" t="s">
        <v>562</v>
      </c>
      <c r="D82" t="s">
        <v>70</v>
      </c>
      <c r="E82" t="s">
        <v>144</v>
      </c>
      <c r="F82" t="s">
        <v>56</v>
      </c>
      <c r="G82" t="s">
        <v>72</v>
      </c>
      <c r="H82" t="s">
        <v>718</v>
      </c>
      <c r="I82" t="str">
        <f t="shared" si="30"/>
        <v>Portuguese</v>
      </c>
      <c r="J82" t="s">
        <v>59</v>
      </c>
      <c r="K82" t="s">
        <v>296</v>
      </c>
      <c r="L82">
        <v>1</v>
      </c>
      <c r="M82">
        <v>3</v>
      </c>
      <c r="N82">
        <v>2</v>
      </c>
      <c r="O82">
        <v>3</v>
      </c>
      <c r="P82">
        <v>2</v>
      </c>
      <c r="Q82">
        <v>5</v>
      </c>
      <c r="R82">
        <v>3</v>
      </c>
      <c r="S82">
        <v>0</v>
      </c>
      <c r="U82">
        <v>5</v>
      </c>
      <c r="V82">
        <v>2</v>
      </c>
      <c r="W82">
        <v>3</v>
      </c>
      <c r="X82">
        <v>4</v>
      </c>
      <c r="Y82">
        <v>4</v>
      </c>
      <c r="Z82">
        <v>3</v>
      </c>
      <c r="AA82">
        <v>4</v>
      </c>
      <c r="AB82">
        <v>2</v>
      </c>
      <c r="AC82">
        <v>2</v>
      </c>
      <c r="AD82">
        <v>4</v>
      </c>
      <c r="AE82" s="35">
        <v>2</v>
      </c>
      <c r="AF82">
        <v>3</v>
      </c>
      <c r="AG82">
        <v>1</v>
      </c>
      <c r="AH82">
        <v>3</v>
      </c>
      <c r="AI82">
        <v>4</v>
      </c>
      <c r="AJ82">
        <v>3</v>
      </c>
      <c r="AK82">
        <v>1</v>
      </c>
      <c r="AL82">
        <v>1</v>
      </c>
      <c r="AM82">
        <v>1</v>
      </c>
      <c r="AN82">
        <v>3</v>
      </c>
      <c r="AO82">
        <v>3</v>
      </c>
      <c r="AP82">
        <v>4</v>
      </c>
      <c r="AQ82">
        <v>4</v>
      </c>
      <c r="AR82">
        <v>6</v>
      </c>
      <c r="AS82">
        <v>1</v>
      </c>
      <c r="AT82">
        <f t="shared" si="27"/>
        <v>2.25</v>
      </c>
      <c r="AU82">
        <f t="shared" si="31"/>
        <v>0</v>
      </c>
      <c r="AV82">
        <f t="shared" si="28"/>
        <v>3.25</v>
      </c>
      <c r="AW82">
        <f t="shared" si="32"/>
        <v>1</v>
      </c>
      <c r="AX82" t="s">
        <v>145</v>
      </c>
      <c r="AY82" t="s">
        <v>719</v>
      </c>
      <c r="AZ82" t="s">
        <v>720</v>
      </c>
      <c r="BA82">
        <v>0</v>
      </c>
      <c r="BB82">
        <v>1</v>
      </c>
      <c r="BC82">
        <f t="shared" si="29"/>
        <v>1</v>
      </c>
      <c r="BD82">
        <v>1</v>
      </c>
      <c r="BE82">
        <v>2</v>
      </c>
      <c r="BF82">
        <f t="shared" si="33"/>
        <v>1</v>
      </c>
      <c r="BG82" t="s">
        <v>453</v>
      </c>
      <c r="BH82" t="s">
        <v>149</v>
      </c>
      <c r="BI82" s="1">
        <v>3.3333333333333335E-3</v>
      </c>
      <c r="BJ82" t="s">
        <v>721</v>
      </c>
      <c r="BK82" s="5" t="s">
        <v>1041</v>
      </c>
      <c r="BM82" s="11" t="b">
        <f t="shared" si="39"/>
        <v>0</v>
      </c>
      <c r="BN82" s="11" t="b">
        <f t="shared" si="39"/>
        <v>0</v>
      </c>
      <c r="BO82" s="11" t="b">
        <f t="shared" si="39"/>
        <v>0</v>
      </c>
      <c r="BP82" s="11" t="b">
        <f t="shared" si="39"/>
        <v>0</v>
      </c>
      <c r="BQ82" s="11" t="b">
        <f t="shared" si="17"/>
        <v>0</v>
      </c>
      <c r="BR82" s="11" t="b">
        <f t="shared" si="17"/>
        <v>0</v>
      </c>
      <c r="BU82" s="11" t="b">
        <f t="shared" si="34"/>
        <v>0</v>
      </c>
      <c r="BV82" s="11" t="b">
        <f t="shared" si="35"/>
        <v>0</v>
      </c>
      <c r="BW82" s="11" t="b">
        <f t="shared" si="38"/>
        <v>0</v>
      </c>
      <c r="BX82" s="11" t="b">
        <f t="shared" si="38"/>
        <v>0</v>
      </c>
      <c r="BY82" s="11" t="b">
        <f t="shared" si="38"/>
        <v>0</v>
      </c>
      <c r="BZ82" s="11" t="b">
        <f t="shared" si="38"/>
        <v>0</v>
      </c>
      <c r="CA82" s="11" t="b">
        <f t="shared" si="38"/>
        <v>0</v>
      </c>
      <c r="CB82" s="11" t="b">
        <f t="shared" si="38"/>
        <v>0</v>
      </c>
      <c r="CC82" s="11" t="b">
        <f t="shared" si="38"/>
        <v>0</v>
      </c>
      <c r="CD82" s="11" t="b">
        <f t="shared" si="38"/>
        <v>0</v>
      </c>
      <c r="CE82" s="11" t="b">
        <f t="shared" si="38"/>
        <v>0</v>
      </c>
      <c r="CF82" s="11" t="b">
        <f t="shared" si="38"/>
        <v>0</v>
      </c>
      <c r="CG82" s="11" t="b">
        <f t="shared" si="38"/>
        <v>0</v>
      </c>
      <c r="CH82" s="11" t="b">
        <f t="shared" si="38"/>
        <v>0</v>
      </c>
      <c r="CI82" s="11" t="b">
        <f t="shared" si="38"/>
        <v>0</v>
      </c>
      <c r="CJ82" s="11" t="b">
        <f t="shared" si="38"/>
        <v>0</v>
      </c>
      <c r="CK82" s="11" t="b">
        <f t="shared" si="37"/>
        <v>0</v>
      </c>
      <c r="CL82" s="11" t="b">
        <f t="shared" si="36"/>
        <v>0</v>
      </c>
      <c r="CM82" t="s">
        <v>722</v>
      </c>
    </row>
    <row r="83" spans="1:91">
      <c r="A83" t="s">
        <v>723</v>
      </c>
      <c r="B83" t="s">
        <v>724</v>
      </c>
      <c r="C83" t="s">
        <v>562</v>
      </c>
      <c r="D83" t="s">
        <v>70</v>
      </c>
      <c r="E83" t="s">
        <v>95</v>
      </c>
      <c r="F83" t="s">
        <v>56</v>
      </c>
      <c r="G83" t="s">
        <v>347</v>
      </c>
      <c r="H83" t="s">
        <v>725</v>
      </c>
      <c r="I83" t="str">
        <f t="shared" si="30"/>
        <v>france</v>
      </c>
      <c r="J83" t="s">
        <v>59</v>
      </c>
      <c r="K83" t="s">
        <v>60</v>
      </c>
      <c r="L83">
        <v>3</v>
      </c>
      <c r="M83">
        <v>1</v>
      </c>
      <c r="N83">
        <v>3</v>
      </c>
      <c r="O83">
        <v>1</v>
      </c>
      <c r="P83">
        <v>4</v>
      </c>
      <c r="Q83">
        <v>4</v>
      </c>
      <c r="R83">
        <v>1</v>
      </c>
      <c r="S83">
        <v>0</v>
      </c>
      <c r="U83">
        <v>4</v>
      </c>
      <c r="V83">
        <v>5</v>
      </c>
      <c r="W83">
        <v>5</v>
      </c>
      <c r="X83">
        <v>4</v>
      </c>
      <c r="Y83">
        <v>5</v>
      </c>
      <c r="Z83">
        <v>5</v>
      </c>
      <c r="AA83">
        <v>6</v>
      </c>
      <c r="AB83">
        <v>4</v>
      </c>
      <c r="AC83">
        <v>2</v>
      </c>
      <c r="AD83">
        <v>4</v>
      </c>
      <c r="AE83" s="35">
        <v>5</v>
      </c>
      <c r="AF83">
        <v>5</v>
      </c>
      <c r="AG83">
        <v>5</v>
      </c>
      <c r="AH83">
        <v>3</v>
      </c>
      <c r="AI83">
        <v>6</v>
      </c>
      <c r="AJ83">
        <v>5</v>
      </c>
      <c r="AK83">
        <v>4</v>
      </c>
      <c r="AL83">
        <v>4</v>
      </c>
      <c r="AM83">
        <v>2</v>
      </c>
      <c r="AN83">
        <v>3</v>
      </c>
      <c r="AO83">
        <v>4</v>
      </c>
      <c r="AP83">
        <v>2</v>
      </c>
      <c r="AQ83">
        <v>2</v>
      </c>
      <c r="AR83">
        <v>6</v>
      </c>
      <c r="AS83">
        <v>2</v>
      </c>
      <c r="AT83">
        <f t="shared" si="27"/>
        <v>4.625</v>
      </c>
      <c r="AU83">
        <f t="shared" si="31"/>
        <v>1</v>
      </c>
      <c r="AV83">
        <f t="shared" si="28"/>
        <v>4.75</v>
      </c>
      <c r="AW83">
        <f t="shared" si="32"/>
        <v>1</v>
      </c>
      <c r="AX83" t="s">
        <v>297</v>
      </c>
      <c r="AY83" t="s">
        <v>358</v>
      </c>
      <c r="AZ83" t="s">
        <v>427</v>
      </c>
      <c r="BA83">
        <v>0</v>
      </c>
      <c r="BB83">
        <v>1</v>
      </c>
      <c r="BC83">
        <f t="shared" si="29"/>
        <v>1</v>
      </c>
      <c r="BD83">
        <v>1</v>
      </c>
      <c r="BE83">
        <v>2</v>
      </c>
      <c r="BF83">
        <f t="shared" si="33"/>
        <v>1</v>
      </c>
      <c r="BG83" t="s">
        <v>300</v>
      </c>
      <c r="BH83" t="s">
        <v>301</v>
      </c>
      <c r="BI83" s="1">
        <v>3.5185185185185185E-3</v>
      </c>
      <c r="BJ83" t="s">
        <v>726</v>
      </c>
      <c r="BK83" s="5" t="s">
        <v>1042</v>
      </c>
      <c r="BM83" s="11" t="b">
        <f t="shared" si="39"/>
        <v>0</v>
      </c>
      <c r="BN83" s="11" t="b">
        <f t="shared" si="39"/>
        <v>0</v>
      </c>
      <c r="BO83" s="11" t="b">
        <f t="shared" si="39"/>
        <v>0</v>
      </c>
      <c r="BP83" s="11" t="b">
        <f t="shared" si="39"/>
        <v>0</v>
      </c>
      <c r="BQ83" s="11" t="b">
        <f t="shared" si="17"/>
        <v>0</v>
      </c>
      <c r="BR83" s="11" t="b">
        <f t="shared" si="17"/>
        <v>0</v>
      </c>
      <c r="BS83" s="5" t="s">
        <v>1045</v>
      </c>
      <c r="BT83" s="5" t="s">
        <v>1073</v>
      </c>
      <c r="BU83" s="11" t="b">
        <f t="shared" si="34"/>
        <v>0</v>
      </c>
      <c r="BV83" s="11" t="b">
        <f t="shared" si="35"/>
        <v>0</v>
      </c>
      <c r="BW83" s="11" t="b">
        <f t="shared" si="38"/>
        <v>0</v>
      </c>
      <c r="BX83" s="11" t="b">
        <f t="shared" si="38"/>
        <v>1</v>
      </c>
      <c r="BY83" s="11" t="b">
        <f t="shared" si="38"/>
        <v>0</v>
      </c>
      <c r="BZ83" s="11" t="b">
        <f t="shared" si="38"/>
        <v>0</v>
      </c>
      <c r="CA83" s="11" t="b">
        <f t="shared" si="38"/>
        <v>0</v>
      </c>
      <c r="CB83" s="11" t="b">
        <f t="shared" si="38"/>
        <v>0</v>
      </c>
      <c r="CC83" s="11" t="b">
        <f t="shared" si="38"/>
        <v>0</v>
      </c>
      <c r="CD83" s="11" t="b">
        <f t="shared" si="38"/>
        <v>0</v>
      </c>
      <c r="CE83" s="11" t="b">
        <f t="shared" si="38"/>
        <v>0</v>
      </c>
      <c r="CF83" s="11" t="b">
        <f t="shared" si="38"/>
        <v>0</v>
      </c>
      <c r="CG83" s="11" t="b">
        <f t="shared" si="38"/>
        <v>1</v>
      </c>
      <c r="CH83" s="11" t="b">
        <f t="shared" si="38"/>
        <v>0</v>
      </c>
      <c r="CI83" s="11" t="b">
        <f t="shared" si="38"/>
        <v>0</v>
      </c>
      <c r="CJ83" s="11" t="b">
        <f t="shared" si="38"/>
        <v>0</v>
      </c>
      <c r="CK83" s="11" t="b">
        <f t="shared" si="37"/>
        <v>1</v>
      </c>
      <c r="CL83" s="11" t="b">
        <f t="shared" si="36"/>
        <v>0</v>
      </c>
      <c r="CM83" t="s">
        <v>727</v>
      </c>
    </row>
    <row r="84" spans="1:91">
      <c r="A84" t="s">
        <v>728</v>
      </c>
      <c r="B84" t="s">
        <v>729</v>
      </c>
      <c r="C84" t="s">
        <v>562</v>
      </c>
      <c r="D84" t="s">
        <v>70</v>
      </c>
      <c r="E84" t="s">
        <v>144</v>
      </c>
      <c r="F84" t="s">
        <v>56</v>
      </c>
      <c r="G84" t="s">
        <v>72</v>
      </c>
      <c r="H84" t="s">
        <v>84</v>
      </c>
      <c r="I84" t="str">
        <f t="shared" si="30"/>
        <v>United States</v>
      </c>
      <c r="J84" t="s">
        <v>59</v>
      </c>
      <c r="K84" t="s">
        <v>60</v>
      </c>
      <c r="L84">
        <v>1</v>
      </c>
      <c r="M84">
        <v>1</v>
      </c>
      <c r="N84">
        <v>0</v>
      </c>
      <c r="O84">
        <v>1</v>
      </c>
      <c r="P84">
        <v>2</v>
      </c>
      <c r="Q84">
        <v>2</v>
      </c>
      <c r="R84">
        <v>2</v>
      </c>
      <c r="S84">
        <v>1</v>
      </c>
      <c r="T84">
        <v>3</v>
      </c>
      <c r="V84">
        <v>4</v>
      </c>
      <c r="W84">
        <v>4</v>
      </c>
      <c r="X84">
        <v>3</v>
      </c>
      <c r="Y84">
        <v>3</v>
      </c>
      <c r="Z84">
        <v>3</v>
      </c>
      <c r="AA84">
        <v>3</v>
      </c>
      <c r="AB84">
        <v>3</v>
      </c>
      <c r="AC84">
        <v>1</v>
      </c>
      <c r="AD84">
        <v>5</v>
      </c>
      <c r="AE84" s="35">
        <v>5</v>
      </c>
      <c r="AF84">
        <v>5</v>
      </c>
      <c r="AG84">
        <v>5</v>
      </c>
      <c r="AH84">
        <v>5</v>
      </c>
      <c r="AI84">
        <v>5</v>
      </c>
      <c r="AJ84">
        <v>5</v>
      </c>
      <c r="AK84">
        <v>4</v>
      </c>
      <c r="AL84">
        <v>4</v>
      </c>
      <c r="AM84">
        <v>5</v>
      </c>
      <c r="AN84">
        <v>5</v>
      </c>
      <c r="AO84">
        <v>5</v>
      </c>
      <c r="AP84">
        <v>5</v>
      </c>
      <c r="AQ84">
        <v>5</v>
      </c>
      <c r="AR84">
        <v>6</v>
      </c>
      <c r="AS84">
        <v>1</v>
      </c>
      <c r="AT84">
        <f t="shared" si="27"/>
        <v>4.75</v>
      </c>
      <c r="AU84">
        <f t="shared" si="31"/>
        <v>1</v>
      </c>
      <c r="AV84">
        <f t="shared" si="28"/>
        <v>3.5</v>
      </c>
      <c r="AW84">
        <f t="shared" si="32"/>
        <v>1</v>
      </c>
      <c r="AX84" t="s">
        <v>61</v>
      </c>
      <c r="AY84" t="s">
        <v>126</v>
      </c>
      <c r="AZ84" t="s">
        <v>127</v>
      </c>
      <c r="BA84">
        <v>1</v>
      </c>
      <c r="BC84">
        <f t="shared" si="29"/>
        <v>1</v>
      </c>
      <c r="BD84">
        <v>1</v>
      </c>
      <c r="BE84">
        <v>1</v>
      </c>
      <c r="BF84">
        <f t="shared" si="33"/>
        <v>0</v>
      </c>
      <c r="BG84" t="s">
        <v>64</v>
      </c>
      <c r="BH84" t="s">
        <v>65</v>
      </c>
      <c r="BI84" s="1">
        <v>2.7314814814814819E-3</v>
      </c>
      <c r="BJ84" t="s">
        <v>730</v>
      </c>
      <c r="BK84" s="5" t="s">
        <v>736</v>
      </c>
      <c r="BL84" s="5" t="s">
        <v>1158</v>
      </c>
      <c r="BM84" s="11" t="b">
        <f t="shared" si="39"/>
        <v>1</v>
      </c>
      <c r="BN84" s="11" t="b">
        <f t="shared" si="39"/>
        <v>0</v>
      </c>
      <c r="BO84" s="11" t="b">
        <f t="shared" si="39"/>
        <v>0</v>
      </c>
      <c r="BP84" s="11" t="b">
        <f t="shared" si="39"/>
        <v>0</v>
      </c>
      <c r="BQ84" s="11" t="b">
        <f t="shared" ref="BQ84:BR103" si="40">ISNUMBER(SEARCH(BQ$2,$BL84))</f>
        <v>0</v>
      </c>
      <c r="BR84" s="11" t="b">
        <f t="shared" si="40"/>
        <v>0</v>
      </c>
      <c r="BU84" s="11" t="b">
        <f t="shared" si="34"/>
        <v>0</v>
      </c>
      <c r="BV84" s="11" t="b">
        <f t="shared" si="35"/>
        <v>0</v>
      </c>
      <c r="BW84" s="11" t="b">
        <f t="shared" si="38"/>
        <v>0</v>
      </c>
      <c r="BX84" s="11" t="b">
        <f t="shared" si="38"/>
        <v>0</v>
      </c>
      <c r="BY84" s="11" t="b">
        <f t="shared" si="38"/>
        <v>0</v>
      </c>
      <c r="BZ84" s="11" t="b">
        <f t="shared" si="38"/>
        <v>0</v>
      </c>
      <c r="CA84" s="11" t="b">
        <f t="shared" si="38"/>
        <v>0</v>
      </c>
      <c r="CB84" s="11" t="b">
        <f t="shared" si="38"/>
        <v>0</v>
      </c>
      <c r="CC84" s="11" t="b">
        <f t="shared" si="38"/>
        <v>0</v>
      </c>
      <c r="CD84" s="11" t="b">
        <f t="shared" si="38"/>
        <v>0</v>
      </c>
      <c r="CE84" s="11" t="b">
        <f t="shared" si="38"/>
        <v>0</v>
      </c>
      <c r="CF84" s="11" t="b">
        <f t="shared" si="38"/>
        <v>0</v>
      </c>
      <c r="CG84" s="11" t="b">
        <f t="shared" si="38"/>
        <v>0</v>
      </c>
      <c r="CH84" s="11" t="b">
        <f t="shared" si="38"/>
        <v>0</v>
      </c>
      <c r="CI84" s="11" t="b">
        <f t="shared" si="38"/>
        <v>0</v>
      </c>
      <c r="CJ84" s="11" t="b">
        <f t="shared" si="38"/>
        <v>0</v>
      </c>
      <c r="CK84" s="11" t="b">
        <f t="shared" si="37"/>
        <v>0</v>
      </c>
      <c r="CL84" s="11" t="b">
        <f t="shared" si="36"/>
        <v>0</v>
      </c>
    </row>
    <row r="85" spans="1:91">
      <c r="A85" t="s">
        <v>731</v>
      </c>
      <c r="B85" t="s">
        <v>732</v>
      </c>
      <c r="C85" t="s">
        <v>562</v>
      </c>
      <c r="D85" t="s">
        <v>70</v>
      </c>
      <c r="E85" t="s">
        <v>144</v>
      </c>
      <c r="F85" t="s">
        <v>56</v>
      </c>
      <c r="G85" t="s">
        <v>96</v>
      </c>
      <c r="H85" t="s">
        <v>658</v>
      </c>
      <c r="I85" t="str">
        <f t="shared" si="30"/>
        <v>Bulgaria</v>
      </c>
      <c r="J85" t="s">
        <v>74</v>
      </c>
      <c r="K85" t="s">
        <v>85</v>
      </c>
      <c r="L85">
        <v>4</v>
      </c>
      <c r="M85">
        <v>1</v>
      </c>
      <c r="N85">
        <v>3</v>
      </c>
      <c r="O85">
        <v>1</v>
      </c>
      <c r="P85">
        <v>5</v>
      </c>
      <c r="Q85">
        <v>0</v>
      </c>
      <c r="R85">
        <v>5</v>
      </c>
      <c r="S85">
        <v>0</v>
      </c>
      <c r="U85">
        <v>4</v>
      </c>
      <c r="V85">
        <v>5</v>
      </c>
      <c r="W85">
        <v>6</v>
      </c>
      <c r="X85">
        <v>5</v>
      </c>
      <c r="Y85">
        <v>5</v>
      </c>
      <c r="Z85">
        <v>6</v>
      </c>
      <c r="AA85">
        <v>5</v>
      </c>
      <c r="AB85">
        <v>4</v>
      </c>
      <c r="AC85">
        <v>4</v>
      </c>
      <c r="AD85">
        <v>2</v>
      </c>
      <c r="AE85" s="35">
        <v>5</v>
      </c>
      <c r="AF85">
        <v>5</v>
      </c>
      <c r="AG85">
        <v>5</v>
      </c>
      <c r="AH85">
        <v>5</v>
      </c>
      <c r="AI85">
        <v>6</v>
      </c>
      <c r="AJ85">
        <v>5</v>
      </c>
      <c r="AK85">
        <v>4</v>
      </c>
      <c r="AL85">
        <v>5</v>
      </c>
      <c r="AM85">
        <v>6</v>
      </c>
      <c r="AN85">
        <v>5</v>
      </c>
      <c r="AO85">
        <v>5</v>
      </c>
      <c r="AP85">
        <v>6</v>
      </c>
      <c r="AQ85">
        <v>5</v>
      </c>
      <c r="AR85">
        <v>6</v>
      </c>
      <c r="AS85">
        <v>5</v>
      </c>
      <c r="AT85">
        <f t="shared" si="27"/>
        <v>5</v>
      </c>
      <c r="AU85">
        <f t="shared" si="31"/>
        <v>1</v>
      </c>
      <c r="AV85">
        <f t="shared" si="28"/>
        <v>4.75</v>
      </c>
      <c r="AW85">
        <f t="shared" si="32"/>
        <v>1</v>
      </c>
      <c r="AX85" t="s">
        <v>61</v>
      </c>
      <c r="AY85" t="s">
        <v>733</v>
      </c>
      <c r="AZ85" t="s">
        <v>734</v>
      </c>
      <c r="BA85">
        <v>0</v>
      </c>
      <c r="BB85">
        <v>1</v>
      </c>
      <c r="BC85">
        <f t="shared" si="29"/>
        <v>1</v>
      </c>
      <c r="BD85">
        <v>1</v>
      </c>
      <c r="BE85">
        <v>2</v>
      </c>
      <c r="BF85">
        <f t="shared" si="33"/>
        <v>1</v>
      </c>
      <c r="BG85" t="s">
        <v>64</v>
      </c>
      <c r="BH85" t="s">
        <v>65</v>
      </c>
      <c r="BI85" s="1">
        <v>3.4375E-3</v>
      </c>
      <c r="BJ85" t="s">
        <v>735</v>
      </c>
      <c r="BK85" s="5" t="s">
        <v>1044</v>
      </c>
      <c r="BM85" s="11" t="b">
        <f t="shared" si="39"/>
        <v>0</v>
      </c>
      <c r="BN85" s="11" t="b">
        <f t="shared" si="39"/>
        <v>0</v>
      </c>
      <c r="BO85" s="11" t="b">
        <f t="shared" si="39"/>
        <v>0</v>
      </c>
      <c r="BP85" s="11" t="b">
        <f t="shared" si="39"/>
        <v>0</v>
      </c>
      <c r="BQ85" s="11" t="b">
        <f t="shared" si="40"/>
        <v>0</v>
      </c>
      <c r="BR85" s="11" t="b">
        <f t="shared" si="40"/>
        <v>0</v>
      </c>
      <c r="BU85" s="11" t="b">
        <f t="shared" si="34"/>
        <v>0</v>
      </c>
      <c r="BV85" s="11" t="b">
        <f t="shared" si="35"/>
        <v>0</v>
      </c>
      <c r="BW85" s="11" t="b">
        <f t="shared" si="38"/>
        <v>0</v>
      </c>
      <c r="BX85" s="11" t="b">
        <f t="shared" si="38"/>
        <v>0</v>
      </c>
      <c r="BY85" s="11" t="b">
        <f t="shared" si="38"/>
        <v>0</v>
      </c>
      <c r="BZ85" s="11" t="b">
        <f t="shared" si="38"/>
        <v>0</v>
      </c>
      <c r="CA85" s="11" t="b">
        <f t="shared" si="38"/>
        <v>0</v>
      </c>
      <c r="CB85" s="11" t="b">
        <f t="shared" si="38"/>
        <v>0</v>
      </c>
      <c r="CC85" s="11" t="b">
        <f t="shared" si="38"/>
        <v>0</v>
      </c>
      <c r="CD85" s="11" t="b">
        <f t="shared" si="38"/>
        <v>0</v>
      </c>
      <c r="CE85" s="11" t="b">
        <f t="shared" si="38"/>
        <v>0</v>
      </c>
      <c r="CF85" s="11" t="b">
        <f t="shared" si="38"/>
        <v>0</v>
      </c>
      <c r="CG85" s="11" t="b">
        <f t="shared" si="38"/>
        <v>0</v>
      </c>
      <c r="CH85" s="11" t="b">
        <f t="shared" si="38"/>
        <v>0</v>
      </c>
      <c r="CI85" s="11" t="b">
        <f t="shared" si="38"/>
        <v>0</v>
      </c>
      <c r="CJ85" s="11" t="b">
        <f t="shared" si="38"/>
        <v>0</v>
      </c>
      <c r="CK85" s="11" t="b">
        <f t="shared" si="37"/>
        <v>0</v>
      </c>
      <c r="CL85" s="11" t="b">
        <f t="shared" si="36"/>
        <v>0</v>
      </c>
      <c r="CM85" t="s">
        <v>736</v>
      </c>
    </row>
    <row r="86" spans="1:91">
      <c r="A86" t="s">
        <v>737</v>
      </c>
      <c r="B86" t="s">
        <v>738</v>
      </c>
      <c r="C86" t="s">
        <v>562</v>
      </c>
      <c r="D86" t="s">
        <v>54</v>
      </c>
      <c r="E86" t="s">
        <v>144</v>
      </c>
      <c r="F86" t="s">
        <v>83</v>
      </c>
      <c r="G86" t="s">
        <v>96</v>
      </c>
      <c r="H86" t="s">
        <v>510</v>
      </c>
      <c r="I86" t="str">
        <f t="shared" si="30"/>
        <v>England</v>
      </c>
      <c r="J86" t="s">
        <v>74</v>
      </c>
      <c r="K86" t="s">
        <v>98</v>
      </c>
      <c r="L86">
        <v>3</v>
      </c>
      <c r="M86">
        <v>3</v>
      </c>
      <c r="N86">
        <v>4</v>
      </c>
      <c r="O86">
        <v>2</v>
      </c>
      <c r="P86">
        <v>3</v>
      </c>
      <c r="Q86">
        <v>3</v>
      </c>
      <c r="R86">
        <v>3</v>
      </c>
      <c r="S86">
        <v>1</v>
      </c>
      <c r="T86">
        <v>2</v>
      </c>
      <c r="V86">
        <v>4</v>
      </c>
      <c r="W86">
        <v>6</v>
      </c>
      <c r="X86">
        <v>4</v>
      </c>
      <c r="Y86">
        <v>6</v>
      </c>
      <c r="Z86">
        <v>4</v>
      </c>
      <c r="AA86">
        <v>6</v>
      </c>
      <c r="AB86">
        <v>3</v>
      </c>
      <c r="AC86">
        <v>4</v>
      </c>
      <c r="AD86">
        <v>2</v>
      </c>
      <c r="AE86" s="35">
        <v>5</v>
      </c>
      <c r="AF86">
        <v>6</v>
      </c>
      <c r="AG86">
        <v>6</v>
      </c>
      <c r="AH86">
        <v>6</v>
      </c>
      <c r="AI86">
        <v>6</v>
      </c>
      <c r="AJ86">
        <v>6</v>
      </c>
      <c r="AK86">
        <v>5</v>
      </c>
      <c r="AL86">
        <v>4</v>
      </c>
      <c r="AM86">
        <v>6</v>
      </c>
      <c r="AN86">
        <v>3</v>
      </c>
      <c r="AO86">
        <v>5</v>
      </c>
      <c r="AP86">
        <v>3</v>
      </c>
      <c r="AQ86">
        <v>6</v>
      </c>
      <c r="AR86">
        <v>6</v>
      </c>
      <c r="AS86">
        <v>2</v>
      </c>
      <c r="AT86">
        <f t="shared" si="27"/>
        <v>5.5</v>
      </c>
      <c r="AU86">
        <f t="shared" si="31"/>
        <v>1</v>
      </c>
      <c r="AV86">
        <f t="shared" si="28"/>
        <v>4.375</v>
      </c>
      <c r="AW86">
        <f t="shared" si="32"/>
        <v>1</v>
      </c>
      <c r="AX86" t="s">
        <v>61</v>
      </c>
      <c r="AY86" t="s">
        <v>245</v>
      </c>
      <c r="AZ86" t="s">
        <v>246</v>
      </c>
      <c r="BA86">
        <v>1</v>
      </c>
      <c r="BC86">
        <f t="shared" si="29"/>
        <v>1</v>
      </c>
      <c r="BD86">
        <v>1</v>
      </c>
      <c r="BE86">
        <v>2</v>
      </c>
      <c r="BF86">
        <f t="shared" si="33"/>
        <v>1</v>
      </c>
      <c r="BG86" t="s">
        <v>181</v>
      </c>
      <c r="BH86" t="s">
        <v>65</v>
      </c>
      <c r="BI86" s="1">
        <v>2.8240740740740739E-3</v>
      </c>
      <c r="BJ86" t="s">
        <v>429</v>
      </c>
      <c r="BK86" s="5" t="s">
        <v>1041</v>
      </c>
      <c r="BM86" s="11" t="b">
        <f t="shared" si="39"/>
        <v>0</v>
      </c>
      <c r="BN86" s="11" t="b">
        <f t="shared" si="39"/>
        <v>0</v>
      </c>
      <c r="BO86" s="11" t="b">
        <f t="shared" si="39"/>
        <v>0</v>
      </c>
      <c r="BP86" s="11" t="b">
        <f t="shared" si="39"/>
        <v>0</v>
      </c>
      <c r="BQ86" s="11" t="b">
        <f t="shared" si="40"/>
        <v>0</v>
      </c>
      <c r="BR86" s="11" t="b">
        <f t="shared" si="40"/>
        <v>0</v>
      </c>
      <c r="BU86" s="11" t="b">
        <f t="shared" si="34"/>
        <v>0</v>
      </c>
      <c r="BV86" s="11" t="b">
        <f t="shared" si="35"/>
        <v>0</v>
      </c>
      <c r="BW86" s="11" t="b">
        <f t="shared" si="38"/>
        <v>0</v>
      </c>
      <c r="BX86" s="11" t="b">
        <f t="shared" si="38"/>
        <v>0</v>
      </c>
      <c r="BY86" s="11" t="b">
        <f t="shared" si="38"/>
        <v>0</v>
      </c>
      <c r="BZ86" s="11" t="b">
        <f t="shared" si="38"/>
        <v>0</v>
      </c>
      <c r="CA86" s="11" t="b">
        <f t="shared" si="38"/>
        <v>0</v>
      </c>
      <c r="CB86" s="11" t="b">
        <f t="shared" si="38"/>
        <v>0</v>
      </c>
      <c r="CC86" s="11" t="b">
        <f t="shared" si="38"/>
        <v>0</v>
      </c>
      <c r="CD86" s="11" t="b">
        <f t="shared" si="38"/>
        <v>0</v>
      </c>
      <c r="CE86" s="11" t="b">
        <f t="shared" si="38"/>
        <v>0</v>
      </c>
      <c r="CF86" s="11" t="b">
        <f t="shared" si="38"/>
        <v>0</v>
      </c>
      <c r="CG86" s="11" t="b">
        <f t="shared" si="38"/>
        <v>0</v>
      </c>
      <c r="CH86" s="11" t="b">
        <f t="shared" si="38"/>
        <v>0</v>
      </c>
      <c r="CI86" s="11" t="b">
        <f t="shared" si="38"/>
        <v>0</v>
      </c>
      <c r="CJ86" s="11" t="b">
        <f t="shared" si="38"/>
        <v>0</v>
      </c>
      <c r="CK86" s="11" t="b">
        <f t="shared" si="37"/>
        <v>0</v>
      </c>
      <c r="CL86" s="11" t="b">
        <f t="shared" si="36"/>
        <v>0</v>
      </c>
      <c r="CM86" t="s">
        <v>429</v>
      </c>
    </row>
    <row r="87" spans="1:91">
      <c r="A87" t="s">
        <v>739</v>
      </c>
      <c r="B87" t="s">
        <v>740</v>
      </c>
      <c r="C87" t="s">
        <v>562</v>
      </c>
      <c r="D87" t="s">
        <v>70</v>
      </c>
      <c r="E87" t="s">
        <v>55</v>
      </c>
      <c r="F87" t="s">
        <v>56</v>
      </c>
      <c r="G87" t="s">
        <v>72</v>
      </c>
      <c r="H87" t="s">
        <v>125</v>
      </c>
      <c r="I87" t="str">
        <f t="shared" si="30"/>
        <v>United Kingdom</v>
      </c>
      <c r="J87" t="s">
        <v>59</v>
      </c>
      <c r="K87" t="s">
        <v>98</v>
      </c>
      <c r="L87">
        <v>4</v>
      </c>
      <c r="M87">
        <v>4</v>
      </c>
      <c r="N87">
        <v>5</v>
      </c>
      <c r="O87">
        <v>4</v>
      </c>
      <c r="P87">
        <v>5</v>
      </c>
      <c r="Q87">
        <v>5</v>
      </c>
      <c r="R87">
        <v>5</v>
      </c>
      <c r="S87">
        <v>1</v>
      </c>
      <c r="T87">
        <v>2</v>
      </c>
      <c r="V87">
        <v>1</v>
      </c>
      <c r="W87">
        <v>2</v>
      </c>
      <c r="X87">
        <v>1</v>
      </c>
      <c r="Y87">
        <v>3</v>
      </c>
      <c r="Z87">
        <v>2</v>
      </c>
      <c r="AA87">
        <v>4</v>
      </c>
      <c r="AB87">
        <v>1</v>
      </c>
      <c r="AC87">
        <v>2</v>
      </c>
      <c r="AD87">
        <v>4</v>
      </c>
      <c r="AE87" s="35">
        <v>3</v>
      </c>
      <c r="AF87">
        <v>4</v>
      </c>
      <c r="AG87">
        <v>2</v>
      </c>
      <c r="AH87">
        <v>3</v>
      </c>
      <c r="AI87">
        <v>3</v>
      </c>
      <c r="AJ87">
        <v>3</v>
      </c>
      <c r="AK87">
        <v>3</v>
      </c>
      <c r="AL87">
        <v>4</v>
      </c>
      <c r="AM87">
        <v>3</v>
      </c>
      <c r="AN87">
        <v>3</v>
      </c>
      <c r="AO87">
        <v>3</v>
      </c>
      <c r="AP87">
        <v>3</v>
      </c>
      <c r="AQ87">
        <v>3</v>
      </c>
      <c r="AR87">
        <v>6</v>
      </c>
      <c r="AS87">
        <v>2</v>
      </c>
      <c r="AT87">
        <f t="shared" si="27"/>
        <v>3.125</v>
      </c>
      <c r="AU87">
        <f t="shared" si="31"/>
        <v>1</v>
      </c>
      <c r="AV87">
        <f t="shared" si="28"/>
        <v>2.25</v>
      </c>
      <c r="AW87">
        <f t="shared" si="32"/>
        <v>0</v>
      </c>
      <c r="AX87" t="s">
        <v>297</v>
      </c>
      <c r="AY87" t="s">
        <v>110</v>
      </c>
      <c r="AZ87" t="s">
        <v>412</v>
      </c>
      <c r="BA87">
        <v>0</v>
      </c>
      <c r="BB87" t="s">
        <v>1101</v>
      </c>
      <c r="BC87" t="str">
        <f t="shared" si="29"/>
        <v>NA</v>
      </c>
      <c r="BD87">
        <v>11</v>
      </c>
      <c r="BE87">
        <v>0</v>
      </c>
      <c r="BF87">
        <f t="shared" si="33"/>
        <v>1</v>
      </c>
      <c r="BG87" t="s">
        <v>741</v>
      </c>
      <c r="BH87" t="s">
        <v>742</v>
      </c>
      <c r="BI87" s="1">
        <v>2.4768518518518516E-3</v>
      </c>
      <c r="BJ87" t="s">
        <v>743</v>
      </c>
      <c r="BK87" s="5" t="s">
        <v>1082</v>
      </c>
      <c r="BM87" s="11" t="b">
        <f t="shared" si="39"/>
        <v>0</v>
      </c>
      <c r="BN87" s="11" t="b">
        <f t="shared" si="39"/>
        <v>0</v>
      </c>
      <c r="BO87" s="11" t="b">
        <f t="shared" si="39"/>
        <v>0</v>
      </c>
      <c r="BP87" s="11" t="b">
        <f t="shared" si="39"/>
        <v>0</v>
      </c>
      <c r="BQ87" s="11" t="b">
        <f t="shared" si="40"/>
        <v>0</v>
      </c>
      <c r="BR87" s="11" t="b">
        <f t="shared" si="40"/>
        <v>0</v>
      </c>
      <c r="BS87" s="5" t="s">
        <v>1081</v>
      </c>
      <c r="BU87" s="11" t="b">
        <f t="shared" si="34"/>
        <v>0</v>
      </c>
      <c r="BV87" s="11" t="b">
        <f t="shared" si="35"/>
        <v>1</v>
      </c>
      <c r="BW87" s="11" t="b">
        <f t="shared" si="38"/>
        <v>0</v>
      </c>
      <c r="BX87" s="11" t="b">
        <f t="shared" si="38"/>
        <v>0</v>
      </c>
      <c r="BY87" s="11" t="b">
        <f t="shared" si="38"/>
        <v>0</v>
      </c>
      <c r="BZ87" s="11" t="b">
        <f t="shared" si="38"/>
        <v>0</v>
      </c>
      <c r="CA87" s="11" t="b">
        <f t="shared" si="38"/>
        <v>0</v>
      </c>
      <c r="CB87" s="11" t="b">
        <f t="shared" si="38"/>
        <v>0</v>
      </c>
      <c r="CC87" s="11" t="b">
        <f t="shared" si="38"/>
        <v>0</v>
      </c>
      <c r="CD87" s="11" t="b">
        <f t="shared" si="38"/>
        <v>0</v>
      </c>
      <c r="CE87" s="11" t="b">
        <f t="shared" si="38"/>
        <v>0</v>
      </c>
      <c r="CF87" s="11" t="b">
        <f t="shared" si="38"/>
        <v>0</v>
      </c>
      <c r="CG87" s="11" t="b">
        <f t="shared" si="38"/>
        <v>0</v>
      </c>
      <c r="CH87" s="11" t="b">
        <f t="shared" si="38"/>
        <v>0</v>
      </c>
      <c r="CI87" s="11" t="b">
        <f t="shared" si="38"/>
        <v>0</v>
      </c>
      <c r="CJ87" s="11" t="b">
        <f t="shared" si="38"/>
        <v>0</v>
      </c>
      <c r="CK87" s="11" t="b">
        <f t="shared" si="37"/>
        <v>0</v>
      </c>
      <c r="CL87" s="11" t="b">
        <f t="shared" si="36"/>
        <v>0</v>
      </c>
    </row>
    <row r="88" spans="1:91">
      <c r="A88" t="s">
        <v>744</v>
      </c>
      <c r="B88" t="s">
        <v>745</v>
      </c>
      <c r="C88" t="s">
        <v>562</v>
      </c>
      <c r="D88" t="s">
        <v>54</v>
      </c>
      <c r="E88" t="s">
        <v>144</v>
      </c>
      <c r="F88" t="s">
        <v>132</v>
      </c>
      <c r="G88" t="s">
        <v>72</v>
      </c>
      <c r="H88" t="s">
        <v>125</v>
      </c>
      <c r="I88" t="str">
        <f t="shared" si="30"/>
        <v>United Kingdom</v>
      </c>
      <c r="J88" t="s">
        <v>59</v>
      </c>
      <c r="K88" t="s">
        <v>98</v>
      </c>
      <c r="L88">
        <v>5</v>
      </c>
      <c r="M88">
        <v>2</v>
      </c>
      <c r="N88">
        <v>4</v>
      </c>
      <c r="O88">
        <v>4</v>
      </c>
      <c r="P88">
        <v>4</v>
      </c>
      <c r="Q88">
        <v>5</v>
      </c>
      <c r="R88">
        <v>4</v>
      </c>
      <c r="S88">
        <v>1</v>
      </c>
      <c r="T88">
        <v>2</v>
      </c>
      <c r="V88">
        <v>5</v>
      </c>
      <c r="W88">
        <v>5</v>
      </c>
      <c r="X88">
        <v>5</v>
      </c>
      <c r="Y88">
        <v>6</v>
      </c>
      <c r="Z88">
        <v>6</v>
      </c>
      <c r="AA88">
        <v>6</v>
      </c>
      <c r="AB88">
        <v>6</v>
      </c>
      <c r="AC88">
        <v>3</v>
      </c>
      <c r="AD88">
        <v>3</v>
      </c>
      <c r="AE88" s="35">
        <v>6</v>
      </c>
      <c r="AF88">
        <v>5</v>
      </c>
      <c r="AG88">
        <v>5</v>
      </c>
      <c r="AH88">
        <v>5</v>
      </c>
      <c r="AI88">
        <v>6</v>
      </c>
      <c r="AJ88">
        <v>5</v>
      </c>
      <c r="AK88">
        <v>5</v>
      </c>
      <c r="AL88">
        <v>5</v>
      </c>
      <c r="AM88">
        <v>5</v>
      </c>
      <c r="AN88">
        <v>5</v>
      </c>
      <c r="AO88">
        <v>6</v>
      </c>
      <c r="AP88">
        <v>5</v>
      </c>
      <c r="AQ88">
        <v>5</v>
      </c>
      <c r="AR88">
        <v>6</v>
      </c>
      <c r="AS88">
        <v>6</v>
      </c>
      <c r="AT88">
        <f t="shared" si="27"/>
        <v>5.25</v>
      </c>
      <c r="AU88">
        <f t="shared" si="31"/>
        <v>1</v>
      </c>
      <c r="AV88">
        <f t="shared" si="28"/>
        <v>5.25</v>
      </c>
      <c r="AW88">
        <f t="shared" si="32"/>
        <v>1</v>
      </c>
      <c r="AX88" t="s">
        <v>282</v>
      </c>
      <c r="AY88" t="s">
        <v>746</v>
      </c>
      <c r="AZ88" t="s">
        <v>284</v>
      </c>
      <c r="BA88">
        <v>1</v>
      </c>
      <c r="BC88">
        <f t="shared" si="29"/>
        <v>1</v>
      </c>
      <c r="BD88">
        <v>1</v>
      </c>
      <c r="BE88">
        <v>3</v>
      </c>
      <c r="BF88">
        <f t="shared" si="33"/>
        <v>1</v>
      </c>
      <c r="BG88" t="s">
        <v>285</v>
      </c>
      <c r="BH88" t="s">
        <v>286</v>
      </c>
      <c r="BI88" s="1">
        <v>6.828703703703704E-3</v>
      </c>
      <c r="BJ88" t="s">
        <v>747</v>
      </c>
      <c r="BK88" s="5" t="s">
        <v>1041</v>
      </c>
      <c r="BM88" s="11" t="b">
        <f t="shared" si="39"/>
        <v>0</v>
      </c>
      <c r="BN88" s="11" t="b">
        <f t="shared" si="39"/>
        <v>0</v>
      </c>
      <c r="BO88" s="11" t="b">
        <f t="shared" si="39"/>
        <v>0</v>
      </c>
      <c r="BP88" s="11" t="b">
        <f t="shared" si="39"/>
        <v>0</v>
      </c>
      <c r="BQ88" s="11" t="b">
        <f t="shared" si="40"/>
        <v>0</v>
      </c>
      <c r="BR88" s="11" t="b">
        <f t="shared" si="40"/>
        <v>0</v>
      </c>
      <c r="BU88" s="11" t="b">
        <f t="shared" si="34"/>
        <v>0</v>
      </c>
      <c r="BV88" s="11" t="b">
        <f t="shared" si="35"/>
        <v>0</v>
      </c>
      <c r="BW88" s="11" t="b">
        <f t="shared" si="38"/>
        <v>0</v>
      </c>
      <c r="BX88" s="11" t="b">
        <f t="shared" si="38"/>
        <v>0</v>
      </c>
      <c r="BY88" s="11" t="b">
        <f t="shared" si="38"/>
        <v>0</v>
      </c>
      <c r="BZ88" s="11" t="b">
        <f t="shared" si="38"/>
        <v>0</v>
      </c>
      <c r="CA88" s="11" t="b">
        <f t="shared" si="38"/>
        <v>0</v>
      </c>
      <c r="CB88" s="11" t="b">
        <f t="shared" si="38"/>
        <v>0</v>
      </c>
      <c r="CC88" s="11" t="b">
        <f t="shared" si="38"/>
        <v>0</v>
      </c>
      <c r="CD88" s="11" t="b">
        <f t="shared" si="38"/>
        <v>0</v>
      </c>
      <c r="CE88" s="11" t="b">
        <f t="shared" si="38"/>
        <v>0</v>
      </c>
      <c r="CF88" s="11" t="b">
        <f t="shared" si="38"/>
        <v>0</v>
      </c>
      <c r="CG88" s="11" t="b">
        <f t="shared" si="38"/>
        <v>0</v>
      </c>
      <c r="CH88" s="11" t="b">
        <f t="shared" si="38"/>
        <v>0</v>
      </c>
      <c r="CI88" s="11" t="b">
        <f t="shared" si="38"/>
        <v>0</v>
      </c>
      <c r="CJ88" s="11" t="b">
        <f t="shared" si="38"/>
        <v>0</v>
      </c>
      <c r="CK88" s="11" t="b">
        <f t="shared" si="37"/>
        <v>0</v>
      </c>
      <c r="CL88" s="11" t="b">
        <f t="shared" si="36"/>
        <v>0</v>
      </c>
      <c r="CM88" t="s">
        <v>748</v>
      </c>
    </row>
    <row r="89" spans="1:91">
      <c r="A89" t="s">
        <v>749</v>
      </c>
      <c r="B89" t="s">
        <v>750</v>
      </c>
      <c r="C89" t="s">
        <v>562</v>
      </c>
      <c r="D89" t="s">
        <v>70</v>
      </c>
      <c r="E89" t="s">
        <v>144</v>
      </c>
      <c r="F89" t="s">
        <v>56</v>
      </c>
      <c r="G89" t="s">
        <v>96</v>
      </c>
      <c r="H89" t="s">
        <v>125</v>
      </c>
      <c r="I89" t="str">
        <f t="shared" si="30"/>
        <v>United Kingdom</v>
      </c>
      <c r="J89" t="s">
        <v>59</v>
      </c>
      <c r="K89" t="s">
        <v>98</v>
      </c>
      <c r="L89">
        <v>4</v>
      </c>
      <c r="M89">
        <v>4</v>
      </c>
      <c r="N89">
        <v>4</v>
      </c>
      <c r="O89">
        <v>4</v>
      </c>
      <c r="P89">
        <v>3</v>
      </c>
      <c r="Q89">
        <v>4</v>
      </c>
      <c r="R89">
        <v>1</v>
      </c>
      <c r="S89">
        <v>1</v>
      </c>
      <c r="T89">
        <v>2</v>
      </c>
      <c r="V89">
        <v>1</v>
      </c>
      <c r="W89">
        <v>6</v>
      </c>
      <c r="X89">
        <v>2</v>
      </c>
      <c r="Y89">
        <v>4</v>
      </c>
      <c r="Z89">
        <v>4</v>
      </c>
      <c r="AA89">
        <v>4</v>
      </c>
      <c r="AB89">
        <v>3</v>
      </c>
      <c r="AC89">
        <v>2</v>
      </c>
      <c r="AD89">
        <v>4</v>
      </c>
      <c r="AE89" s="35">
        <v>4</v>
      </c>
      <c r="AF89">
        <v>0</v>
      </c>
      <c r="AG89">
        <v>5</v>
      </c>
      <c r="AH89">
        <v>1</v>
      </c>
      <c r="AI89">
        <v>6</v>
      </c>
      <c r="AJ89">
        <v>2</v>
      </c>
      <c r="AK89">
        <v>6</v>
      </c>
      <c r="AL89">
        <v>4</v>
      </c>
      <c r="AM89">
        <v>1</v>
      </c>
      <c r="AN89">
        <v>1</v>
      </c>
      <c r="AO89">
        <v>3</v>
      </c>
      <c r="AP89">
        <v>1</v>
      </c>
      <c r="AQ89">
        <v>1</v>
      </c>
      <c r="AR89">
        <v>6</v>
      </c>
      <c r="AS89">
        <v>4</v>
      </c>
      <c r="AT89">
        <f t="shared" si="27"/>
        <v>3.5</v>
      </c>
      <c r="AU89">
        <f t="shared" si="31"/>
        <v>1</v>
      </c>
      <c r="AV89">
        <f t="shared" si="28"/>
        <v>3.5</v>
      </c>
      <c r="AW89">
        <f t="shared" si="32"/>
        <v>1</v>
      </c>
      <c r="AX89" t="s">
        <v>86</v>
      </c>
      <c r="AY89" t="s">
        <v>160</v>
      </c>
      <c r="AZ89" t="s">
        <v>161</v>
      </c>
      <c r="BA89">
        <v>0</v>
      </c>
      <c r="BB89">
        <v>0</v>
      </c>
      <c r="BC89">
        <f t="shared" si="29"/>
        <v>0</v>
      </c>
      <c r="BD89">
        <v>2</v>
      </c>
      <c r="BE89">
        <v>5</v>
      </c>
      <c r="BF89">
        <f t="shared" si="33"/>
        <v>1</v>
      </c>
      <c r="BG89" t="s">
        <v>751</v>
      </c>
      <c r="BH89" t="s">
        <v>752</v>
      </c>
      <c r="BI89" s="1">
        <v>7.789351851851852E-3</v>
      </c>
      <c r="BJ89" t="s">
        <v>753</v>
      </c>
      <c r="BK89" s="5" t="s">
        <v>1051</v>
      </c>
      <c r="BL89" s="5" t="s">
        <v>1159</v>
      </c>
      <c r="BM89" s="11" t="b">
        <f t="shared" si="39"/>
        <v>0</v>
      </c>
      <c r="BN89" s="11" t="b">
        <f t="shared" si="39"/>
        <v>0</v>
      </c>
      <c r="BO89" s="11" t="b">
        <f t="shared" si="39"/>
        <v>1</v>
      </c>
      <c r="BP89" s="11" t="b">
        <f t="shared" si="39"/>
        <v>0</v>
      </c>
      <c r="BQ89" s="11" t="b">
        <f t="shared" si="40"/>
        <v>0</v>
      </c>
      <c r="BR89" s="11" t="b">
        <f t="shared" si="40"/>
        <v>0</v>
      </c>
      <c r="BS89" s="5" t="s">
        <v>1083</v>
      </c>
      <c r="BU89" s="11" t="b">
        <f t="shared" si="34"/>
        <v>0</v>
      </c>
      <c r="BV89" s="11" t="b">
        <f t="shared" si="35"/>
        <v>0</v>
      </c>
      <c r="BW89" s="11" t="b">
        <f t="shared" si="38"/>
        <v>0</v>
      </c>
      <c r="BX89" s="11" t="b">
        <f t="shared" si="38"/>
        <v>1</v>
      </c>
      <c r="BY89" s="11" t="b">
        <f t="shared" si="38"/>
        <v>0</v>
      </c>
      <c r="BZ89" s="11" t="b">
        <f t="shared" si="38"/>
        <v>0</v>
      </c>
      <c r="CA89" s="11" t="b">
        <f t="shared" si="38"/>
        <v>0</v>
      </c>
      <c r="CB89" s="11" t="b">
        <f t="shared" si="38"/>
        <v>0</v>
      </c>
      <c r="CC89" s="11" t="b">
        <f t="shared" si="38"/>
        <v>0</v>
      </c>
      <c r="CD89" s="11" t="b">
        <f t="shared" si="38"/>
        <v>0</v>
      </c>
      <c r="CE89" s="11" t="b">
        <f t="shared" si="38"/>
        <v>0</v>
      </c>
      <c r="CF89" s="11" t="b">
        <f t="shared" si="38"/>
        <v>0</v>
      </c>
      <c r="CG89" s="11" t="b">
        <f t="shared" si="38"/>
        <v>1</v>
      </c>
      <c r="CH89" s="11" t="b">
        <f t="shared" si="38"/>
        <v>0</v>
      </c>
      <c r="CI89" s="11" t="b">
        <f t="shared" si="38"/>
        <v>0</v>
      </c>
      <c r="CJ89" s="11" t="b">
        <f t="shared" si="38"/>
        <v>0</v>
      </c>
      <c r="CK89" s="11" t="b">
        <f t="shared" si="37"/>
        <v>0</v>
      </c>
      <c r="CL89" s="11" t="b">
        <f t="shared" si="36"/>
        <v>0</v>
      </c>
    </row>
    <row r="90" spans="1:91">
      <c r="A90" t="s">
        <v>754</v>
      </c>
      <c r="B90" t="s">
        <v>755</v>
      </c>
      <c r="C90" t="s">
        <v>562</v>
      </c>
      <c r="D90" t="s">
        <v>54</v>
      </c>
      <c r="E90" t="s">
        <v>55</v>
      </c>
      <c r="F90" t="s">
        <v>56</v>
      </c>
      <c r="G90" t="s">
        <v>124</v>
      </c>
      <c r="H90" t="s">
        <v>84</v>
      </c>
      <c r="I90" t="str">
        <f t="shared" si="30"/>
        <v>United States</v>
      </c>
      <c r="J90" t="s">
        <v>74</v>
      </c>
      <c r="K90" t="s">
        <v>60</v>
      </c>
      <c r="L90">
        <v>3</v>
      </c>
      <c r="M90">
        <v>1</v>
      </c>
      <c r="N90">
        <v>0</v>
      </c>
      <c r="O90">
        <v>2</v>
      </c>
      <c r="P90">
        <v>0</v>
      </c>
      <c r="Q90">
        <v>3</v>
      </c>
      <c r="R90">
        <v>3</v>
      </c>
      <c r="S90">
        <v>1</v>
      </c>
      <c r="T90">
        <v>3</v>
      </c>
      <c r="V90">
        <v>3</v>
      </c>
      <c r="W90">
        <v>4</v>
      </c>
      <c r="X90">
        <v>4</v>
      </c>
      <c r="Y90">
        <v>4</v>
      </c>
      <c r="Z90">
        <v>4</v>
      </c>
      <c r="AA90">
        <v>5</v>
      </c>
      <c r="AB90">
        <v>4</v>
      </c>
      <c r="AC90">
        <v>3</v>
      </c>
      <c r="AD90">
        <v>3</v>
      </c>
      <c r="AE90" s="35">
        <v>4</v>
      </c>
      <c r="AF90">
        <v>3</v>
      </c>
      <c r="AG90">
        <v>4</v>
      </c>
      <c r="AH90">
        <v>3</v>
      </c>
      <c r="AI90">
        <v>2</v>
      </c>
      <c r="AJ90">
        <v>3</v>
      </c>
      <c r="AK90">
        <v>1</v>
      </c>
      <c r="AL90">
        <v>1</v>
      </c>
      <c r="AM90">
        <v>5</v>
      </c>
      <c r="AN90">
        <v>3</v>
      </c>
      <c r="AO90">
        <v>5</v>
      </c>
      <c r="AP90">
        <v>4</v>
      </c>
      <c r="AQ90">
        <v>4</v>
      </c>
      <c r="AR90">
        <v>6</v>
      </c>
      <c r="AS90">
        <v>1</v>
      </c>
      <c r="AT90">
        <f t="shared" si="27"/>
        <v>2.625</v>
      </c>
      <c r="AU90">
        <f t="shared" si="31"/>
        <v>0</v>
      </c>
      <c r="AV90">
        <f t="shared" si="28"/>
        <v>3.875</v>
      </c>
      <c r="AW90">
        <f t="shared" si="32"/>
        <v>1</v>
      </c>
      <c r="AX90" t="s">
        <v>86</v>
      </c>
      <c r="AY90" t="s">
        <v>367</v>
      </c>
      <c r="AZ90" t="s">
        <v>756</v>
      </c>
      <c r="BA90">
        <v>2</v>
      </c>
      <c r="BC90">
        <f t="shared" si="29"/>
        <v>2</v>
      </c>
      <c r="BD90">
        <v>1</v>
      </c>
      <c r="BE90">
        <v>2</v>
      </c>
      <c r="BF90">
        <f t="shared" si="33"/>
        <v>1</v>
      </c>
      <c r="BG90" t="s">
        <v>757</v>
      </c>
      <c r="BH90" t="s">
        <v>157</v>
      </c>
      <c r="BI90" s="1">
        <v>2.2916666666666667E-3</v>
      </c>
      <c r="BJ90" t="s">
        <v>758</v>
      </c>
      <c r="BK90" s="5" t="s">
        <v>1042</v>
      </c>
      <c r="BM90" s="11" t="b">
        <f t="shared" si="39"/>
        <v>0</v>
      </c>
      <c r="BN90" s="11" t="b">
        <f t="shared" si="39"/>
        <v>0</v>
      </c>
      <c r="BO90" s="11" t="b">
        <f t="shared" si="39"/>
        <v>0</v>
      </c>
      <c r="BP90" s="11" t="b">
        <f t="shared" si="39"/>
        <v>0</v>
      </c>
      <c r="BQ90" s="11" t="b">
        <f t="shared" si="40"/>
        <v>0</v>
      </c>
      <c r="BR90" s="11" t="b">
        <f t="shared" si="40"/>
        <v>0</v>
      </c>
      <c r="BS90" s="5" t="s">
        <v>1084</v>
      </c>
      <c r="BU90" s="11" t="b">
        <f t="shared" si="34"/>
        <v>0</v>
      </c>
      <c r="BV90" s="11" t="b">
        <f t="shared" si="35"/>
        <v>0</v>
      </c>
      <c r="BW90" s="11" t="b">
        <f t="shared" si="38"/>
        <v>0</v>
      </c>
      <c r="BX90" s="11" t="b">
        <f t="shared" si="38"/>
        <v>0</v>
      </c>
      <c r="BY90" s="11" t="b">
        <f t="shared" si="38"/>
        <v>0</v>
      </c>
      <c r="BZ90" s="11" t="b">
        <f t="shared" si="38"/>
        <v>0</v>
      </c>
      <c r="CA90" s="11" t="b">
        <f t="shared" si="38"/>
        <v>0</v>
      </c>
      <c r="CB90" s="11" t="b">
        <f t="shared" si="38"/>
        <v>0</v>
      </c>
      <c r="CC90" s="11" t="b">
        <f t="shared" si="38"/>
        <v>0</v>
      </c>
      <c r="CD90" s="11" t="b">
        <f t="shared" si="38"/>
        <v>0</v>
      </c>
      <c r="CE90" s="11" t="b">
        <f t="shared" si="38"/>
        <v>0</v>
      </c>
      <c r="CF90" s="11" t="b">
        <f t="shared" si="38"/>
        <v>1</v>
      </c>
      <c r="CG90" s="11" t="b">
        <f t="shared" si="38"/>
        <v>0</v>
      </c>
      <c r="CH90" s="11" t="b">
        <f t="shared" si="38"/>
        <v>0</v>
      </c>
      <c r="CI90" s="11" t="b">
        <f t="shared" si="38"/>
        <v>0</v>
      </c>
      <c r="CJ90" s="11" t="b">
        <f t="shared" si="38"/>
        <v>0</v>
      </c>
      <c r="CK90" s="11" t="b">
        <f t="shared" si="37"/>
        <v>0</v>
      </c>
      <c r="CL90" s="11" t="b">
        <f t="shared" si="36"/>
        <v>0</v>
      </c>
    </row>
    <row r="91" spans="1:91">
      <c r="A91" t="s">
        <v>759</v>
      </c>
      <c r="B91" t="s">
        <v>760</v>
      </c>
      <c r="C91" t="s">
        <v>562</v>
      </c>
      <c r="D91" t="s">
        <v>70</v>
      </c>
      <c r="E91" t="s">
        <v>55</v>
      </c>
      <c r="F91" t="s">
        <v>56</v>
      </c>
      <c r="G91" t="s">
        <v>72</v>
      </c>
      <c r="H91" t="s">
        <v>443</v>
      </c>
      <c r="I91" t="str">
        <f t="shared" si="30"/>
        <v xml:space="preserve">Portugal </v>
      </c>
      <c r="J91" t="s">
        <v>74</v>
      </c>
      <c r="K91" t="s">
        <v>60</v>
      </c>
      <c r="L91">
        <v>3</v>
      </c>
      <c r="M91">
        <v>4</v>
      </c>
      <c r="N91">
        <v>5</v>
      </c>
      <c r="O91">
        <v>1</v>
      </c>
      <c r="P91">
        <v>3</v>
      </c>
      <c r="Q91">
        <v>4</v>
      </c>
      <c r="R91">
        <v>1</v>
      </c>
      <c r="S91">
        <v>0</v>
      </c>
      <c r="U91">
        <v>5</v>
      </c>
      <c r="V91">
        <v>2</v>
      </c>
      <c r="W91">
        <v>6</v>
      </c>
      <c r="X91">
        <v>3</v>
      </c>
      <c r="Y91">
        <v>6</v>
      </c>
      <c r="Z91">
        <v>3</v>
      </c>
      <c r="AA91">
        <v>5</v>
      </c>
      <c r="AB91">
        <v>4</v>
      </c>
      <c r="AC91">
        <v>2</v>
      </c>
      <c r="AD91">
        <v>4</v>
      </c>
      <c r="AE91" s="35">
        <v>2</v>
      </c>
      <c r="AF91">
        <v>5</v>
      </c>
      <c r="AG91">
        <v>5</v>
      </c>
      <c r="AH91">
        <v>4</v>
      </c>
      <c r="AI91">
        <v>6</v>
      </c>
      <c r="AJ91">
        <v>6</v>
      </c>
      <c r="AK91">
        <v>5</v>
      </c>
      <c r="AL91">
        <v>0</v>
      </c>
      <c r="AM91">
        <v>6</v>
      </c>
      <c r="AN91">
        <v>6</v>
      </c>
      <c r="AO91">
        <v>6</v>
      </c>
      <c r="AP91">
        <v>6</v>
      </c>
      <c r="AQ91">
        <v>6</v>
      </c>
      <c r="AR91">
        <v>6</v>
      </c>
      <c r="AS91">
        <v>0</v>
      </c>
      <c r="AT91">
        <f t="shared" si="27"/>
        <v>4.125</v>
      </c>
      <c r="AU91">
        <f t="shared" si="31"/>
        <v>1</v>
      </c>
      <c r="AV91">
        <f t="shared" si="28"/>
        <v>4.125</v>
      </c>
      <c r="AW91">
        <f t="shared" si="32"/>
        <v>1</v>
      </c>
      <c r="AX91" t="s">
        <v>282</v>
      </c>
      <c r="AY91" t="s">
        <v>746</v>
      </c>
      <c r="AZ91" t="s">
        <v>284</v>
      </c>
      <c r="BA91">
        <v>2</v>
      </c>
      <c r="BC91">
        <f t="shared" si="29"/>
        <v>2</v>
      </c>
      <c r="BD91">
        <v>1</v>
      </c>
      <c r="BE91">
        <v>3</v>
      </c>
      <c r="BF91">
        <f t="shared" si="33"/>
        <v>1</v>
      </c>
      <c r="BG91" t="s">
        <v>761</v>
      </c>
      <c r="BH91" t="s">
        <v>370</v>
      </c>
      <c r="BI91" s="1">
        <v>4.2939814814814811E-3</v>
      </c>
      <c r="BK91" s="5" t="s">
        <v>1041</v>
      </c>
      <c r="BM91" s="11" t="b">
        <f t="shared" si="39"/>
        <v>0</v>
      </c>
      <c r="BN91" s="11" t="b">
        <f t="shared" si="39"/>
        <v>0</v>
      </c>
      <c r="BO91" s="11" t="b">
        <f t="shared" si="39"/>
        <v>0</v>
      </c>
      <c r="BP91" s="11" t="b">
        <f t="shared" si="39"/>
        <v>0</v>
      </c>
      <c r="BQ91" s="11" t="b">
        <f t="shared" si="40"/>
        <v>0</v>
      </c>
      <c r="BR91" s="11" t="b">
        <f t="shared" si="40"/>
        <v>0</v>
      </c>
      <c r="BU91" s="11" t="b">
        <f t="shared" si="34"/>
        <v>0</v>
      </c>
      <c r="BV91" s="11" t="b">
        <f t="shared" si="35"/>
        <v>0</v>
      </c>
      <c r="BW91" s="11" t="b">
        <f t="shared" si="38"/>
        <v>0</v>
      </c>
      <c r="BX91" s="11" t="b">
        <f t="shared" si="38"/>
        <v>0</v>
      </c>
      <c r="BY91" s="11" t="b">
        <f t="shared" si="38"/>
        <v>0</v>
      </c>
      <c r="BZ91" s="11" t="b">
        <f t="shared" si="38"/>
        <v>0</v>
      </c>
      <c r="CA91" s="11" t="b">
        <f t="shared" si="38"/>
        <v>0</v>
      </c>
      <c r="CB91" s="11" t="b">
        <f t="shared" si="38"/>
        <v>0</v>
      </c>
      <c r="CC91" s="11" t="b">
        <f t="shared" si="38"/>
        <v>0</v>
      </c>
      <c r="CD91" s="11" t="b">
        <f t="shared" si="38"/>
        <v>0</v>
      </c>
      <c r="CE91" s="11" t="b">
        <f t="shared" si="38"/>
        <v>0</v>
      </c>
      <c r="CF91" s="11" t="b">
        <f t="shared" si="38"/>
        <v>0</v>
      </c>
      <c r="CG91" s="11" t="b">
        <f t="shared" si="38"/>
        <v>0</v>
      </c>
      <c r="CH91" s="11" t="b">
        <f t="shared" si="38"/>
        <v>0</v>
      </c>
      <c r="CI91" s="11" t="b">
        <f t="shared" si="38"/>
        <v>0</v>
      </c>
      <c r="CJ91" s="11" t="b">
        <f t="shared" si="38"/>
        <v>0</v>
      </c>
      <c r="CK91" s="11" t="b">
        <f t="shared" si="37"/>
        <v>0</v>
      </c>
      <c r="CL91" s="11" t="b">
        <f t="shared" si="36"/>
        <v>0</v>
      </c>
    </row>
    <row r="92" spans="1:91">
      <c r="A92" t="s">
        <v>762</v>
      </c>
      <c r="B92" t="s">
        <v>763</v>
      </c>
      <c r="C92" t="s">
        <v>562</v>
      </c>
      <c r="D92" t="s">
        <v>54</v>
      </c>
      <c r="E92" t="s">
        <v>71</v>
      </c>
      <c r="F92" t="s">
        <v>83</v>
      </c>
      <c r="G92" t="s">
        <v>96</v>
      </c>
      <c r="H92" t="s">
        <v>84</v>
      </c>
      <c r="I92" t="str">
        <f t="shared" si="30"/>
        <v>United States</v>
      </c>
      <c r="J92" t="s">
        <v>74</v>
      </c>
      <c r="K92" t="s">
        <v>60</v>
      </c>
      <c r="L92">
        <v>4</v>
      </c>
      <c r="M92">
        <v>4</v>
      </c>
      <c r="N92">
        <v>3</v>
      </c>
      <c r="O92">
        <v>4</v>
      </c>
      <c r="P92">
        <v>4</v>
      </c>
      <c r="Q92">
        <v>4</v>
      </c>
      <c r="R92">
        <v>3</v>
      </c>
      <c r="S92">
        <v>1</v>
      </c>
      <c r="T92">
        <v>3</v>
      </c>
      <c r="V92">
        <v>4</v>
      </c>
      <c r="W92">
        <v>5</v>
      </c>
      <c r="X92">
        <v>4</v>
      </c>
      <c r="Y92">
        <v>4</v>
      </c>
      <c r="Z92">
        <v>4</v>
      </c>
      <c r="AA92">
        <v>4</v>
      </c>
      <c r="AB92">
        <v>4</v>
      </c>
      <c r="AC92">
        <v>2</v>
      </c>
      <c r="AD92">
        <v>4</v>
      </c>
      <c r="AE92" s="35">
        <v>4</v>
      </c>
      <c r="AF92">
        <v>4</v>
      </c>
      <c r="AG92">
        <v>3</v>
      </c>
      <c r="AH92">
        <v>4</v>
      </c>
      <c r="AI92">
        <v>5</v>
      </c>
      <c r="AJ92">
        <v>5</v>
      </c>
      <c r="AK92">
        <v>4</v>
      </c>
      <c r="AL92">
        <v>2</v>
      </c>
      <c r="AM92">
        <v>2</v>
      </c>
      <c r="AN92">
        <v>2</v>
      </c>
      <c r="AO92">
        <v>2</v>
      </c>
      <c r="AP92">
        <v>2</v>
      </c>
      <c r="AQ92">
        <v>2</v>
      </c>
      <c r="AR92">
        <v>6</v>
      </c>
      <c r="AS92">
        <v>2</v>
      </c>
      <c r="AT92">
        <f t="shared" si="27"/>
        <v>3.875</v>
      </c>
      <c r="AU92">
        <f t="shared" si="31"/>
        <v>1</v>
      </c>
      <c r="AV92">
        <f t="shared" si="28"/>
        <v>4.125</v>
      </c>
      <c r="AW92">
        <f t="shared" si="32"/>
        <v>1</v>
      </c>
      <c r="AX92" t="s">
        <v>61</v>
      </c>
      <c r="AY92" t="s">
        <v>270</v>
      </c>
      <c r="AZ92" t="s">
        <v>271</v>
      </c>
      <c r="BA92">
        <v>1</v>
      </c>
      <c r="BC92">
        <f t="shared" si="29"/>
        <v>1</v>
      </c>
      <c r="BD92">
        <v>1</v>
      </c>
      <c r="BE92">
        <v>3</v>
      </c>
      <c r="BF92">
        <f t="shared" si="33"/>
        <v>1</v>
      </c>
      <c r="BG92" t="s">
        <v>764</v>
      </c>
      <c r="BH92" t="s">
        <v>65</v>
      </c>
      <c r="BI92" s="1">
        <v>4.3749999999999995E-3</v>
      </c>
      <c r="BJ92" t="s">
        <v>765</v>
      </c>
      <c r="BK92" s="5" t="s">
        <v>1042</v>
      </c>
      <c r="BM92" s="11" t="b">
        <f t="shared" si="39"/>
        <v>0</v>
      </c>
      <c r="BN92" s="11" t="b">
        <f t="shared" si="39"/>
        <v>0</v>
      </c>
      <c r="BO92" s="11" t="b">
        <f t="shared" si="39"/>
        <v>0</v>
      </c>
      <c r="BP92" s="11" t="b">
        <f t="shared" si="39"/>
        <v>0</v>
      </c>
      <c r="BQ92" s="11" t="b">
        <f t="shared" si="40"/>
        <v>0</v>
      </c>
      <c r="BR92" s="11" t="b">
        <f t="shared" si="40"/>
        <v>0</v>
      </c>
      <c r="BS92" s="5" t="s">
        <v>1086</v>
      </c>
      <c r="BT92" s="5" t="s">
        <v>1062</v>
      </c>
      <c r="BU92" s="11" t="b">
        <f t="shared" si="34"/>
        <v>0</v>
      </c>
      <c r="BV92" s="11" t="b">
        <f t="shared" si="35"/>
        <v>1</v>
      </c>
      <c r="BW92" s="11" t="b">
        <f t="shared" si="38"/>
        <v>1</v>
      </c>
      <c r="BX92" s="11" t="b">
        <f t="shared" si="38"/>
        <v>1</v>
      </c>
      <c r="BY92" s="11" t="b">
        <f t="shared" si="38"/>
        <v>0</v>
      </c>
      <c r="BZ92" s="11" t="b">
        <f t="shared" si="38"/>
        <v>0</v>
      </c>
      <c r="CA92" s="11" t="b">
        <f t="shared" si="38"/>
        <v>0</v>
      </c>
      <c r="CB92" s="11" t="b">
        <f t="shared" si="38"/>
        <v>0</v>
      </c>
      <c r="CC92" s="11" t="b">
        <f t="shared" si="38"/>
        <v>0</v>
      </c>
      <c r="CD92" s="11" t="b">
        <f t="shared" si="38"/>
        <v>0</v>
      </c>
      <c r="CE92" s="11" t="b">
        <f t="shared" si="38"/>
        <v>0</v>
      </c>
      <c r="CF92" s="11" t="b">
        <f t="shared" si="38"/>
        <v>0</v>
      </c>
      <c r="CG92" s="11" t="b">
        <f t="shared" si="38"/>
        <v>1</v>
      </c>
      <c r="CH92" s="11" t="b">
        <f t="shared" si="38"/>
        <v>0</v>
      </c>
      <c r="CI92" s="11" t="b">
        <f t="shared" si="38"/>
        <v>0</v>
      </c>
      <c r="CJ92" s="11" t="b">
        <f t="shared" si="38"/>
        <v>0</v>
      </c>
      <c r="CK92" s="11" t="b">
        <f t="shared" si="37"/>
        <v>0</v>
      </c>
      <c r="CL92" s="11" t="b">
        <f t="shared" si="36"/>
        <v>1</v>
      </c>
      <c r="CM92" t="s">
        <v>92</v>
      </c>
    </row>
    <row r="93" spans="1:91">
      <c r="A93" t="s">
        <v>766</v>
      </c>
      <c r="B93" t="s">
        <v>767</v>
      </c>
      <c r="C93" t="s">
        <v>562</v>
      </c>
      <c r="D93" t="s">
        <v>70</v>
      </c>
      <c r="E93" t="s">
        <v>55</v>
      </c>
      <c r="F93" t="s">
        <v>56</v>
      </c>
      <c r="G93" t="s">
        <v>96</v>
      </c>
      <c r="H93" t="s">
        <v>109</v>
      </c>
      <c r="I93" t="str">
        <f t="shared" si="30"/>
        <v>UK</v>
      </c>
      <c r="J93" t="s">
        <v>493</v>
      </c>
      <c r="K93" t="s">
        <v>98</v>
      </c>
      <c r="L93">
        <v>4</v>
      </c>
      <c r="M93">
        <v>2</v>
      </c>
      <c r="N93">
        <v>5</v>
      </c>
      <c r="O93">
        <v>3</v>
      </c>
      <c r="P93">
        <v>5</v>
      </c>
      <c r="Q93">
        <v>3</v>
      </c>
      <c r="R93">
        <v>4</v>
      </c>
      <c r="S93">
        <v>1</v>
      </c>
      <c r="T93">
        <v>2</v>
      </c>
      <c r="V93">
        <v>1</v>
      </c>
      <c r="W93">
        <v>1</v>
      </c>
      <c r="X93">
        <v>0</v>
      </c>
      <c r="Y93">
        <v>0</v>
      </c>
      <c r="Z93">
        <v>0</v>
      </c>
      <c r="AA93">
        <v>0</v>
      </c>
      <c r="AB93">
        <v>0</v>
      </c>
      <c r="AC93">
        <v>6</v>
      </c>
      <c r="AD93">
        <v>0</v>
      </c>
      <c r="AE93" s="35">
        <v>0</v>
      </c>
      <c r="AF93">
        <v>2</v>
      </c>
      <c r="AG93">
        <v>0</v>
      </c>
      <c r="AH93">
        <v>0</v>
      </c>
      <c r="AI93">
        <v>5</v>
      </c>
      <c r="AJ93">
        <v>3</v>
      </c>
      <c r="AK93">
        <v>4</v>
      </c>
      <c r="AL93">
        <v>4</v>
      </c>
      <c r="AM93">
        <v>0</v>
      </c>
      <c r="AN93">
        <v>0</v>
      </c>
      <c r="AO93">
        <v>0</v>
      </c>
      <c r="AP93">
        <v>0</v>
      </c>
      <c r="AQ93">
        <v>0</v>
      </c>
      <c r="AR93">
        <v>6</v>
      </c>
      <c r="AS93">
        <v>0</v>
      </c>
      <c r="AT93">
        <f t="shared" si="27"/>
        <v>2.25</v>
      </c>
      <c r="AU93">
        <f t="shared" si="31"/>
        <v>0</v>
      </c>
      <c r="AV93">
        <f t="shared" si="28"/>
        <v>0.25</v>
      </c>
      <c r="AW93">
        <f t="shared" si="32"/>
        <v>0</v>
      </c>
      <c r="AX93" t="s">
        <v>375</v>
      </c>
      <c r="AY93" t="s">
        <v>392</v>
      </c>
      <c r="AZ93" t="s">
        <v>768</v>
      </c>
      <c r="BA93">
        <v>2</v>
      </c>
      <c r="BC93">
        <f t="shared" si="29"/>
        <v>2</v>
      </c>
      <c r="BD93">
        <v>1</v>
      </c>
      <c r="BE93">
        <v>5</v>
      </c>
      <c r="BF93">
        <f t="shared" si="33"/>
        <v>1</v>
      </c>
      <c r="BG93" t="s">
        <v>704</v>
      </c>
      <c r="BH93" t="s">
        <v>379</v>
      </c>
      <c r="BI93" s="1">
        <v>3.8888888888888883E-3</v>
      </c>
      <c r="BK93" s="5" t="s">
        <v>1041</v>
      </c>
      <c r="BM93" s="11" t="b">
        <f t="shared" si="39"/>
        <v>0</v>
      </c>
      <c r="BN93" s="11" t="b">
        <f t="shared" si="39"/>
        <v>0</v>
      </c>
      <c r="BO93" s="11" t="b">
        <f t="shared" si="39"/>
        <v>0</v>
      </c>
      <c r="BP93" s="11" t="b">
        <f t="shared" si="39"/>
        <v>0</v>
      </c>
      <c r="BQ93" s="11" t="b">
        <f t="shared" si="40"/>
        <v>0</v>
      </c>
      <c r="BR93" s="11" t="b">
        <f t="shared" si="40"/>
        <v>0</v>
      </c>
      <c r="BU93" s="11" t="b">
        <f t="shared" si="34"/>
        <v>0</v>
      </c>
      <c r="BV93" s="11" t="b">
        <f t="shared" si="35"/>
        <v>0</v>
      </c>
      <c r="BW93" s="11" t="b">
        <f t="shared" si="38"/>
        <v>0</v>
      </c>
      <c r="BX93" s="11" t="b">
        <f t="shared" si="38"/>
        <v>0</v>
      </c>
      <c r="BY93" s="11" t="b">
        <f t="shared" si="38"/>
        <v>0</v>
      </c>
      <c r="BZ93" s="11" t="b">
        <f t="shared" si="38"/>
        <v>0</v>
      </c>
      <c r="CA93" s="11" t="b">
        <f t="shared" si="38"/>
        <v>0</v>
      </c>
      <c r="CB93" s="11" t="b">
        <f t="shared" si="38"/>
        <v>0</v>
      </c>
      <c r="CC93" s="11" t="b">
        <f t="shared" si="38"/>
        <v>0</v>
      </c>
      <c r="CD93" s="11" t="b">
        <f t="shared" si="38"/>
        <v>0</v>
      </c>
      <c r="CE93" s="11" t="b">
        <f t="shared" si="38"/>
        <v>0</v>
      </c>
      <c r="CF93" s="11" t="b">
        <f t="shared" si="38"/>
        <v>0</v>
      </c>
      <c r="CG93" s="11" t="b">
        <f t="shared" si="38"/>
        <v>0</v>
      </c>
      <c r="CH93" s="11" t="b">
        <f t="shared" si="38"/>
        <v>0</v>
      </c>
      <c r="CI93" s="11" t="b">
        <f t="shared" si="38"/>
        <v>0</v>
      </c>
      <c r="CJ93" s="11" t="b">
        <f t="shared" si="38"/>
        <v>0</v>
      </c>
      <c r="CK93" s="11" t="b">
        <f t="shared" si="37"/>
        <v>0</v>
      </c>
      <c r="CL93" s="11" t="b">
        <f t="shared" si="36"/>
        <v>0</v>
      </c>
      <c r="CM93" t="s">
        <v>769</v>
      </c>
    </row>
    <row r="94" spans="1:91">
      <c r="A94" t="s">
        <v>770</v>
      </c>
      <c r="B94" t="s">
        <v>771</v>
      </c>
      <c r="C94" t="s">
        <v>562</v>
      </c>
      <c r="D94" t="s">
        <v>70</v>
      </c>
      <c r="E94" t="s">
        <v>144</v>
      </c>
      <c r="F94" t="s">
        <v>56</v>
      </c>
      <c r="G94" t="s">
        <v>72</v>
      </c>
      <c r="H94" t="s">
        <v>772</v>
      </c>
      <c r="I94" t="str">
        <f t="shared" si="30"/>
        <v>Brazil</v>
      </c>
      <c r="J94" t="s">
        <v>74</v>
      </c>
      <c r="K94" t="s">
        <v>60</v>
      </c>
      <c r="L94">
        <v>5</v>
      </c>
      <c r="M94">
        <v>3</v>
      </c>
      <c r="N94">
        <v>4</v>
      </c>
      <c r="O94">
        <v>3</v>
      </c>
      <c r="P94">
        <v>5</v>
      </c>
      <c r="Q94">
        <v>5</v>
      </c>
      <c r="R94">
        <v>4</v>
      </c>
      <c r="S94">
        <v>0</v>
      </c>
      <c r="U94">
        <v>4</v>
      </c>
      <c r="V94">
        <v>6</v>
      </c>
      <c r="W94">
        <v>6</v>
      </c>
      <c r="X94">
        <v>6</v>
      </c>
      <c r="Y94">
        <v>6</v>
      </c>
      <c r="Z94">
        <v>6</v>
      </c>
      <c r="AA94">
        <v>6</v>
      </c>
      <c r="AB94">
        <v>5</v>
      </c>
      <c r="AC94">
        <v>0</v>
      </c>
      <c r="AD94">
        <v>6</v>
      </c>
      <c r="AE94" s="35">
        <v>5</v>
      </c>
      <c r="AF94">
        <v>6</v>
      </c>
      <c r="AG94">
        <v>6</v>
      </c>
      <c r="AH94">
        <v>6</v>
      </c>
      <c r="AI94">
        <v>6</v>
      </c>
      <c r="AJ94">
        <v>6</v>
      </c>
      <c r="AK94">
        <v>6</v>
      </c>
      <c r="AL94">
        <v>5</v>
      </c>
      <c r="AM94">
        <v>6</v>
      </c>
      <c r="AN94">
        <v>6</v>
      </c>
      <c r="AO94">
        <v>6</v>
      </c>
      <c r="AP94">
        <v>6</v>
      </c>
      <c r="AQ94">
        <v>6</v>
      </c>
      <c r="AR94">
        <v>6</v>
      </c>
      <c r="AS94">
        <v>2</v>
      </c>
      <c r="AT94">
        <f t="shared" si="27"/>
        <v>5.75</v>
      </c>
      <c r="AU94">
        <f t="shared" si="31"/>
        <v>1</v>
      </c>
      <c r="AV94">
        <f t="shared" si="28"/>
        <v>5.875</v>
      </c>
      <c r="AW94">
        <f t="shared" si="32"/>
        <v>1</v>
      </c>
      <c r="AX94" t="s">
        <v>61</v>
      </c>
      <c r="AY94" t="s">
        <v>552</v>
      </c>
      <c r="AZ94" t="s">
        <v>563</v>
      </c>
      <c r="BA94">
        <v>0</v>
      </c>
      <c r="BB94">
        <v>3</v>
      </c>
      <c r="BC94">
        <f t="shared" si="29"/>
        <v>3</v>
      </c>
      <c r="BD94">
        <v>1</v>
      </c>
      <c r="BE94">
        <v>3</v>
      </c>
      <c r="BF94">
        <f t="shared" si="33"/>
        <v>1</v>
      </c>
      <c r="BG94" t="s">
        <v>181</v>
      </c>
      <c r="BH94" t="s">
        <v>65</v>
      </c>
      <c r="BI94" s="1">
        <v>8.611111111111111E-3</v>
      </c>
      <c r="BJ94" t="s">
        <v>773</v>
      </c>
      <c r="BK94" s="5" t="s">
        <v>1041</v>
      </c>
      <c r="BM94" s="11" t="b">
        <f t="shared" si="39"/>
        <v>0</v>
      </c>
      <c r="BN94" s="11" t="b">
        <f t="shared" si="39"/>
        <v>0</v>
      </c>
      <c r="BO94" s="11" t="b">
        <f t="shared" si="39"/>
        <v>0</v>
      </c>
      <c r="BP94" s="11" t="b">
        <f t="shared" si="39"/>
        <v>0</v>
      </c>
      <c r="BQ94" s="11" t="b">
        <f t="shared" si="40"/>
        <v>0</v>
      </c>
      <c r="BR94" s="11" t="b">
        <f t="shared" si="40"/>
        <v>0</v>
      </c>
      <c r="BU94" s="11" t="b">
        <f t="shared" si="34"/>
        <v>0</v>
      </c>
      <c r="BV94" s="11" t="b">
        <f t="shared" si="35"/>
        <v>0</v>
      </c>
      <c r="BW94" s="11" t="b">
        <f t="shared" si="38"/>
        <v>0</v>
      </c>
      <c r="BX94" s="11" t="b">
        <f t="shared" si="38"/>
        <v>0</v>
      </c>
      <c r="BY94" s="11" t="b">
        <f t="shared" si="38"/>
        <v>0</v>
      </c>
      <c r="BZ94" s="11" t="b">
        <f t="shared" ref="BW94:CJ112" si="41">ISNUMBER(SEARCH(BZ$2,$BS94))</f>
        <v>0</v>
      </c>
      <c r="CA94" s="11" t="b">
        <f t="shared" si="41"/>
        <v>0</v>
      </c>
      <c r="CB94" s="11" t="b">
        <f t="shared" si="41"/>
        <v>0</v>
      </c>
      <c r="CC94" s="11" t="b">
        <f t="shared" si="41"/>
        <v>0</v>
      </c>
      <c r="CD94" s="11" t="b">
        <f t="shared" si="41"/>
        <v>0</v>
      </c>
      <c r="CE94" s="11" t="b">
        <f t="shared" si="41"/>
        <v>0</v>
      </c>
      <c r="CF94" s="11" t="b">
        <f t="shared" si="41"/>
        <v>0</v>
      </c>
      <c r="CG94" s="11" t="b">
        <f t="shared" si="41"/>
        <v>0</v>
      </c>
      <c r="CH94" s="11" t="b">
        <f t="shared" si="41"/>
        <v>0</v>
      </c>
      <c r="CI94" s="11" t="b">
        <f t="shared" si="41"/>
        <v>0</v>
      </c>
      <c r="CJ94" s="11" t="b">
        <f t="shared" si="41"/>
        <v>0</v>
      </c>
      <c r="CK94" s="11" t="b">
        <f t="shared" si="37"/>
        <v>0</v>
      </c>
      <c r="CL94" s="11" t="b">
        <f t="shared" si="36"/>
        <v>0</v>
      </c>
      <c r="CM94" t="s">
        <v>774</v>
      </c>
    </row>
    <row r="95" spans="1:91">
      <c r="A95" t="s">
        <v>775</v>
      </c>
      <c r="B95" t="s">
        <v>776</v>
      </c>
      <c r="C95" t="s">
        <v>562</v>
      </c>
      <c r="D95" t="s">
        <v>81</v>
      </c>
      <c r="E95" t="s">
        <v>82</v>
      </c>
      <c r="F95" t="s">
        <v>132</v>
      </c>
      <c r="G95" t="s">
        <v>96</v>
      </c>
      <c r="H95" t="s">
        <v>125</v>
      </c>
      <c r="I95" t="str">
        <f t="shared" si="30"/>
        <v>United Kingdom</v>
      </c>
      <c r="J95" t="s">
        <v>59</v>
      </c>
      <c r="K95" t="s">
        <v>98</v>
      </c>
      <c r="L95">
        <v>2</v>
      </c>
      <c r="M95">
        <v>4</v>
      </c>
      <c r="N95">
        <v>5</v>
      </c>
      <c r="O95">
        <v>1</v>
      </c>
      <c r="P95">
        <v>4</v>
      </c>
      <c r="Q95">
        <v>5</v>
      </c>
      <c r="R95">
        <v>4</v>
      </c>
      <c r="S95">
        <v>1</v>
      </c>
      <c r="T95">
        <v>2</v>
      </c>
      <c r="V95">
        <v>5</v>
      </c>
      <c r="W95">
        <v>6</v>
      </c>
      <c r="X95">
        <v>5</v>
      </c>
      <c r="Y95">
        <v>6</v>
      </c>
      <c r="Z95">
        <v>6</v>
      </c>
      <c r="AA95">
        <v>6</v>
      </c>
      <c r="AB95">
        <v>5</v>
      </c>
      <c r="AC95">
        <v>0</v>
      </c>
      <c r="AD95">
        <v>6</v>
      </c>
      <c r="AE95" s="35">
        <v>4</v>
      </c>
      <c r="AF95">
        <v>4</v>
      </c>
      <c r="AG95">
        <v>5</v>
      </c>
      <c r="AH95">
        <v>5</v>
      </c>
      <c r="AI95">
        <v>6</v>
      </c>
      <c r="AJ95">
        <v>5</v>
      </c>
      <c r="AK95">
        <v>5</v>
      </c>
      <c r="AL95">
        <v>4</v>
      </c>
      <c r="AM95">
        <v>4</v>
      </c>
      <c r="AN95">
        <v>5</v>
      </c>
      <c r="AO95">
        <v>5</v>
      </c>
      <c r="AP95">
        <v>5</v>
      </c>
      <c r="AQ95">
        <v>4</v>
      </c>
      <c r="AR95">
        <v>6</v>
      </c>
      <c r="AS95">
        <v>1</v>
      </c>
      <c r="AT95">
        <f t="shared" si="27"/>
        <v>4.75</v>
      </c>
      <c r="AU95">
        <f t="shared" si="31"/>
        <v>1</v>
      </c>
      <c r="AV95">
        <f t="shared" si="28"/>
        <v>5.625</v>
      </c>
      <c r="AW95">
        <f t="shared" si="32"/>
        <v>1</v>
      </c>
      <c r="AX95" t="s">
        <v>297</v>
      </c>
      <c r="AY95" t="s">
        <v>684</v>
      </c>
      <c r="AZ95" t="s">
        <v>397</v>
      </c>
      <c r="BA95">
        <v>1</v>
      </c>
      <c r="BC95">
        <f t="shared" si="29"/>
        <v>1</v>
      </c>
      <c r="BD95">
        <v>1</v>
      </c>
      <c r="BE95">
        <v>2</v>
      </c>
      <c r="BF95">
        <f t="shared" si="33"/>
        <v>1</v>
      </c>
      <c r="BG95" t="s">
        <v>300</v>
      </c>
      <c r="BH95" t="s">
        <v>301</v>
      </c>
      <c r="BI95" s="1">
        <v>6.2268518518518515E-3</v>
      </c>
      <c r="BJ95" t="s">
        <v>777</v>
      </c>
      <c r="BK95" s="5" t="s">
        <v>1042</v>
      </c>
      <c r="BM95" s="11" t="b">
        <f t="shared" si="39"/>
        <v>0</v>
      </c>
      <c r="BN95" s="11" t="b">
        <f t="shared" si="39"/>
        <v>0</v>
      </c>
      <c r="BO95" s="11" t="b">
        <f t="shared" si="39"/>
        <v>0</v>
      </c>
      <c r="BP95" s="11" t="b">
        <f t="shared" si="39"/>
        <v>0</v>
      </c>
      <c r="BQ95" s="11" t="b">
        <f t="shared" si="40"/>
        <v>0</v>
      </c>
      <c r="BR95" s="11" t="b">
        <f t="shared" si="40"/>
        <v>0</v>
      </c>
      <c r="BS95" s="5" t="s">
        <v>1087</v>
      </c>
      <c r="BT95" s="5" t="s">
        <v>1088</v>
      </c>
      <c r="BU95" s="11" t="b">
        <f t="shared" si="34"/>
        <v>0</v>
      </c>
      <c r="BV95" s="11" t="b">
        <f t="shared" si="35"/>
        <v>0</v>
      </c>
      <c r="BW95" s="11" t="b">
        <f t="shared" si="41"/>
        <v>0</v>
      </c>
      <c r="BX95" s="11" t="b">
        <f t="shared" si="41"/>
        <v>0</v>
      </c>
      <c r="BY95" s="11" t="b">
        <f t="shared" si="41"/>
        <v>0</v>
      </c>
      <c r="BZ95" s="11" t="b">
        <f t="shared" si="41"/>
        <v>0</v>
      </c>
      <c r="CA95" s="11" t="b">
        <f t="shared" si="41"/>
        <v>0</v>
      </c>
      <c r="CB95" s="11" t="b">
        <f t="shared" si="41"/>
        <v>1</v>
      </c>
      <c r="CC95" s="11" t="b">
        <f t="shared" si="41"/>
        <v>0</v>
      </c>
      <c r="CD95" s="11" t="b">
        <f t="shared" si="41"/>
        <v>0</v>
      </c>
      <c r="CE95" s="11" t="b">
        <f t="shared" si="41"/>
        <v>0</v>
      </c>
      <c r="CF95" s="11" t="b">
        <f t="shared" si="41"/>
        <v>0</v>
      </c>
      <c r="CG95" s="11" t="b">
        <f t="shared" si="41"/>
        <v>0</v>
      </c>
      <c r="CH95" s="11" t="b">
        <f t="shared" si="41"/>
        <v>0</v>
      </c>
      <c r="CI95" s="11" t="b">
        <f t="shared" si="41"/>
        <v>0</v>
      </c>
      <c r="CJ95" s="11" t="b">
        <f t="shared" si="41"/>
        <v>0</v>
      </c>
      <c r="CK95" s="11" t="b">
        <f t="shared" si="37"/>
        <v>0</v>
      </c>
      <c r="CL95" s="11" t="b">
        <f t="shared" si="36"/>
        <v>0</v>
      </c>
    </row>
    <row r="96" spans="1:91">
      <c r="A96" t="s">
        <v>778</v>
      </c>
      <c r="B96" t="s">
        <v>779</v>
      </c>
      <c r="C96" t="s">
        <v>562</v>
      </c>
      <c r="D96" t="s">
        <v>70</v>
      </c>
      <c r="E96" t="s">
        <v>71</v>
      </c>
      <c r="F96" t="s">
        <v>56</v>
      </c>
      <c r="G96" t="s">
        <v>96</v>
      </c>
      <c r="H96" t="s">
        <v>780</v>
      </c>
      <c r="I96" t="str">
        <f t="shared" si="30"/>
        <v>US</v>
      </c>
      <c r="J96" t="s">
        <v>59</v>
      </c>
      <c r="K96" t="s">
        <v>60</v>
      </c>
      <c r="L96">
        <v>4</v>
      </c>
      <c r="M96">
        <v>5</v>
      </c>
      <c r="N96">
        <v>2</v>
      </c>
      <c r="O96">
        <v>4</v>
      </c>
      <c r="P96">
        <v>3</v>
      </c>
      <c r="Q96">
        <v>4</v>
      </c>
      <c r="R96">
        <v>0</v>
      </c>
      <c r="S96">
        <v>1</v>
      </c>
      <c r="T96">
        <v>3</v>
      </c>
      <c r="V96">
        <v>2</v>
      </c>
      <c r="W96">
        <v>4</v>
      </c>
      <c r="X96">
        <v>1</v>
      </c>
      <c r="Y96">
        <v>4</v>
      </c>
      <c r="Z96">
        <v>2</v>
      </c>
      <c r="AA96">
        <v>5</v>
      </c>
      <c r="AB96">
        <v>0</v>
      </c>
      <c r="AC96">
        <v>4</v>
      </c>
      <c r="AD96">
        <v>2</v>
      </c>
      <c r="AE96" s="35">
        <v>4</v>
      </c>
      <c r="AF96">
        <v>1</v>
      </c>
      <c r="AG96">
        <v>2</v>
      </c>
      <c r="AH96">
        <v>2</v>
      </c>
      <c r="AI96">
        <v>6</v>
      </c>
      <c r="AJ96">
        <v>4</v>
      </c>
      <c r="AK96">
        <v>5</v>
      </c>
      <c r="AL96">
        <v>0</v>
      </c>
      <c r="AM96">
        <v>4</v>
      </c>
      <c r="AN96">
        <v>4</v>
      </c>
      <c r="AO96">
        <v>3</v>
      </c>
      <c r="AP96">
        <v>3</v>
      </c>
      <c r="AQ96">
        <v>2</v>
      </c>
      <c r="AR96">
        <v>6</v>
      </c>
      <c r="AS96">
        <v>1</v>
      </c>
      <c r="AT96">
        <f t="shared" si="27"/>
        <v>3</v>
      </c>
      <c r="AU96">
        <f t="shared" si="31"/>
        <v>0</v>
      </c>
      <c r="AV96">
        <f t="shared" si="28"/>
        <v>2.5</v>
      </c>
      <c r="AW96">
        <f t="shared" si="32"/>
        <v>0</v>
      </c>
      <c r="AX96" t="s">
        <v>61</v>
      </c>
      <c r="AY96" t="s">
        <v>502</v>
      </c>
      <c r="AZ96" t="s">
        <v>781</v>
      </c>
      <c r="BA96">
        <v>1</v>
      </c>
      <c r="BC96">
        <f t="shared" si="29"/>
        <v>1</v>
      </c>
      <c r="BD96">
        <v>1</v>
      </c>
      <c r="BE96">
        <v>3</v>
      </c>
      <c r="BF96">
        <f t="shared" si="33"/>
        <v>1</v>
      </c>
      <c r="BG96" t="s">
        <v>64</v>
      </c>
      <c r="BH96" t="s">
        <v>65</v>
      </c>
      <c r="BI96" s="1">
        <v>3.8888888888888883E-3</v>
      </c>
      <c r="BK96" s="5" t="s">
        <v>1041</v>
      </c>
      <c r="BM96" s="11" t="b">
        <f t="shared" si="39"/>
        <v>0</v>
      </c>
      <c r="BN96" s="11" t="b">
        <f t="shared" si="39"/>
        <v>0</v>
      </c>
      <c r="BO96" s="11" t="b">
        <f t="shared" si="39"/>
        <v>0</v>
      </c>
      <c r="BP96" s="11" t="b">
        <f t="shared" si="39"/>
        <v>0</v>
      </c>
      <c r="BQ96" s="11" t="b">
        <f t="shared" si="40"/>
        <v>0</v>
      </c>
      <c r="BR96" s="11" t="b">
        <f t="shared" si="40"/>
        <v>0</v>
      </c>
      <c r="BU96" s="11" t="b">
        <f t="shared" si="34"/>
        <v>0</v>
      </c>
      <c r="BV96" s="11" t="b">
        <f t="shared" si="35"/>
        <v>0</v>
      </c>
      <c r="BW96" s="11" t="b">
        <f t="shared" si="41"/>
        <v>0</v>
      </c>
      <c r="BX96" s="11" t="b">
        <f t="shared" si="41"/>
        <v>0</v>
      </c>
      <c r="BY96" s="11" t="b">
        <f t="shared" si="41"/>
        <v>0</v>
      </c>
      <c r="BZ96" s="11" t="b">
        <f t="shared" si="41"/>
        <v>0</v>
      </c>
      <c r="CA96" s="11" t="b">
        <f t="shared" si="41"/>
        <v>0</v>
      </c>
      <c r="CB96" s="11" t="b">
        <f t="shared" si="41"/>
        <v>0</v>
      </c>
      <c r="CC96" s="11" t="b">
        <f t="shared" si="41"/>
        <v>0</v>
      </c>
      <c r="CD96" s="11" t="b">
        <f t="shared" si="41"/>
        <v>0</v>
      </c>
      <c r="CE96" s="11" t="b">
        <f t="shared" si="41"/>
        <v>0</v>
      </c>
      <c r="CF96" s="11" t="b">
        <f t="shared" si="41"/>
        <v>0</v>
      </c>
      <c r="CG96" s="11" t="b">
        <f t="shared" si="41"/>
        <v>0</v>
      </c>
      <c r="CH96" s="11" t="b">
        <f t="shared" si="41"/>
        <v>0</v>
      </c>
      <c r="CI96" s="11" t="b">
        <f t="shared" si="41"/>
        <v>0</v>
      </c>
      <c r="CJ96" s="11" t="b">
        <f t="shared" si="41"/>
        <v>0</v>
      </c>
      <c r="CK96" s="11" t="b">
        <f t="shared" si="37"/>
        <v>0</v>
      </c>
      <c r="CL96" s="11" t="b">
        <f t="shared" si="36"/>
        <v>0</v>
      </c>
    </row>
    <row r="97" spans="1:91">
      <c r="A97" t="s">
        <v>782</v>
      </c>
      <c r="B97" t="s">
        <v>783</v>
      </c>
      <c r="C97" t="s">
        <v>562</v>
      </c>
      <c r="D97" t="s">
        <v>54</v>
      </c>
      <c r="E97" t="s">
        <v>144</v>
      </c>
      <c r="F97" t="s">
        <v>116</v>
      </c>
      <c r="G97" t="s">
        <v>96</v>
      </c>
      <c r="H97" t="s">
        <v>784</v>
      </c>
      <c r="I97" t="str">
        <f t="shared" si="30"/>
        <v>Texas</v>
      </c>
      <c r="J97" t="s">
        <v>74</v>
      </c>
      <c r="K97" t="s">
        <v>60</v>
      </c>
      <c r="L97">
        <v>3</v>
      </c>
      <c r="M97">
        <v>1</v>
      </c>
      <c r="N97">
        <v>4</v>
      </c>
      <c r="O97">
        <v>2</v>
      </c>
      <c r="P97">
        <v>5</v>
      </c>
      <c r="Q97">
        <v>1</v>
      </c>
      <c r="R97">
        <v>3</v>
      </c>
      <c r="S97">
        <v>1</v>
      </c>
      <c r="T97">
        <v>3</v>
      </c>
      <c r="V97">
        <v>4</v>
      </c>
      <c r="W97">
        <v>5</v>
      </c>
      <c r="X97">
        <v>5</v>
      </c>
      <c r="Y97">
        <v>4</v>
      </c>
      <c r="Z97">
        <v>2</v>
      </c>
      <c r="AA97">
        <v>3</v>
      </c>
      <c r="AB97">
        <v>2</v>
      </c>
      <c r="AC97">
        <v>3</v>
      </c>
      <c r="AD97">
        <v>3</v>
      </c>
      <c r="AE97" s="35">
        <v>5</v>
      </c>
      <c r="AF97">
        <v>6</v>
      </c>
      <c r="AG97">
        <v>5</v>
      </c>
      <c r="AH97">
        <v>4</v>
      </c>
      <c r="AI97">
        <v>5</v>
      </c>
      <c r="AJ97">
        <v>5</v>
      </c>
      <c r="AK97">
        <v>5</v>
      </c>
      <c r="AL97">
        <v>4</v>
      </c>
      <c r="AM97">
        <v>5</v>
      </c>
      <c r="AN97">
        <v>2</v>
      </c>
      <c r="AO97">
        <v>4</v>
      </c>
      <c r="AP97">
        <v>4</v>
      </c>
      <c r="AQ97">
        <v>4</v>
      </c>
      <c r="AR97">
        <v>6</v>
      </c>
      <c r="AS97">
        <v>1</v>
      </c>
      <c r="AT97">
        <f t="shared" si="27"/>
        <v>4.875</v>
      </c>
      <c r="AU97">
        <f t="shared" si="31"/>
        <v>1</v>
      </c>
      <c r="AV97">
        <f t="shared" si="28"/>
        <v>3.5</v>
      </c>
      <c r="AW97">
        <f t="shared" si="32"/>
        <v>1</v>
      </c>
      <c r="AX97" t="s">
        <v>61</v>
      </c>
      <c r="AY97" t="s">
        <v>331</v>
      </c>
      <c r="AZ97" t="s">
        <v>785</v>
      </c>
      <c r="BA97">
        <v>1</v>
      </c>
      <c r="BC97">
        <f t="shared" si="29"/>
        <v>1</v>
      </c>
      <c r="BD97">
        <v>1</v>
      </c>
      <c r="BE97">
        <v>3</v>
      </c>
      <c r="BF97">
        <f t="shared" si="33"/>
        <v>1</v>
      </c>
      <c r="BG97" t="s">
        <v>786</v>
      </c>
      <c r="BH97" t="s">
        <v>65</v>
      </c>
      <c r="BI97" s="1">
        <v>3.8310185185185183E-3</v>
      </c>
      <c r="BJ97" t="s">
        <v>787</v>
      </c>
      <c r="BK97" s="5" t="s">
        <v>736</v>
      </c>
      <c r="BL97" s="5" t="s">
        <v>1150</v>
      </c>
      <c r="BM97" s="11" t="b">
        <f t="shared" si="39"/>
        <v>0</v>
      </c>
      <c r="BN97" s="11" t="b">
        <f t="shared" si="39"/>
        <v>0</v>
      </c>
      <c r="BO97" s="11" t="b">
        <f t="shared" si="39"/>
        <v>0</v>
      </c>
      <c r="BP97" s="11" t="b">
        <f t="shared" si="39"/>
        <v>1</v>
      </c>
      <c r="BQ97" s="11" t="b">
        <f t="shared" si="40"/>
        <v>0</v>
      </c>
      <c r="BR97" s="11" t="b">
        <f t="shared" si="40"/>
        <v>0</v>
      </c>
      <c r="BU97" s="11" t="b">
        <f t="shared" si="34"/>
        <v>0</v>
      </c>
      <c r="BV97" s="11" t="b">
        <f t="shared" si="35"/>
        <v>0</v>
      </c>
      <c r="BW97" s="11" t="b">
        <f t="shared" si="41"/>
        <v>0</v>
      </c>
      <c r="BX97" s="11" t="b">
        <f t="shared" si="41"/>
        <v>0</v>
      </c>
      <c r="BY97" s="11" t="b">
        <f t="shared" si="41"/>
        <v>0</v>
      </c>
      <c r="BZ97" s="11" t="b">
        <f t="shared" si="41"/>
        <v>0</v>
      </c>
      <c r="CA97" s="11" t="b">
        <f t="shared" si="41"/>
        <v>0</v>
      </c>
      <c r="CB97" s="11" t="b">
        <f t="shared" si="41"/>
        <v>0</v>
      </c>
      <c r="CC97" s="11" t="b">
        <f t="shared" si="41"/>
        <v>0</v>
      </c>
      <c r="CD97" s="11" t="b">
        <f t="shared" si="41"/>
        <v>0</v>
      </c>
      <c r="CE97" s="11" t="b">
        <f t="shared" si="41"/>
        <v>0</v>
      </c>
      <c r="CF97" s="11" t="b">
        <f t="shared" si="41"/>
        <v>0</v>
      </c>
      <c r="CG97" s="11" t="b">
        <f t="shared" si="41"/>
        <v>0</v>
      </c>
      <c r="CH97" s="11" t="b">
        <f t="shared" si="41"/>
        <v>0</v>
      </c>
      <c r="CI97" s="11" t="b">
        <f t="shared" si="41"/>
        <v>0</v>
      </c>
      <c r="CJ97" s="11" t="b">
        <f t="shared" si="41"/>
        <v>0</v>
      </c>
      <c r="CK97" s="11" t="b">
        <f t="shared" si="37"/>
        <v>0</v>
      </c>
      <c r="CL97" s="11" t="b">
        <f t="shared" si="36"/>
        <v>0</v>
      </c>
    </row>
    <row r="98" spans="1:91">
      <c r="A98" t="s">
        <v>788</v>
      </c>
      <c r="B98" t="s">
        <v>789</v>
      </c>
      <c r="C98" t="s">
        <v>562</v>
      </c>
      <c r="D98" t="s">
        <v>70</v>
      </c>
      <c r="E98" t="s">
        <v>144</v>
      </c>
      <c r="F98" t="s">
        <v>83</v>
      </c>
      <c r="G98" t="s">
        <v>72</v>
      </c>
      <c r="H98" t="s">
        <v>84</v>
      </c>
      <c r="I98" t="str">
        <f t="shared" si="30"/>
        <v>United States</v>
      </c>
      <c r="J98" t="s">
        <v>59</v>
      </c>
      <c r="K98" t="s">
        <v>60</v>
      </c>
      <c r="L98">
        <v>3</v>
      </c>
      <c r="M98">
        <v>0</v>
      </c>
      <c r="N98">
        <v>1</v>
      </c>
      <c r="O98">
        <v>3</v>
      </c>
      <c r="P98">
        <v>0</v>
      </c>
      <c r="Q98">
        <v>5</v>
      </c>
      <c r="R98">
        <v>0</v>
      </c>
      <c r="S98">
        <v>1</v>
      </c>
      <c r="T98">
        <v>3</v>
      </c>
      <c r="V98">
        <v>5</v>
      </c>
      <c r="W98">
        <v>6</v>
      </c>
      <c r="X98">
        <v>4</v>
      </c>
      <c r="Y98">
        <v>6</v>
      </c>
      <c r="Z98">
        <v>5</v>
      </c>
      <c r="AA98">
        <v>6</v>
      </c>
      <c r="AB98">
        <v>5</v>
      </c>
      <c r="AC98">
        <v>0</v>
      </c>
      <c r="AD98">
        <v>6</v>
      </c>
      <c r="AE98" s="35">
        <v>6</v>
      </c>
      <c r="AF98">
        <v>6</v>
      </c>
      <c r="AG98">
        <v>6</v>
      </c>
      <c r="AH98">
        <v>6</v>
      </c>
      <c r="AI98">
        <v>6</v>
      </c>
      <c r="AJ98">
        <v>6</v>
      </c>
      <c r="AK98">
        <v>5</v>
      </c>
      <c r="AL98">
        <v>4</v>
      </c>
      <c r="AM98">
        <v>6</v>
      </c>
      <c r="AN98">
        <v>6</v>
      </c>
      <c r="AO98">
        <v>6</v>
      </c>
      <c r="AP98">
        <v>6</v>
      </c>
      <c r="AQ98">
        <v>6</v>
      </c>
      <c r="AR98">
        <v>6</v>
      </c>
      <c r="AS98">
        <v>0</v>
      </c>
      <c r="AT98">
        <f t="shared" si="27"/>
        <v>5.625</v>
      </c>
      <c r="AU98">
        <f t="shared" si="31"/>
        <v>1</v>
      </c>
      <c r="AV98">
        <f t="shared" si="28"/>
        <v>5.375</v>
      </c>
      <c r="AW98">
        <f t="shared" si="32"/>
        <v>1</v>
      </c>
      <c r="AX98" t="s">
        <v>282</v>
      </c>
      <c r="AY98" t="s">
        <v>790</v>
      </c>
      <c r="AZ98" t="s">
        <v>791</v>
      </c>
      <c r="BA98">
        <v>1</v>
      </c>
      <c r="BC98">
        <f t="shared" si="29"/>
        <v>1</v>
      </c>
      <c r="BD98">
        <v>2</v>
      </c>
      <c r="BE98">
        <v>5</v>
      </c>
      <c r="BF98">
        <f t="shared" si="33"/>
        <v>1</v>
      </c>
      <c r="BG98" t="s">
        <v>792</v>
      </c>
      <c r="BH98" t="s">
        <v>793</v>
      </c>
      <c r="BI98" s="1">
        <v>4.7569444444444447E-3</v>
      </c>
      <c r="BJ98" t="s">
        <v>794</v>
      </c>
      <c r="BK98" s="5" t="s">
        <v>1042</v>
      </c>
      <c r="BM98" s="11" t="b">
        <f t="shared" si="39"/>
        <v>0</v>
      </c>
      <c r="BN98" s="11" t="b">
        <f t="shared" si="39"/>
        <v>0</v>
      </c>
      <c r="BO98" s="11" t="b">
        <f t="shared" si="39"/>
        <v>0</v>
      </c>
      <c r="BP98" s="11" t="b">
        <f t="shared" si="39"/>
        <v>0</v>
      </c>
      <c r="BQ98" s="11" t="b">
        <f t="shared" si="40"/>
        <v>0</v>
      </c>
      <c r="BR98" s="11" t="b">
        <f t="shared" si="40"/>
        <v>0</v>
      </c>
      <c r="BS98" s="5" t="s">
        <v>1054</v>
      </c>
      <c r="BU98" s="11" t="b">
        <f t="shared" si="34"/>
        <v>0</v>
      </c>
      <c r="BV98" s="11" t="b">
        <f t="shared" si="35"/>
        <v>1</v>
      </c>
      <c r="BW98" s="11" t="b">
        <f t="shared" si="41"/>
        <v>0</v>
      </c>
      <c r="BX98" s="11" t="b">
        <f t="shared" si="41"/>
        <v>0</v>
      </c>
      <c r="BY98" s="11" t="b">
        <f t="shared" si="41"/>
        <v>0</v>
      </c>
      <c r="BZ98" s="11" t="b">
        <f t="shared" si="41"/>
        <v>0</v>
      </c>
      <c r="CA98" s="11" t="b">
        <f t="shared" si="41"/>
        <v>0</v>
      </c>
      <c r="CB98" s="11" t="b">
        <f t="shared" si="41"/>
        <v>0</v>
      </c>
      <c r="CC98" s="11" t="b">
        <f t="shared" si="41"/>
        <v>0</v>
      </c>
      <c r="CD98" s="11" t="b">
        <f t="shared" si="41"/>
        <v>0</v>
      </c>
      <c r="CE98" s="11" t="b">
        <f t="shared" si="41"/>
        <v>0</v>
      </c>
      <c r="CF98" s="11" t="b">
        <f t="shared" si="41"/>
        <v>0</v>
      </c>
      <c r="CG98" s="11" t="b">
        <f t="shared" si="41"/>
        <v>0</v>
      </c>
      <c r="CH98" s="11" t="b">
        <f t="shared" si="41"/>
        <v>0</v>
      </c>
      <c r="CI98" s="11" t="b">
        <f t="shared" si="41"/>
        <v>0</v>
      </c>
      <c r="CJ98" s="11" t="b">
        <f t="shared" si="41"/>
        <v>0</v>
      </c>
      <c r="CK98" s="11" t="b">
        <f t="shared" si="37"/>
        <v>0</v>
      </c>
      <c r="CL98" s="11" t="b">
        <f t="shared" si="36"/>
        <v>0</v>
      </c>
      <c r="CM98" t="s">
        <v>795</v>
      </c>
    </row>
    <row r="99" spans="1:91">
      <c r="A99" t="s">
        <v>796</v>
      </c>
      <c r="B99" t="s">
        <v>797</v>
      </c>
      <c r="C99" t="s">
        <v>562</v>
      </c>
      <c r="D99" t="s">
        <v>70</v>
      </c>
      <c r="E99" t="s">
        <v>95</v>
      </c>
      <c r="F99" t="s">
        <v>132</v>
      </c>
      <c r="G99" t="s">
        <v>96</v>
      </c>
      <c r="H99" t="s">
        <v>138</v>
      </c>
      <c r="I99" t="str">
        <f t="shared" si="30"/>
        <v>India</v>
      </c>
      <c r="J99" t="s">
        <v>74</v>
      </c>
      <c r="K99" t="s">
        <v>85</v>
      </c>
      <c r="L99">
        <v>2</v>
      </c>
      <c r="M99">
        <v>3</v>
      </c>
      <c r="N99">
        <v>3</v>
      </c>
      <c r="O99">
        <v>4</v>
      </c>
      <c r="P99">
        <v>5</v>
      </c>
      <c r="Q99">
        <v>3</v>
      </c>
      <c r="R99">
        <v>2</v>
      </c>
      <c r="S99">
        <v>0</v>
      </c>
      <c r="U99">
        <v>4</v>
      </c>
      <c r="V99">
        <v>5</v>
      </c>
      <c r="W99">
        <v>6</v>
      </c>
      <c r="X99">
        <v>4</v>
      </c>
      <c r="Y99">
        <v>4</v>
      </c>
      <c r="Z99">
        <v>6</v>
      </c>
      <c r="AA99">
        <v>6</v>
      </c>
      <c r="AB99">
        <v>5</v>
      </c>
      <c r="AC99">
        <v>1</v>
      </c>
      <c r="AD99">
        <v>5</v>
      </c>
      <c r="AE99" s="35">
        <v>3</v>
      </c>
      <c r="AF99">
        <v>1</v>
      </c>
      <c r="AG99">
        <v>4</v>
      </c>
      <c r="AH99">
        <v>2</v>
      </c>
      <c r="AI99">
        <v>6</v>
      </c>
      <c r="AJ99">
        <v>5</v>
      </c>
      <c r="AK99">
        <v>5</v>
      </c>
      <c r="AL99">
        <v>2</v>
      </c>
      <c r="AM99">
        <v>5</v>
      </c>
      <c r="AN99">
        <v>5</v>
      </c>
      <c r="AO99">
        <v>5</v>
      </c>
      <c r="AP99">
        <v>5</v>
      </c>
      <c r="AQ99">
        <v>5</v>
      </c>
      <c r="AR99">
        <v>6</v>
      </c>
      <c r="AS99">
        <v>6</v>
      </c>
      <c r="AT99">
        <f t="shared" ref="AT99:AT130" si="42">AVERAGE(AE99,AF99,AG99,AH99,AI99,AJ99,AK99,AL99)</f>
        <v>3.5</v>
      </c>
      <c r="AU99">
        <f t="shared" si="31"/>
        <v>1</v>
      </c>
      <c r="AV99">
        <f t="shared" ref="AV99:AV130" si="43">AVERAGE(AX101,V99,W99,X99:AB99,AD99)</f>
        <v>5.125</v>
      </c>
      <c r="AW99">
        <f t="shared" si="32"/>
        <v>1</v>
      </c>
      <c r="AX99" t="s">
        <v>61</v>
      </c>
      <c r="AY99" t="s">
        <v>634</v>
      </c>
      <c r="AZ99" t="s">
        <v>798</v>
      </c>
      <c r="BA99">
        <v>0</v>
      </c>
      <c r="BB99">
        <v>2</v>
      </c>
      <c r="BC99">
        <f t="shared" si="29"/>
        <v>2</v>
      </c>
      <c r="BD99">
        <v>1</v>
      </c>
      <c r="BE99">
        <v>3</v>
      </c>
      <c r="BF99">
        <f t="shared" si="33"/>
        <v>1</v>
      </c>
      <c r="BG99" t="s">
        <v>64</v>
      </c>
      <c r="BH99" t="s">
        <v>65</v>
      </c>
      <c r="BI99" s="1">
        <v>1.0844907407407407E-2</v>
      </c>
      <c r="BJ99" t="s">
        <v>799</v>
      </c>
      <c r="BK99" s="5" t="s">
        <v>1042</v>
      </c>
      <c r="BM99" s="11" t="b">
        <f t="shared" si="39"/>
        <v>0</v>
      </c>
      <c r="BN99" s="11" t="b">
        <f t="shared" si="39"/>
        <v>0</v>
      </c>
      <c r="BO99" s="11" t="b">
        <f t="shared" si="39"/>
        <v>0</v>
      </c>
      <c r="BP99" s="11" t="b">
        <f t="shared" si="39"/>
        <v>0</v>
      </c>
      <c r="BQ99" s="11" t="b">
        <f t="shared" si="40"/>
        <v>0</v>
      </c>
      <c r="BR99" s="11" t="b">
        <f t="shared" si="40"/>
        <v>0</v>
      </c>
      <c r="BS99" s="5" t="s">
        <v>1089</v>
      </c>
      <c r="BT99" s="5" t="s">
        <v>1090</v>
      </c>
      <c r="BU99" s="11" t="b">
        <f t="shared" si="34"/>
        <v>0</v>
      </c>
      <c r="BV99" s="11" t="b">
        <f t="shared" si="35"/>
        <v>1</v>
      </c>
      <c r="BW99" s="11" t="b">
        <f t="shared" si="41"/>
        <v>0</v>
      </c>
      <c r="BX99" s="11" t="b">
        <f t="shared" si="41"/>
        <v>0</v>
      </c>
      <c r="BY99" s="11" t="b">
        <f t="shared" si="41"/>
        <v>0</v>
      </c>
      <c r="BZ99" s="11" t="b">
        <f t="shared" si="41"/>
        <v>0</v>
      </c>
      <c r="CA99" s="11" t="b">
        <f t="shared" si="41"/>
        <v>0</v>
      </c>
      <c r="CB99" s="11" t="b">
        <f t="shared" si="41"/>
        <v>1</v>
      </c>
      <c r="CC99" s="11" t="b">
        <f t="shared" si="41"/>
        <v>0</v>
      </c>
      <c r="CD99" s="11" t="b">
        <f t="shared" si="41"/>
        <v>0</v>
      </c>
      <c r="CE99" s="11" t="b">
        <f t="shared" si="41"/>
        <v>0</v>
      </c>
      <c r="CF99" s="11" t="b">
        <f t="shared" si="41"/>
        <v>0</v>
      </c>
      <c r="CG99" s="11" t="b">
        <f t="shared" si="41"/>
        <v>0</v>
      </c>
      <c r="CH99" s="11" t="b">
        <f t="shared" si="41"/>
        <v>0</v>
      </c>
      <c r="CI99" s="11" t="b">
        <f t="shared" si="41"/>
        <v>0</v>
      </c>
      <c r="CJ99" s="11" t="b">
        <f t="shared" si="41"/>
        <v>0</v>
      </c>
      <c r="CK99" s="11" t="b">
        <f t="shared" si="37"/>
        <v>0</v>
      </c>
      <c r="CL99" s="11" t="b">
        <f t="shared" si="36"/>
        <v>0</v>
      </c>
    </row>
    <row r="100" spans="1:91">
      <c r="A100" t="s">
        <v>800</v>
      </c>
      <c r="B100" t="s">
        <v>801</v>
      </c>
      <c r="C100" t="s">
        <v>802</v>
      </c>
      <c r="D100" t="s">
        <v>54</v>
      </c>
      <c r="E100" t="s">
        <v>144</v>
      </c>
      <c r="F100" t="s">
        <v>56</v>
      </c>
      <c r="G100" t="s">
        <v>96</v>
      </c>
      <c r="H100" t="s">
        <v>803</v>
      </c>
      <c r="I100" t="str">
        <f t="shared" si="30"/>
        <v>Alabama, USA</v>
      </c>
      <c r="J100" t="s">
        <v>74</v>
      </c>
      <c r="K100" t="s">
        <v>60</v>
      </c>
      <c r="L100">
        <v>1</v>
      </c>
      <c r="M100">
        <v>3</v>
      </c>
      <c r="N100">
        <v>1</v>
      </c>
      <c r="O100">
        <v>3</v>
      </c>
      <c r="P100">
        <v>3</v>
      </c>
      <c r="Q100">
        <v>3</v>
      </c>
      <c r="R100">
        <v>3</v>
      </c>
      <c r="S100">
        <v>1</v>
      </c>
      <c r="T100">
        <v>3</v>
      </c>
      <c r="V100">
        <v>6</v>
      </c>
      <c r="W100">
        <v>6</v>
      </c>
      <c r="X100">
        <v>6</v>
      </c>
      <c r="Y100">
        <v>6</v>
      </c>
      <c r="Z100">
        <v>6</v>
      </c>
      <c r="AA100">
        <v>6</v>
      </c>
      <c r="AB100">
        <v>6</v>
      </c>
      <c r="AC100">
        <v>1</v>
      </c>
      <c r="AD100">
        <v>5</v>
      </c>
      <c r="AE100" s="35">
        <v>6</v>
      </c>
      <c r="AF100">
        <v>4</v>
      </c>
      <c r="AG100">
        <v>5</v>
      </c>
      <c r="AH100">
        <v>4</v>
      </c>
      <c r="AI100">
        <v>5</v>
      </c>
      <c r="AJ100">
        <v>6</v>
      </c>
      <c r="AK100">
        <v>6</v>
      </c>
      <c r="AL100">
        <v>5</v>
      </c>
      <c r="AM100">
        <v>4</v>
      </c>
      <c r="AN100">
        <v>3</v>
      </c>
      <c r="AO100">
        <v>4</v>
      </c>
      <c r="AP100">
        <v>3</v>
      </c>
      <c r="AQ100">
        <v>3</v>
      </c>
      <c r="AR100">
        <v>6</v>
      </c>
      <c r="AS100">
        <v>6</v>
      </c>
      <c r="AT100">
        <f t="shared" si="42"/>
        <v>5.125</v>
      </c>
      <c r="AU100">
        <f t="shared" si="31"/>
        <v>1</v>
      </c>
      <c r="AV100">
        <f t="shared" si="43"/>
        <v>5.875</v>
      </c>
      <c r="AW100">
        <f t="shared" si="32"/>
        <v>1</v>
      </c>
      <c r="AX100" t="s">
        <v>282</v>
      </c>
      <c r="AY100" t="s">
        <v>804</v>
      </c>
      <c r="AZ100" t="s">
        <v>805</v>
      </c>
      <c r="BA100">
        <v>1</v>
      </c>
      <c r="BC100">
        <f t="shared" si="29"/>
        <v>1</v>
      </c>
      <c r="BD100">
        <v>1</v>
      </c>
      <c r="BE100">
        <v>1</v>
      </c>
      <c r="BF100">
        <f t="shared" si="33"/>
        <v>0</v>
      </c>
      <c r="BG100" t="s">
        <v>285</v>
      </c>
      <c r="BH100" t="s">
        <v>286</v>
      </c>
      <c r="BI100" s="1">
        <v>3.1944444444444442E-3</v>
      </c>
      <c r="BK100" s="5" t="s">
        <v>1041</v>
      </c>
      <c r="BM100" s="11" t="b">
        <f t="shared" ref="BM100:BP119" si="44">ISNUMBER(SEARCH(BM$2,$BL100))</f>
        <v>0</v>
      </c>
      <c r="BN100" s="11" t="b">
        <f t="shared" si="44"/>
        <v>0</v>
      </c>
      <c r="BO100" s="11" t="b">
        <f t="shared" si="44"/>
        <v>0</v>
      </c>
      <c r="BP100" s="11" t="b">
        <f t="shared" si="44"/>
        <v>0</v>
      </c>
      <c r="BQ100" s="11" t="b">
        <f t="shared" si="40"/>
        <v>0</v>
      </c>
      <c r="BR100" s="11" t="b">
        <f t="shared" si="40"/>
        <v>0</v>
      </c>
      <c r="BU100" s="11" t="b">
        <f t="shared" si="34"/>
        <v>0</v>
      </c>
      <c r="BV100" s="11" t="b">
        <f t="shared" si="35"/>
        <v>0</v>
      </c>
      <c r="BW100" s="11" t="b">
        <f t="shared" si="41"/>
        <v>0</v>
      </c>
      <c r="BX100" s="11" t="b">
        <f t="shared" si="41"/>
        <v>0</v>
      </c>
      <c r="BY100" s="11" t="b">
        <f t="shared" si="41"/>
        <v>0</v>
      </c>
      <c r="BZ100" s="11" t="b">
        <f t="shared" si="41"/>
        <v>0</v>
      </c>
      <c r="CA100" s="11" t="b">
        <f t="shared" si="41"/>
        <v>0</v>
      </c>
      <c r="CB100" s="11" t="b">
        <f t="shared" si="41"/>
        <v>0</v>
      </c>
      <c r="CC100" s="11" t="b">
        <f t="shared" si="41"/>
        <v>0</v>
      </c>
      <c r="CD100" s="11" t="b">
        <f t="shared" si="41"/>
        <v>0</v>
      </c>
      <c r="CE100" s="11" t="b">
        <f t="shared" si="41"/>
        <v>0</v>
      </c>
      <c r="CF100" s="11" t="b">
        <f t="shared" si="41"/>
        <v>0</v>
      </c>
      <c r="CG100" s="11" t="b">
        <f t="shared" si="41"/>
        <v>0</v>
      </c>
      <c r="CH100" s="11" t="b">
        <f t="shared" si="41"/>
        <v>0</v>
      </c>
      <c r="CI100" s="11" t="b">
        <f t="shared" si="41"/>
        <v>0</v>
      </c>
      <c r="CJ100" s="11" t="b">
        <f t="shared" si="41"/>
        <v>0</v>
      </c>
      <c r="CK100" s="11" t="b">
        <f t="shared" si="37"/>
        <v>0</v>
      </c>
      <c r="CL100" s="11" t="b">
        <f t="shared" si="36"/>
        <v>0</v>
      </c>
    </row>
    <row r="101" spans="1:91">
      <c r="A101" t="s">
        <v>806</v>
      </c>
      <c r="B101" t="s">
        <v>807</v>
      </c>
      <c r="C101" t="s">
        <v>802</v>
      </c>
      <c r="D101" t="s">
        <v>54</v>
      </c>
      <c r="E101" t="s">
        <v>144</v>
      </c>
      <c r="F101" t="s">
        <v>116</v>
      </c>
      <c r="G101" t="s">
        <v>96</v>
      </c>
      <c r="H101" t="s">
        <v>58</v>
      </c>
      <c r="I101" t="str">
        <f t="shared" si="30"/>
        <v>Portugal</v>
      </c>
      <c r="J101" t="s">
        <v>59</v>
      </c>
      <c r="K101" t="s">
        <v>60</v>
      </c>
      <c r="L101">
        <v>4</v>
      </c>
      <c r="M101">
        <v>1</v>
      </c>
      <c r="N101">
        <v>4</v>
      </c>
      <c r="O101">
        <v>3</v>
      </c>
      <c r="P101">
        <v>1</v>
      </c>
      <c r="Q101">
        <v>5</v>
      </c>
      <c r="R101">
        <v>2</v>
      </c>
      <c r="S101">
        <v>0</v>
      </c>
      <c r="U101">
        <v>5</v>
      </c>
      <c r="V101">
        <v>5</v>
      </c>
      <c r="W101">
        <v>6</v>
      </c>
      <c r="X101">
        <v>3</v>
      </c>
      <c r="Y101">
        <v>3</v>
      </c>
      <c r="Z101">
        <v>4</v>
      </c>
      <c r="AA101">
        <v>5</v>
      </c>
      <c r="AB101">
        <v>3</v>
      </c>
      <c r="AC101">
        <v>3</v>
      </c>
      <c r="AD101">
        <v>3</v>
      </c>
      <c r="AE101" s="35">
        <v>6</v>
      </c>
      <c r="AF101">
        <v>6</v>
      </c>
      <c r="AG101">
        <v>6</v>
      </c>
      <c r="AH101">
        <v>6</v>
      </c>
      <c r="AI101">
        <v>6</v>
      </c>
      <c r="AJ101">
        <v>6</v>
      </c>
      <c r="AK101">
        <v>4</v>
      </c>
      <c r="AL101">
        <v>2</v>
      </c>
      <c r="AM101">
        <v>6</v>
      </c>
      <c r="AN101">
        <v>6</v>
      </c>
      <c r="AO101">
        <v>6</v>
      </c>
      <c r="AP101">
        <v>6</v>
      </c>
      <c r="AQ101">
        <v>6</v>
      </c>
      <c r="AR101">
        <v>6</v>
      </c>
      <c r="AS101">
        <v>6</v>
      </c>
      <c r="AT101">
        <f t="shared" si="42"/>
        <v>5.25</v>
      </c>
      <c r="AU101">
        <f t="shared" si="31"/>
        <v>1</v>
      </c>
      <c r="AV101">
        <f t="shared" si="43"/>
        <v>4</v>
      </c>
      <c r="AW101">
        <f t="shared" si="32"/>
        <v>1</v>
      </c>
      <c r="AX101" t="s">
        <v>297</v>
      </c>
      <c r="AY101" t="s">
        <v>808</v>
      </c>
      <c r="AZ101" t="s">
        <v>809</v>
      </c>
      <c r="BA101">
        <v>1</v>
      </c>
      <c r="BC101">
        <f t="shared" si="29"/>
        <v>1</v>
      </c>
      <c r="BD101">
        <v>1</v>
      </c>
      <c r="BE101">
        <v>3</v>
      </c>
      <c r="BF101">
        <f t="shared" si="33"/>
        <v>1</v>
      </c>
      <c r="BG101" t="s">
        <v>315</v>
      </c>
      <c r="BH101" t="s">
        <v>316</v>
      </c>
      <c r="BI101" s="1">
        <v>4.2939814814814811E-3</v>
      </c>
      <c r="BK101" s="5" t="s">
        <v>1041</v>
      </c>
      <c r="BM101" s="11" t="b">
        <f t="shared" si="44"/>
        <v>0</v>
      </c>
      <c r="BN101" s="11" t="b">
        <f t="shared" si="44"/>
        <v>0</v>
      </c>
      <c r="BO101" s="11" t="b">
        <f t="shared" si="44"/>
        <v>0</v>
      </c>
      <c r="BP101" s="11" t="b">
        <f t="shared" si="44"/>
        <v>0</v>
      </c>
      <c r="BQ101" s="11" t="b">
        <f t="shared" si="40"/>
        <v>0</v>
      </c>
      <c r="BR101" s="11" t="b">
        <f t="shared" si="40"/>
        <v>0</v>
      </c>
      <c r="BU101" s="11" t="b">
        <f t="shared" si="34"/>
        <v>0</v>
      </c>
      <c r="BV101" s="11" t="b">
        <f t="shared" si="35"/>
        <v>0</v>
      </c>
      <c r="BW101" s="11" t="b">
        <f t="shared" si="41"/>
        <v>0</v>
      </c>
      <c r="BX101" s="11" t="b">
        <f t="shared" si="41"/>
        <v>0</v>
      </c>
      <c r="BY101" s="11" t="b">
        <f t="shared" si="41"/>
        <v>0</v>
      </c>
      <c r="BZ101" s="11" t="b">
        <f t="shared" si="41"/>
        <v>0</v>
      </c>
      <c r="CA101" s="11" t="b">
        <f t="shared" si="41"/>
        <v>0</v>
      </c>
      <c r="CB101" s="11" t="b">
        <f t="shared" si="41"/>
        <v>0</v>
      </c>
      <c r="CC101" s="11" t="b">
        <f t="shared" si="41"/>
        <v>0</v>
      </c>
      <c r="CD101" s="11" t="b">
        <f t="shared" si="41"/>
        <v>0</v>
      </c>
      <c r="CE101" s="11" t="b">
        <f t="shared" si="41"/>
        <v>0</v>
      </c>
      <c r="CF101" s="11" t="b">
        <f t="shared" si="41"/>
        <v>0</v>
      </c>
      <c r="CG101" s="11" t="b">
        <f t="shared" si="41"/>
        <v>0</v>
      </c>
      <c r="CH101" s="11" t="b">
        <f t="shared" si="41"/>
        <v>0</v>
      </c>
      <c r="CI101" s="11" t="b">
        <f t="shared" si="41"/>
        <v>0</v>
      </c>
      <c r="CJ101" s="11" t="b">
        <f t="shared" si="41"/>
        <v>0</v>
      </c>
      <c r="CK101" s="11" t="b">
        <f t="shared" si="37"/>
        <v>0</v>
      </c>
      <c r="CL101" s="11" t="b">
        <f t="shared" si="36"/>
        <v>0</v>
      </c>
    </row>
    <row r="102" spans="1:91">
      <c r="A102" t="s">
        <v>810</v>
      </c>
      <c r="B102" t="s">
        <v>811</v>
      </c>
      <c r="C102" t="s">
        <v>802</v>
      </c>
      <c r="D102" t="s">
        <v>70</v>
      </c>
      <c r="E102" t="s">
        <v>144</v>
      </c>
      <c r="F102" t="s">
        <v>56</v>
      </c>
      <c r="G102" t="s">
        <v>96</v>
      </c>
      <c r="H102" t="s">
        <v>812</v>
      </c>
      <c r="I102" t="str">
        <f t="shared" si="30"/>
        <v>blackburn, england</v>
      </c>
      <c r="J102" t="s">
        <v>74</v>
      </c>
      <c r="K102" t="s">
        <v>98</v>
      </c>
      <c r="L102">
        <v>4</v>
      </c>
      <c r="M102">
        <v>4</v>
      </c>
      <c r="N102">
        <v>3</v>
      </c>
      <c r="O102">
        <v>4</v>
      </c>
      <c r="P102">
        <v>5</v>
      </c>
      <c r="Q102">
        <v>4</v>
      </c>
      <c r="R102">
        <v>5</v>
      </c>
      <c r="S102">
        <v>1</v>
      </c>
      <c r="T102">
        <v>2</v>
      </c>
      <c r="V102">
        <v>5</v>
      </c>
      <c r="W102">
        <v>5</v>
      </c>
      <c r="X102">
        <v>5</v>
      </c>
      <c r="Y102">
        <v>5</v>
      </c>
      <c r="Z102">
        <v>5</v>
      </c>
      <c r="AA102">
        <v>6</v>
      </c>
      <c r="AB102">
        <v>5</v>
      </c>
      <c r="AC102">
        <v>0</v>
      </c>
      <c r="AD102">
        <v>6</v>
      </c>
      <c r="AE102" s="35">
        <v>5</v>
      </c>
      <c r="AF102">
        <v>5</v>
      </c>
      <c r="AG102">
        <v>6</v>
      </c>
      <c r="AH102">
        <v>5</v>
      </c>
      <c r="AI102">
        <v>6</v>
      </c>
      <c r="AJ102">
        <v>6</v>
      </c>
      <c r="AK102">
        <v>6</v>
      </c>
      <c r="AL102">
        <v>4</v>
      </c>
      <c r="AM102">
        <v>5</v>
      </c>
      <c r="AN102">
        <v>5</v>
      </c>
      <c r="AO102">
        <v>6</v>
      </c>
      <c r="AP102">
        <v>5</v>
      </c>
      <c r="AQ102">
        <v>6</v>
      </c>
      <c r="AR102">
        <v>6</v>
      </c>
      <c r="AS102">
        <v>6</v>
      </c>
      <c r="AT102">
        <f t="shared" si="42"/>
        <v>5.375</v>
      </c>
      <c r="AU102">
        <f t="shared" si="31"/>
        <v>1</v>
      </c>
      <c r="AV102">
        <f t="shared" si="43"/>
        <v>5.25</v>
      </c>
      <c r="AW102">
        <f t="shared" si="32"/>
        <v>1</v>
      </c>
      <c r="AX102" t="s">
        <v>297</v>
      </c>
      <c r="AY102" t="s">
        <v>813</v>
      </c>
      <c r="AZ102" t="s">
        <v>814</v>
      </c>
      <c r="BA102">
        <v>1</v>
      </c>
      <c r="BC102">
        <f t="shared" si="29"/>
        <v>1</v>
      </c>
      <c r="BD102">
        <v>1</v>
      </c>
      <c r="BE102">
        <v>1</v>
      </c>
      <c r="BF102">
        <f t="shared" si="33"/>
        <v>0</v>
      </c>
      <c r="BG102" t="s">
        <v>300</v>
      </c>
      <c r="BH102" t="s">
        <v>301</v>
      </c>
      <c r="BI102" s="1">
        <v>2.4189814814814816E-3</v>
      </c>
      <c r="BJ102" t="s">
        <v>815</v>
      </c>
      <c r="BK102" s="5" t="s">
        <v>736</v>
      </c>
      <c r="BL102" s="5" t="s">
        <v>1159</v>
      </c>
      <c r="BM102" s="11" t="b">
        <f t="shared" si="44"/>
        <v>0</v>
      </c>
      <c r="BN102" s="11" t="b">
        <f t="shared" si="44"/>
        <v>0</v>
      </c>
      <c r="BO102" s="11" t="b">
        <f t="shared" si="44"/>
        <v>1</v>
      </c>
      <c r="BP102" s="11" t="b">
        <f t="shared" si="44"/>
        <v>0</v>
      </c>
      <c r="BQ102" s="11" t="b">
        <f t="shared" si="40"/>
        <v>0</v>
      </c>
      <c r="BR102" s="11" t="b">
        <f t="shared" si="40"/>
        <v>0</v>
      </c>
      <c r="BU102" s="11" t="b">
        <f t="shared" si="34"/>
        <v>0</v>
      </c>
      <c r="BV102" s="11" t="b">
        <f t="shared" si="35"/>
        <v>0</v>
      </c>
      <c r="BW102" s="11" t="b">
        <f t="shared" si="41"/>
        <v>0</v>
      </c>
      <c r="BX102" s="11" t="b">
        <f t="shared" si="41"/>
        <v>0</v>
      </c>
      <c r="BY102" s="11" t="b">
        <f t="shared" si="41"/>
        <v>0</v>
      </c>
      <c r="BZ102" s="11" t="b">
        <f t="shared" si="41"/>
        <v>0</v>
      </c>
      <c r="CA102" s="11" t="b">
        <f t="shared" si="41"/>
        <v>0</v>
      </c>
      <c r="CB102" s="11" t="b">
        <f t="shared" si="41"/>
        <v>0</v>
      </c>
      <c r="CC102" s="11" t="b">
        <f t="shared" si="41"/>
        <v>0</v>
      </c>
      <c r="CD102" s="11" t="b">
        <f t="shared" si="41"/>
        <v>0</v>
      </c>
      <c r="CE102" s="11" t="b">
        <f t="shared" si="41"/>
        <v>0</v>
      </c>
      <c r="CF102" s="11" t="b">
        <f t="shared" si="41"/>
        <v>0</v>
      </c>
      <c r="CG102" s="11" t="b">
        <f t="shared" si="41"/>
        <v>0</v>
      </c>
      <c r="CH102" s="11" t="b">
        <f t="shared" si="41"/>
        <v>0</v>
      </c>
      <c r="CI102" s="11" t="b">
        <f t="shared" si="41"/>
        <v>0</v>
      </c>
      <c r="CJ102" s="11" t="b">
        <f t="shared" si="41"/>
        <v>0</v>
      </c>
      <c r="CK102" s="11" t="b">
        <f t="shared" si="37"/>
        <v>0</v>
      </c>
      <c r="CL102" s="11" t="b">
        <f t="shared" si="36"/>
        <v>0</v>
      </c>
      <c r="CM102" t="s">
        <v>92</v>
      </c>
    </row>
    <row r="103" spans="1:91">
      <c r="A103" t="s">
        <v>816</v>
      </c>
      <c r="B103" t="s">
        <v>817</v>
      </c>
      <c r="C103" t="s">
        <v>802</v>
      </c>
      <c r="D103" t="s">
        <v>70</v>
      </c>
      <c r="E103" t="s">
        <v>55</v>
      </c>
      <c r="F103" t="s">
        <v>132</v>
      </c>
      <c r="G103" t="s">
        <v>124</v>
      </c>
      <c r="H103" t="s">
        <v>125</v>
      </c>
      <c r="I103" t="str">
        <f t="shared" si="30"/>
        <v>United Kingdom</v>
      </c>
      <c r="J103" t="s">
        <v>59</v>
      </c>
      <c r="K103" t="s">
        <v>98</v>
      </c>
      <c r="L103">
        <v>5</v>
      </c>
      <c r="M103">
        <v>2</v>
      </c>
      <c r="N103">
        <v>2</v>
      </c>
      <c r="O103">
        <v>1</v>
      </c>
      <c r="P103">
        <v>4</v>
      </c>
      <c r="Q103">
        <v>5</v>
      </c>
      <c r="R103">
        <v>5</v>
      </c>
      <c r="S103">
        <v>1</v>
      </c>
      <c r="T103">
        <v>2</v>
      </c>
      <c r="V103">
        <v>4</v>
      </c>
      <c r="W103">
        <v>5</v>
      </c>
      <c r="X103">
        <v>5</v>
      </c>
      <c r="Y103">
        <v>5</v>
      </c>
      <c r="Z103">
        <v>4</v>
      </c>
      <c r="AA103">
        <v>4</v>
      </c>
      <c r="AB103">
        <v>5</v>
      </c>
      <c r="AC103">
        <v>2</v>
      </c>
      <c r="AD103">
        <v>4</v>
      </c>
      <c r="AE103" s="35">
        <v>5</v>
      </c>
      <c r="AF103">
        <v>5</v>
      </c>
      <c r="AG103">
        <v>5</v>
      </c>
      <c r="AH103">
        <v>5</v>
      </c>
      <c r="AI103">
        <v>4</v>
      </c>
      <c r="AJ103">
        <v>5</v>
      </c>
      <c r="AK103">
        <v>4</v>
      </c>
      <c r="AL103">
        <v>6</v>
      </c>
      <c r="AM103">
        <v>1</v>
      </c>
      <c r="AN103">
        <v>4</v>
      </c>
      <c r="AO103">
        <v>5</v>
      </c>
      <c r="AP103">
        <v>3</v>
      </c>
      <c r="AQ103">
        <v>5</v>
      </c>
      <c r="AR103">
        <v>6</v>
      </c>
      <c r="AS103">
        <v>6</v>
      </c>
      <c r="AT103">
        <f t="shared" si="42"/>
        <v>4.875</v>
      </c>
      <c r="AU103">
        <f t="shared" si="31"/>
        <v>1</v>
      </c>
      <c r="AV103">
        <f t="shared" si="43"/>
        <v>4.5</v>
      </c>
      <c r="AW103">
        <f t="shared" si="32"/>
        <v>1</v>
      </c>
      <c r="AX103" t="s">
        <v>145</v>
      </c>
      <c r="AY103" t="s">
        <v>392</v>
      </c>
      <c r="AZ103" t="s">
        <v>818</v>
      </c>
      <c r="BA103">
        <v>1</v>
      </c>
      <c r="BC103">
        <f t="shared" si="29"/>
        <v>1</v>
      </c>
      <c r="BD103">
        <v>1</v>
      </c>
      <c r="BE103">
        <v>3</v>
      </c>
      <c r="BF103">
        <f t="shared" si="33"/>
        <v>1</v>
      </c>
      <c r="BG103" t="s">
        <v>148</v>
      </c>
      <c r="BH103" t="s">
        <v>149</v>
      </c>
      <c r="BI103" s="1">
        <v>3.3680555555555551E-3</v>
      </c>
      <c r="BJ103" t="s">
        <v>819</v>
      </c>
      <c r="BK103" s="5" t="s">
        <v>1042</v>
      </c>
      <c r="BM103" s="11" t="b">
        <f t="shared" si="44"/>
        <v>0</v>
      </c>
      <c r="BN103" s="11" t="b">
        <f t="shared" si="44"/>
        <v>0</v>
      </c>
      <c r="BO103" s="11" t="b">
        <f t="shared" si="44"/>
        <v>0</v>
      </c>
      <c r="BP103" s="11" t="b">
        <f t="shared" si="44"/>
        <v>0</v>
      </c>
      <c r="BQ103" s="11" t="b">
        <f t="shared" si="40"/>
        <v>0</v>
      </c>
      <c r="BR103" s="11" t="b">
        <f t="shared" si="40"/>
        <v>0</v>
      </c>
      <c r="BS103" s="5" t="s">
        <v>1091</v>
      </c>
      <c r="BT103" s="5" t="s">
        <v>1092</v>
      </c>
      <c r="BU103" s="11" t="b">
        <f t="shared" si="34"/>
        <v>0</v>
      </c>
      <c r="BV103" s="11" t="b">
        <f t="shared" si="35"/>
        <v>0</v>
      </c>
      <c r="BW103" s="11" t="b">
        <f t="shared" si="41"/>
        <v>0</v>
      </c>
      <c r="BX103" s="11" t="b">
        <f t="shared" si="41"/>
        <v>0</v>
      </c>
      <c r="BY103" s="11" t="b">
        <f t="shared" si="41"/>
        <v>0</v>
      </c>
      <c r="BZ103" s="11" t="b">
        <f t="shared" si="41"/>
        <v>0</v>
      </c>
      <c r="CA103" s="11" t="b">
        <f t="shared" si="41"/>
        <v>0</v>
      </c>
      <c r="CB103" s="11" t="b">
        <f t="shared" si="41"/>
        <v>0</v>
      </c>
      <c r="CC103" s="11" t="b">
        <f t="shared" si="41"/>
        <v>0</v>
      </c>
      <c r="CD103" s="11" t="b">
        <f t="shared" si="41"/>
        <v>0</v>
      </c>
      <c r="CE103" s="11" t="b">
        <f t="shared" si="41"/>
        <v>0</v>
      </c>
      <c r="CF103" s="11" t="b">
        <f t="shared" si="41"/>
        <v>0</v>
      </c>
      <c r="CG103" s="11" t="b">
        <f t="shared" si="41"/>
        <v>0</v>
      </c>
      <c r="CH103" s="11" t="b">
        <f t="shared" si="41"/>
        <v>0</v>
      </c>
      <c r="CI103" s="11" t="b">
        <f t="shared" si="41"/>
        <v>0</v>
      </c>
      <c r="CJ103" s="11" t="b">
        <f t="shared" si="41"/>
        <v>0</v>
      </c>
      <c r="CK103" s="11" t="b">
        <f t="shared" si="37"/>
        <v>0</v>
      </c>
      <c r="CL103" s="11" t="b">
        <f t="shared" si="36"/>
        <v>0</v>
      </c>
      <c r="CM103" t="s">
        <v>820</v>
      </c>
    </row>
    <row r="104" spans="1:91">
      <c r="A104" t="s">
        <v>821</v>
      </c>
      <c r="B104" t="s">
        <v>822</v>
      </c>
      <c r="C104" t="s">
        <v>802</v>
      </c>
      <c r="D104" t="s">
        <v>81</v>
      </c>
      <c r="E104" t="s">
        <v>71</v>
      </c>
      <c r="F104" t="s">
        <v>56</v>
      </c>
      <c r="G104" t="s">
        <v>96</v>
      </c>
      <c r="H104" t="s">
        <v>244</v>
      </c>
      <c r="I104" t="str">
        <f t="shared" si="30"/>
        <v>Uk</v>
      </c>
      <c r="J104" t="s">
        <v>59</v>
      </c>
      <c r="K104" t="s">
        <v>98</v>
      </c>
      <c r="L104">
        <v>2</v>
      </c>
      <c r="M104">
        <v>5</v>
      </c>
      <c r="N104">
        <v>3</v>
      </c>
      <c r="O104">
        <v>3</v>
      </c>
      <c r="P104">
        <v>5</v>
      </c>
      <c r="Q104">
        <v>3</v>
      </c>
      <c r="R104">
        <v>2</v>
      </c>
      <c r="S104">
        <v>1</v>
      </c>
      <c r="T104">
        <v>2</v>
      </c>
      <c r="V104">
        <v>2</v>
      </c>
      <c r="W104">
        <v>4</v>
      </c>
      <c r="X104">
        <v>1</v>
      </c>
      <c r="Y104">
        <v>5</v>
      </c>
      <c r="Z104">
        <v>2</v>
      </c>
      <c r="AA104">
        <v>6</v>
      </c>
      <c r="AB104">
        <v>3</v>
      </c>
      <c r="AC104">
        <v>0</v>
      </c>
      <c r="AD104">
        <v>6</v>
      </c>
      <c r="AE104" s="35">
        <v>5</v>
      </c>
      <c r="AF104">
        <v>5</v>
      </c>
      <c r="AG104">
        <v>1</v>
      </c>
      <c r="AH104">
        <v>3</v>
      </c>
      <c r="AI104">
        <v>5</v>
      </c>
      <c r="AJ104">
        <v>5</v>
      </c>
      <c r="AK104">
        <v>4</v>
      </c>
      <c r="AL104">
        <v>3</v>
      </c>
      <c r="AM104">
        <v>0</v>
      </c>
      <c r="AN104">
        <v>0</v>
      </c>
      <c r="AO104">
        <v>0</v>
      </c>
      <c r="AP104">
        <v>0</v>
      </c>
      <c r="AQ104">
        <v>0</v>
      </c>
      <c r="AR104">
        <v>6</v>
      </c>
      <c r="AS104">
        <v>6</v>
      </c>
      <c r="AT104">
        <f t="shared" si="42"/>
        <v>3.875</v>
      </c>
      <c r="AU104">
        <f t="shared" si="31"/>
        <v>1</v>
      </c>
      <c r="AV104">
        <f t="shared" si="43"/>
        <v>3.625</v>
      </c>
      <c r="AW104">
        <f t="shared" si="32"/>
        <v>1</v>
      </c>
      <c r="AX104" t="s">
        <v>86</v>
      </c>
      <c r="AY104" t="s">
        <v>62</v>
      </c>
      <c r="AZ104" t="s">
        <v>823</v>
      </c>
      <c r="BA104">
        <v>1</v>
      </c>
      <c r="BC104">
        <f t="shared" si="29"/>
        <v>1</v>
      </c>
      <c r="BD104">
        <v>1</v>
      </c>
      <c r="BE104">
        <v>1</v>
      </c>
      <c r="BF104">
        <f t="shared" si="33"/>
        <v>0</v>
      </c>
      <c r="BG104" t="s">
        <v>106</v>
      </c>
      <c r="BH104" t="s">
        <v>90</v>
      </c>
      <c r="BI104" s="1">
        <v>8.1597222222222227E-3</v>
      </c>
      <c r="BJ104" t="s">
        <v>824</v>
      </c>
      <c r="BK104" s="5" t="s">
        <v>1041</v>
      </c>
      <c r="BM104" s="11" t="b">
        <f t="shared" si="44"/>
        <v>0</v>
      </c>
      <c r="BN104" s="11" t="b">
        <f t="shared" si="44"/>
        <v>0</v>
      </c>
      <c r="BO104" s="11" t="b">
        <f t="shared" si="44"/>
        <v>0</v>
      </c>
      <c r="BP104" s="11" t="b">
        <f t="shared" si="44"/>
        <v>0</v>
      </c>
      <c r="BQ104" s="11" t="b">
        <f t="shared" ref="BQ104:BR123" si="45">ISNUMBER(SEARCH(BQ$2,$BL104))</f>
        <v>0</v>
      </c>
      <c r="BR104" s="11" t="b">
        <f t="shared" si="45"/>
        <v>0</v>
      </c>
      <c r="BU104" s="11" t="b">
        <f t="shared" si="34"/>
        <v>0</v>
      </c>
      <c r="BV104" s="11" t="b">
        <f t="shared" si="35"/>
        <v>0</v>
      </c>
      <c r="BW104" s="11" t="b">
        <f t="shared" si="41"/>
        <v>0</v>
      </c>
      <c r="BX104" s="11" t="b">
        <f t="shared" si="41"/>
        <v>0</v>
      </c>
      <c r="BY104" s="11" t="b">
        <f t="shared" si="41"/>
        <v>0</v>
      </c>
      <c r="BZ104" s="11" t="b">
        <f t="shared" si="41"/>
        <v>0</v>
      </c>
      <c r="CA104" s="11" t="b">
        <f t="shared" si="41"/>
        <v>0</v>
      </c>
      <c r="CB104" s="11" t="b">
        <f t="shared" si="41"/>
        <v>0</v>
      </c>
      <c r="CC104" s="11" t="b">
        <f t="shared" si="41"/>
        <v>0</v>
      </c>
      <c r="CD104" s="11" t="b">
        <f t="shared" si="41"/>
        <v>0</v>
      </c>
      <c r="CE104" s="11" t="b">
        <f t="shared" si="41"/>
        <v>0</v>
      </c>
      <c r="CF104" s="11" t="b">
        <f t="shared" si="41"/>
        <v>0</v>
      </c>
      <c r="CG104" s="11" t="b">
        <f t="shared" si="41"/>
        <v>0</v>
      </c>
      <c r="CH104" s="11" t="b">
        <f t="shared" si="41"/>
        <v>0</v>
      </c>
      <c r="CI104" s="11" t="b">
        <f t="shared" si="41"/>
        <v>0</v>
      </c>
      <c r="CJ104" s="11" t="b">
        <f t="shared" si="41"/>
        <v>0</v>
      </c>
      <c r="CK104" s="11" t="b">
        <f t="shared" si="37"/>
        <v>0</v>
      </c>
      <c r="CL104" s="11" t="b">
        <f t="shared" si="36"/>
        <v>0</v>
      </c>
      <c r="CM104" t="s">
        <v>169</v>
      </c>
    </row>
    <row r="105" spans="1:91">
      <c r="A105" t="s">
        <v>825</v>
      </c>
      <c r="B105" t="s">
        <v>826</v>
      </c>
      <c r="C105" t="s">
        <v>802</v>
      </c>
      <c r="D105" t="s">
        <v>70</v>
      </c>
      <c r="E105" t="s">
        <v>71</v>
      </c>
      <c r="F105" t="s">
        <v>56</v>
      </c>
      <c r="G105" t="s">
        <v>96</v>
      </c>
      <c r="H105" t="s">
        <v>510</v>
      </c>
      <c r="I105" t="str">
        <f t="shared" si="30"/>
        <v>England</v>
      </c>
      <c r="J105" t="s">
        <v>59</v>
      </c>
      <c r="K105" t="s">
        <v>98</v>
      </c>
      <c r="L105">
        <v>1</v>
      </c>
      <c r="M105">
        <v>5</v>
      </c>
      <c r="N105">
        <v>3</v>
      </c>
      <c r="O105">
        <v>3</v>
      </c>
      <c r="P105">
        <v>4</v>
      </c>
      <c r="Q105">
        <v>0</v>
      </c>
      <c r="R105">
        <v>4</v>
      </c>
      <c r="S105">
        <v>1</v>
      </c>
      <c r="T105">
        <v>2</v>
      </c>
      <c r="V105">
        <v>6</v>
      </c>
      <c r="W105">
        <v>6</v>
      </c>
      <c r="X105">
        <v>3</v>
      </c>
      <c r="Y105">
        <v>4</v>
      </c>
      <c r="Z105">
        <v>3</v>
      </c>
      <c r="AA105">
        <v>3</v>
      </c>
      <c r="AB105">
        <v>0</v>
      </c>
      <c r="AC105">
        <v>5</v>
      </c>
      <c r="AD105">
        <v>1</v>
      </c>
      <c r="AE105" s="35">
        <v>6</v>
      </c>
      <c r="AF105">
        <v>6</v>
      </c>
      <c r="AG105">
        <v>6</v>
      </c>
      <c r="AH105">
        <v>4</v>
      </c>
      <c r="AI105">
        <v>6</v>
      </c>
      <c r="AJ105">
        <v>6</v>
      </c>
      <c r="AK105">
        <v>6</v>
      </c>
      <c r="AL105">
        <v>3</v>
      </c>
      <c r="AM105">
        <v>2</v>
      </c>
      <c r="AN105">
        <v>2</v>
      </c>
      <c r="AO105">
        <v>6</v>
      </c>
      <c r="AP105">
        <v>2</v>
      </c>
      <c r="AQ105">
        <v>2</v>
      </c>
      <c r="AR105">
        <v>6</v>
      </c>
      <c r="AS105">
        <v>3</v>
      </c>
      <c r="AT105">
        <f t="shared" si="42"/>
        <v>5.375</v>
      </c>
      <c r="AU105">
        <f t="shared" si="31"/>
        <v>1</v>
      </c>
      <c r="AV105">
        <f t="shared" si="43"/>
        <v>3.25</v>
      </c>
      <c r="AW105">
        <f t="shared" si="32"/>
        <v>1</v>
      </c>
      <c r="AX105" t="s">
        <v>297</v>
      </c>
      <c r="AY105" t="s">
        <v>827</v>
      </c>
      <c r="AZ105" t="s">
        <v>828</v>
      </c>
      <c r="BA105">
        <v>1</v>
      </c>
      <c r="BC105">
        <f t="shared" si="29"/>
        <v>1</v>
      </c>
      <c r="BD105">
        <v>1</v>
      </c>
      <c r="BE105">
        <v>3</v>
      </c>
      <c r="BF105">
        <f t="shared" si="33"/>
        <v>1</v>
      </c>
      <c r="BG105" t="s">
        <v>300</v>
      </c>
      <c r="BH105" t="s">
        <v>301</v>
      </c>
      <c r="BI105" s="1">
        <v>3.8657407407407408E-3</v>
      </c>
      <c r="BJ105" t="s">
        <v>829</v>
      </c>
      <c r="BK105" s="5" t="s">
        <v>1044</v>
      </c>
      <c r="BM105" s="11" t="b">
        <f t="shared" si="44"/>
        <v>0</v>
      </c>
      <c r="BN105" s="11" t="b">
        <f t="shared" si="44"/>
        <v>0</v>
      </c>
      <c r="BO105" s="11" t="b">
        <f t="shared" si="44"/>
        <v>0</v>
      </c>
      <c r="BP105" s="11" t="b">
        <f t="shared" si="44"/>
        <v>0</v>
      </c>
      <c r="BQ105" s="11" t="b">
        <f t="shared" si="45"/>
        <v>0</v>
      </c>
      <c r="BR105" s="11" t="b">
        <f t="shared" si="45"/>
        <v>0</v>
      </c>
      <c r="BU105" s="11" t="b">
        <f t="shared" si="34"/>
        <v>0</v>
      </c>
      <c r="BV105" s="11" t="b">
        <f t="shared" si="35"/>
        <v>0</v>
      </c>
      <c r="BW105" s="11" t="b">
        <f t="shared" si="41"/>
        <v>0</v>
      </c>
      <c r="BX105" s="11" t="b">
        <f t="shared" si="41"/>
        <v>0</v>
      </c>
      <c r="BY105" s="11" t="b">
        <f t="shared" si="41"/>
        <v>0</v>
      </c>
      <c r="BZ105" s="11" t="b">
        <f t="shared" si="41"/>
        <v>0</v>
      </c>
      <c r="CA105" s="11" t="b">
        <f t="shared" si="41"/>
        <v>0</v>
      </c>
      <c r="CB105" s="11" t="b">
        <f t="shared" si="41"/>
        <v>0</v>
      </c>
      <c r="CC105" s="11" t="b">
        <f t="shared" si="41"/>
        <v>0</v>
      </c>
      <c r="CD105" s="11" t="b">
        <f t="shared" si="41"/>
        <v>0</v>
      </c>
      <c r="CE105" s="11" t="b">
        <f t="shared" si="41"/>
        <v>0</v>
      </c>
      <c r="CF105" s="11" t="b">
        <f t="shared" si="41"/>
        <v>0</v>
      </c>
      <c r="CG105" s="11" t="b">
        <f t="shared" si="41"/>
        <v>0</v>
      </c>
      <c r="CH105" s="11" t="b">
        <f t="shared" si="41"/>
        <v>0</v>
      </c>
      <c r="CI105" s="11" t="b">
        <f t="shared" si="41"/>
        <v>0</v>
      </c>
      <c r="CJ105" s="11" t="b">
        <f t="shared" si="41"/>
        <v>0</v>
      </c>
      <c r="CK105" s="11" t="b">
        <f t="shared" si="37"/>
        <v>0</v>
      </c>
      <c r="CL105" s="11" t="b">
        <f t="shared" si="36"/>
        <v>0</v>
      </c>
    </row>
    <row r="106" spans="1:91">
      <c r="A106" t="s">
        <v>830</v>
      </c>
      <c r="B106" t="s">
        <v>831</v>
      </c>
      <c r="C106" t="s">
        <v>802</v>
      </c>
      <c r="D106" t="s">
        <v>70</v>
      </c>
      <c r="E106" t="s">
        <v>82</v>
      </c>
      <c r="F106" t="s">
        <v>83</v>
      </c>
      <c r="G106" t="s">
        <v>96</v>
      </c>
      <c r="H106" t="s">
        <v>125</v>
      </c>
      <c r="I106" t="str">
        <f t="shared" si="30"/>
        <v>United Kingdom</v>
      </c>
      <c r="J106" t="s">
        <v>74</v>
      </c>
      <c r="K106" t="s">
        <v>98</v>
      </c>
      <c r="L106">
        <v>5</v>
      </c>
      <c r="M106">
        <v>4</v>
      </c>
      <c r="N106">
        <v>5</v>
      </c>
      <c r="O106">
        <v>4</v>
      </c>
      <c r="P106">
        <v>4</v>
      </c>
      <c r="Q106">
        <v>4</v>
      </c>
      <c r="R106">
        <v>3</v>
      </c>
      <c r="S106">
        <v>1</v>
      </c>
      <c r="T106">
        <v>2</v>
      </c>
      <c r="V106">
        <v>2</v>
      </c>
      <c r="W106">
        <v>5</v>
      </c>
      <c r="X106">
        <v>3</v>
      </c>
      <c r="Y106">
        <v>5</v>
      </c>
      <c r="Z106">
        <v>3</v>
      </c>
      <c r="AA106">
        <v>5</v>
      </c>
      <c r="AB106">
        <v>3</v>
      </c>
      <c r="AC106">
        <v>4</v>
      </c>
      <c r="AD106">
        <v>2</v>
      </c>
      <c r="AE106" s="35">
        <v>2</v>
      </c>
      <c r="AF106">
        <v>3</v>
      </c>
      <c r="AG106">
        <v>2</v>
      </c>
      <c r="AH106">
        <v>1</v>
      </c>
      <c r="AI106">
        <v>5</v>
      </c>
      <c r="AJ106">
        <v>4</v>
      </c>
      <c r="AK106">
        <v>4</v>
      </c>
      <c r="AL106">
        <v>2</v>
      </c>
      <c r="AM106">
        <v>3</v>
      </c>
      <c r="AN106">
        <v>3</v>
      </c>
      <c r="AO106">
        <v>3</v>
      </c>
      <c r="AP106">
        <v>3</v>
      </c>
      <c r="AQ106">
        <v>3</v>
      </c>
      <c r="AR106">
        <v>6</v>
      </c>
      <c r="AS106">
        <v>5</v>
      </c>
      <c r="AT106">
        <f t="shared" si="42"/>
        <v>2.875</v>
      </c>
      <c r="AU106">
        <f t="shared" si="31"/>
        <v>0</v>
      </c>
      <c r="AV106">
        <f t="shared" si="43"/>
        <v>3.5</v>
      </c>
      <c r="AW106">
        <f t="shared" si="32"/>
        <v>1</v>
      </c>
      <c r="AX106" t="s">
        <v>61</v>
      </c>
      <c r="AY106" t="s">
        <v>384</v>
      </c>
      <c r="AZ106" t="s">
        <v>832</v>
      </c>
      <c r="BA106">
        <v>1</v>
      </c>
      <c r="BC106">
        <f t="shared" si="29"/>
        <v>1</v>
      </c>
      <c r="BD106">
        <v>1</v>
      </c>
      <c r="BE106">
        <v>1</v>
      </c>
      <c r="BF106">
        <f t="shared" si="33"/>
        <v>0</v>
      </c>
      <c r="BG106" t="s">
        <v>181</v>
      </c>
      <c r="BH106" t="s">
        <v>65</v>
      </c>
      <c r="BI106" s="1">
        <v>9.1782407407407403E-3</v>
      </c>
      <c r="BJ106" t="s">
        <v>833</v>
      </c>
      <c r="BK106" s="5" t="s">
        <v>1042</v>
      </c>
      <c r="BM106" s="11" t="b">
        <f t="shared" si="44"/>
        <v>0</v>
      </c>
      <c r="BN106" s="11" t="b">
        <f t="shared" si="44"/>
        <v>0</v>
      </c>
      <c r="BO106" s="11" t="b">
        <f t="shared" si="44"/>
        <v>0</v>
      </c>
      <c r="BP106" s="11" t="b">
        <f t="shared" si="44"/>
        <v>0</v>
      </c>
      <c r="BQ106" s="11" t="b">
        <f t="shared" si="45"/>
        <v>0</v>
      </c>
      <c r="BR106" s="11" t="b">
        <f t="shared" si="45"/>
        <v>0</v>
      </c>
      <c r="BS106" s="5" t="s">
        <v>1093</v>
      </c>
      <c r="BT106" s="5" t="s">
        <v>1073</v>
      </c>
      <c r="BU106" s="11" t="b">
        <f t="shared" si="34"/>
        <v>0</v>
      </c>
      <c r="BV106" s="11" t="b">
        <f t="shared" si="35"/>
        <v>0</v>
      </c>
      <c r="BW106" s="11" t="b">
        <f t="shared" si="41"/>
        <v>0</v>
      </c>
      <c r="BX106" s="11" t="b">
        <f t="shared" si="41"/>
        <v>1</v>
      </c>
      <c r="BY106" s="11" t="b">
        <f t="shared" si="41"/>
        <v>0</v>
      </c>
      <c r="BZ106" s="11" t="b">
        <f t="shared" si="41"/>
        <v>0</v>
      </c>
      <c r="CA106" s="11" t="b">
        <f t="shared" si="41"/>
        <v>0</v>
      </c>
      <c r="CB106" s="11" t="b">
        <f t="shared" si="41"/>
        <v>0</v>
      </c>
      <c r="CC106" s="11" t="b">
        <f t="shared" si="41"/>
        <v>0</v>
      </c>
      <c r="CD106" s="11" t="b">
        <f t="shared" si="41"/>
        <v>0</v>
      </c>
      <c r="CE106" s="11" t="b">
        <f t="shared" si="41"/>
        <v>0</v>
      </c>
      <c r="CF106" s="11" t="b">
        <f t="shared" si="41"/>
        <v>1</v>
      </c>
      <c r="CG106" s="11" t="b">
        <f t="shared" si="41"/>
        <v>1</v>
      </c>
      <c r="CH106" s="11" t="b">
        <f t="shared" si="41"/>
        <v>0</v>
      </c>
      <c r="CI106" s="11" t="b">
        <f t="shared" si="41"/>
        <v>0</v>
      </c>
      <c r="CJ106" s="11" t="b">
        <f t="shared" si="41"/>
        <v>0</v>
      </c>
      <c r="CK106" s="11" t="b">
        <f t="shared" si="37"/>
        <v>1</v>
      </c>
      <c r="CL106" s="11" t="b">
        <f t="shared" si="36"/>
        <v>0</v>
      </c>
    </row>
    <row r="107" spans="1:91">
      <c r="A107" t="s">
        <v>834</v>
      </c>
      <c r="B107" t="s">
        <v>835</v>
      </c>
      <c r="C107" t="s">
        <v>802</v>
      </c>
      <c r="D107" t="s">
        <v>54</v>
      </c>
      <c r="E107" t="s">
        <v>71</v>
      </c>
      <c r="F107" t="s">
        <v>116</v>
      </c>
      <c r="G107" t="s">
        <v>72</v>
      </c>
      <c r="H107" t="s">
        <v>185</v>
      </c>
      <c r="I107" t="str">
        <f t="shared" si="30"/>
        <v>Italy</v>
      </c>
      <c r="J107" t="s">
        <v>59</v>
      </c>
      <c r="K107" t="s">
        <v>60</v>
      </c>
      <c r="L107">
        <v>2</v>
      </c>
      <c r="M107">
        <v>3</v>
      </c>
      <c r="N107">
        <v>3</v>
      </c>
      <c r="O107">
        <v>4</v>
      </c>
      <c r="P107">
        <v>3</v>
      </c>
      <c r="Q107">
        <v>0</v>
      </c>
      <c r="R107">
        <v>2</v>
      </c>
      <c r="S107">
        <v>0</v>
      </c>
      <c r="U107">
        <v>4</v>
      </c>
      <c r="V107">
        <v>6</v>
      </c>
      <c r="W107">
        <v>6</v>
      </c>
      <c r="X107">
        <v>3</v>
      </c>
      <c r="Y107">
        <v>6</v>
      </c>
      <c r="Z107">
        <v>5</v>
      </c>
      <c r="AA107">
        <v>5</v>
      </c>
      <c r="AB107">
        <v>3</v>
      </c>
      <c r="AC107">
        <v>3</v>
      </c>
      <c r="AD107">
        <v>3</v>
      </c>
      <c r="AE107" s="35">
        <v>3</v>
      </c>
      <c r="AF107">
        <v>5</v>
      </c>
      <c r="AG107">
        <v>4</v>
      </c>
      <c r="AH107">
        <v>5</v>
      </c>
      <c r="AI107">
        <v>6</v>
      </c>
      <c r="AJ107">
        <v>5</v>
      </c>
      <c r="AK107">
        <v>5</v>
      </c>
      <c r="AL107">
        <v>4</v>
      </c>
      <c r="AM107">
        <v>3</v>
      </c>
      <c r="AN107">
        <v>3</v>
      </c>
      <c r="AO107">
        <v>3</v>
      </c>
      <c r="AP107">
        <v>3</v>
      </c>
      <c r="AQ107">
        <v>3</v>
      </c>
      <c r="AR107">
        <v>6</v>
      </c>
      <c r="AS107">
        <v>3</v>
      </c>
      <c r="AT107">
        <f t="shared" si="42"/>
        <v>4.625</v>
      </c>
      <c r="AU107">
        <f t="shared" si="31"/>
        <v>1</v>
      </c>
      <c r="AV107">
        <f t="shared" si="43"/>
        <v>4.625</v>
      </c>
      <c r="AW107">
        <f t="shared" si="32"/>
        <v>1</v>
      </c>
      <c r="AX107" t="s">
        <v>297</v>
      </c>
      <c r="AY107" t="s">
        <v>326</v>
      </c>
      <c r="AZ107" t="s">
        <v>836</v>
      </c>
      <c r="BA107">
        <v>2</v>
      </c>
      <c r="BC107">
        <f t="shared" si="29"/>
        <v>2</v>
      </c>
      <c r="BD107">
        <v>1</v>
      </c>
      <c r="BE107">
        <v>2</v>
      </c>
      <c r="BF107">
        <f t="shared" si="33"/>
        <v>1</v>
      </c>
      <c r="BG107" t="s">
        <v>545</v>
      </c>
      <c r="BH107" t="s">
        <v>301</v>
      </c>
      <c r="BI107" s="1">
        <v>4.0972222222222226E-3</v>
      </c>
      <c r="BK107" s="5" t="s">
        <v>1041</v>
      </c>
      <c r="BM107" s="11" t="b">
        <f t="shared" si="44"/>
        <v>0</v>
      </c>
      <c r="BN107" s="11" t="b">
        <f t="shared" si="44"/>
        <v>0</v>
      </c>
      <c r="BO107" s="11" t="b">
        <f t="shared" si="44"/>
        <v>0</v>
      </c>
      <c r="BP107" s="11" t="b">
        <f t="shared" si="44"/>
        <v>0</v>
      </c>
      <c r="BQ107" s="11" t="b">
        <f t="shared" si="45"/>
        <v>0</v>
      </c>
      <c r="BR107" s="11" t="b">
        <f t="shared" si="45"/>
        <v>0</v>
      </c>
      <c r="BU107" s="11" t="b">
        <f t="shared" si="34"/>
        <v>0</v>
      </c>
      <c r="BV107" s="11" t="b">
        <f t="shared" si="35"/>
        <v>0</v>
      </c>
      <c r="BW107" s="11" t="b">
        <f t="shared" si="41"/>
        <v>0</v>
      </c>
      <c r="BX107" s="11" t="b">
        <f t="shared" si="41"/>
        <v>0</v>
      </c>
      <c r="BY107" s="11" t="b">
        <f t="shared" si="41"/>
        <v>0</v>
      </c>
      <c r="BZ107" s="11" t="b">
        <f t="shared" si="41"/>
        <v>0</v>
      </c>
      <c r="CA107" s="11" t="b">
        <f t="shared" si="41"/>
        <v>0</v>
      </c>
      <c r="CB107" s="11" t="b">
        <f t="shared" si="41"/>
        <v>0</v>
      </c>
      <c r="CC107" s="11" t="b">
        <f t="shared" si="41"/>
        <v>0</v>
      </c>
      <c r="CD107" s="11" t="b">
        <f t="shared" si="41"/>
        <v>0</v>
      </c>
      <c r="CE107" s="11" t="b">
        <f t="shared" si="41"/>
        <v>0</v>
      </c>
      <c r="CF107" s="11" t="b">
        <f t="shared" si="41"/>
        <v>0</v>
      </c>
      <c r="CG107" s="11" t="b">
        <f t="shared" si="41"/>
        <v>0</v>
      </c>
      <c r="CH107" s="11" t="b">
        <f t="shared" si="41"/>
        <v>0</v>
      </c>
      <c r="CI107" s="11" t="b">
        <f t="shared" si="41"/>
        <v>0</v>
      </c>
      <c r="CJ107" s="11" t="b">
        <f t="shared" si="41"/>
        <v>0</v>
      </c>
      <c r="CK107" s="11" t="b">
        <f t="shared" si="37"/>
        <v>0</v>
      </c>
      <c r="CL107" s="11" t="b">
        <f t="shared" si="36"/>
        <v>0</v>
      </c>
    </row>
    <row r="108" spans="1:91">
      <c r="A108" t="s">
        <v>837</v>
      </c>
      <c r="B108" t="s">
        <v>838</v>
      </c>
      <c r="C108" t="s">
        <v>802</v>
      </c>
      <c r="D108" t="s">
        <v>54</v>
      </c>
      <c r="E108" t="s">
        <v>71</v>
      </c>
      <c r="F108" t="s">
        <v>116</v>
      </c>
      <c r="G108" t="s">
        <v>96</v>
      </c>
      <c r="H108" t="s">
        <v>109</v>
      </c>
      <c r="I108" t="str">
        <f t="shared" si="30"/>
        <v>UK</v>
      </c>
      <c r="J108" t="s">
        <v>74</v>
      </c>
      <c r="K108" t="s">
        <v>98</v>
      </c>
      <c r="L108">
        <v>4</v>
      </c>
      <c r="M108">
        <v>3</v>
      </c>
      <c r="N108">
        <v>5</v>
      </c>
      <c r="O108">
        <v>3</v>
      </c>
      <c r="P108">
        <v>5</v>
      </c>
      <c r="Q108">
        <v>4</v>
      </c>
      <c r="R108">
        <v>6</v>
      </c>
      <c r="S108">
        <v>1</v>
      </c>
      <c r="T108">
        <v>2</v>
      </c>
      <c r="V108">
        <v>3</v>
      </c>
      <c r="W108">
        <v>4</v>
      </c>
      <c r="X108">
        <v>1</v>
      </c>
      <c r="Y108">
        <v>3</v>
      </c>
      <c r="Z108">
        <v>6</v>
      </c>
      <c r="AA108">
        <v>6</v>
      </c>
      <c r="AB108">
        <v>3</v>
      </c>
      <c r="AC108">
        <v>2</v>
      </c>
      <c r="AD108">
        <v>4</v>
      </c>
      <c r="AE108" s="35">
        <v>4</v>
      </c>
      <c r="AF108">
        <v>2</v>
      </c>
      <c r="AG108">
        <v>6</v>
      </c>
      <c r="AH108">
        <v>4</v>
      </c>
      <c r="AI108">
        <v>6</v>
      </c>
      <c r="AJ108">
        <v>5</v>
      </c>
      <c r="AK108">
        <v>5</v>
      </c>
      <c r="AL108">
        <v>3</v>
      </c>
      <c r="AM108">
        <v>4</v>
      </c>
      <c r="AN108">
        <v>4</v>
      </c>
      <c r="AO108">
        <v>4</v>
      </c>
      <c r="AP108">
        <v>1</v>
      </c>
      <c r="AQ108">
        <v>3</v>
      </c>
      <c r="AR108">
        <v>6</v>
      </c>
      <c r="AS108">
        <v>6</v>
      </c>
      <c r="AT108">
        <f t="shared" si="42"/>
        <v>4.375</v>
      </c>
      <c r="AU108">
        <f t="shared" si="31"/>
        <v>1</v>
      </c>
      <c r="AV108">
        <f t="shared" si="43"/>
        <v>3.75</v>
      </c>
      <c r="AW108">
        <f t="shared" si="32"/>
        <v>1</v>
      </c>
      <c r="AX108" t="s">
        <v>282</v>
      </c>
      <c r="AY108" t="s">
        <v>451</v>
      </c>
      <c r="AZ108" t="s">
        <v>646</v>
      </c>
      <c r="BA108">
        <v>2</v>
      </c>
      <c r="BC108">
        <f t="shared" si="29"/>
        <v>2</v>
      </c>
      <c r="BD108">
        <v>1</v>
      </c>
      <c r="BE108">
        <v>5</v>
      </c>
      <c r="BF108">
        <f t="shared" si="33"/>
        <v>1</v>
      </c>
      <c r="BG108" t="s">
        <v>839</v>
      </c>
      <c r="BH108" t="s">
        <v>370</v>
      </c>
      <c r="BI108" s="1">
        <v>5.8449074074074072E-3</v>
      </c>
      <c r="BJ108" t="s">
        <v>840</v>
      </c>
      <c r="BK108" s="5" t="s">
        <v>1051</v>
      </c>
      <c r="BL108" s="5" t="s">
        <v>1160</v>
      </c>
      <c r="BM108" s="11" t="b">
        <f t="shared" si="44"/>
        <v>0</v>
      </c>
      <c r="BN108" s="11" t="b">
        <f t="shared" si="44"/>
        <v>1</v>
      </c>
      <c r="BO108" s="11" t="b">
        <f t="shared" si="44"/>
        <v>0</v>
      </c>
      <c r="BP108" s="11" t="b">
        <f t="shared" si="44"/>
        <v>1</v>
      </c>
      <c r="BQ108" s="11" t="b">
        <f t="shared" si="45"/>
        <v>0</v>
      </c>
      <c r="BR108" s="11" t="b">
        <f t="shared" si="45"/>
        <v>0</v>
      </c>
      <c r="BS108" s="5" t="s">
        <v>1094</v>
      </c>
      <c r="BU108" s="11" t="b">
        <f t="shared" si="34"/>
        <v>1</v>
      </c>
      <c r="BV108" s="11" t="b">
        <f t="shared" si="35"/>
        <v>1</v>
      </c>
      <c r="BW108" s="11" t="b">
        <f t="shared" si="41"/>
        <v>0</v>
      </c>
      <c r="BX108" s="11" t="b">
        <f t="shared" si="41"/>
        <v>1</v>
      </c>
      <c r="BY108" s="11" t="b">
        <f t="shared" si="41"/>
        <v>0</v>
      </c>
      <c r="BZ108" s="11" t="b">
        <f t="shared" si="41"/>
        <v>0</v>
      </c>
      <c r="CA108" s="11" t="b">
        <f t="shared" si="41"/>
        <v>0</v>
      </c>
      <c r="CB108" s="11" t="b">
        <f t="shared" si="41"/>
        <v>0</v>
      </c>
      <c r="CC108" s="11" t="b">
        <f t="shared" si="41"/>
        <v>0</v>
      </c>
      <c r="CD108" s="11" t="b">
        <f t="shared" si="41"/>
        <v>0</v>
      </c>
      <c r="CE108" s="11" t="b">
        <f t="shared" si="41"/>
        <v>0</v>
      </c>
      <c r="CF108" s="11" t="b">
        <f t="shared" si="41"/>
        <v>0</v>
      </c>
      <c r="CG108" s="11" t="b">
        <f t="shared" si="41"/>
        <v>1</v>
      </c>
      <c r="CH108" s="11" t="b">
        <f t="shared" si="41"/>
        <v>0</v>
      </c>
      <c r="CI108" s="11" t="b">
        <f t="shared" si="41"/>
        <v>0</v>
      </c>
      <c r="CJ108" s="11" t="b">
        <f t="shared" si="41"/>
        <v>0</v>
      </c>
      <c r="CK108" s="11" t="b">
        <f t="shared" si="37"/>
        <v>0</v>
      </c>
      <c r="CL108" s="11" t="b">
        <f t="shared" si="36"/>
        <v>0</v>
      </c>
      <c r="CM108" t="s">
        <v>841</v>
      </c>
    </row>
    <row r="109" spans="1:91">
      <c r="A109" t="s">
        <v>842</v>
      </c>
      <c r="B109" t="s">
        <v>843</v>
      </c>
      <c r="C109" t="s">
        <v>802</v>
      </c>
      <c r="D109" t="s">
        <v>70</v>
      </c>
      <c r="E109" t="s">
        <v>55</v>
      </c>
      <c r="F109" t="s">
        <v>56</v>
      </c>
      <c r="G109" t="s">
        <v>72</v>
      </c>
      <c r="H109" t="s">
        <v>844</v>
      </c>
      <c r="I109" t="str">
        <f t="shared" si="30"/>
        <v>France</v>
      </c>
      <c r="J109" t="s">
        <v>74</v>
      </c>
      <c r="K109" t="s">
        <v>60</v>
      </c>
      <c r="L109">
        <v>1</v>
      </c>
      <c r="M109">
        <v>3</v>
      </c>
      <c r="N109">
        <v>4</v>
      </c>
      <c r="O109">
        <v>4</v>
      </c>
      <c r="P109">
        <v>4</v>
      </c>
      <c r="Q109">
        <v>4</v>
      </c>
      <c r="R109">
        <v>5</v>
      </c>
      <c r="S109">
        <v>0</v>
      </c>
      <c r="U109">
        <v>4</v>
      </c>
      <c r="V109">
        <v>4</v>
      </c>
      <c r="W109">
        <v>6</v>
      </c>
      <c r="X109">
        <v>4</v>
      </c>
      <c r="Y109">
        <v>6</v>
      </c>
      <c r="Z109">
        <v>5</v>
      </c>
      <c r="AA109">
        <v>6</v>
      </c>
      <c r="AB109">
        <v>3</v>
      </c>
      <c r="AC109">
        <v>0</v>
      </c>
      <c r="AD109">
        <v>6</v>
      </c>
      <c r="AE109" s="35">
        <v>3</v>
      </c>
      <c r="AF109">
        <v>4</v>
      </c>
      <c r="AG109">
        <v>4</v>
      </c>
      <c r="AH109">
        <v>2</v>
      </c>
      <c r="AI109">
        <v>5</v>
      </c>
      <c r="AJ109">
        <v>3</v>
      </c>
      <c r="AK109">
        <v>5</v>
      </c>
      <c r="AL109">
        <v>6</v>
      </c>
      <c r="AM109">
        <v>0</v>
      </c>
      <c r="AN109">
        <v>1</v>
      </c>
      <c r="AO109">
        <v>1</v>
      </c>
      <c r="AP109">
        <v>1</v>
      </c>
      <c r="AQ109">
        <v>1</v>
      </c>
      <c r="AR109">
        <v>6</v>
      </c>
      <c r="AS109">
        <v>5</v>
      </c>
      <c r="AT109">
        <f t="shared" si="42"/>
        <v>4</v>
      </c>
      <c r="AU109">
        <f t="shared" si="31"/>
        <v>1</v>
      </c>
      <c r="AV109">
        <f t="shared" si="43"/>
        <v>5</v>
      </c>
      <c r="AW109">
        <f t="shared" si="32"/>
        <v>1</v>
      </c>
      <c r="AX109" t="s">
        <v>297</v>
      </c>
      <c r="AY109" t="s">
        <v>326</v>
      </c>
      <c r="AZ109" t="s">
        <v>836</v>
      </c>
      <c r="BA109">
        <v>1</v>
      </c>
      <c r="BC109">
        <f t="shared" si="29"/>
        <v>1</v>
      </c>
      <c r="BD109">
        <v>1</v>
      </c>
      <c r="BE109">
        <v>2</v>
      </c>
      <c r="BF109">
        <f t="shared" si="33"/>
        <v>1</v>
      </c>
      <c r="BG109" t="s">
        <v>300</v>
      </c>
      <c r="BH109" t="s">
        <v>301</v>
      </c>
      <c r="BI109" s="1">
        <v>6.053240740740741E-3</v>
      </c>
      <c r="BK109" s="5" t="s">
        <v>1041</v>
      </c>
      <c r="BM109" s="11" t="b">
        <f t="shared" si="44"/>
        <v>0</v>
      </c>
      <c r="BN109" s="11" t="b">
        <f t="shared" si="44"/>
        <v>0</v>
      </c>
      <c r="BO109" s="11" t="b">
        <f t="shared" si="44"/>
        <v>0</v>
      </c>
      <c r="BP109" s="11" t="b">
        <f t="shared" si="44"/>
        <v>0</v>
      </c>
      <c r="BQ109" s="11" t="b">
        <f t="shared" si="45"/>
        <v>0</v>
      </c>
      <c r="BR109" s="11" t="b">
        <f t="shared" si="45"/>
        <v>0</v>
      </c>
      <c r="BU109" s="11" t="b">
        <f t="shared" si="34"/>
        <v>0</v>
      </c>
      <c r="BV109" s="11" t="b">
        <f t="shared" si="35"/>
        <v>0</v>
      </c>
      <c r="BW109" s="11" t="b">
        <f t="shared" si="41"/>
        <v>0</v>
      </c>
      <c r="BX109" s="11" t="b">
        <f t="shared" si="41"/>
        <v>0</v>
      </c>
      <c r="BY109" s="11" t="b">
        <f t="shared" si="41"/>
        <v>0</v>
      </c>
      <c r="BZ109" s="11" t="b">
        <f t="shared" si="41"/>
        <v>0</v>
      </c>
      <c r="CA109" s="11" t="b">
        <f t="shared" si="41"/>
        <v>0</v>
      </c>
      <c r="CB109" s="11" t="b">
        <f t="shared" si="41"/>
        <v>0</v>
      </c>
      <c r="CC109" s="11" t="b">
        <f t="shared" si="41"/>
        <v>0</v>
      </c>
      <c r="CD109" s="11" t="b">
        <f t="shared" si="41"/>
        <v>0</v>
      </c>
      <c r="CE109" s="11" t="b">
        <f t="shared" si="41"/>
        <v>0</v>
      </c>
      <c r="CF109" s="11" t="b">
        <f t="shared" si="41"/>
        <v>0</v>
      </c>
      <c r="CG109" s="11" t="b">
        <f t="shared" si="41"/>
        <v>0</v>
      </c>
      <c r="CH109" s="11" t="b">
        <f t="shared" si="41"/>
        <v>0</v>
      </c>
      <c r="CI109" s="11" t="b">
        <f t="shared" si="41"/>
        <v>0</v>
      </c>
      <c r="CJ109" s="11" t="b">
        <f t="shared" si="41"/>
        <v>0</v>
      </c>
      <c r="CK109" s="11" t="b">
        <f t="shared" si="37"/>
        <v>0</v>
      </c>
      <c r="CL109" s="11" t="b">
        <f t="shared" si="36"/>
        <v>0</v>
      </c>
    </row>
    <row r="110" spans="1:91">
      <c r="A110" t="s">
        <v>845</v>
      </c>
      <c r="B110" t="s">
        <v>846</v>
      </c>
      <c r="C110" t="s">
        <v>802</v>
      </c>
      <c r="D110" t="s">
        <v>70</v>
      </c>
      <c r="E110" t="s">
        <v>71</v>
      </c>
      <c r="F110" t="s">
        <v>56</v>
      </c>
      <c r="G110" t="s">
        <v>72</v>
      </c>
      <c r="H110" t="s">
        <v>84</v>
      </c>
      <c r="I110" t="str">
        <f t="shared" si="30"/>
        <v>United States</v>
      </c>
      <c r="J110" t="s">
        <v>74</v>
      </c>
      <c r="K110" t="s">
        <v>60</v>
      </c>
      <c r="L110">
        <v>2</v>
      </c>
      <c r="M110">
        <v>1</v>
      </c>
      <c r="N110">
        <v>1</v>
      </c>
      <c r="O110">
        <v>2</v>
      </c>
      <c r="P110">
        <v>3</v>
      </c>
      <c r="Q110">
        <v>3</v>
      </c>
      <c r="R110">
        <v>4</v>
      </c>
      <c r="S110">
        <v>1</v>
      </c>
      <c r="T110">
        <v>3</v>
      </c>
      <c r="V110">
        <v>1</v>
      </c>
      <c r="W110">
        <v>6</v>
      </c>
      <c r="X110">
        <v>6</v>
      </c>
      <c r="Y110">
        <v>6</v>
      </c>
      <c r="Z110">
        <v>6</v>
      </c>
      <c r="AA110">
        <v>6</v>
      </c>
      <c r="AB110">
        <v>6</v>
      </c>
      <c r="AC110">
        <v>0</v>
      </c>
      <c r="AD110">
        <v>6</v>
      </c>
      <c r="AE110" s="35">
        <v>4</v>
      </c>
      <c r="AF110">
        <v>3</v>
      </c>
      <c r="AG110">
        <v>3</v>
      </c>
      <c r="AH110">
        <v>1</v>
      </c>
      <c r="AI110">
        <v>6</v>
      </c>
      <c r="AJ110">
        <v>3</v>
      </c>
      <c r="AK110">
        <v>5</v>
      </c>
      <c r="AL110">
        <v>5</v>
      </c>
      <c r="AM110">
        <v>0</v>
      </c>
      <c r="AN110">
        <v>1</v>
      </c>
      <c r="AO110">
        <v>4</v>
      </c>
      <c r="AP110">
        <v>1</v>
      </c>
      <c r="AQ110">
        <v>0</v>
      </c>
      <c r="AR110">
        <v>6</v>
      </c>
      <c r="AS110">
        <v>6</v>
      </c>
      <c r="AT110">
        <f t="shared" si="42"/>
        <v>3.75</v>
      </c>
      <c r="AU110">
        <f t="shared" si="31"/>
        <v>1</v>
      </c>
      <c r="AV110">
        <f t="shared" si="43"/>
        <v>5.375</v>
      </c>
      <c r="AW110">
        <f t="shared" si="32"/>
        <v>1</v>
      </c>
      <c r="AX110" t="s">
        <v>61</v>
      </c>
      <c r="AY110" t="s">
        <v>473</v>
      </c>
      <c r="AZ110" t="s">
        <v>487</v>
      </c>
      <c r="BA110">
        <v>0</v>
      </c>
      <c r="BB110">
        <v>0</v>
      </c>
      <c r="BC110">
        <f t="shared" si="29"/>
        <v>0</v>
      </c>
      <c r="BD110">
        <v>2</v>
      </c>
      <c r="BE110">
        <v>3</v>
      </c>
      <c r="BF110">
        <f t="shared" si="33"/>
        <v>1</v>
      </c>
      <c r="BG110" t="s">
        <v>847</v>
      </c>
      <c r="BH110" t="s">
        <v>236</v>
      </c>
      <c r="BI110" s="1">
        <v>3.6111111111111114E-3</v>
      </c>
      <c r="BJ110" t="s">
        <v>848</v>
      </c>
      <c r="BK110" s="5" t="s">
        <v>1042</v>
      </c>
      <c r="BM110" s="11" t="b">
        <f t="shared" si="44"/>
        <v>0</v>
      </c>
      <c r="BN110" s="11" t="b">
        <f t="shared" si="44"/>
        <v>0</v>
      </c>
      <c r="BO110" s="11" t="b">
        <f t="shared" si="44"/>
        <v>0</v>
      </c>
      <c r="BP110" s="11" t="b">
        <f t="shared" si="44"/>
        <v>0</v>
      </c>
      <c r="BQ110" s="11" t="b">
        <f t="shared" si="45"/>
        <v>0</v>
      </c>
      <c r="BR110" s="11" t="b">
        <f t="shared" si="45"/>
        <v>0</v>
      </c>
      <c r="BS110" s="5" t="s">
        <v>1045</v>
      </c>
      <c r="BT110" s="5" t="s">
        <v>1073</v>
      </c>
      <c r="BU110" s="11" t="b">
        <f t="shared" si="34"/>
        <v>0</v>
      </c>
      <c r="BV110" s="11" t="b">
        <f t="shared" si="35"/>
        <v>0</v>
      </c>
      <c r="BW110" s="11" t="b">
        <f t="shared" si="41"/>
        <v>0</v>
      </c>
      <c r="BX110" s="11" t="b">
        <f t="shared" si="41"/>
        <v>1</v>
      </c>
      <c r="BY110" s="11" t="b">
        <f t="shared" si="41"/>
        <v>0</v>
      </c>
      <c r="BZ110" s="11" t="b">
        <f t="shared" si="41"/>
        <v>0</v>
      </c>
      <c r="CA110" s="11" t="b">
        <f t="shared" si="41"/>
        <v>0</v>
      </c>
      <c r="CB110" s="11" t="b">
        <f t="shared" si="41"/>
        <v>0</v>
      </c>
      <c r="CC110" s="11" t="b">
        <f t="shared" si="41"/>
        <v>0</v>
      </c>
      <c r="CD110" s="11" t="b">
        <f t="shared" si="41"/>
        <v>0</v>
      </c>
      <c r="CE110" s="11" t="b">
        <f t="shared" si="41"/>
        <v>0</v>
      </c>
      <c r="CF110" s="11" t="b">
        <f t="shared" si="41"/>
        <v>0</v>
      </c>
      <c r="CG110" s="11" t="b">
        <f t="shared" si="41"/>
        <v>1</v>
      </c>
      <c r="CH110" s="11" t="b">
        <f t="shared" si="41"/>
        <v>0</v>
      </c>
      <c r="CI110" s="11" t="b">
        <f t="shared" si="41"/>
        <v>0</v>
      </c>
      <c r="CJ110" s="11" t="b">
        <f t="shared" si="41"/>
        <v>0</v>
      </c>
      <c r="CK110" s="11" t="b">
        <f t="shared" si="37"/>
        <v>1</v>
      </c>
      <c r="CL110" s="11" t="b">
        <f t="shared" si="36"/>
        <v>0</v>
      </c>
    </row>
    <row r="111" spans="1:91">
      <c r="A111" t="s">
        <v>849</v>
      </c>
      <c r="B111" t="s">
        <v>850</v>
      </c>
      <c r="C111" t="s">
        <v>802</v>
      </c>
      <c r="D111" t="s">
        <v>70</v>
      </c>
      <c r="E111" t="s">
        <v>82</v>
      </c>
      <c r="F111" t="s">
        <v>132</v>
      </c>
      <c r="G111" t="s">
        <v>96</v>
      </c>
      <c r="H111" t="s">
        <v>492</v>
      </c>
      <c r="I111" t="str">
        <f t="shared" si="30"/>
        <v>Estonia</v>
      </c>
      <c r="J111" t="s">
        <v>74</v>
      </c>
      <c r="K111" t="s">
        <v>60</v>
      </c>
      <c r="L111">
        <v>2</v>
      </c>
      <c r="M111">
        <v>2</v>
      </c>
      <c r="N111">
        <v>3</v>
      </c>
      <c r="O111">
        <v>2</v>
      </c>
      <c r="P111">
        <v>3</v>
      </c>
      <c r="Q111">
        <v>2</v>
      </c>
      <c r="R111">
        <v>5</v>
      </c>
      <c r="S111">
        <v>0</v>
      </c>
      <c r="U111">
        <v>4</v>
      </c>
      <c r="V111">
        <v>6</v>
      </c>
      <c r="W111">
        <v>6</v>
      </c>
      <c r="X111">
        <v>4</v>
      </c>
      <c r="Y111">
        <v>5</v>
      </c>
      <c r="Z111">
        <v>4</v>
      </c>
      <c r="AA111">
        <v>6</v>
      </c>
      <c r="AB111">
        <v>5</v>
      </c>
      <c r="AC111">
        <v>0</v>
      </c>
      <c r="AD111">
        <v>6</v>
      </c>
      <c r="AE111" s="35">
        <v>5</v>
      </c>
      <c r="AF111">
        <v>6</v>
      </c>
      <c r="AG111">
        <v>6</v>
      </c>
      <c r="AH111">
        <v>6</v>
      </c>
      <c r="AI111">
        <v>6</v>
      </c>
      <c r="AJ111">
        <v>6</v>
      </c>
      <c r="AK111">
        <v>5</v>
      </c>
      <c r="AL111">
        <v>5</v>
      </c>
      <c r="AM111">
        <v>5</v>
      </c>
      <c r="AN111">
        <v>5</v>
      </c>
      <c r="AO111">
        <v>5</v>
      </c>
      <c r="AP111">
        <v>5</v>
      </c>
      <c r="AQ111">
        <v>5</v>
      </c>
      <c r="AR111">
        <v>6</v>
      </c>
      <c r="AS111">
        <v>6</v>
      </c>
      <c r="AT111">
        <f t="shared" si="42"/>
        <v>5.625</v>
      </c>
      <c r="AU111">
        <f t="shared" si="31"/>
        <v>1</v>
      </c>
      <c r="AV111">
        <f t="shared" si="43"/>
        <v>5.25</v>
      </c>
      <c r="AW111">
        <f t="shared" si="32"/>
        <v>1</v>
      </c>
      <c r="AX111" t="s">
        <v>61</v>
      </c>
      <c r="AY111" t="s">
        <v>320</v>
      </c>
      <c r="AZ111" t="s">
        <v>851</v>
      </c>
      <c r="BA111">
        <v>1</v>
      </c>
      <c r="BC111">
        <f t="shared" si="29"/>
        <v>1</v>
      </c>
      <c r="BD111">
        <v>2</v>
      </c>
      <c r="BE111">
        <v>4</v>
      </c>
      <c r="BF111">
        <f t="shared" si="33"/>
        <v>1</v>
      </c>
      <c r="BG111" t="s">
        <v>564</v>
      </c>
      <c r="BH111" t="s">
        <v>236</v>
      </c>
      <c r="BI111" s="1">
        <v>4.1203703703703706E-3</v>
      </c>
      <c r="BK111" s="5" t="s">
        <v>1041</v>
      </c>
      <c r="BM111" s="11" t="b">
        <f t="shared" si="44"/>
        <v>0</v>
      </c>
      <c r="BN111" s="11" t="b">
        <f t="shared" si="44"/>
        <v>0</v>
      </c>
      <c r="BO111" s="11" t="b">
        <f t="shared" si="44"/>
        <v>0</v>
      </c>
      <c r="BP111" s="11" t="b">
        <f t="shared" si="44"/>
        <v>0</v>
      </c>
      <c r="BQ111" s="11" t="b">
        <f t="shared" si="45"/>
        <v>0</v>
      </c>
      <c r="BR111" s="11" t="b">
        <f t="shared" si="45"/>
        <v>0</v>
      </c>
      <c r="BU111" s="11" t="b">
        <f t="shared" si="34"/>
        <v>0</v>
      </c>
      <c r="BV111" s="11" t="b">
        <f t="shared" si="35"/>
        <v>0</v>
      </c>
      <c r="BW111" s="11" t="b">
        <f t="shared" si="41"/>
        <v>0</v>
      </c>
      <c r="BX111" s="11" t="b">
        <f t="shared" si="41"/>
        <v>0</v>
      </c>
      <c r="BY111" s="11" t="b">
        <f t="shared" si="41"/>
        <v>0</v>
      </c>
      <c r="BZ111" s="11" t="b">
        <f t="shared" si="41"/>
        <v>0</v>
      </c>
      <c r="CA111" s="11" t="b">
        <f t="shared" si="41"/>
        <v>0</v>
      </c>
      <c r="CB111" s="11" t="b">
        <f t="shared" si="41"/>
        <v>0</v>
      </c>
      <c r="CC111" s="11" t="b">
        <f t="shared" si="41"/>
        <v>0</v>
      </c>
      <c r="CD111" s="11" t="b">
        <f t="shared" si="41"/>
        <v>0</v>
      </c>
      <c r="CE111" s="11" t="b">
        <f t="shared" si="41"/>
        <v>0</v>
      </c>
      <c r="CF111" s="11" t="b">
        <f t="shared" si="41"/>
        <v>0</v>
      </c>
      <c r="CG111" s="11" t="b">
        <f t="shared" si="41"/>
        <v>0</v>
      </c>
      <c r="CH111" s="11" t="b">
        <f t="shared" si="41"/>
        <v>0</v>
      </c>
      <c r="CI111" s="11" t="b">
        <f t="shared" si="41"/>
        <v>0</v>
      </c>
      <c r="CJ111" s="11" t="b">
        <f t="shared" si="41"/>
        <v>0</v>
      </c>
      <c r="CK111" s="11" t="b">
        <f t="shared" si="37"/>
        <v>0</v>
      </c>
      <c r="CL111" s="11" t="b">
        <f t="shared" si="36"/>
        <v>0</v>
      </c>
    </row>
    <row r="112" spans="1:91">
      <c r="A112" t="s">
        <v>852</v>
      </c>
      <c r="B112" t="s">
        <v>853</v>
      </c>
      <c r="C112" t="s">
        <v>802</v>
      </c>
      <c r="D112" t="s">
        <v>70</v>
      </c>
      <c r="E112" t="s">
        <v>144</v>
      </c>
      <c r="F112" t="s">
        <v>83</v>
      </c>
      <c r="G112" t="s">
        <v>96</v>
      </c>
      <c r="H112" t="s">
        <v>109</v>
      </c>
      <c r="I112" t="str">
        <f t="shared" si="30"/>
        <v>UK</v>
      </c>
      <c r="J112" t="s">
        <v>74</v>
      </c>
      <c r="K112" t="s">
        <v>98</v>
      </c>
      <c r="L112">
        <v>6</v>
      </c>
      <c r="M112">
        <v>3</v>
      </c>
      <c r="N112">
        <v>2</v>
      </c>
      <c r="O112">
        <v>0</v>
      </c>
      <c r="P112">
        <v>5</v>
      </c>
      <c r="Q112">
        <v>0</v>
      </c>
      <c r="R112">
        <v>4</v>
      </c>
      <c r="S112">
        <v>1</v>
      </c>
      <c r="T112">
        <v>2</v>
      </c>
      <c r="V112">
        <v>5</v>
      </c>
      <c r="W112">
        <v>4</v>
      </c>
      <c r="X112">
        <v>4</v>
      </c>
      <c r="Y112">
        <v>5</v>
      </c>
      <c r="Z112">
        <v>6</v>
      </c>
      <c r="AA112">
        <v>6</v>
      </c>
      <c r="AB112">
        <v>4</v>
      </c>
      <c r="AC112">
        <v>0</v>
      </c>
      <c r="AD112">
        <v>6</v>
      </c>
      <c r="AE112" s="35">
        <v>6</v>
      </c>
      <c r="AF112">
        <v>6</v>
      </c>
      <c r="AG112">
        <v>6</v>
      </c>
      <c r="AH112">
        <v>6</v>
      </c>
      <c r="AI112">
        <v>6</v>
      </c>
      <c r="AJ112">
        <v>6</v>
      </c>
      <c r="AK112">
        <v>6</v>
      </c>
      <c r="AL112">
        <v>5</v>
      </c>
      <c r="AM112">
        <v>6</v>
      </c>
      <c r="AN112">
        <v>6</v>
      </c>
      <c r="AO112">
        <v>6</v>
      </c>
      <c r="AP112">
        <v>6</v>
      </c>
      <c r="AQ112">
        <v>6</v>
      </c>
      <c r="AR112">
        <v>6</v>
      </c>
      <c r="AS112">
        <v>5</v>
      </c>
      <c r="AT112">
        <f t="shared" si="42"/>
        <v>5.875</v>
      </c>
      <c r="AU112">
        <f t="shared" si="31"/>
        <v>1</v>
      </c>
      <c r="AV112">
        <f t="shared" si="43"/>
        <v>5</v>
      </c>
      <c r="AW112">
        <f t="shared" si="32"/>
        <v>1</v>
      </c>
      <c r="AX112" t="s">
        <v>297</v>
      </c>
      <c r="AY112" t="s">
        <v>733</v>
      </c>
      <c r="AZ112" t="s">
        <v>854</v>
      </c>
      <c r="BA112">
        <v>4</v>
      </c>
      <c r="BC112">
        <f t="shared" si="29"/>
        <v>4</v>
      </c>
      <c r="BD112">
        <v>1</v>
      </c>
      <c r="BE112">
        <v>5</v>
      </c>
      <c r="BF112">
        <f t="shared" si="33"/>
        <v>1</v>
      </c>
      <c r="BG112" t="s">
        <v>855</v>
      </c>
      <c r="BH112" t="s">
        <v>301</v>
      </c>
      <c r="BI112" s="1">
        <v>7.5000000000000006E-3</v>
      </c>
      <c r="BJ112" t="s">
        <v>856</v>
      </c>
      <c r="BK112" s="5" t="s">
        <v>1051</v>
      </c>
      <c r="BM112" s="11" t="b">
        <f t="shared" si="44"/>
        <v>0</v>
      </c>
      <c r="BN112" s="11" t="b">
        <f t="shared" si="44"/>
        <v>0</v>
      </c>
      <c r="BO112" s="11" t="b">
        <f t="shared" si="44"/>
        <v>0</v>
      </c>
      <c r="BP112" s="11" t="b">
        <f t="shared" si="44"/>
        <v>0</v>
      </c>
      <c r="BQ112" s="11" t="b">
        <f t="shared" si="45"/>
        <v>0</v>
      </c>
      <c r="BR112" s="11" t="b">
        <f t="shared" si="45"/>
        <v>0</v>
      </c>
      <c r="BS112" s="5" t="s">
        <v>1047</v>
      </c>
      <c r="BT112" s="5" t="s">
        <v>1062</v>
      </c>
      <c r="BU112" s="11" t="b">
        <f t="shared" si="34"/>
        <v>0</v>
      </c>
      <c r="BV112" s="11" t="b">
        <f t="shared" si="35"/>
        <v>0</v>
      </c>
      <c r="BW112" s="11" t="b">
        <f t="shared" si="41"/>
        <v>1</v>
      </c>
      <c r="BX112" s="11" t="b">
        <f t="shared" si="41"/>
        <v>0</v>
      </c>
      <c r="BY112" s="11" t="b">
        <f t="shared" si="41"/>
        <v>0</v>
      </c>
      <c r="BZ112" s="11" t="b">
        <f t="shared" si="41"/>
        <v>0</v>
      </c>
      <c r="CA112" s="11" t="b">
        <f t="shared" si="41"/>
        <v>0</v>
      </c>
      <c r="CB112" s="11" t="b">
        <f t="shared" si="41"/>
        <v>0</v>
      </c>
      <c r="CC112" s="11" t="b">
        <f t="shared" ref="CC112:CJ130" si="46">ISNUMBER(SEARCH(CC$2,$BS112))</f>
        <v>0</v>
      </c>
      <c r="CD112" s="11" t="b">
        <f t="shared" si="46"/>
        <v>0</v>
      </c>
      <c r="CE112" s="11" t="b">
        <f t="shared" si="46"/>
        <v>0</v>
      </c>
      <c r="CF112" s="11" t="b">
        <f t="shared" si="46"/>
        <v>0</v>
      </c>
      <c r="CG112" s="11" t="b">
        <f t="shared" si="46"/>
        <v>0</v>
      </c>
      <c r="CH112" s="11" t="b">
        <f t="shared" si="46"/>
        <v>0</v>
      </c>
      <c r="CI112" s="11" t="b">
        <f t="shared" si="46"/>
        <v>0</v>
      </c>
      <c r="CJ112" s="11" t="b">
        <f t="shared" si="46"/>
        <v>0</v>
      </c>
      <c r="CK112" s="11" t="b">
        <f t="shared" si="37"/>
        <v>0</v>
      </c>
      <c r="CL112" s="11" t="b">
        <f t="shared" si="36"/>
        <v>1</v>
      </c>
      <c r="CM112" t="s">
        <v>857</v>
      </c>
    </row>
    <row r="113" spans="1:91">
      <c r="A113" t="s">
        <v>858</v>
      </c>
      <c r="B113" t="s">
        <v>859</v>
      </c>
      <c r="C113" t="s">
        <v>802</v>
      </c>
      <c r="D113" t="s">
        <v>81</v>
      </c>
      <c r="E113" t="s">
        <v>71</v>
      </c>
      <c r="F113" t="s">
        <v>56</v>
      </c>
      <c r="G113" t="s">
        <v>96</v>
      </c>
      <c r="H113" t="s">
        <v>73</v>
      </c>
      <c r="I113" t="str">
        <f t="shared" si="30"/>
        <v>USA</v>
      </c>
      <c r="J113" t="s">
        <v>59</v>
      </c>
      <c r="K113" t="s">
        <v>60</v>
      </c>
      <c r="L113">
        <v>6</v>
      </c>
      <c r="M113">
        <v>0</v>
      </c>
      <c r="N113">
        <v>0</v>
      </c>
      <c r="O113">
        <v>0</v>
      </c>
      <c r="P113">
        <v>1</v>
      </c>
      <c r="Q113">
        <v>3</v>
      </c>
      <c r="R113">
        <v>0</v>
      </c>
      <c r="S113">
        <v>1</v>
      </c>
      <c r="T113">
        <v>3</v>
      </c>
      <c r="V113">
        <v>2</v>
      </c>
      <c r="W113">
        <v>5</v>
      </c>
      <c r="X113">
        <v>3</v>
      </c>
      <c r="Y113">
        <v>4</v>
      </c>
      <c r="Z113">
        <v>2</v>
      </c>
      <c r="AA113">
        <v>4</v>
      </c>
      <c r="AB113">
        <v>2</v>
      </c>
      <c r="AC113">
        <v>4</v>
      </c>
      <c r="AD113">
        <v>2</v>
      </c>
      <c r="AE113" s="35">
        <v>4</v>
      </c>
      <c r="AF113">
        <v>3</v>
      </c>
      <c r="AG113">
        <v>4</v>
      </c>
      <c r="AH113">
        <v>4</v>
      </c>
      <c r="AI113">
        <v>5</v>
      </c>
      <c r="AJ113">
        <v>5</v>
      </c>
      <c r="AK113">
        <v>5</v>
      </c>
      <c r="AL113">
        <v>2</v>
      </c>
      <c r="AM113">
        <v>2</v>
      </c>
      <c r="AN113">
        <v>1</v>
      </c>
      <c r="AO113">
        <v>4</v>
      </c>
      <c r="AP113">
        <v>1</v>
      </c>
      <c r="AQ113">
        <v>1</v>
      </c>
      <c r="AR113">
        <v>6</v>
      </c>
      <c r="AS113">
        <v>3</v>
      </c>
      <c r="AT113">
        <f t="shared" si="42"/>
        <v>4</v>
      </c>
      <c r="AU113">
        <f t="shared" si="31"/>
        <v>1</v>
      </c>
      <c r="AV113">
        <f t="shared" si="43"/>
        <v>3</v>
      </c>
      <c r="AW113">
        <f t="shared" si="32"/>
        <v>0</v>
      </c>
      <c r="AX113" t="s">
        <v>282</v>
      </c>
      <c r="AY113" t="s">
        <v>860</v>
      </c>
      <c r="AZ113" t="s">
        <v>368</v>
      </c>
      <c r="BA113">
        <v>2</v>
      </c>
      <c r="BC113">
        <f t="shared" si="29"/>
        <v>2</v>
      </c>
      <c r="BD113">
        <v>1</v>
      </c>
      <c r="BE113">
        <v>2</v>
      </c>
      <c r="BF113">
        <f t="shared" si="33"/>
        <v>1</v>
      </c>
      <c r="BG113" t="s">
        <v>292</v>
      </c>
      <c r="BH113" t="s">
        <v>286</v>
      </c>
      <c r="BI113" s="1">
        <v>6.6782407407407415E-3</v>
      </c>
      <c r="BK113" s="5" t="s">
        <v>1041</v>
      </c>
      <c r="BM113" s="11" t="b">
        <f t="shared" si="44"/>
        <v>0</v>
      </c>
      <c r="BN113" s="11" t="b">
        <f t="shared" si="44"/>
        <v>0</v>
      </c>
      <c r="BO113" s="11" t="b">
        <f t="shared" si="44"/>
        <v>0</v>
      </c>
      <c r="BP113" s="11" t="b">
        <f t="shared" si="44"/>
        <v>0</v>
      </c>
      <c r="BQ113" s="11" t="b">
        <f t="shared" si="45"/>
        <v>0</v>
      </c>
      <c r="BR113" s="11" t="b">
        <f t="shared" si="45"/>
        <v>0</v>
      </c>
      <c r="BU113" s="11" t="b">
        <f t="shared" si="34"/>
        <v>0</v>
      </c>
      <c r="BV113" s="11" t="b">
        <f t="shared" si="35"/>
        <v>0</v>
      </c>
      <c r="BW113" s="11" t="b">
        <f t="shared" ref="BW113:CJ131" si="47">ISNUMBER(SEARCH(BW$2,$BS113))</f>
        <v>0</v>
      </c>
      <c r="BX113" s="11" t="b">
        <f t="shared" si="47"/>
        <v>0</v>
      </c>
      <c r="BY113" s="11" t="b">
        <f t="shared" si="47"/>
        <v>0</v>
      </c>
      <c r="BZ113" s="11" t="b">
        <f t="shared" si="47"/>
        <v>0</v>
      </c>
      <c r="CA113" s="11" t="b">
        <f t="shared" si="47"/>
        <v>0</v>
      </c>
      <c r="CB113" s="11" t="b">
        <f t="shared" si="47"/>
        <v>0</v>
      </c>
      <c r="CC113" s="11" t="b">
        <f t="shared" si="47"/>
        <v>0</v>
      </c>
      <c r="CD113" s="11" t="b">
        <f t="shared" si="47"/>
        <v>0</v>
      </c>
      <c r="CE113" s="11" t="b">
        <f t="shared" si="47"/>
        <v>0</v>
      </c>
      <c r="CF113" s="11" t="b">
        <f t="shared" si="47"/>
        <v>0</v>
      </c>
      <c r="CG113" s="11" t="b">
        <f t="shared" si="47"/>
        <v>0</v>
      </c>
      <c r="CH113" s="11" t="b">
        <f t="shared" si="47"/>
        <v>0</v>
      </c>
      <c r="CI113" s="11" t="b">
        <f t="shared" si="47"/>
        <v>0</v>
      </c>
      <c r="CJ113" s="11" t="b">
        <f t="shared" si="46"/>
        <v>0</v>
      </c>
      <c r="CK113" s="11" t="b">
        <f t="shared" si="37"/>
        <v>0</v>
      </c>
      <c r="CL113" s="11" t="b">
        <f t="shared" si="36"/>
        <v>0</v>
      </c>
    </row>
    <row r="114" spans="1:91">
      <c r="A114" t="s">
        <v>861</v>
      </c>
      <c r="B114" t="s">
        <v>862</v>
      </c>
      <c r="C114" t="s">
        <v>802</v>
      </c>
      <c r="D114" t="s">
        <v>70</v>
      </c>
      <c r="E114" t="s">
        <v>55</v>
      </c>
      <c r="F114" t="s">
        <v>56</v>
      </c>
      <c r="G114" t="s">
        <v>72</v>
      </c>
      <c r="H114" t="s">
        <v>125</v>
      </c>
      <c r="I114" t="str">
        <f t="shared" si="30"/>
        <v>United Kingdom</v>
      </c>
      <c r="J114" t="s">
        <v>59</v>
      </c>
      <c r="K114" t="s">
        <v>98</v>
      </c>
      <c r="L114">
        <v>4</v>
      </c>
      <c r="M114">
        <v>3</v>
      </c>
      <c r="N114">
        <v>2</v>
      </c>
      <c r="O114">
        <v>3</v>
      </c>
      <c r="P114">
        <v>5</v>
      </c>
      <c r="Q114">
        <v>2</v>
      </c>
      <c r="R114">
        <v>2</v>
      </c>
      <c r="S114">
        <v>1</v>
      </c>
      <c r="T114">
        <v>2</v>
      </c>
      <c r="V114">
        <v>3</v>
      </c>
      <c r="W114">
        <v>5</v>
      </c>
      <c r="X114">
        <v>4</v>
      </c>
      <c r="Y114">
        <v>5</v>
      </c>
      <c r="Z114">
        <v>3</v>
      </c>
      <c r="AA114">
        <v>6</v>
      </c>
      <c r="AB114">
        <v>3</v>
      </c>
      <c r="AC114">
        <v>3</v>
      </c>
      <c r="AD114">
        <v>3</v>
      </c>
      <c r="AE114" s="35">
        <v>5</v>
      </c>
      <c r="AF114">
        <v>1</v>
      </c>
      <c r="AG114">
        <v>4</v>
      </c>
      <c r="AH114">
        <v>3</v>
      </c>
      <c r="AI114">
        <v>5</v>
      </c>
      <c r="AJ114">
        <v>5</v>
      </c>
      <c r="AK114">
        <v>4</v>
      </c>
      <c r="AL114">
        <v>4</v>
      </c>
      <c r="AM114">
        <v>2</v>
      </c>
      <c r="AN114">
        <v>1</v>
      </c>
      <c r="AO114">
        <v>1</v>
      </c>
      <c r="AP114">
        <v>1</v>
      </c>
      <c r="AQ114">
        <v>1</v>
      </c>
      <c r="AR114">
        <v>6</v>
      </c>
      <c r="AS114">
        <v>4</v>
      </c>
      <c r="AT114">
        <f t="shared" si="42"/>
        <v>3.875</v>
      </c>
      <c r="AU114">
        <f t="shared" si="31"/>
        <v>1</v>
      </c>
      <c r="AV114">
        <f t="shared" si="43"/>
        <v>4</v>
      </c>
      <c r="AW114">
        <f t="shared" si="32"/>
        <v>1</v>
      </c>
      <c r="AX114" t="s">
        <v>282</v>
      </c>
      <c r="AY114" t="s">
        <v>473</v>
      </c>
      <c r="AZ114" t="s">
        <v>571</v>
      </c>
      <c r="BA114">
        <v>1</v>
      </c>
      <c r="BC114">
        <f>IF(BB114="",BA114,BB114)</f>
        <v>1</v>
      </c>
      <c r="BD114">
        <v>1</v>
      </c>
      <c r="BE114">
        <v>1</v>
      </c>
      <c r="BF114">
        <f t="shared" si="33"/>
        <v>0</v>
      </c>
      <c r="BG114" t="s">
        <v>285</v>
      </c>
      <c r="BH114" t="s">
        <v>286</v>
      </c>
      <c r="BI114" s="1">
        <v>2.3842592592592591E-3</v>
      </c>
      <c r="BK114" s="5" t="s">
        <v>1041</v>
      </c>
      <c r="BM114" s="11" t="b">
        <f t="shared" si="44"/>
        <v>0</v>
      </c>
      <c r="BN114" s="11" t="b">
        <f t="shared" si="44"/>
        <v>0</v>
      </c>
      <c r="BO114" s="11" t="b">
        <f t="shared" si="44"/>
        <v>0</v>
      </c>
      <c r="BP114" s="11" t="b">
        <f t="shared" si="44"/>
        <v>0</v>
      </c>
      <c r="BQ114" s="11" t="b">
        <f t="shared" si="45"/>
        <v>0</v>
      </c>
      <c r="BR114" s="11" t="b">
        <f t="shared" si="45"/>
        <v>0</v>
      </c>
      <c r="BU114" s="11" t="b">
        <f t="shared" si="34"/>
        <v>0</v>
      </c>
      <c r="BV114" s="11" t="b">
        <f t="shared" si="35"/>
        <v>0</v>
      </c>
      <c r="BW114" s="11" t="b">
        <f t="shared" si="47"/>
        <v>0</v>
      </c>
      <c r="BX114" s="11" t="b">
        <f t="shared" si="47"/>
        <v>0</v>
      </c>
      <c r="BY114" s="11" t="b">
        <f t="shared" si="47"/>
        <v>0</v>
      </c>
      <c r="BZ114" s="11" t="b">
        <f t="shared" si="47"/>
        <v>0</v>
      </c>
      <c r="CA114" s="11" t="b">
        <f t="shared" si="47"/>
        <v>0</v>
      </c>
      <c r="CB114" s="11" t="b">
        <f t="shared" si="47"/>
        <v>0</v>
      </c>
      <c r="CC114" s="11" t="b">
        <f t="shared" si="47"/>
        <v>0</v>
      </c>
      <c r="CD114" s="11" t="b">
        <f t="shared" si="47"/>
        <v>0</v>
      </c>
      <c r="CE114" s="11" t="b">
        <f t="shared" si="47"/>
        <v>0</v>
      </c>
      <c r="CF114" s="11" t="b">
        <f t="shared" si="47"/>
        <v>0</v>
      </c>
      <c r="CG114" s="11" t="b">
        <f t="shared" si="47"/>
        <v>0</v>
      </c>
      <c r="CH114" s="11" t="b">
        <f t="shared" si="47"/>
        <v>0</v>
      </c>
      <c r="CI114" s="11" t="b">
        <f t="shared" si="47"/>
        <v>0</v>
      </c>
      <c r="CJ114" s="11" t="b">
        <f t="shared" si="46"/>
        <v>0</v>
      </c>
      <c r="CK114" s="11" t="b">
        <f t="shared" si="37"/>
        <v>0</v>
      </c>
      <c r="CL114" s="11" t="b">
        <f t="shared" si="36"/>
        <v>0</v>
      </c>
    </row>
    <row r="115" spans="1:91">
      <c r="A115" t="s">
        <v>863</v>
      </c>
      <c r="B115" t="s">
        <v>864</v>
      </c>
      <c r="C115" t="s">
        <v>802</v>
      </c>
      <c r="D115" t="s">
        <v>70</v>
      </c>
      <c r="E115" t="s">
        <v>71</v>
      </c>
      <c r="F115" t="s">
        <v>56</v>
      </c>
      <c r="G115" t="s">
        <v>96</v>
      </c>
      <c r="H115" t="s">
        <v>640</v>
      </c>
      <c r="I115" t="str">
        <f t="shared" si="30"/>
        <v>Latvia</v>
      </c>
      <c r="J115" t="s">
        <v>74</v>
      </c>
      <c r="K115" t="s">
        <v>444</v>
      </c>
      <c r="L115">
        <v>5</v>
      </c>
      <c r="M115">
        <v>2</v>
      </c>
      <c r="N115">
        <v>5</v>
      </c>
      <c r="O115">
        <v>1</v>
      </c>
      <c r="P115">
        <v>6</v>
      </c>
      <c r="Q115">
        <v>2</v>
      </c>
      <c r="R115">
        <v>5</v>
      </c>
      <c r="S115">
        <v>0</v>
      </c>
      <c r="U115">
        <v>4</v>
      </c>
      <c r="V115">
        <v>0</v>
      </c>
      <c r="W115">
        <v>3</v>
      </c>
      <c r="X115">
        <v>2</v>
      </c>
      <c r="Y115">
        <v>6</v>
      </c>
      <c r="Z115">
        <v>2</v>
      </c>
      <c r="AA115">
        <v>3</v>
      </c>
      <c r="AB115">
        <v>3</v>
      </c>
      <c r="AC115">
        <v>0</v>
      </c>
      <c r="AD115">
        <v>6</v>
      </c>
      <c r="AE115" s="35">
        <v>0</v>
      </c>
      <c r="AF115">
        <v>3</v>
      </c>
      <c r="AG115">
        <v>3</v>
      </c>
      <c r="AH115">
        <v>3</v>
      </c>
      <c r="AI115">
        <v>5</v>
      </c>
      <c r="AJ115">
        <v>2</v>
      </c>
      <c r="AK115">
        <v>3</v>
      </c>
      <c r="AL115">
        <v>1</v>
      </c>
      <c r="AM115">
        <v>2</v>
      </c>
      <c r="AN115">
        <v>3</v>
      </c>
      <c r="AO115">
        <v>3</v>
      </c>
      <c r="AP115">
        <v>3</v>
      </c>
      <c r="AQ115">
        <v>3</v>
      </c>
      <c r="AR115">
        <v>6</v>
      </c>
      <c r="AS115">
        <v>2</v>
      </c>
      <c r="AT115">
        <f t="shared" si="42"/>
        <v>2.5</v>
      </c>
      <c r="AU115">
        <f t="shared" si="31"/>
        <v>0</v>
      </c>
      <c r="AV115">
        <f t="shared" si="43"/>
        <v>3.125</v>
      </c>
      <c r="AW115">
        <f t="shared" si="32"/>
        <v>1</v>
      </c>
      <c r="AX115" t="s">
        <v>145</v>
      </c>
      <c r="AY115" t="s">
        <v>865</v>
      </c>
      <c r="AZ115" t="s">
        <v>866</v>
      </c>
      <c r="BA115">
        <v>1</v>
      </c>
      <c r="BC115">
        <f t="shared" ref="BC115:BC178" si="48">IF(BB115="",BA115,BB115)</f>
        <v>1</v>
      </c>
      <c r="BD115">
        <v>1</v>
      </c>
      <c r="BE115">
        <v>2</v>
      </c>
      <c r="BF115">
        <f t="shared" si="33"/>
        <v>1</v>
      </c>
      <c r="BG115" t="s">
        <v>369</v>
      </c>
      <c r="BH115" t="s">
        <v>370</v>
      </c>
      <c r="BI115" s="1">
        <v>3.5185185185185185E-3</v>
      </c>
      <c r="BJ115" t="s">
        <v>867</v>
      </c>
      <c r="BK115" s="5" t="s">
        <v>736</v>
      </c>
      <c r="BL115" s="5" t="s">
        <v>1151</v>
      </c>
      <c r="BM115" s="11" t="b">
        <f t="shared" si="44"/>
        <v>0</v>
      </c>
      <c r="BN115" s="11" t="b">
        <f t="shared" si="44"/>
        <v>1</v>
      </c>
      <c r="BO115" s="11" t="b">
        <f t="shared" si="44"/>
        <v>0</v>
      </c>
      <c r="BP115" s="11" t="b">
        <f t="shared" si="44"/>
        <v>0</v>
      </c>
      <c r="BQ115" s="11" t="b">
        <f t="shared" si="45"/>
        <v>0</v>
      </c>
      <c r="BR115" s="11" t="b">
        <f t="shared" si="45"/>
        <v>0</v>
      </c>
      <c r="BU115" s="11" t="b">
        <f t="shared" si="34"/>
        <v>0</v>
      </c>
      <c r="BV115" s="11" t="b">
        <f t="shared" si="35"/>
        <v>0</v>
      </c>
      <c r="BW115" s="11" t="b">
        <f t="shared" si="47"/>
        <v>0</v>
      </c>
      <c r="BX115" s="11" t="b">
        <f t="shared" si="47"/>
        <v>0</v>
      </c>
      <c r="BY115" s="11" t="b">
        <f t="shared" si="47"/>
        <v>0</v>
      </c>
      <c r="BZ115" s="11" t="b">
        <f t="shared" si="47"/>
        <v>0</v>
      </c>
      <c r="CA115" s="11" t="b">
        <f t="shared" si="47"/>
        <v>0</v>
      </c>
      <c r="CB115" s="11" t="b">
        <f t="shared" si="47"/>
        <v>0</v>
      </c>
      <c r="CC115" s="11" t="b">
        <f t="shared" si="47"/>
        <v>0</v>
      </c>
      <c r="CD115" s="11" t="b">
        <f t="shared" si="47"/>
        <v>0</v>
      </c>
      <c r="CE115" s="11" t="b">
        <f t="shared" si="47"/>
        <v>0</v>
      </c>
      <c r="CF115" s="11" t="b">
        <f t="shared" si="47"/>
        <v>0</v>
      </c>
      <c r="CG115" s="11" t="b">
        <f t="shared" si="47"/>
        <v>0</v>
      </c>
      <c r="CH115" s="11" t="b">
        <f t="shared" si="47"/>
        <v>0</v>
      </c>
      <c r="CI115" s="11" t="b">
        <f t="shared" si="47"/>
        <v>0</v>
      </c>
      <c r="CJ115" s="11" t="b">
        <f t="shared" si="46"/>
        <v>0</v>
      </c>
      <c r="CK115" s="11" t="b">
        <f t="shared" si="37"/>
        <v>0</v>
      </c>
      <c r="CL115" s="11" t="b">
        <f t="shared" si="36"/>
        <v>0</v>
      </c>
      <c r="CM115" t="s">
        <v>868</v>
      </c>
    </row>
    <row r="116" spans="1:91">
      <c r="A116" t="s">
        <v>869</v>
      </c>
      <c r="B116" t="s">
        <v>870</v>
      </c>
      <c r="C116" t="s">
        <v>802</v>
      </c>
      <c r="D116" t="s">
        <v>70</v>
      </c>
      <c r="E116" t="s">
        <v>144</v>
      </c>
      <c r="F116" t="s">
        <v>56</v>
      </c>
      <c r="G116" t="s">
        <v>124</v>
      </c>
      <c r="H116" t="s">
        <v>109</v>
      </c>
      <c r="I116" t="str">
        <f t="shared" si="30"/>
        <v>UK</v>
      </c>
      <c r="J116" t="s">
        <v>59</v>
      </c>
      <c r="K116" t="s">
        <v>98</v>
      </c>
      <c r="L116">
        <v>1</v>
      </c>
      <c r="M116">
        <v>4</v>
      </c>
      <c r="N116">
        <v>2</v>
      </c>
      <c r="O116">
        <v>4</v>
      </c>
      <c r="P116">
        <v>0</v>
      </c>
      <c r="Q116">
        <v>5</v>
      </c>
      <c r="R116">
        <v>4</v>
      </c>
      <c r="S116">
        <v>1</v>
      </c>
      <c r="T116">
        <v>2</v>
      </c>
      <c r="V116">
        <v>1</v>
      </c>
      <c r="W116">
        <v>2</v>
      </c>
      <c r="X116">
        <v>4</v>
      </c>
      <c r="Y116">
        <v>5</v>
      </c>
      <c r="Z116">
        <v>3</v>
      </c>
      <c r="AA116">
        <v>5</v>
      </c>
      <c r="AB116">
        <v>3</v>
      </c>
      <c r="AC116">
        <v>3</v>
      </c>
      <c r="AD116">
        <v>3</v>
      </c>
      <c r="AE116" s="35">
        <v>1</v>
      </c>
      <c r="AF116">
        <v>4</v>
      </c>
      <c r="AG116">
        <v>1</v>
      </c>
      <c r="AH116">
        <v>1</v>
      </c>
      <c r="AI116">
        <v>5</v>
      </c>
      <c r="AJ116">
        <v>2</v>
      </c>
      <c r="AK116">
        <v>4</v>
      </c>
      <c r="AL116">
        <v>2</v>
      </c>
      <c r="AM116">
        <v>0</v>
      </c>
      <c r="AN116">
        <v>1</v>
      </c>
      <c r="AO116">
        <v>1</v>
      </c>
      <c r="AP116">
        <v>0</v>
      </c>
      <c r="AQ116">
        <v>1</v>
      </c>
      <c r="AR116">
        <v>6</v>
      </c>
      <c r="AS116">
        <v>3</v>
      </c>
      <c r="AT116">
        <f t="shared" si="42"/>
        <v>2.5</v>
      </c>
      <c r="AU116">
        <f t="shared" si="31"/>
        <v>0</v>
      </c>
      <c r="AV116">
        <f t="shared" si="43"/>
        <v>3.25</v>
      </c>
      <c r="AW116">
        <f t="shared" si="32"/>
        <v>1</v>
      </c>
      <c r="AX116" t="s">
        <v>282</v>
      </c>
      <c r="AY116" t="s">
        <v>871</v>
      </c>
      <c r="AZ116" t="s">
        <v>872</v>
      </c>
      <c r="BA116">
        <v>0</v>
      </c>
      <c r="BB116">
        <v>0</v>
      </c>
      <c r="BC116">
        <f t="shared" si="48"/>
        <v>0</v>
      </c>
      <c r="BD116">
        <v>2</v>
      </c>
      <c r="BE116">
        <v>3</v>
      </c>
      <c r="BF116">
        <f t="shared" si="33"/>
        <v>1</v>
      </c>
      <c r="BG116" t="s">
        <v>873</v>
      </c>
      <c r="BH116" t="s">
        <v>793</v>
      </c>
      <c r="BI116" s="1">
        <v>9.8611111111111104E-3</v>
      </c>
      <c r="BK116" s="5" t="s">
        <v>1041</v>
      </c>
      <c r="BM116" s="11" t="b">
        <f t="shared" si="44"/>
        <v>0</v>
      </c>
      <c r="BN116" s="11" t="b">
        <f t="shared" si="44"/>
        <v>0</v>
      </c>
      <c r="BO116" s="11" t="b">
        <f t="shared" si="44"/>
        <v>0</v>
      </c>
      <c r="BP116" s="11" t="b">
        <f t="shared" si="44"/>
        <v>0</v>
      </c>
      <c r="BQ116" s="11" t="b">
        <f t="shared" si="45"/>
        <v>0</v>
      </c>
      <c r="BR116" s="11" t="b">
        <f t="shared" si="45"/>
        <v>0</v>
      </c>
      <c r="BU116" s="11" t="b">
        <f t="shared" si="34"/>
        <v>0</v>
      </c>
      <c r="BV116" s="11" t="b">
        <f t="shared" si="35"/>
        <v>0</v>
      </c>
      <c r="BW116" s="11" t="b">
        <f t="shared" si="47"/>
        <v>0</v>
      </c>
      <c r="BX116" s="11" t="b">
        <f t="shared" si="47"/>
        <v>0</v>
      </c>
      <c r="BY116" s="11" t="b">
        <f t="shared" si="47"/>
        <v>0</v>
      </c>
      <c r="BZ116" s="11" t="b">
        <f t="shared" si="47"/>
        <v>0</v>
      </c>
      <c r="CA116" s="11" t="b">
        <f t="shared" si="47"/>
        <v>0</v>
      </c>
      <c r="CB116" s="11" t="b">
        <f t="shared" si="47"/>
        <v>0</v>
      </c>
      <c r="CC116" s="11" t="b">
        <f t="shared" si="47"/>
        <v>0</v>
      </c>
      <c r="CD116" s="11" t="b">
        <f t="shared" si="47"/>
        <v>0</v>
      </c>
      <c r="CE116" s="11" t="b">
        <f t="shared" si="47"/>
        <v>0</v>
      </c>
      <c r="CF116" s="11" t="b">
        <f t="shared" si="47"/>
        <v>0</v>
      </c>
      <c r="CG116" s="11" t="b">
        <f t="shared" si="47"/>
        <v>0</v>
      </c>
      <c r="CH116" s="11" t="b">
        <f t="shared" si="47"/>
        <v>0</v>
      </c>
      <c r="CI116" s="11" t="b">
        <f t="shared" si="47"/>
        <v>0</v>
      </c>
      <c r="CJ116" s="11" t="b">
        <f t="shared" si="46"/>
        <v>0</v>
      </c>
      <c r="CK116" s="11" t="b">
        <f t="shared" si="37"/>
        <v>0</v>
      </c>
      <c r="CL116" s="11" t="b">
        <f t="shared" si="36"/>
        <v>0</v>
      </c>
      <c r="CM116" t="s">
        <v>874</v>
      </c>
    </row>
    <row r="117" spans="1:91">
      <c r="A117" t="s">
        <v>875</v>
      </c>
      <c r="B117" t="s">
        <v>876</v>
      </c>
      <c r="C117" t="s">
        <v>802</v>
      </c>
      <c r="D117" t="s">
        <v>70</v>
      </c>
      <c r="E117" t="s">
        <v>71</v>
      </c>
      <c r="F117" t="s">
        <v>83</v>
      </c>
      <c r="G117" t="s">
        <v>96</v>
      </c>
      <c r="H117" t="s">
        <v>84</v>
      </c>
      <c r="I117" t="str">
        <f t="shared" si="30"/>
        <v>United States</v>
      </c>
      <c r="J117" t="s">
        <v>74</v>
      </c>
      <c r="K117" t="s">
        <v>60</v>
      </c>
      <c r="L117">
        <v>5</v>
      </c>
      <c r="M117">
        <v>3</v>
      </c>
      <c r="N117">
        <v>5</v>
      </c>
      <c r="O117">
        <v>4</v>
      </c>
      <c r="P117">
        <v>5</v>
      </c>
      <c r="Q117">
        <v>3</v>
      </c>
      <c r="R117">
        <v>2</v>
      </c>
      <c r="S117">
        <v>1</v>
      </c>
      <c r="T117">
        <v>3</v>
      </c>
      <c r="V117">
        <v>4</v>
      </c>
      <c r="W117">
        <v>4</v>
      </c>
      <c r="X117">
        <v>5</v>
      </c>
      <c r="Y117">
        <v>6</v>
      </c>
      <c r="Z117">
        <v>6</v>
      </c>
      <c r="AA117">
        <v>6</v>
      </c>
      <c r="AB117">
        <v>5</v>
      </c>
      <c r="AC117">
        <v>1</v>
      </c>
      <c r="AD117">
        <v>5</v>
      </c>
      <c r="AE117" s="35">
        <v>6</v>
      </c>
      <c r="AF117">
        <v>6</v>
      </c>
      <c r="AG117">
        <v>4</v>
      </c>
      <c r="AH117">
        <v>4</v>
      </c>
      <c r="AI117">
        <v>6</v>
      </c>
      <c r="AJ117">
        <v>5</v>
      </c>
      <c r="AK117">
        <v>5</v>
      </c>
      <c r="AL117">
        <v>5</v>
      </c>
      <c r="AM117">
        <v>5</v>
      </c>
      <c r="AN117">
        <v>5</v>
      </c>
      <c r="AO117">
        <v>5</v>
      </c>
      <c r="AP117">
        <v>5</v>
      </c>
      <c r="AQ117">
        <v>5</v>
      </c>
      <c r="AR117">
        <v>6</v>
      </c>
      <c r="AS117">
        <v>5</v>
      </c>
      <c r="AT117">
        <f t="shared" si="42"/>
        <v>5.125</v>
      </c>
      <c r="AU117">
        <f t="shared" si="31"/>
        <v>1</v>
      </c>
      <c r="AV117">
        <f t="shared" si="43"/>
        <v>5.125</v>
      </c>
      <c r="AW117">
        <f t="shared" si="32"/>
        <v>1</v>
      </c>
      <c r="AX117" t="s">
        <v>282</v>
      </c>
      <c r="AY117" t="s">
        <v>104</v>
      </c>
      <c r="AZ117" t="s">
        <v>527</v>
      </c>
      <c r="BA117">
        <v>2</v>
      </c>
      <c r="BC117">
        <f t="shared" si="48"/>
        <v>2</v>
      </c>
      <c r="BD117">
        <v>1</v>
      </c>
      <c r="BE117">
        <v>5</v>
      </c>
      <c r="BF117">
        <f t="shared" si="33"/>
        <v>1</v>
      </c>
      <c r="BG117" t="s">
        <v>839</v>
      </c>
      <c r="BH117" t="s">
        <v>370</v>
      </c>
      <c r="BI117" s="1">
        <v>4.5717592592592589E-3</v>
      </c>
      <c r="BK117" s="5" t="s">
        <v>1041</v>
      </c>
      <c r="BM117" s="11" t="b">
        <f t="shared" si="44"/>
        <v>0</v>
      </c>
      <c r="BN117" s="11" t="b">
        <f t="shared" si="44"/>
        <v>0</v>
      </c>
      <c r="BO117" s="11" t="b">
        <f t="shared" si="44"/>
        <v>0</v>
      </c>
      <c r="BP117" s="11" t="b">
        <f t="shared" si="44"/>
        <v>0</v>
      </c>
      <c r="BQ117" s="11" t="b">
        <f t="shared" si="45"/>
        <v>0</v>
      </c>
      <c r="BR117" s="11" t="b">
        <f t="shared" si="45"/>
        <v>0</v>
      </c>
      <c r="BU117" s="11" t="b">
        <f t="shared" si="34"/>
        <v>0</v>
      </c>
      <c r="BV117" s="11" t="b">
        <f t="shared" si="35"/>
        <v>0</v>
      </c>
      <c r="BW117" s="11" t="b">
        <f t="shared" si="47"/>
        <v>0</v>
      </c>
      <c r="BX117" s="11" t="b">
        <f t="shared" si="47"/>
        <v>0</v>
      </c>
      <c r="BY117" s="11" t="b">
        <f t="shared" si="47"/>
        <v>0</v>
      </c>
      <c r="BZ117" s="11" t="b">
        <f t="shared" si="47"/>
        <v>0</v>
      </c>
      <c r="CA117" s="11" t="b">
        <f t="shared" si="47"/>
        <v>0</v>
      </c>
      <c r="CB117" s="11" t="b">
        <f t="shared" si="47"/>
        <v>0</v>
      </c>
      <c r="CC117" s="11" t="b">
        <f t="shared" si="47"/>
        <v>0</v>
      </c>
      <c r="CD117" s="11" t="b">
        <f t="shared" si="47"/>
        <v>0</v>
      </c>
      <c r="CE117" s="11" t="b">
        <f t="shared" si="47"/>
        <v>0</v>
      </c>
      <c r="CF117" s="11" t="b">
        <f t="shared" si="47"/>
        <v>0</v>
      </c>
      <c r="CG117" s="11" t="b">
        <f t="shared" si="47"/>
        <v>0</v>
      </c>
      <c r="CH117" s="11" t="b">
        <f t="shared" si="47"/>
        <v>0</v>
      </c>
      <c r="CI117" s="11" t="b">
        <f t="shared" si="47"/>
        <v>0</v>
      </c>
      <c r="CJ117" s="11" t="b">
        <f t="shared" si="46"/>
        <v>0</v>
      </c>
      <c r="CK117" s="11" t="b">
        <f t="shared" si="37"/>
        <v>0</v>
      </c>
      <c r="CL117" s="11" t="b">
        <f t="shared" si="36"/>
        <v>0</v>
      </c>
    </row>
    <row r="118" spans="1:91">
      <c r="A118" t="s">
        <v>877</v>
      </c>
      <c r="B118" t="s">
        <v>878</v>
      </c>
      <c r="C118" t="s">
        <v>802</v>
      </c>
      <c r="D118" t="s">
        <v>70</v>
      </c>
      <c r="E118" t="s">
        <v>71</v>
      </c>
      <c r="F118" t="s">
        <v>56</v>
      </c>
      <c r="G118" t="s">
        <v>96</v>
      </c>
      <c r="H118" t="s">
        <v>879</v>
      </c>
      <c r="I118" t="str">
        <f t="shared" si="30"/>
        <v>Glasgow</v>
      </c>
      <c r="J118" t="s">
        <v>59</v>
      </c>
      <c r="K118" t="s">
        <v>98</v>
      </c>
      <c r="L118">
        <v>2</v>
      </c>
      <c r="M118">
        <v>3</v>
      </c>
      <c r="N118">
        <v>3</v>
      </c>
      <c r="O118">
        <v>2</v>
      </c>
      <c r="P118">
        <v>3</v>
      </c>
      <c r="Q118">
        <v>1</v>
      </c>
      <c r="R118">
        <v>1</v>
      </c>
      <c r="S118">
        <v>1</v>
      </c>
      <c r="T118">
        <v>2</v>
      </c>
      <c r="V118">
        <v>4</v>
      </c>
      <c r="W118">
        <v>6</v>
      </c>
      <c r="X118">
        <v>3</v>
      </c>
      <c r="Y118">
        <v>3</v>
      </c>
      <c r="Z118">
        <v>4</v>
      </c>
      <c r="AA118">
        <v>6</v>
      </c>
      <c r="AB118">
        <v>1</v>
      </c>
      <c r="AC118">
        <v>3</v>
      </c>
      <c r="AD118">
        <v>3</v>
      </c>
      <c r="AE118" s="35">
        <v>3</v>
      </c>
      <c r="AF118">
        <v>4</v>
      </c>
      <c r="AG118">
        <v>6</v>
      </c>
      <c r="AH118">
        <v>4</v>
      </c>
      <c r="AI118">
        <v>5</v>
      </c>
      <c r="AJ118">
        <v>4</v>
      </c>
      <c r="AK118">
        <v>3</v>
      </c>
      <c r="AL118">
        <v>4</v>
      </c>
      <c r="AM118">
        <v>5</v>
      </c>
      <c r="AN118">
        <v>4</v>
      </c>
      <c r="AO118">
        <v>4</v>
      </c>
      <c r="AP118">
        <v>4</v>
      </c>
      <c r="AQ118">
        <v>4</v>
      </c>
      <c r="AR118">
        <v>6</v>
      </c>
      <c r="AS118">
        <v>6</v>
      </c>
      <c r="AT118">
        <f t="shared" si="42"/>
        <v>4.125</v>
      </c>
      <c r="AU118">
        <f t="shared" si="31"/>
        <v>1</v>
      </c>
      <c r="AV118">
        <f t="shared" si="43"/>
        <v>3.75</v>
      </c>
      <c r="AW118">
        <f t="shared" si="32"/>
        <v>1</v>
      </c>
      <c r="AX118" t="s">
        <v>86</v>
      </c>
      <c r="AY118" t="s">
        <v>139</v>
      </c>
      <c r="AZ118" t="s">
        <v>249</v>
      </c>
      <c r="BA118">
        <v>1</v>
      </c>
      <c r="BC118">
        <f t="shared" si="48"/>
        <v>1</v>
      </c>
      <c r="BD118">
        <v>1</v>
      </c>
      <c r="BE118">
        <v>2</v>
      </c>
      <c r="BF118">
        <f t="shared" si="33"/>
        <v>1</v>
      </c>
      <c r="BG118" t="s">
        <v>106</v>
      </c>
      <c r="BH118" t="s">
        <v>90</v>
      </c>
      <c r="BI118" s="1">
        <v>4.0740740740740746E-3</v>
      </c>
      <c r="BJ118" t="s">
        <v>880</v>
      </c>
      <c r="BK118" s="5" t="s">
        <v>1051</v>
      </c>
      <c r="BM118" s="11" t="b">
        <f t="shared" si="44"/>
        <v>0</v>
      </c>
      <c r="BN118" s="11" t="b">
        <f t="shared" si="44"/>
        <v>0</v>
      </c>
      <c r="BO118" s="11" t="b">
        <f t="shared" si="44"/>
        <v>0</v>
      </c>
      <c r="BP118" s="11" t="b">
        <f t="shared" si="44"/>
        <v>0</v>
      </c>
      <c r="BQ118" s="11" t="b">
        <f t="shared" si="45"/>
        <v>0</v>
      </c>
      <c r="BR118" s="11" t="b">
        <f t="shared" si="45"/>
        <v>0</v>
      </c>
      <c r="BS118" s="5" t="s">
        <v>1050</v>
      </c>
      <c r="BT118" s="5" t="s">
        <v>1095</v>
      </c>
      <c r="BU118" s="11" t="b">
        <f t="shared" si="34"/>
        <v>0</v>
      </c>
      <c r="BV118" s="11" t="b">
        <f t="shared" si="35"/>
        <v>1</v>
      </c>
      <c r="BW118" s="11" t="b">
        <f t="shared" si="47"/>
        <v>0</v>
      </c>
      <c r="BX118" s="11" t="b">
        <f t="shared" si="47"/>
        <v>0</v>
      </c>
      <c r="BY118" s="11" t="b">
        <f t="shared" si="47"/>
        <v>0</v>
      </c>
      <c r="BZ118" s="11" t="b">
        <f t="shared" si="47"/>
        <v>1</v>
      </c>
      <c r="CA118" s="11" t="b">
        <f t="shared" si="47"/>
        <v>0</v>
      </c>
      <c r="CB118" s="11" t="b">
        <f t="shared" si="47"/>
        <v>0</v>
      </c>
      <c r="CC118" s="11" t="b">
        <f t="shared" si="47"/>
        <v>0</v>
      </c>
      <c r="CD118" s="11" t="b">
        <f t="shared" si="47"/>
        <v>0</v>
      </c>
      <c r="CE118" s="11" t="b">
        <f t="shared" si="47"/>
        <v>0</v>
      </c>
      <c r="CF118" s="11" t="b">
        <f t="shared" si="47"/>
        <v>0</v>
      </c>
      <c r="CG118" s="11" t="b">
        <f t="shared" si="47"/>
        <v>0</v>
      </c>
      <c r="CH118" s="11" t="b">
        <f t="shared" si="47"/>
        <v>0</v>
      </c>
      <c r="CI118" s="11" t="b">
        <f t="shared" si="47"/>
        <v>0</v>
      </c>
      <c r="CJ118" s="11" t="b">
        <f t="shared" si="46"/>
        <v>0</v>
      </c>
      <c r="CK118" s="11" t="b">
        <f t="shared" si="37"/>
        <v>0</v>
      </c>
      <c r="CL118" s="11" t="b">
        <f t="shared" si="36"/>
        <v>0</v>
      </c>
    </row>
    <row r="119" spans="1:91">
      <c r="A119" t="s">
        <v>881</v>
      </c>
      <c r="B119" t="s">
        <v>882</v>
      </c>
      <c r="C119" t="s">
        <v>802</v>
      </c>
      <c r="D119" t="s">
        <v>70</v>
      </c>
      <c r="E119" t="s">
        <v>55</v>
      </c>
      <c r="F119" t="s">
        <v>56</v>
      </c>
      <c r="G119" t="s">
        <v>96</v>
      </c>
      <c r="H119" t="s">
        <v>883</v>
      </c>
      <c r="I119" t="str">
        <f t="shared" si="30"/>
        <v>Pakistan</v>
      </c>
      <c r="J119" t="s">
        <v>74</v>
      </c>
      <c r="K119" t="s">
        <v>85</v>
      </c>
      <c r="L119">
        <v>3</v>
      </c>
      <c r="M119">
        <v>2</v>
      </c>
      <c r="N119">
        <v>3</v>
      </c>
      <c r="O119">
        <v>2</v>
      </c>
      <c r="P119">
        <v>4</v>
      </c>
      <c r="Q119">
        <v>4</v>
      </c>
      <c r="R119">
        <v>3</v>
      </c>
      <c r="S119">
        <v>0</v>
      </c>
      <c r="U119">
        <v>4</v>
      </c>
      <c r="V119">
        <v>4</v>
      </c>
      <c r="W119">
        <v>5</v>
      </c>
      <c r="X119">
        <v>3</v>
      </c>
      <c r="Y119">
        <v>4</v>
      </c>
      <c r="Z119">
        <v>5</v>
      </c>
      <c r="AA119">
        <v>5</v>
      </c>
      <c r="AB119">
        <v>3</v>
      </c>
      <c r="AC119">
        <v>1</v>
      </c>
      <c r="AD119">
        <v>5</v>
      </c>
      <c r="AE119" s="35">
        <v>6</v>
      </c>
      <c r="AF119">
        <v>3</v>
      </c>
      <c r="AG119">
        <v>5</v>
      </c>
      <c r="AH119">
        <v>3</v>
      </c>
      <c r="AI119">
        <v>6</v>
      </c>
      <c r="AJ119">
        <v>5</v>
      </c>
      <c r="AK119">
        <v>5</v>
      </c>
      <c r="AL119">
        <v>1</v>
      </c>
      <c r="AM119">
        <v>6</v>
      </c>
      <c r="AN119">
        <v>6</v>
      </c>
      <c r="AO119">
        <v>6</v>
      </c>
      <c r="AP119">
        <v>6</v>
      </c>
      <c r="AQ119">
        <v>6</v>
      </c>
      <c r="AR119">
        <v>6</v>
      </c>
      <c r="AS119">
        <v>4</v>
      </c>
      <c r="AT119">
        <f t="shared" si="42"/>
        <v>4.25</v>
      </c>
      <c r="AU119">
        <f t="shared" si="31"/>
        <v>1</v>
      </c>
      <c r="AV119">
        <f t="shared" si="43"/>
        <v>4.25</v>
      </c>
      <c r="AW119">
        <f t="shared" si="32"/>
        <v>1</v>
      </c>
      <c r="AX119" t="s">
        <v>145</v>
      </c>
      <c r="AY119" t="s">
        <v>245</v>
      </c>
      <c r="AZ119" t="s">
        <v>884</v>
      </c>
      <c r="BA119">
        <v>1</v>
      </c>
      <c r="BC119">
        <f t="shared" si="48"/>
        <v>1</v>
      </c>
      <c r="BD119">
        <v>1</v>
      </c>
      <c r="BE119">
        <v>2</v>
      </c>
      <c r="BF119">
        <f t="shared" si="33"/>
        <v>1</v>
      </c>
      <c r="BG119" t="s">
        <v>257</v>
      </c>
      <c r="BH119" t="s">
        <v>149</v>
      </c>
      <c r="BI119" s="1">
        <v>3.7731481481481483E-3</v>
      </c>
      <c r="BJ119" t="s">
        <v>885</v>
      </c>
      <c r="BK119" s="5" t="s">
        <v>1042</v>
      </c>
      <c r="BM119" s="11" t="b">
        <f t="shared" si="44"/>
        <v>0</v>
      </c>
      <c r="BN119" s="11" t="b">
        <f t="shared" si="44"/>
        <v>0</v>
      </c>
      <c r="BO119" s="11" t="b">
        <f t="shared" si="44"/>
        <v>0</v>
      </c>
      <c r="BP119" s="11" t="b">
        <f t="shared" si="44"/>
        <v>0</v>
      </c>
      <c r="BQ119" s="11" t="b">
        <f t="shared" si="45"/>
        <v>0</v>
      </c>
      <c r="BR119" s="11" t="b">
        <f t="shared" si="45"/>
        <v>0</v>
      </c>
      <c r="BS119" s="5" t="s">
        <v>1045</v>
      </c>
      <c r="BT119" s="5" t="s">
        <v>1073</v>
      </c>
      <c r="BU119" s="11" t="b">
        <f t="shared" si="34"/>
        <v>0</v>
      </c>
      <c r="BV119" s="11" t="b">
        <f t="shared" si="35"/>
        <v>0</v>
      </c>
      <c r="BW119" s="11" t="b">
        <f t="shared" si="47"/>
        <v>0</v>
      </c>
      <c r="BX119" s="11" t="b">
        <f t="shared" si="47"/>
        <v>1</v>
      </c>
      <c r="BY119" s="11" t="b">
        <f t="shared" si="47"/>
        <v>0</v>
      </c>
      <c r="BZ119" s="11" t="b">
        <f t="shared" si="47"/>
        <v>0</v>
      </c>
      <c r="CA119" s="11" t="b">
        <f t="shared" si="47"/>
        <v>0</v>
      </c>
      <c r="CB119" s="11" t="b">
        <f t="shared" si="47"/>
        <v>0</v>
      </c>
      <c r="CC119" s="11" t="b">
        <f t="shared" si="47"/>
        <v>0</v>
      </c>
      <c r="CD119" s="11" t="b">
        <f t="shared" si="47"/>
        <v>0</v>
      </c>
      <c r="CE119" s="11" t="b">
        <f t="shared" si="47"/>
        <v>0</v>
      </c>
      <c r="CF119" s="11" t="b">
        <f t="shared" si="47"/>
        <v>0</v>
      </c>
      <c r="CG119" s="11" t="b">
        <f t="shared" si="47"/>
        <v>1</v>
      </c>
      <c r="CH119" s="11" t="b">
        <f t="shared" si="47"/>
        <v>0</v>
      </c>
      <c r="CI119" s="11" t="b">
        <f t="shared" si="47"/>
        <v>0</v>
      </c>
      <c r="CJ119" s="11" t="b">
        <f t="shared" si="46"/>
        <v>0</v>
      </c>
      <c r="CK119" s="11" t="b">
        <f t="shared" si="37"/>
        <v>1</v>
      </c>
      <c r="CL119" s="11" t="b">
        <f t="shared" si="36"/>
        <v>0</v>
      </c>
    </row>
    <row r="120" spans="1:91">
      <c r="A120" t="s">
        <v>886</v>
      </c>
      <c r="B120" t="s">
        <v>887</v>
      </c>
      <c r="C120" t="s">
        <v>802</v>
      </c>
      <c r="D120" t="s">
        <v>54</v>
      </c>
      <c r="E120" t="s">
        <v>82</v>
      </c>
      <c r="F120" t="s">
        <v>116</v>
      </c>
      <c r="G120" t="s">
        <v>96</v>
      </c>
      <c r="H120" t="s">
        <v>185</v>
      </c>
      <c r="I120" t="str">
        <f t="shared" si="30"/>
        <v>Italy</v>
      </c>
      <c r="J120" t="s">
        <v>74</v>
      </c>
      <c r="K120" t="s">
        <v>60</v>
      </c>
      <c r="L120">
        <v>2</v>
      </c>
      <c r="M120">
        <v>5</v>
      </c>
      <c r="N120">
        <v>3</v>
      </c>
      <c r="O120">
        <v>4</v>
      </c>
      <c r="P120">
        <v>5</v>
      </c>
      <c r="Q120">
        <v>5</v>
      </c>
      <c r="R120">
        <v>5</v>
      </c>
      <c r="S120">
        <v>0</v>
      </c>
      <c r="U120">
        <v>4</v>
      </c>
      <c r="V120">
        <v>5</v>
      </c>
      <c r="W120">
        <v>5</v>
      </c>
      <c r="X120">
        <v>5</v>
      </c>
      <c r="Y120">
        <v>5</v>
      </c>
      <c r="Z120">
        <v>4</v>
      </c>
      <c r="AA120">
        <v>4</v>
      </c>
      <c r="AB120">
        <v>5</v>
      </c>
      <c r="AC120">
        <v>1</v>
      </c>
      <c r="AD120">
        <v>5</v>
      </c>
      <c r="AE120" s="35">
        <v>5</v>
      </c>
      <c r="AF120">
        <v>5</v>
      </c>
      <c r="AG120">
        <v>5</v>
      </c>
      <c r="AH120">
        <v>5</v>
      </c>
      <c r="AI120">
        <v>6</v>
      </c>
      <c r="AJ120">
        <v>6</v>
      </c>
      <c r="AK120">
        <v>5</v>
      </c>
      <c r="AL120">
        <v>1</v>
      </c>
      <c r="AM120">
        <v>6</v>
      </c>
      <c r="AN120">
        <v>5</v>
      </c>
      <c r="AO120">
        <v>5</v>
      </c>
      <c r="AP120">
        <v>5</v>
      </c>
      <c r="AQ120">
        <v>5</v>
      </c>
      <c r="AR120">
        <v>6</v>
      </c>
      <c r="AS120">
        <v>4</v>
      </c>
      <c r="AT120">
        <f t="shared" si="42"/>
        <v>4.75</v>
      </c>
      <c r="AU120">
        <f t="shared" si="31"/>
        <v>1</v>
      </c>
      <c r="AV120">
        <f t="shared" si="43"/>
        <v>4.75</v>
      </c>
      <c r="AW120">
        <f t="shared" si="32"/>
        <v>1</v>
      </c>
      <c r="AX120" t="s">
        <v>341</v>
      </c>
      <c r="AY120" t="s">
        <v>888</v>
      </c>
      <c r="AZ120" t="s">
        <v>889</v>
      </c>
      <c r="BA120">
        <v>0</v>
      </c>
      <c r="BB120">
        <v>1</v>
      </c>
      <c r="BC120">
        <f t="shared" si="48"/>
        <v>1</v>
      </c>
      <c r="BD120">
        <v>1</v>
      </c>
      <c r="BE120">
        <v>2</v>
      </c>
      <c r="BF120">
        <f t="shared" si="33"/>
        <v>1</v>
      </c>
      <c r="BG120" t="s">
        <v>307</v>
      </c>
      <c r="BH120" t="s">
        <v>308</v>
      </c>
      <c r="BI120" s="1">
        <v>5.5092592592592589E-3</v>
      </c>
      <c r="BK120" s="5" t="s">
        <v>1041</v>
      </c>
      <c r="BM120" s="11" t="b">
        <f t="shared" ref="BM120:BP139" si="49">ISNUMBER(SEARCH(BM$2,$BL120))</f>
        <v>0</v>
      </c>
      <c r="BN120" s="11" t="b">
        <f t="shared" si="49"/>
        <v>0</v>
      </c>
      <c r="BO120" s="11" t="b">
        <f t="shared" si="49"/>
        <v>0</v>
      </c>
      <c r="BP120" s="11" t="b">
        <f t="shared" si="49"/>
        <v>0</v>
      </c>
      <c r="BQ120" s="11" t="b">
        <f t="shared" si="45"/>
        <v>0</v>
      </c>
      <c r="BR120" s="11" t="b">
        <f t="shared" si="45"/>
        <v>0</v>
      </c>
      <c r="BU120" s="11" t="b">
        <f t="shared" si="34"/>
        <v>0</v>
      </c>
      <c r="BV120" s="11" t="b">
        <f t="shared" si="35"/>
        <v>0</v>
      </c>
      <c r="BW120" s="11" t="b">
        <f t="shared" si="47"/>
        <v>0</v>
      </c>
      <c r="BX120" s="11" t="b">
        <f t="shared" si="47"/>
        <v>0</v>
      </c>
      <c r="BY120" s="11" t="b">
        <f t="shared" si="47"/>
        <v>0</v>
      </c>
      <c r="BZ120" s="11" t="b">
        <f t="shared" si="47"/>
        <v>0</v>
      </c>
      <c r="CA120" s="11" t="b">
        <f t="shared" si="47"/>
        <v>0</v>
      </c>
      <c r="CB120" s="11" t="b">
        <f t="shared" si="47"/>
        <v>0</v>
      </c>
      <c r="CC120" s="11" t="b">
        <f t="shared" si="47"/>
        <v>0</v>
      </c>
      <c r="CD120" s="11" t="b">
        <f t="shared" si="47"/>
        <v>0</v>
      </c>
      <c r="CE120" s="11" t="b">
        <f t="shared" si="47"/>
        <v>0</v>
      </c>
      <c r="CF120" s="11" t="b">
        <f t="shared" si="47"/>
        <v>0</v>
      </c>
      <c r="CG120" s="11" t="b">
        <f t="shared" si="47"/>
        <v>0</v>
      </c>
      <c r="CH120" s="11" t="b">
        <f t="shared" si="47"/>
        <v>0</v>
      </c>
      <c r="CI120" s="11" t="b">
        <f t="shared" si="47"/>
        <v>0</v>
      </c>
      <c r="CJ120" s="11" t="b">
        <f t="shared" si="46"/>
        <v>0</v>
      </c>
      <c r="CK120" s="11" t="b">
        <f t="shared" si="37"/>
        <v>0</v>
      </c>
      <c r="CL120" s="11" t="b">
        <f t="shared" si="36"/>
        <v>0</v>
      </c>
    </row>
    <row r="121" spans="1:91">
      <c r="A121" t="s">
        <v>890</v>
      </c>
      <c r="B121" t="s">
        <v>891</v>
      </c>
      <c r="C121" t="s">
        <v>802</v>
      </c>
      <c r="D121" t="s">
        <v>54</v>
      </c>
      <c r="E121" t="s">
        <v>71</v>
      </c>
      <c r="F121" t="s">
        <v>56</v>
      </c>
      <c r="G121" t="s">
        <v>96</v>
      </c>
      <c r="H121" t="s">
        <v>892</v>
      </c>
      <c r="I121" t="str">
        <f t="shared" si="30"/>
        <v>Leeds</v>
      </c>
      <c r="J121" t="s">
        <v>74</v>
      </c>
      <c r="K121" t="s">
        <v>98</v>
      </c>
      <c r="L121">
        <v>3</v>
      </c>
      <c r="M121">
        <v>2</v>
      </c>
      <c r="N121">
        <v>3</v>
      </c>
      <c r="O121">
        <v>3</v>
      </c>
      <c r="P121">
        <v>3</v>
      </c>
      <c r="Q121">
        <v>4</v>
      </c>
      <c r="R121">
        <v>3</v>
      </c>
      <c r="S121">
        <v>1</v>
      </c>
      <c r="T121">
        <v>2</v>
      </c>
      <c r="V121">
        <v>6</v>
      </c>
      <c r="W121">
        <v>6</v>
      </c>
      <c r="X121">
        <v>6</v>
      </c>
      <c r="Y121">
        <v>5</v>
      </c>
      <c r="Z121">
        <v>6</v>
      </c>
      <c r="AA121">
        <v>6</v>
      </c>
      <c r="AB121">
        <v>6</v>
      </c>
      <c r="AC121">
        <v>0</v>
      </c>
      <c r="AD121">
        <v>6</v>
      </c>
      <c r="AE121" s="35">
        <v>6</v>
      </c>
      <c r="AF121">
        <v>6</v>
      </c>
      <c r="AG121">
        <v>6</v>
      </c>
      <c r="AH121">
        <v>6</v>
      </c>
      <c r="AI121">
        <v>6</v>
      </c>
      <c r="AJ121">
        <v>6</v>
      </c>
      <c r="AK121">
        <v>6</v>
      </c>
      <c r="AL121">
        <v>6</v>
      </c>
      <c r="AM121">
        <v>6</v>
      </c>
      <c r="AN121">
        <v>6</v>
      </c>
      <c r="AO121">
        <v>6</v>
      </c>
      <c r="AP121">
        <v>5</v>
      </c>
      <c r="AQ121">
        <v>6</v>
      </c>
      <c r="AR121">
        <v>6</v>
      </c>
      <c r="AS121">
        <v>6</v>
      </c>
      <c r="AT121">
        <f t="shared" si="42"/>
        <v>6</v>
      </c>
      <c r="AU121">
        <f t="shared" si="31"/>
        <v>1</v>
      </c>
      <c r="AV121">
        <f t="shared" si="43"/>
        <v>5.875</v>
      </c>
      <c r="AW121">
        <f t="shared" si="32"/>
        <v>1</v>
      </c>
      <c r="AX121" t="s">
        <v>282</v>
      </c>
      <c r="AY121" t="s">
        <v>87</v>
      </c>
      <c r="AZ121" t="s">
        <v>284</v>
      </c>
      <c r="BA121">
        <v>2</v>
      </c>
      <c r="BC121">
        <f t="shared" si="48"/>
        <v>2</v>
      </c>
      <c r="BD121">
        <v>1</v>
      </c>
      <c r="BE121">
        <v>2</v>
      </c>
      <c r="BF121">
        <f t="shared" si="33"/>
        <v>1</v>
      </c>
      <c r="BG121" t="s">
        <v>292</v>
      </c>
      <c r="BH121" t="s">
        <v>286</v>
      </c>
      <c r="BI121" s="1">
        <v>2.3958333333333336E-3</v>
      </c>
      <c r="BJ121" t="s">
        <v>893</v>
      </c>
      <c r="BK121" s="5" t="s">
        <v>736</v>
      </c>
      <c r="BL121" s="5" t="s">
        <v>1159</v>
      </c>
      <c r="BM121" s="11" t="b">
        <f t="shared" si="49"/>
        <v>0</v>
      </c>
      <c r="BN121" s="11" t="b">
        <f t="shared" si="49"/>
        <v>0</v>
      </c>
      <c r="BO121" s="11" t="b">
        <f t="shared" si="49"/>
        <v>1</v>
      </c>
      <c r="BP121" s="11" t="b">
        <f t="shared" si="49"/>
        <v>0</v>
      </c>
      <c r="BQ121" s="11" t="b">
        <f t="shared" si="45"/>
        <v>0</v>
      </c>
      <c r="BR121" s="11" t="b">
        <f t="shared" si="45"/>
        <v>0</v>
      </c>
      <c r="BU121" s="11" t="b">
        <f t="shared" si="34"/>
        <v>0</v>
      </c>
      <c r="BV121" s="11" t="b">
        <f t="shared" si="35"/>
        <v>0</v>
      </c>
      <c r="BW121" s="11" t="b">
        <f t="shared" si="47"/>
        <v>0</v>
      </c>
      <c r="BX121" s="11" t="b">
        <f t="shared" si="47"/>
        <v>0</v>
      </c>
      <c r="BY121" s="11" t="b">
        <f t="shared" si="47"/>
        <v>0</v>
      </c>
      <c r="BZ121" s="11" t="b">
        <f t="shared" si="47"/>
        <v>0</v>
      </c>
      <c r="CA121" s="11" t="b">
        <f t="shared" si="47"/>
        <v>0</v>
      </c>
      <c r="CB121" s="11" t="b">
        <f t="shared" si="47"/>
        <v>0</v>
      </c>
      <c r="CC121" s="11" t="b">
        <f t="shared" si="47"/>
        <v>0</v>
      </c>
      <c r="CD121" s="11" t="b">
        <f t="shared" si="47"/>
        <v>0</v>
      </c>
      <c r="CE121" s="11" t="b">
        <f t="shared" si="47"/>
        <v>0</v>
      </c>
      <c r="CF121" s="11" t="b">
        <f t="shared" si="47"/>
        <v>0</v>
      </c>
      <c r="CG121" s="11" t="b">
        <f t="shared" si="47"/>
        <v>0</v>
      </c>
      <c r="CH121" s="11" t="b">
        <f t="shared" si="47"/>
        <v>0</v>
      </c>
      <c r="CI121" s="11" t="b">
        <f t="shared" si="47"/>
        <v>0</v>
      </c>
      <c r="CJ121" s="11" t="b">
        <f t="shared" si="46"/>
        <v>0</v>
      </c>
      <c r="CK121" s="11" t="b">
        <f t="shared" si="37"/>
        <v>0</v>
      </c>
      <c r="CL121" s="11" t="b">
        <f t="shared" si="36"/>
        <v>0</v>
      </c>
    </row>
    <row r="122" spans="1:91">
      <c r="A122" t="s">
        <v>894</v>
      </c>
      <c r="B122" t="s">
        <v>895</v>
      </c>
      <c r="C122" t="s">
        <v>802</v>
      </c>
      <c r="D122" t="s">
        <v>54</v>
      </c>
      <c r="E122" t="s">
        <v>144</v>
      </c>
      <c r="F122" t="s">
        <v>83</v>
      </c>
      <c r="G122" t="s">
        <v>96</v>
      </c>
      <c r="H122" t="s">
        <v>185</v>
      </c>
      <c r="I122" t="str">
        <f t="shared" si="30"/>
        <v>Italy</v>
      </c>
      <c r="J122" t="s">
        <v>74</v>
      </c>
      <c r="K122" t="s">
        <v>60</v>
      </c>
      <c r="L122">
        <v>0</v>
      </c>
      <c r="M122">
        <v>2</v>
      </c>
      <c r="N122">
        <v>2</v>
      </c>
      <c r="O122">
        <v>3</v>
      </c>
      <c r="P122">
        <v>5</v>
      </c>
      <c r="Q122">
        <v>5</v>
      </c>
      <c r="R122">
        <v>5</v>
      </c>
      <c r="S122">
        <v>0</v>
      </c>
      <c r="U122">
        <v>4</v>
      </c>
      <c r="V122">
        <v>6</v>
      </c>
      <c r="W122">
        <v>6</v>
      </c>
      <c r="X122">
        <v>5</v>
      </c>
      <c r="Y122">
        <v>6</v>
      </c>
      <c r="Z122">
        <v>5</v>
      </c>
      <c r="AA122">
        <v>6</v>
      </c>
      <c r="AB122">
        <v>4</v>
      </c>
      <c r="AC122">
        <v>0</v>
      </c>
      <c r="AD122">
        <v>6</v>
      </c>
      <c r="AE122" s="35">
        <v>4</v>
      </c>
      <c r="AF122">
        <v>6</v>
      </c>
      <c r="AG122">
        <v>6</v>
      </c>
      <c r="AH122">
        <v>6</v>
      </c>
      <c r="AI122">
        <v>6</v>
      </c>
      <c r="AJ122">
        <v>6</v>
      </c>
      <c r="AK122">
        <v>6</v>
      </c>
      <c r="AL122">
        <v>5</v>
      </c>
      <c r="AM122">
        <v>5</v>
      </c>
      <c r="AN122">
        <v>5</v>
      </c>
      <c r="AO122">
        <v>5</v>
      </c>
      <c r="AP122">
        <v>5</v>
      </c>
      <c r="AQ122">
        <v>4</v>
      </c>
      <c r="AR122">
        <v>6</v>
      </c>
      <c r="AS122">
        <v>0</v>
      </c>
      <c r="AT122">
        <f t="shared" si="42"/>
        <v>5.625</v>
      </c>
      <c r="AU122">
        <f t="shared" si="31"/>
        <v>1</v>
      </c>
      <c r="AV122">
        <f t="shared" si="43"/>
        <v>5.5</v>
      </c>
      <c r="AW122">
        <f t="shared" si="32"/>
        <v>1</v>
      </c>
      <c r="AX122" t="s">
        <v>86</v>
      </c>
      <c r="AY122" t="s">
        <v>896</v>
      </c>
      <c r="AZ122" t="s">
        <v>897</v>
      </c>
      <c r="BA122">
        <v>1</v>
      </c>
      <c r="BC122">
        <f t="shared" si="48"/>
        <v>1</v>
      </c>
      <c r="BD122">
        <v>1</v>
      </c>
      <c r="BE122">
        <v>3</v>
      </c>
      <c r="BF122">
        <f t="shared" si="33"/>
        <v>1</v>
      </c>
      <c r="BG122" t="s">
        <v>898</v>
      </c>
      <c r="BH122" t="s">
        <v>90</v>
      </c>
      <c r="BI122" s="1">
        <v>7.2453703703703708E-3</v>
      </c>
      <c r="BJ122" t="s">
        <v>899</v>
      </c>
      <c r="BK122" s="5" t="s">
        <v>736</v>
      </c>
      <c r="BL122" s="5" t="s">
        <v>1161</v>
      </c>
      <c r="BM122" s="11" t="b">
        <f t="shared" si="49"/>
        <v>0</v>
      </c>
      <c r="BN122" s="11" t="b">
        <f t="shared" si="49"/>
        <v>0</v>
      </c>
      <c r="BO122" s="11" t="b">
        <f t="shared" si="49"/>
        <v>0</v>
      </c>
      <c r="BP122" s="11" t="b">
        <f t="shared" si="49"/>
        <v>0</v>
      </c>
      <c r="BQ122" s="11" t="b">
        <f t="shared" si="45"/>
        <v>0</v>
      </c>
      <c r="BR122" s="11" t="b">
        <f t="shared" si="45"/>
        <v>0</v>
      </c>
      <c r="BS122" s="5" t="s">
        <v>1096</v>
      </c>
      <c r="BU122" s="11" t="b">
        <f t="shared" si="34"/>
        <v>0</v>
      </c>
      <c r="BV122" s="11" t="b">
        <f t="shared" si="35"/>
        <v>0</v>
      </c>
      <c r="BW122" s="11" t="b">
        <f t="shared" si="47"/>
        <v>0</v>
      </c>
      <c r="BX122" s="11" t="b">
        <f t="shared" si="47"/>
        <v>0</v>
      </c>
      <c r="BY122" s="11" t="b">
        <f t="shared" si="47"/>
        <v>0</v>
      </c>
      <c r="BZ122" s="11" t="b">
        <f t="shared" si="47"/>
        <v>0</v>
      </c>
      <c r="CA122" s="11" t="b">
        <f t="shared" si="47"/>
        <v>0</v>
      </c>
      <c r="CB122" s="11" t="b">
        <f t="shared" si="47"/>
        <v>0</v>
      </c>
      <c r="CC122" s="11" t="b">
        <f t="shared" si="47"/>
        <v>0</v>
      </c>
      <c r="CD122" s="11" t="b">
        <f t="shared" si="47"/>
        <v>0</v>
      </c>
      <c r="CE122" s="11" t="b">
        <f t="shared" si="47"/>
        <v>0</v>
      </c>
      <c r="CF122" s="11" t="b">
        <f t="shared" si="47"/>
        <v>0</v>
      </c>
      <c r="CG122" s="11" t="b">
        <f t="shared" si="47"/>
        <v>0</v>
      </c>
      <c r="CH122" s="11" t="b">
        <f t="shared" si="47"/>
        <v>0</v>
      </c>
      <c r="CI122" s="11" t="b">
        <f t="shared" si="47"/>
        <v>1</v>
      </c>
      <c r="CJ122" s="11" t="b">
        <f t="shared" si="46"/>
        <v>0</v>
      </c>
      <c r="CK122" s="11" t="b">
        <f t="shared" si="37"/>
        <v>0</v>
      </c>
      <c r="CL122" s="11" t="b">
        <f t="shared" si="36"/>
        <v>0</v>
      </c>
      <c r="CM122" t="s">
        <v>900</v>
      </c>
    </row>
    <row r="123" spans="1:91">
      <c r="A123" t="s">
        <v>901</v>
      </c>
      <c r="B123" t="s">
        <v>902</v>
      </c>
      <c r="C123" t="s">
        <v>802</v>
      </c>
      <c r="D123" t="s">
        <v>81</v>
      </c>
      <c r="E123" t="s">
        <v>144</v>
      </c>
      <c r="F123" t="s">
        <v>56</v>
      </c>
      <c r="G123" t="s">
        <v>96</v>
      </c>
      <c r="H123" t="s">
        <v>73</v>
      </c>
      <c r="I123" t="str">
        <f t="shared" si="30"/>
        <v>USA</v>
      </c>
      <c r="J123" t="s">
        <v>74</v>
      </c>
      <c r="K123" t="s">
        <v>60</v>
      </c>
      <c r="L123">
        <v>3</v>
      </c>
      <c r="M123">
        <v>3</v>
      </c>
      <c r="N123">
        <v>2</v>
      </c>
      <c r="O123">
        <v>4</v>
      </c>
      <c r="P123">
        <v>5</v>
      </c>
      <c r="Q123">
        <v>4</v>
      </c>
      <c r="R123">
        <v>4</v>
      </c>
      <c r="S123">
        <v>1</v>
      </c>
      <c r="T123">
        <v>3</v>
      </c>
      <c r="V123">
        <v>6</v>
      </c>
      <c r="W123">
        <v>6</v>
      </c>
      <c r="X123">
        <v>6</v>
      </c>
      <c r="Y123">
        <v>6</v>
      </c>
      <c r="Z123">
        <v>6</v>
      </c>
      <c r="AA123">
        <v>6</v>
      </c>
      <c r="AB123">
        <v>6</v>
      </c>
      <c r="AC123">
        <v>1</v>
      </c>
      <c r="AD123">
        <v>5</v>
      </c>
      <c r="AE123" s="35">
        <v>5</v>
      </c>
      <c r="AF123">
        <v>5</v>
      </c>
      <c r="AG123">
        <v>5</v>
      </c>
      <c r="AH123">
        <v>4</v>
      </c>
      <c r="AI123">
        <v>5</v>
      </c>
      <c r="AJ123">
        <v>5</v>
      </c>
      <c r="AK123">
        <v>6</v>
      </c>
      <c r="AL123">
        <v>6</v>
      </c>
      <c r="AM123">
        <v>5</v>
      </c>
      <c r="AN123">
        <v>5</v>
      </c>
      <c r="AO123">
        <v>5</v>
      </c>
      <c r="AP123">
        <v>4</v>
      </c>
      <c r="AQ123">
        <v>4</v>
      </c>
      <c r="AR123">
        <v>6</v>
      </c>
      <c r="AS123">
        <v>6</v>
      </c>
      <c r="AT123">
        <f t="shared" si="42"/>
        <v>5.125</v>
      </c>
      <c r="AU123">
        <f t="shared" si="31"/>
        <v>1</v>
      </c>
      <c r="AV123">
        <f t="shared" si="43"/>
        <v>5.875</v>
      </c>
      <c r="AW123">
        <f t="shared" si="32"/>
        <v>1</v>
      </c>
      <c r="AX123" t="s">
        <v>297</v>
      </c>
      <c r="AY123" t="s">
        <v>326</v>
      </c>
      <c r="AZ123" t="s">
        <v>836</v>
      </c>
      <c r="BA123">
        <v>1</v>
      </c>
      <c r="BC123">
        <f t="shared" si="48"/>
        <v>1</v>
      </c>
      <c r="BD123">
        <v>2</v>
      </c>
      <c r="BE123">
        <v>5</v>
      </c>
      <c r="BF123">
        <f t="shared" si="33"/>
        <v>1</v>
      </c>
      <c r="BG123" t="s">
        <v>903</v>
      </c>
      <c r="BH123" t="s">
        <v>622</v>
      </c>
      <c r="BI123" s="1">
        <v>7.3958333333333341E-3</v>
      </c>
      <c r="BJ123" t="s">
        <v>904</v>
      </c>
      <c r="BK123" s="5" t="s">
        <v>736</v>
      </c>
      <c r="BL123" s="5" t="s">
        <v>1124</v>
      </c>
      <c r="BM123" s="11" t="b">
        <f t="shared" si="49"/>
        <v>0</v>
      </c>
      <c r="BN123" s="11" t="b">
        <f t="shared" si="49"/>
        <v>0</v>
      </c>
      <c r="BO123" s="11" t="b">
        <f t="shared" si="49"/>
        <v>0</v>
      </c>
      <c r="BP123" s="11" t="b">
        <f t="shared" si="49"/>
        <v>0</v>
      </c>
      <c r="BQ123" s="11" t="b">
        <f t="shared" si="45"/>
        <v>0</v>
      </c>
      <c r="BR123" s="11" t="b">
        <f t="shared" si="45"/>
        <v>0</v>
      </c>
      <c r="BS123" s="5" t="s">
        <v>1097</v>
      </c>
      <c r="BU123" s="11" t="b">
        <f t="shared" si="34"/>
        <v>1</v>
      </c>
      <c r="BV123" s="11" t="b">
        <f t="shared" si="35"/>
        <v>0</v>
      </c>
      <c r="BW123" s="11" t="b">
        <f t="shared" si="47"/>
        <v>0</v>
      </c>
      <c r="BX123" s="11" t="b">
        <f t="shared" si="47"/>
        <v>0</v>
      </c>
      <c r="BY123" s="11" t="b">
        <f t="shared" si="47"/>
        <v>0</v>
      </c>
      <c r="BZ123" s="11" t="b">
        <f t="shared" si="47"/>
        <v>0</v>
      </c>
      <c r="CA123" s="11" t="b">
        <f t="shared" si="47"/>
        <v>0</v>
      </c>
      <c r="CB123" s="11" t="b">
        <f t="shared" si="47"/>
        <v>0</v>
      </c>
      <c r="CC123" s="11" t="b">
        <f t="shared" si="47"/>
        <v>0</v>
      </c>
      <c r="CD123" s="11" t="b">
        <f t="shared" si="47"/>
        <v>0</v>
      </c>
      <c r="CE123" s="11" t="b">
        <f t="shared" si="47"/>
        <v>0</v>
      </c>
      <c r="CF123" s="11" t="b">
        <f t="shared" si="47"/>
        <v>0</v>
      </c>
      <c r="CG123" s="11" t="b">
        <f t="shared" si="47"/>
        <v>0</v>
      </c>
      <c r="CH123" s="11" t="b">
        <f t="shared" si="47"/>
        <v>1</v>
      </c>
      <c r="CI123" s="11" t="b">
        <f t="shared" si="47"/>
        <v>0</v>
      </c>
      <c r="CJ123" s="11" t="b">
        <f t="shared" si="46"/>
        <v>0</v>
      </c>
      <c r="CK123" s="11" t="b">
        <f t="shared" si="37"/>
        <v>0</v>
      </c>
      <c r="CL123" s="11" t="b">
        <f t="shared" si="36"/>
        <v>0</v>
      </c>
      <c r="CM123" t="s">
        <v>92</v>
      </c>
    </row>
    <row r="124" spans="1:91">
      <c r="A124" t="s">
        <v>905</v>
      </c>
      <c r="B124" t="s">
        <v>906</v>
      </c>
      <c r="C124" t="s">
        <v>802</v>
      </c>
      <c r="D124" t="s">
        <v>70</v>
      </c>
      <c r="E124" t="s">
        <v>82</v>
      </c>
      <c r="F124" t="s">
        <v>83</v>
      </c>
      <c r="G124" t="s">
        <v>96</v>
      </c>
      <c r="H124" t="s">
        <v>125</v>
      </c>
      <c r="I124" t="str">
        <f t="shared" si="30"/>
        <v>United Kingdom</v>
      </c>
      <c r="J124" t="s">
        <v>74</v>
      </c>
      <c r="K124" t="s">
        <v>98</v>
      </c>
      <c r="L124">
        <v>1</v>
      </c>
      <c r="M124">
        <v>5</v>
      </c>
      <c r="N124">
        <v>0</v>
      </c>
      <c r="O124">
        <v>2</v>
      </c>
      <c r="P124">
        <v>3</v>
      </c>
      <c r="Q124">
        <v>3</v>
      </c>
      <c r="R124">
        <v>5</v>
      </c>
      <c r="S124">
        <v>1</v>
      </c>
      <c r="T124">
        <v>2</v>
      </c>
      <c r="V124">
        <v>6</v>
      </c>
      <c r="W124">
        <v>4</v>
      </c>
      <c r="X124">
        <v>5</v>
      </c>
      <c r="Y124">
        <v>6</v>
      </c>
      <c r="Z124">
        <v>5</v>
      </c>
      <c r="AA124">
        <v>6</v>
      </c>
      <c r="AB124">
        <v>5</v>
      </c>
      <c r="AC124">
        <v>0</v>
      </c>
      <c r="AD124">
        <v>6</v>
      </c>
      <c r="AE124" s="35">
        <v>1</v>
      </c>
      <c r="AF124">
        <v>6</v>
      </c>
      <c r="AG124">
        <v>6</v>
      </c>
      <c r="AH124">
        <v>0</v>
      </c>
      <c r="AI124">
        <v>6</v>
      </c>
      <c r="AJ124">
        <v>1</v>
      </c>
      <c r="AK124">
        <v>5</v>
      </c>
      <c r="AL124">
        <v>3</v>
      </c>
      <c r="AM124">
        <v>0</v>
      </c>
      <c r="AN124">
        <v>0</v>
      </c>
      <c r="AO124">
        <v>0</v>
      </c>
      <c r="AP124">
        <v>0</v>
      </c>
      <c r="AQ124">
        <v>0</v>
      </c>
      <c r="AR124">
        <v>6</v>
      </c>
      <c r="AS124">
        <v>5</v>
      </c>
      <c r="AT124">
        <f t="shared" si="42"/>
        <v>3.5</v>
      </c>
      <c r="AU124">
        <f t="shared" si="31"/>
        <v>1</v>
      </c>
      <c r="AV124">
        <f t="shared" si="43"/>
        <v>5.375</v>
      </c>
      <c r="AW124">
        <f t="shared" si="32"/>
        <v>1</v>
      </c>
      <c r="AX124" t="s">
        <v>282</v>
      </c>
      <c r="AY124" t="s">
        <v>907</v>
      </c>
      <c r="AZ124" t="s">
        <v>908</v>
      </c>
      <c r="BA124">
        <v>0</v>
      </c>
      <c r="BB124">
        <v>1</v>
      </c>
      <c r="BC124">
        <f t="shared" si="48"/>
        <v>1</v>
      </c>
      <c r="BD124">
        <v>2</v>
      </c>
      <c r="BE124">
        <v>5</v>
      </c>
      <c r="BF124">
        <f t="shared" si="33"/>
        <v>1</v>
      </c>
      <c r="BG124" t="s">
        <v>909</v>
      </c>
      <c r="BH124" t="s">
        <v>601</v>
      </c>
      <c r="BI124" s="1">
        <v>4.9537037037037041E-3</v>
      </c>
      <c r="BJ124" t="s">
        <v>910</v>
      </c>
      <c r="BK124" s="5" t="s">
        <v>1051</v>
      </c>
      <c r="BL124" s="5" t="s">
        <v>1159</v>
      </c>
      <c r="BM124" s="11" t="b">
        <f t="shared" si="49"/>
        <v>0</v>
      </c>
      <c r="BN124" s="11" t="b">
        <f t="shared" si="49"/>
        <v>0</v>
      </c>
      <c r="BO124" s="11" t="b">
        <f t="shared" si="49"/>
        <v>1</v>
      </c>
      <c r="BP124" s="11" t="b">
        <f t="shared" si="49"/>
        <v>0</v>
      </c>
      <c r="BQ124" s="11" t="b">
        <f t="shared" ref="BQ124:BR143" si="50">ISNUMBER(SEARCH(BQ$2,$BL124))</f>
        <v>0</v>
      </c>
      <c r="BR124" s="11" t="b">
        <f t="shared" si="50"/>
        <v>0</v>
      </c>
      <c r="BS124" s="5" t="s">
        <v>1047</v>
      </c>
      <c r="BT124" s="5" t="s">
        <v>1073</v>
      </c>
      <c r="BU124" s="11" t="b">
        <f t="shared" si="34"/>
        <v>0</v>
      </c>
      <c r="BV124" s="11" t="b">
        <f t="shared" si="35"/>
        <v>0</v>
      </c>
      <c r="BW124" s="11" t="b">
        <f t="shared" si="47"/>
        <v>1</v>
      </c>
      <c r="BX124" s="11" t="b">
        <f t="shared" si="47"/>
        <v>0</v>
      </c>
      <c r="BY124" s="11" t="b">
        <f t="shared" si="47"/>
        <v>0</v>
      </c>
      <c r="BZ124" s="11" t="b">
        <f t="shared" si="47"/>
        <v>0</v>
      </c>
      <c r="CA124" s="11" t="b">
        <f t="shared" si="47"/>
        <v>0</v>
      </c>
      <c r="CB124" s="11" t="b">
        <f t="shared" si="47"/>
        <v>0</v>
      </c>
      <c r="CC124" s="11" t="b">
        <f t="shared" si="47"/>
        <v>0</v>
      </c>
      <c r="CD124" s="11" t="b">
        <f t="shared" si="47"/>
        <v>0</v>
      </c>
      <c r="CE124" s="11" t="b">
        <f t="shared" si="47"/>
        <v>0</v>
      </c>
      <c r="CF124" s="11" t="b">
        <f t="shared" si="47"/>
        <v>0</v>
      </c>
      <c r="CG124" s="11" t="b">
        <f t="shared" si="47"/>
        <v>0</v>
      </c>
      <c r="CH124" s="11" t="b">
        <f t="shared" si="47"/>
        <v>0</v>
      </c>
      <c r="CI124" s="11" t="b">
        <f t="shared" si="47"/>
        <v>0</v>
      </c>
      <c r="CJ124" s="11" t="b">
        <f t="shared" si="46"/>
        <v>0</v>
      </c>
      <c r="CK124" s="11" t="b">
        <f t="shared" si="37"/>
        <v>1</v>
      </c>
      <c r="CL124" s="11" t="b">
        <f t="shared" si="36"/>
        <v>0</v>
      </c>
    </row>
    <row r="125" spans="1:91">
      <c r="A125" t="s">
        <v>911</v>
      </c>
      <c r="B125" t="s">
        <v>912</v>
      </c>
      <c r="C125" t="s">
        <v>802</v>
      </c>
      <c r="D125" t="s">
        <v>81</v>
      </c>
      <c r="E125" t="s">
        <v>82</v>
      </c>
      <c r="F125" t="s">
        <v>83</v>
      </c>
      <c r="G125" t="s">
        <v>96</v>
      </c>
      <c r="H125" t="s">
        <v>109</v>
      </c>
      <c r="I125" t="str">
        <f t="shared" si="30"/>
        <v>UK</v>
      </c>
      <c r="J125" t="s">
        <v>74</v>
      </c>
      <c r="K125" t="s">
        <v>98</v>
      </c>
      <c r="L125">
        <v>5</v>
      </c>
      <c r="M125">
        <v>4</v>
      </c>
      <c r="N125">
        <v>4</v>
      </c>
      <c r="O125">
        <v>2</v>
      </c>
      <c r="P125">
        <v>5</v>
      </c>
      <c r="Q125">
        <v>4</v>
      </c>
      <c r="R125">
        <v>5</v>
      </c>
      <c r="S125">
        <v>1</v>
      </c>
      <c r="T125">
        <v>2</v>
      </c>
      <c r="V125">
        <v>4</v>
      </c>
      <c r="W125">
        <v>5</v>
      </c>
      <c r="X125">
        <v>4</v>
      </c>
      <c r="Y125">
        <v>6</v>
      </c>
      <c r="Z125">
        <v>5</v>
      </c>
      <c r="AA125">
        <v>5</v>
      </c>
      <c r="AB125">
        <v>4</v>
      </c>
      <c r="AC125">
        <v>4</v>
      </c>
      <c r="AD125">
        <v>2</v>
      </c>
      <c r="AE125" s="35">
        <v>5</v>
      </c>
      <c r="AF125">
        <v>5</v>
      </c>
      <c r="AG125">
        <v>5</v>
      </c>
      <c r="AH125">
        <v>4</v>
      </c>
      <c r="AI125">
        <v>5</v>
      </c>
      <c r="AJ125">
        <v>5</v>
      </c>
      <c r="AK125">
        <v>5</v>
      </c>
      <c r="AL125">
        <v>5</v>
      </c>
      <c r="AM125">
        <v>5</v>
      </c>
      <c r="AN125">
        <v>5</v>
      </c>
      <c r="AO125">
        <v>5</v>
      </c>
      <c r="AP125">
        <v>5</v>
      </c>
      <c r="AQ125">
        <v>5</v>
      </c>
      <c r="AR125">
        <v>6</v>
      </c>
      <c r="AS125">
        <v>5</v>
      </c>
      <c r="AT125">
        <f t="shared" si="42"/>
        <v>4.875</v>
      </c>
      <c r="AU125">
        <f t="shared" si="31"/>
        <v>1</v>
      </c>
      <c r="AV125">
        <f t="shared" si="43"/>
        <v>4.375</v>
      </c>
      <c r="AW125">
        <f t="shared" si="32"/>
        <v>1</v>
      </c>
      <c r="AX125" t="s">
        <v>282</v>
      </c>
      <c r="AY125" t="s">
        <v>451</v>
      </c>
      <c r="AZ125" t="s">
        <v>646</v>
      </c>
      <c r="BA125">
        <v>3</v>
      </c>
      <c r="BC125">
        <f t="shared" si="48"/>
        <v>3</v>
      </c>
      <c r="BD125">
        <v>2</v>
      </c>
      <c r="BE125">
        <v>5</v>
      </c>
      <c r="BF125">
        <f t="shared" si="33"/>
        <v>1</v>
      </c>
      <c r="BG125" t="s">
        <v>600</v>
      </c>
      <c r="BH125" t="s">
        <v>601</v>
      </c>
      <c r="BI125" s="1">
        <v>5.7754629629629623E-3</v>
      </c>
      <c r="BJ125" t="s">
        <v>913</v>
      </c>
      <c r="BK125" s="5" t="s">
        <v>1051</v>
      </c>
      <c r="BL125" s="5" t="s">
        <v>1145</v>
      </c>
      <c r="BM125" s="11" t="b">
        <f t="shared" si="49"/>
        <v>0</v>
      </c>
      <c r="BN125" s="11" t="b">
        <f t="shared" si="49"/>
        <v>0</v>
      </c>
      <c r="BO125" s="11" t="b">
        <f t="shared" si="49"/>
        <v>0</v>
      </c>
      <c r="BP125" s="11" t="b">
        <f t="shared" si="49"/>
        <v>0</v>
      </c>
      <c r="BQ125" s="11" t="b">
        <f t="shared" si="50"/>
        <v>0</v>
      </c>
      <c r="BR125" s="11" t="b">
        <f t="shared" si="50"/>
        <v>0</v>
      </c>
      <c r="BS125" s="5" t="s">
        <v>1064</v>
      </c>
      <c r="BT125" s="5" t="s">
        <v>1098</v>
      </c>
      <c r="BU125" s="11" t="b">
        <f t="shared" si="34"/>
        <v>0</v>
      </c>
      <c r="BV125" s="11" t="b">
        <f t="shared" si="35"/>
        <v>1</v>
      </c>
      <c r="BW125" s="11" t="b">
        <f t="shared" si="47"/>
        <v>1</v>
      </c>
      <c r="BX125" s="11" t="b">
        <f t="shared" si="47"/>
        <v>0</v>
      </c>
      <c r="BY125" s="11" t="b">
        <f t="shared" si="47"/>
        <v>0</v>
      </c>
      <c r="BZ125" s="11" t="b">
        <f t="shared" si="47"/>
        <v>0</v>
      </c>
      <c r="CA125" s="11" t="b">
        <f t="shared" si="47"/>
        <v>0</v>
      </c>
      <c r="CB125" s="11" t="b">
        <f t="shared" si="47"/>
        <v>0</v>
      </c>
      <c r="CC125" s="11" t="b">
        <f t="shared" si="47"/>
        <v>0</v>
      </c>
      <c r="CD125" s="11" t="b">
        <f t="shared" si="47"/>
        <v>0</v>
      </c>
      <c r="CE125" s="11" t="b">
        <f t="shared" si="47"/>
        <v>0</v>
      </c>
      <c r="CF125" s="11" t="b">
        <f t="shared" si="47"/>
        <v>0</v>
      </c>
      <c r="CG125" s="11" t="b">
        <f t="shared" si="47"/>
        <v>0</v>
      </c>
      <c r="CH125" s="11" t="b">
        <f t="shared" si="47"/>
        <v>0</v>
      </c>
      <c r="CI125" s="11" t="b">
        <f t="shared" si="47"/>
        <v>0</v>
      </c>
      <c r="CJ125" s="11" t="b">
        <f t="shared" si="46"/>
        <v>0</v>
      </c>
      <c r="CK125" s="11" t="b">
        <f t="shared" si="37"/>
        <v>0</v>
      </c>
      <c r="CL125" s="11" t="b">
        <f t="shared" si="36"/>
        <v>0</v>
      </c>
      <c r="CM125" t="s">
        <v>914</v>
      </c>
    </row>
    <row r="126" spans="1:91">
      <c r="A126" t="s">
        <v>915</v>
      </c>
      <c r="B126" t="s">
        <v>916</v>
      </c>
      <c r="C126" t="s">
        <v>802</v>
      </c>
      <c r="D126" t="s">
        <v>54</v>
      </c>
      <c r="E126" t="s">
        <v>55</v>
      </c>
      <c r="F126" t="s">
        <v>56</v>
      </c>
      <c r="G126" t="s">
        <v>124</v>
      </c>
      <c r="H126" t="s">
        <v>58</v>
      </c>
      <c r="I126" t="str">
        <f t="shared" si="30"/>
        <v>Portugal</v>
      </c>
      <c r="J126" t="s">
        <v>59</v>
      </c>
      <c r="K126" t="s">
        <v>60</v>
      </c>
      <c r="L126">
        <v>0</v>
      </c>
      <c r="M126">
        <v>5</v>
      </c>
      <c r="N126">
        <v>3</v>
      </c>
      <c r="O126">
        <v>5</v>
      </c>
      <c r="P126">
        <v>0</v>
      </c>
      <c r="Q126">
        <v>3</v>
      </c>
      <c r="R126">
        <v>3</v>
      </c>
      <c r="S126">
        <v>0</v>
      </c>
      <c r="U126">
        <v>5</v>
      </c>
      <c r="V126">
        <v>6</v>
      </c>
      <c r="W126">
        <v>6</v>
      </c>
      <c r="X126">
        <v>6</v>
      </c>
      <c r="Y126">
        <v>6</v>
      </c>
      <c r="Z126">
        <v>6</v>
      </c>
      <c r="AA126">
        <v>6</v>
      </c>
      <c r="AB126">
        <v>6</v>
      </c>
      <c r="AC126">
        <v>0</v>
      </c>
      <c r="AD126">
        <v>6</v>
      </c>
      <c r="AE126" s="35">
        <v>6</v>
      </c>
      <c r="AF126">
        <v>6</v>
      </c>
      <c r="AG126">
        <v>6</v>
      </c>
      <c r="AH126">
        <v>6</v>
      </c>
      <c r="AI126">
        <v>6</v>
      </c>
      <c r="AJ126">
        <v>6</v>
      </c>
      <c r="AK126">
        <v>6</v>
      </c>
      <c r="AL126">
        <v>6</v>
      </c>
      <c r="AM126">
        <v>6</v>
      </c>
      <c r="AN126">
        <v>6</v>
      </c>
      <c r="AO126">
        <v>6</v>
      </c>
      <c r="AP126">
        <v>6</v>
      </c>
      <c r="AQ126">
        <v>6</v>
      </c>
      <c r="AR126">
        <v>6</v>
      </c>
      <c r="AS126">
        <v>6</v>
      </c>
      <c r="AT126">
        <f t="shared" si="42"/>
        <v>6</v>
      </c>
      <c r="AU126">
        <f t="shared" si="31"/>
        <v>1</v>
      </c>
      <c r="AV126">
        <f t="shared" si="43"/>
        <v>6</v>
      </c>
      <c r="AW126">
        <f t="shared" si="32"/>
        <v>1</v>
      </c>
      <c r="AX126" t="s">
        <v>341</v>
      </c>
      <c r="AY126" t="s">
        <v>917</v>
      </c>
      <c r="AZ126" t="s">
        <v>918</v>
      </c>
      <c r="BA126">
        <v>1</v>
      </c>
      <c r="BC126">
        <f t="shared" si="48"/>
        <v>1</v>
      </c>
      <c r="BD126">
        <v>1</v>
      </c>
      <c r="BE126">
        <v>1</v>
      </c>
      <c r="BF126">
        <f t="shared" si="33"/>
        <v>0</v>
      </c>
      <c r="BG126" t="s">
        <v>919</v>
      </c>
      <c r="BH126" t="s">
        <v>920</v>
      </c>
      <c r="BI126" s="1">
        <v>2.7777777777777779E-3</v>
      </c>
      <c r="BJ126" t="s">
        <v>921</v>
      </c>
      <c r="BK126" s="5" t="s">
        <v>736</v>
      </c>
      <c r="BL126" s="5" t="s">
        <v>1152</v>
      </c>
      <c r="BM126" s="11" t="b">
        <f t="shared" si="49"/>
        <v>0</v>
      </c>
      <c r="BN126" s="11" t="b">
        <f t="shared" si="49"/>
        <v>0</v>
      </c>
      <c r="BO126" s="11" t="b">
        <f t="shared" si="49"/>
        <v>0</v>
      </c>
      <c r="BP126" s="11" t="b">
        <f t="shared" si="49"/>
        <v>0</v>
      </c>
      <c r="BQ126" s="11" t="b">
        <f t="shared" si="50"/>
        <v>0</v>
      </c>
      <c r="BR126" s="11" t="b">
        <f t="shared" si="50"/>
        <v>0</v>
      </c>
      <c r="BU126" s="11" t="b">
        <f t="shared" si="34"/>
        <v>0</v>
      </c>
      <c r="BV126" s="11" t="b">
        <f t="shared" si="35"/>
        <v>0</v>
      </c>
      <c r="BW126" s="11" t="b">
        <f t="shared" si="47"/>
        <v>0</v>
      </c>
      <c r="BX126" s="11" t="b">
        <f t="shared" si="47"/>
        <v>0</v>
      </c>
      <c r="BY126" s="11" t="b">
        <f t="shared" si="47"/>
        <v>0</v>
      </c>
      <c r="BZ126" s="11" t="b">
        <f t="shared" si="47"/>
        <v>0</v>
      </c>
      <c r="CA126" s="11" t="b">
        <f t="shared" si="47"/>
        <v>0</v>
      </c>
      <c r="CB126" s="11" t="b">
        <f t="shared" si="47"/>
        <v>0</v>
      </c>
      <c r="CC126" s="11" t="b">
        <f t="shared" si="47"/>
        <v>0</v>
      </c>
      <c r="CD126" s="11" t="b">
        <f t="shared" si="47"/>
        <v>0</v>
      </c>
      <c r="CE126" s="11" t="b">
        <f t="shared" si="47"/>
        <v>0</v>
      </c>
      <c r="CF126" s="11" t="b">
        <f t="shared" si="47"/>
        <v>0</v>
      </c>
      <c r="CG126" s="11" t="b">
        <f t="shared" si="47"/>
        <v>0</v>
      </c>
      <c r="CH126" s="11" t="b">
        <f t="shared" si="47"/>
        <v>0</v>
      </c>
      <c r="CI126" s="11" t="b">
        <f t="shared" si="47"/>
        <v>0</v>
      </c>
      <c r="CJ126" s="11" t="b">
        <f t="shared" si="46"/>
        <v>0</v>
      </c>
      <c r="CK126" s="11" t="b">
        <f t="shared" si="37"/>
        <v>0</v>
      </c>
      <c r="CL126" s="11" t="b">
        <f t="shared" si="36"/>
        <v>0</v>
      </c>
      <c r="CM126" t="s">
        <v>922</v>
      </c>
    </row>
    <row r="127" spans="1:91">
      <c r="A127" t="s">
        <v>923</v>
      </c>
      <c r="B127" t="s">
        <v>924</v>
      </c>
      <c r="C127" t="s">
        <v>802</v>
      </c>
      <c r="D127" t="s">
        <v>54</v>
      </c>
      <c r="E127" t="s">
        <v>144</v>
      </c>
      <c r="F127" t="s">
        <v>222</v>
      </c>
      <c r="G127" t="s">
        <v>96</v>
      </c>
      <c r="H127" t="s">
        <v>109</v>
      </c>
      <c r="I127" t="str">
        <f t="shared" si="30"/>
        <v>UK</v>
      </c>
      <c r="J127" t="s">
        <v>74</v>
      </c>
      <c r="K127" t="s">
        <v>98</v>
      </c>
      <c r="L127">
        <v>2</v>
      </c>
      <c r="M127">
        <v>3</v>
      </c>
      <c r="N127">
        <v>3</v>
      </c>
      <c r="O127">
        <v>3</v>
      </c>
      <c r="P127">
        <v>3</v>
      </c>
      <c r="Q127">
        <v>3</v>
      </c>
      <c r="R127">
        <v>1</v>
      </c>
      <c r="S127">
        <v>1</v>
      </c>
      <c r="T127">
        <v>2</v>
      </c>
      <c r="V127">
        <v>4</v>
      </c>
      <c r="W127">
        <v>4</v>
      </c>
      <c r="X127">
        <v>3</v>
      </c>
      <c r="Y127">
        <v>4</v>
      </c>
      <c r="Z127">
        <v>4</v>
      </c>
      <c r="AA127">
        <v>4</v>
      </c>
      <c r="AB127">
        <v>4</v>
      </c>
      <c r="AC127">
        <v>2</v>
      </c>
      <c r="AD127">
        <v>4</v>
      </c>
      <c r="AE127" s="35">
        <v>5</v>
      </c>
      <c r="AF127">
        <v>5</v>
      </c>
      <c r="AG127">
        <v>1</v>
      </c>
      <c r="AH127">
        <v>4</v>
      </c>
      <c r="AI127">
        <v>4</v>
      </c>
      <c r="AJ127">
        <v>4</v>
      </c>
      <c r="AK127">
        <v>4</v>
      </c>
      <c r="AL127">
        <v>4</v>
      </c>
      <c r="AM127">
        <v>1</v>
      </c>
      <c r="AN127">
        <v>1</v>
      </c>
      <c r="AO127">
        <v>1</v>
      </c>
      <c r="AP127">
        <v>1</v>
      </c>
      <c r="AQ127">
        <v>1</v>
      </c>
      <c r="AR127">
        <v>6</v>
      </c>
      <c r="AS127">
        <v>4</v>
      </c>
      <c r="AT127">
        <f t="shared" si="42"/>
        <v>3.875</v>
      </c>
      <c r="AU127">
        <f t="shared" si="31"/>
        <v>1</v>
      </c>
      <c r="AV127">
        <f t="shared" si="43"/>
        <v>3.875</v>
      </c>
      <c r="AW127">
        <f t="shared" si="32"/>
        <v>1</v>
      </c>
      <c r="AX127" t="s">
        <v>61</v>
      </c>
      <c r="AY127" t="s">
        <v>298</v>
      </c>
      <c r="AZ127" t="s">
        <v>925</v>
      </c>
      <c r="BA127">
        <v>0</v>
      </c>
      <c r="BB127">
        <v>0</v>
      </c>
      <c r="BC127">
        <f t="shared" si="48"/>
        <v>0</v>
      </c>
      <c r="BD127">
        <v>1</v>
      </c>
      <c r="BE127">
        <v>1</v>
      </c>
      <c r="BF127">
        <f t="shared" si="33"/>
        <v>0</v>
      </c>
      <c r="BG127" t="s">
        <v>181</v>
      </c>
      <c r="BH127" t="s">
        <v>65</v>
      </c>
      <c r="BI127" s="1">
        <v>2.2569444444444447E-3</v>
      </c>
      <c r="BJ127" t="s">
        <v>926</v>
      </c>
      <c r="BK127" s="5" t="s">
        <v>1042</v>
      </c>
      <c r="BM127" s="11" t="b">
        <f t="shared" si="49"/>
        <v>0</v>
      </c>
      <c r="BN127" s="11" t="b">
        <f t="shared" si="49"/>
        <v>0</v>
      </c>
      <c r="BO127" s="11" t="b">
        <f t="shared" si="49"/>
        <v>0</v>
      </c>
      <c r="BP127" s="11" t="b">
        <f t="shared" si="49"/>
        <v>0</v>
      </c>
      <c r="BQ127" s="11" t="b">
        <f t="shared" si="50"/>
        <v>0</v>
      </c>
      <c r="BR127" s="11" t="b">
        <f t="shared" si="50"/>
        <v>0</v>
      </c>
      <c r="BS127" s="5" t="s">
        <v>1061</v>
      </c>
      <c r="BT127" s="5" t="s">
        <v>1123</v>
      </c>
      <c r="BU127" s="11" t="b">
        <f t="shared" si="34"/>
        <v>0</v>
      </c>
      <c r="BV127" s="11" t="b">
        <f t="shared" si="35"/>
        <v>1</v>
      </c>
      <c r="BW127" s="11" t="b">
        <f t="shared" si="47"/>
        <v>1</v>
      </c>
      <c r="BX127" s="11" t="b">
        <f t="shared" si="47"/>
        <v>0</v>
      </c>
      <c r="BY127" s="11" t="b">
        <f t="shared" si="47"/>
        <v>0</v>
      </c>
      <c r="BZ127" s="11" t="b">
        <f t="shared" si="47"/>
        <v>0</v>
      </c>
      <c r="CA127" s="11" t="b">
        <f t="shared" si="47"/>
        <v>0</v>
      </c>
      <c r="CB127" s="11" t="b">
        <f t="shared" si="47"/>
        <v>0</v>
      </c>
      <c r="CC127" s="11" t="b">
        <f t="shared" si="47"/>
        <v>0</v>
      </c>
      <c r="CD127" s="11" t="b">
        <f t="shared" si="47"/>
        <v>0</v>
      </c>
      <c r="CE127" s="11" t="b">
        <f t="shared" si="47"/>
        <v>0</v>
      </c>
      <c r="CF127" s="11" t="b">
        <f t="shared" si="47"/>
        <v>0</v>
      </c>
      <c r="CG127" s="11" t="b">
        <f t="shared" si="47"/>
        <v>0</v>
      </c>
      <c r="CH127" s="11" t="b">
        <f t="shared" si="47"/>
        <v>0</v>
      </c>
      <c r="CI127" s="11" t="b">
        <f t="shared" si="47"/>
        <v>0</v>
      </c>
      <c r="CJ127" s="11" t="b">
        <f t="shared" si="46"/>
        <v>0</v>
      </c>
      <c r="CK127" s="11" t="b">
        <f t="shared" si="37"/>
        <v>0</v>
      </c>
      <c r="CL127" s="11" t="b">
        <f t="shared" si="36"/>
        <v>0</v>
      </c>
    </row>
    <row r="128" spans="1:91">
      <c r="A128" t="s">
        <v>927</v>
      </c>
      <c r="B128" t="s">
        <v>928</v>
      </c>
      <c r="C128" t="s">
        <v>802</v>
      </c>
      <c r="D128" t="s">
        <v>70</v>
      </c>
      <c r="E128" t="s">
        <v>71</v>
      </c>
      <c r="F128" t="s">
        <v>56</v>
      </c>
      <c r="G128" t="s">
        <v>124</v>
      </c>
      <c r="H128" t="s">
        <v>640</v>
      </c>
      <c r="I128" t="str">
        <f t="shared" si="30"/>
        <v>Latvia</v>
      </c>
      <c r="J128" t="s">
        <v>74</v>
      </c>
      <c r="K128" t="s">
        <v>85</v>
      </c>
      <c r="L128">
        <v>3</v>
      </c>
      <c r="M128">
        <v>3</v>
      </c>
      <c r="N128">
        <v>2</v>
      </c>
      <c r="O128">
        <v>3</v>
      </c>
      <c r="P128">
        <v>2</v>
      </c>
      <c r="Q128">
        <v>4</v>
      </c>
      <c r="R128">
        <v>2</v>
      </c>
      <c r="S128">
        <v>0</v>
      </c>
      <c r="U128">
        <v>4</v>
      </c>
      <c r="V128">
        <v>2</v>
      </c>
      <c r="W128">
        <v>2</v>
      </c>
      <c r="X128">
        <v>3</v>
      </c>
      <c r="Y128">
        <v>3</v>
      </c>
      <c r="Z128">
        <v>3</v>
      </c>
      <c r="AA128">
        <v>4</v>
      </c>
      <c r="AB128">
        <v>2</v>
      </c>
      <c r="AC128">
        <v>1</v>
      </c>
      <c r="AD128">
        <v>5</v>
      </c>
      <c r="AE128" s="35">
        <v>2</v>
      </c>
      <c r="AF128">
        <v>3</v>
      </c>
      <c r="AG128">
        <v>1</v>
      </c>
      <c r="AH128">
        <v>1</v>
      </c>
      <c r="AI128">
        <v>4</v>
      </c>
      <c r="AJ128">
        <v>1</v>
      </c>
      <c r="AK128">
        <v>1</v>
      </c>
      <c r="AL128">
        <v>2</v>
      </c>
      <c r="AM128">
        <v>1</v>
      </c>
      <c r="AN128">
        <v>2</v>
      </c>
      <c r="AO128">
        <v>3</v>
      </c>
      <c r="AP128">
        <v>1</v>
      </c>
      <c r="AQ128">
        <v>1</v>
      </c>
      <c r="AR128">
        <v>6</v>
      </c>
      <c r="AS128">
        <v>4</v>
      </c>
      <c r="AT128">
        <f t="shared" si="42"/>
        <v>1.875</v>
      </c>
      <c r="AU128">
        <f t="shared" si="31"/>
        <v>0</v>
      </c>
      <c r="AV128">
        <f t="shared" si="43"/>
        <v>3</v>
      </c>
      <c r="AW128">
        <f t="shared" si="32"/>
        <v>0</v>
      </c>
      <c r="AX128" t="s">
        <v>297</v>
      </c>
      <c r="AY128" t="s">
        <v>186</v>
      </c>
      <c r="AZ128" t="s">
        <v>929</v>
      </c>
      <c r="BA128">
        <v>1</v>
      </c>
      <c r="BC128">
        <f t="shared" si="48"/>
        <v>1</v>
      </c>
      <c r="BD128">
        <v>2</v>
      </c>
      <c r="BE128">
        <v>5</v>
      </c>
      <c r="BF128">
        <f t="shared" si="33"/>
        <v>1</v>
      </c>
      <c r="BG128" t="s">
        <v>930</v>
      </c>
      <c r="BH128" t="s">
        <v>931</v>
      </c>
      <c r="BI128" s="1">
        <v>1.577546296296296E-2</v>
      </c>
      <c r="BJ128" t="s">
        <v>932</v>
      </c>
      <c r="BK128" s="5" t="s">
        <v>1042</v>
      </c>
      <c r="BM128" s="11" t="b">
        <f t="shared" si="49"/>
        <v>0</v>
      </c>
      <c r="BN128" s="11" t="b">
        <f t="shared" si="49"/>
        <v>0</v>
      </c>
      <c r="BO128" s="11" t="b">
        <f t="shared" si="49"/>
        <v>0</v>
      </c>
      <c r="BP128" s="11" t="b">
        <f t="shared" si="49"/>
        <v>0</v>
      </c>
      <c r="BQ128" s="11" t="b">
        <f t="shared" si="50"/>
        <v>0</v>
      </c>
      <c r="BR128" s="11" t="b">
        <f t="shared" si="50"/>
        <v>0</v>
      </c>
      <c r="BS128" s="5" t="s">
        <v>1065</v>
      </c>
      <c r="BU128" s="11" t="b">
        <f t="shared" si="34"/>
        <v>0</v>
      </c>
      <c r="BV128" s="11" t="b">
        <f t="shared" si="35"/>
        <v>0</v>
      </c>
      <c r="BW128" s="11" t="b">
        <f t="shared" si="47"/>
        <v>0</v>
      </c>
      <c r="BX128" s="11" t="b">
        <f t="shared" si="47"/>
        <v>0</v>
      </c>
      <c r="BY128" s="11" t="b">
        <f t="shared" si="47"/>
        <v>0</v>
      </c>
      <c r="BZ128" s="11" t="b">
        <f t="shared" si="47"/>
        <v>0</v>
      </c>
      <c r="CA128" s="11" t="b">
        <f t="shared" si="47"/>
        <v>0</v>
      </c>
      <c r="CB128" s="11" t="b">
        <f t="shared" si="47"/>
        <v>0</v>
      </c>
      <c r="CC128" s="11" t="b">
        <f t="shared" si="47"/>
        <v>0</v>
      </c>
      <c r="CD128" s="11" t="b">
        <f t="shared" si="47"/>
        <v>0</v>
      </c>
      <c r="CE128" s="11" t="b">
        <f t="shared" si="47"/>
        <v>0</v>
      </c>
      <c r="CF128" s="11" t="b">
        <f t="shared" si="47"/>
        <v>0</v>
      </c>
      <c r="CG128" s="11" t="b">
        <f t="shared" si="47"/>
        <v>0</v>
      </c>
      <c r="CH128" s="11" t="b">
        <f t="shared" si="47"/>
        <v>0</v>
      </c>
      <c r="CI128" s="11" t="b">
        <f t="shared" si="47"/>
        <v>0</v>
      </c>
      <c r="CJ128" s="11" t="b">
        <f t="shared" si="46"/>
        <v>1</v>
      </c>
      <c r="CK128" s="11" t="b">
        <f t="shared" si="37"/>
        <v>0</v>
      </c>
      <c r="CL128" s="11" t="b">
        <f t="shared" si="36"/>
        <v>0</v>
      </c>
      <c r="CM128" t="s">
        <v>933</v>
      </c>
    </row>
    <row r="129" spans="1:91">
      <c r="A129" t="s">
        <v>934</v>
      </c>
      <c r="B129" t="s">
        <v>935</v>
      </c>
      <c r="C129" t="s">
        <v>802</v>
      </c>
      <c r="D129" t="s">
        <v>54</v>
      </c>
      <c r="E129" t="s">
        <v>82</v>
      </c>
      <c r="F129" t="s">
        <v>83</v>
      </c>
      <c r="G129" t="s">
        <v>96</v>
      </c>
      <c r="H129" t="s">
        <v>58</v>
      </c>
      <c r="I129" t="str">
        <f t="shared" si="30"/>
        <v>Portugal</v>
      </c>
      <c r="J129" t="s">
        <v>74</v>
      </c>
      <c r="K129" t="s">
        <v>60</v>
      </c>
      <c r="L129">
        <v>3</v>
      </c>
      <c r="M129">
        <v>3</v>
      </c>
      <c r="N129">
        <v>3</v>
      </c>
      <c r="O129">
        <v>2</v>
      </c>
      <c r="P129">
        <v>4</v>
      </c>
      <c r="Q129">
        <v>5</v>
      </c>
      <c r="R129">
        <v>4</v>
      </c>
      <c r="S129">
        <v>0</v>
      </c>
      <c r="U129">
        <v>5</v>
      </c>
      <c r="V129">
        <v>5</v>
      </c>
      <c r="W129">
        <v>5</v>
      </c>
      <c r="X129">
        <v>4</v>
      </c>
      <c r="Y129">
        <v>5</v>
      </c>
      <c r="Z129">
        <v>5</v>
      </c>
      <c r="AA129">
        <v>5</v>
      </c>
      <c r="AB129">
        <v>4</v>
      </c>
      <c r="AC129">
        <v>4</v>
      </c>
      <c r="AD129">
        <v>2</v>
      </c>
      <c r="AE129" s="35">
        <v>6</v>
      </c>
      <c r="AF129">
        <v>4</v>
      </c>
      <c r="AG129">
        <v>4</v>
      </c>
      <c r="AH129">
        <v>4</v>
      </c>
      <c r="AI129">
        <v>6</v>
      </c>
      <c r="AJ129">
        <v>6</v>
      </c>
      <c r="AK129">
        <v>5</v>
      </c>
      <c r="AL129">
        <v>5</v>
      </c>
      <c r="AM129">
        <v>4</v>
      </c>
      <c r="AN129">
        <v>5</v>
      </c>
      <c r="AO129">
        <v>4</v>
      </c>
      <c r="AP129">
        <v>4</v>
      </c>
      <c r="AQ129">
        <v>4</v>
      </c>
      <c r="AR129">
        <v>6</v>
      </c>
      <c r="AS129">
        <v>5</v>
      </c>
      <c r="AT129">
        <f t="shared" si="42"/>
        <v>5</v>
      </c>
      <c r="AU129">
        <f t="shared" si="31"/>
        <v>1</v>
      </c>
      <c r="AV129">
        <f t="shared" si="43"/>
        <v>4.375</v>
      </c>
      <c r="AW129">
        <f t="shared" si="32"/>
        <v>1</v>
      </c>
      <c r="AX129" t="s">
        <v>61</v>
      </c>
      <c r="AY129" t="s">
        <v>110</v>
      </c>
      <c r="AZ129" t="s">
        <v>111</v>
      </c>
      <c r="BA129">
        <v>1</v>
      </c>
      <c r="BC129">
        <f t="shared" si="48"/>
        <v>1</v>
      </c>
      <c r="BD129">
        <v>1</v>
      </c>
      <c r="BE129">
        <v>3</v>
      </c>
      <c r="BF129">
        <f t="shared" si="33"/>
        <v>1</v>
      </c>
      <c r="BG129" t="s">
        <v>64</v>
      </c>
      <c r="BH129" t="s">
        <v>65</v>
      </c>
      <c r="BI129" s="1">
        <v>2.2106481481481478E-3</v>
      </c>
      <c r="BJ129" t="s">
        <v>936</v>
      </c>
      <c r="BK129" s="5" t="s">
        <v>736</v>
      </c>
      <c r="BL129" s="5" t="s">
        <v>1159</v>
      </c>
      <c r="BM129" s="11" t="b">
        <f t="shared" si="49"/>
        <v>0</v>
      </c>
      <c r="BN129" s="11" t="b">
        <f t="shared" si="49"/>
        <v>0</v>
      </c>
      <c r="BO129" s="11" t="b">
        <f t="shared" si="49"/>
        <v>1</v>
      </c>
      <c r="BP129" s="11" t="b">
        <f t="shared" si="49"/>
        <v>0</v>
      </c>
      <c r="BQ129" s="11" t="b">
        <f t="shared" si="50"/>
        <v>0</v>
      </c>
      <c r="BR129" s="11" t="b">
        <f t="shared" si="50"/>
        <v>0</v>
      </c>
      <c r="BU129" s="11" t="b">
        <f t="shared" si="34"/>
        <v>0</v>
      </c>
      <c r="BV129" s="11" t="b">
        <f t="shared" si="35"/>
        <v>0</v>
      </c>
      <c r="BW129" s="11" t="b">
        <f t="shared" si="47"/>
        <v>0</v>
      </c>
      <c r="BX129" s="11" t="b">
        <f t="shared" si="47"/>
        <v>0</v>
      </c>
      <c r="BY129" s="11" t="b">
        <f t="shared" si="47"/>
        <v>0</v>
      </c>
      <c r="BZ129" s="11" t="b">
        <f t="shared" si="47"/>
        <v>0</v>
      </c>
      <c r="CA129" s="11" t="b">
        <f t="shared" si="47"/>
        <v>0</v>
      </c>
      <c r="CB129" s="11" t="b">
        <f t="shared" si="47"/>
        <v>0</v>
      </c>
      <c r="CC129" s="11" t="b">
        <f t="shared" si="47"/>
        <v>0</v>
      </c>
      <c r="CD129" s="11" t="b">
        <f t="shared" si="47"/>
        <v>0</v>
      </c>
      <c r="CE129" s="11" t="b">
        <f t="shared" si="47"/>
        <v>0</v>
      </c>
      <c r="CF129" s="11" t="b">
        <f t="shared" si="47"/>
        <v>0</v>
      </c>
      <c r="CG129" s="11" t="b">
        <f t="shared" si="47"/>
        <v>0</v>
      </c>
      <c r="CH129" s="11" t="b">
        <f t="shared" si="47"/>
        <v>0</v>
      </c>
      <c r="CI129" s="11" t="b">
        <f t="shared" si="47"/>
        <v>0</v>
      </c>
      <c r="CJ129" s="11" t="b">
        <f t="shared" si="46"/>
        <v>0</v>
      </c>
      <c r="CK129" s="11" t="b">
        <f t="shared" si="37"/>
        <v>0</v>
      </c>
      <c r="CL129" s="11" t="b">
        <f t="shared" si="36"/>
        <v>0</v>
      </c>
    </row>
    <row r="130" spans="1:91">
      <c r="A130" t="s">
        <v>937</v>
      </c>
      <c r="B130" t="s">
        <v>938</v>
      </c>
      <c r="C130" t="s">
        <v>802</v>
      </c>
      <c r="D130" t="s">
        <v>54</v>
      </c>
      <c r="E130" t="s">
        <v>55</v>
      </c>
      <c r="F130" t="s">
        <v>56</v>
      </c>
      <c r="G130" t="s">
        <v>72</v>
      </c>
      <c r="H130" t="s">
        <v>58</v>
      </c>
      <c r="I130" t="str">
        <f t="shared" si="30"/>
        <v>Portugal</v>
      </c>
      <c r="J130" t="s">
        <v>59</v>
      </c>
      <c r="K130" t="s">
        <v>60</v>
      </c>
      <c r="L130">
        <v>2</v>
      </c>
      <c r="M130">
        <v>5</v>
      </c>
      <c r="N130">
        <v>4</v>
      </c>
      <c r="O130">
        <v>3</v>
      </c>
      <c r="P130">
        <v>6</v>
      </c>
      <c r="Q130">
        <v>5</v>
      </c>
      <c r="R130">
        <v>5</v>
      </c>
      <c r="S130">
        <v>0</v>
      </c>
      <c r="U130">
        <v>5</v>
      </c>
      <c r="V130">
        <v>4</v>
      </c>
      <c r="W130">
        <v>5</v>
      </c>
      <c r="X130">
        <v>1</v>
      </c>
      <c r="Y130">
        <v>1</v>
      </c>
      <c r="Z130">
        <v>2</v>
      </c>
      <c r="AA130">
        <v>2</v>
      </c>
      <c r="AB130">
        <v>3</v>
      </c>
      <c r="AC130">
        <v>3</v>
      </c>
      <c r="AD130">
        <v>3</v>
      </c>
      <c r="AE130" s="35">
        <v>3</v>
      </c>
      <c r="AF130">
        <v>3</v>
      </c>
      <c r="AG130">
        <v>5</v>
      </c>
      <c r="AH130">
        <v>3</v>
      </c>
      <c r="AI130">
        <v>5</v>
      </c>
      <c r="AJ130">
        <v>4</v>
      </c>
      <c r="AK130">
        <v>4</v>
      </c>
      <c r="AL130">
        <v>4</v>
      </c>
      <c r="AM130">
        <v>4</v>
      </c>
      <c r="AN130">
        <v>4</v>
      </c>
      <c r="AO130">
        <v>4</v>
      </c>
      <c r="AP130">
        <v>5</v>
      </c>
      <c r="AQ130">
        <v>3</v>
      </c>
      <c r="AR130">
        <v>6</v>
      </c>
      <c r="AS130">
        <v>3</v>
      </c>
      <c r="AT130">
        <f t="shared" si="42"/>
        <v>3.875</v>
      </c>
      <c r="AU130">
        <f t="shared" si="31"/>
        <v>1</v>
      </c>
      <c r="AV130">
        <f t="shared" si="43"/>
        <v>2.625</v>
      </c>
      <c r="AW130">
        <f t="shared" si="32"/>
        <v>0</v>
      </c>
      <c r="AX130" t="s">
        <v>86</v>
      </c>
      <c r="AY130" t="s">
        <v>939</v>
      </c>
      <c r="AZ130" t="s">
        <v>940</v>
      </c>
      <c r="BA130">
        <v>0</v>
      </c>
      <c r="BB130">
        <v>2</v>
      </c>
      <c r="BC130">
        <f t="shared" si="48"/>
        <v>2</v>
      </c>
      <c r="BD130">
        <v>1</v>
      </c>
      <c r="BE130">
        <v>2</v>
      </c>
      <c r="BF130">
        <f t="shared" si="33"/>
        <v>1</v>
      </c>
      <c r="BG130" t="s">
        <v>168</v>
      </c>
      <c r="BH130" t="s">
        <v>90</v>
      </c>
      <c r="BI130" s="1">
        <v>4.1666666666666666E-3</v>
      </c>
      <c r="BK130" s="5" t="s">
        <v>1041</v>
      </c>
      <c r="BM130" s="11" t="b">
        <f t="shared" si="49"/>
        <v>0</v>
      </c>
      <c r="BN130" s="11" t="b">
        <f t="shared" si="49"/>
        <v>0</v>
      </c>
      <c r="BO130" s="11" t="b">
        <f t="shared" si="49"/>
        <v>0</v>
      </c>
      <c r="BP130" s="11" t="b">
        <f t="shared" si="49"/>
        <v>0</v>
      </c>
      <c r="BQ130" s="11" t="b">
        <f t="shared" si="50"/>
        <v>0</v>
      </c>
      <c r="BR130" s="11" t="b">
        <f t="shared" si="50"/>
        <v>0</v>
      </c>
      <c r="BU130" s="11" t="b">
        <f t="shared" si="34"/>
        <v>0</v>
      </c>
      <c r="BV130" s="11" t="b">
        <f t="shared" si="35"/>
        <v>0</v>
      </c>
      <c r="BW130" s="11" t="b">
        <f t="shared" si="47"/>
        <v>0</v>
      </c>
      <c r="BX130" s="11" t="b">
        <f t="shared" si="47"/>
        <v>0</v>
      </c>
      <c r="BY130" s="11" t="b">
        <f t="shared" si="47"/>
        <v>0</v>
      </c>
      <c r="BZ130" s="11" t="b">
        <f t="shared" si="47"/>
        <v>0</v>
      </c>
      <c r="CA130" s="11" t="b">
        <f t="shared" si="47"/>
        <v>0</v>
      </c>
      <c r="CB130" s="11" t="b">
        <f t="shared" si="47"/>
        <v>0</v>
      </c>
      <c r="CC130" s="11" t="b">
        <f t="shared" si="47"/>
        <v>0</v>
      </c>
      <c r="CD130" s="11" t="b">
        <f t="shared" si="47"/>
        <v>0</v>
      </c>
      <c r="CE130" s="11" t="b">
        <f t="shared" si="47"/>
        <v>0</v>
      </c>
      <c r="CF130" s="11" t="b">
        <f t="shared" si="47"/>
        <v>0</v>
      </c>
      <c r="CG130" s="11" t="b">
        <f t="shared" si="47"/>
        <v>0</v>
      </c>
      <c r="CH130" s="11" t="b">
        <f t="shared" si="47"/>
        <v>0</v>
      </c>
      <c r="CI130" s="11" t="b">
        <f t="shared" si="47"/>
        <v>0</v>
      </c>
      <c r="CJ130" s="11" t="b">
        <f t="shared" si="46"/>
        <v>0</v>
      </c>
      <c r="CK130" s="11" t="b">
        <f t="shared" si="37"/>
        <v>0</v>
      </c>
      <c r="CL130" s="11" t="b">
        <f t="shared" si="36"/>
        <v>0</v>
      </c>
    </row>
    <row r="131" spans="1:91">
      <c r="A131" t="s">
        <v>941</v>
      </c>
      <c r="B131" t="s">
        <v>942</v>
      </c>
      <c r="C131" t="s">
        <v>802</v>
      </c>
      <c r="D131" t="s">
        <v>54</v>
      </c>
      <c r="E131" t="s">
        <v>82</v>
      </c>
      <c r="F131" t="s">
        <v>56</v>
      </c>
      <c r="G131" t="s">
        <v>72</v>
      </c>
      <c r="H131" t="s">
        <v>254</v>
      </c>
      <c r="I131" t="str">
        <f t="shared" si="30"/>
        <v>Poland</v>
      </c>
      <c r="J131" t="s">
        <v>59</v>
      </c>
      <c r="K131" t="s">
        <v>60</v>
      </c>
      <c r="L131">
        <v>0</v>
      </c>
      <c r="M131">
        <v>1</v>
      </c>
      <c r="N131">
        <v>2</v>
      </c>
      <c r="O131">
        <v>2</v>
      </c>
      <c r="P131">
        <v>0</v>
      </c>
      <c r="Q131">
        <v>4</v>
      </c>
      <c r="R131">
        <v>4</v>
      </c>
      <c r="S131">
        <v>0</v>
      </c>
      <c r="U131">
        <v>6</v>
      </c>
      <c r="V131">
        <v>5</v>
      </c>
      <c r="W131">
        <v>5</v>
      </c>
      <c r="X131">
        <v>6</v>
      </c>
      <c r="Y131">
        <v>5</v>
      </c>
      <c r="Z131">
        <v>6</v>
      </c>
      <c r="AA131">
        <v>6</v>
      </c>
      <c r="AB131">
        <v>4</v>
      </c>
      <c r="AC131">
        <v>1</v>
      </c>
      <c r="AD131">
        <v>5</v>
      </c>
      <c r="AE131" s="35">
        <v>4</v>
      </c>
      <c r="AF131">
        <v>4</v>
      </c>
      <c r="AG131">
        <v>1</v>
      </c>
      <c r="AH131">
        <v>4</v>
      </c>
      <c r="AI131">
        <v>4</v>
      </c>
      <c r="AJ131">
        <v>5</v>
      </c>
      <c r="AK131">
        <v>4</v>
      </c>
      <c r="AL131">
        <v>5</v>
      </c>
      <c r="AM131">
        <v>2</v>
      </c>
      <c r="AN131">
        <v>1</v>
      </c>
      <c r="AO131">
        <v>3</v>
      </c>
      <c r="AP131">
        <v>5</v>
      </c>
      <c r="AQ131">
        <v>1</v>
      </c>
      <c r="AR131">
        <v>6</v>
      </c>
      <c r="AS131">
        <v>2</v>
      </c>
      <c r="AT131">
        <f t="shared" ref="AT131:AT162" si="51">AVERAGE(AE131,AF131,AG131,AH131,AI131,AJ131,AK131,AL131)</f>
        <v>3.875</v>
      </c>
      <c r="AU131">
        <f t="shared" si="31"/>
        <v>1</v>
      </c>
      <c r="AV131">
        <f t="shared" ref="AV131:AV135" si="52">AVERAGE(AX133,V131,W131,X131:AB131,AD131)</f>
        <v>5.25</v>
      </c>
      <c r="AW131">
        <f t="shared" si="32"/>
        <v>1</v>
      </c>
      <c r="AX131" t="s">
        <v>61</v>
      </c>
      <c r="AY131" t="s">
        <v>298</v>
      </c>
      <c r="AZ131" t="s">
        <v>925</v>
      </c>
      <c r="BA131">
        <v>0</v>
      </c>
      <c r="BC131">
        <f t="shared" si="48"/>
        <v>0</v>
      </c>
      <c r="BD131">
        <v>1</v>
      </c>
      <c r="BE131">
        <v>2</v>
      </c>
      <c r="BF131">
        <f t="shared" si="33"/>
        <v>1</v>
      </c>
      <c r="BG131" t="s">
        <v>64</v>
      </c>
      <c r="BH131" t="s">
        <v>65</v>
      </c>
      <c r="BI131" s="1">
        <v>5.6249999999999989E-3</v>
      </c>
      <c r="BK131" s="5" t="s">
        <v>1041</v>
      </c>
      <c r="BM131" s="11" t="b">
        <f t="shared" si="49"/>
        <v>0</v>
      </c>
      <c r="BN131" s="11" t="b">
        <f t="shared" si="49"/>
        <v>0</v>
      </c>
      <c r="BO131" s="11" t="b">
        <f t="shared" si="49"/>
        <v>0</v>
      </c>
      <c r="BP131" s="11" t="b">
        <f t="shared" si="49"/>
        <v>0</v>
      </c>
      <c r="BQ131" s="11" t="b">
        <f t="shared" si="50"/>
        <v>0</v>
      </c>
      <c r="BR131" s="11" t="b">
        <f t="shared" si="50"/>
        <v>0</v>
      </c>
      <c r="BU131" s="11" t="b">
        <f t="shared" si="34"/>
        <v>0</v>
      </c>
      <c r="BV131" s="11" t="b">
        <f t="shared" si="35"/>
        <v>0</v>
      </c>
      <c r="BW131" s="11" t="b">
        <f t="shared" si="47"/>
        <v>0</v>
      </c>
      <c r="BX131" s="11" t="b">
        <f t="shared" si="47"/>
        <v>0</v>
      </c>
      <c r="BY131" s="11" t="b">
        <f t="shared" si="47"/>
        <v>0</v>
      </c>
      <c r="BZ131" s="11" t="b">
        <f t="shared" si="47"/>
        <v>0</v>
      </c>
      <c r="CA131" s="11" t="b">
        <f t="shared" si="47"/>
        <v>0</v>
      </c>
      <c r="CB131" s="11" t="b">
        <f t="shared" si="47"/>
        <v>0</v>
      </c>
      <c r="CC131" s="11" t="b">
        <f t="shared" si="47"/>
        <v>0</v>
      </c>
      <c r="CD131" s="11" t="b">
        <f t="shared" si="47"/>
        <v>0</v>
      </c>
      <c r="CE131" s="11" t="b">
        <f t="shared" si="47"/>
        <v>0</v>
      </c>
      <c r="CF131" s="11" t="b">
        <f t="shared" si="47"/>
        <v>0</v>
      </c>
      <c r="CG131" s="11" t="b">
        <f t="shared" si="47"/>
        <v>0</v>
      </c>
      <c r="CH131" s="11" t="b">
        <f t="shared" si="47"/>
        <v>0</v>
      </c>
      <c r="CI131" s="11" t="b">
        <f t="shared" si="47"/>
        <v>0</v>
      </c>
      <c r="CJ131" s="11" t="b">
        <f t="shared" si="47"/>
        <v>0</v>
      </c>
      <c r="CK131" s="11" t="b">
        <f t="shared" si="37"/>
        <v>0</v>
      </c>
      <c r="CL131" s="11" t="b">
        <f t="shared" si="36"/>
        <v>0</v>
      </c>
    </row>
    <row r="132" spans="1:91">
      <c r="A132" t="s">
        <v>943</v>
      </c>
      <c r="B132" t="s">
        <v>944</v>
      </c>
      <c r="C132" t="s">
        <v>802</v>
      </c>
      <c r="D132" t="s">
        <v>54</v>
      </c>
      <c r="E132" t="s">
        <v>71</v>
      </c>
      <c r="F132" t="s">
        <v>56</v>
      </c>
      <c r="G132" t="s">
        <v>96</v>
      </c>
      <c r="H132" t="s">
        <v>84</v>
      </c>
      <c r="I132" t="str">
        <f t="shared" ref="I132:I179" si="53">H132</f>
        <v>United States</v>
      </c>
      <c r="J132" t="s">
        <v>59</v>
      </c>
      <c r="K132" t="s">
        <v>60</v>
      </c>
      <c r="L132">
        <v>0</v>
      </c>
      <c r="M132">
        <v>1</v>
      </c>
      <c r="N132">
        <v>2</v>
      </c>
      <c r="O132">
        <v>2</v>
      </c>
      <c r="P132">
        <v>3</v>
      </c>
      <c r="Q132">
        <v>3</v>
      </c>
      <c r="R132">
        <v>2</v>
      </c>
      <c r="S132">
        <v>1</v>
      </c>
      <c r="T132">
        <v>3</v>
      </c>
      <c r="V132">
        <v>4</v>
      </c>
      <c r="W132">
        <v>4</v>
      </c>
      <c r="X132">
        <v>2</v>
      </c>
      <c r="Y132">
        <v>5</v>
      </c>
      <c r="Z132">
        <v>4</v>
      </c>
      <c r="AA132">
        <v>5</v>
      </c>
      <c r="AB132">
        <v>3</v>
      </c>
      <c r="AC132">
        <v>5</v>
      </c>
      <c r="AD132">
        <v>1</v>
      </c>
      <c r="AE132" s="35">
        <v>4</v>
      </c>
      <c r="AF132">
        <v>5</v>
      </c>
      <c r="AG132">
        <v>2</v>
      </c>
      <c r="AH132">
        <v>2</v>
      </c>
      <c r="AI132">
        <v>6</v>
      </c>
      <c r="AJ132">
        <v>5</v>
      </c>
      <c r="AK132">
        <v>5</v>
      </c>
      <c r="AL132">
        <v>6</v>
      </c>
      <c r="AM132">
        <v>3</v>
      </c>
      <c r="AN132">
        <v>4</v>
      </c>
      <c r="AO132">
        <v>4</v>
      </c>
      <c r="AP132">
        <v>4</v>
      </c>
      <c r="AQ132">
        <v>4</v>
      </c>
      <c r="AR132">
        <v>6</v>
      </c>
      <c r="AS132">
        <v>5</v>
      </c>
      <c r="AT132">
        <f t="shared" si="51"/>
        <v>4.375</v>
      </c>
      <c r="AU132">
        <f t="shared" ref="AU132:AU179" si="54">IF(AT132&gt;3,1,0)</f>
        <v>1</v>
      </c>
      <c r="AV132">
        <f t="shared" si="52"/>
        <v>3.5</v>
      </c>
      <c r="AW132">
        <f t="shared" ref="AW132:AW179" si="55">IF(AV132&gt;3, 1, 0)</f>
        <v>1</v>
      </c>
      <c r="AX132" t="s">
        <v>297</v>
      </c>
      <c r="AY132" t="s">
        <v>481</v>
      </c>
      <c r="AZ132" t="s">
        <v>945</v>
      </c>
      <c r="BA132">
        <v>1</v>
      </c>
      <c r="BC132">
        <f t="shared" si="48"/>
        <v>1</v>
      </c>
      <c r="BD132">
        <v>1</v>
      </c>
      <c r="BE132">
        <v>1</v>
      </c>
      <c r="BF132">
        <f t="shared" ref="BF132:BF145" si="56">IF(BE132=1,0,1)</f>
        <v>0</v>
      </c>
      <c r="BG132" t="s">
        <v>300</v>
      </c>
      <c r="BH132" t="s">
        <v>301</v>
      </c>
      <c r="BI132" s="1">
        <v>4.6412037037037038E-3</v>
      </c>
      <c r="BJ132" t="s">
        <v>946</v>
      </c>
      <c r="BK132" s="5" t="s">
        <v>1042</v>
      </c>
      <c r="BM132" s="11" t="b">
        <f t="shared" si="49"/>
        <v>0</v>
      </c>
      <c r="BN132" s="11" t="b">
        <f t="shared" si="49"/>
        <v>0</v>
      </c>
      <c r="BO132" s="11" t="b">
        <f t="shared" si="49"/>
        <v>0</v>
      </c>
      <c r="BP132" s="11" t="b">
        <f t="shared" si="49"/>
        <v>0</v>
      </c>
      <c r="BQ132" s="11" t="b">
        <f t="shared" si="50"/>
        <v>0</v>
      </c>
      <c r="BR132" s="11" t="b">
        <f t="shared" si="50"/>
        <v>0</v>
      </c>
      <c r="BS132" s="5" t="s">
        <v>1084</v>
      </c>
      <c r="BT132" s="5" t="s">
        <v>1124</v>
      </c>
      <c r="BU132" s="11" t="b">
        <f t="shared" ref="BU132:BU179" si="57">ISNUMBER(SEARCH($BU$2,BS132))</f>
        <v>0</v>
      </c>
      <c r="BV132" s="11" t="b">
        <f t="shared" ref="BV132:BV179" si="58">ISNUMBER(SEARCH("NLU",BS132))</f>
        <v>0</v>
      </c>
      <c r="BW132" s="11" t="b">
        <f t="shared" ref="BW132:CJ150" si="59">ISNUMBER(SEARCH(BW$2,$BS132))</f>
        <v>0</v>
      </c>
      <c r="BX132" s="11" t="b">
        <f t="shared" si="59"/>
        <v>0</v>
      </c>
      <c r="BY132" s="11" t="b">
        <f t="shared" si="59"/>
        <v>0</v>
      </c>
      <c r="BZ132" s="11" t="b">
        <f t="shared" si="59"/>
        <v>0</v>
      </c>
      <c r="CA132" s="11" t="b">
        <f t="shared" si="59"/>
        <v>0</v>
      </c>
      <c r="CB132" s="11" t="b">
        <f t="shared" si="59"/>
        <v>0</v>
      </c>
      <c r="CC132" s="11" t="b">
        <f t="shared" si="59"/>
        <v>0</v>
      </c>
      <c r="CD132" s="11" t="b">
        <f t="shared" si="59"/>
        <v>0</v>
      </c>
      <c r="CE132" s="11" t="b">
        <f t="shared" si="59"/>
        <v>0</v>
      </c>
      <c r="CF132" s="11" t="b">
        <f t="shared" si="59"/>
        <v>1</v>
      </c>
      <c r="CG132" s="11" t="b">
        <f t="shared" si="59"/>
        <v>0</v>
      </c>
      <c r="CH132" s="11" t="b">
        <f t="shared" si="59"/>
        <v>0</v>
      </c>
      <c r="CI132" s="11" t="b">
        <f t="shared" si="59"/>
        <v>0</v>
      </c>
      <c r="CJ132" s="11" t="b">
        <f t="shared" si="59"/>
        <v>0</v>
      </c>
      <c r="CK132" s="11" t="b">
        <f t="shared" si="37"/>
        <v>0</v>
      </c>
      <c r="CL132" s="11" t="b">
        <f t="shared" ref="CL132:CL179" si="60">ISNUMBER(SEARCH($CL$2,$BT132))</f>
        <v>0</v>
      </c>
    </row>
    <row r="133" spans="1:91">
      <c r="A133" t="s">
        <v>947</v>
      </c>
      <c r="B133" t="s">
        <v>948</v>
      </c>
      <c r="C133" t="s">
        <v>802</v>
      </c>
      <c r="D133" t="s">
        <v>54</v>
      </c>
      <c r="E133" t="s">
        <v>82</v>
      </c>
      <c r="F133" t="s">
        <v>56</v>
      </c>
      <c r="G133" t="s">
        <v>72</v>
      </c>
      <c r="H133" t="s">
        <v>949</v>
      </c>
      <c r="I133" t="str">
        <f t="shared" si="53"/>
        <v>America</v>
      </c>
      <c r="J133" t="s">
        <v>59</v>
      </c>
      <c r="K133" t="s">
        <v>60</v>
      </c>
      <c r="L133">
        <v>4</v>
      </c>
      <c r="M133">
        <v>2</v>
      </c>
      <c r="N133">
        <v>1</v>
      </c>
      <c r="O133">
        <v>5</v>
      </c>
      <c r="P133">
        <v>4</v>
      </c>
      <c r="Q133">
        <v>4</v>
      </c>
      <c r="R133">
        <v>4</v>
      </c>
      <c r="S133">
        <v>-1</v>
      </c>
      <c r="V133">
        <v>5</v>
      </c>
      <c r="W133">
        <v>6</v>
      </c>
      <c r="X133">
        <v>5</v>
      </c>
      <c r="Y133">
        <v>5</v>
      </c>
      <c r="Z133">
        <v>6</v>
      </c>
      <c r="AA133">
        <v>5</v>
      </c>
      <c r="AB133">
        <v>4</v>
      </c>
      <c r="AC133">
        <v>0</v>
      </c>
      <c r="AD133">
        <v>6</v>
      </c>
      <c r="AE133" s="35">
        <v>4</v>
      </c>
      <c r="AF133">
        <v>5</v>
      </c>
      <c r="AG133">
        <v>4</v>
      </c>
      <c r="AH133">
        <v>6</v>
      </c>
      <c r="AI133">
        <v>5</v>
      </c>
      <c r="AJ133">
        <v>4</v>
      </c>
      <c r="AK133">
        <v>6</v>
      </c>
      <c r="AL133">
        <v>5</v>
      </c>
      <c r="AM133">
        <v>5</v>
      </c>
      <c r="AN133">
        <v>4</v>
      </c>
      <c r="AO133">
        <v>5</v>
      </c>
      <c r="AP133">
        <v>5</v>
      </c>
      <c r="AQ133">
        <v>5</v>
      </c>
      <c r="AR133">
        <v>6</v>
      </c>
      <c r="AS133">
        <v>5</v>
      </c>
      <c r="AT133">
        <f t="shared" si="51"/>
        <v>4.875</v>
      </c>
      <c r="AU133">
        <f t="shared" si="54"/>
        <v>1</v>
      </c>
      <c r="AV133">
        <f t="shared" si="52"/>
        <v>5.25</v>
      </c>
      <c r="AW133">
        <f t="shared" si="55"/>
        <v>1</v>
      </c>
      <c r="AX133" t="s">
        <v>61</v>
      </c>
      <c r="AY133" t="s">
        <v>166</v>
      </c>
      <c r="AZ133" t="s">
        <v>239</v>
      </c>
      <c r="BA133">
        <v>1</v>
      </c>
      <c r="BC133">
        <f t="shared" si="48"/>
        <v>1</v>
      </c>
      <c r="BD133">
        <v>1</v>
      </c>
      <c r="BE133">
        <v>1</v>
      </c>
      <c r="BF133">
        <f t="shared" si="56"/>
        <v>0</v>
      </c>
      <c r="BG133" t="s">
        <v>181</v>
      </c>
      <c r="BH133" t="s">
        <v>65</v>
      </c>
      <c r="BI133" s="1">
        <v>2.2569444444444447E-3</v>
      </c>
      <c r="BK133" s="5" t="s">
        <v>1041</v>
      </c>
      <c r="BM133" s="11" t="b">
        <f t="shared" si="49"/>
        <v>0</v>
      </c>
      <c r="BN133" s="11" t="b">
        <f t="shared" si="49"/>
        <v>0</v>
      </c>
      <c r="BO133" s="11" t="b">
        <f t="shared" si="49"/>
        <v>0</v>
      </c>
      <c r="BP133" s="11" t="b">
        <f t="shared" si="49"/>
        <v>0</v>
      </c>
      <c r="BQ133" s="11" t="b">
        <f t="shared" si="50"/>
        <v>0</v>
      </c>
      <c r="BR133" s="11" t="b">
        <f t="shared" si="50"/>
        <v>0</v>
      </c>
      <c r="BU133" s="11" t="b">
        <f t="shared" si="57"/>
        <v>0</v>
      </c>
      <c r="BV133" s="11" t="b">
        <f t="shared" si="58"/>
        <v>0</v>
      </c>
      <c r="BW133" s="11" t="b">
        <f t="shared" si="59"/>
        <v>0</v>
      </c>
      <c r="BX133" s="11" t="b">
        <f t="shared" si="59"/>
        <v>0</v>
      </c>
      <c r="BY133" s="11" t="b">
        <f t="shared" si="59"/>
        <v>0</v>
      </c>
      <c r="BZ133" s="11" t="b">
        <f t="shared" si="59"/>
        <v>0</v>
      </c>
      <c r="CA133" s="11" t="b">
        <f t="shared" si="59"/>
        <v>0</v>
      </c>
      <c r="CB133" s="11" t="b">
        <f t="shared" si="59"/>
        <v>0</v>
      </c>
      <c r="CC133" s="11" t="b">
        <f t="shared" si="59"/>
        <v>0</v>
      </c>
      <c r="CD133" s="11" t="b">
        <f t="shared" si="59"/>
        <v>0</v>
      </c>
      <c r="CE133" s="11" t="b">
        <f t="shared" si="59"/>
        <v>0</v>
      </c>
      <c r="CF133" s="11" t="b">
        <f t="shared" si="59"/>
        <v>0</v>
      </c>
      <c r="CG133" s="11" t="b">
        <f t="shared" si="59"/>
        <v>0</v>
      </c>
      <c r="CH133" s="11" t="b">
        <f t="shared" si="59"/>
        <v>0</v>
      </c>
      <c r="CI133" s="11" t="b">
        <f t="shared" si="59"/>
        <v>0</v>
      </c>
      <c r="CJ133" s="11" t="b">
        <f t="shared" si="59"/>
        <v>0</v>
      </c>
      <c r="CK133" s="11" t="b">
        <f t="shared" ref="CK133:CK179" si="61">ISNUMBER(SEARCH($CK$2,BT133))</f>
        <v>0</v>
      </c>
      <c r="CL133" s="11" t="b">
        <f t="shared" si="60"/>
        <v>0</v>
      </c>
    </row>
    <row r="134" spans="1:91">
      <c r="A134" t="s">
        <v>950</v>
      </c>
      <c r="B134" t="s">
        <v>951</v>
      </c>
      <c r="C134" t="s">
        <v>802</v>
      </c>
      <c r="D134" t="s">
        <v>81</v>
      </c>
      <c r="E134" t="s">
        <v>71</v>
      </c>
      <c r="F134" t="s">
        <v>132</v>
      </c>
      <c r="G134" t="s">
        <v>96</v>
      </c>
      <c r="H134" t="s">
        <v>125</v>
      </c>
      <c r="I134" t="str">
        <f t="shared" si="53"/>
        <v>United Kingdom</v>
      </c>
      <c r="J134" t="s">
        <v>74</v>
      </c>
      <c r="K134" t="s">
        <v>98</v>
      </c>
      <c r="L134">
        <v>1</v>
      </c>
      <c r="M134">
        <v>2</v>
      </c>
      <c r="N134">
        <v>4</v>
      </c>
      <c r="O134">
        <v>2</v>
      </c>
      <c r="P134">
        <v>6</v>
      </c>
      <c r="Q134">
        <v>4</v>
      </c>
      <c r="R134">
        <v>5</v>
      </c>
      <c r="S134">
        <v>1</v>
      </c>
      <c r="T134">
        <v>2</v>
      </c>
      <c r="V134">
        <v>2</v>
      </c>
      <c r="W134">
        <v>3</v>
      </c>
      <c r="X134">
        <v>4</v>
      </c>
      <c r="Y134">
        <v>3</v>
      </c>
      <c r="Z134">
        <v>5</v>
      </c>
      <c r="AA134">
        <v>5</v>
      </c>
      <c r="AB134">
        <v>1</v>
      </c>
      <c r="AC134">
        <v>5</v>
      </c>
      <c r="AD134">
        <v>1</v>
      </c>
      <c r="AE134" s="35">
        <v>4</v>
      </c>
      <c r="AF134">
        <v>5</v>
      </c>
      <c r="AG134">
        <v>3</v>
      </c>
      <c r="AH134">
        <v>4</v>
      </c>
      <c r="AI134">
        <v>6</v>
      </c>
      <c r="AJ134">
        <v>4</v>
      </c>
      <c r="AK134">
        <v>2</v>
      </c>
      <c r="AL134">
        <v>3</v>
      </c>
      <c r="AM134">
        <v>2</v>
      </c>
      <c r="AN134">
        <v>2</v>
      </c>
      <c r="AO134">
        <v>2</v>
      </c>
      <c r="AP134">
        <v>2</v>
      </c>
      <c r="AQ134">
        <v>2</v>
      </c>
      <c r="AR134">
        <v>6</v>
      </c>
      <c r="AS134">
        <v>4</v>
      </c>
      <c r="AT134">
        <f t="shared" si="51"/>
        <v>3.875</v>
      </c>
      <c r="AU134">
        <f t="shared" si="54"/>
        <v>1</v>
      </c>
      <c r="AV134">
        <f t="shared" si="52"/>
        <v>3</v>
      </c>
      <c r="AW134">
        <f t="shared" si="55"/>
        <v>0</v>
      </c>
      <c r="AX134" t="s">
        <v>61</v>
      </c>
      <c r="AY134" t="s">
        <v>952</v>
      </c>
      <c r="AZ134" t="s">
        <v>953</v>
      </c>
      <c r="BA134">
        <v>1</v>
      </c>
      <c r="BC134">
        <f t="shared" si="48"/>
        <v>1</v>
      </c>
      <c r="BD134">
        <v>1</v>
      </c>
      <c r="BE134">
        <v>5</v>
      </c>
      <c r="BF134">
        <f t="shared" si="56"/>
        <v>1</v>
      </c>
      <c r="BG134" t="s">
        <v>64</v>
      </c>
      <c r="BH134" t="s">
        <v>65</v>
      </c>
      <c r="BI134" s="1">
        <v>7.4884259259259262E-3</v>
      </c>
      <c r="BJ134" t="s">
        <v>954</v>
      </c>
      <c r="BK134" s="5" t="s">
        <v>1042</v>
      </c>
      <c r="BM134" s="11" t="b">
        <f t="shared" si="49"/>
        <v>0</v>
      </c>
      <c r="BN134" s="11" t="b">
        <f t="shared" si="49"/>
        <v>0</v>
      </c>
      <c r="BO134" s="11" t="b">
        <f t="shared" si="49"/>
        <v>0</v>
      </c>
      <c r="BP134" s="11" t="b">
        <f t="shared" si="49"/>
        <v>0</v>
      </c>
      <c r="BQ134" s="11" t="b">
        <f t="shared" si="50"/>
        <v>0</v>
      </c>
      <c r="BR134" s="11" t="b">
        <f t="shared" si="50"/>
        <v>0</v>
      </c>
      <c r="BS134" s="5" t="s">
        <v>1125</v>
      </c>
      <c r="BT134" s="5" t="s">
        <v>1126</v>
      </c>
      <c r="BU134" s="11" t="b">
        <f t="shared" si="57"/>
        <v>0</v>
      </c>
      <c r="BV134" s="11" t="b">
        <f t="shared" si="58"/>
        <v>1</v>
      </c>
      <c r="BW134" s="11" t="b">
        <f t="shared" si="59"/>
        <v>0</v>
      </c>
      <c r="BX134" s="11" t="b">
        <f t="shared" si="59"/>
        <v>0</v>
      </c>
      <c r="BY134" s="11" t="b">
        <f t="shared" si="59"/>
        <v>0</v>
      </c>
      <c r="BZ134" s="11" t="b">
        <f t="shared" si="59"/>
        <v>1</v>
      </c>
      <c r="CA134" s="11" t="b">
        <f t="shared" si="59"/>
        <v>0</v>
      </c>
      <c r="CB134" s="11" t="b">
        <f t="shared" si="59"/>
        <v>0</v>
      </c>
      <c r="CC134" s="11" t="b">
        <f t="shared" si="59"/>
        <v>0</v>
      </c>
      <c r="CD134" s="11" t="b">
        <f t="shared" si="59"/>
        <v>0</v>
      </c>
      <c r="CE134" s="11" t="b">
        <f t="shared" si="59"/>
        <v>0</v>
      </c>
      <c r="CF134" s="11" t="b">
        <f t="shared" si="59"/>
        <v>0</v>
      </c>
      <c r="CG134" s="11" t="b">
        <f t="shared" si="59"/>
        <v>0</v>
      </c>
      <c r="CH134" s="11" t="b">
        <f t="shared" si="59"/>
        <v>0</v>
      </c>
      <c r="CI134" s="11" t="b">
        <f t="shared" si="59"/>
        <v>0</v>
      </c>
      <c r="CJ134" s="11" t="b">
        <f t="shared" si="59"/>
        <v>0</v>
      </c>
      <c r="CK134" s="11" t="b">
        <f t="shared" si="61"/>
        <v>0</v>
      </c>
      <c r="CL134" s="11" t="b">
        <f t="shared" si="60"/>
        <v>0</v>
      </c>
      <c r="CM134" t="s">
        <v>955</v>
      </c>
    </row>
    <row r="135" spans="1:91">
      <c r="A135" t="s">
        <v>956</v>
      </c>
      <c r="B135" t="s">
        <v>957</v>
      </c>
      <c r="C135" t="s">
        <v>802</v>
      </c>
      <c r="D135" t="s">
        <v>54</v>
      </c>
      <c r="E135" t="s">
        <v>71</v>
      </c>
      <c r="F135" t="s">
        <v>56</v>
      </c>
      <c r="G135" t="s">
        <v>96</v>
      </c>
      <c r="H135" t="s">
        <v>84</v>
      </c>
      <c r="I135" t="str">
        <f t="shared" si="53"/>
        <v>United States</v>
      </c>
      <c r="J135" t="s">
        <v>59</v>
      </c>
      <c r="K135" t="s">
        <v>60</v>
      </c>
      <c r="L135">
        <v>4</v>
      </c>
      <c r="M135">
        <v>3</v>
      </c>
      <c r="N135">
        <v>4</v>
      </c>
      <c r="O135">
        <v>4</v>
      </c>
      <c r="P135">
        <v>5</v>
      </c>
      <c r="Q135">
        <v>5</v>
      </c>
      <c r="R135">
        <v>5</v>
      </c>
      <c r="S135">
        <v>1</v>
      </c>
      <c r="T135">
        <v>3</v>
      </c>
      <c r="V135">
        <v>5</v>
      </c>
      <c r="W135">
        <v>5</v>
      </c>
      <c r="X135">
        <v>5</v>
      </c>
      <c r="Y135">
        <v>6</v>
      </c>
      <c r="Z135">
        <v>5</v>
      </c>
      <c r="AA135">
        <v>6</v>
      </c>
      <c r="AB135">
        <v>5</v>
      </c>
      <c r="AC135">
        <v>1</v>
      </c>
      <c r="AD135">
        <v>5</v>
      </c>
      <c r="AE135" s="35">
        <v>5</v>
      </c>
      <c r="AF135">
        <v>5</v>
      </c>
      <c r="AG135">
        <v>4</v>
      </c>
      <c r="AH135">
        <v>5</v>
      </c>
      <c r="AI135">
        <v>6</v>
      </c>
      <c r="AJ135">
        <v>5</v>
      </c>
      <c r="AK135">
        <v>5</v>
      </c>
      <c r="AL135">
        <v>5</v>
      </c>
      <c r="AM135">
        <v>6</v>
      </c>
      <c r="AN135">
        <v>5</v>
      </c>
      <c r="AO135">
        <v>6</v>
      </c>
      <c r="AP135">
        <v>6</v>
      </c>
      <c r="AQ135">
        <v>5</v>
      </c>
      <c r="AR135">
        <v>6</v>
      </c>
      <c r="AS135">
        <v>2</v>
      </c>
      <c r="AT135">
        <f t="shared" si="51"/>
        <v>5</v>
      </c>
      <c r="AU135">
        <f t="shared" si="54"/>
        <v>1</v>
      </c>
      <c r="AV135">
        <f t="shared" si="52"/>
        <v>5.25</v>
      </c>
      <c r="AW135">
        <f t="shared" si="55"/>
        <v>1</v>
      </c>
      <c r="AX135" t="s">
        <v>86</v>
      </c>
      <c r="AY135" t="s">
        <v>110</v>
      </c>
      <c r="AZ135" t="s">
        <v>958</v>
      </c>
      <c r="BA135">
        <v>0</v>
      </c>
      <c r="BB135">
        <v>1</v>
      </c>
      <c r="BC135">
        <f t="shared" si="48"/>
        <v>1</v>
      </c>
      <c r="BD135">
        <v>1</v>
      </c>
      <c r="BE135">
        <v>1</v>
      </c>
      <c r="BF135">
        <f t="shared" si="56"/>
        <v>0</v>
      </c>
      <c r="BG135" t="s">
        <v>106</v>
      </c>
      <c r="BH135" t="s">
        <v>90</v>
      </c>
      <c r="BI135" s="1">
        <v>4.5949074074074078E-3</v>
      </c>
      <c r="BJ135" t="s">
        <v>959</v>
      </c>
      <c r="BK135" s="5" t="s">
        <v>736</v>
      </c>
      <c r="BM135" s="11" t="b">
        <f t="shared" si="49"/>
        <v>0</v>
      </c>
      <c r="BN135" s="11" t="b">
        <f t="shared" si="49"/>
        <v>0</v>
      </c>
      <c r="BO135" s="11" t="b">
        <f t="shared" si="49"/>
        <v>0</v>
      </c>
      <c r="BP135" s="11" t="b">
        <f t="shared" si="49"/>
        <v>0</v>
      </c>
      <c r="BQ135" s="11" t="b">
        <f t="shared" si="50"/>
        <v>0</v>
      </c>
      <c r="BR135" s="11" t="b">
        <f t="shared" si="50"/>
        <v>0</v>
      </c>
      <c r="BU135" s="11" t="b">
        <f t="shared" si="57"/>
        <v>0</v>
      </c>
      <c r="BV135" s="11" t="b">
        <f t="shared" si="58"/>
        <v>0</v>
      </c>
      <c r="BW135" s="11" t="b">
        <f t="shared" si="59"/>
        <v>0</v>
      </c>
      <c r="BX135" s="11" t="b">
        <f t="shared" si="59"/>
        <v>0</v>
      </c>
      <c r="BY135" s="11" t="b">
        <f t="shared" si="59"/>
        <v>0</v>
      </c>
      <c r="BZ135" s="11" t="b">
        <f t="shared" si="59"/>
        <v>0</v>
      </c>
      <c r="CA135" s="11" t="b">
        <f t="shared" si="59"/>
        <v>0</v>
      </c>
      <c r="CB135" s="11" t="b">
        <f t="shared" si="59"/>
        <v>0</v>
      </c>
      <c r="CC135" s="11" t="b">
        <f t="shared" si="59"/>
        <v>0</v>
      </c>
      <c r="CD135" s="11" t="b">
        <f t="shared" si="59"/>
        <v>0</v>
      </c>
      <c r="CE135" s="11" t="b">
        <f t="shared" si="59"/>
        <v>0</v>
      </c>
      <c r="CF135" s="11" t="b">
        <f t="shared" si="59"/>
        <v>0</v>
      </c>
      <c r="CG135" s="11" t="b">
        <f t="shared" si="59"/>
        <v>0</v>
      </c>
      <c r="CH135" s="11" t="b">
        <f t="shared" si="59"/>
        <v>0</v>
      </c>
      <c r="CI135" s="11" t="b">
        <f t="shared" si="59"/>
        <v>0</v>
      </c>
      <c r="CJ135" s="11" t="b">
        <f t="shared" si="59"/>
        <v>0</v>
      </c>
      <c r="CK135" s="11" t="b">
        <f t="shared" si="61"/>
        <v>0</v>
      </c>
      <c r="CL135" s="11" t="b">
        <f t="shared" si="60"/>
        <v>0</v>
      </c>
      <c r="CM135" t="s">
        <v>960</v>
      </c>
    </row>
    <row r="136" spans="1:91">
      <c r="A136" t="s">
        <v>961</v>
      </c>
      <c r="B136" t="s">
        <v>962</v>
      </c>
      <c r="C136" t="s">
        <v>802</v>
      </c>
      <c r="D136" t="s">
        <v>54</v>
      </c>
      <c r="E136" t="s">
        <v>82</v>
      </c>
      <c r="F136" t="s">
        <v>132</v>
      </c>
      <c r="G136" t="s">
        <v>96</v>
      </c>
      <c r="H136" t="s">
        <v>84</v>
      </c>
      <c r="I136" t="str">
        <f t="shared" si="53"/>
        <v>United States</v>
      </c>
      <c r="J136" t="s">
        <v>59</v>
      </c>
      <c r="K136" t="s">
        <v>60</v>
      </c>
      <c r="L136">
        <v>3</v>
      </c>
      <c r="M136">
        <v>4</v>
      </c>
      <c r="N136">
        <v>0</v>
      </c>
      <c r="O136">
        <v>3</v>
      </c>
      <c r="P136">
        <v>5</v>
      </c>
      <c r="Q136">
        <v>5</v>
      </c>
      <c r="R136">
        <v>4</v>
      </c>
      <c r="S136">
        <v>1</v>
      </c>
      <c r="T136">
        <v>3</v>
      </c>
      <c r="V136">
        <v>3</v>
      </c>
      <c r="W136">
        <v>6</v>
      </c>
      <c r="X136">
        <v>0</v>
      </c>
      <c r="Y136">
        <v>6</v>
      </c>
      <c r="Z136">
        <v>0</v>
      </c>
      <c r="AA136">
        <v>6</v>
      </c>
      <c r="AB136">
        <v>6</v>
      </c>
      <c r="AC136">
        <v>6</v>
      </c>
      <c r="AD136">
        <v>0</v>
      </c>
      <c r="AE136" s="35">
        <v>5</v>
      </c>
      <c r="AF136">
        <v>6</v>
      </c>
      <c r="AG136">
        <v>6</v>
      </c>
      <c r="AH136">
        <v>6</v>
      </c>
      <c r="AI136">
        <v>5</v>
      </c>
      <c r="AJ136">
        <v>5</v>
      </c>
      <c r="AK136">
        <v>6</v>
      </c>
      <c r="AL136">
        <v>4</v>
      </c>
      <c r="AM136">
        <v>5</v>
      </c>
      <c r="AN136">
        <v>4</v>
      </c>
      <c r="AO136">
        <v>5</v>
      </c>
      <c r="AP136">
        <v>6</v>
      </c>
      <c r="AQ136">
        <v>5</v>
      </c>
      <c r="AR136">
        <v>6</v>
      </c>
      <c r="AS136">
        <v>6</v>
      </c>
      <c r="AT136">
        <f t="shared" si="51"/>
        <v>5.375</v>
      </c>
      <c r="AU136">
        <f t="shared" si="54"/>
        <v>1</v>
      </c>
      <c r="AV136" t="e">
        <f>AVERAGE(#REF!,V136,W136,X136:AB136,AD136)</f>
        <v>#REF!</v>
      </c>
      <c r="AW136" t="e">
        <f t="shared" si="55"/>
        <v>#REF!</v>
      </c>
      <c r="AX136" t="s">
        <v>297</v>
      </c>
      <c r="AY136" t="s">
        <v>888</v>
      </c>
      <c r="AZ136" t="s">
        <v>963</v>
      </c>
      <c r="BA136">
        <v>1</v>
      </c>
      <c r="BC136">
        <f t="shared" si="48"/>
        <v>1</v>
      </c>
      <c r="BD136">
        <v>1</v>
      </c>
      <c r="BE136">
        <v>2</v>
      </c>
      <c r="BF136">
        <f t="shared" si="56"/>
        <v>1</v>
      </c>
      <c r="BG136" t="s">
        <v>300</v>
      </c>
      <c r="BH136" t="s">
        <v>301</v>
      </c>
      <c r="BI136" s="1">
        <v>6.1805555555555563E-3</v>
      </c>
      <c r="BJ136" t="s">
        <v>964</v>
      </c>
      <c r="BK136" s="5" t="s">
        <v>1042</v>
      </c>
      <c r="BM136" s="11" t="b">
        <f t="shared" si="49"/>
        <v>0</v>
      </c>
      <c r="BN136" s="11" t="b">
        <f t="shared" si="49"/>
        <v>0</v>
      </c>
      <c r="BO136" s="11" t="b">
        <f t="shared" si="49"/>
        <v>0</v>
      </c>
      <c r="BP136" s="11" t="b">
        <f t="shared" si="49"/>
        <v>0</v>
      </c>
      <c r="BQ136" s="11" t="b">
        <f t="shared" si="50"/>
        <v>0</v>
      </c>
      <c r="BR136" s="11" t="b">
        <f t="shared" si="50"/>
        <v>0</v>
      </c>
      <c r="BS136" s="5" t="s">
        <v>1127</v>
      </c>
      <c r="BU136" s="11" t="b">
        <f t="shared" si="57"/>
        <v>0</v>
      </c>
      <c r="BV136" s="11" t="b">
        <f t="shared" si="58"/>
        <v>0</v>
      </c>
      <c r="BW136" s="11" t="b">
        <f t="shared" si="59"/>
        <v>0</v>
      </c>
      <c r="BX136" s="11" t="b">
        <f t="shared" si="59"/>
        <v>0</v>
      </c>
      <c r="BY136" s="11" t="b">
        <f t="shared" si="59"/>
        <v>0</v>
      </c>
      <c r="BZ136" s="11" t="b">
        <f t="shared" si="59"/>
        <v>0</v>
      </c>
      <c r="CA136" s="11" t="b">
        <f t="shared" si="59"/>
        <v>0</v>
      </c>
      <c r="CB136" s="11" t="b">
        <f t="shared" si="59"/>
        <v>0</v>
      </c>
      <c r="CC136" s="11" t="b">
        <f t="shared" si="59"/>
        <v>0</v>
      </c>
      <c r="CD136" s="11" t="b">
        <f t="shared" si="59"/>
        <v>0</v>
      </c>
      <c r="CE136" s="11" t="b">
        <f t="shared" si="59"/>
        <v>0</v>
      </c>
      <c r="CF136" s="11" t="b">
        <f t="shared" si="59"/>
        <v>0</v>
      </c>
      <c r="CG136" s="11" t="b">
        <f t="shared" si="59"/>
        <v>0</v>
      </c>
      <c r="CH136" s="11" t="b">
        <f t="shared" si="59"/>
        <v>0</v>
      </c>
      <c r="CI136" s="11" t="b">
        <f t="shared" si="59"/>
        <v>0</v>
      </c>
      <c r="CJ136" s="11" t="b">
        <f t="shared" si="59"/>
        <v>0</v>
      </c>
      <c r="CK136" s="11" t="b">
        <f t="shared" si="61"/>
        <v>0</v>
      </c>
      <c r="CL136" s="11" t="b">
        <f t="shared" si="60"/>
        <v>0</v>
      </c>
      <c r="CM136" t="s">
        <v>965</v>
      </c>
    </row>
    <row r="137" spans="1:91">
      <c r="A137" t="s">
        <v>966</v>
      </c>
      <c r="B137" t="s">
        <v>967</v>
      </c>
      <c r="C137" t="s">
        <v>802</v>
      </c>
      <c r="D137" t="s">
        <v>70</v>
      </c>
      <c r="E137" t="s">
        <v>55</v>
      </c>
      <c r="F137" t="s">
        <v>56</v>
      </c>
      <c r="G137" t="s">
        <v>72</v>
      </c>
      <c r="H137" t="s">
        <v>968</v>
      </c>
      <c r="I137" t="str">
        <f t="shared" si="53"/>
        <v>Czech Republic</v>
      </c>
      <c r="J137" t="s">
        <v>74</v>
      </c>
      <c r="K137" t="s">
        <v>60</v>
      </c>
      <c r="L137">
        <v>2</v>
      </c>
      <c r="M137">
        <v>4</v>
      </c>
      <c r="N137">
        <v>2</v>
      </c>
      <c r="O137">
        <v>3</v>
      </c>
      <c r="P137">
        <v>4</v>
      </c>
      <c r="Q137">
        <v>4</v>
      </c>
      <c r="R137">
        <v>4</v>
      </c>
      <c r="S137">
        <v>0</v>
      </c>
      <c r="U137">
        <v>4</v>
      </c>
      <c r="V137">
        <v>4</v>
      </c>
      <c r="W137">
        <v>5</v>
      </c>
      <c r="X137">
        <v>3</v>
      </c>
      <c r="Y137">
        <v>2</v>
      </c>
      <c r="Z137">
        <v>4</v>
      </c>
      <c r="AA137">
        <v>5</v>
      </c>
      <c r="AB137">
        <v>3</v>
      </c>
      <c r="AC137">
        <v>4</v>
      </c>
      <c r="AD137">
        <v>2</v>
      </c>
      <c r="AE137" s="35">
        <v>2</v>
      </c>
      <c r="AF137">
        <v>3</v>
      </c>
      <c r="AG137">
        <v>3</v>
      </c>
      <c r="AH137">
        <v>2</v>
      </c>
      <c r="AI137">
        <v>6</v>
      </c>
      <c r="AJ137">
        <v>2</v>
      </c>
      <c r="AK137">
        <v>4</v>
      </c>
      <c r="AL137">
        <v>5</v>
      </c>
      <c r="AM137">
        <v>2</v>
      </c>
      <c r="AN137">
        <v>2</v>
      </c>
      <c r="AO137">
        <v>2</v>
      </c>
      <c r="AP137">
        <v>2</v>
      </c>
      <c r="AQ137">
        <v>2</v>
      </c>
      <c r="AR137">
        <v>6</v>
      </c>
      <c r="AS137">
        <v>2</v>
      </c>
      <c r="AT137">
        <f t="shared" si="51"/>
        <v>3.375</v>
      </c>
      <c r="AU137">
        <f t="shared" si="54"/>
        <v>1</v>
      </c>
      <c r="AV137">
        <f>AVERAGE(AX138,V137,W137,X137:AB137,AD137)</f>
        <v>3.5</v>
      </c>
      <c r="AW137">
        <f t="shared" si="55"/>
        <v>1</v>
      </c>
      <c r="AX137" t="s">
        <v>297</v>
      </c>
      <c r="AY137" t="s">
        <v>62</v>
      </c>
      <c r="AZ137" t="s">
        <v>969</v>
      </c>
      <c r="BA137">
        <v>2</v>
      </c>
      <c r="BC137">
        <f t="shared" si="48"/>
        <v>2</v>
      </c>
      <c r="BD137">
        <v>2</v>
      </c>
      <c r="BE137">
        <v>4</v>
      </c>
      <c r="BF137">
        <f t="shared" si="56"/>
        <v>1</v>
      </c>
      <c r="BG137" t="s">
        <v>970</v>
      </c>
      <c r="BH137" t="s">
        <v>622</v>
      </c>
      <c r="BI137" s="1">
        <v>7.3379629629629628E-3</v>
      </c>
      <c r="BJ137" t="s">
        <v>971</v>
      </c>
      <c r="BK137" s="5" t="s">
        <v>1042</v>
      </c>
      <c r="BM137" s="11" t="b">
        <f t="shared" si="49"/>
        <v>0</v>
      </c>
      <c r="BN137" s="11" t="b">
        <f t="shared" si="49"/>
        <v>0</v>
      </c>
      <c r="BO137" s="11" t="b">
        <f t="shared" si="49"/>
        <v>0</v>
      </c>
      <c r="BP137" s="11" t="b">
        <f t="shared" si="49"/>
        <v>0</v>
      </c>
      <c r="BQ137" s="11" t="b">
        <f t="shared" si="50"/>
        <v>0</v>
      </c>
      <c r="BR137" s="11" t="b">
        <f t="shared" si="50"/>
        <v>0</v>
      </c>
      <c r="BS137" s="5" t="s">
        <v>1086</v>
      </c>
      <c r="BT137" s="5" t="s">
        <v>1073</v>
      </c>
      <c r="BU137" s="11" t="b">
        <f t="shared" si="57"/>
        <v>0</v>
      </c>
      <c r="BV137" s="11" t="b">
        <f t="shared" si="58"/>
        <v>1</v>
      </c>
      <c r="BW137" s="11" t="b">
        <f t="shared" si="59"/>
        <v>1</v>
      </c>
      <c r="BX137" s="11" t="b">
        <f t="shared" si="59"/>
        <v>1</v>
      </c>
      <c r="BY137" s="11" t="b">
        <f t="shared" si="59"/>
        <v>0</v>
      </c>
      <c r="BZ137" s="11" t="b">
        <f t="shared" si="59"/>
        <v>0</v>
      </c>
      <c r="CA137" s="11" t="b">
        <f t="shared" si="59"/>
        <v>0</v>
      </c>
      <c r="CB137" s="11" t="b">
        <f t="shared" si="59"/>
        <v>0</v>
      </c>
      <c r="CC137" s="11" t="b">
        <f t="shared" si="59"/>
        <v>0</v>
      </c>
      <c r="CD137" s="11" t="b">
        <f t="shared" si="59"/>
        <v>0</v>
      </c>
      <c r="CE137" s="11" t="b">
        <f t="shared" si="59"/>
        <v>0</v>
      </c>
      <c r="CF137" s="11" t="b">
        <f t="shared" si="59"/>
        <v>0</v>
      </c>
      <c r="CG137" s="11" t="b">
        <f t="shared" si="59"/>
        <v>1</v>
      </c>
      <c r="CH137" s="11" t="b">
        <f t="shared" si="59"/>
        <v>0</v>
      </c>
      <c r="CI137" s="11" t="b">
        <f t="shared" si="59"/>
        <v>0</v>
      </c>
      <c r="CJ137" s="11" t="b">
        <f t="shared" si="59"/>
        <v>0</v>
      </c>
      <c r="CK137" s="11" t="b">
        <f t="shared" si="61"/>
        <v>1</v>
      </c>
      <c r="CL137" s="11" t="b">
        <f t="shared" si="60"/>
        <v>0</v>
      </c>
    </row>
    <row r="138" spans="1:91">
      <c r="A138" t="s">
        <v>972</v>
      </c>
      <c r="B138" t="s">
        <v>973</v>
      </c>
      <c r="C138" t="s">
        <v>802</v>
      </c>
      <c r="D138" t="s">
        <v>81</v>
      </c>
      <c r="E138" t="s">
        <v>71</v>
      </c>
      <c r="F138" t="s">
        <v>132</v>
      </c>
      <c r="G138" t="s">
        <v>96</v>
      </c>
      <c r="H138" t="s">
        <v>125</v>
      </c>
      <c r="I138" t="str">
        <f t="shared" si="53"/>
        <v>United Kingdom</v>
      </c>
      <c r="J138" t="s">
        <v>59</v>
      </c>
      <c r="K138" t="s">
        <v>98</v>
      </c>
      <c r="L138">
        <v>5</v>
      </c>
      <c r="M138">
        <v>4</v>
      </c>
      <c r="N138">
        <v>4</v>
      </c>
      <c r="O138">
        <v>2</v>
      </c>
      <c r="P138">
        <v>2</v>
      </c>
      <c r="Q138">
        <v>3</v>
      </c>
      <c r="R138">
        <v>3</v>
      </c>
      <c r="S138">
        <v>1</v>
      </c>
      <c r="T138">
        <v>2</v>
      </c>
      <c r="V138">
        <v>3</v>
      </c>
      <c r="W138">
        <v>5</v>
      </c>
      <c r="X138">
        <v>3</v>
      </c>
      <c r="Y138">
        <v>4</v>
      </c>
      <c r="Z138">
        <v>4</v>
      </c>
      <c r="AA138">
        <v>5</v>
      </c>
      <c r="AB138">
        <v>3</v>
      </c>
      <c r="AC138">
        <v>3</v>
      </c>
      <c r="AD138">
        <v>3</v>
      </c>
      <c r="AE138" s="35">
        <v>5</v>
      </c>
      <c r="AF138">
        <v>4</v>
      </c>
      <c r="AG138">
        <v>4</v>
      </c>
      <c r="AH138">
        <v>4</v>
      </c>
      <c r="AI138">
        <v>5</v>
      </c>
      <c r="AJ138">
        <v>5</v>
      </c>
      <c r="AK138">
        <v>5</v>
      </c>
      <c r="AL138">
        <v>4</v>
      </c>
      <c r="AM138">
        <v>5</v>
      </c>
      <c r="AN138">
        <v>5</v>
      </c>
      <c r="AO138">
        <v>5</v>
      </c>
      <c r="AP138">
        <v>5</v>
      </c>
      <c r="AQ138">
        <v>4</v>
      </c>
      <c r="AR138">
        <v>6</v>
      </c>
      <c r="AS138">
        <v>5</v>
      </c>
      <c r="AT138">
        <f t="shared" si="51"/>
        <v>4.5</v>
      </c>
      <c r="AU138">
        <f t="shared" si="54"/>
        <v>1</v>
      </c>
      <c r="AV138">
        <f t="shared" ref="AV138:AV143" si="62">AVERAGE(AX140,V138,W138,X138:AB138,AD138)</f>
        <v>3.75</v>
      </c>
      <c r="AW138">
        <f t="shared" si="55"/>
        <v>1</v>
      </c>
      <c r="AX138" t="s">
        <v>282</v>
      </c>
      <c r="AY138" t="s">
        <v>104</v>
      </c>
      <c r="AZ138" t="s">
        <v>527</v>
      </c>
      <c r="BA138">
        <v>1</v>
      </c>
      <c r="BC138">
        <f t="shared" si="48"/>
        <v>1</v>
      </c>
      <c r="BD138">
        <v>3</v>
      </c>
      <c r="BE138">
        <v>5</v>
      </c>
      <c r="BF138">
        <f t="shared" si="56"/>
        <v>1</v>
      </c>
      <c r="BG138" t="s">
        <v>974</v>
      </c>
      <c r="BH138" t="s">
        <v>975</v>
      </c>
      <c r="BI138" s="1">
        <v>5.1273148148148146E-3</v>
      </c>
      <c r="BJ138" t="s">
        <v>92</v>
      </c>
      <c r="BK138" s="5" t="s">
        <v>1041</v>
      </c>
      <c r="BM138" s="11" t="b">
        <f t="shared" si="49"/>
        <v>0</v>
      </c>
      <c r="BN138" s="11" t="b">
        <f t="shared" si="49"/>
        <v>0</v>
      </c>
      <c r="BO138" s="11" t="b">
        <f t="shared" si="49"/>
        <v>0</v>
      </c>
      <c r="BP138" s="11" t="b">
        <f t="shared" si="49"/>
        <v>0</v>
      </c>
      <c r="BQ138" s="11" t="b">
        <f t="shared" si="50"/>
        <v>0</v>
      </c>
      <c r="BR138" s="11" t="b">
        <f t="shared" si="50"/>
        <v>0</v>
      </c>
      <c r="BU138" s="11" t="b">
        <f t="shared" si="57"/>
        <v>0</v>
      </c>
      <c r="BV138" s="11" t="b">
        <f t="shared" si="58"/>
        <v>0</v>
      </c>
      <c r="BW138" s="11" t="b">
        <f t="shared" si="59"/>
        <v>0</v>
      </c>
      <c r="BX138" s="11" t="b">
        <f t="shared" si="59"/>
        <v>0</v>
      </c>
      <c r="BY138" s="11" t="b">
        <f t="shared" si="59"/>
        <v>0</v>
      </c>
      <c r="BZ138" s="11" t="b">
        <f t="shared" si="59"/>
        <v>0</v>
      </c>
      <c r="CA138" s="11" t="b">
        <f t="shared" si="59"/>
        <v>0</v>
      </c>
      <c r="CB138" s="11" t="b">
        <f t="shared" si="59"/>
        <v>0</v>
      </c>
      <c r="CC138" s="11" t="b">
        <f t="shared" si="59"/>
        <v>0</v>
      </c>
      <c r="CD138" s="11" t="b">
        <f t="shared" si="59"/>
        <v>0</v>
      </c>
      <c r="CE138" s="11" t="b">
        <f t="shared" si="59"/>
        <v>0</v>
      </c>
      <c r="CF138" s="11" t="b">
        <f t="shared" si="59"/>
        <v>0</v>
      </c>
      <c r="CG138" s="11" t="b">
        <f t="shared" si="59"/>
        <v>0</v>
      </c>
      <c r="CH138" s="11" t="b">
        <f t="shared" si="59"/>
        <v>0</v>
      </c>
      <c r="CI138" s="11" t="b">
        <f t="shared" si="59"/>
        <v>0</v>
      </c>
      <c r="CJ138" s="11" t="b">
        <f t="shared" si="59"/>
        <v>0</v>
      </c>
      <c r="CK138" s="11" t="b">
        <f t="shared" si="61"/>
        <v>0</v>
      </c>
      <c r="CL138" s="11" t="b">
        <f t="shared" si="60"/>
        <v>0</v>
      </c>
      <c r="CM138" t="s">
        <v>92</v>
      </c>
    </row>
    <row r="139" spans="1:91">
      <c r="A139" t="s">
        <v>976</v>
      </c>
      <c r="B139" t="s">
        <v>977</v>
      </c>
      <c r="C139" t="s">
        <v>802</v>
      </c>
      <c r="D139" t="s">
        <v>70</v>
      </c>
      <c r="E139" t="s">
        <v>55</v>
      </c>
      <c r="F139" t="s">
        <v>56</v>
      </c>
      <c r="G139" t="s">
        <v>72</v>
      </c>
      <c r="H139" t="s">
        <v>844</v>
      </c>
      <c r="I139" t="str">
        <f t="shared" si="53"/>
        <v>France</v>
      </c>
      <c r="J139" t="s">
        <v>59</v>
      </c>
      <c r="K139" t="s">
        <v>60</v>
      </c>
      <c r="L139">
        <v>1</v>
      </c>
      <c r="M139">
        <v>2</v>
      </c>
      <c r="N139">
        <v>3</v>
      </c>
      <c r="O139">
        <v>1</v>
      </c>
      <c r="P139">
        <v>3</v>
      </c>
      <c r="Q139">
        <v>4</v>
      </c>
      <c r="R139">
        <v>5</v>
      </c>
      <c r="S139">
        <v>0</v>
      </c>
      <c r="U139">
        <v>4</v>
      </c>
      <c r="V139">
        <v>4</v>
      </c>
      <c r="W139">
        <v>4</v>
      </c>
      <c r="X139">
        <v>5</v>
      </c>
      <c r="Y139">
        <v>6</v>
      </c>
      <c r="Z139">
        <v>4</v>
      </c>
      <c r="AA139">
        <v>5</v>
      </c>
      <c r="AB139">
        <v>2</v>
      </c>
      <c r="AC139">
        <v>3</v>
      </c>
      <c r="AD139">
        <v>3</v>
      </c>
      <c r="AE139" s="35">
        <v>5</v>
      </c>
      <c r="AF139">
        <v>6</v>
      </c>
      <c r="AG139">
        <v>6</v>
      </c>
      <c r="AH139">
        <v>6</v>
      </c>
      <c r="AI139">
        <v>6</v>
      </c>
      <c r="AJ139">
        <v>6</v>
      </c>
      <c r="AK139">
        <v>5</v>
      </c>
      <c r="AL139">
        <v>3</v>
      </c>
      <c r="AM139">
        <v>6</v>
      </c>
      <c r="AN139">
        <v>5</v>
      </c>
      <c r="AO139">
        <v>5</v>
      </c>
      <c r="AP139">
        <v>5</v>
      </c>
      <c r="AQ139">
        <v>5</v>
      </c>
      <c r="AR139">
        <v>6</v>
      </c>
      <c r="AS139">
        <v>6</v>
      </c>
      <c r="AT139">
        <f t="shared" si="51"/>
        <v>5.375</v>
      </c>
      <c r="AU139">
        <f t="shared" si="54"/>
        <v>1</v>
      </c>
      <c r="AV139">
        <f t="shared" si="62"/>
        <v>4.125</v>
      </c>
      <c r="AW139">
        <f t="shared" si="55"/>
        <v>1</v>
      </c>
      <c r="AX139" t="s">
        <v>297</v>
      </c>
      <c r="AY139" t="s">
        <v>556</v>
      </c>
      <c r="AZ139" t="s">
        <v>978</v>
      </c>
      <c r="BA139">
        <v>1</v>
      </c>
      <c r="BC139">
        <f t="shared" si="48"/>
        <v>1</v>
      </c>
      <c r="BD139">
        <v>2</v>
      </c>
      <c r="BE139">
        <v>3</v>
      </c>
      <c r="BF139">
        <f t="shared" si="56"/>
        <v>1</v>
      </c>
      <c r="BG139" t="s">
        <v>979</v>
      </c>
      <c r="BH139" t="s">
        <v>622</v>
      </c>
      <c r="BI139" s="1">
        <v>4.3981481481481484E-3</v>
      </c>
      <c r="BJ139" t="s">
        <v>980</v>
      </c>
      <c r="BK139" s="5" t="s">
        <v>1051</v>
      </c>
      <c r="BM139" s="11" t="b">
        <f t="shared" si="49"/>
        <v>0</v>
      </c>
      <c r="BN139" s="11" t="b">
        <f t="shared" si="49"/>
        <v>0</v>
      </c>
      <c r="BO139" s="11" t="b">
        <f t="shared" si="49"/>
        <v>0</v>
      </c>
      <c r="BP139" s="11" t="b">
        <f t="shared" si="49"/>
        <v>0</v>
      </c>
      <c r="BQ139" s="11" t="b">
        <f t="shared" si="50"/>
        <v>0</v>
      </c>
      <c r="BR139" s="11" t="b">
        <f t="shared" si="50"/>
        <v>0</v>
      </c>
      <c r="BU139" s="11" t="b">
        <f t="shared" si="57"/>
        <v>0</v>
      </c>
      <c r="BV139" s="11" t="b">
        <f t="shared" si="58"/>
        <v>0</v>
      </c>
      <c r="BW139" s="11" t="b">
        <f t="shared" si="59"/>
        <v>0</v>
      </c>
      <c r="BX139" s="11" t="b">
        <f t="shared" si="59"/>
        <v>0</v>
      </c>
      <c r="BY139" s="11" t="b">
        <f t="shared" si="59"/>
        <v>0</v>
      </c>
      <c r="BZ139" s="11" t="b">
        <f t="shared" si="59"/>
        <v>0</v>
      </c>
      <c r="CA139" s="11" t="b">
        <f t="shared" si="59"/>
        <v>0</v>
      </c>
      <c r="CB139" s="11" t="b">
        <f t="shared" si="59"/>
        <v>0</v>
      </c>
      <c r="CC139" s="11" t="b">
        <f t="shared" si="59"/>
        <v>0</v>
      </c>
      <c r="CD139" s="11" t="b">
        <f t="shared" si="59"/>
        <v>0</v>
      </c>
      <c r="CE139" s="11" t="b">
        <f t="shared" si="59"/>
        <v>0</v>
      </c>
      <c r="CF139" s="11" t="b">
        <f t="shared" si="59"/>
        <v>0</v>
      </c>
      <c r="CG139" s="11" t="b">
        <f t="shared" si="59"/>
        <v>0</v>
      </c>
      <c r="CH139" s="11" t="b">
        <f t="shared" si="59"/>
        <v>0</v>
      </c>
      <c r="CI139" s="11" t="b">
        <f t="shared" si="59"/>
        <v>0</v>
      </c>
      <c r="CJ139" s="11" t="b">
        <f t="shared" si="59"/>
        <v>0</v>
      </c>
      <c r="CK139" s="11" t="b">
        <f t="shared" si="61"/>
        <v>0</v>
      </c>
      <c r="CL139" s="11" t="b">
        <f t="shared" si="60"/>
        <v>0</v>
      </c>
    </row>
    <row r="140" spans="1:91">
      <c r="A140" t="s">
        <v>981</v>
      </c>
      <c r="B140" t="s">
        <v>982</v>
      </c>
      <c r="C140" t="s">
        <v>802</v>
      </c>
      <c r="D140" t="s">
        <v>54</v>
      </c>
      <c r="E140" t="s">
        <v>144</v>
      </c>
      <c r="F140" t="s">
        <v>56</v>
      </c>
      <c r="G140" t="s">
        <v>72</v>
      </c>
      <c r="H140" t="s">
        <v>983</v>
      </c>
      <c r="I140" t="str">
        <f t="shared" si="53"/>
        <v>eastbourne</v>
      </c>
      <c r="J140" t="s">
        <v>59</v>
      </c>
      <c r="K140" t="s">
        <v>98</v>
      </c>
      <c r="L140">
        <v>2</v>
      </c>
      <c r="M140">
        <v>3</v>
      </c>
      <c r="N140">
        <v>3</v>
      </c>
      <c r="O140">
        <v>2</v>
      </c>
      <c r="P140">
        <v>4</v>
      </c>
      <c r="Q140">
        <v>4</v>
      </c>
      <c r="R140">
        <v>3</v>
      </c>
      <c r="S140">
        <v>1</v>
      </c>
      <c r="T140">
        <v>2</v>
      </c>
      <c r="V140">
        <v>5</v>
      </c>
      <c r="W140">
        <v>6</v>
      </c>
      <c r="X140">
        <v>5</v>
      </c>
      <c r="Y140">
        <v>5</v>
      </c>
      <c r="Z140">
        <v>5</v>
      </c>
      <c r="AA140">
        <v>6</v>
      </c>
      <c r="AB140">
        <v>5</v>
      </c>
      <c r="AC140">
        <v>1</v>
      </c>
      <c r="AD140">
        <v>5</v>
      </c>
      <c r="AE140" s="35">
        <v>5</v>
      </c>
      <c r="AF140">
        <v>6</v>
      </c>
      <c r="AG140">
        <v>5</v>
      </c>
      <c r="AH140">
        <v>4</v>
      </c>
      <c r="AI140">
        <v>5</v>
      </c>
      <c r="AJ140">
        <v>5</v>
      </c>
      <c r="AK140">
        <v>5</v>
      </c>
      <c r="AL140">
        <v>5</v>
      </c>
      <c r="AM140">
        <v>3</v>
      </c>
      <c r="AN140">
        <v>4</v>
      </c>
      <c r="AO140">
        <v>5</v>
      </c>
      <c r="AP140">
        <v>4</v>
      </c>
      <c r="AQ140">
        <v>4</v>
      </c>
      <c r="AR140">
        <v>6</v>
      </c>
      <c r="AS140">
        <v>4</v>
      </c>
      <c r="AT140">
        <f t="shared" si="51"/>
        <v>5</v>
      </c>
      <c r="AU140">
        <f t="shared" si="54"/>
        <v>1</v>
      </c>
      <c r="AV140">
        <f t="shared" si="62"/>
        <v>5.25</v>
      </c>
      <c r="AW140">
        <f t="shared" si="55"/>
        <v>1</v>
      </c>
      <c r="AX140" t="s">
        <v>61</v>
      </c>
      <c r="AY140" t="s">
        <v>139</v>
      </c>
      <c r="AZ140" t="s">
        <v>140</v>
      </c>
      <c r="BA140">
        <v>2</v>
      </c>
      <c r="BC140">
        <f t="shared" si="48"/>
        <v>2</v>
      </c>
      <c r="BD140">
        <v>2</v>
      </c>
      <c r="BE140">
        <v>4</v>
      </c>
      <c r="BF140">
        <f t="shared" si="56"/>
        <v>1</v>
      </c>
      <c r="BG140" t="s">
        <v>984</v>
      </c>
      <c r="BH140" t="s">
        <v>236</v>
      </c>
      <c r="BI140" s="1">
        <v>5.6712962962962958E-3</v>
      </c>
      <c r="BK140" s="5" t="s">
        <v>1041</v>
      </c>
      <c r="BM140" s="11" t="b">
        <f t="shared" ref="BM140:BP159" si="63">ISNUMBER(SEARCH(BM$2,$BL140))</f>
        <v>0</v>
      </c>
      <c r="BN140" s="11" t="b">
        <f t="shared" si="63"/>
        <v>0</v>
      </c>
      <c r="BO140" s="11" t="b">
        <f t="shared" si="63"/>
        <v>0</v>
      </c>
      <c r="BP140" s="11" t="b">
        <f t="shared" si="63"/>
        <v>0</v>
      </c>
      <c r="BQ140" s="11" t="b">
        <f t="shared" si="50"/>
        <v>0</v>
      </c>
      <c r="BR140" s="11" t="b">
        <f t="shared" si="50"/>
        <v>0</v>
      </c>
      <c r="BU140" s="11" t="b">
        <f t="shared" si="57"/>
        <v>0</v>
      </c>
      <c r="BV140" s="11" t="b">
        <f t="shared" si="58"/>
        <v>0</v>
      </c>
      <c r="BW140" s="11" t="b">
        <f t="shared" si="59"/>
        <v>0</v>
      </c>
      <c r="BX140" s="11" t="b">
        <f t="shared" si="59"/>
        <v>0</v>
      </c>
      <c r="BY140" s="11" t="b">
        <f t="shared" si="59"/>
        <v>0</v>
      </c>
      <c r="BZ140" s="11" t="b">
        <f t="shared" si="59"/>
        <v>0</v>
      </c>
      <c r="CA140" s="11" t="b">
        <f t="shared" si="59"/>
        <v>0</v>
      </c>
      <c r="CB140" s="11" t="b">
        <f t="shared" si="59"/>
        <v>0</v>
      </c>
      <c r="CC140" s="11" t="b">
        <f t="shared" si="59"/>
        <v>0</v>
      </c>
      <c r="CD140" s="11" t="b">
        <f t="shared" si="59"/>
        <v>0</v>
      </c>
      <c r="CE140" s="11" t="b">
        <f t="shared" si="59"/>
        <v>0</v>
      </c>
      <c r="CF140" s="11" t="b">
        <f t="shared" si="59"/>
        <v>0</v>
      </c>
      <c r="CG140" s="11" t="b">
        <f t="shared" si="59"/>
        <v>0</v>
      </c>
      <c r="CH140" s="11" t="b">
        <f t="shared" si="59"/>
        <v>0</v>
      </c>
      <c r="CI140" s="11" t="b">
        <f t="shared" si="59"/>
        <v>0</v>
      </c>
      <c r="CJ140" s="11" t="b">
        <f t="shared" si="59"/>
        <v>0</v>
      </c>
      <c r="CK140" s="11" t="b">
        <f t="shared" si="61"/>
        <v>0</v>
      </c>
      <c r="CL140" s="11" t="b">
        <f t="shared" si="60"/>
        <v>0</v>
      </c>
    </row>
    <row r="141" spans="1:91">
      <c r="A141" t="s">
        <v>985</v>
      </c>
      <c r="B141" t="s">
        <v>986</v>
      </c>
      <c r="C141" t="s">
        <v>802</v>
      </c>
      <c r="D141" t="s">
        <v>54</v>
      </c>
      <c r="E141" t="s">
        <v>71</v>
      </c>
      <c r="F141" t="s">
        <v>116</v>
      </c>
      <c r="G141" t="s">
        <v>96</v>
      </c>
      <c r="H141" t="s">
        <v>260</v>
      </c>
      <c r="I141" t="str">
        <f t="shared" si="53"/>
        <v>Greece</v>
      </c>
      <c r="J141" t="s">
        <v>59</v>
      </c>
      <c r="K141" t="s">
        <v>60</v>
      </c>
      <c r="L141">
        <v>3</v>
      </c>
      <c r="M141">
        <v>2</v>
      </c>
      <c r="N141">
        <v>4</v>
      </c>
      <c r="O141">
        <v>1</v>
      </c>
      <c r="P141">
        <v>4</v>
      </c>
      <c r="Q141">
        <v>4</v>
      </c>
      <c r="R141">
        <v>4</v>
      </c>
      <c r="S141">
        <v>0</v>
      </c>
      <c r="U141">
        <v>4</v>
      </c>
      <c r="V141">
        <v>6</v>
      </c>
      <c r="W141">
        <v>6</v>
      </c>
      <c r="X141">
        <v>6</v>
      </c>
      <c r="Y141">
        <v>6</v>
      </c>
      <c r="Z141">
        <v>6</v>
      </c>
      <c r="AA141">
        <v>6</v>
      </c>
      <c r="AB141">
        <v>6</v>
      </c>
      <c r="AC141">
        <v>0</v>
      </c>
      <c r="AD141">
        <v>6</v>
      </c>
      <c r="AE141" s="35">
        <v>6</v>
      </c>
      <c r="AF141">
        <v>6</v>
      </c>
      <c r="AG141">
        <v>6</v>
      </c>
      <c r="AH141">
        <v>6</v>
      </c>
      <c r="AI141">
        <v>6</v>
      </c>
      <c r="AJ141">
        <v>6</v>
      </c>
      <c r="AK141">
        <v>3</v>
      </c>
      <c r="AL141">
        <v>3</v>
      </c>
      <c r="AM141">
        <v>6</v>
      </c>
      <c r="AN141">
        <v>6</v>
      </c>
      <c r="AO141">
        <v>6</v>
      </c>
      <c r="AP141">
        <v>6</v>
      </c>
      <c r="AQ141">
        <v>6</v>
      </c>
      <c r="AR141">
        <v>6</v>
      </c>
      <c r="AS141">
        <v>6</v>
      </c>
      <c r="AT141">
        <f t="shared" si="51"/>
        <v>5.25</v>
      </c>
      <c r="AU141">
        <f t="shared" si="54"/>
        <v>1</v>
      </c>
      <c r="AV141">
        <f t="shared" si="62"/>
        <v>6</v>
      </c>
      <c r="AW141">
        <f t="shared" si="55"/>
        <v>1</v>
      </c>
      <c r="AX141" t="s">
        <v>61</v>
      </c>
      <c r="AY141" t="s">
        <v>392</v>
      </c>
      <c r="AZ141" t="s">
        <v>987</v>
      </c>
      <c r="BA141">
        <v>0</v>
      </c>
      <c r="BB141">
        <v>1</v>
      </c>
      <c r="BC141">
        <f t="shared" si="48"/>
        <v>1</v>
      </c>
      <c r="BD141">
        <v>1</v>
      </c>
      <c r="BE141">
        <v>1</v>
      </c>
      <c r="BF141">
        <f t="shared" si="56"/>
        <v>0</v>
      </c>
      <c r="BG141" t="s">
        <v>64</v>
      </c>
      <c r="BH141" t="s">
        <v>65</v>
      </c>
      <c r="BI141" s="1">
        <v>3.2175925925925926E-3</v>
      </c>
      <c r="BK141" s="5" t="s">
        <v>1041</v>
      </c>
      <c r="BM141" s="11" t="b">
        <f t="shared" si="63"/>
        <v>0</v>
      </c>
      <c r="BN141" s="11" t="b">
        <f t="shared" si="63"/>
        <v>0</v>
      </c>
      <c r="BO141" s="11" t="b">
        <f t="shared" si="63"/>
        <v>0</v>
      </c>
      <c r="BP141" s="11" t="b">
        <f t="shared" si="63"/>
        <v>0</v>
      </c>
      <c r="BQ141" s="11" t="b">
        <f t="shared" si="50"/>
        <v>0</v>
      </c>
      <c r="BR141" s="11" t="b">
        <f t="shared" si="50"/>
        <v>0</v>
      </c>
      <c r="BU141" s="11" t="b">
        <f t="shared" si="57"/>
        <v>0</v>
      </c>
      <c r="BV141" s="11" t="b">
        <f t="shared" si="58"/>
        <v>0</v>
      </c>
      <c r="BW141" s="11" t="b">
        <f t="shared" si="59"/>
        <v>0</v>
      </c>
      <c r="BX141" s="11" t="b">
        <f t="shared" si="59"/>
        <v>0</v>
      </c>
      <c r="BY141" s="11" t="b">
        <f t="shared" si="59"/>
        <v>0</v>
      </c>
      <c r="BZ141" s="11" t="b">
        <f t="shared" si="59"/>
        <v>0</v>
      </c>
      <c r="CA141" s="11" t="b">
        <f t="shared" si="59"/>
        <v>0</v>
      </c>
      <c r="CB141" s="11" t="b">
        <f t="shared" si="59"/>
        <v>0</v>
      </c>
      <c r="CC141" s="11" t="b">
        <f t="shared" si="59"/>
        <v>0</v>
      </c>
      <c r="CD141" s="11" t="b">
        <f t="shared" si="59"/>
        <v>0</v>
      </c>
      <c r="CE141" s="11" t="b">
        <f t="shared" si="59"/>
        <v>0</v>
      </c>
      <c r="CF141" s="11" t="b">
        <f t="shared" si="59"/>
        <v>0</v>
      </c>
      <c r="CG141" s="11" t="b">
        <f t="shared" si="59"/>
        <v>0</v>
      </c>
      <c r="CH141" s="11" t="b">
        <f t="shared" si="59"/>
        <v>0</v>
      </c>
      <c r="CI141" s="11" t="b">
        <f t="shared" si="59"/>
        <v>0</v>
      </c>
      <c r="CJ141" s="11" t="b">
        <f t="shared" si="59"/>
        <v>0</v>
      </c>
      <c r="CK141" s="11" t="b">
        <f t="shared" si="61"/>
        <v>0</v>
      </c>
      <c r="CL141" s="11" t="b">
        <f t="shared" si="60"/>
        <v>0</v>
      </c>
      <c r="CM141" t="s">
        <v>988</v>
      </c>
    </row>
    <row r="142" spans="1:91">
      <c r="A142" t="s">
        <v>989</v>
      </c>
      <c r="B142" t="s">
        <v>990</v>
      </c>
      <c r="C142" t="s">
        <v>802</v>
      </c>
      <c r="D142" t="s">
        <v>54</v>
      </c>
      <c r="E142" t="s">
        <v>55</v>
      </c>
      <c r="F142" t="s">
        <v>132</v>
      </c>
      <c r="G142" t="s">
        <v>96</v>
      </c>
      <c r="H142" t="s">
        <v>844</v>
      </c>
      <c r="I142" t="str">
        <f t="shared" si="53"/>
        <v>France</v>
      </c>
      <c r="J142" t="s">
        <v>74</v>
      </c>
      <c r="K142" t="s">
        <v>60</v>
      </c>
      <c r="L142">
        <v>2</v>
      </c>
      <c r="M142">
        <v>0</v>
      </c>
      <c r="N142">
        <v>3</v>
      </c>
      <c r="O142">
        <v>4</v>
      </c>
      <c r="P142">
        <v>5</v>
      </c>
      <c r="Q142">
        <v>3</v>
      </c>
      <c r="R142">
        <v>4</v>
      </c>
      <c r="S142">
        <v>0</v>
      </c>
      <c r="U142">
        <v>4</v>
      </c>
      <c r="V142">
        <v>4</v>
      </c>
      <c r="W142">
        <v>6</v>
      </c>
      <c r="X142">
        <v>2</v>
      </c>
      <c r="Y142">
        <v>6</v>
      </c>
      <c r="Z142">
        <v>4</v>
      </c>
      <c r="AA142">
        <v>6</v>
      </c>
      <c r="AB142">
        <v>3</v>
      </c>
      <c r="AC142">
        <v>2</v>
      </c>
      <c r="AD142">
        <v>4</v>
      </c>
      <c r="AE142" s="35">
        <v>6</v>
      </c>
      <c r="AF142">
        <v>5</v>
      </c>
      <c r="AG142">
        <v>5</v>
      </c>
      <c r="AH142">
        <v>5</v>
      </c>
      <c r="AI142">
        <v>6</v>
      </c>
      <c r="AJ142">
        <v>6</v>
      </c>
      <c r="AK142">
        <v>5</v>
      </c>
      <c r="AL142">
        <v>5</v>
      </c>
      <c r="AM142">
        <v>4</v>
      </c>
      <c r="AN142">
        <v>5</v>
      </c>
      <c r="AO142">
        <v>5</v>
      </c>
      <c r="AP142">
        <v>5</v>
      </c>
      <c r="AQ142">
        <v>5</v>
      </c>
      <c r="AR142">
        <v>6</v>
      </c>
      <c r="AS142">
        <v>6</v>
      </c>
      <c r="AT142">
        <f t="shared" si="51"/>
        <v>5.375</v>
      </c>
      <c r="AU142">
        <f t="shared" si="54"/>
        <v>1</v>
      </c>
      <c r="AV142">
        <f t="shared" si="62"/>
        <v>4.375</v>
      </c>
      <c r="AW142">
        <f t="shared" si="55"/>
        <v>1</v>
      </c>
      <c r="AX142" t="s">
        <v>297</v>
      </c>
      <c r="AY142" t="s">
        <v>228</v>
      </c>
      <c r="AZ142" t="s">
        <v>397</v>
      </c>
      <c r="BA142">
        <v>1</v>
      </c>
      <c r="BC142">
        <f t="shared" si="48"/>
        <v>1</v>
      </c>
      <c r="BD142">
        <v>1</v>
      </c>
      <c r="BE142">
        <v>3</v>
      </c>
      <c r="BF142">
        <f t="shared" si="56"/>
        <v>1</v>
      </c>
      <c r="BG142" t="s">
        <v>574</v>
      </c>
      <c r="BH142" t="s">
        <v>301</v>
      </c>
      <c r="BI142" s="1">
        <v>6.5277777777777782E-3</v>
      </c>
      <c r="BJ142" t="s">
        <v>991</v>
      </c>
      <c r="BK142" s="5" t="s">
        <v>736</v>
      </c>
      <c r="BL142" s="5" t="s">
        <v>1124</v>
      </c>
      <c r="BM142" s="11" t="b">
        <f t="shared" si="63"/>
        <v>0</v>
      </c>
      <c r="BN142" s="11" t="b">
        <f t="shared" si="63"/>
        <v>0</v>
      </c>
      <c r="BO142" s="11" t="b">
        <f t="shared" si="63"/>
        <v>0</v>
      </c>
      <c r="BP142" s="11" t="b">
        <f t="shared" si="63"/>
        <v>0</v>
      </c>
      <c r="BQ142" s="11" t="b">
        <f t="shared" si="50"/>
        <v>0</v>
      </c>
      <c r="BR142" s="11" t="b">
        <f t="shared" si="50"/>
        <v>0</v>
      </c>
      <c r="BS142" s="5" t="s">
        <v>1097</v>
      </c>
      <c r="BU142" s="11" t="b">
        <f t="shared" si="57"/>
        <v>1</v>
      </c>
      <c r="BV142" s="11" t="b">
        <f t="shared" si="58"/>
        <v>0</v>
      </c>
      <c r="BW142" s="11" t="b">
        <f t="shared" si="59"/>
        <v>0</v>
      </c>
      <c r="BX142" s="11" t="b">
        <f t="shared" si="59"/>
        <v>0</v>
      </c>
      <c r="BY142" s="11" t="b">
        <f t="shared" si="59"/>
        <v>0</v>
      </c>
      <c r="BZ142" s="11" t="b">
        <f t="shared" si="59"/>
        <v>0</v>
      </c>
      <c r="CA142" s="11" t="b">
        <f t="shared" si="59"/>
        <v>0</v>
      </c>
      <c r="CB142" s="11" t="b">
        <f t="shared" si="59"/>
        <v>0</v>
      </c>
      <c r="CC142" s="11" t="b">
        <f t="shared" si="59"/>
        <v>0</v>
      </c>
      <c r="CD142" s="11" t="b">
        <f t="shared" si="59"/>
        <v>0</v>
      </c>
      <c r="CE142" s="11" t="b">
        <f t="shared" si="59"/>
        <v>0</v>
      </c>
      <c r="CF142" s="11" t="b">
        <f t="shared" si="59"/>
        <v>0</v>
      </c>
      <c r="CG142" s="11" t="b">
        <f t="shared" si="59"/>
        <v>0</v>
      </c>
      <c r="CH142" s="11" t="b">
        <f t="shared" si="59"/>
        <v>1</v>
      </c>
      <c r="CI142" s="11" t="b">
        <f t="shared" si="59"/>
        <v>0</v>
      </c>
      <c r="CJ142" s="11" t="b">
        <f t="shared" si="59"/>
        <v>0</v>
      </c>
      <c r="CK142" s="11" t="b">
        <f t="shared" si="61"/>
        <v>0</v>
      </c>
      <c r="CL142" s="11" t="b">
        <f t="shared" si="60"/>
        <v>0</v>
      </c>
    </row>
    <row r="143" spans="1:91">
      <c r="A143" t="s">
        <v>992</v>
      </c>
      <c r="B143" t="s">
        <v>993</v>
      </c>
      <c r="C143" t="s">
        <v>802</v>
      </c>
      <c r="D143" t="s">
        <v>70</v>
      </c>
      <c r="E143" t="s">
        <v>71</v>
      </c>
      <c r="F143" t="s">
        <v>56</v>
      </c>
      <c r="G143" t="s">
        <v>72</v>
      </c>
      <c r="H143" t="s">
        <v>994</v>
      </c>
      <c r="I143" t="str">
        <f t="shared" si="53"/>
        <v>USA, Michigan</v>
      </c>
      <c r="J143" t="s">
        <v>59</v>
      </c>
      <c r="K143" t="s">
        <v>60</v>
      </c>
      <c r="L143">
        <v>3</v>
      </c>
      <c r="M143">
        <v>4</v>
      </c>
      <c r="N143">
        <v>2</v>
      </c>
      <c r="O143">
        <v>4</v>
      </c>
      <c r="P143">
        <v>3</v>
      </c>
      <c r="Q143">
        <v>4</v>
      </c>
      <c r="R143">
        <v>5</v>
      </c>
      <c r="S143">
        <v>1</v>
      </c>
      <c r="T143">
        <v>3</v>
      </c>
      <c r="V143">
        <v>4</v>
      </c>
      <c r="W143">
        <v>6</v>
      </c>
      <c r="X143">
        <v>5</v>
      </c>
      <c r="Y143">
        <v>6</v>
      </c>
      <c r="Z143">
        <v>6</v>
      </c>
      <c r="AA143">
        <v>6</v>
      </c>
      <c r="AB143">
        <v>5</v>
      </c>
      <c r="AC143">
        <v>1</v>
      </c>
      <c r="AD143">
        <v>5</v>
      </c>
      <c r="AE143" s="35">
        <v>4</v>
      </c>
      <c r="AF143">
        <v>5</v>
      </c>
      <c r="AG143">
        <v>5</v>
      </c>
      <c r="AH143">
        <v>5</v>
      </c>
      <c r="AI143">
        <v>5</v>
      </c>
      <c r="AJ143">
        <v>5</v>
      </c>
      <c r="AK143">
        <v>5</v>
      </c>
      <c r="AL143">
        <v>5</v>
      </c>
      <c r="AM143">
        <v>5</v>
      </c>
      <c r="AN143">
        <v>5</v>
      </c>
      <c r="AO143">
        <v>5</v>
      </c>
      <c r="AP143">
        <v>4</v>
      </c>
      <c r="AQ143">
        <v>4</v>
      </c>
      <c r="AR143">
        <v>6</v>
      </c>
      <c r="AS143">
        <v>5</v>
      </c>
      <c r="AT143">
        <f t="shared" si="51"/>
        <v>4.875</v>
      </c>
      <c r="AU143">
        <f t="shared" si="54"/>
        <v>1</v>
      </c>
      <c r="AV143">
        <f t="shared" si="62"/>
        <v>5.375</v>
      </c>
      <c r="AW143">
        <f t="shared" si="55"/>
        <v>1</v>
      </c>
      <c r="AX143" t="s">
        <v>282</v>
      </c>
      <c r="AY143" t="s">
        <v>672</v>
      </c>
      <c r="AZ143" t="s">
        <v>995</v>
      </c>
      <c r="BA143">
        <v>2</v>
      </c>
      <c r="BC143">
        <f t="shared" si="48"/>
        <v>2</v>
      </c>
      <c r="BD143">
        <v>2</v>
      </c>
      <c r="BE143">
        <v>4</v>
      </c>
      <c r="BF143">
        <f t="shared" si="56"/>
        <v>1</v>
      </c>
      <c r="BG143" t="s">
        <v>996</v>
      </c>
      <c r="BH143" t="s">
        <v>601</v>
      </c>
      <c r="BI143" s="1">
        <v>3.0439814814814821E-3</v>
      </c>
      <c r="BJ143" t="s">
        <v>857</v>
      </c>
      <c r="BK143" s="5" t="s">
        <v>736</v>
      </c>
      <c r="BL143" s="5" t="s">
        <v>1162</v>
      </c>
      <c r="BM143" s="11" t="b">
        <f t="shared" si="63"/>
        <v>0</v>
      </c>
      <c r="BN143" s="11" t="b">
        <f t="shared" si="63"/>
        <v>0</v>
      </c>
      <c r="BO143" s="11" t="b">
        <f t="shared" si="63"/>
        <v>0</v>
      </c>
      <c r="BP143" s="11" t="b">
        <f t="shared" si="63"/>
        <v>0</v>
      </c>
      <c r="BQ143" s="11" t="b">
        <f t="shared" si="50"/>
        <v>0</v>
      </c>
      <c r="BR143" s="11" t="b">
        <f t="shared" si="50"/>
        <v>0</v>
      </c>
      <c r="BU143" s="11" t="b">
        <f t="shared" si="57"/>
        <v>0</v>
      </c>
      <c r="BV143" s="11" t="b">
        <f t="shared" si="58"/>
        <v>0</v>
      </c>
      <c r="BW143" s="11" t="b">
        <f t="shared" si="59"/>
        <v>0</v>
      </c>
      <c r="BX143" s="11" t="b">
        <f t="shared" si="59"/>
        <v>0</v>
      </c>
      <c r="BY143" s="11" t="b">
        <f t="shared" si="59"/>
        <v>0</v>
      </c>
      <c r="BZ143" s="11" t="b">
        <f t="shared" si="59"/>
        <v>0</v>
      </c>
      <c r="CA143" s="11" t="b">
        <f t="shared" si="59"/>
        <v>0</v>
      </c>
      <c r="CB143" s="11" t="b">
        <f t="shared" si="59"/>
        <v>0</v>
      </c>
      <c r="CC143" s="11" t="b">
        <f t="shared" si="59"/>
        <v>0</v>
      </c>
      <c r="CD143" s="11" t="b">
        <f t="shared" si="59"/>
        <v>0</v>
      </c>
      <c r="CE143" s="11" t="b">
        <f t="shared" si="59"/>
        <v>0</v>
      </c>
      <c r="CF143" s="11" t="b">
        <f t="shared" si="59"/>
        <v>0</v>
      </c>
      <c r="CG143" s="11" t="b">
        <f t="shared" si="59"/>
        <v>0</v>
      </c>
      <c r="CH143" s="11" t="b">
        <f t="shared" si="59"/>
        <v>0</v>
      </c>
      <c r="CI143" s="11" t="b">
        <f t="shared" si="59"/>
        <v>0</v>
      </c>
      <c r="CJ143" s="11" t="b">
        <f t="shared" si="59"/>
        <v>0</v>
      </c>
      <c r="CK143" s="11" t="b">
        <f t="shared" si="61"/>
        <v>0</v>
      </c>
      <c r="CL143" s="11" t="b">
        <f t="shared" si="60"/>
        <v>0</v>
      </c>
    </row>
    <row r="144" spans="1:91">
      <c r="A144" t="s">
        <v>997</v>
      </c>
      <c r="B144" t="s">
        <v>998</v>
      </c>
      <c r="C144" t="s">
        <v>802</v>
      </c>
      <c r="D144" t="s">
        <v>81</v>
      </c>
      <c r="E144" t="s">
        <v>71</v>
      </c>
      <c r="F144" t="s">
        <v>83</v>
      </c>
      <c r="G144" t="s">
        <v>72</v>
      </c>
      <c r="H144" t="s">
        <v>125</v>
      </c>
      <c r="I144" t="str">
        <f t="shared" si="53"/>
        <v>United Kingdom</v>
      </c>
      <c r="J144" t="s">
        <v>74</v>
      </c>
      <c r="K144" t="s">
        <v>98</v>
      </c>
      <c r="L144">
        <v>5</v>
      </c>
      <c r="M144">
        <v>4</v>
      </c>
      <c r="N144">
        <v>5</v>
      </c>
      <c r="O144">
        <v>3</v>
      </c>
      <c r="P144">
        <v>5</v>
      </c>
      <c r="Q144">
        <v>4</v>
      </c>
      <c r="R144">
        <v>4</v>
      </c>
      <c r="S144">
        <v>1</v>
      </c>
      <c r="T144">
        <v>2</v>
      </c>
      <c r="V144">
        <v>5</v>
      </c>
      <c r="W144">
        <v>5</v>
      </c>
      <c r="X144">
        <v>5</v>
      </c>
      <c r="Y144">
        <v>6</v>
      </c>
      <c r="Z144">
        <v>5</v>
      </c>
      <c r="AA144">
        <v>5</v>
      </c>
      <c r="AB144">
        <v>3</v>
      </c>
      <c r="AC144">
        <v>2</v>
      </c>
      <c r="AD144">
        <v>4</v>
      </c>
      <c r="AE144" s="35">
        <v>5</v>
      </c>
      <c r="AF144">
        <v>3</v>
      </c>
      <c r="AG144">
        <v>4</v>
      </c>
      <c r="AH144">
        <v>5</v>
      </c>
      <c r="AI144">
        <v>6</v>
      </c>
      <c r="AJ144">
        <v>5</v>
      </c>
      <c r="AK144">
        <v>5</v>
      </c>
      <c r="AL144">
        <v>5</v>
      </c>
      <c r="AM144">
        <v>4</v>
      </c>
      <c r="AN144">
        <v>4</v>
      </c>
      <c r="AO144">
        <v>4</v>
      </c>
      <c r="AP144">
        <v>4</v>
      </c>
      <c r="AQ144">
        <v>4</v>
      </c>
      <c r="AR144">
        <v>6</v>
      </c>
      <c r="AS144">
        <v>5</v>
      </c>
      <c r="AT144">
        <f t="shared" si="51"/>
        <v>4.75</v>
      </c>
      <c r="AU144">
        <f t="shared" si="54"/>
        <v>1</v>
      </c>
      <c r="AV144">
        <f t="shared" ref="AV144:AV178" si="64">AVERAGE(BH146,V144,W144,X144:AB144,AD144)</f>
        <v>4.75</v>
      </c>
      <c r="AW144">
        <f t="shared" si="55"/>
        <v>1</v>
      </c>
      <c r="AX144" t="s">
        <v>297</v>
      </c>
      <c r="AY144" t="s">
        <v>198</v>
      </c>
      <c r="AZ144" t="s">
        <v>397</v>
      </c>
      <c r="BA144">
        <v>0</v>
      </c>
      <c r="BB144" t="s">
        <v>1100</v>
      </c>
      <c r="BC144" t="str">
        <f t="shared" si="48"/>
        <v>no dialog file</v>
      </c>
      <c r="BD144">
        <v>1</v>
      </c>
      <c r="BE144">
        <v>1</v>
      </c>
      <c r="BF144">
        <f t="shared" si="56"/>
        <v>0</v>
      </c>
      <c r="BG144" t="s">
        <v>999</v>
      </c>
      <c r="BH144" t="s">
        <v>301</v>
      </c>
      <c r="BI144" s="1">
        <v>4.8263888888888887E-3</v>
      </c>
      <c r="BJ144" t="s">
        <v>1000</v>
      </c>
      <c r="BK144" s="5" t="s">
        <v>736</v>
      </c>
      <c r="BL144" s="5" t="s">
        <v>1163</v>
      </c>
      <c r="BM144" s="11" t="b">
        <f t="shared" si="63"/>
        <v>0</v>
      </c>
      <c r="BN144" s="11" t="b">
        <f t="shared" si="63"/>
        <v>0</v>
      </c>
      <c r="BO144" s="11" t="b">
        <f t="shared" si="63"/>
        <v>0</v>
      </c>
      <c r="BP144" s="11" t="b">
        <f t="shared" si="63"/>
        <v>0</v>
      </c>
      <c r="BQ144" s="11" t="b">
        <f t="shared" ref="BQ144:BR149" si="65">ISNUMBER(SEARCH(BQ$2,$BL144))</f>
        <v>0</v>
      </c>
      <c r="BR144" s="11" t="b">
        <f t="shared" si="65"/>
        <v>1</v>
      </c>
      <c r="BS144" s="5" t="s">
        <v>1128</v>
      </c>
      <c r="BU144" s="11" t="b">
        <f t="shared" si="57"/>
        <v>1</v>
      </c>
      <c r="BV144" s="11" t="b">
        <f t="shared" si="58"/>
        <v>0</v>
      </c>
      <c r="BW144" s="11" t="b">
        <f t="shared" si="59"/>
        <v>0</v>
      </c>
      <c r="BX144" s="11" t="b">
        <f t="shared" si="59"/>
        <v>0</v>
      </c>
      <c r="BY144" s="11" t="b">
        <f t="shared" si="59"/>
        <v>0</v>
      </c>
      <c r="BZ144" s="11" t="b">
        <f t="shared" si="59"/>
        <v>0</v>
      </c>
      <c r="CA144" s="11" t="b">
        <f t="shared" si="59"/>
        <v>0</v>
      </c>
      <c r="CB144" s="11" t="b">
        <f t="shared" si="59"/>
        <v>0</v>
      </c>
      <c r="CC144" s="11" t="b">
        <f t="shared" si="59"/>
        <v>0</v>
      </c>
      <c r="CD144" s="11" t="b">
        <f t="shared" si="59"/>
        <v>0</v>
      </c>
      <c r="CE144" s="11" t="b">
        <f t="shared" si="59"/>
        <v>0</v>
      </c>
      <c r="CF144" s="11" t="b">
        <f t="shared" si="59"/>
        <v>0</v>
      </c>
      <c r="CG144" s="11" t="b">
        <f t="shared" si="59"/>
        <v>0</v>
      </c>
      <c r="CH144" s="11" t="b">
        <f t="shared" si="59"/>
        <v>0</v>
      </c>
      <c r="CI144" s="11" t="b">
        <f t="shared" si="59"/>
        <v>0</v>
      </c>
      <c r="CJ144" s="11" t="b">
        <f t="shared" si="59"/>
        <v>0</v>
      </c>
      <c r="CK144" s="11" t="b">
        <f t="shared" si="61"/>
        <v>0</v>
      </c>
      <c r="CL144" s="11" t="b">
        <f t="shared" si="60"/>
        <v>0</v>
      </c>
      <c r="CM144" t="s">
        <v>1001</v>
      </c>
    </row>
    <row r="145" spans="1:91">
      <c r="A145" t="s">
        <v>1002</v>
      </c>
      <c r="B145" t="s">
        <v>1003</v>
      </c>
      <c r="C145" t="s">
        <v>802</v>
      </c>
      <c r="D145" t="s">
        <v>70</v>
      </c>
      <c r="E145" t="s">
        <v>82</v>
      </c>
      <c r="F145" t="s">
        <v>132</v>
      </c>
      <c r="G145" t="s">
        <v>72</v>
      </c>
      <c r="H145" t="s">
        <v>84</v>
      </c>
      <c r="I145" t="str">
        <f t="shared" si="53"/>
        <v>United States</v>
      </c>
      <c r="J145" t="s">
        <v>74</v>
      </c>
      <c r="K145" t="s">
        <v>60</v>
      </c>
      <c r="L145">
        <v>2</v>
      </c>
      <c r="M145">
        <v>3</v>
      </c>
      <c r="N145">
        <v>3</v>
      </c>
      <c r="O145">
        <v>2</v>
      </c>
      <c r="P145">
        <v>3</v>
      </c>
      <c r="Q145">
        <v>4</v>
      </c>
      <c r="R145">
        <v>4</v>
      </c>
      <c r="S145">
        <v>1</v>
      </c>
      <c r="T145">
        <v>3</v>
      </c>
      <c r="V145">
        <v>2</v>
      </c>
      <c r="W145">
        <v>1</v>
      </c>
      <c r="X145">
        <v>2</v>
      </c>
      <c r="Y145">
        <v>5</v>
      </c>
      <c r="Z145">
        <v>2</v>
      </c>
      <c r="AA145">
        <v>6</v>
      </c>
      <c r="AB145">
        <v>3</v>
      </c>
      <c r="AC145">
        <v>2</v>
      </c>
      <c r="AD145">
        <v>4</v>
      </c>
      <c r="AE145" s="35">
        <v>4</v>
      </c>
      <c r="AF145">
        <v>2</v>
      </c>
      <c r="AG145">
        <v>6</v>
      </c>
      <c r="AH145">
        <v>2</v>
      </c>
      <c r="AI145">
        <v>6</v>
      </c>
      <c r="AJ145">
        <v>6</v>
      </c>
      <c r="AK145">
        <v>4</v>
      </c>
      <c r="AL145">
        <v>3</v>
      </c>
      <c r="AM145">
        <v>1</v>
      </c>
      <c r="AN145">
        <v>1</v>
      </c>
      <c r="AO145">
        <v>2</v>
      </c>
      <c r="AP145">
        <v>1</v>
      </c>
      <c r="AQ145">
        <v>1</v>
      </c>
      <c r="AR145">
        <v>6</v>
      </c>
      <c r="AS145">
        <v>6</v>
      </c>
      <c r="AT145">
        <f t="shared" si="51"/>
        <v>4.125</v>
      </c>
      <c r="AU145">
        <f t="shared" si="54"/>
        <v>1</v>
      </c>
      <c r="AV145">
        <f t="shared" si="64"/>
        <v>3.125</v>
      </c>
      <c r="AW145">
        <f t="shared" si="55"/>
        <v>1</v>
      </c>
      <c r="AX145" t="s">
        <v>61</v>
      </c>
      <c r="AY145" t="s">
        <v>139</v>
      </c>
      <c r="AZ145" t="s">
        <v>140</v>
      </c>
      <c r="BA145">
        <v>2</v>
      </c>
      <c r="BC145">
        <f t="shared" si="48"/>
        <v>2</v>
      </c>
      <c r="BD145">
        <v>1</v>
      </c>
      <c r="BE145">
        <v>2</v>
      </c>
      <c r="BF145">
        <f t="shared" si="56"/>
        <v>1</v>
      </c>
      <c r="BG145" t="s">
        <v>181</v>
      </c>
      <c r="BH145" t="s">
        <v>65</v>
      </c>
      <c r="BI145" s="1">
        <v>3.4375E-3</v>
      </c>
      <c r="BJ145" s="2"/>
      <c r="BK145" s="5" t="s">
        <v>1041</v>
      </c>
      <c r="BM145" s="11" t="b">
        <f t="shared" si="63"/>
        <v>0</v>
      </c>
      <c r="BN145" s="11" t="b">
        <f t="shared" si="63"/>
        <v>0</v>
      </c>
      <c r="BO145" s="11" t="b">
        <f t="shared" si="63"/>
        <v>0</v>
      </c>
      <c r="BP145" s="11" t="b">
        <f t="shared" si="63"/>
        <v>0</v>
      </c>
      <c r="BQ145" s="11" t="b">
        <f t="shared" si="65"/>
        <v>0</v>
      </c>
      <c r="BR145" s="11" t="b">
        <f t="shared" si="65"/>
        <v>0</v>
      </c>
      <c r="BU145" s="11" t="b">
        <f t="shared" si="57"/>
        <v>0</v>
      </c>
      <c r="BV145" s="11" t="b">
        <f t="shared" si="58"/>
        <v>0</v>
      </c>
      <c r="BW145" s="11" t="b">
        <f t="shared" si="59"/>
        <v>0</v>
      </c>
      <c r="BX145" s="11" t="b">
        <f t="shared" si="59"/>
        <v>0</v>
      </c>
      <c r="BY145" s="11" t="b">
        <f t="shared" si="59"/>
        <v>0</v>
      </c>
      <c r="BZ145" s="11" t="b">
        <f t="shared" si="59"/>
        <v>0</v>
      </c>
      <c r="CA145" s="11" t="b">
        <f t="shared" si="59"/>
        <v>0</v>
      </c>
      <c r="CB145" s="11" t="b">
        <f t="shared" si="59"/>
        <v>0</v>
      </c>
      <c r="CC145" s="11" t="b">
        <f t="shared" si="59"/>
        <v>0</v>
      </c>
      <c r="CD145" s="11" t="b">
        <f t="shared" si="59"/>
        <v>0</v>
      </c>
      <c r="CE145" s="11" t="b">
        <f t="shared" si="59"/>
        <v>0</v>
      </c>
      <c r="CF145" s="11" t="b">
        <f t="shared" si="59"/>
        <v>0</v>
      </c>
      <c r="CG145" s="11" t="b">
        <f t="shared" si="59"/>
        <v>0</v>
      </c>
      <c r="CH145" s="11" t="b">
        <f t="shared" si="59"/>
        <v>0</v>
      </c>
      <c r="CI145" s="11" t="b">
        <f t="shared" si="59"/>
        <v>0</v>
      </c>
      <c r="CJ145" s="11" t="b">
        <f t="shared" si="59"/>
        <v>0</v>
      </c>
      <c r="CK145" s="11" t="b">
        <f t="shared" si="61"/>
        <v>0</v>
      </c>
      <c r="CL145" s="11" t="b">
        <f t="shared" si="60"/>
        <v>0</v>
      </c>
    </row>
    <row r="146" spans="1:91">
      <c r="A146" t="s">
        <v>51</v>
      </c>
      <c r="B146" t="s">
        <v>52</v>
      </c>
      <c r="C146" t="s">
        <v>53</v>
      </c>
      <c r="D146" t="s">
        <v>54</v>
      </c>
      <c r="E146" t="s">
        <v>55</v>
      </c>
      <c r="F146" t="s">
        <v>56</v>
      </c>
      <c r="G146" t="s">
        <v>57</v>
      </c>
      <c r="H146" t="s">
        <v>58</v>
      </c>
      <c r="I146" t="str">
        <f t="shared" si="53"/>
        <v>Portugal</v>
      </c>
      <c r="J146" t="s">
        <v>59</v>
      </c>
      <c r="K146" t="s">
        <v>60</v>
      </c>
      <c r="L146">
        <v>0</v>
      </c>
      <c r="M146">
        <v>2</v>
      </c>
      <c r="N146">
        <v>3</v>
      </c>
      <c r="O146">
        <v>4</v>
      </c>
      <c r="P146">
        <v>0</v>
      </c>
      <c r="Q146">
        <v>0</v>
      </c>
      <c r="R146">
        <v>5</v>
      </c>
      <c r="S146">
        <v>0</v>
      </c>
      <c r="U146">
        <v>5</v>
      </c>
      <c r="V146">
        <v>2</v>
      </c>
      <c r="W146">
        <v>5</v>
      </c>
      <c r="X146">
        <v>3</v>
      </c>
      <c r="Y146">
        <v>6</v>
      </c>
      <c r="Z146">
        <v>3</v>
      </c>
      <c r="AA146">
        <v>3</v>
      </c>
      <c r="AB146">
        <v>1</v>
      </c>
      <c r="AC146">
        <v>5</v>
      </c>
      <c r="AD146">
        <v>1</v>
      </c>
      <c r="AE146" s="35">
        <v>1</v>
      </c>
      <c r="AF146">
        <v>5</v>
      </c>
      <c r="AG146">
        <v>0</v>
      </c>
      <c r="AH146">
        <v>3</v>
      </c>
      <c r="AI146">
        <v>6</v>
      </c>
      <c r="AJ146">
        <v>2</v>
      </c>
      <c r="AK146">
        <v>5</v>
      </c>
      <c r="AL146">
        <v>0</v>
      </c>
      <c r="AM146">
        <v>0</v>
      </c>
      <c r="AN146">
        <v>0</v>
      </c>
      <c r="AO146">
        <v>0</v>
      </c>
      <c r="AP146">
        <v>0</v>
      </c>
      <c r="AQ146">
        <v>0</v>
      </c>
      <c r="AR146">
        <v>6</v>
      </c>
      <c r="AS146">
        <v>0</v>
      </c>
      <c r="AT146">
        <f t="shared" si="51"/>
        <v>2.75</v>
      </c>
      <c r="AU146">
        <f t="shared" si="54"/>
        <v>0</v>
      </c>
      <c r="AV146">
        <f t="shared" si="64"/>
        <v>3</v>
      </c>
      <c r="AW146">
        <f t="shared" si="55"/>
        <v>0</v>
      </c>
      <c r="AX146" t="s">
        <v>61</v>
      </c>
      <c r="AY146" t="s">
        <v>62</v>
      </c>
      <c r="AZ146" t="s">
        <v>63</v>
      </c>
      <c r="BA146">
        <v>1</v>
      </c>
      <c r="BC146">
        <f t="shared" si="48"/>
        <v>1</v>
      </c>
      <c r="BD146">
        <v>1</v>
      </c>
      <c r="BE146">
        <v>2</v>
      </c>
      <c r="BF146">
        <v>1</v>
      </c>
      <c r="BG146" t="s">
        <v>64</v>
      </c>
      <c r="BH146" t="s">
        <v>65</v>
      </c>
      <c r="BI146" s="1">
        <v>3.1365740740740742E-3</v>
      </c>
      <c r="BJ146" t="s">
        <v>66</v>
      </c>
      <c r="BK146" s="5" t="s">
        <v>1041</v>
      </c>
      <c r="BM146" s="11" t="b">
        <f t="shared" si="63"/>
        <v>0</v>
      </c>
      <c r="BN146" s="11" t="b">
        <f t="shared" si="63"/>
        <v>0</v>
      </c>
      <c r="BO146" s="11" t="b">
        <f t="shared" si="63"/>
        <v>0</v>
      </c>
      <c r="BP146" s="11" t="b">
        <f t="shared" si="63"/>
        <v>0</v>
      </c>
      <c r="BQ146" s="11" t="b">
        <f t="shared" si="65"/>
        <v>0</v>
      </c>
      <c r="BR146" s="11" t="b">
        <f t="shared" si="65"/>
        <v>0</v>
      </c>
      <c r="BU146" s="11" t="b">
        <f t="shared" si="57"/>
        <v>0</v>
      </c>
      <c r="BV146" s="11" t="b">
        <f t="shared" si="58"/>
        <v>0</v>
      </c>
      <c r="BW146" s="11" t="b">
        <f t="shared" si="59"/>
        <v>0</v>
      </c>
      <c r="BX146" s="11" t="b">
        <f t="shared" si="59"/>
        <v>0</v>
      </c>
      <c r="BY146" s="11" t="b">
        <f t="shared" si="59"/>
        <v>0</v>
      </c>
      <c r="BZ146" s="11" t="b">
        <f t="shared" si="59"/>
        <v>0</v>
      </c>
      <c r="CA146" s="11" t="b">
        <f t="shared" si="59"/>
        <v>0</v>
      </c>
      <c r="CB146" s="11" t="b">
        <f t="shared" si="59"/>
        <v>0</v>
      </c>
      <c r="CC146" s="11" t="b">
        <f t="shared" si="59"/>
        <v>0</v>
      </c>
      <c r="CD146" s="11" t="b">
        <f t="shared" si="59"/>
        <v>0</v>
      </c>
      <c r="CE146" s="11" t="b">
        <f t="shared" si="59"/>
        <v>0</v>
      </c>
      <c r="CF146" s="11" t="b">
        <f t="shared" si="59"/>
        <v>0</v>
      </c>
      <c r="CG146" s="11" t="b">
        <f t="shared" si="59"/>
        <v>0</v>
      </c>
      <c r="CH146" s="11" t="b">
        <f t="shared" si="59"/>
        <v>0</v>
      </c>
      <c r="CI146" s="11" t="b">
        <f t="shared" si="59"/>
        <v>0</v>
      </c>
      <c r="CJ146" s="11" t="b">
        <f t="shared" si="59"/>
        <v>0</v>
      </c>
      <c r="CK146" s="11" t="b">
        <f t="shared" si="61"/>
        <v>0</v>
      </c>
      <c r="CL146" s="11" t="b">
        <f t="shared" si="60"/>
        <v>0</v>
      </c>
      <c r="CM146" t="s">
        <v>67</v>
      </c>
    </row>
    <row r="147" spans="1:91">
      <c r="A147" t="s">
        <v>68</v>
      </c>
      <c r="B147" t="s">
        <v>69</v>
      </c>
      <c r="C147" t="s">
        <v>53</v>
      </c>
      <c r="D147" t="s">
        <v>70</v>
      </c>
      <c r="E147" t="s">
        <v>71</v>
      </c>
      <c r="F147" t="s">
        <v>56</v>
      </c>
      <c r="G147" t="s">
        <v>72</v>
      </c>
      <c r="H147" t="s">
        <v>73</v>
      </c>
      <c r="I147" t="str">
        <f t="shared" si="53"/>
        <v>USA</v>
      </c>
      <c r="J147" t="s">
        <v>74</v>
      </c>
      <c r="K147" t="s">
        <v>60</v>
      </c>
      <c r="L147">
        <v>0</v>
      </c>
      <c r="M147">
        <v>1</v>
      </c>
      <c r="N147">
        <v>3</v>
      </c>
      <c r="O147">
        <v>0</v>
      </c>
      <c r="P147">
        <v>5</v>
      </c>
      <c r="Q147">
        <v>3</v>
      </c>
      <c r="R147">
        <v>1</v>
      </c>
      <c r="S147">
        <v>1</v>
      </c>
      <c r="T147">
        <v>3</v>
      </c>
      <c r="V147">
        <v>0</v>
      </c>
      <c r="W147">
        <v>5</v>
      </c>
      <c r="X147">
        <v>1</v>
      </c>
      <c r="Y147">
        <v>0</v>
      </c>
      <c r="Z147">
        <v>2</v>
      </c>
      <c r="AA147">
        <v>1</v>
      </c>
      <c r="AB147">
        <v>0</v>
      </c>
      <c r="AC147">
        <v>0</v>
      </c>
      <c r="AD147">
        <v>6</v>
      </c>
      <c r="AE147" s="35">
        <v>1</v>
      </c>
      <c r="AF147">
        <v>4</v>
      </c>
      <c r="AG147">
        <v>4</v>
      </c>
      <c r="AH147">
        <v>5</v>
      </c>
      <c r="AI147">
        <v>6</v>
      </c>
      <c r="AJ147">
        <v>2</v>
      </c>
      <c r="AK147">
        <v>5</v>
      </c>
      <c r="AL147">
        <v>0</v>
      </c>
      <c r="AM147">
        <v>5</v>
      </c>
      <c r="AN147">
        <v>5</v>
      </c>
      <c r="AO147">
        <v>5</v>
      </c>
      <c r="AP147">
        <v>5</v>
      </c>
      <c r="AQ147">
        <v>4</v>
      </c>
      <c r="AR147">
        <v>6</v>
      </c>
      <c r="AS147">
        <v>0</v>
      </c>
      <c r="AT147">
        <f t="shared" si="51"/>
        <v>3.375</v>
      </c>
      <c r="AU147">
        <f t="shared" si="54"/>
        <v>1</v>
      </c>
      <c r="AV147">
        <f t="shared" si="64"/>
        <v>1.875</v>
      </c>
      <c r="AW147">
        <f t="shared" si="55"/>
        <v>0</v>
      </c>
      <c r="AX147" t="s">
        <v>61</v>
      </c>
      <c r="AY147" t="s">
        <v>75</v>
      </c>
      <c r="AZ147" t="s">
        <v>76</v>
      </c>
      <c r="BA147">
        <v>1</v>
      </c>
      <c r="BC147">
        <f t="shared" si="48"/>
        <v>1</v>
      </c>
      <c r="BD147">
        <v>1</v>
      </c>
      <c r="BE147">
        <v>3</v>
      </c>
      <c r="BF147">
        <v>1</v>
      </c>
      <c r="BG147" t="s">
        <v>77</v>
      </c>
      <c r="BH147" t="s">
        <v>65</v>
      </c>
      <c r="BI147" s="1">
        <v>4.1319444444444442E-3</v>
      </c>
      <c r="BK147" s="5" t="s">
        <v>1041</v>
      </c>
      <c r="BM147" s="11" t="b">
        <f t="shared" si="63"/>
        <v>0</v>
      </c>
      <c r="BN147" s="11" t="b">
        <f t="shared" si="63"/>
        <v>0</v>
      </c>
      <c r="BO147" s="11" t="b">
        <f t="shared" si="63"/>
        <v>0</v>
      </c>
      <c r="BP147" s="11" t="b">
        <f t="shared" si="63"/>
        <v>0</v>
      </c>
      <c r="BQ147" s="11" t="b">
        <f t="shared" si="65"/>
        <v>0</v>
      </c>
      <c r="BR147" s="11" t="b">
        <f t="shared" si="65"/>
        <v>0</v>
      </c>
      <c r="BU147" s="11" t="b">
        <f t="shared" si="57"/>
        <v>0</v>
      </c>
      <c r="BV147" s="11" t="b">
        <f t="shared" si="58"/>
        <v>0</v>
      </c>
      <c r="BW147" s="11" t="b">
        <f t="shared" si="59"/>
        <v>0</v>
      </c>
      <c r="BX147" s="11" t="b">
        <f t="shared" si="59"/>
        <v>0</v>
      </c>
      <c r="BY147" s="11" t="b">
        <f t="shared" si="59"/>
        <v>0</v>
      </c>
      <c r="BZ147" s="11" t="b">
        <f t="shared" si="59"/>
        <v>0</v>
      </c>
      <c r="CA147" s="11" t="b">
        <f t="shared" si="59"/>
        <v>0</v>
      </c>
      <c r="CB147" s="11" t="b">
        <f t="shared" si="59"/>
        <v>0</v>
      </c>
      <c r="CC147" s="11" t="b">
        <f t="shared" si="59"/>
        <v>0</v>
      </c>
      <c r="CD147" s="11" t="b">
        <f t="shared" si="59"/>
        <v>0</v>
      </c>
      <c r="CE147" s="11" t="b">
        <f t="shared" si="59"/>
        <v>0</v>
      </c>
      <c r="CF147" s="11" t="b">
        <f t="shared" si="59"/>
        <v>0</v>
      </c>
      <c r="CG147" s="11" t="b">
        <f t="shared" si="59"/>
        <v>0</v>
      </c>
      <c r="CH147" s="11" t="b">
        <f t="shared" si="59"/>
        <v>0</v>
      </c>
      <c r="CI147" s="11" t="b">
        <f t="shared" si="59"/>
        <v>0</v>
      </c>
      <c r="CJ147" s="11" t="b">
        <f t="shared" si="59"/>
        <v>0</v>
      </c>
      <c r="CK147" s="11" t="b">
        <f t="shared" si="61"/>
        <v>0</v>
      </c>
      <c r="CL147" s="11" t="b">
        <f t="shared" si="60"/>
        <v>0</v>
      </c>
      <c r="CM147" t="s">
        <v>78</v>
      </c>
    </row>
    <row r="148" spans="1:91">
      <c r="A148" t="s">
        <v>79</v>
      </c>
      <c r="B148" t="s">
        <v>80</v>
      </c>
      <c r="C148" t="s">
        <v>53</v>
      </c>
      <c r="D148" t="s">
        <v>81</v>
      </c>
      <c r="E148" t="s">
        <v>82</v>
      </c>
      <c r="F148" t="s">
        <v>83</v>
      </c>
      <c r="G148" t="s">
        <v>72</v>
      </c>
      <c r="H148" t="s">
        <v>84</v>
      </c>
      <c r="I148" t="str">
        <f t="shared" si="53"/>
        <v>United States</v>
      </c>
      <c r="J148" t="s">
        <v>74</v>
      </c>
      <c r="K148" t="s">
        <v>85</v>
      </c>
      <c r="L148">
        <v>3</v>
      </c>
      <c r="M148">
        <v>2</v>
      </c>
      <c r="N148">
        <v>2</v>
      </c>
      <c r="O148">
        <v>2</v>
      </c>
      <c r="P148">
        <v>3</v>
      </c>
      <c r="Q148">
        <v>4</v>
      </c>
      <c r="R148">
        <v>2</v>
      </c>
      <c r="S148">
        <v>1</v>
      </c>
      <c r="T148">
        <v>3</v>
      </c>
      <c r="V148">
        <v>6</v>
      </c>
      <c r="W148">
        <v>6</v>
      </c>
      <c r="X148">
        <v>6</v>
      </c>
      <c r="Y148">
        <v>6</v>
      </c>
      <c r="Z148">
        <v>6</v>
      </c>
      <c r="AA148">
        <v>6</v>
      </c>
      <c r="AB148">
        <v>3</v>
      </c>
      <c r="AC148">
        <v>1</v>
      </c>
      <c r="AD148">
        <v>5</v>
      </c>
      <c r="AE148" s="35">
        <v>6</v>
      </c>
      <c r="AF148">
        <v>3</v>
      </c>
      <c r="AG148">
        <v>6</v>
      </c>
      <c r="AH148">
        <v>5</v>
      </c>
      <c r="AI148">
        <v>6</v>
      </c>
      <c r="AJ148">
        <v>6</v>
      </c>
      <c r="AK148">
        <v>6</v>
      </c>
      <c r="AL148">
        <v>0</v>
      </c>
      <c r="AM148">
        <v>6</v>
      </c>
      <c r="AN148">
        <v>6</v>
      </c>
      <c r="AO148">
        <v>6</v>
      </c>
      <c r="AP148">
        <v>6</v>
      </c>
      <c r="AQ148">
        <v>6</v>
      </c>
      <c r="AR148">
        <v>6</v>
      </c>
      <c r="AS148">
        <v>0</v>
      </c>
      <c r="AT148">
        <f t="shared" si="51"/>
        <v>4.75</v>
      </c>
      <c r="AU148">
        <f t="shared" si="54"/>
        <v>1</v>
      </c>
      <c r="AV148">
        <f t="shared" si="64"/>
        <v>5.5</v>
      </c>
      <c r="AW148">
        <f t="shared" si="55"/>
        <v>1</v>
      </c>
      <c r="AX148" t="s">
        <v>86</v>
      </c>
      <c r="AY148" t="s">
        <v>87</v>
      </c>
      <c r="AZ148" t="s">
        <v>88</v>
      </c>
      <c r="BA148">
        <v>2</v>
      </c>
      <c r="BC148">
        <f t="shared" si="48"/>
        <v>2</v>
      </c>
      <c r="BD148">
        <v>1</v>
      </c>
      <c r="BE148">
        <v>3</v>
      </c>
      <c r="BF148">
        <v>1</v>
      </c>
      <c r="BG148" t="s">
        <v>89</v>
      </c>
      <c r="BH148" t="s">
        <v>90</v>
      </c>
      <c r="BI148" s="1">
        <v>2.3726851851851851E-3</v>
      </c>
      <c r="BJ148" t="s">
        <v>91</v>
      </c>
      <c r="BK148" s="5" t="s">
        <v>736</v>
      </c>
      <c r="BL148" s="5" t="s">
        <v>1148</v>
      </c>
      <c r="BM148" s="11" t="b">
        <f t="shared" si="63"/>
        <v>0</v>
      </c>
      <c r="BN148" s="11" t="b">
        <f t="shared" si="63"/>
        <v>0</v>
      </c>
      <c r="BO148" s="11" t="b">
        <f t="shared" si="63"/>
        <v>0</v>
      </c>
      <c r="BP148" s="11" t="b">
        <f t="shared" si="63"/>
        <v>0</v>
      </c>
      <c r="BQ148" s="11" t="b">
        <f t="shared" si="65"/>
        <v>1</v>
      </c>
      <c r="BR148" s="11" t="b">
        <f t="shared" si="65"/>
        <v>0</v>
      </c>
      <c r="BU148" s="11" t="b">
        <f t="shared" si="57"/>
        <v>0</v>
      </c>
      <c r="BV148" s="11" t="b">
        <f t="shared" si="58"/>
        <v>0</v>
      </c>
      <c r="BW148" s="11" t="b">
        <f t="shared" si="59"/>
        <v>0</v>
      </c>
      <c r="BX148" s="11" t="b">
        <f t="shared" si="59"/>
        <v>0</v>
      </c>
      <c r="BY148" s="11" t="b">
        <f t="shared" si="59"/>
        <v>0</v>
      </c>
      <c r="BZ148" s="11" t="b">
        <f t="shared" si="59"/>
        <v>0</v>
      </c>
      <c r="CA148" s="11" t="b">
        <f t="shared" si="59"/>
        <v>0</v>
      </c>
      <c r="CB148" s="11" t="b">
        <f t="shared" si="59"/>
        <v>0</v>
      </c>
      <c r="CC148" s="11" t="b">
        <f t="shared" si="59"/>
        <v>0</v>
      </c>
      <c r="CD148" s="11" t="b">
        <f t="shared" si="59"/>
        <v>0</v>
      </c>
      <c r="CE148" s="11" t="b">
        <f t="shared" si="59"/>
        <v>0</v>
      </c>
      <c r="CF148" s="11" t="b">
        <f t="shared" si="59"/>
        <v>0</v>
      </c>
      <c r="CG148" s="11" t="b">
        <f t="shared" si="59"/>
        <v>0</v>
      </c>
      <c r="CH148" s="11" t="b">
        <f t="shared" si="59"/>
        <v>0</v>
      </c>
      <c r="CI148" s="11" t="b">
        <f t="shared" si="59"/>
        <v>0</v>
      </c>
      <c r="CJ148" s="11" t="b">
        <f t="shared" si="59"/>
        <v>0</v>
      </c>
      <c r="CK148" s="11" t="b">
        <f t="shared" si="61"/>
        <v>0</v>
      </c>
      <c r="CL148" s="11" t="b">
        <f t="shared" si="60"/>
        <v>0</v>
      </c>
      <c r="CM148" t="s">
        <v>92</v>
      </c>
    </row>
    <row r="149" spans="1:91">
      <c r="A149" t="s">
        <v>93</v>
      </c>
      <c r="B149" t="s">
        <v>94</v>
      </c>
      <c r="C149" t="s">
        <v>53</v>
      </c>
      <c r="D149" t="s">
        <v>70</v>
      </c>
      <c r="E149" t="s">
        <v>95</v>
      </c>
      <c r="F149" t="s">
        <v>56</v>
      </c>
      <c r="G149" t="s">
        <v>96</v>
      </c>
      <c r="H149" t="s">
        <v>97</v>
      </c>
      <c r="I149" t="str">
        <f t="shared" si="53"/>
        <v>uk</v>
      </c>
      <c r="J149" t="s">
        <v>74</v>
      </c>
      <c r="K149" t="s">
        <v>98</v>
      </c>
      <c r="L149">
        <v>4</v>
      </c>
      <c r="M149">
        <v>4</v>
      </c>
      <c r="N149">
        <v>4</v>
      </c>
      <c r="O149">
        <v>2</v>
      </c>
      <c r="P149">
        <v>5</v>
      </c>
      <c r="Q149">
        <v>5</v>
      </c>
      <c r="R149">
        <v>5</v>
      </c>
      <c r="S149">
        <v>1</v>
      </c>
      <c r="T149">
        <v>2</v>
      </c>
      <c r="V149">
        <v>2</v>
      </c>
      <c r="W149">
        <v>5</v>
      </c>
      <c r="X149">
        <v>2</v>
      </c>
      <c r="Y149">
        <v>3</v>
      </c>
      <c r="Z149">
        <v>0</v>
      </c>
      <c r="AA149">
        <v>3</v>
      </c>
      <c r="AB149">
        <v>1</v>
      </c>
      <c r="AC149">
        <v>6</v>
      </c>
      <c r="AD149">
        <v>0</v>
      </c>
      <c r="AE149" s="35">
        <v>2</v>
      </c>
      <c r="AF149">
        <v>2</v>
      </c>
      <c r="AG149">
        <v>0</v>
      </c>
      <c r="AH149">
        <v>0</v>
      </c>
      <c r="AI149">
        <v>5</v>
      </c>
      <c r="AJ149">
        <v>1</v>
      </c>
      <c r="AK149">
        <v>1</v>
      </c>
      <c r="AL149">
        <v>0</v>
      </c>
      <c r="AM149">
        <v>0</v>
      </c>
      <c r="AN149">
        <v>1</v>
      </c>
      <c r="AO149">
        <v>0</v>
      </c>
      <c r="AP149">
        <v>0</v>
      </c>
      <c r="AQ149">
        <v>0</v>
      </c>
      <c r="AR149">
        <v>6</v>
      </c>
      <c r="AS149">
        <v>0</v>
      </c>
      <c r="AT149">
        <f t="shared" si="51"/>
        <v>1.375</v>
      </c>
      <c r="AU149">
        <f t="shared" si="54"/>
        <v>0</v>
      </c>
      <c r="AV149">
        <f t="shared" si="64"/>
        <v>2</v>
      </c>
      <c r="AW149">
        <f t="shared" si="55"/>
        <v>0</v>
      </c>
      <c r="AX149" t="s">
        <v>86</v>
      </c>
      <c r="AY149" t="s">
        <v>75</v>
      </c>
      <c r="AZ149" t="s">
        <v>99</v>
      </c>
      <c r="BA149">
        <v>3</v>
      </c>
      <c r="BC149">
        <f t="shared" si="48"/>
        <v>3</v>
      </c>
      <c r="BD149">
        <v>1</v>
      </c>
      <c r="BE149">
        <v>5</v>
      </c>
      <c r="BF149">
        <v>1</v>
      </c>
      <c r="BG149" t="s">
        <v>100</v>
      </c>
      <c r="BH149" t="s">
        <v>90</v>
      </c>
      <c r="BI149" s="1">
        <v>2.9745370370370373E-3</v>
      </c>
      <c r="BK149" s="5" t="s">
        <v>1041</v>
      </c>
      <c r="BM149" s="11" t="b">
        <f t="shared" si="63"/>
        <v>0</v>
      </c>
      <c r="BN149" s="11" t="b">
        <f t="shared" si="63"/>
        <v>0</v>
      </c>
      <c r="BO149" s="11" t="b">
        <f t="shared" si="63"/>
        <v>0</v>
      </c>
      <c r="BP149" s="11" t="b">
        <f t="shared" si="63"/>
        <v>0</v>
      </c>
      <c r="BQ149" s="11" t="b">
        <f t="shared" si="65"/>
        <v>0</v>
      </c>
      <c r="BR149" s="11" t="b">
        <f t="shared" si="65"/>
        <v>0</v>
      </c>
      <c r="BU149" s="11" t="b">
        <f t="shared" si="57"/>
        <v>0</v>
      </c>
      <c r="BV149" s="11" t="b">
        <f t="shared" si="58"/>
        <v>0</v>
      </c>
      <c r="BW149" s="11" t="b">
        <f t="shared" si="59"/>
        <v>0</v>
      </c>
      <c r="BX149" s="11" t="b">
        <f t="shared" si="59"/>
        <v>0</v>
      </c>
      <c r="BY149" s="11" t="b">
        <f t="shared" si="59"/>
        <v>0</v>
      </c>
      <c r="BZ149" s="11" t="b">
        <f t="shared" si="59"/>
        <v>0</v>
      </c>
      <c r="CA149" s="11" t="b">
        <f t="shared" si="59"/>
        <v>0</v>
      </c>
      <c r="CB149" s="11" t="b">
        <f t="shared" si="59"/>
        <v>0</v>
      </c>
      <c r="CC149" s="11" t="b">
        <f t="shared" si="59"/>
        <v>0</v>
      </c>
      <c r="CD149" s="11" t="b">
        <f t="shared" si="59"/>
        <v>0</v>
      </c>
      <c r="CE149" s="11" t="b">
        <f t="shared" si="59"/>
        <v>0</v>
      </c>
      <c r="CF149" s="11" t="b">
        <f t="shared" si="59"/>
        <v>0</v>
      </c>
      <c r="CG149" s="11" t="b">
        <f t="shared" si="59"/>
        <v>0</v>
      </c>
      <c r="CH149" s="11" t="b">
        <f t="shared" si="59"/>
        <v>0</v>
      </c>
      <c r="CI149" s="11" t="b">
        <f t="shared" si="59"/>
        <v>0</v>
      </c>
      <c r="CJ149" s="11" t="b">
        <f t="shared" si="59"/>
        <v>0</v>
      </c>
      <c r="CK149" s="11" t="b">
        <f t="shared" si="61"/>
        <v>0</v>
      </c>
      <c r="CL149" s="11" t="b">
        <f t="shared" si="60"/>
        <v>0</v>
      </c>
    </row>
    <row r="150" spans="1:91">
      <c r="A150" t="s">
        <v>101</v>
      </c>
      <c r="B150" t="s">
        <v>102</v>
      </c>
      <c r="C150" t="s">
        <v>53</v>
      </c>
      <c r="D150" t="s">
        <v>70</v>
      </c>
      <c r="E150" t="s">
        <v>71</v>
      </c>
      <c r="F150" t="s">
        <v>56</v>
      </c>
      <c r="G150" t="s">
        <v>72</v>
      </c>
      <c r="H150" t="s">
        <v>73</v>
      </c>
      <c r="I150" t="str">
        <f t="shared" si="53"/>
        <v>USA</v>
      </c>
      <c r="J150" t="s">
        <v>59</v>
      </c>
      <c r="K150" t="s">
        <v>103</v>
      </c>
      <c r="L150">
        <v>2</v>
      </c>
      <c r="M150">
        <v>3</v>
      </c>
      <c r="N150">
        <v>6</v>
      </c>
      <c r="O150">
        <v>2</v>
      </c>
      <c r="P150">
        <v>1</v>
      </c>
      <c r="Q150">
        <v>2</v>
      </c>
      <c r="R150">
        <v>3</v>
      </c>
      <c r="S150">
        <v>1</v>
      </c>
      <c r="T150">
        <v>3</v>
      </c>
      <c r="V150">
        <v>6</v>
      </c>
      <c r="W150">
        <v>6</v>
      </c>
      <c r="X150">
        <v>5</v>
      </c>
      <c r="Y150">
        <v>6</v>
      </c>
      <c r="Z150">
        <v>6</v>
      </c>
      <c r="AA150">
        <v>6</v>
      </c>
      <c r="AB150">
        <v>5</v>
      </c>
      <c r="AC150">
        <v>0</v>
      </c>
      <c r="AD150">
        <v>6</v>
      </c>
      <c r="AE150" s="35">
        <v>5</v>
      </c>
      <c r="AF150">
        <v>4</v>
      </c>
      <c r="AG150">
        <v>6</v>
      </c>
      <c r="AH150">
        <v>3</v>
      </c>
      <c r="AI150">
        <v>5</v>
      </c>
      <c r="AJ150">
        <v>6</v>
      </c>
      <c r="AK150">
        <v>6</v>
      </c>
      <c r="AL150">
        <v>3</v>
      </c>
      <c r="AM150">
        <v>4</v>
      </c>
      <c r="AN150">
        <v>4</v>
      </c>
      <c r="AO150">
        <v>5</v>
      </c>
      <c r="AP150">
        <v>5</v>
      </c>
      <c r="AQ150">
        <v>5</v>
      </c>
      <c r="AR150">
        <v>6</v>
      </c>
      <c r="AS150">
        <v>2</v>
      </c>
      <c r="AT150">
        <f t="shared" si="51"/>
        <v>4.75</v>
      </c>
      <c r="AU150">
        <f t="shared" si="54"/>
        <v>1</v>
      </c>
      <c r="AV150">
        <f t="shared" si="64"/>
        <v>5.75</v>
      </c>
      <c r="AW150">
        <f t="shared" si="55"/>
        <v>1</v>
      </c>
      <c r="AX150" t="s">
        <v>86</v>
      </c>
      <c r="AY150" t="s">
        <v>104</v>
      </c>
      <c r="AZ150" t="s">
        <v>105</v>
      </c>
      <c r="BA150">
        <v>2</v>
      </c>
      <c r="BC150">
        <f t="shared" si="48"/>
        <v>2</v>
      </c>
      <c r="BD150">
        <v>1</v>
      </c>
      <c r="BE150">
        <v>2</v>
      </c>
      <c r="BF150">
        <v>1</v>
      </c>
      <c r="BG150" t="s">
        <v>106</v>
      </c>
      <c r="BH150" t="s">
        <v>90</v>
      </c>
      <c r="BI150" s="1">
        <v>1.9675925925925928E-3</v>
      </c>
      <c r="BK150" s="5" t="s">
        <v>1041</v>
      </c>
      <c r="BM150" s="11" t="b">
        <f t="shared" si="63"/>
        <v>0</v>
      </c>
      <c r="BN150" s="11" t="b">
        <f t="shared" si="63"/>
        <v>0</v>
      </c>
      <c r="BO150" s="11" t="b">
        <f t="shared" si="63"/>
        <v>0</v>
      </c>
      <c r="BP150" s="11" t="b">
        <f t="shared" si="63"/>
        <v>0</v>
      </c>
      <c r="BQ150" s="11" t="b">
        <f t="shared" ref="BQ150:BR179" si="66">ISNUMBER(SEARCH(BQ$2,$BL150))</f>
        <v>0</v>
      </c>
      <c r="BR150" s="11" t="b">
        <f t="shared" si="66"/>
        <v>0</v>
      </c>
      <c r="BU150" s="11" t="b">
        <f t="shared" si="57"/>
        <v>0</v>
      </c>
      <c r="BV150" s="11" t="b">
        <f t="shared" si="58"/>
        <v>0</v>
      </c>
      <c r="BW150" s="11" t="b">
        <f t="shared" si="59"/>
        <v>0</v>
      </c>
      <c r="BX150" s="11" t="b">
        <f t="shared" si="59"/>
        <v>0</v>
      </c>
      <c r="BY150" s="11" t="b">
        <f t="shared" si="59"/>
        <v>0</v>
      </c>
      <c r="BZ150" s="11" t="b">
        <f t="shared" ref="BW150:CJ168" si="67">ISNUMBER(SEARCH(BZ$2,$BS150))</f>
        <v>0</v>
      </c>
      <c r="CA150" s="11" t="b">
        <f t="shared" si="67"/>
        <v>0</v>
      </c>
      <c r="CB150" s="11" t="b">
        <f t="shared" si="67"/>
        <v>0</v>
      </c>
      <c r="CC150" s="11" t="b">
        <f t="shared" si="67"/>
        <v>0</v>
      </c>
      <c r="CD150" s="11" t="b">
        <f t="shared" si="67"/>
        <v>0</v>
      </c>
      <c r="CE150" s="11" t="b">
        <f t="shared" si="67"/>
        <v>0</v>
      </c>
      <c r="CF150" s="11" t="b">
        <f t="shared" si="67"/>
        <v>0</v>
      </c>
      <c r="CG150" s="11" t="b">
        <f t="shared" si="67"/>
        <v>0</v>
      </c>
      <c r="CH150" s="11" t="b">
        <f t="shared" si="67"/>
        <v>0</v>
      </c>
      <c r="CI150" s="11" t="b">
        <f t="shared" si="67"/>
        <v>0</v>
      </c>
      <c r="CJ150" s="11" t="b">
        <f t="shared" si="67"/>
        <v>0</v>
      </c>
      <c r="CK150" s="11" t="b">
        <f t="shared" si="61"/>
        <v>0</v>
      </c>
      <c r="CL150" s="11" t="b">
        <f t="shared" si="60"/>
        <v>0</v>
      </c>
    </row>
    <row r="151" spans="1:91">
      <c r="A151" t="s">
        <v>107</v>
      </c>
      <c r="B151" t="s">
        <v>108</v>
      </c>
      <c r="C151" t="s">
        <v>53</v>
      </c>
      <c r="D151" t="s">
        <v>70</v>
      </c>
      <c r="E151" t="s">
        <v>71</v>
      </c>
      <c r="F151" t="s">
        <v>56</v>
      </c>
      <c r="G151" t="s">
        <v>72</v>
      </c>
      <c r="H151" t="s">
        <v>109</v>
      </c>
      <c r="I151" t="str">
        <f t="shared" si="53"/>
        <v>UK</v>
      </c>
      <c r="J151" t="s">
        <v>59</v>
      </c>
      <c r="K151" t="s">
        <v>98</v>
      </c>
      <c r="L151">
        <v>4</v>
      </c>
      <c r="M151">
        <v>4</v>
      </c>
      <c r="N151">
        <v>3</v>
      </c>
      <c r="O151">
        <v>2</v>
      </c>
      <c r="P151">
        <v>3</v>
      </c>
      <c r="Q151">
        <v>4</v>
      </c>
      <c r="R151">
        <v>4</v>
      </c>
      <c r="S151">
        <v>1</v>
      </c>
      <c r="T151">
        <v>2</v>
      </c>
      <c r="V151">
        <v>5</v>
      </c>
      <c r="W151">
        <v>4</v>
      </c>
      <c r="X151">
        <v>4</v>
      </c>
      <c r="Y151">
        <v>4</v>
      </c>
      <c r="Z151">
        <v>4</v>
      </c>
      <c r="AA151">
        <v>5</v>
      </c>
      <c r="AB151">
        <v>4</v>
      </c>
      <c r="AC151">
        <v>1</v>
      </c>
      <c r="AD151">
        <v>5</v>
      </c>
      <c r="AE151" s="35">
        <v>4</v>
      </c>
      <c r="AF151">
        <v>6</v>
      </c>
      <c r="AG151">
        <v>5</v>
      </c>
      <c r="AH151">
        <v>5</v>
      </c>
      <c r="AI151">
        <v>6</v>
      </c>
      <c r="AJ151">
        <v>5</v>
      </c>
      <c r="AK151">
        <v>5</v>
      </c>
      <c r="AL151">
        <v>3</v>
      </c>
      <c r="AM151">
        <v>3</v>
      </c>
      <c r="AN151">
        <v>3</v>
      </c>
      <c r="AO151">
        <v>4</v>
      </c>
      <c r="AP151">
        <v>4</v>
      </c>
      <c r="AQ151">
        <v>4</v>
      </c>
      <c r="AR151">
        <v>6</v>
      </c>
      <c r="AS151">
        <v>1</v>
      </c>
      <c r="AT151">
        <f t="shared" si="51"/>
        <v>4.875</v>
      </c>
      <c r="AU151">
        <f t="shared" si="54"/>
        <v>1</v>
      </c>
      <c r="AV151">
        <f t="shared" si="64"/>
        <v>4.375</v>
      </c>
      <c r="AW151">
        <f t="shared" si="55"/>
        <v>1</v>
      </c>
      <c r="AX151" t="s">
        <v>61</v>
      </c>
      <c r="AY151" t="s">
        <v>110</v>
      </c>
      <c r="AZ151" t="s">
        <v>111</v>
      </c>
      <c r="BA151">
        <v>1</v>
      </c>
      <c r="BC151">
        <f t="shared" si="48"/>
        <v>1</v>
      </c>
      <c r="BD151">
        <v>1</v>
      </c>
      <c r="BE151">
        <v>2</v>
      </c>
      <c r="BF151">
        <v>1</v>
      </c>
      <c r="BG151" t="s">
        <v>64</v>
      </c>
      <c r="BH151" t="s">
        <v>65</v>
      </c>
      <c r="BI151" s="1">
        <v>3.3449074074074071E-3</v>
      </c>
      <c r="BJ151" t="s">
        <v>112</v>
      </c>
      <c r="BK151" s="5" t="s">
        <v>1042</v>
      </c>
      <c r="BM151" s="11" t="b">
        <f t="shared" si="63"/>
        <v>0</v>
      </c>
      <c r="BN151" s="11" t="b">
        <f t="shared" si="63"/>
        <v>0</v>
      </c>
      <c r="BO151" s="11" t="b">
        <f t="shared" si="63"/>
        <v>0</v>
      </c>
      <c r="BP151" s="11" t="b">
        <f t="shared" si="63"/>
        <v>0</v>
      </c>
      <c r="BQ151" s="11" t="b">
        <f t="shared" si="66"/>
        <v>0</v>
      </c>
      <c r="BR151" s="11" t="b">
        <f t="shared" si="66"/>
        <v>0</v>
      </c>
      <c r="BS151" s="5" t="s">
        <v>1045</v>
      </c>
      <c r="BT151" s="5" t="s">
        <v>1073</v>
      </c>
      <c r="BU151" s="11" t="b">
        <f t="shared" si="57"/>
        <v>0</v>
      </c>
      <c r="BV151" s="11" t="b">
        <f t="shared" si="58"/>
        <v>0</v>
      </c>
      <c r="BW151" s="11" t="b">
        <f t="shared" si="67"/>
        <v>0</v>
      </c>
      <c r="BX151" s="11" t="b">
        <f t="shared" si="67"/>
        <v>1</v>
      </c>
      <c r="BY151" s="11" t="b">
        <f t="shared" si="67"/>
        <v>0</v>
      </c>
      <c r="BZ151" s="11" t="b">
        <f t="shared" si="67"/>
        <v>0</v>
      </c>
      <c r="CA151" s="11" t="b">
        <f t="shared" si="67"/>
        <v>0</v>
      </c>
      <c r="CB151" s="11" t="b">
        <f t="shared" si="67"/>
        <v>0</v>
      </c>
      <c r="CC151" s="11" t="b">
        <f t="shared" si="67"/>
        <v>0</v>
      </c>
      <c r="CD151" s="11" t="b">
        <f t="shared" si="67"/>
        <v>0</v>
      </c>
      <c r="CE151" s="11" t="b">
        <f t="shared" si="67"/>
        <v>0</v>
      </c>
      <c r="CF151" s="11" t="b">
        <f t="shared" si="67"/>
        <v>0</v>
      </c>
      <c r="CG151" s="11" t="b">
        <f t="shared" si="67"/>
        <v>1</v>
      </c>
      <c r="CH151" s="11" t="b">
        <f t="shared" si="67"/>
        <v>0</v>
      </c>
      <c r="CI151" s="11" t="b">
        <f t="shared" si="67"/>
        <v>0</v>
      </c>
      <c r="CJ151" s="11" t="b">
        <f t="shared" si="67"/>
        <v>0</v>
      </c>
      <c r="CK151" s="11" t="b">
        <f t="shared" si="61"/>
        <v>1</v>
      </c>
      <c r="CL151" s="11" t="b">
        <f t="shared" si="60"/>
        <v>0</v>
      </c>
      <c r="CM151" t="s">
        <v>113</v>
      </c>
    </row>
    <row r="152" spans="1:91">
      <c r="A152" t="s">
        <v>114</v>
      </c>
      <c r="B152" t="s">
        <v>115</v>
      </c>
      <c r="C152" t="s">
        <v>53</v>
      </c>
      <c r="D152" t="s">
        <v>54</v>
      </c>
      <c r="E152" t="s">
        <v>71</v>
      </c>
      <c r="F152" t="s">
        <v>116</v>
      </c>
      <c r="G152" t="s">
        <v>72</v>
      </c>
      <c r="H152" t="s">
        <v>117</v>
      </c>
      <c r="I152" t="str">
        <f t="shared" si="53"/>
        <v>Israel</v>
      </c>
      <c r="J152" t="s">
        <v>59</v>
      </c>
      <c r="K152" t="s">
        <v>60</v>
      </c>
      <c r="L152">
        <v>1</v>
      </c>
      <c r="M152">
        <v>2</v>
      </c>
      <c r="N152">
        <v>0</v>
      </c>
      <c r="O152">
        <v>1</v>
      </c>
      <c r="P152">
        <v>5</v>
      </c>
      <c r="Q152">
        <v>2</v>
      </c>
      <c r="R152">
        <v>5</v>
      </c>
      <c r="S152">
        <v>0</v>
      </c>
      <c r="U152">
        <v>4</v>
      </c>
      <c r="V152">
        <v>2</v>
      </c>
      <c r="W152">
        <v>5</v>
      </c>
      <c r="X152">
        <v>3</v>
      </c>
      <c r="Y152">
        <v>6</v>
      </c>
      <c r="Z152">
        <v>5</v>
      </c>
      <c r="AA152">
        <v>6</v>
      </c>
      <c r="AB152">
        <v>1</v>
      </c>
      <c r="AC152">
        <v>5</v>
      </c>
      <c r="AD152">
        <v>1</v>
      </c>
      <c r="AE152" s="35">
        <v>2</v>
      </c>
      <c r="AF152">
        <v>6</v>
      </c>
      <c r="AG152">
        <v>4</v>
      </c>
      <c r="AH152">
        <v>1</v>
      </c>
      <c r="AI152">
        <v>6</v>
      </c>
      <c r="AJ152">
        <v>2</v>
      </c>
      <c r="AK152">
        <v>4</v>
      </c>
      <c r="AL152">
        <v>4</v>
      </c>
      <c r="AM152">
        <v>6</v>
      </c>
      <c r="AN152">
        <v>1</v>
      </c>
      <c r="AO152">
        <v>4</v>
      </c>
      <c r="AP152">
        <v>2</v>
      </c>
      <c r="AQ152">
        <v>2</v>
      </c>
      <c r="AR152">
        <v>6</v>
      </c>
      <c r="AS152">
        <v>0</v>
      </c>
      <c r="AT152">
        <f t="shared" si="51"/>
        <v>3.625</v>
      </c>
      <c r="AU152">
        <f t="shared" si="54"/>
        <v>1</v>
      </c>
      <c r="AV152">
        <f t="shared" si="64"/>
        <v>3.625</v>
      </c>
      <c r="AW152">
        <f t="shared" si="55"/>
        <v>1</v>
      </c>
      <c r="AX152" t="s">
        <v>86</v>
      </c>
      <c r="AY152" t="s">
        <v>118</v>
      </c>
      <c r="AZ152" t="s">
        <v>119</v>
      </c>
      <c r="BA152">
        <v>0</v>
      </c>
      <c r="BB152" t="s">
        <v>1100</v>
      </c>
      <c r="BC152" t="str">
        <f t="shared" si="48"/>
        <v>no dialog file</v>
      </c>
      <c r="BD152">
        <v>1</v>
      </c>
      <c r="BE152">
        <v>3</v>
      </c>
      <c r="BF152">
        <v>1</v>
      </c>
      <c r="BG152" t="s">
        <v>120</v>
      </c>
      <c r="BH152" t="s">
        <v>90</v>
      </c>
      <c r="BI152" s="1">
        <v>4.5254629629629629E-3</v>
      </c>
      <c r="BJ152" t="s">
        <v>121</v>
      </c>
      <c r="BK152" s="5" t="s">
        <v>1042</v>
      </c>
      <c r="BM152" s="11" t="b">
        <f t="shared" si="63"/>
        <v>0</v>
      </c>
      <c r="BN152" s="11" t="b">
        <f t="shared" si="63"/>
        <v>0</v>
      </c>
      <c r="BO152" s="11" t="b">
        <f t="shared" si="63"/>
        <v>0</v>
      </c>
      <c r="BP152" s="11" t="b">
        <f t="shared" si="63"/>
        <v>0</v>
      </c>
      <c r="BQ152" s="11" t="b">
        <f t="shared" si="66"/>
        <v>0</v>
      </c>
      <c r="BR152" s="11" t="b">
        <f t="shared" si="66"/>
        <v>0</v>
      </c>
      <c r="BS152" s="5" t="s">
        <v>1087</v>
      </c>
      <c r="BU152" s="11" t="b">
        <f t="shared" si="57"/>
        <v>0</v>
      </c>
      <c r="BV152" s="11" t="b">
        <f t="shared" si="58"/>
        <v>0</v>
      </c>
      <c r="BW152" s="11" t="b">
        <f t="shared" si="67"/>
        <v>0</v>
      </c>
      <c r="BX152" s="11" t="b">
        <f t="shared" si="67"/>
        <v>0</v>
      </c>
      <c r="BY152" s="11" t="b">
        <f t="shared" si="67"/>
        <v>0</v>
      </c>
      <c r="BZ152" s="11" t="b">
        <f t="shared" si="67"/>
        <v>0</v>
      </c>
      <c r="CA152" s="11" t="b">
        <f t="shared" si="67"/>
        <v>0</v>
      </c>
      <c r="CB152" s="11" t="b">
        <f t="shared" si="67"/>
        <v>1</v>
      </c>
      <c r="CC152" s="11" t="b">
        <f t="shared" si="67"/>
        <v>0</v>
      </c>
      <c r="CD152" s="11" t="b">
        <f t="shared" si="67"/>
        <v>0</v>
      </c>
      <c r="CE152" s="11" t="b">
        <f t="shared" si="67"/>
        <v>0</v>
      </c>
      <c r="CF152" s="11" t="b">
        <f t="shared" si="67"/>
        <v>0</v>
      </c>
      <c r="CG152" s="11" t="b">
        <f t="shared" si="67"/>
        <v>0</v>
      </c>
      <c r="CH152" s="11" t="b">
        <f t="shared" si="67"/>
        <v>0</v>
      </c>
      <c r="CI152" s="11" t="b">
        <f t="shared" si="67"/>
        <v>0</v>
      </c>
      <c r="CJ152" s="11" t="b">
        <f t="shared" si="67"/>
        <v>0</v>
      </c>
      <c r="CK152" s="11" t="b">
        <f t="shared" si="61"/>
        <v>0</v>
      </c>
      <c r="CL152" s="11" t="b">
        <f t="shared" si="60"/>
        <v>0</v>
      </c>
    </row>
    <row r="153" spans="1:91">
      <c r="A153" t="s">
        <v>122</v>
      </c>
      <c r="B153" t="s">
        <v>123</v>
      </c>
      <c r="C153" t="s">
        <v>53</v>
      </c>
      <c r="D153" t="s">
        <v>81</v>
      </c>
      <c r="E153" t="s">
        <v>55</v>
      </c>
      <c r="F153" t="s">
        <v>56</v>
      </c>
      <c r="G153" t="s">
        <v>124</v>
      </c>
      <c r="H153" t="s">
        <v>125</v>
      </c>
      <c r="I153" t="str">
        <f t="shared" si="53"/>
        <v>United Kingdom</v>
      </c>
      <c r="J153" t="s">
        <v>74</v>
      </c>
      <c r="K153" t="s">
        <v>98</v>
      </c>
      <c r="L153">
        <v>4</v>
      </c>
      <c r="M153">
        <v>4</v>
      </c>
      <c r="N153">
        <v>3</v>
      </c>
      <c r="O153">
        <v>4</v>
      </c>
      <c r="P153">
        <v>6</v>
      </c>
      <c r="Q153">
        <v>4</v>
      </c>
      <c r="R153">
        <v>3</v>
      </c>
      <c r="S153">
        <v>1</v>
      </c>
      <c r="T153">
        <v>2</v>
      </c>
      <c r="V153">
        <v>1</v>
      </c>
      <c r="W153">
        <v>6</v>
      </c>
      <c r="X153">
        <v>1</v>
      </c>
      <c r="Y153">
        <v>2</v>
      </c>
      <c r="Z153">
        <v>2</v>
      </c>
      <c r="AA153">
        <v>2</v>
      </c>
      <c r="AB153">
        <v>0</v>
      </c>
      <c r="AC153">
        <v>6</v>
      </c>
      <c r="AD153">
        <v>0</v>
      </c>
      <c r="AE153" s="35">
        <v>2</v>
      </c>
      <c r="AF153">
        <v>6</v>
      </c>
      <c r="AG153">
        <v>0</v>
      </c>
      <c r="AH153">
        <v>1</v>
      </c>
      <c r="AI153">
        <v>3</v>
      </c>
      <c r="AJ153">
        <v>1</v>
      </c>
      <c r="AK153">
        <v>0</v>
      </c>
      <c r="AL153">
        <v>0</v>
      </c>
      <c r="AM153">
        <v>1</v>
      </c>
      <c r="AN153">
        <v>1</v>
      </c>
      <c r="AO153">
        <v>1</v>
      </c>
      <c r="AP153">
        <v>1</v>
      </c>
      <c r="AQ153">
        <v>1</v>
      </c>
      <c r="AR153">
        <v>6</v>
      </c>
      <c r="AS153">
        <v>1</v>
      </c>
      <c r="AT153">
        <f t="shared" si="51"/>
        <v>1.625</v>
      </c>
      <c r="AU153">
        <f t="shared" si="54"/>
        <v>0</v>
      </c>
      <c r="AV153">
        <f t="shared" si="64"/>
        <v>1.75</v>
      </c>
      <c r="AW153">
        <f t="shared" si="55"/>
        <v>0</v>
      </c>
      <c r="AX153" t="s">
        <v>61</v>
      </c>
      <c r="AY153" t="s">
        <v>126</v>
      </c>
      <c r="AZ153" t="s">
        <v>127</v>
      </c>
      <c r="BA153">
        <v>1</v>
      </c>
      <c r="BC153">
        <f t="shared" si="48"/>
        <v>1</v>
      </c>
      <c r="BD153">
        <v>1</v>
      </c>
      <c r="BE153">
        <v>3</v>
      </c>
      <c r="BF153">
        <v>1</v>
      </c>
      <c r="BG153" t="s">
        <v>128</v>
      </c>
      <c r="BH153" t="s">
        <v>65</v>
      </c>
      <c r="BI153" s="1">
        <v>5.0694444444444441E-3</v>
      </c>
      <c r="BJ153" t="s">
        <v>129</v>
      </c>
      <c r="BK153" s="5" t="s">
        <v>1042</v>
      </c>
      <c r="BM153" s="11" t="b">
        <f t="shared" si="63"/>
        <v>0</v>
      </c>
      <c r="BN153" s="11" t="b">
        <f t="shared" si="63"/>
        <v>0</v>
      </c>
      <c r="BO153" s="11" t="b">
        <f t="shared" si="63"/>
        <v>0</v>
      </c>
      <c r="BP153" s="11" t="b">
        <f t="shared" si="63"/>
        <v>0</v>
      </c>
      <c r="BQ153" s="11" t="b">
        <f t="shared" si="66"/>
        <v>0</v>
      </c>
      <c r="BR153" s="11" t="b">
        <f t="shared" si="66"/>
        <v>0</v>
      </c>
      <c r="BS153" s="5" t="s">
        <v>1047</v>
      </c>
      <c r="BT153" s="5" t="s">
        <v>1129</v>
      </c>
      <c r="BU153" s="11" t="b">
        <f t="shared" si="57"/>
        <v>0</v>
      </c>
      <c r="BV153" s="11" t="b">
        <f t="shared" si="58"/>
        <v>0</v>
      </c>
      <c r="BW153" s="11" t="b">
        <f t="shared" si="67"/>
        <v>1</v>
      </c>
      <c r="BX153" s="11" t="b">
        <f t="shared" si="67"/>
        <v>0</v>
      </c>
      <c r="BY153" s="11" t="b">
        <f t="shared" si="67"/>
        <v>0</v>
      </c>
      <c r="BZ153" s="11" t="b">
        <f t="shared" si="67"/>
        <v>0</v>
      </c>
      <c r="CA153" s="11" t="b">
        <f t="shared" si="67"/>
        <v>0</v>
      </c>
      <c r="CB153" s="11" t="b">
        <f t="shared" si="67"/>
        <v>0</v>
      </c>
      <c r="CC153" s="11" t="b">
        <f t="shared" si="67"/>
        <v>0</v>
      </c>
      <c r="CD153" s="11" t="b">
        <f t="shared" si="67"/>
        <v>0</v>
      </c>
      <c r="CE153" s="11" t="b">
        <f t="shared" si="67"/>
        <v>0</v>
      </c>
      <c r="CF153" s="11" t="b">
        <f t="shared" si="67"/>
        <v>0</v>
      </c>
      <c r="CG153" s="11" t="b">
        <f t="shared" si="67"/>
        <v>0</v>
      </c>
      <c r="CH153" s="11" t="b">
        <f t="shared" si="67"/>
        <v>0</v>
      </c>
      <c r="CI153" s="11" t="b">
        <f t="shared" si="67"/>
        <v>0</v>
      </c>
      <c r="CJ153" s="11" t="b">
        <f t="shared" si="67"/>
        <v>0</v>
      </c>
      <c r="CK153" s="11" t="b">
        <f t="shared" si="61"/>
        <v>0</v>
      </c>
      <c r="CL153" s="11" t="b">
        <f t="shared" si="60"/>
        <v>0</v>
      </c>
    </row>
    <row r="154" spans="1:91">
      <c r="A154" t="s">
        <v>130</v>
      </c>
      <c r="B154" t="s">
        <v>131</v>
      </c>
      <c r="C154" t="s">
        <v>53</v>
      </c>
      <c r="D154" t="s">
        <v>54</v>
      </c>
      <c r="E154" t="s">
        <v>82</v>
      </c>
      <c r="F154" t="s">
        <v>132</v>
      </c>
      <c r="G154" t="s">
        <v>72</v>
      </c>
      <c r="H154" t="s">
        <v>133</v>
      </c>
      <c r="I154" t="str">
        <f t="shared" si="53"/>
        <v>Hungary</v>
      </c>
      <c r="J154" t="s">
        <v>59</v>
      </c>
      <c r="K154" t="s">
        <v>60</v>
      </c>
      <c r="L154">
        <v>1</v>
      </c>
      <c r="M154">
        <v>3</v>
      </c>
      <c r="N154">
        <v>2</v>
      </c>
      <c r="O154">
        <v>4</v>
      </c>
      <c r="P154">
        <v>3</v>
      </c>
      <c r="Q154">
        <v>2</v>
      </c>
      <c r="R154">
        <v>5</v>
      </c>
      <c r="S154">
        <v>0</v>
      </c>
      <c r="U154">
        <v>4</v>
      </c>
      <c r="V154">
        <v>6</v>
      </c>
      <c r="W154">
        <v>3</v>
      </c>
      <c r="X154">
        <v>1</v>
      </c>
      <c r="Y154">
        <v>5</v>
      </c>
      <c r="Z154">
        <v>6</v>
      </c>
      <c r="AA154">
        <v>1</v>
      </c>
      <c r="AB154">
        <v>2</v>
      </c>
      <c r="AC154">
        <v>4</v>
      </c>
      <c r="AD154">
        <v>2</v>
      </c>
      <c r="AE154" s="35">
        <v>6</v>
      </c>
      <c r="AF154">
        <v>1</v>
      </c>
      <c r="AG154">
        <v>0</v>
      </c>
      <c r="AH154">
        <v>2</v>
      </c>
      <c r="AI154">
        <v>1</v>
      </c>
      <c r="AJ154">
        <v>3</v>
      </c>
      <c r="AK154">
        <v>1</v>
      </c>
      <c r="AL154">
        <v>4</v>
      </c>
      <c r="AM154">
        <v>5</v>
      </c>
      <c r="AN154">
        <v>3</v>
      </c>
      <c r="AO154">
        <v>5</v>
      </c>
      <c r="AP154">
        <v>3</v>
      </c>
      <c r="AQ154">
        <v>4</v>
      </c>
      <c r="AR154">
        <v>3</v>
      </c>
      <c r="AS154">
        <v>4</v>
      </c>
      <c r="AT154">
        <f t="shared" si="51"/>
        <v>2.25</v>
      </c>
      <c r="AU154">
        <f t="shared" si="54"/>
        <v>0</v>
      </c>
      <c r="AV154">
        <f t="shared" si="64"/>
        <v>3.25</v>
      </c>
      <c r="AW154">
        <f t="shared" si="55"/>
        <v>1</v>
      </c>
      <c r="AX154" t="s">
        <v>86</v>
      </c>
      <c r="AY154" t="s">
        <v>134</v>
      </c>
      <c r="AZ154" t="s">
        <v>135</v>
      </c>
      <c r="BA154">
        <v>1</v>
      </c>
      <c r="BC154">
        <f t="shared" si="48"/>
        <v>1</v>
      </c>
      <c r="BD154">
        <v>1</v>
      </c>
      <c r="BE154">
        <v>1</v>
      </c>
      <c r="BF154">
        <v>1</v>
      </c>
      <c r="BG154" t="s">
        <v>106</v>
      </c>
      <c r="BH154" t="s">
        <v>90</v>
      </c>
      <c r="BI154" s="1">
        <v>1.9560185185185184E-3</v>
      </c>
      <c r="BK154" s="5" t="s">
        <v>1041</v>
      </c>
      <c r="BM154" s="11" t="b">
        <f t="shared" si="63"/>
        <v>0</v>
      </c>
      <c r="BN154" s="11" t="b">
        <f t="shared" si="63"/>
        <v>0</v>
      </c>
      <c r="BO154" s="11" t="b">
        <f t="shared" si="63"/>
        <v>0</v>
      </c>
      <c r="BP154" s="11" t="b">
        <f t="shared" si="63"/>
        <v>0</v>
      </c>
      <c r="BQ154" s="11" t="b">
        <f t="shared" si="66"/>
        <v>0</v>
      </c>
      <c r="BR154" s="11" t="b">
        <f t="shared" si="66"/>
        <v>0</v>
      </c>
      <c r="BU154" s="11" t="b">
        <f t="shared" si="57"/>
        <v>0</v>
      </c>
      <c r="BV154" s="11" t="b">
        <f t="shared" si="58"/>
        <v>0</v>
      </c>
      <c r="BW154" s="11" t="b">
        <f t="shared" si="67"/>
        <v>0</v>
      </c>
      <c r="BX154" s="11" t="b">
        <f t="shared" si="67"/>
        <v>0</v>
      </c>
      <c r="BY154" s="11" t="b">
        <f t="shared" si="67"/>
        <v>0</v>
      </c>
      <c r="BZ154" s="11" t="b">
        <f t="shared" si="67"/>
        <v>0</v>
      </c>
      <c r="CA154" s="11" t="b">
        <f t="shared" si="67"/>
        <v>0</v>
      </c>
      <c r="CB154" s="11" t="b">
        <f t="shared" si="67"/>
        <v>0</v>
      </c>
      <c r="CC154" s="11" t="b">
        <f t="shared" si="67"/>
        <v>0</v>
      </c>
      <c r="CD154" s="11" t="b">
        <f t="shared" si="67"/>
        <v>0</v>
      </c>
      <c r="CE154" s="11" t="b">
        <f t="shared" si="67"/>
        <v>0</v>
      </c>
      <c r="CF154" s="11" t="b">
        <f t="shared" si="67"/>
        <v>0</v>
      </c>
      <c r="CG154" s="11" t="b">
        <f t="shared" si="67"/>
        <v>0</v>
      </c>
      <c r="CH154" s="11" t="b">
        <f t="shared" si="67"/>
        <v>0</v>
      </c>
      <c r="CI154" s="11" t="b">
        <f t="shared" si="67"/>
        <v>0</v>
      </c>
      <c r="CJ154" s="11" t="b">
        <f t="shared" si="67"/>
        <v>0</v>
      </c>
      <c r="CK154" s="11" t="b">
        <f t="shared" si="61"/>
        <v>0</v>
      </c>
      <c r="CL154" s="11" t="b">
        <f t="shared" si="60"/>
        <v>0</v>
      </c>
    </row>
    <row r="155" spans="1:91">
      <c r="A155" t="s">
        <v>136</v>
      </c>
      <c r="B155" t="s">
        <v>137</v>
      </c>
      <c r="C155" t="s">
        <v>53</v>
      </c>
      <c r="D155" t="s">
        <v>54</v>
      </c>
      <c r="E155" t="s">
        <v>71</v>
      </c>
      <c r="F155" t="s">
        <v>116</v>
      </c>
      <c r="G155" t="s">
        <v>96</v>
      </c>
      <c r="H155" t="s">
        <v>138</v>
      </c>
      <c r="I155" t="str">
        <f t="shared" si="53"/>
        <v>India</v>
      </c>
      <c r="J155" t="s">
        <v>59</v>
      </c>
      <c r="K155" t="s">
        <v>60</v>
      </c>
      <c r="L155">
        <v>1</v>
      </c>
      <c r="M155">
        <v>0</v>
      </c>
      <c r="N155">
        <v>1</v>
      </c>
      <c r="O155">
        <v>2</v>
      </c>
      <c r="P155">
        <v>4</v>
      </c>
      <c r="Q155">
        <v>4</v>
      </c>
      <c r="R155">
        <v>3</v>
      </c>
      <c r="S155">
        <v>0</v>
      </c>
      <c r="U155">
        <v>4</v>
      </c>
      <c r="V155">
        <v>4</v>
      </c>
      <c r="W155">
        <v>5</v>
      </c>
      <c r="X155">
        <v>3</v>
      </c>
      <c r="Y155">
        <v>6</v>
      </c>
      <c r="Z155">
        <v>3</v>
      </c>
      <c r="AA155">
        <v>5</v>
      </c>
      <c r="AB155">
        <v>4</v>
      </c>
      <c r="AC155">
        <v>2</v>
      </c>
      <c r="AD155">
        <v>4</v>
      </c>
      <c r="AE155" s="35">
        <v>4</v>
      </c>
      <c r="AF155">
        <v>5</v>
      </c>
      <c r="AG155">
        <v>4</v>
      </c>
      <c r="AH155">
        <v>3</v>
      </c>
      <c r="AI155">
        <v>5</v>
      </c>
      <c r="AJ155">
        <v>5</v>
      </c>
      <c r="AK155">
        <v>3</v>
      </c>
      <c r="AL155">
        <v>4</v>
      </c>
      <c r="AM155">
        <v>1</v>
      </c>
      <c r="AN155">
        <v>2</v>
      </c>
      <c r="AO155">
        <v>3</v>
      </c>
      <c r="AP155">
        <v>3</v>
      </c>
      <c r="AQ155">
        <v>3</v>
      </c>
      <c r="AR155">
        <v>6</v>
      </c>
      <c r="AS155">
        <v>0</v>
      </c>
      <c r="AT155">
        <f t="shared" si="51"/>
        <v>4.125</v>
      </c>
      <c r="AU155">
        <f t="shared" si="54"/>
        <v>1</v>
      </c>
      <c r="AV155">
        <f t="shared" si="64"/>
        <v>4.25</v>
      </c>
      <c r="AW155">
        <f t="shared" si="55"/>
        <v>1</v>
      </c>
      <c r="AX155" t="s">
        <v>61</v>
      </c>
      <c r="AY155" t="s">
        <v>139</v>
      </c>
      <c r="AZ155" t="s">
        <v>140</v>
      </c>
      <c r="BA155">
        <v>1</v>
      </c>
      <c r="BC155">
        <f t="shared" si="48"/>
        <v>1</v>
      </c>
      <c r="BD155">
        <v>1</v>
      </c>
      <c r="BE155">
        <v>2</v>
      </c>
      <c r="BF155">
        <v>1</v>
      </c>
      <c r="BG155" t="s">
        <v>141</v>
      </c>
      <c r="BH155" t="s">
        <v>65</v>
      </c>
      <c r="BI155" s="1">
        <v>3.1365740740740742E-3</v>
      </c>
      <c r="BK155" s="5" t="s">
        <v>1041</v>
      </c>
      <c r="BM155" s="11" t="b">
        <f t="shared" si="63"/>
        <v>0</v>
      </c>
      <c r="BN155" s="11" t="b">
        <f t="shared" si="63"/>
        <v>0</v>
      </c>
      <c r="BO155" s="11" t="b">
        <f t="shared" si="63"/>
        <v>0</v>
      </c>
      <c r="BP155" s="11" t="b">
        <f t="shared" si="63"/>
        <v>0</v>
      </c>
      <c r="BQ155" s="11" t="b">
        <f t="shared" si="66"/>
        <v>0</v>
      </c>
      <c r="BR155" s="11" t="b">
        <f t="shared" si="66"/>
        <v>0</v>
      </c>
      <c r="BU155" s="11" t="b">
        <f t="shared" si="57"/>
        <v>0</v>
      </c>
      <c r="BV155" s="11" t="b">
        <f t="shared" si="58"/>
        <v>0</v>
      </c>
      <c r="BW155" s="11" t="b">
        <f t="shared" si="67"/>
        <v>0</v>
      </c>
      <c r="BX155" s="11" t="b">
        <f t="shared" si="67"/>
        <v>0</v>
      </c>
      <c r="BY155" s="11" t="b">
        <f t="shared" si="67"/>
        <v>0</v>
      </c>
      <c r="BZ155" s="11" t="b">
        <f t="shared" si="67"/>
        <v>0</v>
      </c>
      <c r="CA155" s="11" t="b">
        <f t="shared" si="67"/>
        <v>0</v>
      </c>
      <c r="CB155" s="11" t="b">
        <f t="shared" si="67"/>
        <v>0</v>
      </c>
      <c r="CC155" s="11" t="b">
        <f t="shared" si="67"/>
        <v>0</v>
      </c>
      <c r="CD155" s="11" t="b">
        <f t="shared" si="67"/>
        <v>0</v>
      </c>
      <c r="CE155" s="11" t="b">
        <f t="shared" si="67"/>
        <v>0</v>
      </c>
      <c r="CF155" s="11" t="b">
        <f t="shared" si="67"/>
        <v>0</v>
      </c>
      <c r="CG155" s="11" t="b">
        <f t="shared" si="67"/>
        <v>0</v>
      </c>
      <c r="CH155" s="11" t="b">
        <f t="shared" si="67"/>
        <v>0</v>
      </c>
      <c r="CI155" s="11" t="b">
        <f t="shared" si="67"/>
        <v>0</v>
      </c>
      <c r="CJ155" s="11" t="b">
        <f t="shared" si="67"/>
        <v>0</v>
      </c>
      <c r="CK155" s="11" t="b">
        <f t="shared" si="61"/>
        <v>0</v>
      </c>
      <c r="CL155" s="11" t="b">
        <f t="shared" si="60"/>
        <v>0</v>
      </c>
    </row>
    <row r="156" spans="1:91">
      <c r="A156" t="s">
        <v>142</v>
      </c>
      <c r="B156" t="s">
        <v>143</v>
      </c>
      <c r="C156" t="s">
        <v>53</v>
      </c>
      <c r="D156" t="s">
        <v>70</v>
      </c>
      <c r="E156" t="s">
        <v>144</v>
      </c>
      <c r="F156" t="s">
        <v>132</v>
      </c>
      <c r="G156" t="s">
        <v>96</v>
      </c>
      <c r="H156" t="s">
        <v>84</v>
      </c>
      <c r="I156" t="str">
        <f t="shared" si="53"/>
        <v>United States</v>
      </c>
      <c r="J156" t="s">
        <v>59</v>
      </c>
      <c r="K156" t="s">
        <v>60</v>
      </c>
      <c r="L156">
        <v>3</v>
      </c>
      <c r="M156">
        <v>1</v>
      </c>
      <c r="N156">
        <v>0</v>
      </c>
      <c r="O156">
        <v>1</v>
      </c>
      <c r="P156">
        <v>0</v>
      </c>
      <c r="Q156">
        <v>2</v>
      </c>
      <c r="R156">
        <v>0</v>
      </c>
      <c r="S156">
        <v>1</v>
      </c>
      <c r="T156">
        <v>3</v>
      </c>
      <c r="V156">
        <v>1</v>
      </c>
      <c r="W156">
        <v>3</v>
      </c>
      <c r="X156">
        <v>1</v>
      </c>
      <c r="Y156">
        <v>3</v>
      </c>
      <c r="Z156">
        <v>0</v>
      </c>
      <c r="AA156">
        <v>5</v>
      </c>
      <c r="AB156">
        <v>0</v>
      </c>
      <c r="AC156">
        <v>6</v>
      </c>
      <c r="AD156">
        <v>0</v>
      </c>
      <c r="AE156" s="35">
        <v>1</v>
      </c>
      <c r="AF156">
        <v>3</v>
      </c>
      <c r="AG156">
        <v>0</v>
      </c>
      <c r="AH156">
        <v>0</v>
      </c>
      <c r="AI156">
        <v>5</v>
      </c>
      <c r="AJ156">
        <v>0</v>
      </c>
      <c r="AK156">
        <v>3</v>
      </c>
      <c r="AL156">
        <v>1</v>
      </c>
      <c r="AM156">
        <v>0</v>
      </c>
      <c r="AN156">
        <v>0</v>
      </c>
      <c r="AO156">
        <v>0</v>
      </c>
      <c r="AP156">
        <v>0</v>
      </c>
      <c r="AQ156">
        <v>0</v>
      </c>
      <c r="AR156">
        <v>6</v>
      </c>
      <c r="AS156">
        <v>1</v>
      </c>
      <c r="AT156">
        <f t="shared" si="51"/>
        <v>1.625</v>
      </c>
      <c r="AU156">
        <f t="shared" si="54"/>
        <v>0</v>
      </c>
      <c r="AV156">
        <f t="shared" si="64"/>
        <v>1.625</v>
      </c>
      <c r="AW156">
        <f t="shared" si="55"/>
        <v>0</v>
      </c>
      <c r="AX156" t="s">
        <v>145</v>
      </c>
      <c r="AY156" t="s">
        <v>146</v>
      </c>
      <c r="AZ156" t="s">
        <v>147</v>
      </c>
      <c r="BA156">
        <v>0</v>
      </c>
      <c r="BB156">
        <v>0</v>
      </c>
      <c r="BC156">
        <f t="shared" si="48"/>
        <v>0</v>
      </c>
      <c r="BD156">
        <v>1</v>
      </c>
      <c r="BE156">
        <v>5</v>
      </c>
      <c r="BF156">
        <v>1</v>
      </c>
      <c r="BG156" t="s">
        <v>148</v>
      </c>
      <c r="BH156" t="s">
        <v>149</v>
      </c>
      <c r="BI156" s="1">
        <v>2.7662037037037034E-3</v>
      </c>
      <c r="BJ156" t="s">
        <v>150</v>
      </c>
      <c r="BK156" s="5" t="s">
        <v>1042</v>
      </c>
      <c r="BM156" s="11" t="b">
        <f t="shared" si="63"/>
        <v>0</v>
      </c>
      <c r="BN156" s="11" t="b">
        <f t="shared" si="63"/>
        <v>0</v>
      </c>
      <c r="BO156" s="11" t="b">
        <f t="shared" si="63"/>
        <v>0</v>
      </c>
      <c r="BP156" s="11" t="b">
        <f t="shared" si="63"/>
        <v>0</v>
      </c>
      <c r="BQ156" s="11" t="b">
        <f t="shared" si="66"/>
        <v>0</v>
      </c>
      <c r="BR156" s="11" t="b">
        <f t="shared" si="66"/>
        <v>0</v>
      </c>
      <c r="BS156" s="5" t="s">
        <v>1047</v>
      </c>
      <c r="BT156" s="5" t="s">
        <v>1062</v>
      </c>
      <c r="BU156" s="11" t="b">
        <f t="shared" si="57"/>
        <v>0</v>
      </c>
      <c r="BV156" s="11" t="b">
        <f t="shared" si="58"/>
        <v>0</v>
      </c>
      <c r="BW156" s="11" t="b">
        <f t="shared" si="67"/>
        <v>1</v>
      </c>
      <c r="BX156" s="11" t="b">
        <f t="shared" si="67"/>
        <v>0</v>
      </c>
      <c r="BY156" s="11" t="b">
        <f t="shared" si="67"/>
        <v>0</v>
      </c>
      <c r="BZ156" s="11" t="b">
        <f t="shared" si="67"/>
        <v>0</v>
      </c>
      <c r="CA156" s="11" t="b">
        <f t="shared" si="67"/>
        <v>0</v>
      </c>
      <c r="CB156" s="11" t="b">
        <f t="shared" si="67"/>
        <v>0</v>
      </c>
      <c r="CC156" s="11" t="b">
        <f t="shared" si="67"/>
        <v>0</v>
      </c>
      <c r="CD156" s="11" t="b">
        <f t="shared" si="67"/>
        <v>0</v>
      </c>
      <c r="CE156" s="11" t="b">
        <f t="shared" si="67"/>
        <v>0</v>
      </c>
      <c r="CF156" s="11" t="b">
        <f t="shared" si="67"/>
        <v>0</v>
      </c>
      <c r="CG156" s="11" t="b">
        <f t="shared" si="67"/>
        <v>0</v>
      </c>
      <c r="CH156" s="11" t="b">
        <f t="shared" si="67"/>
        <v>0</v>
      </c>
      <c r="CI156" s="11" t="b">
        <f t="shared" si="67"/>
        <v>0</v>
      </c>
      <c r="CJ156" s="11" t="b">
        <f t="shared" si="67"/>
        <v>0</v>
      </c>
      <c r="CK156" s="11" t="b">
        <f t="shared" si="61"/>
        <v>0</v>
      </c>
      <c r="CL156" s="11" t="b">
        <f t="shared" si="60"/>
        <v>1</v>
      </c>
      <c r="CM156" t="s">
        <v>151</v>
      </c>
    </row>
    <row r="157" spans="1:91">
      <c r="A157" t="s">
        <v>152</v>
      </c>
      <c r="B157" t="s">
        <v>153</v>
      </c>
      <c r="C157" t="s">
        <v>53</v>
      </c>
      <c r="D157" t="s">
        <v>54</v>
      </c>
      <c r="E157" t="s">
        <v>144</v>
      </c>
      <c r="F157" t="s">
        <v>56</v>
      </c>
      <c r="G157" t="s">
        <v>72</v>
      </c>
      <c r="H157" t="s">
        <v>84</v>
      </c>
      <c r="I157" t="str">
        <f t="shared" si="53"/>
        <v>United States</v>
      </c>
      <c r="J157" t="s">
        <v>74</v>
      </c>
      <c r="K157" t="s">
        <v>60</v>
      </c>
      <c r="L157">
        <v>0</v>
      </c>
      <c r="M157">
        <v>4</v>
      </c>
      <c r="N157">
        <v>0</v>
      </c>
      <c r="O157">
        <v>0</v>
      </c>
      <c r="P157">
        <v>0</v>
      </c>
      <c r="Q157">
        <v>5</v>
      </c>
      <c r="R157">
        <v>0</v>
      </c>
      <c r="S157">
        <v>1</v>
      </c>
      <c r="T157">
        <v>3</v>
      </c>
      <c r="V157">
        <v>4</v>
      </c>
      <c r="W157">
        <v>5</v>
      </c>
      <c r="X157">
        <v>5</v>
      </c>
      <c r="Y157">
        <v>5</v>
      </c>
      <c r="Z157">
        <v>3</v>
      </c>
      <c r="AA157">
        <v>5</v>
      </c>
      <c r="AB157">
        <v>2</v>
      </c>
      <c r="AC157">
        <v>3</v>
      </c>
      <c r="AD157">
        <v>3</v>
      </c>
      <c r="AE157" s="35">
        <v>4</v>
      </c>
      <c r="AF157">
        <v>6</v>
      </c>
      <c r="AG157">
        <v>5</v>
      </c>
      <c r="AH157">
        <v>5</v>
      </c>
      <c r="AI157">
        <v>6</v>
      </c>
      <c r="AJ157">
        <v>5</v>
      </c>
      <c r="AK157">
        <v>6</v>
      </c>
      <c r="AL157">
        <v>4</v>
      </c>
      <c r="AM157">
        <v>4</v>
      </c>
      <c r="AN157">
        <v>4</v>
      </c>
      <c r="AO157">
        <v>5</v>
      </c>
      <c r="AP157">
        <v>4</v>
      </c>
      <c r="AQ157">
        <v>4</v>
      </c>
      <c r="AR157">
        <v>6</v>
      </c>
      <c r="AS157">
        <v>1</v>
      </c>
      <c r="AT157">
        <f t="shared" si="51"/>
        <v>5.125</v>
      </c>
      <c r="AU157">
        <f t="shared" si="54"/>
        <v>1</v>
      </c>
      <c r="AV157">
        <f t="shared" si="64"/>
        <v>4</v>
      </c>
      <c r="AW157">
        <f t="shared" si="55"/>
        <v>1</v>
      </c>
      <c r="AX157" t="s">
        <v>86</v>
      </c>
      <c r="AY157" t="s">
        <v>154</v>
      </c>
      <c r="AZ157" t="s">
        <v>155</v>
      </c>
      <c r="BA157">
        <v>2</v>
      </c>
      <c r="BC157">
        <f t="shared" si="48"/>
        <v>2</v>
      </c>
      <c r="BD157">
        <v>1</v>
      </c>
      <c r="BE157">
        <v>4</v>
      </c>
      <c r="BF157">
        <v>1</v>
      </c>
      <c r="BG157" t="s">
        <v>156</v>
      </c>
      <c r="BH157" t="s">
        <v>157</v>
      </c>
      <c r="BI157" s="1">
        <v>2.7083333333333334E-3</v>
      </c>
      <c r="BK157" s="5" t="s">
        <v>1041</v>
      </c>
      <c r="BM157" s="11" t="b">
        <f t="shared" si="63"/>
        <v>0</v>
      </c>
      <c r="BN157" s="11" t="b">
        <f t="shared" si="63"/>
        <v>0</v>
      </c>
      <c r="BO157" s="11" t="b">
        <f t="shared" si="63"/>
        <v>0</v>
      </c>
      <c r="BP157" s="11" t="b">
        <f t="shared" si="63"/>
        <v>0</v>
      </c>
      <c r="BQ157" s="11" t="b">
        <f t="shared" si="66"/>
        <v>0</v>
      </c>
      <c r="BR157" s="11" t="b">
        <f t="shared" si="66"/>
        <v>0</v>
      </c>
      <c r="BU157" s="11" t="b">
        <f t="shared" si="57"/>
        <v>0</v>
      </c>
      <c r="BV157" s="11" t="b">
        <f t="shared" si="58"/>
        <v>0</v>
      </c>
      <c r="BW157" s="11" t="b">
        <f t="shared" si="67"/>
        <v>0</v>
      </c>
      <c r="BX157" s="11" t="b">
        <f t="shared" si="67"/>
        <v>0</v>
      </c>
      <c r="BY157" s="11" t="b">
        <f t="shared" si="67"/>
        <v>0</v>
      </c>
      <c r="BZ157" s="11" t="b">
        <f t="shared" si="67"/>
        <v>0</v>
      </c>
      <c r="CA157" s="11" t="b">
        <f t="shared" si="67"/>
        <v>0</v>
      </c>
      <c r="CB157" s="11" t="b">
        <f t="shared" si="67"/>
        <v>0</v>
      </c>
      <c r="CC157" s="11" t="b">
        <f t="shared" si="67"/>
        <v>0</v>
      </c>
      <c r="CD157" s="11" t="b">
        <f t="shared" si="67"/>
        <v>0</v>
      </c>
      <c r="CE157" s="11" t="b">
        <f t="shared" si="67"/>
        <v>0</v>
      </c>
      <c r="CF157" s="11" t="b">
        <f t="shared" si="67"/>
        <v>0</v>
      </c>
      <c r="CG157" s="11" t="b">
        <f t="shared" si="67"/>
        <v>0</v>
      </c>
      <c r="CH157" s="11" t="b">
        <f t="shared" si="67"/>
        <v>0</v>
      </c>
      <c r="CI157" s="11" t="b">
        <f t="shared" si="67"/>
        <v>0</v>
      </c>
      <c r="CJ157" s="11" t="b">
        <f t="shared" si="67"/>
        <v>0</v>
      </c>
      <c r="CK157" s="11" t="b">
        <f t="shared" si="61"/>
        <v>0</v>
      </c>
      <c r="CL157" s="11" t="b">
        <f t="shared" si="60"/>
        <v>0</v>
      </c>
    </row>
    <row r="158" spans="1:91">
      <c r="A158" t="s">
        <v>158</v>
      </c>
      <c r="B158" t="s">
        <v>159</v>
      </c>
      <c r="C158" t="s">
        <v>53</v>
      </c>
      <c r="D158" t="s">
        <v>70</v>
      </c>
      <c r="E158" t="s">
        <v>82</v>
      </c>
      <c r="F158" t="s">
        <v>132</v>
      </c>
      <c r="G158" t="s">
        <v>96</v>
      </c>
      <c r="H158" t="s">
        <v>125</v>
      </c>
      <c r="I158" t="str">
        <f t="shared" si="53"/>
        <v>United Kingdom</v>
      </c>
      <c r="J158" t="s">
        <v>74</v>
      </c>
      <c r="K158" t="s">
        <v>98</v>
      </c>
      <c r="L158">
        <v>4</v>
      </c>
      <c r="M158">
        <v>5</v>
      </c>
      <c r="N158">
        <v>5</v>
      </c>
      <c r="O158">
        <v>4</v>
      </c>
      <c r="P158">
        <v>3</v>
      </c>
      <c r="Q158">
        <v>5</v>
      </c>
      <c r="R158">
        <v>2</v>
      </c>
      <c r="S158">
        <v>1</v>
      </c>
      <c r="T158">
        <v>2</v>
      </c>
      <c r="V158">
        <v>6</v>
      </c>
      <c r="W158">
        <v>6</v>
      </c>
      <c r="X158">
        <v>4</v>
      </c>
      <c r="Y158">
        <v>6</v>
      </c>
      <c r="Z158">
        <v>4</v>
      </c>
      <c r="AA158">
        <v>6</v>
      </c>
      <c r="AB158">
        <v>2</v>
      </c>
      <c r="AC158">
        <v>5</v>
      </c>
      <c r="AD158">
        <v>1</v>
      </c>
      <c r="AE158" s="35">
        <v>1</v>
      </c>
      <c r="AF158">
        <v>6</v>
      </c>
      <c r="AG158">
        <v>6</v>
      </c>
      <c r="AH158">
        <v>4</v>
      </c>
      <c r="AI158">
        <v>6</v>
      </c>
      <c r="AJ158">
        <v>1</v>
      </c>
      <c r="AK158">
        <v>6</v>
      </c>
      <c r="AL158">
        <v>6</v>
      </c>
      <c r="AM158">
        <v>1</v>
      </c>
      <c r="AN158">
        <v>2</v>
      </c>
      <c r="AO158">
        <v>1</v>
      </c>
      <c r="AP158">
        <v>1</v>
      </c>
      <c r="AQ158">
        <v>1</v>
      </c>
      <c r="AR158">
        <v>6</v>
      </c>
      <c r="AS158">
        <v>0</v>
      </c>
      <c r="AT158">
        <f t="shared" si="51"/>
        <v>4.5</v>
      </c>
      <c r="AU158">
        <f t="shared" si="54"/>
        <v>1</v>
      </c>
      <c r="AV158">
        <f t="shared" si="64"/>
        <v>4.375</v>
      </c>
      <c r="AW158">
        <f t="shared" si="55"/>
        <v>1</v>
      </c>
      <c r="AX158" t="s">
        <v>86</v>
      </c>
      <c r="AY158" t="s">
        <v>160</v>
      </c>
      <c r="AZ158" t="s">
        <v>161</v>
      </c>
      <c r="BA158">
        <v>2</v>
      </c>
      <c r="BC158">
        <f t="shared" si="48"/>
        <v>2</v>
      </c>
      <c r="BD158">
        <v>1</v>
      </c>
      <c r="BE158">
        <v>5</v>
      </c>
      <c r="BF158">
        <v>1</v>
      </c>
      <c r="BG158" t="s">
        <v>156</v>
      </c>
      <c r="BH158" t="s">
        <v>157</v>
      </c>
      <c r="BI158" s="1">
        <v>7.6504629629629631E-3</v>
      </c>
      <c r="BJ158" t="s">
        <v>162</v>
      </c>
      <c r="BK158" s="5" t="s">
        <v>1042</v>
      </c>
      <c r="BM158" s="11" t="b">
        <f t="shared" si="63"/>
        <v>0</v>
      </c>
      <c r="BN158" s="11" t="b">
        <f t="shared" si="63"/>
        <v>0</v>
      </c>
      <c r="BO158" s="11" t="b">
        <f t="shared" si="63"/>
        <v>0</v>
      </c>
      <c r="BP158" s="11" t="b">
        <f t="shared" si="63"/>
        <v>0</v>
      </c>
      <c r="BQ158" s="11" t="b">
        <f t="shared" si="66"/>
        <v>0</v>
      </c>
      <c r="BR158" s="11" t="b">
        <f t="shared" si="66"/>
        <v>0</v>
      </c>
      <c r="BS158" s="5" t="s">
        <v>1047</v>
      </c>
      <c r="BT158" s="5" t="s">
        <v>1130</v>
      </c>
      <c r="BU158" s="11" t="b">
        <f t="shared" si="57"/>
        <v>0</v>
      </c>
      <c r="BV158" s="11" t="b">
        <f t="shared" si="58"/>
        <v>0</v>
      </c>
      <c r="BW158" s="11" t="b">
        <f t="shared" si="67"/>
        <v>1</v>
      </c>
      <c r="BX158" s="11" t="b">
        <f t="shared" si="67"/>
        <v>0</v>
      </c>
      <c r="BY158" s="11" t="b">
        <f t="shared" si="67"/>
        <v>0</v>
      </c>
      <c r="BZ158" s="11" t="b">
        <f t="shared" si="67"/>
        <v>0</v>
      </c>
      <c r="CA158" s="11" t="b">
        <f t="shared" si="67"/>
        <v>0</v>
      </c>
      <c r="CB158" s="11" t="b">
        <f t="shared" si="67"/>
        <v>0</v>
      </c>
      <c r="CC158" s="11" t="b">
        <f t="shared" si="67"/>
        <v>0</v>
      </c>
      <c r="CD158" s="11" t="b">
        <f t="shared" si="67"/>
        <v>0</v>
      </c>
      <c r="CE158" s="11" t="b">
        <f t="shared" si="67"/>
        <v>0</v>
      </c>
      <c r="CF158" s="11" t="b">
        <f t="shared" si="67"/>
        <v>0</v>
      </c>
      <c r="CG158" s="11" t="b">
        <f t="shared" si="67"/>
        <v>0</v>
      </c>
      <c r="CH158" s="11" t="b">
        <f t="shared" si="67"/>
        <v>0</v>
      </c>
      <c r="CI158" s="11" t="b">
        <f t="shared" si="67"/>
        <v>0</v>
      </c>
      <c r="CJ158" s="11" t="b">
        <f t="shared" si="67"/>
        <v>0</v>
      </c>
      <c r="CK158" s="11" t="b">
        <f t="shared" si="61"/>
        <v>0</v>
      </c>
      <c r="CL158" s="11" t="b">
        <f t="shared" si="60"/>
        <v>0</v>
      </c>
      <c r="CM158" t="s">
        <v>163</v>
      </c>
    </row>
    <row r="159" spans="1:91">
      <c r="A159" t="s">
        <v>164</v>
      </c>
      <c r="B159" t="s">
        <v>165</v>
      </c>
      <c r="C159" t="s">
        <v>53</v>
      </c>
      <c r="D159" t="s">
        <v>54</v>
      </c>
      <c r="E159" t="s">
        <v>144</v>
      </c>
      <c r="F159" t="s">
        <v>116</v>
      </c>
      <c r="G159" t="s">
        <v>96</v>
      </c>
      <c r="H159" t="s">
        <v>125</v>
      </c>
      <c r="I159" t="str">
        <f t="shared" si="53"/>
        <v>United Kingdom</v>
      </c>
      <c r="J159" t="s">
        <v>74</v>
      </c>
      <c r="K159" t="s">
        <v>98</v>
      </c>
      <c r="L159">
        <v>3</v>
      </c>
      <c r="M159">
        <v>5</v>
      </c>
      <c r="N159">
        <v>4</v>
      </c>
      <c r="O159">
        <v>4</v>
      </c>
      <c r="P159">
        <v>4</v>
      </c>
      <c r="Q159">
        <v>5</v>
      </c>
      <c r="R159">
        <v>4</v>
      </c>
      <c r="S159">
        <v>1</v>
      </c>
      <c r="T159">
        <v>2</v>
      </c>
      <c r="V159">
        <v>4</v>
      </c>
      <c r="W159">
        <v>5</v>
      </c>
      <c r="X159">
        <v>2</v>
      </c>
      <c r="Y159">
        <v>4</v>
      </c>
      <c r="Z159">
        <v>4</v>
      </c>
      <c r="AA159">
        <v>4</v>
      </c>
      <c r="AB159">
        <v>3</v>
      </c>
      <c r="AC159">
        <v>2</v>
      </c>
      <c r="AD159">
        <v>4</v>
      </c>
      <c r="AE159" s="35">
        <v>2</v>
      </c>
      <c r="AF159">
        <v>1</v>
      </c>
      <c r="AG159">
        <v>4</v>
      </c>
      <c r="AH159">
        <v>1</v>
      </c>
      <c r="AI159">
        <v>4</v>
      </c>
      <c r="AJ159">
        <v>2</v>
      </c>
      <c r="AK159">
        <v>4</v>
      </c>
      <c r="AL159">
        <v>1</v>
      </c>
      <c r="AM159">
        <v>3</v>
      </c>
      <c r="AN159">
        <v>3</v>
      </c>
      <c r="AO159">
        <v>3</v>
      </c>
      <c r="AP159">
        <v>3</v>
      </c>
      <c r="AQ159">
        <v>3</v>
      </c>
      <c r="AR159">
        <v>6</v>
      </c>
      <c r="AS159">
        <v>1</v>
      </c>
      <c r="AT159">
        <f t="shared" si="51"/>
        <v>2.375</v>
      </c>
      <c r="AU159">
        <f t="shared" si="54"/>
        <v>0</v>
      </c>
      <c r="AV159">
        <f t="shared" si="64"/>
        <v>3.75</v>
      </c>
      <c r="AW159">
        <f t="shared" si="55"/>
        <v>1</v>
      </c>
      <c r="AX159" t="s">
        <v>86</v>
      </c>
      <c r="AY159" t="s">
        <v>166</v>
      </c>
      <c r="AZ159" t="s">
        <v>167</v>
      </c>
      <c r="BA159">
        <v>0</v>
      </c>
      <c r="BB159">
        <v>1</v>
      </c>
      <c r="BC159">
        <f t="shared" si="48"/>
        <v>1</v>
      </c>
      <c r="BD159">
        <v>1</v>
      </c>
      <c r="BE159">
        <v>5</v>
      </c>
      <c r="BF159">
        <v>1</v>
      </c>
      <c r="BG159" t="s">
        <v>168</v>
      </c>
      <c r="BH159" t="s">
        <v>90</v>
      </c>
      <c r="BI159" s="1">
        <v>4.3518518518518515E-3</v>
      </c>
      <c r="BJ159" t="s">
        <v>169</v>
      </c>
      <c r="BK159" s="5" t="s">
        <v>1041</v>
      </c>
      <c r="BM159" s="11" t="b">
        <f t="shared" si="63"/>
        <v>0</v>
      </c>
      <c r="BN159" s="11" t="b">
        <f t="shared" si="63"/>
        <v>0</v>
      </c>
      <c r="BO159" s="11" t="b">
        <f t="shared" si="63"/>
        <v>0</v>
      </c>
      <c r="BP159" s="11" t="b">
        <f t="shared" si="63"/>
        <v>0</v>
      </c>
      <c r="BQ159" s="11" t="b">
        <f t="shared" si="66"/>
        <v>0</v>
      </c>
      <c r="BR159" s="11" t="b">
        <f t="shared" si="66"/>
        <v>0</v>
      </c>
      <c r="BU159" s="11" t="b">
        <f t="shared" si="57"/>
        <v>0</v>
      </c>
      <c r="BV159" s="11" t="b">
        <f t="shared" si="58"/>
        <v>0</v>
      </c>
      <c r="BW159" s="11" t="b">
        <f t="shared" si="67"/>
        <v>0</v>
      </c>
      <c r="BX159" s="11" t="b">
        <f t="shared" si="67"/>
        <v>0</v>
      </c>
      <c r="BY159" s="11" t="b">
        <f t="shared" si="67"/>
        <v>0</v>
      </c>
      <c r="BZ159" s="11" t="b">
        <f t="shared" si="67"/>
        <v>0</v>
      </c>
      <c r="CA159" s="11" t="b">
        <f t="shared" si="67"/>
        <v>0</v>
      </c>
      <c r="CB159" s="11" t="b">
        <f t="shared" si="67"/>
        <v>0</v>
      </c>
      <c r="CC159" s="11" t="b">
        <f t="shared" si="67"/>
        <v>0</v>
      </c>
      <c r="CD159" s="11" t="b">
        <f t="shared" si="67"/>
        <v>0</v>
      </c>
      <c r="CE159" s="11" t="b">
        <f t="shared" si="67"/>
        <v>0</v>
      </c>
      <c r="CF159" s="11" t="b">
        <f t="shared" si="67"/>
        <v>0</v>
      </c>
      <c r="CG159" s="11" t="b">
        <f t="shared" si="67"/>
        <v>0</v>
      </c>
      <c r="CH159" s="11" t="b">
        <f t="shared" si="67"/>
        <v>0</v>
      </c>
      <c r="CI159" s="11" t="b">
        <f t="shared" si="67"/>
        <v>0</v>
      </c>
      <c r="CJ159" s="11" t="b">
        <f t="shared" si="67"/>
        <v>0</v>
      </c>
      <c r="CK159" s="11" t="b">
        <f t="shared" si="61"/>
        <v>0</v>
      </c>
      <c r="CL159" s="11" t="b">
        <f t="shared" si="60"/>
        <v>0</v>
      </c>
      <c r="CM159" t="s">
        <v>169</v>
      </c>
    </row>
    <row r="160" spans="1:91">
      <c r="A160" t="s">
        <v>170</v>
      </c>
      <c r="B160" t="s">
        <v>171</v>
      </c>
      <c r="C160" t="s">
        <v>53</v>
      </c>
      <c r="D160" t="s">
        <v>70</v>
      </c>
      <c r="E160" t="s">
        <v>82</v>
      </c>
      <c r="F160" t="s">
        <v>56</v>
      </c>
      <c r="G160" t="s">
        <v>72</v>
      </c>
      <c r="H160" t="s">
        <v>84</v>
      </c>
      <c r="I160" t="str">
        <f t="shared" si="53"/>
        <v>United States</v>
      </c>
      <c r="J160" t="s">
        <v>59</v>
      </c>
      <c r="K160" t="s">
        <v>60</v>
      </c>
      <c r="L160">
        <v>3</v>
      </c>
      <c r="M160">
        <v>5</v>
      </c>
      <c r="N160">
        <v>4</v>
      </c>
      <c r="O160">
        <v>4</v>
      </c>
      <c r="P160">
        <v>1</v>
      </c>
      <c r="Q160">
        <v>5</v>
      </c>
      <c r="R160">
        <v>1</v>
      </c>
      <c r="S160">
        <v>1</v>
      </c>
      <c r="T160">
        <v>3</v>
      </c>
      <c r="V160">
        <v>5</v>
      </c>
      <c r="W160">
        <v>5</v>
      </c>
      <c r="X160">
        <v>5</v>
      </c>
      <c r="Y160">
        <v>5</v>
      </c>
      <c r="Z160">
        <v>4</v>
      </c>
      <c r="AA160">
        <v>5</v>
      </c>
      <c r="AB160">
        <v>4</v>
      </c>
      <c r="AC160">
        <v>2</v>
      </c>
      <c r="AD160">
        <v>4</v>
      </c>
      <c r="AE160" s="35">
        <v>4</v>
      </c>
      <c r="AF160">
        <v>3</v>
      </c>
      <c r="AG160">
        <v>5</v>
      </c>
      <c r="AH160">
        <v>4</v>
      </c>
      <c r="AI160">
        <v>5</v>
      </c>
      <c r="AJ160">
        <v>4</v>
      </c>
      <c r="AK160">
        <v>4</v>
      </c>
      <c r="AL160">
        <v>2</v>
      </c>
      <c r="AM160">
        <v>3</v>
      </c>
      <c r="AN160">
        <v>3</v>
      </c>
      <c r="AO160">
        <v>4</v>
      </c>
      <c r="AP160">
        <v>3</v>
      </c>
      <c r="AQ160">
        <v>3</v>
      </c>
      <c r="AR160">
        <v>6</v>
      </c>
      <c r="AS160">
        <v>0</v>
      </c>
      <c r="AT160">
        <f t="shared" si="51"/>
        <v>3.875</v>
      </c>
      <c r="AU160">
        <f t="shared" si="54"/>
        <v>1</v>
      </c>
      <c r="AV160">
        <f t="shared" si="64"/>
        <v>4.625</v>
      </c>
      <c r="AW160">
        <f t="shared" si="55"/>
        <v>1</v>
      </c>
      <c r="AX160" t="s">
        <v>86</v>
      </c>
      <c r="AY160" t="s">
        <v>172</v>
      </c>
      <c r="AZ160" t="s">
        <v>173</v>
      </c>
      <c r="BA160">
        <v>2</v>
      </c>
      <c r="BC160">
        <f t="shared" si="48"/>
        <v>2</v>
      </c>
      <c r="BD160">
        <v>1</v>
      </c>
      <c r="BE160">
        <v>3</v>
      </c>
      <c r="BF160">
        <v>1</v>
      </c>
      <c r="BG160" t="s">
        <v>174</v>
      </c>
      <c r="BH160" t="s">
        <v>157</v>
      </c>
      <c r="BI160" s="1">
        <v>2.2453703703703702E-3</v>
      </c>
      <c r="BJ160" t="s">
        <v>175</v>
      </c>
      <c r="BK160" s="5" t="s">
        <v>736</v>
      </c>
      <c r="BL160" s="5" t="s">
        <v>1164</v>
      </c>
      <c r="BM160" s="11" t="b">
        <f t="shared" ref="BM160:BP179" si="68">ISNUMBER(SEARCH(BM$2,$BL160))</f>
        <v>1</v>
      </c>
      <c r="BN160" s="11" t="b">
        <f t="shared" si="68"/>
        <v>1</v>
      </c>
      <c r="BO160" s="11" t="b">
        <f t="shared" si="68"/>
        <v>0</v>
      </c>
      <c r="BP160" s="11" t="b">
        <f t="shared" si="68"/>
        <v>0</v>
      </c>
      <c r="BQ160" s="11" t="b">
        <f t="shared" si="66"/>
        <v>0</v>
      </c>
      <c r="BR160" s="11" t="b">
        <f t="shared" si="66"/>
        <v>0</v>
      </c>
      <c r="BU160" s="11" t="b">
        <f t="shared" si="57"/>
        <v>0</v>
      </c>
      <c r="BV160" s="11" t="b">
        <f t="shared" si="58"/>
        <v>0</v>
      </c>
      <c r="BW160" s="11" t="b">
        <f t="shared" si="67"/>
        <v>0</v>
      </c>
      <c r="BX160" s="11" t="b">
        <f t="shared" si="67"/>
        <v>0</v>
      </c>
      <c r="BY160" s="11" t="b">
        <f t="shared" si="67"/>
        <v>0</v>
      </c>
      <c r="BZ160" s="11" t="b">
        <f t="shared" si="67"/>
        <v>0</v>
      </c>
      <c r="CA160" s="11" t="b">
        <f t="shared" si="67"/>
        <v>0</v>
      </c>
      <c r="CB160" s="11" t="b">
        <f t="shared" si="67"/>
        <v>0</v>
      </c>
      <c r="CC160" s="11" t="b">
        <f t="shared" si="67"/>
        <v>0</v>
      </c>
      <c r="CD160" s="11" t="b">
        <f t="shared" si="67"/>
        <v>0</v>
      </c>
      <c r="CE160" s="11" t="b">
        <f t="shared" si="67"/>
        <v>0</v>
      </c>
      <c r="CF160" s="11" t="b">
        <f t="shared" si="67"/>
        <v>0</v>
      </c>
      <c r="CG160" s="11" t="b">
        <f t="shared" si="67"/>
        <v>0</v>
      </c>
      <c r="CH160" s="11" t="b">
        <f t="shared" si="67"/>
        <v>0</v>
      </c>
      <c r="CI160" s="11" t="b">
        <f t="shared" si="67"/>
        <v>0</v>
      </c>
      <c r="CJ160" s="11" t="b">
        <f t="shared" si="67"/>
        <v>0</v>
      </c>
      <c r="CK160" s="11" t="b">
        <f t="shared" si="61"/>
        <v>0</v>
      </c>
      <c r="CL160" s="11" t="b">
        <f t="shared" si="60"/>
        <v>0</v>
      </c>
      <c r="CM160" t="s">
        <v>176</v>
      </c>
    </row>
    <row r="161" spans="1:91">
      <c r="A161" t="s">
        <v>177</v>
      </c>
      <c r="B161" t="s">
        <v>178</v>
      </c>
      <c r="C161" t="s">
        <v>53</v>
      </c>
      <c r="D161" t="s">
        <v>54</v>
      </c>
      <c r="E161" t="s">
        <v>71</v>
      </c>
      <c r="F161" t="s">
        <v>56</v>
      </c>
      <c r="G161" t="s">
        <v>96</v>
      </c>
      <c r="H161" t="s">
        <v>97</v>
      </c>
      <c r="I161" t="str">
        <f t="shared" si="53"/>
        <v>uk</v>
      </c>
      <c r="J161" t="s">
        <v>59</v>
      </c>
      <c r="K161" t="s">
        <v>98</v>
      </c>
      <c r="L161">
        <v>4</v>
      </c>
      <c r="M161">
        <v>3</v>
      </c>
      <c r="N161">
        <v>4</v>
      </c>
      <c r="O161">
        <v>1</v>
      </c>
      <c r="P161">
        <v>5</v>
      </c>
      <c r="Q161">
        <v>4</v>
      </c>
      <c r="R161">
        <v>4</v>
      </c>
      <c r="S161">
        <v>1</v>
      </c>
      <c r="T161">
        <v>2</v>
      </c>
      <c r="V161">
        <v>6</v>
      </c>
      <c r="W161">
        <v>6</v>
      </c>
      <c r="X161">
        <v>6</v>
      </c>
      <c r="Y161">
        <v>6</v>
      </c>
      <c r="Z161">
        <v>5</v>
      </c>
      <c r="AA161">
        <v>6</v>
      </c>
      <c r="AB161">
        <v>6</v>
      </c>
      <c r="AC161">
        <v>0</v>
      </c>
      <c r="AD161">
        <v>6</v>
      </c>
      <c r="AE161" s="35">
        <v>6</v>
      </c>
      <c r="AF161">
        <v>6</v>
      </c>
      <c r="AG161">
        <v>6</v>
      </c>
      <c r="AH161">
        <v>6</v>
      </c>
      <c r="AI161">
        <v>6</v>
      </c>
      <c r="AJ161">
        <v>6</v>
      </c>
      <c r="AK161">
        <v>6</v>
      </c>
      <c r="AL161">
        <v>6</v>
      </c>
      <c r="AM161">
        <v>4</v>
      </c>
      <c r="AN161">
        <v>4</v>
      </c>
      <c r="AO161">
        <v>4</v>
      </c>
      <c r="AP161">
        <v>4</v>
      </c>
      <c r="AQ161">
        <v>4</v>
      </c>
      <c r="AR161">
        <v>6</v>
      </c>
      <c r="AS161">
        <v>0</v>
      </c>
      <c r="AT161">
        <f t="shared" si="51"/>
        <v>6</v>
      </c>
      <c r="AU161">
        <f t="shared" si="54"/>
        <v>1</v>
      </c>
      <c r="AV161">
        <f t="shared" si="64"/>
        <v>5.875</v>
      </c>
      <c r="AW161">
        <f t="shared" si="55"/>
        <v>1</v>
      </c>
      <c r="AX161" t="s">
        <v>61</v>
      </c>
      <c r="AY161" t="s">
        <v>179</v>
      </c>
      <c r="AZ161" t="s">
        <v>180</v>
      </c>
      <c r="BA161">
        <v>0</v>
      </c>
      <c r="BB161">
        <v>2</v>
      </c>
      <c r="BC161">
        <f t="shared" si="48"/>
        <v>2</v>
      </c>
      <c r="BD161">
        <v>1</v>
      </c>
      <c r="BE161">
        <v>2</v>
      </c>
      <c r="BF161">
        <v>1</v>
      </c>
      <c r="BG161" t="s">
        <v>181</v>
      </c>
      <c r="BH161" t="s">
        <v>65</v>
      </c>
      <c r="BI161" s="1">
        <v>5.2546296296296299E-3</v>
      </c>
      <c r="BJ161" t="s">
        <v>182</v>
      </c>
      <c r="BK161" s="5" t="s">
        <v>736</v>
      </c>
      <c r="BL161" s="5" t="s">
        <v>1165</v>
      </c>
      <c r="BM161" s="11" t="b">
        <f t="shared" si="68"/>
        <v>0</v>
      </c>
      <c r="BN161" s="11" t="b">
        <f t="shared" si="68"/>
        <v>0</v>
      </c>
      <c r="BO161" s="11" t="b">
        <f t="shared" si="68"/>
        <v>0</v>
      </c>
      <c r="BP161" s="11" t="b">
        <f t="shared" si="68"/>
        <v>0</v>
      </c>
      <c r="BQ161" s="11" t="b">
        <f t="shared" si="66"/>
        <v>0</v>
      </c>
      <c r="BR161" s="11" t="b">
        <f t="shared" si="66"/>
        <v>0</v>
      </c>
      <c r="BU161" s="11" t="b">
        <f t="shared" si="57"/>
        <v>0</v>
      </c>
      <c r="BV161" s="11" t="b">
        <f t="shared" si="58"/>
        <v>0</v>
      </c>
      <c r="BW161" s="11" t="b">
        <f t="shared" si="67"/>
        <v>0</v>
      </c>
      <c r="BX161" s="11" t="b">
        <f t="shared" si="67"/>
        <v>0</v>
      </c>
      <c r="BY161" s="11" t="b">
        <f t="shared" si="67"/>
        <v>0</v>
      </c>
      <c r="BZ161" s="11" t="b">
        <f t="shared" si="67"/>
        <v>0</v>
      </c>
      <c r="CA161" s="11" t="b">
        <f t="shared" si="67"/>
        <v>0</v>
      </c>
      <c r="CB161" s="11" t="b">
        <f t="shared" si="67"/>
        <v>0</v>
      </c>
      <c r="CC161" s="11" t="b">
        <f t="shared" si="67"/>
        <v>0</v>
      </c>
      <c r="CD161" s="11" t="b">
        <f t="shared" si="67"/>
        <v>0</v>
      </c>
      <c r="CE161" s="11" t="b">
        <f t="shared" si="67"/>
        <v>0</v>
      </c>
      <c r="CF161" s="11" t="b">
        <f t="shared" si="67"/>
        <v>0</v>
      </c>
      <c r="CG161" s="11" t="b">
        <f t="shared" si="67"/>
        <v>0</v>
      </c>
      <c r="CH161" s="11" t="b">
        <f t="shared" si="67"/>
        <v>0</v>
      </c>
      <c r="CI161" s="11" t="b">
        <f t="shared" si="67"/>
        <v>0</v>
      </c>
      <c r="CJ161" s="11" t="b">
        <f t="shared" si="67"/>
        <v>0</v>
      </c>
      <c r="CK161" s="11" t="b">
        <f t="shared" si="61"/>
        <v>0</v>
      </c>
      <c r="CL161" s="11" t="b">
        <f t="shared" si="60"/>
        <v>0</v>
      </c>
    </row>
    <row r="162" spans="1:91">
      <c r="A162" t="s">
        <v>183</v>
      </c>
      <c r="B162" t="s">
        <v>184</v>
      </c>
      <c r="C162" t="s">
        <v>53</v>
      </c>
      <c r="D162" t="s">
        <v>70</v>
      </c>
      <c r="E162" t="s">
        <v>144</v>
      </c>
      <c r="F162" t="s">
        <v>56</v>
      </c>
      <c r="G162" t="s">
        <v>96</v>
      </c>
      <c r="H162" t="s">
        <v>185</v>
      </c>
      <c r="I162" t="str">
        <f t="shared" si="53"/>
        <v>Italy</v>
      </c>
      <c r="J162" t="s">
        <v>74</v>
      </c>
      <c r="K162" t="s">
        <v>60</v>
      </c>
      <c r="L162">
        <v>2</v>
      </c>
      <c r="M162">
        <v>3</v>
      </c>
      <c r="N162">
        <v>4</v>
      </c>
      <c r="O162">
        <v>4</v>
      </c>
      <c r="P162">
        <v>5</v>
      </c>
      <c r="Q162">
        <v>4</v>
      </c>
      <c r="R162">
        <v>0</v>
      </c>
      <c r="S162">
        <v>0</v>
      </c>
      <c r="U162">
        <v>4</v>
      </c>
      <c r="V162">
        <v>6</v>
      </c>
      <c r="W162">
        <v>6</v>
      </c>
      <c r="X162">
        <v>6</v>
      </c>
      <c r="Y162">
        <v>5</v>
      </c>
      <c r="Z162">
        <v>4</v>
      </c>
      <c r="AA162">
        <v>6</v>
      </c>
      <c r="AB162">
        <v>3</v>
      </c>
      <c r="AC162">
        <v>3</v>
      </c>
      <c r="AD162">
        <v>3</v>
      </c>
      <c r="AE162" s="35">
        <v>6</v>
      </c>
      <c r="AF162">
        <v>3</v>
      </c>
      <c r="AG162">
        <v>6</v>
      </c>
      <c r="AH162">
        <v>4</v>
      </c>
      <c r="AI162">
        <v>5</v>
      </c>
      <c r="AJ162">
        <v>6</v>
      </c>
      <c r="AK162">
        <v>5</v>
      </c>
      <c r="AL162">
        <v>2</v>
      </c>
      <c r="AM162">
        <v>6</v>
      </c>
      <c r="AN162">
        <v>6</v>
      </c>
      <c r="AO162">
        <v>6</v>
      </c>
      <c r="AP162">
        <v>6</v>
      </c>
      <c r="AQ162">
        <v>6</v>
      </c>
      <c r="AR162">
        <v>6</v>
      </c>
      <c r="AS162">
        <v>1</v>
      </c>
      <c r="AT162">
        <f t="shared" si="51"/>
        <v>4.625</v>
      </c>
      <c r="AU162">
        <f t="shared" si="54"/>
        <v>1</v>
      </c>
      <c r="AV162">
        <f t="shared" si="64"/>
        <v>4.875</v>
      </c>
      <c r="AW162">
        <f t="shared" si="55"/>
        <v>1</v>
      </c>
      <c r="AX162" t="s">
        <v>86</v>
      </c>
      <c r="AY162" t="s">
        <v>186</v>
      </c>
      <c r="AZ162" t="s">
        <v>187</v>
      </c>
      <c r="BA162">
        <v>1</v>
      </c>
      <c r="BC162">
        <f t="shared" si="48"/>
        <v>1</v>
      </c>
      <c r="BD162">
        <v>1</v>
      </c>
      <c r="BE162">
        <v>1</v>
      </c>
      <c r="BF162">
        <v>1</v>
      </c>
      <c r="BG162" t="s">
        <v>156</v>
      </c>
      <c r="BH162" t="s">
        <v>157</v>
      </c>
      <c r="BI162" s="1">
        <v>6.1111111111111114E-3</v>
      </c>
      <c r="BJ162" t="s">
        <v>188</v>
      </c>
      <c r="BK162" s="5" t="s">
        <v>736</v>
      </c>
      <c r="BL162" s="5" t="s">
        <v>1148</v>
      </c>
      <c r="BM162" s="11" t="b">
        <f t="shared" si="68"/>
        <v>0</v>
      </c>
      <c r="BN162" s="11" t="b">
        <f t="shared" si="68"/>
        <v>0</v>
      </c>
      <c r="BO162" s="11" t="b">
        <f t="shared" si="68"/>
        <v>0</v>
      </c>
      <c r="BP162" s="11" t="b">
        <f t="shared" si="68"/>
        <v>0</v>
      </c>
      <c r="BQ162" s="11" t="b">
        <f t="shared" si="66"/>
        <v>1</v>
      </c>
      <c r="BR162" s="11" t="b">
        <f t="shared" si="66"/>
        <v>0</v>
      </c>
      <c r="BU162" s="11" t="b">
        <f t="shared" si="57"/>
        <v>0</v>
      </c>
      <c r="BV162" s="11" t="b">
        <f t="shared" si="58"/>
        <v>0</v>
      </c>
      <c r="BW162" s="11" t="b">
        <f t="shared" si="67"/>
        <v>0</v>
      </c>
      <c r="BX162" s="11" t="b">
        <f t="shared" si="67"/>
        <v>0</v>
      </c>
      <c r="BY162" s="11" t="b">
        <f t="shared" si="67"/>
        <v>0</v>
      </c>
      <c r="BZ162" s="11" t="b">
        <f t="shared" si="67"/>
        <v>0</v>
      </c>
      <c r="CA162" s="11" t="b">
        <f t="shared" si="67"/>
        <v>0</v>
      </c>
      <c r="CB162" s="11" t="b">
        <f t="shared" si="67"/>
        <v>0</v>
      </c>
      <c r="CC162" s="11" t="b">
        <f t="shared" si="67"/>
        <v>0</v>
      </c>
      <c r="CD162" s="11" t="b">
        <f t="shared" si="67"/>
        <v>0</v>
      </c>
      <c r="CE162" s="11" t="b">
        <f t="shared" si="67"/>
        <v>0</v>
      </c>
      <c r="CF162" s="11" t="b">
        <f t="shared" si="67"/>
        <v>0</v>
      </c>
      <c r="CG162" s="11" t="b">
        <f t="shared" si="67"/>
        <v>0</v>
      </c>
      <c r="CH162" s="11" t="b">
        <f t="shared" si="67"/>
        <v>0</v>
      </c>
      <c r="CI162" s="11" t="b">
        <f t="shared" si="67"/>
        <v>0</v>
      </c>
      <c r="CJ162" s="11" t="b">
        <f t="shared" si="67"/>
        <v>0</v>
      </c>
      <c r="CK162" s="11" t="b">
        <f t="shared" si="61"/>
        <v>0</v>
      </c>
      <c r="CL162" s="11" t="b">
        <f t="shared" si="60"/>
        <v>0</v>
      </c>
      <c r="CM162" t="s">
        <v>189</v>
      </c>
    </row>
    <row r="163" spans="1:91">
      <c r="A163" t="s">
        <v>190</v>
      </c>
      <c r="B163" t="s">
        <v>191</v>
      </c>
      <c r="C163" t="s">
        <v>53</v>
      </c>
      <c r="D163" t="s">
        <v>54</v>
      </c>
      <c r="E163" t="s">
        <v>144</v>
      </c>
      <c r="F163" t="s">
        <v>116</v>
      </c>
      <c r="G163" t="s">
        <v>72</v>
      </c>
      <c r="H163" t="s">
        <v>109</v>
      </c>
      <c r="I163" t="str">
        <f t="shared" si="53"/>
        <v>UK</v>
      </c>
      <c r="J163" t="s">
        <v>59</v>
      </c>
      <c r="K163" t="s">
        <v>85</v>
      </c>
      <c r="L163">
        <v>1</v>
      </c>
      <c r="M163">
        <v>2</v>
      </c>
      <c r="N163">
        <v>1</v>
      </c>
      <c r="O163">
        <v>4</v>
      </c>
      <c r="P163">
        <v>5</v>
      </c>
      <c r="Q163">
        <v>5</v>
      </c>
      <c r="R163">
        <v>1</v>
      </c>
      <c r="S163">
        <v>1</v>
      </c>
      <c r="T163">
        <v>2</v>
      </c>
      <c r="V163">
        <v>5</v>
      </c>
      <c r="W163">
        <v>4</v>
      </c>
      <c r="X163">
        <v>3</v>
      </c>
      <c r="Y163">
        <v>6</v>
      </c>
      <c r="Z163">
        <v>3</v>
      </c>
      <c r="AA163">
        <v>5</v>
      </c>
      <c r="AB163">
        <v>2</v>
      </c>
      <c r="AC163">
        <v>1</v>
      </c>
      <c r="AD163">
        <v>5</v>
      </c>
      <c r="AE163" s="35">
        <v>6</v>
      </c>
      <c r="AF163">
        <v>6</v>
      </c>
      <c r="AG163">
        <v>3</v>
      </c>
      <c r="AH163">
        <v>5</v>
      </c>
      <c r="AI163">
        <v>6</v>
      </c>
      <c r="AJ163">
        <v>5</v>
      </c>
      <c r="AK163">
        <v>6</v>
      </c>
      <c r="AL163">
        <v>6</v>
      </c>
      <c r="AM163">
        <v>1</v>
      </c>
      <c r="AN163">
        <v>1</v>
      </c>
      <c r="AO163">
        <v>1</v>
      </c>
      <c r="AP163">
        <v>1</v>
      </c>
      <c r="AQ163">
        <v>1</v>
      </c>
      <c r="AR163">
        <v>6</v>
      </c>
      <c r="AS163">
        <v>4</v>
      </c>
      <c r="AT163">
        <f t="shared" ref="AT163:AT179" si="69">AVERAGE(AE163,AF163,AG163,AH163,AI163,AJ163,AK163,AL163)</f>
        <v>5.375</v>
      </c>
      <c r="AU163">
        <f t="shared" si="54"/>
        <v>1</v>
      </c>
      <c r="AV163">
        <f t="shared" si="64"/>
        <v>4.125</v>
      </c>
      <c r="AW163">
        <f t="shared" si="55"/>
        <v>1</v>
      </c>
      <c r="AX163" t="s">
        <v>86</v>
      </c>
      <c r="AY163" t="s">
        <v>192</v>
      </c>
      <c r="AZ163" t="s">
        <v>193</v>
      </c>
      <c r="BA163">
        <v>1</v>
      </c>
      <c r="BC163">
        <f t="shared" si="48"/>
        <v>1</v>
      </c>
      <c r="BD163">
        <v>1</v>
      </c>
      <c r="BE163">
        <v>1</v>
      </c>
      <c r="BF163">
        <v>1</v>
      </c>
      <c r="BG163" t="s">
        <v>174</v>
      </c>
      <c r="BH163" t="s">
        <v>157</v>
      </c>
      <c r="BI163" s="1">
        <v>1.8981481481481482E-3</v>
      </c>
      <c r="BJ163" t="s">
        <v>194</v>
      </c>
      <c r="BK163" s="5" t="s">
        <v>736</v>
      </c>
      <c r="BL163" s="5" t="s">
        <v>1163</v>
      </c>
      <c r="BM163" s="11" t="b">
        <f t="shared" si="68"/>
        <v>0</v>
      </c>
      <c r="BN163" s="11" t="b">
        <f t="shared" si="68"/>
        <v>0</v>
      </c>
      <c r="BO163" s="11" t="b">
        <f t="shared" si="68"/>
        <v>0</v>
      </c>
      <c r="BP163" s="11" t="b">
        <f t="shared" si="68"/>
        <v>0</v>
      </c>
      <c r="BQ163" s="11" t="b">
        <f t="shared" si="66"/>
        <v>0</v>
      </c>
      <c r="BR163" s="11" t="b">
        <f t="shared" si="66"/>
        <v>1</v>
      </c>
      <c r="BU163" s="11" t="b">
        <f t="shared" si="57"/>
        <v>0</v>
      </c>
      <c r="BV163" s="11" t="b">
        <f t="shared" si="58"/>
        <v>0</v>
      </c>
      <c r="BW163" s="11" t="b">
        <f t="shared" si="67"/>
        <v>0</v>
      </c>
      <c r="BX163" s="11" t="b">
        <f t="shared" si="67"/>
        <v>0</v>
      </c>
      <c r="BY163" s="11" t="b">
        <f t="shared" si="67"/>
        <v>0</v>
      </c>
      <c r="BZ163" s="11" t="b">
        <f t="shared" si="67"/>
        <v>0</v>
      </c>
      <c r="CA163" s="11" t="b">
        <f t="shared" si="67"/>
        <v>0</v>
      </c>
      <c r="CB163" s="11" t="b">
        <f t="shared" si="67"/>
        <v>0</v>
      </c>
      <c r="CC163" s="11" t="b">
        <f t="shared" si="67"/>
        <v>0</v>
      </c>
      <c r="CD163" s="11" t="b">
        <f t="shared" si="67"/>
        <v>0</v>
      </c>
      <c r="CE163" s="11" t="b">
        <f t="shared" si="67"/>
        <v>0</v>
      </c>
      <c r="CF163" s="11" t="b">
        <f t="shared" si="67"/>
        <v>0</v>
      </c>
      <c r="CG163" s="11" t="b">
        <f t="shared" si="67"/>
        <v>0</v>
      </c>
      <c r="CH163" s="11" t="b">
        <f t="shared" si="67"/>
        <v>0</v>
      </c>
      <c r="CI163" s="11" t="b">
        <f t="shared" si="67"/>
        <v>0</v>
      </c>
      <c r="CJ163" s="11" t="b">
        <f t="shared" si="67"/>
        <v>0</v>
      </c>
      <c r="CK163" s="11" t="b">
        <f t="shared" si="61"/>
        <v>0</v>
      </c>
      <c r="CL163" s="11" t="b">
        <f t="shared" si="60"/>
        <v>0</v>
      </c>
      <c r="CM163" t="s">
        <v>195</v>
      </c>
    </row>
    <row r="164" spans="1:91">
      <c r="A164" t="s">
        <v>196</v>
      </c>
      <c r="B164" t="s">
        <v>197</v>
      </c>
      <c r="C164" t="s">
        <v>53</v>
      </c>
      <c r="D164" t="s">
        <v>54</v>
      </c>
      <c r="E164" t="s">
        <v>71</v>
      </c>
      <c r="F164" t="s">
        <v>83</v>
      </c>
      <c r="G164" t="s">
        <v>96</v>
      </c>
      <c r="H164" t="s">
        <v>109</v>
      </c>
      <c r="I164" t="str">
        <f t="shared" si="53"/>
        <v>UK</v>
      </c>
      <c r="J164" t="s">
        <v>74</v>
      </c>
      <c r="K164" t="s">
        <v>98</v>
      </c>
      <c r="L164">
        <v>5</v>
      </c>
      <c r="M164">
        <v>3</v>
      </c>
      <c r="N164">
        <v>4</v>
      </c>
      <c r="O164">
        <v>3</v>
      </c>
      <c r="P164">
        <v>6</v>
      </c>
      <c r="Q164">
        <v>5</v>
      </c>
      <c r="R164">
        <v>4</v>
      </c>
      <c r="S164">
        <v>1</v>
      </c>
      <c r="T164">
        <v>2</v>
      </c>
      <c r="V164">
        <v>5</v>
      </c>
      <c r="W164">
        <v>5</v>
      </c>
      <c r="X164">
        <v>4</v>
      </c>
      <c r="Y164">
        <v>5</v>
      </c>
      <c r="Z164">
        <v>4</v>
      </c>
      <c r="AA164">
        <v>6</v>
      </c>
      <c r="AB164">
        <v>5</v>
      </c>
      <c r="AC164">
        <v>5</v>
      </c>
      <c r="AD164">
        <v>1</v>
      </c>
      <c r="AE164" s="35">
        <v>4</v>
      </c>
      <c r="AF164">
        <v>4</v>
      </c>
      <c r="AG164">
        <v>6</v>
      </c>
      <c r="AH164">
        <v>4</v>
      </c>
      <c r="AI164">
        <v>5</v>
      </c>
      <c r="AJ164">
        <v>4</v>
      </c>
      <c r="AK164">
        <v>5</v>
      </c>
      <c r="AL164">
        <v>4</v>
      </c>
      <c r="AM164">
        <v>5</v>
      </c>
      <c r="AN164">
        <v>5</v>
      </c>
      <c r="AO164">
        <v>5</v>
      </c>
      <c r="AP164">
        <v>4</v>
      </c>
      <c r="AQ164">
        <v>4</v>
      </c>
      <c r="AR164">
        <v>6</v>
      </c>
      <c r="AS164">
        <v>3</v>
      </c>
      <c r="AT164">
        <f t="shared" si="69"/>
        <v>4.5</v>
      </c>
      <c r="AU164">
        <f t="shared" si="54"/>
        <v>1</v>
      </c>
      <c r="AV164">
        <f t="shared" si="64"/>
        <v>4.375</v>
      </c>
      <c r="AW164">
        <f t="shared" si="55"/>
        <v>1</v>
      </c>
      <c r="AX164" t="s">
        <v>61</v>
      </c>
      <c r="AY164" t="s">
        <v>198</v>
      </c>
      <c r="AZ164" t="s">
        <v>199</v>
      </c>
      <c r="BA164">
        <v>2</v>
      </c>
      <c r="BC164">
        <f t="shared" si="48"/>
        <v>2</v>
      </c>
      <c r="BD164">
        <v>1</v>
      </c>
      <c r="BE164">
        <v>5</v>
      </c>
      <c r="BF164">
        <v>1</v>
      </c>
      <c r="BG164" t="s">
        <v>200</v>
      </c>
      <c r="BH164" t="s">
        <v>65</v>
      </c>
      <c r="BI164" s="1">
        <v>5.208333333333333E-3</v>
      </c>
      <c r="BJ164" t="s">
        <v>201</v>
      </c>
      <c r="BK164" s="5" t="s">
        <v>736</v>
      </c>
      <c r="BL164" s="5" t="s">
        <v>1148</v>
      </c>
      <c r="BM164" s="11" t="b">
        <f t="shared" si="68"/>
        <v>0</v>
      </c>
      <c r="BN164" s="11" t="b">
        <f t="shared" si="68"/>
        <v>0</v>
      </c>
      <c r="BO164" s="11" t="b">
        <f t="shared" si="68"/>
        <v>0</v>
      </c>
      <c r="BP164" s="11" t="b">
        <f t="shared" si="68"/>
        <v>0</v>
      </c>
      <c r="BQ164" s="11" t="b">
        <f t="shared" si="66"/>
        <v>1</v>
      </c>
      <c r="BR164" s="11" t="b">
        <f t="shared" si="66"/>
        <v>0</v>
      </c>
      <c r="BU164" s="11" t="b">
        <f t="shared" si="57"/>
        <v>0</v>
      </c>
      <c r="BV164" s="11" t="b">
        <f t="shared" si="58"/>
        <v>0</v>
      </c>
      <c r="BW164" s="11" t="b">
        <f t="shared" si="67"/>
        <v>0</v>
      </c>
      <c r="BX164" s="11" t="b">
        <f t="shared" si="67"/>
        <v>0</v>
      </c>
      <c r="BY164" s="11" t="b">
        <f t="shared" si="67"/>
        <v>0</v>
      </c>
      <c r="BZ164" s="11" t="b">
        <f t="shared" si="67"/>
        <v>0</v>
      </c>
      <c r="CA164" s="11" t="b">
        <f t="shared" si="67"/>
        <v>0</v>
      </c>
      <c r="CB164" s="11" t="b">
        <f t="shared" si="67"/>
        <v>0</v>
      </c>
      <c r="CC164" s="11" t="b">
        <f t="shared" si="67"/>
        <v>0</v>
      </c>
      <c r="CD164" s="11" t="b">
        <f t="shared" si="67"/>
        <v>0</v>
      </c>
      <c r="CE164" s="11" t="b">
        <f t="shared" si="67"/>
        <v>0</v>
      </c>
      <c r="CF164" s="11" t="b">
        <f t="shared" si="67"/>
        <v>0</v>
      </c>
      <c r="CG164" s="11" t="b">
        <f t="shared" si="67"/>
        <v>0</v>
      </c>
      <c r="CH164" s="11" t="b">
        <f t="shared" si="67"/>
        <v>0</v>
      </c>
      <c r="CI164" s="11" t="b">
        <f t="shared" si="67"/>
        <v>0</v>
      </c>
      <c r="CJ164" s="11" t="b">
        <f t="shared" si="67"/>
        <v>0</v>
      </c>
      <c r="CK164" s="11" t="b">
        <f t="shared" si="61"/>
        <v>0</v>
      </c>
      <c r="CL164" s="11" t="b">
        <f t="shared" si="60"/>
        <v>0</v>
      </c>
    </row>
    <row r="165" spans="1:91">
      <c r="A165" t="s">
        <v>202</v>
      </c>
      <c r="B165" t="s">
        <v>203</v>
      </c>
      <c r="C165" t="s">
        <v>53</v>
      </c>
      <c r="D165" t="s">
        <v>54</v>
      </c>
      <c r="E165" t="s">
        <v>55</v>
      </c>
      <c r="F165" t="s">
        <v>56</v>
      </c>
      <c r="G165" t="s">
        <v>72</v>
      </c>
      <c r="H165" t="s">
        <v>204</v>
      </c>
      <c r="I165" t="str">
        <f t="shared" si="53"/>
        <v>Spain</v>
      </c>
      <c r="J165" t="s">
        <v>74</v>
      </c>
      <c r="K165" t="s">
        <v>60</v>
      </c>
      <c r="L165">
        <v>4</v>
      </c>
      <c r="M165">
        <v>0</v>
      </c>
      <c r="N165">
        <v>4</v>
      </c>
      <c r="O165">
        <v>1</v>
      </c>
      <c r="P165">
        <v>5</v>
      </c>
      <c r="Q165">
        <v>2</v>
      </c>
      <c r="R165">
        <v>4</v>
      </c>
      <c r="S165">
        <v>0</v>
      </c>
      <c r="U165">
        <v>4</v>
      </c>
      <c r="V165">
        <v>5</v>
      </c>
      <c r="W165">
        <v>5</v>
      </c>
      <c r="X165">
        <v>4</v>
      </c>
      <c r="Y165">
        <v>4</v>
      </c>
      <c r="Z165">
        <v>4</v>
      </c>
      <c r="AA165">
        <v>2</v>
      </c>
      <c r="AB165">
        <v>3</v>
      </c>
      <c r="AC165">
        <v>3</v>
      </c>
      <c r="AD165">
        <v>3</v>
      </c>
      <c r="AE165" s="35">
        <v>5</v>
      </c>
      <c r="AF165">
        <v>4</v>
      </c>
      <c r="AG165">
        <v>5</v>
      </c>
      <c r="AH165">
        <v>2</v>
      </c>
      <c r="AI165">
        <v>6</v>
      </c>
      <c r="AJ165">
        <v>5</v>
      </c>
      <c r="AK165">
        <v>5</v>
      </c>
      <c r="AL165">
        <v>1</v>
      </c>
      <c r="AM165">
        <v>5</v>
      </c>
      <c r="AN165">
        <v>5</v>
      </c>
      <c r="AO165">
        <v>5</v>
      </c>
      <c r="AP165">
        <v>5</v>
      </c>
      <c r="AQ165">
        <v>5</v>
      </c>
      <c r="AR165">
        <v>6</v>
      </c>
      <c r="AS165">
        <v>1</v>
      </c>
      <c r="AT165">
        <f t="shared" si="69"/>
        <v>4.125</v>
      </c>
      <c r="AU165">
        <f t="shared" si="54"/>
        <v>1</v>
      </c>
      <c r="AV165">
        <f t="shared" si="64"/>
        <v>3.75</v>
      </c>
      <c r="AW165">
        <f t="shared" si="55"/>
        <v>1</v>
      </c>
      <c r="AX165" t="s">
        <v>86</v>
      </c>
      <c r="AY165" t="s">
        <v>205</v>
      </c>
      <c r="AZ165" t="s">
        <v>206</v>
      </c>
      <c r="BA165">
        <v>1</v>
      </c>
      <c r="BC165">
        <f t="shared" si="48"/>
        <v>1</v>
      </c>
      <c r="BD165">
        <v>1</v>
      </c>
      <c r="BE165">
        <v>5</v>
      </c>
      <c r="BF165">
        <v>1</v>
      </c>
      <c r="BG165" t="s">
        <v>207</v>
      </c>
      <c r="BH165" t="s">
        <v>90</v>
      </c>
      <c r="BI165" s="1">
        <v>8.2523148148148148E-3</v>
      </c>
      <c r="BJ165" t="s">
        <v>208</v>
      </c>
      <c r="BK165" s="5" t="s">
        <v>1051</v>
      </c>
      <c r="BL165" s="5" t="s">
        <v>1145</v>
      </c>
      <c r="BM165" s="11" t="b">
        <f t="shared" si="68"/>
        <v>0</v>
      </c>
      <c r="BN165" s="11" t="b">
        <f t="shared" si="68"/>
        <v>0</v>
      </c>
      <c r="BO165" s="11" t="b">
        <f t="shared" si="68"/>
        <v>0</v>
      </c>
      <c r="BP165" s="11" t="b">
        <f t="shared" si="68"/>
        <v>0</v>
      </c>
      <c r="BQ165" s="11" t="b">
        <f t="shared" si="66"/>
        <v>0</v>
      </c>
      <c r="BR165" s="11" t="b">
        <f t="shared" si="66"/>
        <v>0</v>
      </c>
      <c r="BS165" s="5" t="s">
        <v>1131</v>
      </c>
      <c r="BT165" s="5" t="s">
        <v>1132</v>
      </c>
      <c r="BU165" s="11" t="b">
        <f t="shared" si="57"/>
        <v>0</v>
      </c>
      <c r="BV165" s="11" t="b">
        <f t="shared" si="58"/>
        <v>0</v>
      </c>
      <c r="BW165" s="11" t="b">
        <f t="shared" si="67"/>
        <v>0</v>
      </c>
      <c r="BX165" s="11" t="b">
        <f t="shared" si="67"/>
        <v>1</v>
      </c>
      <c r="BY165" s="11" t="b">
        <f t="shared" si="67"/>
        <v>0</v>
      </c>
      <c r="BZ165" s="11" t="b">
        <f t="shared" si="67"/>
        <v>0</v>
      </c>
      <c r="CA165" s="11" t="b">
        <f t="shared" si="67"/>
        <v>0</v>
      </c>
      <c r="CB165" s="11" t="b">
        <f t="shared" si="67"/>
        <v>1</v>
      </c>
      <c r="CC165" s="11" t="b">
        <f t="shared" si="67"/>
        <v>0</v>
      </c>
      <c r="CD165" s="11" t="b">
        <f t="shared" si="67"/>
        <v>0</v>
      </c>
      <c r="CE165" s="11" t="b">
        <f t="shared" si="67"/>
        <v>0</v>
      </c>
      <c r="CF165" s="11" t="b">
        <f t="shared" si="67"/>
        <v>0</v>
      </c>
      <c r="CG165" s="11" t="b">
        <f t="shared" si="67"/>
        <v>1</v>
      </c>
      <c r="CH165" s="11" t="b">
        <f t="shared" si="67"/>
        <v>0</v>
      </c>
      <c r="CI165" s="11" t="b">
        <f t="shared" si="67"/>
        <v>0</v>
      </c>
      <c r="CJ165" s="11" t="b">
        <f t="shared" si="67"/>
        <v>0</v>
      </c>
      <c r="CK165" s="11" t="b">
        <f t="shared" si="61"/>
        <v>1</v>
      </c>
      <c r="CL165" s="11" t="b">
        <f t="shared" si="60"/>
        <v>0</v>
      </c>
    </row>
    <row r="166" spans="1:91">
      <c r="A166" t="s">
        <v>209</v>
      </c>
      <c r="B166" t="s">
        <v>210</v>
      </c>
      <c r="C166" t="s">
        <v>53</v>
      </c>
      <c r="D166" t="s">
        <v>81</v>
      </c>
      <c r="E166" t="s">
        <v>144</v>
      </c>
      <c r="F166" t="s">
        <v>56</v>
      </c>
      <c r="G166" t="s">
        <v>96</v>
      </c>
      <c r="H166" t="s">
        <v>211</v>
      </c>
      <c r="I166" t="str">
        <f t="shared" si="53"/>
        <v>New Zealand</v>
      </c>
      <c r="J166" t="s">
        <v>59</v>
      </c>
      <c r="K166" t="s">
        <v>60</v>
      </c>
      <c r="L166">
        <v>3</v>
      </c>
      <c r="M166">
        <v>5</v>
      </c>
      <c r="N166">
        <v>4</v>
      </c>
      <c r="O166">
        <v>1</v>
      </c>
      <c r="P166">
        <v>2</v>
      </c>
      <c r="Q166">
        <v>5</v>
      </c>
      <c r="R166">
        <v>3</v>
      </c>
      <c r="S166">
        <v>0</v>
      </c>
      <c r="U166">
        <v>4</v>
      </c>
      <c r="V166">
        <v>2</v>
      </c>
      <c r="W166">
        <v>3</v>
      </c>
      <c r="X166">
        <v>1</v>
      </c>
      <c r="Y166">
        <v>2</v>
      </c>
      <c r="Z166">
        <v>2</v>
      </c>
      <c r="AA166">
        <v>4</v>
      </c>
      <c r="AB166">
        <v>1</v>
      </c>
      <c r="AC166">
        <v>5</v>
      </c>
      <c r="AD166">
        <v>1</v>
      </c>
      <c r="AE166" s="35">
        <v>3</v>
      </c>
      <c r="AF166">
        <v>2</v>
      </c>
      <c r="AG166">
        <v>2</v>
      </c>
      <c r="AH166">
        <v>3</v>
      </c>
      <c r="AI166">
        <v>5</v>
      </c>
      <c r="AJ166">
        <v>2</v>
      </c>
      <c r="AK166">
        <v>2</v>
      </c>
      <c r="AL166">
        <v>1</v>
      </c>
      <c r="AM166">
        <v>2</v>
      </c>
      <c r="AN166">
        <v>3</v>
      </c>
      <c r="AO166">
        <v>2</v>
      </c>
      <c r="AP166">
        <v>2</v>
      </c>
      <c r="AQ166">
        <v>2</v>
      </c>
      <c r="AR166">
        <v>6</v>
      </c>
      <c r="AS166">
        <v>1</v>
      </c>
      <c r="AT166">
        <f t="shared" si="69"/>
        <v>2.5</v>
      </c>
      <c r="AU166">
        <f t="shared" si="54"/>
        <v>0</v>
      </c>
      <c r="AV166">
        <f t="shared" si="64"/>
        <v>2</v>
      </c>
      <c r="AW166">
        <f t="shared" si="55"/>
        <v>0</v>
      </c>
      <c r="AX166" t="s">
        <v>61</v>
      </c>
      <c r="AY166" t="s">
        <v>87</v>
      </c>
      <c r="AZ166" t="s">
        <v>212</v>
      </c>
      <c r="BA166">
        <v>1</v>
      </c>
      <c r="BC166">
        <f t="shared" si="48"/>
        <v>1</v>
      </c>
      <c r="BD166">
        <v>1</v>
      </c>
      <c r="BE166">
        <v>5</v>
      </c>
      <c r="BF166">
        <v>1</v>
      </c>
      <c r="BG166" t="s">
        <v>64</v>
      </c>
      <c r="BH166" t="s">
        <v>65</v>
      </c>
      <c r="BI166" s="1">
        <v>3.6111111111111114E-3</v>
      </c>
      <c r="BJ166" t="s">
        <v>213</v>
      </c>
      <c r="BK166" s="5" t="s">
        <v>1042</v>
      </c>
      <c r="BM166" s="11" t="b">
        <f t="shared" si="68"/>
        <v>0</v>
      </c>
      <c r="BN166" s="11" t="b">
        <f t="shared" si="68"/>
        <v>0</v>
      </c>
      <c r="BO166" s="11" t="b">
        <f t="shared" si="68"/>
        <v>0</v>
      </c>
      <c r="BP166" s="11" t="b">
        <f t="shared" si="68"/>
        <v>0</v>
      </c>
      <c r="BQ166" s="11" t="b">
        <f t="shared" si="66"/>
        <v>0</v>
      </c>
      <c r="BR166" s="11" t="b">
        <f t="shared" si="66"/>
        <v>0</v>
      </c>
      <c r="BS166" s="5" t="s">
        <v>1054</v>
      </c>
      <c r="BT166" s="9" t="s">
        <v>1133</v>
      </c>
      <c r="BU166" s="11" t="b">
        <f t="shared" si="57"/>
        <v>0</v>
      </c>
      <c r="BV166" s="11" t="b">
        <f t="shared" si="58"/>
        <v>1</v>
      </c>
      <c r="BW166" s="11" t="b">
        <f t="shared" si="67"/>
        <v>0</v>
      </c>
      <c r="BX166" s="11" t="b">
        <f t="shared" si="67"/>
        <v>0</v>
      </c>
      <c r="BY166" s="11" t="b">
        <f t="shared" si="67"/>
        <v>0</v>
      </c>
      <c r="BZ166" s="11" t="b">
        <f t="shared" si="67"/>
        <v>0</v>
      </c>
      <c r="CA166" s="11" t="b">
        <f t="shared" si="67"/>
        <v>0</v>
      </c>
      <c r="CB166" s="11" t="b">
        <f t="shared" si="67"/>
        <v>0</v>
      </c>
      <c r="CC166" s="11" t="b">
        <f t="shared" si="67"/>
        <v>0</v>
      </c>
      <c r="CD166" s="11" t="b">
        <f t="shared" si="67"/>
        <v>0</v>
      </c>
      <c r="CE166" s="11" t="b">
        <f t="shared" si="67"/>
        <v>0</v>
      </c>
      <c r="CF166" s="11" t="b">
        <f t="shared" si="67"/>
        <v>0</v>
      </c>
      <c r="CG166" s="11" t="b">
        <f t="shared" si="67"/>
        <v>0</v>
      </c>
      <c r="CH166" s="11" t="b">
        <f t="shared" si="67"/>
        <v>0</v>
      </c>
      <c r="CI166" s="11" t="b">
        <f t="shared" si="67"/>
        <v>0</v>
      </c>
      <c r="CJ166" s="11" t="b">
        <f t="shared" si="67"/>
        <v>0</v>
      </c>
      <c r="CK166" s="11" t="b">
        <f t="shared" si="61"/>
        <v>0</v>
      </c>
      <c r="CL166" s="11" t="b">
        <f t="shared" si="60"/>
        <v>0</v>
      </c>
    </row>
    <row r="167" spans="1:91">
      <c r="A167" t="s">
        <v>214</v>
      </c>
      <c r="B167" t="s">
        <v>215</v>
      </c>
      <c r="C167" t="s">
        <v>53</v>
      </c>
      <c r="D167" t="s">
        <v>70</v>
      </c>
      <c r="E167" t="s">
        <v>144</v>
      </c>
      <c r="F167" t="s">
        <v>56</v>
      </c>
      <c r="G167" t="s">
        <v>96</v>
      </c>
      <c r="H167" t="s">
        <v>84</v>
      </c>
      <c r="I167" t="str">
        <f t="shared" si="53"/>
        <v>United States</v>
      </c>
      <c r="J167" t="s">
        <v>74</v>
      </c>
      <c r="K167" t="s">
        <v>98</v>
      </c>
      <c r="L167">
        <v>1</v>
      </c>
      <c r="M167">
        <v>3</v>
      </c>
      <c r="N167">
        <v>2</v>
      </c>
      <c r="O167">
        <v>4</v>
      </c>
      <c r="P167">
        <v>3</v>
      </c>
      <c r="Q167">
        <v>5</v>
      </c>
      <c r="R167">
        <v>4</v>
      </c>
      <c r="S167">
        <v>1</v>
      </c>
      <c r="T167">
        <v>3</v>
      </c>
      <c r="V167">
        <v>6</v>
      </c>
      <c r="W167">
        <v>6</v>
      </c>
      <c r="X167">
        <v>6</v>
      </c>
      <c r="Y167">
        <v>6</v>
      </c>
      <c r="Z167">
        <v>6</v>
      </c>
      <c r="AA167">
        <v>6</v>
      </c>
      <c r="AB167">
        <v>6</v>
      </c>
      <c r="AC167">
        <v>0</v>
      </c>
      <c r="AD167">
        <v>6</v>
      </c>
      <c r="AE167" s="35">
        <v>6</v>
      </c>
      <c r="AF167">
        <v>6</v>
      </c>
      <c r="AG167">
        <v>6</v>
      </c>
      <c r="AH167">
        <v>6</v>
      </c>
      <c r="AI167">
        <v>6</v>
      </c>
      <c r="AJ167">
        <v>6</v>
      </c>
      <c r="AK167">
        <v>6</v>
      </c>
      <c r="AL167">
        <v>6</v>
      </c>
      <c r="AM167">
        <v>6</v>
      </c>
      <c r="AN167">
        <v>6</v>
      </c>
      <c r="AO167">
        <v>6</v>
      </c>
      <c r="AP167">
        <v>6</v>
      </c>
      <c r="AQ167">
        <v>6</v>
      </c>
      <c r="AR167">
        <v>6</v>
      </c>
      <c r="AS167">
        <v>0</v>
      </c>
      <c r="AT167">
        <f t="shared" si="69"/>
        <v>6</v>
      </c>
      <c r="AU167">
        <f t="shared" si="54"/>
        <v>1</v>
      </c>
      <c r="AV167">
        <f t="shared" si="64"/>
        <v>6</v>
      </c>
      <c r="AW167">
        <f t="shared" si="55"/>
        <v>1</v>
      </c>
      <c r="AX167" t="s">
        <v>86</v>
      </c>
      <c r="AY167" t="s">
        <v>216</v>
      </c>
      <c r="AZ167" t="s">
        <v>217</v>
      </c>
      <c r="BA167">
        <v>1</v>
      </c>
      <c r="BC167">
        <f t="shared" si="48"/>
        <v>1</v>
      </c>
      <c r="BD167">
        <v>1</v>
      </c>
      <c r="BE167">
        <v>2</v>
      </c>
      <c r="BF167">
        <v>1</v>
      </c>
      <c r="BG167" t="s">
        <v>156</v>
      </c>
      <c r="BH167" t="s">
        <v>157</v>
      </c>
      <c r="BI167" s="1">
        <v>4.8958333333333328E-3</v>
      </c>
      <c r="BJ167" t="s">
        <v>218</v>
      </c>
      <c r="BK167" s="5" t="s">
        <v>736</v>
      </c>
      <c r="BL167" s="5" t="s">
        <v>1166</v>
      </c>
      <c r="BM167" s="11" t="b">
        <f t="shared" si="68"/>
        <v>0</v>
      </c>
      <c r="BN167" s="11" t="b">
        <f t="shared" si="68"/>
        <v>0</v>
      </c>
      <c r="BO167" s="11" t="b">
        <f t="shared" si="68"/>
        <v>0</v>
      </c>
      <c r="BP167" s="11" t="b">
        <f t="shared" si="68"/>
        <v>1</v>
      </c>
      <c r="BQ167" s="11" t="b">
        <f t="shared" si="66"/>
        <v>0</v>
      </c>
      <c r="BR167" s="11" t="b">
        <f t="shared" si="66"/>
        <v>1</v>
      </c>
      <c r="BU167" s="11" t="b">
        <f t="shared" si="57"/>
        <v>0</v>
      </c>
      <c r="BV167" s="11" t="b">
        <f t="shared" si="58"/>
        <v>0</v>
      </c>
      <c r="BW167" s="11" t="b">
        <f t="shared" si="67"/>
        <v>0</v>
      </c>
      <c r="BX167" s="11" t="b">
        <f t="shared" si="67"/>
        <v>0</v>
      </c>
      <c r="BY167" s="11" t="b">
        <f t="shared" si="67"/>
        <v>0</v>
      </c>
      <c r="BZ167" s="11" t="b">
        <f t="shared" si="67"/>
        <v>0</v>
      </c>
      <c r="CA167" s="11" t="b">
        <f t="shared" si="67"/>
        <v>0</v>
      </c>
      <c r="CB167" s="11" t="b">
        <f t="shared" si="67"/>
        <v>0</v>
      </c>
      <c r="CC167" s="11" t="b">
        <f t="shared" si="67"/>
        <v>0</v>
      </c>
      <c r="CD167" s="11" t="b">
        <f t="shared" si="67"/>
        <v>0</v>
      </c>
      <c r="CE167" s="11" t="b">
        <f t="shared" si="67"/>
        <v>0</v>
      </c>
      <c r="CF167" s="11" t="b">
        <f t="shared" si="67"/>
        <v>0</v>
      </c>
      <c r="CG167" s="11" t="b">
        <f t="shared" si="67"/>
        <v>0</v>
      </c>
      <c r="CH167" s="11" t="b">
        <f t="shared" si="67"/>
        <v>0</v>
      </c>
      <c r="CI167" s="11" t="b">
        <f t="shared" si="67"/>
        <v>0</v>
      </c>
      <c r="CJ167" s="11" t="b">
        <f t="shared" si="67"/>
        <v>0</v>
      </c>
      <c r="CK167" s="11" t="b">
        <f t="shared" si="61"/>
        <v>0</v>
      </c>
      <c r="CL167" s="11" t="b">
        <f t="shared" si="60"/>
        <v>0</v>
      </c>
      <c r="CM167" t="s">
        <v>219</v>
      </c>
    </row>
    <row r="168" spans="1:91">
      <c r="A168" t="s">
        <v>220</v>
      </c>
      <c r="B168" t="s">
        <v>221</v>
      </c>
      <c r="C168" t="s">
        <v>53</v>
      </c>
      <c r="D168" t="s">
        <v>54</v>
      </c>
      <c r="E168" t="s">
        <v>55</v>
      </c>
      <c r="F168" t="s">
        <v>222</v>
      </c>
      <c r="G168" t="s">
        <v>124</v>
      </c>
      <c r="H168" t="s">
        <v>84</v>
      </c>
      <c r="I168" t="str">
        <f t="shared" si="53"/>
        <v>United States</v>
      </c>
      <c r="J168" t="s">
        <v>74</v>
      </c>
      <c r="K168" t="s">
        <v>60</v>
      </c>
      <c r="L168">
        <v>3</v>
      </c>
      <c r="M168">
        <v>2</v>
      </c>
      <c r="N168">
        <v>5</v>
      </c>
      <c r="O168">
        <v>1</v>
      </c>
      <c r="P168">
        <v>5</v>
      </c>
      <c r="Q168">
        <v>4</v>
      </c>
      <c r="R168">
        <v>2</v>
      </c>
      <c r="S168">
        <v>1</v>
      </c>
      <c r="T168">
        <v>3</v>
      </c>
      <c r="V168">
        <v>5</v>
      </c>
      <c r="W168">
        <v>2</v>
      </c>
      <c r="X168">
        <v>1</v>
      </c>
      <c r="Y168">
        <v>5</v>
      </c>
      <c r="Z168">
        <v>4</v>
      </c>
      <c r="AA168">
        <v>5</v>
      </c>
      <c r="AB168">
        <v>2</v>
      </c>
      <c r="AC168">
        <v>4</v>
      </c>
      <c r="AD168">
        <v>2</v>
      </c>
      <c r="AE168" s="35">
        <v>6</v>
      </c>
      <c r="AF168">
        <v>3</v>
      </c>
      <c r="AG168">
        <v>4</v>
      </c>
      <c r="AH168">
        <v>4</v>
      </c>
      <c r="AI168">
        <v>5</v>
      </c>
      <c r="AJ168">
        <v>5</v>
      </c>
      <c r="AK168">
        <v>5</v>
      </c>
      <c r="AL168">
        <v>3</v>
      </c>
      <c r="AM168">
        <v>4</v>
      </c>
      <c r="AN168">
        <v>4</v>
      </c>
      <c r="AO168">
        <v>5</v>
      </c>
      <c r="AP168">
        <v>4</v>
      </c>
      <c r="AQ168">
        <v>4</v>
      </c>
      <c r="AR168">
        <v>6</v>
      </c>
      <c r="AS168">
        <v>0</v>
      </c>
      <c r="AT168">
        <f t="shared" si="69"/>
        <v>4.375</v>
      </c>
      <c r="AU168">
        <f t="shared" si="54"/>
        <v>1</v>
      </c>
      <c r="AV168">
        <f t="shared" si="64"/>
        <v>3.25</v>
      </c>
      <c r="AW168">
        <f t="shared" si="55"/>
        <v>1</v>
      </c>
      <c r="AX168" t="s">
        <v>61</v>
      </c>
      <c r="AY168" t="s">
        <v>223</v>
      </c>
      <c r="AZ168" t="s">
        <v>224</v>
      </c>
      <c r="BA168">
        <v>0</v>
      </c>
      <c r="BB168">
        <v>1</v>
      </c>
      <c r="BC168">
        <f t="shared" si="48"/>
        <v>1</v>
      </c>
      <c r="BD168">
        <v>1</v>
      </c>
      <c r="BE168">
        <v>1</v>
      </c>
      <c r="BF168">
        <v>1</v>
      </c>
      <c r="BG168" t="s">
        <v>64</v>
      </c>
      <c r="BH168" t="s">
        <v>65</v>
      </c>
      <c r="BI168" s="1">
        <v>8.4953703703703701E-3</v>
      </c>
      <c r="BK168" s="5" t="s">
        <v>1041</v>
      </c>
      <c r="BM168" s="11" t="b">
        <f t="shared" si="68"/>
        <v>0</v>
      </c>
      <c r="BN168" s="11" t="b">
        <f t="shared" si="68"/>
        <v>0</v>
      </c>
      <c r="BO168" s="11" t="b">
        <f t="shared" si="68"/>
        <v>0</v>
      </c>
      <c r="BP168" s="11" t="b">
        <f t="shared" si="68"/>
        <v>0</v>
      </c>
      <c r="BQ168" s="11" t="b">
        <f t="shared" si="66"/>
        <v>0</v>
      </c>
      <c r="BR168" s="11" t="b">
        <f t="shared" si="66"/>
        <v>0</v>
      </c>
      <c r="BU168" s="11" t="b">
        <f t="shared" si="57"/>
        <v>0</v>
      </c>
      <c r="BV168" s="11" t="b">
        <f t="shared" si="58"/>
        <v>0</v>
      </c>
      <c r="BW168" s="11" t="b">
        <f t="shared" si="67"/>
        <v>0</v>
      </c>
      <c r="BX168" s="11" t="b">
        <f t="shared" si="67"/>
        <v>0</v>
      </c>
      <c r="BY168" s="11" t="b">
        <f t="shared" si="67"/>
        <v>0</v>
      </c>
      <c r="BZ168" s="11" t="b">
        <f t="shared" si="67"/>
        <v>0</v>
      </c>
      <c r="CA168" s="11" t="b">
        <f t="shared" si="67"/>
        <v>0</v>
      </c>
      <c r="CB168" s="11" t="b">
        <f t="shared" si="67"/>
        <v>0</v>
      </c>
      <c r="CC168" s="11" t="b">
        <f t="shared" ref="CC168:CJ179" si="70">ISNUMBER(SEARCH(CC$2,$BS168))</f>
        <v>0</v>
      </c>
      <c r="CD168" s="11" t="b">
        <f t="shared" si="70"/>
        <v>0</v>
      </c>
      <c r="CE168" s="11" t="b">
        <f t="shared" si="70"/>
        <v>0</v>
      </c>
      <c r="CF168" s="11" t="b">
        <f t="shared" si="70"/>
        <v>0</v>
      </c>
      <c r="CG168" s="11" t="b">
        <f t="shared" si="70"/>
        <v>0</v>
      </c>
      <c r="CH168" s="11" t="b">
        <f t="shared" si="70"/>
        <v>0</v>
      </c>
      <c r="CI168" s="11" t="b">
        <f t="shared" si="70"/>
        <v>0</v>
      </c>
      <c r="CJ168" s="11" t="b">
        <f t="shared" si="70"/>
        <v>0</v>
      </c>
      <c r="CK168" s="11" t="b">
        <f t="shared" si="61"/>
        <v>0</v>
      </c>
      <c r="CL168" s="11" t="b">
        <f t="shared" si="60"/>
        <v>0</v>
      </c>
    </row>
    <row r="169" spans="1:91">
      <c r="A169" t="s">
        <v>225</v>
      </c>
      <c r="B169" t="s">
        <v>226</v>
      </c>
      <c r="C169" t="s">
        <v>53</v>
      </c>
      <c r="D169" t="s">
        <v>54</v>
      </c>
      <c r="E169" t="s">
        <v>144</v>
      </c>
      <c r="F169" t="s">
        <v>116</v>
      </c>
      <c r="G169" t="s">
        <v>72</v>
      </c>
      <c r="H169" t="s">
        <v>227</v>
      </c>
      <c r="I169" t="str">
        <f t="shared" si="53"/>
        <v>Denmark</v>
      </c>
      <c r="J169" t="s">
        <v>59</v>
      </c>
      <c r="K169" t="s">
        <v>60</v>
      </c>
      <c r="L169">
        <v>3</v>
      </c>
      <c r="M169">
        <v>3</v>
      </c>
      <c r="N169">
        <v>3</v>
      </c>
      <c r="O169">
        <v>2</v>
      </c>
      <c r="P169">
        <v>3</v>
      </c>
      <c r="Q169">
        <v>4</v>
      </c>
      <c r="R169">
        <v>5</v>
      </c>
      <c r="S169">
        <v>0</v>
      </c>
      <c r="U169">
        <v>4</v>
      </c>
      <c r="V169">
        <v>2</v>
      </c>
      <c r="W169">
        <v>3</v>
      </c>
      <c r="X169">
        <v>3</v>
      </c>
      <c r="Y169">
        <v>3</v>
      </c>
      <c r="Z169">
        <v>3</v>
      </c>
      <c r="AA169">
        <v>4</v>
      </c>
      <c r="AB169">
        <v>3</v>
      </c>
      <c r="AC169">
        <v>4</v>
      </c>
      <c r="AD169">
        <v>2</v>
      </c>
      <c r="AE169" s="35">
        <v>4</v>
      </c>
      <c r="AF169">
        <v>5</v>
      </c>
      <c r="AG169">
        <v>4</v>
      </c>
      <c r="AH169">
        <v>3</v>
      </c>
      <c r="AI169">
        <v>5</v>
      </c>
      <c r="AJ169">
        <v>4</v>
      </c>
      <c r="AK169">
        <v>4</v>
      </c>
      <c r="AL169">
        <v>4</v>
      </c>
      <c r="AM169">
        <v>2</v>
      </c>
      <c r="AN169">
        <v>2</v>
      </c>
      <c r="AO169">
        <v>3</v>
      </c>
      <c r="AP169">
        <v>2</v>
      </c>
      <c r="AQ169">
        <v>2</v>
      </c>
      <c r="AR169">
        <v>6</v>
      </c>
      <c r="AS169">
        <v>4</v>
      </c>
      <c r="AT169">
        <f t="shared" si="69"/>
        <v>4.125</v>
      </c>
      <c r="AU169">
        <f t="shared" si="54"/>
        <v>1</v>
      </c>
      <c r="AV169">
        <f t="shared" si="64"/>
        <v>2.875</v>
      </c>
      <c r="AW169">
        <f t="shared" si="55"/>
        <v>0</v>
      </c>
      <c r="AX169" t="s">
        <v>61</v>
      </c>
      <c r="AY169" t="s">
        <v>228</v>
      </c>
      <c r="AZ169" t="s">
        <v>229</v>
      </c>
      <c r="BA169">
        <v>3</v>
      </c>
      <c r="BC169">
        <f t="shared" si="48"/>
        <v>3</v>
      </c>
      <c r="BD169">
        <v>1</v>
      </c>
      <c r="BE169">
        <v>4</v>
      </c>
      <c r="BF169">
        <v>1</v>
      </c>
      <c r="BG169" t="s">
        <v>64</v>
      </c>
      <c r="BH169" t="s">
        <v>65</v>
      </c>
      <c r="BI169" s="1">
        <v>6.0995370370370361E-3</v>
      </c>
      <c r="BJ169" t="s">
        <v>230</v>
      </c>
      <c r="BK169" s="5" t="s">
        <v>1042</v>
      </c>
      <c r="BM169" s="11" t="b">
        <f t="shared" si="68"/>
        <v>0</v>
      </c>
      <c r="BN169" s="11" t="b">
        <f t="shared" si="68"/>
        <v>0</v>
      </c>
      <c r="BO169" s="11" t="b">
        <f t="shared" si="68"/>
        <v>0</v>
      </c>
      <c r="BP169" s="11" t="b">
        <f t="shared" si="68"/>
        <v>0</v>
      </c>
      <c r="BQ169" s="11" t="b">
        <f t="shared" si="66"/>
        <v>0</v>
      </c>
      <c r="BR169" s="11" t="b">
        <f t="shared" si="66"/>
        <v>0</v>
      </c>
      <c r="BS169" s="5" t="s">
        <v>1134</v>
      </c>
      <c r="BT169" s="5" t="s">
        <v>1135</v>
      </c>
      <c r="BU169" s="11" t="b">
        <f t="shared" si="57"/>
        <v>0</v>
      </c>
      <c r="BV169" s="11" t="b">
        <f t="shared" si="58"/>
        <v>0</v>
      </c>
      <c r="BW169" s="11" t="b">
        <f t="shared" ref="BW169:CI179" si="71">ISNUMBER(SEARCH(BW$2,$BS169))</f>
        <v>1</v>
      </c>
      <c r="BX169" s="11" t="b">
        <f t="shared" si="71"/>
        <v>0</v>
      </c>
      <c r="BY169" s="11" t="b">
        <f t="shared" si="71"/>
        <v>0</v>
      </c>
      <c r="BZ169" s="11" t="b">
        <f t="shared" si="71"/>
        <v>0</v>
      </c>
      <c r="CA169" s="11" t="b">
        <f t="shared" si="71"/>
        <v>0</v>
      </c>
      <c r="CB169" s="11" t="b">
        <f t="shared" si="71"/>
        <v>0</v>
      </c>
      <c r="CC169" s="11" t="b">
        <f t="shared" si="71"/>
        <v>0</v>
      </c>
      <c r="CD169" s="11" t="b">
        <f t="shared" si="71"/>
        <v>0</v>
      </c>
      <c r="CE169" s="11" t="b">
        <f t="shared" si="71"/>
        <v>0</v>
      </c>
      <c r="CF169" s="11" t="b">
        <f t="shared" si="71"/>
        <v>0</v>
      </c>
      <c r="CG169" s="11" t="b">
        <f t="shared" si="71"/>
        <v>0</v>
      </c>
      <c r="CH169" s="11" t="b">
        <f t="shared" si="71"/>
        <v>0</v>
      </c>
      <c r="CI169" s="11" t="b">
        <f t="shared" si="71"/>
        <v>0</v>
      </c>
      <c r="CJ169" s="11" t="b">
        <f t="shared" si="70"/>
        <v>0</v>
      </c>
      <c r="CK169" s="11" t="b">
        <f t="shared" si="61"/>
        <v>0</v>
      </c>
      <c r="CL169" s="11" t="b">
        <f t="shared" si="60"/>
        <v>0</v>
      </c>
    </row>
    <row r="170" spans="1:91">
      <c r="A170" t="s">
        <v>231</v>
      </c>
      <c r="B170" t="s">
        <v>232</v>
      </c>
      <c r="C170" t="s">
        <v>53</v>
      </c>
      <c r="D170" t="s">
        <v>70</v>
      </c>
      <c r="E170" t="s">
        <v>95</v>
      </c>
      <c r="F170" t="s">
        <v>56</v>
      </c>
      <c r="G170" t="s">
        <v>96</v>
      </c>
      <c r="H170" t="s">
        <v>73</v>
      </c>
      <c r="I170" t="str">
        <f t="shared" si="53"/>
        <v>USA</v>
      </c>
      <c r="J170" t="s">
        <v>74</v>
      </c>
      <c r="K170" t="s">
        <v>60</v>
      </c>
      <c r="L170">
        <v>4</v>
      </c>
      <c r="M170">
        <v>4</v>
      </c>
      <c r="N170">
        <v>4</v>
      </c>
      <c r="O170">
        <v>4</v>
      </c>
      <c r="P170">
        <v>3</v>
      </c>
      <c r="Q170">
        <v>4</v>
      </c>
      <c r="R170">
        <v>4</v>
      </c>
      <c r="S170">
        <v>1</v>
      </c>
      <c r="T170">
        <v>3</v>
      </c>
      <c r="V170">
        <v>1</v>
      </c>
      <c r="W170">
        <v>5</v>
      </c>
      <c r="X170">
        <v>1</v>
      </c>
      <c r="Y170">
        <v>1</v>
      </c>
      <c r="Z170">
        <v>3</v>
      </c>
      <c r="AA170">
        <v>5</v>
      </c>
      <c r="AB170">
        <v>0</v>
      </c>
      <c r="AC170">
        <v>5</v>
      </c>
      <c r="AD170">
        <v>1</v>
      </c>
      <c r="AE170" s="35">
        <v>0</v>
      </c>
      <c r="AF170">
        <v>1</v>
      </c>
      <c r="AG170">
        <v>1</v>
      </c>
      <c r="AH170">
        <v>0</v>
      </c>
      <c r="AI170">
        <v>4</v>
      </c>
      <c r="AJ170">
        <v>0</v>
      </c>
      <c r="AK170">
        <v>4</v>
      </c>
      <c r="AL170">
        <v>1</v>
      </c>
      <c r="AM170">
        <v>0</v>
      </c>
      <c r="AN170">
        <v>0</v>
      </c>
      <c r="AO170">
        <v>3</v>
      </c>
      <c r="AP170">
        <v>0</v>
      </c>
      <c r="AQ170">
        <v>1</v>
      </c>
      <c r="AR170">
        <v>6</v>
      </c>
      <c r="AS170">
        <v>0</v>
      </c>
      <c r="AT170">
        <f t="shared" si="69"/>
        <v>1.375</v>
      </c>
      <c r="AU170">
        <f t="shared" si="54"/>
        <v>0</v>
      </c>
      <c r="AV170">
        <f t="shared" si="64"/>
        <v>2.125</v>
      </c>
      <c r="AW170">
        <f t="shared" si="55"/>
        <v>0</v>
      </c>
      <c r="AX170" t="s">
        <v>61</v>
      </c>
      <c r="AY170" t="s">
        <v>233</v>
      </c>
      <c r="AZ170" t="s">
        <v>234</v>
      </c>
      <c r="BA170">
        <v>0</v>
      </c>
      <c r="BB170" t="s">
        <v>1100</v>
      </c>
      <c r="BC170" t="str">
        <f t="shared" si="48"/>
        <v>no dialog file</v>
      </c>
      <c r="BD170">
        <v>2</v>
      </c>
      <c r="BE170">
        <v>5</v>
      </c>
      <c r="BF170">
        <v>2</v>
      </c>
      <c r="BG170" t="s">
        <v>235</v>
      </c>
      <c r="BH170" t="s">
        <v>236</v>
      </c>
      <c r="BI170" s="1">
        <v>3.8425925925925923E-3</v>
      </c>
      <c r="BK170" s="5" t="s">
        <v>1041</v>
      </c>
      <c r="BM170" s="11" t="b">
        <f t="shared" si="68"/>
        <v>0</v>
      </c>
      <c r="BN170" s="11" t="b">
        <f t="shared" si="68"/>
        <v>0</v>
      </c>
      <c r="BO170" s="11" t="b">
        <f t="shared" si="68"/>
        <v>0</v>
      </c>
      <c r="BP170" s="11" t="b">
        <f t="shared" si="68"/>
        <v>0</v>
      </c>
      <c r="BQ170" s="11" t="b">
        <f t="shared" si="66"/>
        <v>0</v>
      </c>
      <c r="BR170" s="11" t="b">
        <f t="shared" si="66"/>
        <v>0</v>
      </c>
      <c r="BU170" s="11" t="b">
        <f t="shared" si="57"/>
        <v>0</v>
      </c>
      <c r="BV170" s="11" t="b">
        <f t="shared" si="58"/>
        <v>0</v>
      </c>
      <c r="BW170" s="11" t="b">
        <f t="shared" si="71"/>
        <v>0</v>
      </c>
      <c r="BX170" s="11" t="b">
        <f t="shared" si="71"/>
        <v>0</v>
      </c>
      <c r="BY170" s="11" t="b">
        <f t="shared" si="71"/>
        <v>0</v>
      </c>
      <c r="BZ170" s="11" t="b">
        <f t="shared" si="71"/>
        <v>0</v>
      </c>
      <c r="CA170" s="11" t="b">
        <f t="shared" si="71"/>
        <v>0</v>
      </c>
      <c r="CB170" s="11" t="b">
        <f t="shared" si="71"/>
        <v>0</v>
      </c>
      <c r="CC170" s="11" t="b">
        <f t="shared" si="71"/>
        <v>0</v>
      </c>
      <c r="CD170" s="11" t="b">
        <f t="shared" si="71"/>
        <v>0</v>
      </c>
      <c r="CE170" s="11" t="b">
        <f t="shared" si="71"/>
        <v>0</v>
      </c>
      <c r="CF170" s="11" t="b">
        <f t="shared" si="71"/>
        <v>0</v>
      </c>
      <c r="CG170" s="11" t="b">
        <f t="shared" si="71"/>
        <v>0</v>
      </c>
      <c r="CH170" s="11" t="b">
        <f t="shared" si="71"/>
        <v>0</v>
      </c>
      <c r="CI170" s="11" t="b">
        <f t="shared" si="71"/>
        <v>0</v>
      </c>
      <c r="CJ170" s="11" t="b">
        <f t="shared" si="70"/>
        <v>0</v>
      </c>
      <c r="CK170" s="11" t="b">
        <f t="shared" si="61"/>
        <v>0</v>
      </c>
      <c r="CL170" s="11" t="b">
        <f t="shared" si="60"/>
        <v>0</v>
      </c>
    </row>
    <row r="171" spans="1:91">
      <c r="A171" t="s">
        <v>237</v>
      </c>
      <c r="B171" t="s">
        <v>238</v>
      </c>
      <c r="C171" t="s">
        <v>53</v>
      </c>
      <c r="D171" t="s">
        <v>70</v>
      </c>
      <c r="E171" t="s">
        <v>144</v>
      </c>
      <c r="F171" t="s">
        <v>83</v>
      </c>
      <c r="G171" t="s">
        <v>72</v>
      </c>
      <c r="H171" t="s">
        <v>73</v>
      </c>
      <c r="I171" t="str">
        <f t="shared" si="53"/>
        <v>USA</v>
      </c>
      <c r="J171" t="s">
        <v>74</v>
      </c>
      <c r="K171" t="s">
        <v>60</v>
      </c>
      <c r="L171">
        <v>2</v>
      </c>
      <c r="M171">
        <v>4</v>
      </c>
      <c r="N171">
        <v>4</v>
      </c>
      <c r="O171">
        <v>4</v>
      </c>
      <c r="P171">
        <v>3</v>
      </c>
      <c r="Q171">
        <v>4</v>
      </c>
      <c r="R171">
        <v>4</v>
      </c>
      <c r="S171">
        <v>1</v>
      </c>
      <c r="T171">
        <v>3</v>
      </c>
      <c r="V171">
        <v>6</v>
      </c>
      <c r="W171">
        <v>6</v>
      </c>
      <c r="X171">
        <v>6</v>
      </c>
      <c r="Y171">
        <v>6</v>
      </c>
      <c r="Z171">
        <v>6</v>
      </c>
      <c r="AA171">
        <v>6</v>
      </c>
      <c r="AB171">
        <v>6</v>
      </c>
      <c r="AC171">
        <v>6</v>
      </c>
      <c r="AD171">
        <v>0</v>
      </c>
      <c r="AE171" s="35">
        <v>6</v>
      </c>
      <c r="AF171">
        <v>6</v>
      </c>
      <c r="AG171">
        <v>6</v>
      </c>
      <c r="AH171">
        <v>4</v>
      </c>
      <c r="AI171">
        <v>6</v>
      </c>
      <c r="AJ171">
        <v>6</v>
      </c>
      <c r="AK171">
        <v>6</v>
      </c>
      <c r="AL171">
        <v>6</v>
      </c>
      <c r="AM171">
        <v>5</v>
      </c>
      <c r="AN171">
        <v>3</v>
      </c>
      <c r="AO171">
        <v>4</v>
      </c>
      <c r="AP171">
        <v>3</v>
      </c>
      <c r="AQ171">
        <v>5</v>
      </c>
      <c r="AR171">
        <v>6</v>
      </c>
      <c r="AS171">
        <v>1</v>
      </c>
      <c r="AT171">
        <f t="shared" si="69"/>
        <v>5.75</v>
      </c>
      <c r="AU171">
        <f t="shared" si="54"/>
        <v>1</v>
      </c>
      <c r="AV171">
        <f t="shared" si="64"/>
        <v>5.25</v>
      </c>
      <c r="AW171">
        <f t="shared" si="55"/>
        <v>1</v>
      </c>
      <c r="AX171" t="s">
        <v>61</v>
      </c>
      <c r="AY171" t="s">
        <v>166</v>
      </c>
      <c r="AZ171" t="s">
        <v>239</v>
      </c>
      <c r="BA171">
        <v>2</v>
      </c>
      <c r="BC171">
        <f t="shared" si="48"/>
        <v>2</v>
      </c>
      <c r="BD171">
        <v>1</v>
      </c>
      <c r="BE171">
        <v>2</v>
      </c>
      <c r="BF171">
        <v>1</v>
      </c>
      <c r="BG171" t="s">
        <v>181</v>
      </c>
      <c r="BH171" t="s">
        <v>65</v>
      </c>
      <c r="BI171" s="1">
        <v>3.3912037037037036E-3</v>
      </c>
      <c r="BJ171" t="s">
        <v>240</v>
      </c>
      <c r="BK171" s="5" t="s">
        <v>736</v>
      </c>
      <c r="BL171" s="5" t="s">
        <v>1159</v>
      </c>
      <c r="BM171" s="11" t="b">
        <f t="shared" si="68"/>
        <v>0</v>
      </c>
      <c r="BN171" s="11" t="b">
        <f t="shared" si="68"/>
        <v>0</v>
      </c>
      <c r="BO171" s="11" t="b">
        <f t="shared" si="68"/>
        <v>1</v>
      </c>
      <c r="BP171" s="11" t="b">
        <f t="shared" si="68"/>
        <v>0</v>
      </c>
      <c r="BQ171" s="11" t="b">
        <f t="shared" si="66"/>
        <v>0</v>
      </c>
      <c r="BR171" s="11" t="b">
        <f t="shared" si="66"/>
        <v>0</v>
      </c>
      <c r="BU171" s="11" t="b">
        <f t="shared" si="57"/>
        <v>0</v>
      </c>
      <c r="BV171" s="11" t="b">
        <f t="shared" si="58"/>
        <v>0</v>
      </c>
      <c r="BW171" s="11" t="b">
        <f t="shared" si="71"/>
        <v>0</v>
      </c>
      <c r="BX171" s="11" t="b">
        <f t="shared" si="71"/>
        <v>0</v>
      </c>
      <c r="BY171" s="11" t="b">
        <f t="shared" si="71"/>
        <v>0</v>
      </c>
      <c r="BZ171" s="11" t="b">
        <f t="shared" si="71"/>
        <v>0</v>
      </c>
      <c r="CA171" s="11" t="b">
        <f t="shared" si="71"/>
        <v>0</v>
      </c>
      <c r="CB171" s="11" t="b">
        <f t="shared" si="71"/>
        <v>0</v>
      </c>
      <c r="CC171" s="11" t="b">
        <f t="shared" si="71"/>
        <v>0</v>
      </c>
      <c r="CD171" s="11" t="b">
        <f t="shared" si="71"/>
        <v>0</v>
      </c>
      <c r="CE171" s="11" t="b">
        <f t="shared" si="71"/>
        <v>0</v>
      </c>
      <c r="CF171" s="11" t="b">
        <f t="shared" si="71"/>
        <v>0</v>
      </c>
      <c r="CG171" s="11" t="b">
        <f t="shared" si="71"/>
        <v>0</v>
      </c>
      <c r="CH171" s="11" t="b">
        <f t="shared" si="71"/>
        <v>0</v>
      </c>
      <c r="CI171" s="11" t="b">
        <f t="shared" si="71"/>
        <v>0</v>
      </c>
      <c r="CJ171" s="11" t="b">
        <f t="shared" si="70"/>
        <v>0</v>
      </c>
      <c r="CK171" s="11" t="b">
        <f t="shared" si="61"/>
        <v>0</v>
      </c>
      <c r="CL171" s="11" t="b">
        <f t="shared" si="60"/>
        <v>0</v>
      </c>
      <c r="CM171" t="s">
        <v>241</v>
      </c>
    </row>
    <row r="172" spans="1:91">
      <c r="A172" t="s">
        <v>242</v>
      </c>
      <c r="B172" t="s">
        <v>243</v>
      </c>
      <c r="C172" t="s">
        <v>53</v>
      </c>
      <c r="D172" t="s">
        <v>70</v>
      </c>
      <c r="E172" t="s">
        <v>55</v>
      </c>
      <c r="F172" t="s">
        <v>56</v>
      </c>
      <c r="G172" t="s">
        <v>72</v>
      </c>
      <c r="H172" t="s">
        <v>244</v>
      </c>
      <c r="I172" t="str">
        <f t="shared" si="53"/>
        <v>Uk</v>
      </c>
      <c r="J172" t="s">
        <v>74</v>
      </c>
      <c r="K172" t="s">
        <v>98</v>
      </c>
      <c r="L172">
        <v>4</v>
      </c>
      <c r="M172">
        <v>4</v>
      </c>
      <c r="N172">
        <v>5</v>
      </c>
      <c r="O172">
        <v>3</v>
      </c>
      <c r="P172">
        <v>4</v>
      </c>
      <c r="Q172">
        <v>5</v>
      </c>
      <c r="R172">
        <v>5</v>
      </c>
      <c r="S172">
        <v>1</v>
      </c>
      <c r="T172">
        <v>2</v>
      </c>
      <c r="V172">
        <v>5</v>
      </c>
      <c r="W172">
        <v>5</v>
      </c>
      <c r="X172">
        <v>5</v>
      </c>
      <c r="Y172">
        <v>3</v>
      </c>
      <c r="Z172">
        <v>3</v>
      </c>
      <c r="AA172">
        <v>4</v>
      </c>
      <c r="AB172">
        <v>3</v>
      </c>
      <c r="AC172">
        <v>1</v>
      </c>
      <c r="AD172">
        <v>5</v>
      </c>
      <c r="AE172" s="35">
        <v>4</v>
      </c>
      <c r="AF172">
        <v>4</v>
      </c>
      <c r="AG172">
        <v>4</v>
      </c>
      <c r="AH172">
        <v>4</v>
      </c>
      <c r="AI172">
        <v>4</v>
      </c>
      <c r="AJ172">
        <v>4</v>
      </c>
      <c r="AK172">
        <v>4</v>
      </c>
      <c r="AL172">
        <v>0</v>
      </c>
      <c r="AM172">
        <v>5</v>
      </c>
      <c r="AN172">
        <v>5</v>
      </c>
      <c r="AO172">
        <v>3</v>
      </c>
      <c r="AP172">
        <v>4</v>
      </c>
      <c r="AQ172">
        <v>3</v>
      </c>
      <c r="AR172">
        <v>6</v>
      </c>
      <c r="AS172">
        <v>0</v>
      </c>
      <c r="AT172">
        <f t="shared" si="69"/>
        <v>3.5</v>
      </c>
      <c r="AU172">
        <f t="shared" si="54"/>
        <v>1</v>
      </c>
      <c r="AV172">
        <f t="shared" si="64"/>
        <v>4.125</v>
      </c>
      <c r="AW172">
        <f t="shared" si="55"/>
        <v>1</v>
      </c>
      <c r="AX172" t="s">
        <v>61</v>
      </c>
      <c r="AY172" t="s">
        <v>245</v>
      </c>
      <c r="AZ172" t="s">
        <v>246</v>
      </c>
      <c r="BA172">
        <v>1</v>
      </c>
      <c r="BC172">
        <f t="shared" si="48"/>
        <v>1</v>
      </c>
      <c r="BD172">
        <v>1</v>
      </c>
      <c r="BE172">
        <v>1</v>
      </c>
      <c r="BF172">
        <v>1</v>
      </c>
      <c r="BG172" t="s">
        <v>64</v>
      </c>
      <c r="BH172" t="s">
        <v>65</v>
      </c>
      <c r="BI172" s="1">
        <v>1.4004629629629629E-3</v>
      </c>
      <c r="BK172" s="5" t="s">
        <v>1041</v>
      </c>
      <c r="BM172" s="11" t="b">
        <f t="shared" si="68"/>
        <v>0</v>
      </c>
      <c r="BN172" s="11" t="b">
        <f t="shared" si="68"/>
        <v>0</v>
      </c>
      <c r="BO172" s="11" t="b">
        <f t="shared" si="68"/>
        <v>0</v>
      </c>
      <c r="BP172" s="11" t="b">
        <f t="shared" si="68"/>
        <v>0</v>
      </c>
      <c r="BQ172" s="11" t="b">
        <f t="shared" si="66"/>
        <v>0</v>
      </c>
      <c r="BR172" s="11" t="b">
        <f t="shared" si="66"/>
        <v>0</v>
      </c>
      <c r="BU172" s="11" t="b">
        <f t="shared" si="57"/>
        <v>0</v>
      </c>
      <c r="BV172" s="11" t="b">
        <f t="shared" si="58"/>
        <v>0</v>
      </c>
      <c r="BW172" s="11" t="b">
        <f t="shared" si="71"/>
        <v>0</v>
      </c>
      <c r="BX172" s="11" t="b">
        <f t="shared" si="71"/>
        <v>0</v>
      </c>
      <c r="BY172" s="11" t="b">
        <f t="shared" si="71"/>
        <v>0</v>
      </c>
      <c r="BZ172" s="11" t="b">
        <f t="shared" si="71"/>
        <v>0</v>
      </c>
      <c r="CA172" s="11" t="b">
        <f t="shared" si="71"/>
        <v>0</v>
      </c>
      <c r="CB172" s="11" t="b">
        <f t="shared" si="71"/>
        <v>0</v>
      </c>
      <c r="CC172" s="11" t="b">
        <f t="shared" si="71"/>
        <v>0</v>
      </c>
      <c r="CD172" s="11" t="b">
        <f t="shared" si="71"/>
        <v>0</v>
      </c>
      <c r="CE172" s="11" t="b">
        <f t="shared" si="71"/>
        <v>0</v>
      </c>
      <c r="CF172" s="11" t="b">
        <f t="shared" si="71"/>
        <v>0</v>
      </c>
      <c r="CG172" s="11" t="b">
        <f t="shared" si="71"/>
        <v>0</v>
      </c>
      <c r="CH172" s="11" t="b">
        <f t="shared" si="71"/>
        <v>0</v>
      </c>
      <c r="CI172" s="11" t="b">
        <f t="shared" si="71"/>
        <v>0</v>
      </c>
      <c r="CJ172" s="11" t="b">
        <f t="shared" si="70"/>
        <v>0</v>
      </c>
      <c r="CK172" s="11" t="b">
        <f t="shared" si="61"/>
        <v>0</v>
      </c>
      <c r="CL172" s="11" t="b">
        <f t="shared" si="60"/>
        <v>0</v>
      </c>
    </row>
    <row r="173" spans="1:91">
      <c r="A173" t="s">
        <v>247</v>
      </c>
      <c r="B173" t="s">
        <v>248</v>
      </c>
      <c r="C173" t="s">
        <v>53</v>
      </c>
      <c r="D173" t="s">
        <v>70</v>
      </c>
      <c r="E173" t="s">
        <v>71</v>
      </c>
      <c r="F173" t="s">
        <v>83</v>
      </c>
      <c r="G173" t="s">
        <v>72</v>
      </c>
      <c r="H173" t="s">
        <v>125</v>
      </c>
      <c r="I173" t="str">
        <f t="shared" si="53"/>
        <v>United Kingdom</v>
      </c>
      <c r="J173" t="s">
        <v>59</v>
      </c>
      <c r="K173" t="s">
        <v>98</v>
      </c>
      <c r="L173">
        <v>4</v>
      </c>
      <c r="M173">
        <v>5</v>
      </c>
      <c r="N173">
        <v>4</v>
      </c>
      <c r="O173">
        <v>3</v>
      </c>
      <c r="P173">
        <v>3</v>
      </c>
      <c r="Q173">
        <v>3</v>
      </c>
      <c r="R173">
        <v>4</v>
      </c>
      <c r="S173">
        <v>1</v>
      </c>
      <c r="T173">
        <v>2</v>
      </c>
      <c r="V173">
        <v>2</v>
      </c>
      <c r="W173">
        <v>5</v>
      </c>
      <c r="X173">
        <v>3</v>
      </c>
      <c r="Y173">
        <v>4</v>
      </c>
      <c r="Z173">
        <v>3</v>
      </c>
      <c r="AA173">
        <v>3</v>
      </c>
      <c r="AB173">
        <v>4</v>
      </c>
      <c r="AC173">
        <v>2</v>
      </c>
      <c r="AD173">
        <v>4</v>
      </c>
      <c r="AE173" s="35">
        <v>4</v>
      </c>
      <c r="AF173">
        <v>2</v>
      </c>
      <c r="AG173">
        <v>4</v>
      </c>
      <c r="AH173">
        <v>2</v>
      </c>
      <c r="AI173">
        <v>6</v>
      </c>
      <c r="AJ173">
        <v>5</v>
      </c>
      <c r="AK173">
        <v>2</v>
      </c>
      <c r="AL173">
        <v>1</v>
      </c>
      <c r="AM173">
        <v>3</v>
      </c>
      <c r="AN173">
        <v>3</v>
      </c>
      <c r="AO173">
        <v>3</v>
      </c>
      <c r="AP173">
        <v>3</v>
      </c>
      <c r="AQ173">
        <v>3</v>
      </c>
      <c r="AR173">
        <v>6</v>
      </c>
      <c r="AS173">
        <v>0</v>
      </c>
      <c r="AT173">
        <f t="shared" si="69"/>
        <v>3.25</v>
      </c>
      <c r="AU173">
        <f t="shared" si="54"/>
        <v>1</v>
      </c>
      <c r="AV173">
        <f t="shared" si="64"/>
        <v>3.5</v>
      </c>
      <c r="AW173">
        <f t="shared" si="55"/>
        <v>1</v>
      </c>
      <c r="AX173" t="s">
        <v>86</v>
      </c>
      <c r="AY173" t="s">
        <v>139</v>
      </c>
      <c r="AZ173" t="s">
        <v>249</v>
      </c>
      <c r="BA173">
        <v>1</v>
      </c>
      <c r="BC173">
        <f t="shared" si="48"/>
        <v>1</v>
      </c>
      <c r="BD173">
        <v>1</v>
      </c>
      <c r="BE173">
        <v>4</v>
      </c>
      <c r="BF173">
        <v>1</v>
      </c>
      <c r="BG173" t="s">
        <v>106</v>
      </c>
      <c r="BH173" t="s">
        <v>90</v>
      </c>
      <c r="BI173" s="1">
        <v>3.8888888888888883E-3</v>
      </c>
      <c r="BJ173" t="s">
        <v>250</v>
      </c>
      <c r="BK173" s="5" t="s">
        <v>1042</v>
      </c>
      <c r="BM173" s="11" t="b">
        <f t="shared" si="68"/>
        <v>0</v>
      </c>
      <c r="BN173" s="11" t="b">
        <f t="shared" si="68"/>
        <v>0</v>
      </c>
      <c r="BO173" s="11" t="b">
        <f t="shared" si="68"/>
        <v>0</v>
      </c>
      <c r="BP173" s="11" t="b">
        <f t="shared" si="68"/>
        <v>0</v>
      </c>
      <c r="BQ173" s="11" t="b">
        <f t="shared" si="66"/>
        <v>0</v>
      </c>
      <c r="BR173" s="11" t="b">
        <f t="shared" si="66"/>
        <v>0</v>
      </c>
      <c r="BS173" s="5" t="s">
        <v>1085</v>
      </c>
      <c r="BT173" s="5" t="s">
        <v>1073</v>
      </c>
      <c r="BU173" s="11" t="b">
        <f t="shared" si="57"/>
        <v>0</v>
      </c>
      <c r="BV173" s="11" t="b">
        <f t="shared" si="58"/>
        <v>0</v>
      </c>
      <c r="BW173" s="11" t="b">
        <f t="shared" si="71"/>
        <v>1</v>
      </c>
      <c r="BX173" s="11" t="b">
        <f t="shared" si="71"/>
        <v>1</v>
      </c>
      <c r="BY173" s="11" t="b">
        <f t="shared" si="71"/>
        <v>0</v>
      </c>
      <c r="BZ173" s="11" t="b">
        <f t="shared" si="71"/>
        <v>0</v>
      </c>
      <c r="CA173" s="11" t="b">
        <f t="shared" si="71"/>
        <v>0</v>
      </c>
      <c r="CB173" s="11" t="b">
        <f t="shared" si="71"/>
        <v>0</v>
      </c>
      <c r="CC173" s="11" t="b">
        <f t="shared" si="71"/>
        <v>0</v>
      </c>
      <c r="CD173" s="11" t="b">
        <f t="shared" si="71"/>
        <v>0</v>
      </c>
      <c r="CE173" s="11" t="b">
        <f t="shared" si="71"/>
        <v>0</v>
      </c>
      <c r="CF173" s="11" t="b">
        <f t="shared" si="71"/>
        <v>0</v>
      </c>
      <c r="CG173" s="11" t="b">
        <f t="shared" si="71"/>
        <v>1</v>
      </c>
      <c r="CH173" s="11" t="b">
        <f t="shared" si="71"/>
        <v>0</v>
      </c>
      <c r="CI173" s="11" t="b">
        <f t="shared" si="71"/>
        <v>0</v>
      </c>
      <c r="CJ173" s="11" t="b">
        <f t="shared" si="70"/>
        <v>0</v>
      </c>
      <c r="CK173" s="11" t="b">
        <f t="shared" si="61"/>
        <v>1</v>
      </c>
      <c r="CL173" s="11" t="b">
        <f t="shared" si="60"/>
        <v>0</v>
      </c>
      <c r="CM173" t="s">
        <v>251</v>
      </c>
    </row>
    <row r="174" spans="1:91">
      <c r="A174" t="s">
        <v>252</v>
      </c>
      <c r="B174" t="s">
        <v>253</v>
      </c>
      <c r="C174" t="s">
        <v>53</v>
      </c>
      <c r="D174" t="s">
        <v>54</v>
      </c>
      <c r="E174" t="s">
        <v>55</v>
      </c>
      <c r="F174" t="s">
        <v>56</v>
      </c>
      <c r="G174" t="s">
        <v>72</v>
      </c>
      <c r="H174" t="s">
        <v>254</v>
      </c>
      <c r="I174" t="str">
        <f t="shared" si="53"/>
        <v>Poland</v>
      </c>
      <c r="J174" t="s">
        <v>59</v>
      </c>
      <c r="K174" t="s">
        <v>60</v>
      </c>
      <c r="L174">
        <v>2</v>
      </c>
      <c r="M174">
        <v>4</v>
      </c>
      <c r="N174">
        <v>4</v>
      </c>
      <c r="O174">
        <v>5</v>
      </c>
      <c r="P174">
        <v>4</v>
      </c>
      <c r="Q174">
        <v>4</v>
      </c>
      <c r="R174">
        <v>3</v>
      </c>
      <c r="S174">
        <v>0</v>
      </c>
      <c r="U174">
        <v>6</v>
      </c>
      <c r="V174">
        <v>6</v>
      </c>
      <c r="W174">
        <v>6</v>
      </c>
      <c r="X174">
        <v>6</v>
      </c>
      <c r="Y174">
        <v>6</v>
      </c>
      <c r="Z174">
        <v>6</v>
      </c>
      <c r="AA174">
        <v>5</v>
      </c>
      <c r="AB174">
        <v>6</v>
      </c>
      <c r="AC174">
        <v>1</v>
      </c>
      <c r="AD174">
        <v>5</v>
      </c>
      <c r="AE174" s="35">
        <v>5</v>
      </c>
      <c r="AF174">
        <v>6</v>
      </c>
      <c r="AG174">
        <v>6</v>
      </c>
      <c r="AH174">
        <v>5</v>
      </c>
      <c r="AI174">
        <v>5</v>
      </c>
      <c r="AJ174">
        <v>6</v>
      </c>
      <c r="AK174">
        <v>6</v>
      </c>
      <c r="AL174">
        <v>4</v>
      </c>
      <c r="AM174">
        <v>5</v>
      </c>
      <c r="AN174">
        <v>6</v>
      </c>
      <c r="AO174">
        <v>6</v>
      </c>
      <c r="AP174">
        <v>5</v>
      </c>
      <c r="AQ174">
        <v>6</v>
      </c>
      <c r="AR174">
        <v>6</v>
      </c>
      <c r="AS174">
        <v>2</v>
      </c>
      <c r="AT174">
        <f t="shared" si="69"/>
        <v>5.375</v>
      </c>
      <c r="AU174">
        <f t="shared" si="54"/>
        <v>1</v>
      </c>
      <c r="AV174">
        <f t="shared" si="64"/>
        <v>5.75</v>
      </c>
      <c r="AW174">
        <f t="shared" si="55"/>
        <v>1</v>
      </c>
      <c r="AX174" t="s">
        <v>145</v>
      </c>
      <c r="AY174" t="s">
        <v>255</v>
      </c>
      <c r="AZ174" t="s">
        <v>256</v>
      </c>
      <c r="BA174">
        <v>1</v>
      </c>
      <c r="BC174">
        <f t="shared" si="48"/>
        <v>1</v>
      </c>
      <c r="BD174">
        <v>1</v>
      </c>
      <c r="BE174">
        <v>1</v>
      </c>
      <c r="BF174">
        <v>1</v>
      </c>
      <c r="BG174" t="s">
        <v>257</v>
      </c>
      <c r="BH174" t="s">
        <v>149</v>
      </c>
      <c r="BI174" s="1">
        <v>1.8518518518518517E-3</v>
      </c>
      <c r="BK174" s="5" t="s">
        <v>1041</v>
      </c>
      <c r="BM174" s="11" t="b">
        <f t="shared" si="68"/>
        <v>0</v>
      </c>
      <c r="BN174" s="11" t="b">
        <f t="shared" si="68"/>
        <v>0</v>
      </c>
      <c r="BO174" s="11" t="b">
        <f t="shared" si="68"/>
        <v>0</v>
      </c>
      <c r="BP174" s="11" t="b">
        <f t="shared" si="68"/>
        <v>0</v>
      </c>
      <c r="BQ174" s="11" t="b">
        <f t="shared" si="66"/>
        <v>0</v>
      </c>
      <c r="BR174" s="11" t="b">
        <f t="shared" si="66"/>
        <v>0</v>
      </c>
      <c r="BU174" s="11" t="b">
        <f t="shared" si="57"/>
        <v>0</v>
      </c>
      <c r="BV174" s="11" t="b">
        <f t="shared" si="58"/>
        <v>0</v>
      </c>
      <c r="BW174" s="11" t="b">
        <f t="shared" si="71"/>
        <v>0</v>
      </c>
      <c r="BX174" s="11" t="b">
        <f t="shared" si="71"/>
        <v>0</v>
      </c>
      <c r="BY174" s="11" t="b">
        <f t="shared" si="71"/>
        <v>0</v>
      </c>
      <c r="BZ174" s="11" t="b">
        <f t="shared" si="71"/>
        <v>0</v>
      </c>
      <c r="CA174" s="11" t="b">
        <f t="shared" si="71"/>
        <v>0</v>
      </c>
      <c r="CB174" s="11" t="b">
        <f t="shared" si="71"/>
        <v>0</v>
      </c>
      <c r="CC174" s="11" t="b">
        <f t="shared" si="71"/>
        <v>0</v>
      </c>
      <c r="CD174" s="11" t="b">
        <f t="shared" si="71"/>
        <v>0</v>
      </c>
      <c r="CE174" s="11" t="b">
        <f t="shared" si="71"/>
        <v>0</v>
      </c>
      <c r="CF174" s="11" t="b">
        <f t="shared" si="71"/>
        <v>0</v>
      </c>
      <c r="CG174" s="11" t="b">
        <f t="shared" si="71"/>
        <v>0</v>
      </c>
      <c r="CH174" s="11" t="b">
        <f t="shared" si="71"/>
        <v>0</v>
      </c>
      <c r="CI174" s="11" t="b">
        <f t="shared" si="71"/>
        <v>0</v>
      </c>
      <c r="CJ174" s="11" t="b">
        <f t="shared" si="70"/>
        <v>0</v>
      </c>
      <c r="CK174" s="11" t="b">
        <f t="shared" si="61"/>
        <v>0</v>
      </c>
      <c r="CL174" s="11" t="b">
        <f t="shared" si="60"/>
        <v>0</v>
      </c>
    </row>
    <row r="175" spans="1:91">
      <c r="A175" t="s">
        <v>258</v>
      </c>
      <c r="B175" t="s">
        <v>259</v>
      </c>
      <c r="C175" t="s">
        <v>53</v>
      </c>
      <c r="D175" t="s">
        <v>54</v>
      </c>
      <c r="E175" t="s">
        <v>71</v>
      </c>
      <c r="F175" t="s">
        <v>116</v>
      </c>
      <c r="G175" t="s">
        <v>124</v>
      </c>
      <c r="H175" t="s">
        <v>260</v>
      </c>
      <c r="I175" t="str">
        <f t="shared" si="53"/>
        <v>Greece</v>
      </c>
      <c r="J175" t="s">
        <v>59</v>
      </c>
      <c r="K175" t="s">
        <v>60</v>
      </c>
      <c r="L175">
        <v>0</v>
      </c>
      <c r="M175">
        <v>3</v>
      </c>
      <c r="N175">
        <v>0</v>
      </c>
      <c r="O175">
        <v>3</v>
      </c>
      <c r="P175">
        <v>2</v>
      </c>
      <c r="Q175">
        <v>5</v>
      </c>
      <c r="R175">
        <v>0</v>
      </c>
      <c r="S175">
        <v>0</v>
      </c>
      <c r="U175">
        <v>4</v>
      </c>
      <c r="V175">
        <v>4</v>
      </c>
      <c r="W175">
        <v>2</v>
      </c>
      <c r="X175">
        <v>4</v>
      </c>
      <c r="Y175">
        <v>4</v>
      </c>
      <c r="Z175">
        <v>5</v>
      </c>
      <c r="AA175">
        <v>5</v>
      </c>
      <c r="AB175">
        <v>3</v>
      </c>
      <c r="AC175">
        <v>1</v>
      </c>
      <c r="AD175">
        <v>5</v>
      </c>
      <c r="AE175" s="35">
        <v>3</v>
      </c>
      <c r="AF175">
        <v>5</v>
      </c>
      <c r="AG175">
        <v>1</v>
      </c>
      <c r="AH175">
        <v>1</v>
      </c>
      <c r="AI175">
        <v>6</v>
      </c>
      <c r="AJ175">
        <v>5</v>
      </c>
      <c r="AK175">
        <v>4</v>
      </c>
      <c r="AL175">
        <v>2</v>
      </c>
      <c r="AM175">
        <v>1</v>
      </c>
      <c r="AN175">
        <v>1</v>
      </c>
      <c r="AO175">
        <v>2</v>
      </c>
      <c r="AP175">
        <v>1</v>
      </c>
      <c r="AQ175">
        <v>2</v>
      </c>
      <c r="AR175">
        <v>6</v>
      </c>
      <c r="AS175">
        <v>1</v>
      </c>
      <c r="AT175">
        <f t="shared" si="69"/>
        <v>3.375</v>
      </c>
      <c r="AU175">
        <f t="shared" si="54"/>
        <v>1</v>
      </c>
      <c r="AV175">
        <f t="shared" si="64"/>
        <v>4</v>
      </c>
      <c r="AW175">
        <f t="shared" si="55"/>
        <v>1</v>
      </c>
      <c r="AX175" t="s">
        <v>61</v>
      </c>
      <c r="AY175" t="s">
        <v>261</v>
      </c>
      <c r="AZ175" t="s">
        <v>262</v>
      </c>
      <c r="BA175">
        <v>0</v>
      </c>
      <c r="BB175">
        <v>1</v>
      </c>
      <c r="BC175">
        <f t="shared" si="48"/>
        <v>1</v>
      </c>
      <c r="BD175">
        <v>1</v>
      </c>
      <c r="BE175">
        <v>1</v>
      </c>
      <c r="BF175">
        <v>1</v>
      </c>
      <c r="BG175" t="s">
        <v>64</v>
      </c>
      <c r="BH175" t="s">
        <v>65</v>
      </c>
      <c r="BI175" s="1">
        <v>3.1134259259259257E-3</v>
      </c>
      <c r="BK175" s="5" t="s">
        <v>1041</v>
      </c>
      <c r="BM175" s="11" t="b">
        <f t="shared" si="68"/>
        <v>0</v>
      </c>
      <c r="BN175" s="11" t="b">
        <f t="shared" si="68"/>
        <v>0</v>
      </c>
      <c r="BO175" s="11" t="b">
        <f t="shared" si="68"/>
        <v>0</v>
      </c>
      <c r="BP175" s="11" t="b">
        <f t="shared" si="68"/>
        <v>0</v>
      </c>
      <c r="BQ175" s="11" t="b">
        <f t="shared" si="66"/>
        <v>0</v>
      </c>
      <c r="BR175" s="11" t="b">
        <f t="shared" si="66"/>
        <v>0</v>
      </c>
      <c r="BU175" s="11" t="b">
        <f t="shared" si="57"/>
        <v>0</v>
      </c>
      <c r="BV175" s="11" t="b">
        <f t="shared" si="58"/>
        <v>0</v>
      </c>
      <c r="BW175" s="11" t="b">
        <f t="shared" si="71"/>
        <v>0</v>
      </c>
      <c r="BX175" s="11" t="b">
        <f t="shared" si="71"/>
        <v>0</v>
      </c>
      <c r="BY175" s="11" t="b">
        <f t="shared" si="71"/>
        <v>0</v>
      </c>
      <c r="BZ175" s="11" t="b">
        <f t="shared" si="71"/>
        <v>0</v>
      </c>
      <c r="CA175" s="11" t="b">
        <f t="shared" si="71"/>
        <v>0</v>
      </c>
      <c r="CB175" s="11" t="b">
        <f t="shared" si="71"/>
        <v>0</v>
      </c>
      <c r="CC175" s="11" t="b">
        <f t="shared" si="71"/>
        <v>0</v>
      </c>
      <c r="CD175" s="11" t="b">
        <f t="shared" si="71"/>
        <v>0</v>
      </c>
      <c r="CE175" s="11" t="b">
        <f t="shared" si="71"/>
        <v>0</v>
      </c>
      <c r="CF175" s="11" t="b">
        <f t="shared" si="71"/>
        <v>0</v>
      </c>
      <c r="CG175" s="11" t="b">
        <f t="shared" si="71"/>
        <v>0</v>
      </c>
      <c r="CH175" s="11" t="b">
        <f t="shared" si="71"/>
        <v>0</v>
      </c>
      <c r="CI175" s="11" t="b">
        <f t="shared" si="71"/>
        <v>0</v>
      </c>
      <c r="CJ175" s="11" t="b">
        <f t="shared" si="70"/>
        <v>0</v>
      </c>
      <c r="CK175" s="11" t="b">
        <f t="shared" si="61"/>
        <v>0</v>
      </c>
      <c r="CL175" s="11" t="b">
        <f t="shared" si="60"/>
        <v>0</v>
      </c>
    </row>
    <row r="176" spans="1:91">
      <c r="A176" t="s">
        <v>263</v>
      </c>
      <c r="B176" t="s">
        <v>264</v>
      </c>
      <c r="C176" t="s">
        <v>53</v>
      </c>
      <c r="D176" t="s">
        <v>54</v>
      </c>
      <c r="E176" t="s">
        <v>55</v>
      </c>
      <c r="F176" t="s">
        <v>56</v>
      </c>
      <c r="G176" t="s">
        <v>96</v>
      </c>
      <c r="H176" t="s">
        <v>265</v>
      </c>
      <c r="I176" t="str">
        <f t="shared" si="53"/>
        <v>Argentina</v>
      </c>
      <c r="J176" t="s">
        <v>59</v>
      </c>
      <c r="K176" t="s">
        <v>60</v>
      </c>
      <c r="L176">
        <v>2</v>
      </c>
      <c r="M176">
        <v>2</v>
      </c>
      <c r="N176">
        <v>2</v>
      </c>
      <c r="O176">
        <v>4</v>
      </c>
      <c r="P176">
        <v>4</v>
      </c>
      <c r="Q176">
        <v>3</v>
      </c>
      <c r="R176">
        <v>2</v>
      </c>
      <c r="S176">
        <v>0</v>
      </c>
      <c r="U176">
        <v>4</v>
      </c>
      <c r="V176">
        <v>2</v>
      </c>
      <c r="W176">
        <v>6</v>
      </c>
      <c r="X176">
        <v>2</v>
      </c>
      <c r="Y176">
        <v>2</v>
      </c>
      <c r="Z176">
        <v>3</v>
      </c>
      <c r="AA176">
        <v>4</v>
      </c>
      <c r="AB176">
        <v>1</v>
      </c>
      <c r="AC176">
        <v>3</v>
      </c>
      <c r="AD176">
        <v>3</v>
      </c>
      <c r="AE176" s="35">
        <v>4</v>
      </c>
      <c r="AF176">
        <v>3</v>
      </c>
      <c r="AG176">
        <v>3</v>
      </c>
      <c r="AH176">
        <v>1</v>
      </c>
      <c r="AI176">
        <v>5</v>
      </c>
      <c r="AJ176">
        <v>3</v>
      </c>
      <c r="AK176">
        <v>5</v>
      </c>
      <c r="AL176">
        <v>1</v>
      </c>
      <c r="AM176">
        <v>4</v>
      </c>
      <c r="AN176">
        <v>4</v>
      </c>
      <c r="AO176">
        <v>4</v>
      </c>
      <c r="AP176">
        <v>4</v>
      </c>
      <c r="AQ176">
        <v>3</v>
      </c>
      <c r="AR176">
        <v>6</v>
      </c>
      <c r="AS176">
        <v>1</v>
      </c>
      <c r="AT176">
        <f t="shared" si="69"/>
        <v>3.125</v>
      </c>
      <c r="AU176">
        <f t="shared" si="54"/>
        <v>1</v>
      </c>
      <c r="AV176">
        <f t="shared" si="64"/>
        <v>2.875</v>
      </c>
      <c r="AW176">
        <f t="shared" si="55"/>
        <v>0</v>
      </c>
      <c r="AX176" t="s">
        <v>86</v>
      </c>
      <c r="AY176" t="s">
        <v>166</v>
      </c>
      <c r="AZ176" t="s">
        <v>167</v>
      </c>
      <c r="BA176">
        <v>0</v>
      </c>
      <c r="BC176">
        <f t="shared" si="48"/>
        <v>0</v>
      </c>
      <c r="BD176">
        <v>1</v>
      </c>
      <c r="BE176">
        <v>4</v>
      </c>
      <c r="BF176">
        <v>1</v>
      </c>
      <c r="BG176" t="s">
        <v>266</v>
      </c>
      <c r="BH176" t="s">
        <v>90</v>
      </c>
      <c r="BI176" s="1">
        <v>1.224537037037037E-2</v>
      </c>
      <c r="BK176" s="5" t="s">
        <v>1041</v>
      </c>
      <c r="BM176" s="11" t="b">
        <f t="shared" si="68"/>
        <v>0</v>
      </c>
      <c r="BN176" s="11" t="b">
        <f t="shared" si="68"/>
        <v>0</v>
      </c>
      <c r="BO176" s="11" t="b">
        <f t="shared" si="68"/>
        <v>0</v>
      </c>
      <c r="BP176" s="11" t="b">
        <f t="shared" si="68"/>
        <v>0</v>
      </c>
      <c r="BQ176" s="11" t="b">
        <f t="shared" si="66"/>
        <v>0</v>
      </c>
      <c r="BR176" s="11" t="b">
        <f t="shared" si="66"/>
        <v>0</v>
      </c>
      <c r="BU176" s="11" t="b">
        <f t="shared" si="57"/>
        <v>0</v>
      </c>
      <c r="BV176" s="11" t="b">
        <f t="shared" si="58"/>
        <v>0</v>
      </c>
      <c r="BW176" s="11" t="b">
        <f t="shared" si="71"/>
        <v>0</v>
      </c>
      <c r="BX176" s="11" t="b">
        <f t="shared" si="71"/>
        <v>0</v>
      </c>
      <c r="BY176" s="11" t="b">
        <f t="shared" si="71"/>
        <v>0</v>
      </c>
      <c r="BZ176" s="11" t="b">
        <f t="shared" si="71"/>
        <v>0</v>
      </c>
      <c r="CA176" s="11" t="b">
        <f t="shared" si="71"/>
        <v>0</v>
      </c>
      <c r="CB176" s="11" t="b">
        <f t="shared" si="71"/>
        <v>0</v>
      </c>
      <c r="CC176" s="11" t="b">
        <f t="shared" si="71"/>
        <v>0</v>
      </c>
      <c r="CD176" s="11" t="b">
        <f t="shared" si="71"/>
        <v>0</v>
      </c>
      <c r="CE176" s="11" t="b">
        <f t="shared" si="71"/>
        <v>0</v>
      </c>
      <c r="CF176" s="11" t="b">
        <f t="shared" si="71"/>
        <v>0</v>
      </c>
      <c r="CG176" s="11" t="b">
        <f t="shared" si="71"/>
        <v>0</v>
      </c>
      <c r="CH176" s="11" t="b">
        <f t="shared" si="71"/>
        <v>0</v>
      </c>
      <c r="CI176" s="11" t="b">
        <f t="shared" si="71"/>
        <v>0</v>
      </c>
      <c r="CJ176" s="11" t="b">
        <f t="shared" si="70"/>
        <v>0</v>
      </c>
      <c r="CK176" s="11" t="b">
        <f t="shared" si="61"/>
        <v>0</v>
      </c>
      <c r="CL176" s="11" t="b">
        <f t="shared" si="60"/>
        <v>0</v>
      </c>
    </row>
    <row r="177" spans="1:91">
      <c r="A177" t="s">
        <v>268</v>
      </c>
      <c r="B177" t="s">
        <v>269</v>
      </c>
      <c r="C177" t="s">
        <v>53</v>
      </c>
      <c r="D177" t="s">
        <v>54</v>
      </c>
      <c r="E177" t="s">
        <v>82</v>
      </c>
      <c r="F177" t="s">
        <v>132</v>
      </c>
      <c r="G177" t="s">
        <v>72</v>
      </c>
      <c r="H177" t="s">
        <v>260</v>
      </c>
      <c r="I177" t="str">
        <f t="shared" si="53"/>
        <v>Greece</v>
      </c>
      <c r="J177" t="s">
        <v>59</v>
      </c>
      <c r="K177" t="s">
        <v>60</v>
      </c>
      <c r="L177">
        <v>1</v>
      </c>
      <c r="M177">
        <v>1</v>
      </c>
      <c r="N177">
        <v>0</v>
      </c>
      <c r="O177">
        <v>1</v>
      </c>
      <c r="P177">
        <v>3</v>
      </c>
      <c r="Q177">
        <v>4</v>
      </c>
      <c r="R177">
        <v>1</v>
      </c>
      <c r="S177">
        <v>0</v>
      </c>
      <c r="U177">
        <v>4</v>
      </c>
      <c r="V177">
        <v>5</v>
      </c>
      <c r="W177">
        <v>4</v>
      </c>
      <c r="X177">
        <v>4</v>
      </c>
      <c r="Y177">
        <v>6</v>
      </c>
      <c r="Z177">
        <v>4</v>
      </c>
      <c r="AA177">
        <v>3</v>
      </c>
      <c r="AB177">
        <v>3</v>
      </c>
      <c r="AC177">
        <v>3</v>
      </c>
      <c r="AD177">
        <v>3</v>
      </c>
      <c r="AE177" s="35">
        <v>6</v>
      </c>
      <c r="AF177">
        <v>5</v>
      </c>
      <c r="AG177">
        <v>4</v>
      </c>
      <c r="AH177">
        <v>5</v>
      </c>
      <c r="AI177">
        <v>6</v>
      </c>
      <c r="AJ177">
        <v>5</v>
      </c>
      <c r="AK177">
        <v>6</v>
      </c>
      <c r="AL177">
        <v>4</v>
      </c>
      <c r="AM177">
        <v>3</v>
      </c>
      <c r="AN177">
        <v>5</v>
      </c>
      <c r="AO177">
        <v>3</v>
      </c>
      <c r="AP177">
        <v>4</v>
      </c>
      <c r="AQ177">
        <v>4</v>
      </c>
      <c r="AR177">
        <v>6</v>
      </c>
      <c r="AS177">
        <v>0</v>
      </c>
      <c r="AT177">
        <f t="shared" si="69"/>
        <v>5.125</v>
      </c>
      <c r="AU177">
        <f t="shared" si="54"/>
        <v>1</v>
      </c>
      <c r="AV177">
        <f t="shared" si="64"/>
        <v>4</v>
      </c>
      <c r="AW177">
        <f t="shared" si="55"/>
        <v>1</v>
      </c>
      <c r="AX177" t="s">
        <v>61</v>
      </c>
      <c r="AY177" t="s">
        <v>270</v>
      </c>
      <c r="AZ177" t="s">
        <v>271</v>
      </c>
      <c r="BA177">
        <v>1</v>
      </c>
      <c r="BC177">
        <f t="shared" si="48"/>
        <v>1</v>
      </c>
      <c r="BD177">
        <v>1</v>
      </c>
      <c r="BE177">
        <v>1</v>
      </c>
      <c r="BF177">
        <v>1</v>
      </c>
      <c r="BG177" t="s">
        <v>64</v>
      </c>
      <c r="BH177" t="s">
        <v>65</v>
      </c>
      <c r="BK177" s="5" t="s">
        <v>1041</v>
      </c>
      <c r="BM177" s="11" t="b">
        <f t="shared" si="68"/>
        <v>0</v>
      </c>
      <c r="BN177" s="11" t="b">
        <f t="shared" si="68"/>
        <v>0</v>
      </c>
      <c r="BO177" s="11" t="b">
        <f t="shared" si="68"/>
        <v>0</v>
      </c>
      <c r="BP177" s="11" t="b">
        <f t="shared" si="68"/>
        <v>0</v>
      </c>
      <c r="BQ177" s="11" t="b">
        <f t="shared" si="66"/>
        <v>0</v>
      </c>
      <c r="BR177" s="11" t="b">
        <f t="shared" si="66"/>
        <v>0</v>
      </c>
      <c r="BU177" s="11" t="b">
        <f t="shared" si="57"/>
        <v>0</v>
      </c>
      <c r="BV177" s="11" t="b">
        <f t="shared" si="58"/>
        <v>0</v>
      </c>
      <c r="BW177" s="11" t="b">
        <f t="shared" si="71"/>
        <v>0</v>
      </c>
      <c r="BX177" s="11" t="b">
        <f t="shared" si="71"/>
        <v>0</v>
      </c>
      <c r="BY177" s="11" t="b">
        <f t="shared" si="71"/>
        <v>0</v>
      </c>
      <c r="BZ177" s="11" t="b">
        <f t="shared" si="71"/>
        <v>0</v>
      </c>
      <c r="CA177" s="11" t="b">
        <f t="shared" si="71"/>
        <v>0</v>
      </c>
      <c r="CB177" s="11" t="b">
        <f t="shared" si="71"/>
        <v>0</v>
      </c>
      <c r="CC177" s="11" t="b">
        <f t="shared" si="71"/>
        <v>0</v>
      </c>
      <c r="CD177" s="11" t="b">
        <f t="shared" si="71"/>
        <v>0</v>
      </c>
      <c r="CE177" s="11" t="b">
        <f t="shared" si="71"/>
        <v>0</v>
      </c>
      <c r="CF177" s="11" t="b">
        <f t="shared" si="71"/>
        <v>0</v>
      </c>
      <c r="CG177" s="11" t="b">
        <f t="shared" si="71"/>
        <v>0</v>
      </c>
      <c r="CH177" s="11" t="b">
        <f t="shared" si="71"/>
        <v>0</v>
      </c>
      <c r="CI177" s="11" t="b">
        <f t="shared" si="71"/>
        <v>0</v>
      </c>
      <c r="CJ177" s="11" t="b">
        <f t="shared" si="70"/>
        <v>0</v>
      </c>
      <c r="CK177" s="11" t="b">
        <f t="shared" si="61"/>
        <v>0</v>
      </c>
      <c r="CL177" s="11" t="b">
        <f t="shared" si="60"/>
        <v>0</v>
      </c>
    </row>
    <row r="178" spans="1:91">
      <c r="A178" t="s">
        <v>272</v>
      </c>
      <c r="B178" t="s">
        <v>273</v>
      </c>
      <c r="C178" t="s">
        <v>53</v>
      </c>
      <c r="D178" t="s">
        <v>70</v>
      </c>
      <c r="E178" t="s">
        <v>71</v>
      </c>
      <c r="F178" t="s">
        <v>132</v>
      </c>
      <c r="G178" t="s">
        <v>96</v>
      </c>
      <c r="H178" t="s">
        <v>84</v>
      </c>
      <c r="I178" t="str">
        <f t="shared" si="53"/>
        <v>United States</v>
      </c>
      <c r="J178" t="s">
        <v>74</v>
      </c>
      <c r="K178" t="s">
        <v>60</v>
      </c>
      <c r="L178">
        <v>2</v>
      </c>
      <c r="M178">
        <v>3</v>
      </c>
      <c r="N178">
        <v>4</v>
      </c>
      <c r="O178">
        <v>4</v>
      </c>
      <c r="P178">
        <v>4</v>
      </c>
      <c r="Q178">
        <v>4</v>
      </c>
      <c r="R178">
        <v>5</v>
      </c>
      <c r="S178">
        <v>1</v>
      </c>
      <c r="T178">
        <v>3</v>
      </c>
      <c r="V178">
        <v>3</v>
      </c>
      <c r="W178">
        <v>2</v>
      </c>
      <c r="X178">
        <v>3</v>
      </c>
      <c r="Y178">
        <v>5</v>
      </c>
      <c r="Z178">
        <v>3</v>
      </c>
      <c r="AA178">
        <v>4</v>
      </c>
      <c r="AB178">
        <v>2</v>
      </c>
      <c r="AC178">
        <v>4</v>
      </c>
      <c r="AD178">
        <v>2</v>
      </c>
      <c r="AE178" s="35">
        <v>4</v>
      </c>
      <c r="AF178">
        <v>3</v>
      </c>
      <c r="AG178">
        <v>6</v>
      </c>
      <c r="AH178">
        <v>4</v>
      </c>
      <c r="AI178">
        <v>6</v>
      </c>
      <c r="AJ178">
        <v>4</v>
      </c>
      <c r="AK178">
        <v>5</v>
      </c>
      <c r="AL178">
        <v>3</v>
      </c>
      <c r="AM178">
        <v>4</v>
      </c>
      <c r="AN178">
        <v>4</v>
      </c>
      <c r="AO178">
        <v>5</v>
      </c>
      <c r="AP178">
        <v>4</v>
      </c>
      <c r="AQ178">
        <v>4</v>
      </c>
      <c r="AR178">
        <v>6</v>
      </c>
      <c r="AS178">
        <v>2</v>
      </c>
      <c r="AT178">
        <f t="shared" si="69"/>
        <v>4.375</v>
      </c>
      <c r="AU178">
        <f t="shared" si="54"/>
        <v>1</v>
      </c>
      <c r="AV178">
        <f t="shared" si="64"/>
        <v>3</v>
      </c>
      <c r="AW178">
        <f t="shared" si="55"/>
        <v>0</v>
      </c>
      <c r="AX178" t="s">
        <v>61</v>
      </c>
      <c r="AY178" t="s">
        <v>126</v>
      </c>
      <c r="AZ178" t="s">
        <v>127</v>
      </c>
      <c r="BA178">
        <v>1</v>
      </c>
      <c r="BC178">
        <f t="shared" si="48"/>
        <v>1</v>
      </c>
      <c r="BD178">
        <v>1</v>
      </c>
      <c r="BE178">
        <v>2</v>
      </c>
      <c r="BF178">
        <v>1</v>
      </c>
      <c r="BG178" t="s">
        <v>64</v>
      </c>
      <c r="BH178" t="s">
        <v>65</v>
      </c>
      <c r="BI178" s="1">
        <v>4.1898148148148146E-3</v>
      </c>
      <c r="BJ178" t="s">
        <v>274</v>
      </c>
      <c r="BK178" s="5" t="s">
        <v>1042</v>
      </c>
      <c r="BM178" s="11" t="b">
        <f t="shared" si="68"/>
        <v>0</v>
      </c>
      <c r="BN178" s="11" t="b">
        <f t="shared" si="68"/>
        <v>0</v>
      </c>
      <c r="BO178" s="11" t="b">
        <f t="shared" si="68"/>
        <v>0</v>
      </c>
      <c r="BP178" s="11" t="b">
        <f t="shared" si="68"/>
        <v>0</v>
      </c>
      <c r="BQ178" s="11" t="b">
        <f t="shared" si="66"/>
        <v>0</v>
      </c>
      <c r="BR178" s="11" t="b">
        <f t="shared" si="66"/>
        <v>0</v>
      </c>
      <c r="BS178" s="5" t="s">
        <v>1047</v>
      </c>
      <c r="BT178" s="5" t="s">
        <v>1136</v>
      </c>
      <c r="BU178" s="11" t="b">
        <f t="shared" si="57"/>
        <v>0</v>
      </c>
      <c r="BV178" s="11" t="b">
        <f t="shared" si="58"/>
        <v>0</v>
      </c>
      <c r="BW178" s="11" t="b">
        <f t="shared" si="71"/>
        <v>1</v>
      </c>
      <c r="BX178" s="11" t="b">
        <f t="shared" si="71"/>
        <v>0</v>
      </c>
      <c r="BY178" s="11" t="b">
        <f t="shared" si="71"/>
        <v>0</v>
      </c>
      <c r="BZ178" s="11" t="b">
        <f t="shared" si="71"/>
        <v>0</v>
      </c>
      <c r="CA178" s="11" t="b">
        <f t="shared" si="71"/>
        <v>0</v>
      </c>
      <c r="CB178" s="11" t="b">
        <f t="shared" si="71"/>
        <v>0</v>
      </c>
      <c r="CC178" s="11" t="b">
        <f t="shared" si="71"/>
        <v>0</v>
      </c>
      <c r="CD178" s="11" t="b">
        <f t="shared" si="71"/>
        <v>0</v>
      </c>
      <c r="CE178" s="11" t="b">
        <f t="shared" si="71"/>
        <v>0</v>
      </c>
      <c r="CF178" s="11" t="b">
        <f t="shared" si="71"/>
        <v>0</v>
      </c>
      <c r="CG178" s="11" t="b">
        <f t="shared" si="71"/>
        <v>0</v>
      </c>
      <c r="CH178" s="11" t="b">
        <f t="shared" si="71"/>
        <v>0</v>
      </c>
      <c r="CI178" s="11" t="b">
        <f t="shared" si="71"/>
        <v>0</v>
      </c>
      <c r="CJ178" s="11" t="b">
        <f t="shared" si="70"/>
        <v>0</v>
      </c>
      <c r="CK178" s="11" t="b">
        <f t="shared" si="61"/>
        <v>0</v>
      </c>
      <c r="CL178" s="11" t="b">
        <f t="shared" si="60"/>
        <v>0</v>
      </c>
    </row>
    <row r="179" spans="1:91">
      <c r="A179" t="s">
        <v>275</v>
      </c>
      <c r="B179" t="s">
        <v>276</v>
      </c>
      <c r="C179" t="s">
        <v>53</v>
      </c>
      <c r="D179" t="s">
        <v>54</v>
      </c>
      <c r="E179" t="s">
        <v>144</v>
      </c>
      <c r="F179" t="s">
        <v>116</v>
      </c>
      <c r="G179" t="s">
        <v>96</v>
      </c>
      <c r="H179" t="s">
        <v>254</v>
      </c>
      <c r="I179" t="str">
        <f t="shared" si="53"/>
        <v>Poland</v>
      </c>
      <c r="J179" t="s">
        <v>59</v>
      </c>
      <c r="K179" t="s">
        <v>60</v>
      </c>
      <c r="L179">
        <v>2</v>
      </c>
      <c r="M179">
        <v>1</v>
      </c>
      <c r="N179">
        <v>3</v>
      </c>
      <c r="O179">
        <v>2</v>
      </c>
      <c r="P179">
        <v>2</v>
      </c>
      <c r="Q179">
        <v>3</v>
      </c>
      <c r="R179">
        <v>1</v>
      </c>
      <c r="S179">
        <v>0</v>
      </c>
      <c r="U179">
        <v>6</v>
      </c>
      <c r="V179">
        <v>5</v>
      </c>
      <c r="W179">
        <v>6</v>
      </c>
      <c r="X179">
        <v>3</v>
      </c>
      <c r="Y179">
        <v>5</v>
      </c>
      <c r="Z179">
        <v>6</v>
      </c>
      <c r="AA179">
        <v>4</v>
      </c>
      <c r="AB179">
        <v>2</v>
      </c>
      <c r="AC179">
        <v>1</v>
      </c>
      <c r="AD179">
        <v>5</v>
      </c>
      <c r="AE179" s="35">
        <v>4</v>
      </c>
      <c r="AF179">
        <v>5</v>
      </c>
      <c r="AG179">
        <v>4</v>
      </c>
      <c r="AH179">
        <v>3</v>
      </c>
      <c r="AI179">
        <v>3</v>
      </c>
      <c r="AJ179">
        <v>5</v>
      </c>
      <c r="AK179">
        <v>4</v>
      </c>
      <c r="AL179">
        <v>5</v>
      </c>
      <c r="AM179">
        <v>3</v>
      </c>
      <c r="AN179">
        <v>5</v>
      </c>
      <c r="AO179">
        <v>4</v>
      </c>
      <c r="AP179">
        <v>4</v>
      </c>
      <c r="AQ179">
        <v>4</v>
      </c>
      <c r="AR179">
        <v>6</v>
      </c>
      <c r="AS179">
        <v>3</v>
      </c>
      <c r="AT179">
        <f t="shared" si="69"/>
        <v>4.125</v>
      </c>
      <c r="AU179">
        <f t="shared" si="54"/>
        <v>1</v>
      </c>
      <c r="AV179">
        <f>AVERAGE(BH217,V179,W179,X179:AB179,AD179)</f>
        <v>4.5</v>
      </c>
      <c r="AW179">
        <f t="shared" si="55"/>
        <v>1</v>
      </c>
      <c r="AX179" t="s">
        <v>86</v>
      </c>
      <c r="AY179" t="s">
        <v>277</v>
      </c>
      <c r="AZ179" t="s">
        <v>278</v>
      </c>
      <c r="BA179">
        <v>1</v>
      </c>
      <c r="BC179">
        <f t="shared" ref="BC179" si="72">IF(BB179="",BA179,BB179)</f>
        <v>1</v>
      </c>
      <c r="BD179">
        <v>1</v>
      </c>
      <c r="BE179">
        <v>3</v>
      </c>
      <c r="BF179">
        <v>1</v>
      </c>
      <c r="BG179" t="s">
        <v>174</v>
      </c>
      <c r="BH179" t="s">
        <v>157</v>
      </c>
      <c r="BI179" s="1">
        <v>4.7916666666666672E-3</v>
      </c>
      <c r="BK179" s="5" t="s">
        <v>1041</v>
      </c>
      <c r="BM179" s="11" t="b">
        <f t="shared" si="68"/>
        <v>0</v>
      </c>
      <c r="BN179" s="11" t="b">
        <f t="shared" si="68"/>
        <v>0</v>
      </c>
      <c r="BO179" s="11" t="b">
        <f t="shared" si="68"/>
        <v>0</v>
      </c>
      <c r="BP179" s="11" t="b">
        <f t="shared" si="68"/>
        <v>0</v>
      </c>
      <c r="BQ179" s="11" t="b">
        <f t="shared" si="66"/>
        <v>0</v>
      </c>
      <c r="BR179" s="11" t="b">
        <f t="shared" si="66"/>
        <v>0</v>
      </c>
      <c r="BU179" s="11" t="b">
        <f t="shared" si="57"/>
        <v>0</v>
      </c>
      <c r="BV179" s="11" t="b">
        <f t="shared" si="58"/>
        <v>0</v>
      </c>
      <c r="BW179" s="11" t="b">
        <f t="shared" si="71"/>
        <v>0</v>
      </c>
      <c r="BX179" s="11" t="b">
        <f t="shared" si="71"/>
        <v>0</v>
      </c>
      <c r="BY179" s="11" t="b">
        <f t="shared" si="71"/>
        <v>0</v>
      </c>
      <c r="BZ179" s="11" t="b">
        <f t="shared" si="71"/>
        <v>0</v>
      </c>
      <c r="CA179" s="11" t="b">
        <f t="shared" si="71"/>
        <v>0</v>
      </c>
      <c r="CB179" s="11" t="b">
        <f t="shared" si="71"/>
        <v>0</v>
      </c>
      <c r="CC179" s="11" t="b">
        <f t="shared" si="71"/>
        <v>0</v>
      </c>
      <c r="CD179" s="11" t="b">
        <f t="shared" si="71"/>
        <v>0</v>
      </c>
      <c r="CE179" s="11" t="b">
        <f t="shared" si="71"/>
        <v>0</v>
      </c>
      <c r="CF179" s="11" t="b">
        <f t="shared" si="71"/>
        <v>0</v>
      </c>
      <c r="CG179" s="11" t="b">
        <f t="shared" si="71"/>
        <v>0</v>
      </c>
      <c r="CH179" s="11" t="b">
        <f t="shared" si="71"/>
        <v>0</v>
      </c>
      <c r="CI179" s="11" t="b">
        <f t="shared" si="71"/>
        <v>0</v>
      </c>
      <c r="CJ179" s="11" t="b">
        <f t="shared" si="70"/>
        <v>0</v>
      </c>
      <c r="CK179" s="11" t="b">
        <f t="shared" si="61"/>
        <v>0</v>
      </c>
      <c r="CL179" s="11" t="b">
        <f t="shared" si="60"/>
        <v>0</v>
      </c>
    </row>
    <row r="180" spans="1:91" s="10" customFormat="1">
      <c r="A180" s="10" t="s">
        <v>1290</v>
      </c>
      <c r="AE180" s="36"/>
      <c r="BM180" s="11"/>
      <c r="BN180" s="11"/>
      <c r="BO180" s="11"/>
      <c r="BP180" s="11"/>
      <c r="BQ180" s="11"/>
      <c r="BR180" s="11"/>
      <c r="BU180" s="11"/>
      <c r="BV180" s="11"/>
      <c r="BW180" s="11"/>
      <c r="BX180" s="11"/>
      <c r="BY180" s="11"/>
      <c r="BZ180" s="11"/>
      <c r="CA180" s="11"/>
      <c r="CB180" s="11"/>
      <c r="CC180" s="11"/>
      <c r="CD180" s="11"/>
      <c r="CE180" s="11"/>
      <c r="CF180" s="11"/>
      <c r="CG180" s="11"/>
      <c r="CH180" s="11"/>
      <c r="CI180" s="11"/>
      <c r="CJ180" s="11"/>
      <c r="CK180" s="11"/>
      <c r="CL180" s="11"/>
    </row>
    <row r="181" spans="1:91">
      <c r="A181" t="s">
        <v>1173</v>
      </c>
      <c r="B181" t="s">
        <v>1174</v>
      </c>
      <c r="C181" t="s">
        <v>281</v>
      </c>
      <c r="D181" t="s">
        <v>81</v>
      </c>
      <c r="E181" t="s">
        <v>71</v>
      </c>
      <c r="F181" t="s">
        <v>56</v>
      </c>
      <c r="G181" t="s">
        <v>96</v>
      </c>
      <c r="H181" t="s">
        <v>109</v>
      </c>
      <c r="J181" t="s">
        <v>74</v>
      </c>
      <c r="K181" t="s">
        <v>98</v>
      </c>
      <c r="L181">
        <v>2</v>
      </c>
      <c r="M181">
        <v>2</v>
      </c>
      <c r="N181">
        <v>3</v>
      </c>
      <c r="O181">
        <v>2</v>
      </c>
      <c r="P181">
        <v>2</v>
      </c>
      <c r="Q181">
        <v>3</v>
      </c>
      <c r="R181">
        <v>3</v>
      </c>
      <c r="V181">
        <v>3</v>
      </c>
      <c r="W181">
        <v>0</v>
      </c>
      <c r="X181">
        <v>0</v>
      </c>
      <c r="Y181">
        <v>1</v>
      </c>
      <c r="Z181">
        <v>1</v>
      </c>
      <c r="AA181">
        <v>2</v>
      </c>
      <c r="AB181">
        <v>1</v>
      </c>
      <c r="AC181">
        <v>1</v>
      </c>
      <c r="AD181">
        <v>0</v>
      </c>
      <c r="AE181" s="35">
        <v>3</v>
      </c>
      <c r="AF181">
        <v>0</v>
      </c>
      <c r="AG181">
        <v>6</v>
      </c>
      <c r="AH181">
        <v>6</v>
      </c>
      <c r="AI181">
        <v>0</v>
      </c>
      <c r="AJ181">
        <v>0</v>
      </c>
      <c r="AK181">
        <v>4</v>
      </c>
      <c r="AL181">
        <v>3</v>
      </c>
      <c r="AM181">
        <v>3</v>
      </c>
      <c r="AN181">
        <v>3</v>
      </c>
      <c r="AO181">
        <v>3</v>
      </c>
      <c r="AP181">
        <v>5</v>
      </c>
      <c r="AQ181">
        <v>0</v>
      </c>
      <c r="AR181">
        <v>3</v>
      </c>
      <c r="AS181">
        <v>0</v>
      </c>
      <c r="AT181">
        <v>4</v>
      </c>
      <c r="AU181">
        <v>0</v>
      </c>
      <c r="AV181">
        <v>6</v>
      </c>
      <c r="AW181">
        <v>0</v>
      </c>
      <c r="AX181" t="s">
        <v>1167</v>
      </c>
      <c r="AY181" t="s">
        <v>267</v>
      </c>
      <c r="AZ181" t="s">
        <v>1175</v>
      </c>
      <c r="BA181">
        <v>2</v>
      </c>
      <c r="BD181">
        <v>1</v>
      </c>
      <c r="BE181">
        <v>5</v>
      </c>
      <c r="BF181">
        <v>1</v>
      </c>
      <c r="BG181" t="s">
        <v>839</v>
      </c>
      <c r="BH181" t="s">
        <v>370</v>
      </c>
      <c r="BI181" s="1">
        <v>1.0694444444444444E-2</v>
      </c>
      <c r="BJ181" t="s">
        <v>1176</v>
      </c>
      <c r="BK181" s="5" t="s">
        <v>1051</v>
      </c>
      <c r="BL181" s="5" t="s">
        <v>1151</v>
      </c>
      <c r="BM181" s="11">
        <f>COUNTIF(BM3:BM179,TRUE)</f>
        <v>7</v>
      </c>
      <c r="BN181" s="11">
        <f t="shared" ref="BN181:BR181" si="73">COUNTIF(BN3:BN179,TRUE)</f>
        <v>6</v>
      </c>
      <c r="BO181" s="11">
        <f t="shared" si="73"/>
        <v>7</v>
      </c>
      <c r="BP181" s="11">
        <f t="shared" si="73"/>
        <v>5</v>
      </c>
      <c r="BQ181" s="11">
        <f t="shared" si="73"/>
        <v>6</v>
      </c>
      <c r="BR181" s="11">
        <f t="shared" si="73"/>
        <v>3</v>
      </c>
      <c r="BS181" s="5" t="s">
        <v>1291</v>
      </c>
      <c r="BT181" s="5" t="s">
        <v>1292</v>
      </c>
    </row>
    <row r="182" spans="1:91">
      <c r="A182" t="s">
        <v>1184</v>
      </c>
      <c r="B182" t="s">
        <v>1185</v>
      </c>
      <c r="C182" t="s">
        <v>281</v>
      </c>
      <c r="D182" t="s">
        <v>70</v>
      </c>
      <c r="E182" t="s">
        <v>55</v>
      </c>
      <c r="F182" t="s">
        <v>56</v>
      </c>
      <c r="G182" t="s">
        <v>96</v>
      </c>
      <c r="H182" t="s">
        <v>1186</v>
      </c>
      <c r="J182" t="s">
        <v>59</v>
      </c>
      <c r="K182" t="s">
        <v>60</v>
      </c>
      <c r="L182">
        <v>2</v>
      </c>
      <c r="M182">
        <v>2</v>
      </c>
      <c r="N182">
        <v>3</v>
      </c>
      <c r="O182">
        <v>3</v>
      </c>
      <c r="P182">
        <v>3</v>
      </c>
      <c r="Q182">
        <v>4</v>
      </c>
      <c r="R182">
        <v>3</v>
      </c>
      <c r="BK182" s="5" t="s">
        <v>1299</v>
      </c>
      <c r="BM182" s="44">
        <f>BM181/$BK$218</f>
        <v>0.16279069767441862</v>
      </c>
      <c r="BN182" s="44">
        <f t="shared" ref="BN182:BR182" si="74">BN181/$BK$218</f>
        <v>0.13953488372093023</v>
      </c>
      <c r="BO182" s="44">
        <f t="shared" si="74"/>
        <v>0.16279069767441862</v>
      </c>
      <c r="BP182" s="44">
        <f t="shared" si="74"/>
        <v>0.11627906976744186</v>
      </c>
      <c r="BQ182" s="44">
        <f t="shared" si="74"/>
        <v>0.13953488372093023</v>
      </c>
      <c r="BR182" s="44">
        <f t="shared" si="74"/>
        <v>6.9767441860465115E-2</v>
      </c>
    </row>
    <row r="183" spans="1:91">
      <c r="A183" t="s">
        <v>1201</v>
      </c>
      <c r="B183" t="s">
        <v>1202</v>
      </c>
      <c r="C183" t="s">
        <v>281</v>
      </c>
      <c r="D183" t="s">
        <v>54</v>
      </c>
      <c r="E183" t="s">
        <v>82</v>
      </c>
      <c r="F183" t="s">
        <v>56</v>
      </c>
      <c r="G183" t="s">
        <v>57</v>
      </c>
      <c r="H183" t="s">
        <v>254</v>
      </c>
      <c r="J183" t="s">
        <v>59</v>
      </c>
      <c r="K183" t="s">
        <v>60</v>
      </c>
      <c r="L183">
        <v>1</v>
      </c>
      <c r="M183">
        <v>1</v>
      </c>
      <c r="N183">
        <v>2</v>
      </c>
      <c r="O183">
        <v>1</v>
      </c>
      <c r="P183">
        <v>0</v>
      </c>
      <c r="Q183">
        <v>3</v>
      </c>
      <c r="R183">
        <v>2</v>
      </c>
      <c r="V183">
        <v>4</v>
      </c>
      <c r="W183">
        <v>3</v>
      </c>
      <c r="X183">
        <v>3</v>
      </c>
      <c r="Y183">
        <v>3</v>
      </c>
      <c r="Z183">
        <v>2</v>
      </c>
      <c r="AA183">
        <v>3</v>
      </c>
      <c r="AB183">
        <v>3</v>
      </c>
      <c r="AC183">
        <v>5</v>
      </c>
      <c r="AD183">
        <v>1</v>
      </c>
      <c r="AE183" s="35">
        <v>4</v>
      </c>
      <c r="AF183">
        <v>4</v>
      </c>
      <c r="AG183">
        <v>2</v>
      </c>
      <c r="AH183">
        <v>4</v>
      </c>
      <c r="AI183">
        <v>2</v>
      </c>
      <c r="AJ183">
        <v>2</v>
      </c>
      <c r="AK183">
        <v>4</v>
      </c>
      <c r="AL183">
        <v>4</v>
      </c>
      <c r="AM183">
        <v>4</v>
      </c>
      <c r="AN183">
        <v>4</v>
      </c>
      <c r="AO183">
        <v>4</v>
      </c>
      <c r="AP183">
        <v>3</v>
      </c>
      <c r="AQ183">
        <v>2</v>
      </c>
      <c r="AR183">
        <v>4</v>
      </c>
      <c r="AS183">
        <v>1</v>
      </c>
      <c r="AT183">
        <v>3</v>
      </c>
      <c r="AU183">
        <v>4</v>
      </c>
      <c r="AV183">
        <v>6</v>
      </c>
      <c r="AW183">
        <v>4</v>
      </c>
      <c r="AX183" t="s">
        <v>1167</v>
      </c>
      <c r="AY183" t="s">
        <v>659</v>
      </c>
      <c r="AZ183" t="s">
        <v>1203</v>
      </c>
      <c r="BA183">
        <v>1</v>
      </c>
      <c r="BD183">
        <v>4</v>
      </c>
      <c r="BE183">
        <v>3</v>
      </c>
      <c r="BF183">
        <v>3</v>
      </c>
      <c r="BG183" t="s">
        <v>1204</v>
      </c>
      <c r="BH183" t="s">
        <v>1168</v>
      </c>
      <c r="BI183" s="1">
        <v>6.4467592592592597E-3</v>
      </c>
      <c r="BJ183" t="s">
        <v>1205</v>
      </c>
      <c r="BK183" s="5" t="s">
        <v>1042</v>
      </c>
      <c r="BM183" s="44">
        <f>BM181/$BK$222</f>
        <v>6.4814814814814811E-2</v>
      </c>
      <c r="BN183" s="44">
        <f t="shared" ref="BN183:BR183" si="75">BN181/$BK$222</f>
        <v>5.5555555555555552E-2</v>
      </c>
      <c r="BO183" s="44">
        <f t="shared" si="75"/>
        <v>6.4814814814814811E-2</v>
      </c>
      <c r="BP183" s="44">
        <f t="shared" si="75"/>
        <v>4.6296296296296294E-2</v>
      </c>
      <c r="BQ183" s="44">
        <f t="shared" si="75"/>
        <v>5.5555555555555552E-2</v>
      </c>
      <c r="BR183" s="44">
        <f t="shared" si="75"/>
        <v>2.7777777777777776E-2</v>
      </c>
      <c r="BS183" s="5" t="s">
        <v>1293</v>
      </c>
      <c r="BT183" s="5" t="s">
        <v>1294</v>
      </c>
    </row>
    <row r="184" spans="1:91">
      <c r="A184" t="s">
        <v>1210</v>
      </c>
      <c r="B184" t="s">
        <v>1211</v>
      </c>
      <c r="C184" t="s">
        <v>281</v>
      </c>
      <c r="D184" t="s">
        <v>54</v>
      </c>
      <c r="E184" t="s">
        <v>71</v>
      </c>
      <c r="F184" t="s">
        <v>116</v>
      </c>
      <c r="G184" t="s">
        <v>124</v>
      </c>
      <c r="H184" t="s">
        <v>254</v>
      </c>
      <c r="J184" t="s">
        <v>74</v>
      </c>
      <c r="K184" t="s">
        <v>60</v>
      </c>
      <c r="L184">
        <v>3</v>
      </c>
      <c r="M184">
        <v>2</v>
      </c>
      <c r="N184">
        <v>3</v>
      </c>
      <c r="O184">
        <v>3</v>
      </c>
      <c r="P184">
        <v>4</v>
      </c>
      <c r="Q184">
        <v>4</v>
      </c>
      <c r="R184">
        <v>4</v>
      </c>
      <c r="V184">
        <v>5</v>
      </c>
      <c r="W184">
        <v>3</v>
      </c>
      <c r="X184">
        <v>2</v>
      </c>
      <c r="Y184">
        <v>3</v>
      </c>
      <c r="Z184">
        <v>6</v>
      </c>
      <c r="AA184">
        <v>6</v>
      </c>
      <c r="AB184">
        <v>5</v>
      </c>
      <c r="AC184">
        <v>5</v>
      </c>
      <c r="AD184">
        <v>5</v>
      </c>
      <c r="AE184" s="35">
        <v>6</v>
      </c>
      <c r="AF184">
        <v>0</v>
      </c>
      <c r="AG184">
        <v>6</v>
      </c>
      <c r="AH184">
        <v>2</v>
      </c>
      <c r="AI184">
        <v>6</v>
      </c>
      <c r="AJ184">
        <v>4</v>
      </c>
      <c r="AK184">
        <v>6</v>
      </c>
      <c r="AL184">
        <v>6</v>
      </c>
      <c r="AM184">
        <v>6</v>
      </c>
      <c r="AN184">
        <v>6</v>
      </c>
      <c r="AO184">
        <v>6</v>
      </c>
      <c r="AP184">
        <v>5</v>
      </c>
      <c r="AQ184">
        <v>4</v>
      </c>
      <c r="AR184">
        <v>5</v>
      </c>
      <c r="AS184">
        <v>4</v>
      </c>
      <c r="AT184">
        <v>1</v>
      </c>
      <c r="AU184">
        <v>0</v>
      </c>
      <c r="AV184">
        <v>6</v>
      </c>
      <c r="AW184">
        <v>5</v>
      </c>
      <c r="AX184" t="s">
        <v>1212</v>
      </c>
      <c r="AY184" t="s">
        <v>110</v>
      </c>
      <c r="AZ184" t="s">
        <v>1213</v>
      </c>
      <c r="BA184">
        <v>1</v>
      </c>
      <c r="BD184">
        <v>1</v>
      </c>
      <c r="BE184">
        <v>1</v>
      </c>
      <c r="BF184">
        <v>1</v>
      </c>
      <c r="BG184" t="s">
        <v>307</v>
      </c>
      <c r="BH184" t="s">
        <v>308</v>
      </c>
      <c r="BI184" s="1">
        <v>7.2222222222222228E-3</v>
      </c>
      <c r="BJ184" t="s">
        <v>1214</v>
      </c>
      <c r="BK184" s="5" t="s">
        <v>1042</v>
      </c>
      <c r="BS184" s="5" t="s">
        <v>1295</v>
      </c>
    </row>
    <row r="185" spans="1:91">
      <c r="A185" t="s">
        <v>1225</v>
      </c>
      <c r="B185" t="s">
        <v>1226</v>
      </c>
      <c r="C185" t="s">
        <v>281</v>
      </c>
      <c r="D185" t="s">
        <v>54</v>
      </c>
      <c r="E185" t="s">
        <v>144</v>
      </c>
      <c r="F185" t="s">
        <v>116</v>
      </c>
      <c r="G185" t="s">
        <v>96</v>
      </c>
      <c r="H185" t="s">
        <v>1227</v>
      </c>
      <c r="J185" t="s">
        <v>59</v>
      </c>
      <c r="K185" t="s">
        <v>60</v>
      </c>
      <c r="L185">
        <v>2</v>
      </c>
      <c r="M185">
        <v>3</v>
      </c>
      <c r="N185">
        <v>0</v>
      </c>
      <c r="O185">
        <v>2</v>
      </c>
      <c r="P185">
        <v>1</v>
      </c>
      <c r="Q185">
        <v>5</v>
      </c>
      <c r="R185">
        <v>0</v>
      </c>
      <c r="V185">
        <v>4</v>
      </c>
      <c r="W185">
        <v>3</v>
      </c>
      <c r="X185">
        <v>3</v>
      </c>
      <c r="Y185">
        <v>4</v>
      </c>
      <c r="Z185">
        <v>2</v>
      </c>
      <c r="AA185">
        <v>2</v>
      </c>
      <c r="AB185">
        <v>4</v>
      </c>
      <c r="AC185">
        <v>3</v>
      </c>
      <c r="AD185">
        <v>2</v>
      </c>
      <c r="AE185" s="35">
        <v>1</v>
      </c>
      <c r="AF185">
        <v>4</v>
      </c>
      <c r="AG185">
        <v>2</v>
      </c>
      <c r="AH185">
        <v>2</v>
      </c>
      <c r="AI185">
        <v>3</v>
      </c>
      <c r="AJ185">
        <v>1</v>
      </c>
      <c r="AK185">
        <v>5</v>
      </c>
      <c r="AL185">
        <v>1</v>
      </c>
      <c r="AM185">
        <v>1</v>
      </c>
      <c r="AN185">
        <v>3</v>
      </c>
      <c r="AO185">
        <v>4</v>
      </c>
      <c r="AP185">
        <v>1</v>
      </c>
      <c r="AQ185">
        <v>1</v>
      </c>
      <c r="AR185">
        <v>1</v>
      </c>
      <c r="AS185">
        <v>1</v>
      </c>
      <c r="AT185">
        <v>4</v>
      </c>
      <c r="AU185">
        <v>1</v>
      </c>
      <c r="AV185">
        <v>6</v>
      </c>
      <c r="AW185">
        <v>0</v>
      </c>
      <c r="AX185" t="s">
        <v>1167</v>
      </c>
      <c r="AY185" t="s">
        <v>1228</v>
      </c>
      <c r="AZ185" t="s">
        <v>1229</v>
      </c>
      <c r="BA185">
        <v>1</v>
      </c>
      <c r="BD185">
        <v>1</v>
      </c>
      <c r="BE185">
        <v>5</v>
      </c>
      <c r="BF185">
        <v>1</v>
      </c>
      <c r="BG185" t="s">
        <v>285</v>
      </c>
      <c r="BH185" t="s">
        <v>286</v>
      </c>
      <c r="BI185" s="1">
        <v>6.9560185185185185E-3</v>
      </c>
      <c r="BK185" s="5" t="s">
        <v>1041</v>
      </c>
    </row>
    <row r="186" spans="1:91">
      <c r="A186" t="s">
        <v>1236</v>
      </c>
      <c r="B186" t="s">
        <v>1237</v>
      </c>
      <c r="C186" t="s">
        <v>281</v>
      </c>
      <c r="D186" t="s">
        <v>54</v>
      </c>
      <c r="E186" t="s">
        <v>144</v>
      </c>
      <c r="F186" t="s">
        <v>116</v>
      </c>
      <c r="G186" t="s">
        <v>57</v>
      </c>
      <c r="H186" t="s">
        <v>185</v>
      </c>
      <c r="J186" t="s">
        <v>59</v>
      </c>
      <c r="K186" t="s">
        <v>60</v>
      </c>
      <c r="L186">
        <v>0</v>
      </c>
      <c r="M186">
        <v>1</v>
      </c>
      <c r="N186">
        <v>2</v>
      </c>
      <c r="O186">
        <v>4</v>
      </c>
      <c r="P186">
        <v>4</v>
      </c>
      <c r="Q186">
        <v>5</v>
      </c>
      <c r="R186">
        <v>0</v>
      </c>
      <c r="BK186" s="5" t="s">
        <v>1299</v>
      </c>
    </row>
    <row r="187" spans="1:91">
      <c r="A187" t="s">
        <v>1245</v>
      </c>
      <c r="B187" t="s">
        <v>1246</v>
      </c>
      <c r="C187" t="s">
        <v>281</v>
      </c>
      <c r="D187" t="s">
        <v>54</v>
      </c>
      <c r="E187" t="s">
        <v>55</v>
      </c>
      <c r="F187" t="s">
        <v>132</v>
      </c>
      <c r="G187" t="s">
        <v>96</v>
      </c>
      <c r="H187" t="s">
        <v>1247</v>
      </c>
      <c r="J187" t="s">
        <v>74</v>
      </c>
      <c r="K187" t="s">
        <v>85</v>
      </c>
      <c r="L187">
        <v>3</v>
      </c>
      <c r="M187">
        <v>1</v>
      </c>
      <c r="N187">
        <v>6</v>
      </c>
      <c r="O187">
        <v>1</v>
      </c>
      <c r="P187">
        <v>5</v>
      </c>
      <c r="Q187">
        <v>5</v>
      </c>
      <c r="R187">
        <v>1</v>
      </c>
      <c r="BK187" s="5" t="s">
        <v>1299</v>
      </c>
    </row>
    <row r="188" spans="1:91">
      <c r="A188" t="s">
        <v>1254</v>
      </c>
      <c r="B188" t="s">
        <v>1255</v>
      </c>
      <c r="C188" t="s">
        <v>281</v>
      </c>
      <c r="D188" t="s">
        <v>54</v>
      </c>
      <c r="E188" t="s">
        <v>71</v>
      </c>
      <c r="F188" t="s">
        <v>116</v>
      </c>
      <c r="G188" t="s">
        <v>96</v>
      </c>
      <c r="H188" t="s">
        <v>1256</v>
      </c>
      <c r="J188" t="s">
        <v>59</v>
      </c>
      <c r="K188" t="s">
        <v>60</v>
      </c>
      <c r="L188">
        <v>4</v>
      </c>
      <c r="M188">
        <v>3</v>
      </c>
      <c r="N188">
        <v>5</v>
      </c>
      <c r="O188">
        <v>6</v>
      </c>
      <c r="P188">
        <v>5</v>
      </c>
      <c r="Q188">
        <v>4</v>
      </c>
      <c r="R188">
        <v>3</v>
      </c>
      <c r="V188">
        <v>5</v>
      </c>
      <c r="W188">
        <v>4</v>
      </c>
      <c r="X188">
        <v>4</v>
      </c>
      <c r="Y188">
        <v>4</v>
      </c>
      <c r="Z188">
        <v>6</v>
      </c>
      <c r="AA188">
        <v>6</v>
      </c>
      <c r="AB188">
        <v>6</v>
      </c>
      <c r="AC188">
        <v>5</v>
      </c>
      <c r="AD188">
        <v>5</v>
      </c>
      <c r="AE188" s="35">
        <v>5</v>
      </c>
      <c r="AF188">
        <v>2</v>
      </c>
      <c r="AG188">
        <v>4</v>
      </c>
      <c r="AH188">
        <v>5</v>
      </c>
      <c r="AI188">
        <v>6</v>
      </c>
      <c r="AJ188">
        <v>5</v>
      </c>
      <c r="AK188">
        <v>6</v>
      </c>
      <c r="AL188">
        <v>6</v>
      </c>
      <c r="AM188">
        <v>6</v>
      </c>
      <c r="AN188">
        <v>6</v>
      </c>
      <c r="AO188">
        <v>6</v>
      </c>
      <c r="AP188">
        <v>5</v>
      </c>
      <c r="AQ188">
        <v>5</v>
      </c>
      <c r="AR188">
        <v>5</v>
      </c>
      <c r="AS188">
        <v>5</v>
      </c>
      <c r="AT188">
        <v>2</v>
      </c>
      <c r="AU188">
        <v>5</v>
      </c>
      <c r="AV188">
        <v>6</v>
      </c>
      <c r="AW188">
        <v>5</v>
      </c>
      <c r="AX188" t="s">
        <v>1257</v>
      </c>
      <c r="AY188" t="s">
        <v>367</v>
      </c>
      <c r="AZ188" t="s">
        <v>1258</v>
      </c>
      <c r="BA188">
        <v>4</v>
      </c>
      <c r="BD188">
        <v>1</v>
      </c>
      <c r="BE188">
        <v>5</v>
      </c>
      <c r="BF188">
        <v>1</v>
      </c>
      <c r="BG188" t="s">
        <v>181</v>
      </c>
      <c r="BH188" t="s">
        <v>65</v>
      </c>
      <c r="BI188" s="1">
        <v>1.9328703703703702E-2</v>
      </c>
      <c r="BJ188" t="s">
        <v>92</v>
      </c>
      <c r="BK188" s="5" t="s">
        <v>1041</v>
      </c>
      <c r="CM188" t="s">
        <v>92</v>
      </c>
    </row>
    <row r="189" spans="1:91">
      <c r="A189" t="s">
        <v>1268</v>
      </c>
      <c r="B189" t="s">
        <v>1269</v>
      </c>
      <c r="C189" t="s">
        <v>281</v>
      </c>
      <c r="D189" t="s">
        <v>54</v>
      </c>
      <c r="E189" t="s">
        <v>144</v>
      </c>
      <c r="F189" t="s">
        <v>116</v>
      </c>
      <c r="G189" t="s">
        <v>72</v>
      </c>
      <c r="H189" t="s">
        <v>254</v>
      </c>
      <c r="J189" t="s">
        <v>59</v>
      </c>
      <c r="K189" t="s">
        <v>60</v>
      </c>
      <c r="L189">
        <v>1</v>
      </c>
      <c r="M189">
        <v>2</v>
      </c>
      <c r="N189">
        <v>2</v>
      </c>
      <c r="O189">
        <v>3</v>
      </c>
      <c r="P189">
        <v>2</v>
      </c>
      <c r="Q189">
        <v>3</v>
      </c>
      <c r="R189">
        <v>3</v>
      </c>
      <c r="V189">
        <v>3</v>
      </c>
      <c r="W189">
        <v>4</v>
      </c>
      <c r="X189">
        <v>3</v>
      </c>
      <c r="Y189">
        <v>2</v>
      </c>
      <c r="Z189">
        <v>5</v>
      </c>
      <c r="AA189">
        <v>5</v>
      </c>
      <c r="AB189">
        <v>4</v>
      </c>
      <c r="AC189">
        <v>5</v>
      </c>
      <c r="AD189">
        <v>0</v>
      </c>
      <c r="AE189" s="35">
        <v>5</v>
      </c>
      <c r="AF189">
        <v>0</v>
      </c>
      <c r="AG189">
        <v>6</v>
      </c>
      <c r="AH189">
        <v>5</v>
      </c>
      <c r="AI189">
        <v>5</v>
      </c>
      <c r="AJ189">
        <v>5</v>
      </c>
      <c r="AK189">
        <v>5</v>
      </c>
      <c r="AL189">
        <v>5</v>
      </c>
      <c r="AM189">
        <v>4</v>
      </c>
      <c r="AN189">
        <v>4</v>
      </c>
      <c r="AO189">
        <v>4</v>
      </c>
      <c r="AP189">
        <v>4</v>
      </c>
      <c r="AQ189">
        <v>3</v>
      </c>
      <c r="AR189">
        <v>4</v>
      </c>
      <c r="AS189">
        <v>2</v>
      </c>
      <c r="AT189">
        <v>4</v>
      </c>
      <c r="AU189">
        <v>2</v>
      </c>
      <c r="AV189">
        <v>6</v>
      </c>
      <c r="AW189">
        <v>5</v>
      </c>
      <c r="AX189" t="s">
        <v>1181</v>
      </c>
      <c r="AY189" t="s">
        <v>166</v>
      </c>
      <c r="AZ189" t="s">
        <v>1270</v>
      </c>
      <c r="BA189">
        <v>1</v>
      </c>
      <c r="BD189">
        <v>1</v>
      </c>
      <c r="BE189">
        <v>1</v>
      </c>
      <c r="BF189">
        <v>1</v>
      </c>
      <c r="BG189" t="s">
        <v>315</v>
      </c>
      <c r="BH189" t="s">
        <v>316</v>
      </c>
      <c r="BI189" s="1">
        <v>8.9467592592592585E-3</v>
      </c>
      <c r="BJ189" t="s">
        <v>1271</v>
      </c>
      <c r="BK189" s="5" t="s">
        <v>1042</v>
      </c>
      <c r="BS189" s="5" t="s">
        <v>1295</v>
      </c>
      <c r="CM189" t="s">
        <v>1272</v>
      </c>
    </row>
    <row r="190" spans="1:91">
      <c r="A190" t="s">
        <v>1284</v>
      </c>
      <c r="B190" t="s">
        <v>1285</v>
      </c>
      <c r="C190" t="s">
        <v>281</v>
      </c>
      <c r="D190" t="s">
        <v>54</v>
      </c>
      <c r="E190" t="s">
        <v>55</v>
      </c>
      <c r="F190" t="s">
        <v>56</v>
      </c>
      <c r="G190" t="s">
        <v>72</v>
      </c>
      <c r="H190" t="s">
        <v>254</v>
      </c>
      <c r="J190" t="s">
        <v>74</v>
      </c>
      <c r="K190" t="s">
        <v>60</v>
      </c>
      <c r="L190">
        <v>2</v>
      </c>
      <c r="M190">
        <v>2</v>
      </c>
      <c r="N190">
        <v>2</v>
      </c>
      <c r="O190">
        <v>3</v>
      </c>
      <c r="P190">
        <v>2</v>
      </c>
      <c r="Q190">
        <v>3</v>
      </c>
      <c r="R190">
        <v>3</v>
      </c>
      <c r="V190">
        <v>2</v>
      </c>
      <c r="W190">
        <v>5</v>
      </c>
      <c r="X190">
        <v>4</v>
      </c>
      <c r="Y190">
        <v>3</v>
      </c>
      <c r="Z190">
        <v>2</v>
      </c>
      <c r="AA190">
        <v>5</v>
      </c>
      <c r="AB190">
        <v>3</v>
      </c>
      <c r="AC190">
        <v>5</v>
      </c>
      <c r="AD190">
        <v>4</v>
      </c>
      <c r="AE190" s="35">
        <v>2</v>
      </c>
      <c r="AF190">
        <v>1</v>
      </c>
      <c r="AG190">
        <v>5</v>
      </c>
      <c r="AH190">
        <v>3</v>
      </c>
      <c r="AI190">
        <v>3</v>
      </c>
      <c r="AJ190">
        <v>2</v>
      </c>
      <c r="AK190">
        <v>5</v>
      </c>
      <c r="AL190">
        <v>3</v>
      </c>
      <c r="AM190">
        <v>2</v>
      </c>
      <c r="AN190">
        <v>2</v>
      </c>
      <c r="AO190">
        <v>2</v>
      </c>
      <c r="AP190">
        <v>3</v>
      </c>
      <c r="AQ190">
        <v>1</v>
      </c>
      <c r="AR190">
        <v>2</v>
      </c>
      <c r="AS190">
        <v>1</v>
      </c>
      <c r="AT190">
        <v>6</v>
      </c>
      <c r="AU190">
        <v>0</v>
      </c>
      <c r="AV190">
        <v>6</v>
      </c>
      <c r="AW190">
        <v>4</v>
      </c>
      <c r="AX190" t="s">
        <v>1212</v>
      </c>
      <c r="AY190" t="s">
        <v>270</v>
      </c>
      <c r="AZ190" t="s">
        <v>1275</v>
      </c>
      <c r="BA190">
        <v>2</v>
      </c>
      <c r="BD190">
        <v>1</v>
      </c>
      <c r="BE190">
        <v>5</v>
      </c>
      <c r="BF190">
        <v>1</v>
      </c>
      <c r="BG190" t="s">
        <v>307</v>
      </c>
      <c r="BH190" t="s">
        <v>308</v>
      </c>
      <c r="BI190" s="1">
        <v>7.789351851851852E-3</v>
      </c>
      <c r="BJ190" t="s">
        <v>1286</v>
      </c>
      <c r="BK190" s="5" t="s">
        <v>1042</v>
      </c>
      <c r="BS190" s="5" t="s">
        <v>1295</v>
      </c>
    </row>
    <row r="191" spans="1:91">
      <c r="A191" t="s">
        <v>1170</v>
      </c>
      <c r="B191" t="s">
        <v>1171</v>
      </c>
      <c r="C191" t="s">
        <v>562</v>
      </c>
      <c r="D191" t="s">
        <v>54</v>
      </c>
      <c r="E191" t="s">
        <v>71</v>
      </c>
      <c r="F191" t="s">
        <v>222</v>
      </c>
      <c r="G191" t="s">
        <v>96</v>
      </c>
      <c r="H191" t="s">
        <v>1172</v>
      </c>
      <c r="J191" t="s">
        <v>59</v>
      </c>
      <c r="K191" t="s">
        <v>60</v>
      </c>
      <c r="L191">
        <v>0</v>
      </c>
      <c r="M191">
        <v>1</v>
      </c>
      <c r="N191">
        <v>0</v>
      </c>
      <c r="O191">
        <v>3</v>
      </c>
      <c r="P191">
        <v>0</v>
      </c>
      <c r="Q191">
        <v>5</v>
      </c>
      <c r="R191">
        <v>4</v>
      </c>
      <c r="BK191" s="5" t="s">
        <v>1299</v>
      </c>
    </row>
    <row r="192" spans="1:91">
      <c r="A192" t="s">
        <v>1179</v>
      </c>
      <c r="B192" t="s">
        <v>1180</v>
      </c>
      <c r="C192" t="s">
        <v>562</v>
      </c>
      <c r="D192" t="s">
        <v>54</v>
      </c>
      <c r="E192" t="s">
        <v>144</v>
      </c>
      <c r="F192" t="s">
        <v>116</v>
      </c>
      <c r="G192" t="s">
        <v>96</v>
      </c>
      <c r="H192" t="s">
        <v>383</v>
      </c>
      <c r="J192" t="s">
        <v>59</v>
      </c>
      <c r="K192" t="s">
        <v>60</v>
      </c>
      <c r="L192">
        <v>3</v>
      </c>
      <c r="M192">
        <v>4</v>
      </c>
      <c r="N192">
        <v>3</v>
      </c>
      <c r="O192">
        <v>2</v>
      </c>
      <c r="P192">
        <v>4</v>
      </c>
      <c r="Q192">
        <v>5</v>
      </c>
      <c r="R192">
        <v>4</v>
      </c>
      <c r="V192">
        <v>2</v>
      </c>
      <c r="W192">
        <v>5</v>
      </c>
      <c r="X192">
        <v>2</v>
      </c>
      <c r="Y192">
        <v>2</v>
      </c>
      <c r="Z192">
        <v>2</v>
      </c>
      <c r="AA192">
        <v>4</v>
      </c>
      <c r="AB192">
        <v>1</v>
      </c>
      <c r="AC192">
        <v>5</v>
      </c>
      <c r="AD192">
        <v>3</v>
      </c>
      <c r="AE192" s="35">
        <v>4</v>
      </c>
      <c r="AF192">
        <v>4</v>
      </c>
      <c r="AG192">
        <v>2</v>
      </c>
      <c r="AH192">
        <v>2</v>
      </c>
      <c r="AI192">
        <v>4</v>
      </c>
      <c r="AJ192">
        <v>2</v>
      </c>
      <c r="AK192">
        <v>5</v>
      </c>
      <c r="AL192">
        <v>5</v>
      </c>
      <c r="AM192">
        <v>4</v>
      </c>
      <c r="AN192">
        <v>4</v>
      </c>
      <c r="AO192">
        <v>3</v>
      </c>
      <c r="AP192">
        <v>2</v>
      </c>
      <c r="AQ192">
        <v>4</v>
      </c>
      <c r="AR192">
        <v>4</v>
      </c>
      <c r="AS192">
        <v>2</v>
      </c>
      <c r="AT192">
        <v>4</v>
      </c>
      <c r="AU192">
        <v>5</v>
      </c>
      <c r="AV192">
        <v>6</v>
      </c>
      <c r="AW192">
        <v>4</v>
      </c>
      <c r="AX192" t="s">
        <v>1181</v>
      </c>
      <c r="AY192" t="s">
        <v>139</v>
      </c>
      <c r="AZ192" t="s">
        <v>1182</v>
      </c>
      <c r="BA192">
        <v>1</v>
      </c>
      <c r="BD192">
        <v>1</v>
      </c>
      <c r="BE192">
        <v>3</v>
      </c>
      <c r="BF192">
        <v>1</v>
      </c>
      <c r="BG192" t="s">
        <v>315</v>
      </c>
      <c r="BH192" t="s">
        <v>316</v>
      </c>
      <c r="BI192" s="1">
        <v>9.6527777777777775E-3</v>
      </c>
      <c r="BJ192" t="s">
        <v>1183</v>
      </c>
      <c r="BK192" s="5" t="s">
        <v>1042</v>
      </c>
      <c r="BS192" s="5" t="s">
        <v>1296</v>
      </c>
      <c r="BT192" s="5" t="s">
        <v>1297</v>
      </c>
    </row>
    <row r="193" spans="1:91">
      <c r="A193" t="s">
        <v>1196</v>
      </c>
      <c r="B193" t="s">
        <v>1197</v>
      </c>
      <c r="C193" t="s">
        <v>562</v>
      </c>
      <c r="D193" t="s">
        <v>54</v>
      </c>
      <c r="E193" t="s">
        <v>71</v>
      </c>
      <c r="F193" t="s">
        <v>116</v>
      </c>
      <c r="G193" t="s">
        <v>96</v>
      </c>
      <c r="H193" t="s">
        <v>58</v>
      </c>
      <c r="J193" t="s">
        <v>59</v>
      </c>
      <c r="K193" t="s">
        <v>60</v>
      </c>
      <c r="L193">
        <v>1</v>
      </c>
      <c r="M193">
        <v>3</v>
      </c>
      <c r="N193">
        <v>3</v>
      </c>
      <c r="O193">
        <v>1</v>
      </c>
      <c r="P193">
        <v>3</v>
      </c>
      <c r="Q193">
        <v>3</v>
      </c>
      <c r="R193">
        <v>3</v>
      </c>
      <c r="V193">
        <v>5</v>
      </c>
      <c r="W193">
        <v>6</v>
      </c>
      <c r="X193">
        <v>3</v>
      </c>
      <c r="Y193">
        <v>1</v>
      </c>
      <c r="Z193">
        <v>4</v>
      </c>
      <c r="AA193">
        <v>5</v>
      </c>
      <c r="AB193">
        <v>4</v>
      </c>
      <c r="AC193">
        <v>4</v>
      </c>
      <c r="AD193">
        <v>0</v>
      </c>
      <c r="AE193" s="35">
        <v>5</v>
      </c>
      <c r="AF193">
        <v>3</v>
      </c>
      <c r="AG193">
        <v>3</v>
      </c>
      <c r="AH193">
        <v>3</v>
      </c>
      <c r="AI193">
        <v>3</v>
      </c>
      <c r="AJ193">
        <v>5</v>
      </c>
      <c r="AK193">
        <v>6</v>
      </c>
      <c r="AL193">
        <v>5</v>
      </c>
      <c r="AM193">
        <v>5</v>
      </c>
      <c r="AN193">
        <v>5</v>
      </c>
      <c r="AO193">
        <v>5</v>
      </c>
      <c r="AP193">
        <v>3</v>
      </c>
      <c r="AQ193">
        <v>3</v>
      </c>
      <c r="AR193">
        <v>5</v>
      </c>
      <c r="AS193">
        <v>1</v>
      </c>
      <c r="AT193">
        <v>5</v>
      </c>
      <c r="AU193">
        <v>3</v>
      </c>
      <c r="AV193">
        <v>6</v>
      </c>
      <c r="AW193">
        <v>5</v>
      </c>
      <c r="AX193" t="s">
        <v>1181</v>
      </c>
      <c r="AY193" t="s">
        <v>473</v>
      </c>
      <c r="AZ193" t="s">
        <v>1198</v>
      </c>
      <c r="BA193">
        <v>0</v>
      </c>
      <c r="BD193">
        <v>1</v>
      </c>
      <c r="BE193">
        <v>1</v>
      </c>
      <c r="BF193">
        <v>1</v>
      </c>
      <c r="BG193" t="s">
        <v>1199</v>
      </c>
      <c r="BH193" t="s">
        <v>316</v>
      </c>
      <c r="BI193" s="1">
        <v>7.9282407407407409E-3</v>
      </c>
      <c r="BJ193" t="s">
        <v>1200</v>
      </c>
      <c r="BK193" s="5" t="s">
        <v>1042</v>
      </c>
      <c r="BS193" s="5" t="s">
        <v>1295</v>
      </c>
    </row>
    <row r="194" spans="1:91">
      <c r="A194" t="s">
        <v>1208</v>
      </c>
      <c r="B194" t="s">
        <v>1209</v>
      </c>
      <c r="C194" t="s">
        <v>562</v>
      </c>
      <c r="D194" t="s">
        <v>54</v>
      </c>
      <c r="E194" t="s">
        <v>55</v>
      </c>
      <c r="F194" t="s">
        <v>56</v>
      </c>
      <c r="G194" t="s">
        <v>72</v>
      </c>
      <c r="H194" t="s">
        <v>254</v>
      </c>
      <c r="J194" t="s">
        <v>59</v>
      </c>
      <c r="K194" t="s">
        <v>60</v>
      </c>
      <c r="L194">
        <v>3</v>
      </c>
      <c r="M194">
        <v>1</v>
      </c>
      <c r="N194">
        <v>4</v>
      </c>
      <c r="O194">
        <v>2</v>
      </c>
      <c r="P194">
        <v>5</v>
      </c>
      <c r="Q194">
        <v>4</v>
      </c>
      <c r="R194">
        <v>3</v>
      </c>
      <c r="BK194" s="5" t="s">
        <v>1299</v>
      </c>
    </row>
    <row r="195" spans="1:91">
      <c r="A195" t="s">
        <v>1217</v>
      </c>
      <c r="B195" t="s">
        <v>1218</v>
      </c>
      <c r="C195" t="s">
        <v>562</v>
      </c>
      <c r="D195" t="s">
        <v>70</v>
      </c>
      <c r="E195" t="s">
        <v>55</v>
      </c>
      <c r="F195" t="s">
        <v>56</v>
      </c>
      <c r="G195" t="s">
        <v>72</v>
      </c>
      <c r="H195" t="s">
        <v>780</v>
      </c>
      <c r="J195" t="s">
        <v>74</v>
      </c>
      <c r="K195" t="s">
        <v>60</v>
      </c>
      <c r="L195">
        <v>1</v>
      </c>
      <c r="M195">
        <v>2</v>
      </c>
      <c r="N195">
        <v>1</v>
      </c>
      <c r="O195">
        <v>2</v>
      </c>
      <c r="P195">
        <v>2</v>
      </c>
      <c r="Q195">
        <v>3</v>
      </c>
      <c r="R195">
        <v>2</v>
      </c>
      <c r="V195">
        <v>2</v>
      </c>
      <c r="W195">
        <v>4</v>
      </c>
      <c r="X195">
        <v>4</v>
      </c>
      <c r="Y195">
        <v>0</v>
      </c>
      <c r="Z195">
        <v>3</v>
      </c>
      <c r="AA195">
        <v>4</v>
      </c>
      <c r="AB195">
        <v>4</v>
      </c>
      <c r="AC195">
        <v>6</v>
      </c>
      <c r="AD195">
        <v>3</v>
      </c>
      <c r="AE195" s="35">
        <v>3</v>
      </c>
      <c r="AF195">
        <v>2</v>
      </c>
      <c r="AG195">
        <v>4</v>
      </c>
      <c r="AH195">
        <v>4</v>
      </c>
      <c r="AI195">
        <v>4</v>
      </c>
      <c r="AJ195">
        <v>4</v>
      </c>
      <c r="AK195">
        <v>4</v>
      </c>
      <c r="AL195">
        <v>2</v>
      </c>
      <c r="AM195">
        <v>1</v>
      </c>
      <c r="AN195">
        <v>3</v>
      </c>
      <c r="AO195">
        <v>3</v>
      </c>
      <c r="AP195">
        <v>6</v>
      </c>
      <c r="AQ195">
        <v>0</v>
      </c>
      <c r="AR195">
        <v>3</v>
      </c>
      <c r="AS195">
        <v>0</v>
      </c>
      <c r="AT195">
        <v>5</v>
      </c>
      <c r="AU195">
        <v>0</v>
      </c>
      <c r="AV195">
        <v>6</v>
      </c>
      <c r="AW195">
        <v>3</v>
      </c>
      <c r="AX195" t="s">
        <v>1219</v>
      </c>
      <c r="AY195" t="s">
        <v>166</v>
      </c>
      <c r="AZ195" t="s">
        <v>1220</v>
      </c>
      <c r="BA195">
        <v>1</v>
      </c>
      <c r="BD195">
        <v>2</v>
      </c>
      <c r="BE195">
        <v>5</v>
      </c>
      <c r="BF195">
        <v>2</v>
      </c>
      <c r="BG195" t="s">
        <v>1221</v>
      </c>
      <c r="BH195" t="s">
        <v>1222</v>
      </c>
      <c r="BI195" s="1">
        <v>5.4166666666666669E-3</v>
      </c>
      <c r="BJ195" t="s">
        <v>1223</v>
      </c>
      <c r="BK195" s="5" t="s">
        <v>1042</v>
      </c>
      <c r="BS195" s="5" t="s">
        <v>1293</v>
      </c>
      <c r="BT195" s="5" t="s">
        <v>1298</v>
      </c>
      <c r="CM195" t="s">
        <v>1224</v>
      </c>
    </row>
    <row r="196" spans="1:91">
      <c r="A196" t="s">
        <v>1234</v>
      </c>
      <c r="B196" t="s">
        <v>1235</v>
      </c>
      <c r="C196" t="s">
        <v>562</v>
      </c>
      <c r="D196" t="s">
        <v>54</v>
      </c>
      <c r="E196" t="s">
        <v>71</v>
      </c>
      <c r="F196" t="s">
        <v>116</v>
      </c>
      <c r="G196" t="s">
        <v>96</v>
      </c>
      <c r="H196" t="s">
        <v>666</v>
      </c>
      <c r="J196" t="s">
        <v>59</v>
      </c>
      <c r="K196" t="s">
        <v>98</v>
      </c>
      <c r="L196">
        <v>2</v>
      </c>
      <c r="M196">
        <v>5</v>
      </c>
      <c r="N196">
        <v>5</v>
      </c>
      <c r="O196">
        <v>3</v>
      </c>
      <c r="P196">
        <v>5</v>
      </c>
      <c r="Q196">
        <v>5</v>
      </c>
      <c r="R196">
        <v>4</v>
      </c>
      <c r="BK196" s="5" t="s">
        <v>1299</v>
      </c>
    </row>
    <row r="197" spans="1:91">
      <c r="A197" t="s">
        <v>1243</v>
      </c>
      <c r="B197" t="s">
        <v>1244</v>
      </c>
      <c r="C197" t="s">
        <v>562</v>
      </c>
      <c r="D197" t="s">
        <v>54</v>
      </c>
      <c r="E197" t="s">
        <v>71</v>
      </c>
      <c r="F197" t="s">
        <v>116</v>
      </c>
      <c r="G197" t="s">
        <v>57</v>
      </c>
      <c r="H197" t="s">
        <v>254</v>
      </c>
      <c r="J197" t="s">
        <v>74</v>
      </c>
      <c r="K197" t="s">
        <v>60</v>
      </c>
      <c r="L197">
        <v>3</v>
      </c>
      <c r="M197">
        <v>1</v>
      </c>
      <c r="N197">
        <v>3</v>
      </c>
      <c r="O197">
        <v>1</v>
      </c>
      <c r="P197">
        <v>1</v>
      </c>
      <c r="Q197">
        <v>3</v>
      </c>
      <c r="R197">
        <v>4</v>
      </c>
      <c r="BK197" s="5" t="s">
        <v>1299</v>
      </c>
    </row>
    <row r="198" spans="1:91">
      <c r="A198" t="s">
        <v>1252</v>
      </c>
      <c r="B198" t="s">
        <v>1253</v>
      </c>
      <c r="C198" t="s">
        <v>562</v>
      </c>
      <c r="D198" t="s">
        <v>54</v>
      </c>
      <c r="E198" t="s">
        <v>71</v>
      </c>
      <c r="F198" t="s">
        <v>116</v>
      </c>
      <c r="G198" t="s">
        <v>347</v>
      </c>
      <c r="H198" t="s">
        <v>204</v>
      </c>
      <c r="J198" t="s">
        <v>59</v>
      </c>
      <c r="K198" t="s">
        <v>60</v>
      </c>
      <c r="L198">
        <v>1</v>
      </c>
      <c r="M198">
        <v>3</v>
      </c>
      <c r="N198">
        <v>0</v>
      </c>
      <c r="O198">
        <v>4</v>
      </c>
      <c r="P198">
        <v>1</v>
      </c>
      <c r="Q198">
        <v>3</v>
      </c>
      <c r="R198">
        <v>4</v>
      </c>
      <c r="BK198" s="5" t="s">
        <v>1299</v>
      </c>
    </row>
    <row r="199" spans="1:91">
      <c r="A199" t="s">
        <v>1262</v>
      </c>
      <c r="B199" t="s">
        <v>607</v>
      </c>
      <c r="C199" t="s">
        <v>562</v>
      </c>
      <c r="D199" t="s">
        <v>54</v>
      </c>
      <c r="E199" t="s">
        <v>71</v>
      </c>
      <c r="F199" t="s">
        <v>116</v>
      </c>
      <c r="G199" t="s">
        <v>72</v>
      </c>
      <c r="H199" t="s">
        <v>608</v>
      </c>
      <c r="J199" t="s">
        <v>74</v>
      </c>
      <c r="K199" t="s">
        <v>60</v>
      </c>
      <c r="L199">
        <v>2</v>
      </c>
      <c r="M199">
        <v>4</v>
      </c>
      <c r="N199">
        <v>2</v>
      </c>
      <c r="O199">
        <v>2</v>
      </c>
      <c r="P199">
        <v>5</v>
      </c>
      <c r="Q199">
        <v>4</v>
      </c>
      <c r="R199">
        <v>5</v>
      </c>
      <c r="V199">
        <v>6</v>
      </c>
      <c r="W199">
        <v>6</v>
      </c>
      <c r="X199">
        <v>2</v>
      </c>
      <c r="Y199">
        <v>2</v>
      </c>
      <c r="Z199">
        <v>6</v>
      </c>
      <c r="AA199">
        <v>6</v>
      </c>
      <c r="AB199">
        <v>6</v>
      </c>
      <c r="AC199">
        <v>6</v>
      </c>
      <c r="AD199">
        <v>6</v>
      </c>
      <c r="AE199" s="35">
        <v>6</v>
      </c>
      <c r="AF199">
        <v>1</v>
      </c>
      <c r="AG199">
        <v>5</v>
      </c>
      <c r="AH199">
        <v>6</v>
      </c>
      <c r="AI199">
        <v>6</v>
      </c>
      <c r="AJ199">
        <v>6</v>
      </c>
      <c r="AK199">
        <v>6</v>
      </c>
      <c r="AL199">
        <v>6</v>
      </c>
      <c r="AM199">
        <v>6</v>
      </c>
      <c r="AN199">
        <v>6</v>
      </c>
      <c r="AO199">
        <v>6</v>
      </c>
      <c r="AP199">
        <v>6</v>
      </c>
      <c r="AQ199">
        <v>6</v>
      </c>
      <c r="AR199">
        <v>6</v>
      </c>
      <c r="AS199">
        <v>6</v>
      </c>
      <c r="AT199">
        <v>2</v>
      </c>
      <c r="AU199">
        <v>4</v>
      </c>
      <c r="AV199">
        <v>6</v>
      </c>
      <c r="AW199">
        <v>6</v>
      </c>
      <c r="AX199" t="s">
        <v>1181</v>
      </c>
      <c r="AY199" t="s">
        <v>1263</v>
      </c>
      <c r="AZ199" t="s">
        <v>1264</v>
      </c>
      <c r="BA199">
        <v>0</v>
      </c>
      <c r="BD199">
        <v>1</v>
      </c>
      <c r="BE199">
        <v>2</v>
      </c>
      <c r="BF199">
        <v>1</v>
      </c>
      <c r="BG199" t="s">
        <v>1265</v>
      </c>
      <c r="BH199" t="s">
        <v>316</v>
      </c>
      <c r="BI199" s="1">
        <v>8.7962962962962968E-3</v>
      </c>
      <c r="BJ199" t="s">
        <v>1266</v>
      </c>
      <c r="BK199" s="5" t="s">
        <v>736</v>
      </c>
      <c r="BL199" s="5" t="s">
        <v>1300</v>
      </c>
      <c r="CM199" t="s">
        <v>1267</v>
      </c>
    </row>
    <row r="200" spans="1:91">
      <c r="A200" t="s">
        <v>1278</v>
      </c>
      <c r="B200" t="s">
        <v>1279</v>
      </c>
      <c r="C200" t="s">
        <v>562</v>
      </c>
      <c r="D200" t="s">
        <v>54</v>
      </c>
      <c r="E200" t="s">
        <v>55</v>
      </c>
      <c r="F200" t="s">
        <v>132</v>
      </c>
      <c r="G200" t="s">
        <v>72</v>
      </c>
      <c r="H200" t="s">
        <v>1280</v>
      </c>
      <c r="J200" t="s">
        <v>59</v>
      </c>
      <c r="K200" t="s">
        <v>60</v>
      </c>
      <c r="L200">
        <v>1</v>
      </c>
      <c r="M200">
        <v>3</v>
      </c>
      <c r="N200">
        <v>3</v>
      </c>
      <c r="O200">
        <v>3</v>
      </c>
      <c r="P200">
        <v>5</v>
      </c>
      <c r="Q200">
        <v>5</v>
      </c>
      <c r="R200">
        <v>5</v>
      </c>
      <c r="V200">
        <v>0</v>
      </c>
      <c r="W200">
        <v>0</v>
      </c>
      <c r="X200">
        <v>6</v>
      </c>
      <c r="Y200">
        <v>0</v>
      </c>
      <c r="Z200">
        <v>0</v>
      </c>
      <c r="AA200">
        <v>0</v>
      </c>
      <c r="AB200">
        <v>0</v>
      </c>
      <c r="AC200">
        <v>0</v>
      </c>
      <c r="AD200">
        <v>0</v>
      </c>
      <c r="AE200" s="35">
        <v>0</v>
      </c>
      <c r="AF200">
        <v>6</v>
      </c>
      <c r="AG200">
        <v>0</v>
      </c>
      <c r="AH200">
        <v>0</v>
      </c>
      <c r="AI200">
        <v>0</v>
      </c>
      <c r="AJ200">
        <v>0</v>
      </c>
      <c r="AK200">
        <v>4</v>
      </c>
      <c r="AL200">
        <v>0</v>
      </c>
      <c r="AM200">
        <v>0</v>
      </c>
      <c r="AN200">
        <v>0</v>
      </c>
      <c r="AO200">
        <v>0</v>
      </c>
      <c r="AP200">
        <v>3</v>
      </c>
      <c r="AQ200">
        <v>0</v>
      </c>
      <c r="AR200">
        <v>0</v>
      </c>
      <c r="AS200">
        <v>0</v>
      </c>
      <c r="AT200">
        <v>6</v>
      </c>
      <c r="AU200">
        <v>0</v>
      </c>
      <c r="AV200">
        <v>6</v>
      </c>
      <c r="AW200">
        <v>0</v>
      </c>
      <c r="AX200" t="s">
        <v>1167</v>
      </c>
      <c r="AY200" t="s">
        <v>335</v>
      </c>
      <c r="AZ200" t="s">
        <v>1281</v>
      </c>
      <c r="BA200">
        <v>0</v>
      </c>
      <c r="BD200">
        <v>4</v>
      </c>
      <c r="BE200">
        <v>5</v>
      </c>
      <c r="BF200">
        <v>3</v>
      </c>
      <c r="BG200" t="s">
        <v>1204</v>
      </c>
      <c r="BH200" t="s">
        <v>1168</v>
      </c>
      <c r="BI200" s="1">
        <v>7.2453703703703708E-3</v>
      </c>
      <c r="BJ200" t="s">
        <v>1282</v>
      </c>
      <c r="BK200" s="5" t="s">
        <v>1042</v>
      </c>
      <c r="BS200" s="5" t="s">
        <v>1296</v>
      </c>
      <c r="BT200" s="5" t="s">
        <v>1301</v>
      </c>
      <c r="CM200" t="s">
        <v>1283</v>
      </c>
    </row>
    <row r="201" spans="1:91">
      <c r="A201" t="s">
        <v>1288</v>
      </c>
      <c r="B201" t="s">
        <v>1289</v>
      </c>
      <c r="C201" t="s">
        <v>562</v>
      </c>
      <c r="D201" t="s">
        <v>54</v>
      </c>
      <c r="E201" t="s">
        <v>55</v>
      </c>
      <c r="F201" t="s">
        <v>132</v>
      </c>
      <c r="G201" t="s">
        <v>96</v>
      </c>
      <c r="H201" t="s">
        <v>658</v>
      </c>
      <c r="J201" t="s">
        <v>74</v>
      </c>
      <c r="K201" t="s">
        <v>444</v>
      </c>
      <c r="L201">
        <v>2</v>
      </c>
      <c r="M201">
        <v>3</v>
      </c>
      <c r="N201">
        <v>4</v>
      </c>
      <c r="O201">
        <v>2</v>
      </c>
      <c r="P201">
        <v>5</v>
      </c>
      <c r="Q201">
        <v>2</v>
      </c>
      <c r="R201">
        <v>4</v>
      </c>
      <c r="BK201" s="5" t="s">
        <v>1299</v>
      </c>
    </row>
    <row r="202" spans="1:91">
      <c r="A202" t="s">
        <v>1177</v>
      </c>
      <c r="B202" t="s">
        <v>1178</v>
      </c>
      <c r="C202" t="s">
        <v>802</v>
      </c>
      <c r="D202" t="s">
        <v>54</v>
      </c>
      <c r="E202" t="s">
        <v>144</v>
      </c>
      <c r="F202" t="s">
        <v>116</v>
      </c>
      <c r="G202" t="s">
        <v>124</v>
      </c>
      <c r="H202" t="s">
        <v>58</v>
      </c>
      <c r="J202" t="s">
        <v>59</v>
      </c>
      <c r="K202" t="s">
        <v>60</v>
      </c>
      <c r="L202">
        <v>3</v>
      </c>
      <c r="M202">
        <v>5</v>
      </c>
      <c r="N202">
        <v>5</v>
      </c>
      <c r="O202">
        <v>4</v>
      </c>
      <c r="P202">
        <v>5</v>
      </c>
      <c r="Q202">
        <v>5</v>
      </c>
      <c r="R202">
        <v>4</v>
      </c>
      <c r="BK202" s="5" t="s">
        <v>1299</v>
      </c>
    </row>
    <row r="203" spans="1:91">
      <c r="A203" t="s">
        <v>1187</v>
      </c>
      <c r="B203" t="s">
        <v>1188</v>
      </c>
      <c r="C203" t="s">
        <v>802</v>
      </c>
      <c r="D203" t="s">
        <v>54</v>
      </c>
      <c r="E203" t="s">
        <v>71</v>
      </c>
      <c r="F203" t="s">
        <v>116</v>
      </c>
      <c r="G203" t="s">
        <v>72</v>
      </c>
      <c r="H203" t="s">
        <v>1189</v>
      </c>
      <c r="J203" t="s">
        <v>59</v>
      </c>
      <c r="K203" t="s">
        <v>98</v>
      </c>
      <c r="L203">
        <v>1</v>
      </c>
      <c r="M203">
        <v>2</v>
      </c>
      <c r="N203">
        <v>1</v>
      </c>
      <c r="O203">
        <v>2</v>
      </c>
      <c r="P203">
        <v>5</v>
      </c>
      <c r="Q203">
        <v>5</v>
      </c>
      <c r="R203">
        <v>1</v>
      </c>
      <c r="V203">
        <v>1</v>
      </c>
      <c r="W203">
        <v>1</v>
      </c>
      <c r="X203">
        <v>3</v>
      </c>
      <c r="Y203">
        <v>4</v>
      </c>
      <c r="Z203">
        <v>1</v>
      </c>
      <c r="AA203">
        <v>4</v>
      </c>
      <c r="AB203">
        <v>1</v>
      </c>
      <c r="AC203">
        <v>4</v>
      </c>
      <c r="AD203">
        <v>1</v>
      </c>
      <c r="AE203" s="35">
        <v>1</v>
      </c>
      <c r="AF203">
        <v>5</v>
      </c>
      <c r="AG203">
        <v>1</v>
      </c>
      <c r="AH203">
        <v>0</v>
      </c>
      <c r="AI203">
        <v>1</v>
      </c>
      <c r="AJ203">
        <v>1</v>
      </c>
      <c r="AK203">
        <v>5</v>
      </c>
      <c r="AL203">
        <v>1</v>
      </c>
      <c r="AM203">
        <v>1</v>
      </c>
      <c r="AN203">
        <v>1</v>
      </c>
      <c r="AO203">
        <v>1</v>
      </c>
      <c r="AP203">
        <v>1</v>
      </c>
      <c r="AQ203">
        <v>1</v>
      </c>
      <c r="AR203">
        <v>5</v>
      </c>
      <c r="AS203">
        <v>1</v>
      </c>
      <c r="AT203">
        <v>5</v>
      </c>
      <c r="AU203">
        <v>1</v>
      </c>
      <c r="AV203">
        <v>6</v>
      </c>
      <c r="AW203">
        <v>1</v>
      </c>
      <c r="AX203" t="s">
        <v>1190</v>
      </c>
      <c r="AY203" t="s">
        <v>166</v>
      </c>
      <c r="AZ203" t="s">
        <v>1191</v>
      </c>
      <c r="BA203">
        <v>0</v>
      </c>
      <c r="BD203">
        <v>2</v>
      </c>
      <c r="BE203">
        <v>5</v>
      </c>
      <c r="BF203">
        <v>2</v>
      </c>
      <c r="BG203" t="s">
        <v>1192</v>
      </c>
      <c r="BH203" t="s">
        <v>1193</v>
      </c>
      <c r="BI203" s="1">
        <v>6.6666666666666671E-3</v>
      </c>
      <c r="BJ203" t="s">
        <v>1194</v>
      </c>
      <c r="BK203" s="5" t="s">
        <v>1042</v>
      </c>
      <c r="BS203" s="5" t="s">
        <v>1296</v>
      </c>
      <c r="CM203" t="s">
        <v>1195</v>
      </c>
    </row>
    <row r="204" spans="1:91">
      <c r="A204" t="s">
        <v>1206</v>
      </c>
      <c r="B204" t="s">
        <v>1207</v>
      </c>
      <c r="C204" t="s">
        <v>802</v>
      </c>
      <c r="D204" t="s">
        <v>54</v>
      </c>
      <c r="E204" t="s">
        <v>82</v>
      </c>
      <c r="F204" t="s">
        <v>116</v>
      </c>
      <c r="G204" t="s">
        <v>347</v>
      </c>
      <c r="H204" t="s">
        <v>133</v>
      </c>
      <c r="J204" t="s">
        <v>59</v>
      </c>
      <c r="K204" t="s">
        <v>60</v>
      </c>
      <c r="L204">
        <v>1</v>
      </c>
      <c r="M204">
        <v>3</v>
      </c>
      <c r="N204">
        <v>3</v>
      </c>
      <c r="O204">
        <v>2</v>
      </c>
      <c r="P204">
        <v>0</v>
      </c>
      <c r="Q204">
        <v>3</v>
      </c>
      <c r="R204">
        <v>1</v>
      </c>
      <c r="BK204" s="5" t="s">
        <v>1299</v>
      </c>
    </row>
    <row r="205" spans="1:91">
      <c r="A205" t="s">
        <v>1215</v>
      </c>
      <c r="B205" t="s">
        <v>1216</v>
      </c>
      <c r="C205" t="s">
        <v>802</v>
      </c>
      <c r="D205" t="s">
        <v>81</v>
      </c>
      <c r="E205" t="s">
        <v>55</v>
      </c>
      <c r="F205" t="s">
        <v>132</v>
      </c>
      <c r="G205" t="s">
        <v>96</v>
      </c>
      <c r="H205" t="s">
        <v>125</v>
      </c>
      <c r="J205" t="s">
        <v>74</v>
      </c>
      <c r="K205" t="s">
        <v>60</v>
      </c>
      <c r="L205">
        <v>2</v>
      </c>
      <c r="M205">
        <v>1</v>
      </c>
      <c r="N205">
        <v>4</v>
      </c>
      <c r="O205">
        <v>3</v>
      </c>
      <c r="P205">
        <v>4</v>
      </c>
      <c r="Q205">
        <v>4</v>
      </c>
      <c r="R205">
        <v>4</v>
      </c>
      <c r="BK205" s="5" t="s">
        <v>1299</v>
      </c>
    </row>
    <row r="206" spans="1:91">
      <c r="A206" t="s">
        <v>1230</v>
      </c>
      <c r="B206" t="s">
        <v>1231</v>
      </c>
      <c r="C206" t="s">
        <v>802</v>
      </c>
      <c r="D206" t="s">
        <v>54</v>
      </c>
      <c r="E206" t="s">
        <v>144</v>
      </c>
      <c r="F206" t="s">
        <v>116</v>
      </c>
      <c r="G206" t="s">
        <v>72</v>
      </c>
      <c r="H206" t="s">
        <v>260</v>
      </c>
      <c r="J206" t="s">
        <v>493</v>
      </c>
      <c r="K206" t="s">
        <v>444</v>
      </c>
      <c r="L206">
        <v>4</v>
      </c>
      <c r="M206">
        <v>2</v>
      </c>
      <c r="N206">
        <v>3</v>
      </c>
      <c r="O206">
        <v>2</v>
      </c>
      <c r="P206">
        <v>4</v>
      </c>
      <c r="Q206">
        <v>5</v>
      </c>
      <c r="R206">
        <v>4</v>
      </c>
      <c r="V206">
        <v>4</v>
      </c>
      <c r="W206">
        <v>4</v>
      </c>
      <c r="X206">
        <v>3</v>
      </c>
      <c r="Y206">
        <v>5</v>
      </c>
      <c r="Z206">
        <v>3</v>
      </c>
      <c r="AA206">
        <v>6</v>
      </c>
      <c r="AB206">
        <v>4</v>
      </c>
      <c r="AC206">
        <v>6</v>
      </c>
      <c r="AD206">
        <v>2</v>
      </c>
      <c r="AE206" s="35">
        <v>5</v>
      </c>
      <c r="AF206">
        <v>3</v>
      </c>
      <c r="AG206">
        <v>3</v>
      </c>
      <c r="AH206">
        <v>5</v>
      </c>
      <c r="AI206">
        <v>6</v>
      </c>
      <c r="AJ206">
        <v>4</v>
      </c>
      <c r="AK206">
        <v>6</v>
      </c>
      <c r="AL206">
        <v>4</v>
      </c>
      <c r="AM206">
        <v>5</v>
      </c>
      <c r="AN206">
        <v>5</v>
      </c>
      <c r="AO206">
        <v>5</v>
      </c>
      <c r="AP206">
        <v>5</v>
      </c>
      <c r="AQ206">
        <v>4</v>
      </c>
      <c r="AR206">
        <v>5</v>
      </c>
      <c r="AS206">
        <v>4</v>
      </c>
      <c r="AT206">
        <v>3</v>
      </c>
      <c r="AU206">
        <v>1</v>
      </c>
      <c r="AV206">
        <v>6</v>
      </c>
      <c r="AW206">
        <v>4</v>
      </c>
      <c r="AX206" t="s">
        <v>1167</v>
      </c>
      <c r="AY206" t="s">
        <v>552</v>
      </c>
      <c r="AZ206" t="s">
        <v>1232</v>
      </c>
      <c r="BA206">
        <v>2</v>
      </c>
      <c r="BD206">
        <v>1</v>
      </c>
      <c r="BE206">
        <v>2</v>
      </c>
      <c r="BF206">
        <v>1</v>
      </c>
      <c r="BG206" t="s">
        <v>369</v>
      </c>
      <c r="BH206" t="s">
        <v>370</v>
      </c>
      <c r="BI206" s="1">
        <v>1.0520833333333333E-2</v>
      </c>
      <c r="BJ206" t="s">
        <v>1233</v>
      </c>
      <c r="BK206" s="5" t="s">
        <v>736</v>
      </c>
      <c r="BS206" s="5" t="s">
        <v>1302</v>
      </c>
    </row>
    <row r="207" spans="1:91">
      <c r="A207" t="s">
        <v>1238</v>
      </c>
      <c r="B207" t="s">
        <v>1239</v>
      </c>
      <c r="C207" t="s">
        <v>802</v>
      </c>
      <c r="D207" t="s">
        <v>70</v>
      </c>
      <c r="E207" t="s">
        <v>366</v>
      </c>
      <c r="F207" t="s">
        <v>83</v>
      </c>
      <c r="G207" t="s">
        <v>72</v>
      </c>
      <c r="H207" t="s">
        <v>58</v>
      </c>
      <c r="J207" t="s">
        <v>59</v>
      </c>
      <c r="K207" t="s">
        <v>60</v>
      </c>
      <c r="L207">
        <v>2</v>
      </c>
      <c r="M207">
        <v>1</v>
      </c>
      <c r="N207">
        <v>5</v>
      </c>
      <c r="O207">
        <v>1</v>
      </c>
      <c r="P207">
        <v>5</v>
      </c>
      <c r="Q207">
        <v>4</v>
      </c>
      <c r="R207">
        <v>4</v>
      </c>
      <c r="V207">
        <v>2</v>
      </c>
      <c r="W207">
        <v>5</v>
      </c>
      <c r="X207">
        <v>1</v>
      </c>
      <c r="Y207">
        <v>5</v>
      </c>
      <c r="Z207">
        <v>2</v>
      </c>
      <c r="AA207">
        <v>4</v>
      </c>
      <c r="AB207">
        <v>5</v>
      </c>
      <c r="AC207">
        <v>5</v>
      </c>
      <c r="AD207">
        <v>3</v>
      </c>
      <c r="AE207" s="35">
        <v>4</v>
      </c>
      <c r="AF207">
        <v>4</v>
      </c>
      <c r="AG207">
        <v>2</v>
      </c>
      <c r="AH207">
        <v>1</v>
      </c>
      <c r="AI207">
        <v>2</v>
      </c>
      <c r="AJ207">
        <v>2</v>
      </c>
      <c r="AK207">
        <v>6</v>
      </c>
      <c r="AL207">
        <v>5</v>
      </c>
      <c r="AM207">
        <v>4</v>
      </c>
      <c r="AN207">
        <v>4</v>
      </c>
      <c r="AO207">
        <v>4</v>
      </c>
      <c r="AP207">
        <v>4</v>
      </c>
      <c r="AQ207">
        <v>5</v>
      </c>
      <c r="AR207">
        <v>4</v>
      </c>
      <c r="AS207">
        <v>1</v>
      </c>
      <c r="AT207">
        <v>2</v>
      </c>
      <c r="AU207">
        <v>2</v>
      </c>
      <c r="AV207">
        <v>6</v>
      </c>
      <c r="AW207">
        <v>4</v>
      </c>
      <c r="AX207" t="s">
        <v>1181</v>
      </c>
      <c r="AY207" t="s">
        <v>580</v>
      </c>
      <c r="AZ207" t="s">
        <v>1240</v>
      </c>
      <c r="BA207">
        <v>3</v>
      </c>
      <c r="BD207">
        <v>1</v>
      </c>
      <c r="BE207">
        <v>5</v>
      </c>
      <c r="BF207">
        <v>1</v>
      </c>
      <c r="BG207" t="s">
        <v>315</v>
      </c>
      <c r="BH207" t="s">
        <v>316</v>
      </c>
      <c r="BI207" s="1">
        <v>1.5324074074074073E-2</v>
      </c>
      <c r="BJ207" t="s">
        <v>1241</v>
      </c>
      <c r="BK207" s="5" t="s">
        <v>1051</v>
      </c>
      <c r="BL207" s="5" t="s">
        <v>1144</v>
      </c>
      <c r="BS207" s="5" t="s">
        <v>1296</v>
      </c>
      <c r="BT207" s="5" t="s">
        <v>1303</v>
      </c>
      <c r="CM207" t="s">
        <v>1242</v>
      </c>
    </row>
    <row r="208" spans="1:91">
      <c r="A208" t="s">
        <v>1248</v>
      </c>
      <c r="B208" t="s">
        <v>1249</v>
      </c>
      <c r="C208" t="s">
        <v>802</v>
      </c>
      <c r="D208" t="s">
        <v>54</v>
      </c>
      <c r="E208" t="s">
        <v>144</v>
      </c>
      <c r="F208" t="s">
        <v>83</v>
      </c>
      <c r="G208" t="s">
        <v>96</v>
      </c>
      <c r="H208" t="s">
        <v>844</v>
      </c>
      <c r="J208" t="s">
        <v>74</v>
      </c>
      <c r="K208" t="s">
        <v>296</v>
      </c>
      <c r="L208">
        <v>2</v>
      </c>
      <c r="M208">
        <v>5</v>
      </c>
      <c r="N208">
        <v>2</v>
      </c>
      <c r="O208">
        <v>2</v>
      </c>
      <c r="P208">
        <v>3</v>
      </c>
      <c r="Q208">
        <v>4</v>
      </c>
      <c r="R208">
        <v>3</v>
      </c>
      <c r="V208">
        <v>5</v>
      </c>
      <c r="W208">
        <v>5</v>
      </c>
      <c r="X208">
        <v>3</v>
      </c>
      <c r="Y208">
        <v>4</v>
      </c>
      <c r="Z208">
        <v>6</v>
      </c>
      <c r="AA208">
        <v>6</v>
      </c>
      <c r="AB208">
        <v>4</v>
      </c>
      <c r="AC208">
        <v>5</v>
      </c>
      <c r="AD208">
        <v>5</v>
      </c>
      <c r="AE208" s="35">
        <v>3</v>
      </c>
      <c r="AF208">
        <v>2</v>
      </c>
      <c r="AG208">
        <v>4</v>
      </c>
      <c r="AH208">
        <v>2</v>
      </c>
      <c r="AI208">
        <v>5</v>
      </c>
      <c r="AJ208">
        <v>3</v>
      </c>
      <c r="AK208">
        <v>5</v>
      </c>
      <c r="AL208">
        <v>5</v>
      </c>
      <c r="AM208">
        <v>3</v>
      </c>
      <c r="AN208">
        <v>3</v>
      </c>
      <c r="AO208">
        <v>4</v>
      </c>
      <c r="AP208">
        <v>5</v>
      </c>
      <c r="AQ208">
        <v>5</v>
      </c>
      <c r="AR208">
        <v>3</v>
      </c>
      <c r="AS208">
        <v>3</v>
      </c>
      <c r="AT208">
        <v>3</v>
      </c>
      <c r="AU208">
        <v>2</v>
      </c>
      <c r="AV208">
        <v>6</v>
      </c>
      <c r="AW208">
        <v>6</v>
      </c>
      <c r="AX208" t="s">
        <v>1167</v>
      </c>
      <c r="AY208" t="s">
        <v>672</v>
      </c>
      <c r="AZ208" t="s">
        <v>1250</v>
      </c>
      <c r="BA208">
        <v>3</v>
      </c>
      <c r="BD208">
        <v>1</v>
      </c>
      <c r="BE208">
        <v>3</v>
      </c>
      <c r="BF208">
        <v>1</v>
      </c>
      <c r="BG208" t="s">
        <v>285</v>
      </c>
      <c r="BH208" t="s">
        <v>286</v>
      </c>
      <c r="BI208" s="1">
        <v>6.3888888888888884E-3</v>
      </c>
      <c r="BJ208" t="s">
        <v>1251</v>
      </c>
      <c r="BK208" s="5" t="s">
        <v>736</v>
      </c>
      <c r="BL208" s="5" t="s">
        <v>1304</v>
      </c>
      <c r="CM208" t="s">
        <v>868</v>
      </c>
    </row>
    <row r="209" spans="1:90">
      <c r="A209" t="s">
        <v>1259</v>
      </c>
      <c r="B209" t="s">
        <v>1260</v>
      </c>
      <c r="C209" t="s">
        <v>802</v>
      </c>
      <c r="D209" t="s">
        <v>54</v>
      </c>
      <c r="E209" t="s">
        <v>144</v>
      </c>
      <c r="F209" t="s">
        <v>83</v>
      </c>
      <c r="G209" t="s">
        <v>72</v>
      </c>
      <c r="H209" t="s">
        <v>1261</v>
      </c>
      <c r="J209" t="s">
        <v>74</v>
      </c>
      <c r="K209" t="s">
        <v>98</v>
      </c>
      <c r="L209">
        <v>4</v>
      </c>
      <c r="M209">
        <v>4</v>
      </c>
      <c r="N209">
        <v>4</v>
      </c>
      <c r="O209">
        <v>2</v>
      </c>
      <c r="P209">
        <v>4</v>
      </c>
      <c r="Q209">
        <v>5</v>
      </c>
      <c r="R209">
        <v>5</v>
      </c>
      <c r="BK209" s="5" t="s">
        <v>1299</v>
      </c>
    </row>
    <row r="210" spans="1:90">
      <c r="A210" t="s">
        <v>1273</v>
      </c>
      <c r="B210" t="s">
        <v>1274</v>
      </c>
      <c r="C210" t="s">
        <v>802</v>
      </c>
      <c r="D210" t="s">
        <v>70</v>
      </c>
      <c r="E210" t="s">
        <v>144</v>
      </c>
      <c r="F210" t="s">
        <v>132</v>
      </c>
      <c r="G210" t="s">
        <v>72</v>
      </c>
      <c r="H210" t="s">
        <v>109</v>
      </c>
      <c r="J210" t="s">
        <v>74</v>
      </c>
      <c r="K210" t="s">
        <v>98</v>
      </c>
      <c r="L210">
        <v>3</v>
      </c>
      <c r="M210">
        <v>3</v>
      </c>
      <c r="N210">
        <v>3</v>
      </c>
      <c r="O210">
        <v>4</v>
      </c>
      <c r="P210">
        <v>4</v>
      </c>
      <c r="Q210">
        <v>4</v>
      </c>
      <c r="R210">
        <v>3</v>
      </c>
      <c r="V210">
        <v>3</v>
      </c>
      <c r="W210">
        <v>4</v>
      </c>
      <c r="X210">
        <v>4</v>
      </c>
      <c r="Y210">
        <v>0</v>
      </c>
      <c r="Z210">
        <v>4</v>
      </c>
      <c r="AA210">
        <v>3</v>
      </c>
      <c r="AB210">
        <v>5</v>
      </c>
      <c r="AC210">
        <v>5</v>
      </c>
      <c r="AD210">
        <v>2</v>
      </c>
      <c r="AE210" s="35">
        <v>5</v>
      </c>
      <c r="AF210">
        <v>3</v>
      </c>
      <c r="AG210">
        <v>3</v>
      </c>
      <c r="AH210">
        <v>5</v>
      </c>
      <c r="AI210">
        <v>5</v>
      </c>
      <c r="AJ210">
        <v>4</v>
      </c>
      <c r="AK210">
        <v>5</v>
      </c>
      <c r="AL210">
        <v>2</v>
      </c>
      <c r="AM210">
        <v>4</v>
      </c>
      <c r="AN210">
        <v>5</v>
      </c>
      <c r="AO210">
        <v>5</v>
      </c>
      <c r="AP210">
        <v>4</v>
      </c>
      <c r="AQ210">
        <v>2</v>
      </c>
      <c r="AR210">
        <v>4</v>
      </c>
      <c r="AS210">
        <v>5</v>
      </c>
      <c r="AT210">
        <v>6</v>
      </c>
      <c r="AU210">
        <v>1</v>
      </c>
      <c r="AV210">
        <v>6</v>
      </c>
      <c r="AW210">
        <v>4</v>
      </c>
      <c r="AX210" t="s">
        <v>1212</v>
      </c>
      <c r="AY210" t="s">
        <v>270</v>
      </c>
      <c r="AZ210" t="s">
        <v>1275</v>
      </c>
      <c r="BA210">
        <v>1</v>
      </c>
      <c r="BD210">
        <v>1</v>
      </c>
      <c r="BE210">
        <v>5</v>
      </c>
      <c r="BF210">
        <v>1</v>
      </c>
      <c r="BG210" t="s">
        <v>1276</v>
      </c>
      <c r="BH210" t="s">
        <v>308</v>
      </c>
      <c r="BI210" s="1">
        <v>6.0069444444444441E-3</v>
      </c>
      <c r="BJ210" t="s">
        <v>1277</v>
      </c>
      <c r="BK210" s="5" t="s">
        <v>736</v>
      </c>
    </row>
    <row r="211" spans="1:90">
      <c r="A211" t="s">
        <v>1169</v>
      </c>
      <c r="B211" t="s">
        <v>802</v>
      </c>
    </row>
    <row r="212" spans="1:90">
      <c r="A212" t="s">
        <v>1287</v>
      </c>
      <c r="B212" t="s">
        <v>802</v>
      </c>
      <c r="H212" t="s">
        <v>1347</v>
      </c>
      <c r="S212">
        <f>COUNTIF(S3:S179,"=0")</f>
        <v>79</v>
      </c>
      <c r="T212">
        <f>COUNTIF(T3:T179,"=2")</f>
        <v>61</v>
      </c>
      <c r="U212">
        <f>COUNTIF(U3:U179,"=4")</f>
        <v>44</v>
      </c>
      <c r="X212" t="s">
        <v>109</v>
      </c>
      <c r="Y212">
        <v>61</v>
      </c>
      <c r="BK212"/>
      <c r="BL212"/>
      <c r="BS212"/>
      <c r="BT212"/>
    </row>
    <row r="213" spans="1:90">
      <c r="C213" t="s">
        <v>54</v>
      </c>
      <c r="D213">
        <f>COUNTIF($D$3:$D$179,"=18-29")</f>
        <v>83</v>
      </c>
      <c r="F213" t="s">
        <v>3</v>
      </c>
      <c r="H213" t="s">
        <v>1348</v>
      </c>
      <c r="S213">
        <f>COUNTIF(S3:S179,"=1")</f>
        <v>96</v>
      </c>
      <c r="T213">
        <f>COUNTIF(T3:T179,"=3")</f>
        <v>35</v>
      </c>
      <c r="X213" t="s">
        <v>73</v>
      </c>
      <c r="Y213">
        <v>35</v>
      </c>
      <c r="BK213"/>
      <c r="BL213"/>
      <c r="BS213"/>
      <c r="BT213"/>
    </row>
    <row r="214" spans="1:90">
      <c r="C214" t="s">
        <v>70</v>
      </c>
      <c r="D214">
        <f>COUNTIF($D$3:$D$179,"=30-49")</f>
        <v>76</v>
      </c>
      <c r="X214" t="s">
        <v>58</v>
      </c>
      <c r="Y214">
        <f>COUNTIF(U3:U179,"=5")</f>
        <v>24</v>
      </c>
      <c r="BK214"/>
      <c r="BL214"/>
      <c r="BS214"/>
      <c r="BT214"/>
    </row>
    <row r="215" spans="1:90">
      <c r="C215" t="s">
        <v>81</v>
      </c>
      <c r="D215">
        <f>COUNTIF($D$3:$D$179,"=50-69")</f>
        <v>18</v>
      </c>
      <c r="X215" t="s">
        <v>254</v>
      </c>
      <c r="Y215">
        <f>COUNTIF(U3:U179,"=6")</f>
        <v>11</v>
      </c>
      <c r="BK215"/>
      <c r="BL215"/>
      <c r="BS215"/>
      <c r="BT215"/>
    </row>
    <row r="216" spans="1:90">
      <c r="A216" t="s">
        <v>1346</v>
      </c>
      <c r="B216">
        <f>COUNTIF($D$3:$D$179,"=*")</f>
        <v>177</v>
      </c>
      <c r="D216">
        <f>D213/COUNTIF($D$3:$D$179,"=*")</f>
        <v>0.46892655367231639</v>
      </c>
      <c r="G216">
        <f>COUNTIF(G$3:G$179,"=never")</f>
        <v>2</v>
      </c>
      <c r="H216">
        <f>G216/$B$216</f>
        <v>1.1299435028248588E-2</v>
      </c>
      <c r="I216" t="s">
        <v>74</v>
      </c>
      <c r="J216">
        <f>COUNTIF(J3:J179, "=female")</f>
        <v>87</v>
      </c>
      <c r="K216">
        <f>J216/$B$216</f>
        <v>0.49152542372881358</v>
      </c>
      <c r="X216" t="s">
        <v>1344</v>
      </c>
      <c r="Y216">
        <v>44</v>
      </c>
      <c r="BK216"/>
      <c r="BL216"/>
      <c r="BS216"/>
      <c r="BT216"/>
      <c r="BV216" s="11" t="s">
        <v>1309</v>
      </c>
      <c r="BW216" s="11" t="s">
        <v>1310</v>
      </c>
      <c r="BX216" s="11" t="s">
        <v>1312</v>
      </c>
      <c r="BY216" s="11" t="s">
        <v>1315</v>
      </c>
      <c r="BZ216" s="11" t="s">
        <v>1313</v>
      </c>
      <c r="CA216" s="11" t="s">
        <v>1314</v>
      </c>
      <c r="CB216" s="11" t="s">
        <v>1317</v>
      </c>
      <c r="CC216" s="11" t="s">
        <v>1154</v>
      </c>
      <c r="CD216" s="11" t="s">
        <v>1318</v>
      </c>
      <c r="CE216" s="11" t="s">
        <v>1323</v>
      </c>
      <c r="CF216" s="11" t="s">
        <v>1319</v>
      </c>
      <c r="CG216" s="11" t="s">
        <v>1316</v>
      </c>
      <c r="CH216" s="11" t="s">
        <v>1124</v>
      </c>
      <c r="CI216" s="11" t="s">
        <v>1320</v>
      </c>
      <c r="CJ216" s="11" t="s">
        <v>1321</v>
      </c>
      <c r="CK216" s="11" t="s">
        <v>1324</v>
      </c>
      <c r="CL216" s="11" t="s">
        <v>1325</v>
      </c>
    </row>
    <row r="217" spans="1:90">
      <c r="D217">
        <f t="shared" ref="D217:D218" si="76">D214/COUNTIF($D$3:$D$179,"=*")</f>
        <v>0.42937853107344631</v>
      </c>
      <c r="G217">
        <f>COUNTIF(G$3:G$179,"=occasionnaly")</f>
        <v>7</v>
      </c>
      <c r="H217">
        <f t="shared" ref="H217:H220" si="77">G217/$B$216</f>
        <v>3.954802259887006E-2</v>
      </c>
      <c r="I217" t="s">
        <v>59</v>
      </c>
      <c r="J217">
        <f>COUNTIF(J3:J179,"=male")</f>
        <v>88</v>
      </c>
      <c r="K217">
        <f t="shared" ref="K217:K218" si="78">J217/$B$216</f>
        <v>0.49717514124293788</v>
      </c>
      <c r="BJ217" s="10" t="s">
        <v>1308</v>
      </c>
      <c r="BK217"/>
      <c r="BL217"/>
      <c r="BS217"/>
      <c r="BT217" t="s">
        <v>1322</v>
      </c>
      <c r="BV217" s="11">
        <f>COUNTIFS($BU3:$BU179,FALSE,BV3:BV179,TRUE)</f>
        <v>21</v>
      </c>
      <c r="BW217" s="11">
        <f t="shared" ref="BW217:CL217" si="79">COUNTIFS($BU3:$BU179,FALSE,BW3:BW179,TRUE)</f>
        <v>21</v>
      </c>
      <c r="BX217" s="11">
        <f t="shared" si="79"/>
        <v>12</v>
      </c>
      <c r="BY217" s="11">
        <f t="shared" si="79"/>
        <v>1</v>
      </c>
      <c r="BZ217" s="11">
        <f t="shared" si="79"/>
        <v>4</v>
      </c>
      <c r="CA217" s="11">
        <f t="shared" si="79"/>
        <v>3</v>
      </c>
      <c r="CB217" s="11">
        <f t="shared" si="79"/>
        <v>5</v>
      </c>
      <c r="CC217" s="11">
        <f t="shared" si="79"/>
        <v>1</v>
      </c>
      <c r="CD217" s="11">
        <f t="shared" si="79"/>
        <v>1</v>
      </c>
      <c r="CE217" s="11">
        <f t="shared" si="79"/>
        <v>1</v>
      </c>
      <c r="CF217" s="11">
        <f t="shared" si="79"/>
        <v>3</v>
      </c>
      <c r="CG217" s="11">
        <f t="shared" si="79"/>
        <v>13</v>
      </c>
      <c r="CH217" s="11">
        <f t="shared" si="79"/>
        <v>0</v>
      </c>
      <c r="CI217" s="11">
        <f t="shared" si="79"/>
        <v>2</v>
      </c>
      <c r="CJ217" s="11">
        <f t="shared" si="79"/>
        <v>2</v>
      </c>
      <c r="CK217" s="11">
        <f t="shared" si="79"/>
        <v>11</v>
      </c>
      <c r="CL217" s="11">
        <f t="shared" si="79"/>
        <v>5</v>
      </c>
    </row>
    <row r="218" spans="1:90">
      <c r="D218">
        <f t="shared" si="76"/>
        <v>0.10169491525423729</v>
      </c>
      <c r="G218">
        <f>COUNTIF(G$3:G$179,"=once_w")</f>
        <v>17</v>
      </c>
      <c r="H218">
        <f t="shared" si="77"/>
        <v>9.6045197740112997E-2</v>
      </c>
      <c r="I218" t="s">
        <v>493</v>
      </c>
      <c r="J218">
        <f>COUNTIF(J3:J179,"=other")</f>
        <v>2</v>
      </c>
      <c r="K218">
        <f t="shared" si="78"/>
        <v>1.1299435028248588E-2</v>
      </c>
      <c r="BJ218" s="12" t="s">
        <v>1137</v>
      </c>
      <c r="BK218" s="12">
        <f>COUNTIF(BK3:BK179, "=positive")</f>
        <v>43</v>
      </c>
      <c r="BL218" s="38">
        <f>BK218/$BK$224</f>
        <v>0.24431818181818182</v>
      </c>
      <c r="BM218" s="40">
        <f>BK218/$BK$222</f>
        <v>0.39814814814814814</v>
      </c>
      <c r="BN218" s="40"/>
      <c r="BO218" s="40"/>
      <c r="BP218" s="40"/>
      <c r="BQ218" s="40"/>
      <c r="BR218" s="42"/>
      <c r="BS218"/>
      <c r="BT218"/>
      <c r="BV218" s="11">
        <f>BV217/$BK$222</f>
        <v>0.19444444444444445</v>
      </c>
      <c r="BW218" s="11">
        <f t="shared" ref="BW218:CL218" si="80">BW217/$BK$222</f>
        <v>0.19444444444444445</v>
      </c>
      <c r="BX218" s="11">
        <f t="shared" si="80"/>
        <v>0.1111111111111111</v>
      </c>
      <c r="BY218" s="11">
        <f t="shared" si="80"/>
        <v>9.2592592592592587E-3</v>
      </c>
      <c r="BZ218" s="11">
        <f t="shared" si="80"/>
        <v>3.7037037037037035E-2</v>
      </c>
      <c r="CA218" s="11">
        <f t="shared" si="80"/>
        <v>2.7777777777777776E-2</v>
      </c>
      <c r="CB218" s="11">
        <f t="shared" si="80"/>
        <v>4.6296296296296294E-2</v>
      </c>
      <c r="CC218" s="11">
        <f t="shared" si="80"/>
        <v>9.2592592592592587E-3</v>
      </c>
      <c r="CD218" s="11">
        <f t="shared" si="80"/>
        <v>9.2592592592592587E-3</v>
      </c>
      <c r="CE218" s="11">
        <f t="shared" si="80"/>
        <v>9.2592592592592587E-3</v>
      </c>
      <c r="CF218" s="11">
        <f t="shared" si="80"/>
        <v>2.7777777777777776E-2</v>
      </c>
      <c r="CG218" s="11">
        <f t="shared" si="80"/>
        <v>0.12037037037037036</v>
      </c>
      <c r="CH218" s="11">
        <f t="shared" si="80"/>
        <v>0</v>
      </c>
      <c r="CI218" s="11">
        <f t="shared" si="80"/>
        <v>1.8518518518518517E-2</v>
      </c>
      <c r="CJ218" s="11">
        <f t="shared" si="80"/>
        <v>1.8518518518518517E-2</v>
      </c>
      <c r="CK218" s="11">
        <f t="shared" si="80"/>
        <v>0.10185185185185185</v>
      </c>
      <c r="CL218" s="11">
        <f t="shared" si="80"/>
        <v>4.6296296296296294E-2</v>
      </c>
    </row>
    <row r="219" spans="1:90">
      <c r="G219">
        <f>COUNTIF(G$3:G$179,"=several_t_w")</f>
        <v>66</v>
      </c>
      <c r="H219">
        <f t="shared" si="77"/>
        <v>0.3728813559322034</v>
      </c>
      <c r="BJ219" s="12" t="s">
        <v>1138</v>
      </c>
      <c r="BK219" s="12">
        <f>COUNTIF(BK3:BK179,"=negative")</f>
        <v>45</v>
      </c>
      <c r="BL219" s="38">
        <f t="shared" ref="BL219:BL224" si="81">BK219/$BK$224</f>
        <v>0.25568181818181818</v>
      </c>
      <c r="BM219" s="40">
        <f t="shared" ref="BM219:BM222" si="82">BK219/$BK$222</f>
        <v>0.41666666666666669</v>
      </c>
      <c r="BN219" s="40"/>
      <c r="BO219" s="40"/>
      <c r="BP219" s="40"/>
      <c r="BQ219" s="40"/>
      <c r="BR219" s="42"/>
      <c r="BS219"/>
      <c r="BT219"/>
    </row>
    <row r="220" spans="1:90">
      <c r="G220">
        <f>COUNTIF(G$3:G$179,"=once_day")</f>
        <v>85</v>
      </c>
      <c r="H220">
        <f t="shared" si="77"/>
        <v>0.48022598870056499</v>
      </c>
      <c r="BJ220" s="12" t="s">
        <v>1140</v>
      </c>
      <c r="BK220" s="12">
        <f>COUNTIF(BK3:BK178,"=neutral")</f>
        <v>5</v>
      </c>
      <c r="BL220" s="38">
        <f t="shared" si="81"/>
        <v>2.8409090909090908E-2</v>
      </c>
      <c r="BM220" s="40">
        <f t="shared" si="82"/>
        <v>4.6296296296296294E-2</v>
      </c>
      <c r="BN220" s="40"/>
      <c r="BO220" s="40"/>
      <c r="BP220" s="40"/>
      <c r="BQ220" s="40"/>
      <c r="BR220" s="42"/>
      <c r="BS220"/>
      <c r="BT220"/>
    </row>
    <row r="221" spans="1:90" s="16" customFormat="1" ht="20" customHeight="1">
      <c r="A221" s="16" t="s">
        <v>1010</v>
      </c>
      <c r="C221" s="16" t="s">
        <v>1328</v>
      </c>
      <c r="V221" s="16">
        <f t="shared" ref="V221:AS221" si="83">AVERAGE(V3:V50)</f>
        <v>3.5625</v>
      </c>
      <c r="W221" s="16">
        <f t="shared" si="83"/>
        <v>4.5625</v>
      </c>
      <c r="X221" s="16">
        <f t="shared" si="83"/>
        <v>3.7708333333333335</v>
      </c>
      <c r="Y221" s="16">
        <f t="shared" si="83"/>
        <v>4.791666666666667</v>
      </c>
      <c r="Z221" s="16">
        <f t="shared" si="83"/>
        <v>4.541666666666667</v>
      </c>
      <c r="AA221" s="16">
        <f t="shared" si="83"/>
        <v>5.416666666666667</v>
      </c>
      <c r="AB221" s="16">
        <f t="shared" si="83"/>
        <v>3.5</v>
      </c>
      <c r="AC221" s="16">
        <f t="shared" si="83"/>
        <v>2.1875</v>
      </c>
      <c r="AD221" s="28">
        <f t="shared" si="83"/>
        <v>3.8125</v>
      </c>
      <c r="AE221" s="29">
        <f t="shared" si="83"/>
        <v>3.9166666666666665</v>
      </c>
      <c r="AF221" s="16">
        <f t="shared" si="83"/>
        <v>4</v>
      </c>
      <c r="AG221" s="16">
        <f t="shared" si="83"/>
        <v>3.7291666666666665</v>
      </c>
      <c r="AH221" s="16">
        <f t="shared" si="83"/>
        <v>3.5833333333333335</v>
      </c>
      <c r="AI221" s="16">
        <f t="shared" si="83"/>
        <v>5.3125</v>
      </c>
      <c r="AJ221" s="16">
        <f t="shared" si="83"/>
        <v>4.104166666666667</v>
      </c>
      <c r="AK221" s="16">
        <f t="shared" si="83"/>
        <v>4.416666666666667</v>
      </c>
      <c r="AL221" s="28">
        <f t="shared" si="83"/>
        <v>3.625</v>
      </c>
      <c r="AM221" s="16">
        <f t="shared" si="83"/>
        <v>3.3541666666666665</v>
      </c>
      <c r="AN221" s="16">
        <f t="shared" si="83"/>
        <v>3.4375</v>
      </c>
      <c r="AO221" s="16">
        <f t="shared" si="83"/>
        <v>3.6875</v>
      </c>
      <c r="AP221" s="16">
        <f t="shared" si="83"/>
        <v>3.2708333333333335</v>
      </c>
      <c r="AQ221" s="28">
        <f t="shared" si="83"/>
        <v>3.3958333333333335</v>
      </c>
      <c r="AR221" s="16">
        <f t="shared" si="83"/>
        <v>6</v>
      </c>
      <c r="AS221" s="16">
        <f t="shared" si="83"/>
        <v>4.75</v>
      </c>
      <c r="BJ221" s="17" t="s">
        <v>1141</v>
      </c>
      <c r="BK221" s="17">
        <f>COUNTIF(BK3:BK179,"=balanced")</f>
        <v>15</v>
      </c>
      <c r="BL221" s="39">
        <f t="shared" si="81"/>
        <v>8.5227272727272721E-2</v>
      </c>
      <c r="BM221" s="40">
        <f t="shared" si="82"/>
        <v>0.1388888888888889</v>
      </c>
      <c r="BN221" s="40"/>
      <c r="BO221" s="40"/>
      <c r="BP221" s="40"/>
      <c r="BQ221" s="40"/>
      <c r="BR221" s="42"/>
      <c r="BU221" s="18"/>
      <c r="BV221" s="18"/>
      <c r="BW221" s="18"/>
      <c r="BX221" s="18"/>
      <c r="BY221" s="18"/>
      <c r="BZ221" s="18"/>
      <c r="CA221" s="18"/>
      <c r="CB221" s="18"/>
      <c r="CC221" s="18"/>
      <c r="CD221" s="18"/>
      <c r="CE221" s="18"/>
      <c r="CF221" s="18"/>
      <c r="CG221" s="18"/>
      <c r="CH221" s="18"/>
      <c r="CI221" s="18"/>
      <c r="CJ221" s="18"/>
      <c r="CK221" s="18"/>
      <c r="CL221" s="18"/>
    </row>
    <row r="222" spans="1:90" s="16" customFormat="1" ht="20" customHeight="1">
      <c r="C222" s="16" t="s">
        <v>1326</v>
      </c>
      <c r="V222" s="16">
        <f t="shared" ref="V222:AS222" si="84">AVERAGE(V52:V99)</f>
        <v>3.8333333333333335</v>
      </c>
      <c r="W222" s="16">
        <f t="shared" si="84"/>
        <v>4.75</v>
      </c>
      <c r="X222" s="16">
        <f t="shared" si="84"/>
        <v>3.875</v>
      </c>
      <c r="Y222" s="16">
        <f t="shared" si="84"/>
        <v>4.5625</v>
      </c>
      <c r="Z222" s="16">
        <f t="shared" si="84"/>
        <v>4.083333333333333</v>
      </c>
      <c r="AA222" s="16">
        <f t="shared" si="84"/>
        <v>4.9375</v>
      </c>
      <c r="AB222" s="16">
        <f t="shared" si="84"/>
        <v>3.5625</v>
      </c>
      <c r="AC222" s="16">
        <f t="shared" si="84"/>
        <v>2.1458333333333335</v>
      </c>
      <c r="AD222" s="28">
        <f t="shared" si="84"/>
        <v>3.8541666666666665</v>
      </c>
      <c r="AE222" s="29">
        <f t="shared" si="84"/>
        <v>3.875</v>
      </c>
      <c r="AF222" s="16">
        <f t="shared" si="84"/>
        <v>3.75</v>
      </c>
      <c r="AG222" s="16">
        <f t="shared" si="84"/>
        <v>3.9791666666666665</v>
      </c>
      <c r="AH222" s="16">
        <f t="shared" si="84"/>
        <v>3.4583333333333335</v>
      </c>
      <c r="AI222" s="16">
        <f t="shared" si="84"/>
        <v>5.3125</v>
      </c>
      <c r="AJ222" s="16">
        <f t="shared" si="84"/>
        <v>4.354166666666667</v>
      </c>
      <c r="AK222" s="16">
        <f t="shared" si="84"/>
        <v>4.208333333333333</v>
      </c>
      <c r="AL222" s="28">
        <f t="shared" si="84"/>
        <v>3.2708333333333335</v>
      </c>
      <c r="AM222" s="16">
        <f t="shared" si="84"/>
        <v>3.8333333333333335</v>
      </c>
      <c r="AN222" s="16">
        <f t="shared" si="84"/>
        <v>3.7916666666666665</v>
      </c>
      <c r="AO222" s="16">
        <f t="shared" si="84"/>
        <v>4.0625</v>
      </c>
      <c r="AP222" s="16">
        <f t="shared" si="84"/>
        <v>3.8125</v>
      </c>
      <c r="AQ222" s="28">
        <f t="shared" si="84"/>
        <v>3.8958333333333335</v>
      </c>
      <c r="AR222" s="16">
        <f t="shared" si="84"/>
        <v>6</v>
      </c>
      <c r="AS222" s="16">
        <f t="shared" si="84"/>
        <v>2.125</v>
      </c>
      <c r="BJ222" s="17" t="s">
        <v>1142</v>
      </c>
      <c r="BK222" s="17">
        <f>SUM(BK218:BK221)</f>
        <v>108</v>
      </c>
      <c r="BL222" s="39">
        <f t="shared" si="81"/>
        <v>0.61363636363636365</v>
      </c>
      <c r="BM222" s="40">
        <f t="shared" si="82"/>
        <v>1</v>
      </c>
      <c r="BN222" s="40"/>
      <c r="BO222" s="40"/>
      <c r="BP222" s="40"/>
      <c r="BQ222" s="40"/>
      <c r="BR222" s="42"/>
      <c r="BU222" s="18"/>
      <c r="BV222" s="18"/>
      <c r="BW222" s="18"/>
      <c r="BX222" s="18"/>
      <c r="BY222" s="18"/>
      <c r="BZ222" s="18"/>
      <c r="CA222" s="18"/>
      <c r="CB222" s="18"/>
      <c r="CC222" s="18"/>
      <c r="CD222" s="18"/>
      <c r="CE222" s="18"/>
      <c r="CF222" s="18"/>
      <c r="CG222" s="18"/>
      <c r="CH222" s="18"/>
      <c r="CI222" s="18"/>
      <c r="CJ222" s="18"/>
      <c r="CK222" s="18"/>
      <c r="CL222" s="18"/>
    </row>
    <row r="223" spans="1:90" s="16" customFormat="1" ht="20" customHeight="1">
      <c r="C223" s="16" t="s">
        <v>1329</v>
      </c>
      <c r="V223" s="16">
        <f t="shared" ref="V223:AS223" si="85">AVERAGE(V101:V145)</f>
        <v>4.0444444444444443</v>
      </c>
      <c r="W223" s="16">
        <f t="shared" si="85"/>
        <v>4.8888888888888893</v>
      </c>
      <c r="X223" s="16">
        <f t="shared" si="85"/>
        <v>3.8222222222222224</v>
      </c>
      <c r="Y223" s="16">
        <f t="shared" si="85"/>
        <v>4.8888888888888893</v>
      </c>
      <c r="Z223" s="16">
        <f t="shared" si="85"/>
        <v>4.333333333333333</v>
      </c>
      <c r="AA223" s="16">
        <f t="shared" si="85"/>
        <v>5.2444444444444445</v>
      </c>
      <c r="AB223" s="16">
        <f t="shared" si="85"/>
        <v>3.7333333333333334</v>
      </c>
      <c r="AC223" s="16">
        <f t="shared" si="85"/>
        <v>1.9111111111111112</v>
      </c>
      <c r="AD223" s="28">
        <f t="shared" si="85"/>
        <v>4.0888888888888886</v>
      </c>
      <c r="AE223" s="29">
        <f t="shared" si="85"/>
        <v>4.333333333333333</v>
      </c>
      <c r="AF223" s="16">
        <f t="shared" si="85"/>
        <v>4.5333333333333332</v>
      </c>
      <c r="AG223" s="16">
        <f t="shared" si="85"/>
        <v>4.3555555555555552</v>
      </c>
      <c r="AH223" s="16">
        <f t="shared" si="85"/>
        <v>3.9777777777777779</v>
      </c>
      <c r="AI223" s="16">
        <f t="shared" si="85"/>
        <v>5.4666666666666668</v>
      </c>
      <c r="AJ223" s="16">
        <f t="shared" si="85"/>
        <v>4.7111111111111112</v>
      </c>
      <c r="AK223" s="16">
        <f t="shared" si="85"/>
        <v>4.666666666666667</v>
      </c>
      <c r="AL223" s="28">
        <f t="shared" si="85"/>
        <v>4</v>
      </c>
      <c r="AM223" s="16">
        <f t="shared" si="85"/>
        <v>3.5333333333333332</v>
      </c>
      <c r="AN223" s="16">
        <f t="shared" si="85"/>
        <v>3.6</v>
      </c>
      <c r="AO223" s="16">
        <f t="shared" si="85"/>
        <v>4.0222222222222221</v>
      </c>
      <c r="AP223" s="16">
        <f t="shared" si="85"/>
        <v>3.5777777777777779</v>
      </c>
      <c r="AQ223" s="28">
        <f t="shared" si="85"/>
        <v>3.4888888888888889</v>
      </c>
      <c r="AR223" s="16">
        <f t="shared" si="85"/>
        <v>6</v>
      </c>
      <c r="AS223" s="16">
        <f t="shared" si="85"/>
        <v>4.5999999999999996</v>
      </c>
      <c r="BJ223" s="17" t="s">
        <v>1139</v>
      </c>
      <c r="BK223" s="17">
        <f>COUNTIF(BK3:BK179, "=no comment")</f>
        <v>68</v>
      </c>
      <c r="BL223" s="39">
        <f t="shared" si="81"/>
        <v>0.38636363636363635</v>
      </c>
      <c r="BM223" s="40"/>
      <c r="BN223" s="40"/>
      <c r="BO223" s="40"/>
      <c r="BP223" s="40"/>
      <c r="BQ223" s="40"/>
      <c r="BR223" s="42"/>
      <c r="BU223" s="18"/>
      <c r="BV223" s="18"/>
      <c r="BW223" s="18"/>
      <c r="BX223" s="18"/>
      <c r="BY223" s="18"/>
      <c r="BZ223" s="18"/>
      <c r="CA223" s="18"/>
      <c r="CB223" s="18"/>
      <c r="CC223" s="18"/>
      <c r="CD223" s="18"/>
      <c r="CE223" s="18"/>
      <c r="CF223" s="18"/>
      <c r="CG223" s="18"/>
      <c r="CH223" s="18"/>
      <c r="CI223" s="18"/>
      <c r="CJ223" s="18"/>
      <c r="CK223" s="18"/>
      <c r="CL223" s="18"/>
    </row>
    <row r="224" spans="1:90" s="16" customFormat="1" ht="20" customHeight="1">
      <c r="C224" s="16" t="s">
        <v>1327</v>
      </c>
      <c r="V224" s="16">
        <f t="shared" ref="V224:AS224" si="86">AVERAGE(V146:V179)</f>
        <v>3.9705882352941178</v>
      </c>
      <c r="W224" s="16">
        <f t="shared" si="86"/>
        <v>4.7352941176470589</v>
      </c>
      <c r="X224" s="16">
        <f t="shared" si="86"/>
        <v>3.4411764705882355</v>
      </c>
      <c r="Y224" s="16">
        <f t="shared" si="86"/>
        <v>4.4411764705882355</v>
      </c>
      <c r="Z224" s="16">
        <f t="shared" si="86"/>
        <v>3.7941176470588234</v>
      </c>
      <c r="AA224" s="16">
        <f t="shared" si="86"/>
        <v>4.4117647058823533</v>
      </c>
      <c r="AB224" s="16">
        <f t="shared" si="86"/>
        <v>2.7352941176470589</v>
      </c>
      <c r="AC224" s="16">
        <f t="shared" si="86"/>
        <v>2.9411764705882355</v>
      </c>
      <c r="AD224" s="28">
        <f t="shared" si="86"/>
        <v>3.0588235294117645</v>
      </c>
      <c r="AE224" s="29">
        <f t="shared" si="86"/>
        <v>3.8529411764705883</v>
      </c>
      <c r="AF224" s="16">
        <f t="shared" si="86"/>
        <v>4.117647058823529</v>
      </c>
      <c r="AG224" s="16">
        <f t="shared" si="86"/>
        <v>3.8235294117647061</v>
      </c>
      <c r="AH224" s="16">
        <f t="shared" si="86"/>
        <v>3.1764705882352939</v>
      </c>
      <c r="AI224" s="16">
        <f t="shared" si="86"/>
        <v>5.1470588235294121</v>
      </c>
      <c r="AJ224" s="16">
        <f t="shared" si="86"/>
        <v>3.8529411764705883</v>
      </c>
      <c r="AK224" s="16">
        <f t="shared" si="86"/>
        <v>4.382352941176471</v>
      </c>
      <c r="AL224" s="28">
        <f t="shared" si="86"/>
        <v>2.7058823529411766</v>
      </c>
      <c r="AM224" s="16">
        <f t="shared" si="86"/>
        <v>3.2352941176470589</v>
      </c>
      <c r="AN224" s="16">
        <f t="shared" si="86"/>
        <v>3.2352941176470589</v>
      </c>
      <c r="AO224" s="16">
        <f t="shared" si="86"/>
        <v>3.5294117647058822</v>
      </c>
      <c r="AP224" s="16">
        <f t="shared" si="86"/>
        <v>3.1176470588235294</v>
      </c>
      <c r="AQ224" s="28">
        <f t="shared" si="86"/>
        <v>3.2058823529411766</v>
      </c>
      <c r="AR224" s="16">
        <f t="shared" si="86"/>
        <v>5.9117647058823533</v>
      </c>
      <c r="AS224" s="16">
        <f t="shared" si="86"/>
        <v>1.0294117647058822</v>
      </c>
      <c r="BD224" s="16">
        <v>1</v>
      </c>
      <c r="BJ224" s="17" t="s">
        <v>1143</v>
      </c>
      <c r="BK224" s="17">
        <f>SUM(BK222:BK223)</f>
        <v>176</v>
      </c>
      <c r="BL224" s="39">
        <f t="shared" si="81"/>
        <v>1</v>
      </c>
      <c r="BM224" s="40"/>
      <c r="BN224" s="40"/>
      <c r="BO224" s="40"/>
      <c r="BP224" s="40"/>
      <c r="BQ224" s="40"/>
      <c r="BR224" s="42"/>
      <c r="BU224" s="18"/>
      <c r="BV224" s="18"/>
      <c r="BW224" s="18"/>
      <c r="BX224" s="18"/>
      <c r="BY224" s="18"/>
      <c r="BZ224" s="18"/>
      <c r="CA224" s="18"/>
      <c r="CB224" s="18"/>
      <c r="CC224" s="18"/>
      <c r="CD224" s="18"/>
      <c r="CE224" s="18"/>
      <c r="CF224" s="18"/>
      <c r="CG224" s="18"/>
      <c r="CH224" s="18"/>
      <c r="CI224" s="18"/>
      <c r="CJ224" s="18"/>
      <c r="CK224" s="18"/>
      <c r="CL224" s="18"/>
    </row>
    <row r="225" spans="2:90" s="16" customFormat="1" ht="20" customHeight="1">
      <c r="AD225" s="29"/>
      <c r="AE225" s="29"/>
      <c r="AL225" s="29"/>
      <c r="AQ225" s="29"/>
      <c r="BJ225" s="17"/>
      <c r="BK225" s="17"/>
      <c r="BL225" s="39"/>
      <c r="BM225" s="42"/>
      <c r="BN225" s="42"/>
      <c r="BO225" s="42"/>
      <c r="BP225" s="42"/>
      <c r="BQ225" s="42"/>
      <c r="BR225" s="42"/>
      <c r="BU225" s="18"/>
      <c r="BV225" s="18"/>
      <c r="BW225" s="18"/>
      <c r="BX225" s="18"/>
      <c r="BY225" s="18"/>
      <c r="BZ225" s="18"/>
      <c r="CA225" s="18"/>
      <c r="CB225" s="18"/>
      <c r="CC225" s="18"/>
      <c r="CD225" s="18"/>
      <c r="CE225" s="18"/>
      <c r="CF225" s="18"/>
      <c r="CG225" s="18"/>
      <c r="CH225" s="18"/>
      <c r="CI225" s="18"/>
      <c r="CJ225" s="18"/>
      <c r="CK225" s="18"/>
      <c r="CL225" s="18"/>
    </row>
    <row r="226" spans="2:90" s="16" customFormat="1" ht="20" customHeight="1">
      <c r="B226" s="16" t="s">
        <v>1349</v>
      </c>
      <c r="C226" s="16" t="s">
        <v>1328</v>
      </c>
      <c r="V226" s="16">
        <f>AVERAGEIF($S$3:$S$50,"=1",V3:V50)</f>
        <v>3.2916666666666665</v>
      </c>
      <c r="W226" s="16">
        <f t="shared" ref="W226:AS226" si="87">AVERAGEIF($S$3:$S$50,"=1",W3:W50)</f>
        <v>4.583333333333333</v>
      </c>
      <c r="X226" s="16">
        <f t="shared" si="87"/>
        <v>3.4166666666666665</v>
      </c>
      <c r="Y226" s="16">
        <f t="shared" si="87"/>
        <v>4.958333333333333</v>
      </c>
      <c r="Z226" s="16">
        <f t="shared" si="87"/>
        <v>4.416666666666667</v>
      </c>
      <c r="AA226" s="16">
        <f t="shared" si="87"/>
        <v>5.416666666666667</v>
      </c>
      <c r="AB226" s="16">
        <f t="shared" si="87"/>
        <v>3.375</v>
      </c>
      <c r="AC226" s="16">
        <f t="shared" si="87"/>
        <v>2.2916666666666665</v>
      </c>
      <c r="AD226" s="16">
        <f t="shared" si="87"/>
        <v>3.7083333333333335</v>
      </c>
      <c r="AE226" s="16">
        <f t="shared" si="87"/>
        <v>3.5416666666666665</v>
      </c>
      <c r="AF226" s="16">
        <f t="shared" si="87"/>
        <v>3.75</v>
      </c>
      <c r="AG226" s="16">
        <f t="shared" si="87"/>
        <v>3.625</v>
      </c>
      <c r="AH226" s="16">
        <f t="shared" si="87"/>
        <v>3.5</v>
      </c>
      <c r="AI226" s="16">
        <f t="shared" si="87"/>
        <v>5.416666666666667</v>
      </c>
      <c r="AJ226" s="16">
        <f t="shared" si="87"/>
        <v>3.8333333333333335</v>
      </c>
      <c r="AK226" s="16">
        <f t="shared" si="87"/>
        <v>4.625</v>
      </c>
      <c r="AL226" s="16">
        <f t="shared" si="87"/>
        <v>3.5</v>
      </c>
      <c r="AM226" s="16">
        <f t="shared" si="87"/>
        <v>3.0833333333333335</v>
      </c>
      <c r="AN226" s="16">
        <f t="shared" si="87"/>
        <v>3.2083333333333335</v>
      </c>
      <c r="AO226" s="16">
        <f t="shared" si="87"/>
        <v>3.4583333333333335</v>
      </c>
      <c r="AP226" s="16">
        <f t="shared" si="87"/>
        <v>2.9583333333333335</v>
      </c>
      <c r="AQ226" s="16">
        <f t="shared" si="87"/>
        <v>3.1666666666666665</v>
      </c>
      <c r="AR226" s="16">
        <f t="shared" si="87"/>
        <v>6</v>
      </c>
      <c r="AS226" s="16">
        <f t="shared" si="87"/>
        <v>4.875</v>
      </c>
      <c r="BJ226" s="17"/>
      <c r="BK226" s="17"/>
      <c r="BL226" s="39"/>
      <c r="BM226" s="42"/>
      <c r="BN226" s="42"/>
      <c r="BO226" s="42"/>
      <c r="BP226" s="42"/>
      <c r="BQ226" s="42"/>
      <c r="BR226" s="42"/>
      <c r="BU226" s="18"/>
      <c r="BV226" s="18"/>
      <c r="BW226" s="18"/>
      <c r="BX226" s="18"/>
      <c r="BY226" s="18"/>
      <c r="BZ226" s="18"/>
      <c r="CA226" s="18"/>
      <c r="CB226" s="18"/>
      <c r="CC226" s="18"/>
      <c r="CD226" s="18"/>
      <c r="CE226" s="18"/>
      <c r="CF226" s="18"/>
      <c r="CG226" s="18"/>
      <c r="CH226" s="18"/>
      <c r="CI226" s="18"/>
      <c r="CJ226" s="18"/>
      <c r="CK226" s="18"/>
      <c r="CL226" s="18"/>
    </row>
    <row r="227" spans="2:90" s="16" customFormat="1" ht="20" customHeight="1">
      <c r="C227" s="16" t="s">
        <v>1326</v>
      </c>
      <c r="V227" s="16">
        <f>AVERAGEIF($S$51:$S$99,"=1",V51:V99)</f>
        <v>3.3913043478260869</v>
      </c>
      <c r="W227" s="16">
        <f t="shared" ref="W227:AS227" si="88">AVERAGEIF($S$51:$S$99,"=1",W51:W99)</f>
        <v>4.4782608695652177</v>
      </c>
      <c r="X227" s="16">
        <f t="shared" si="88"/>
        <v>3.3913043478260869</v>
      </c>
      <c r="Y227" s="16">
        <f t="shared" si="88"/>
        <v>4.3043478260869561</v>
      </c>
      <c r="Z227" s="16">
        <f t="shared" si="88"/>
        <v>3.652173913043478</v>
      </c>
      <c r="AA227" s="16">
        <f t="shared" si="88"/>
        <v>4.6521739130434785</v>
      </c>
      <c r="AB227" s="16">
        <f t="shared" si="88"/>
        <v>3.347826086956522</v>
      </c>
      <c r="AC227" s="16">
        <f t="shared" si="88"/>
        <v>2.5652173913043477</v>
      </c>
      <c r="AD227" s="16">
        <f t="shared" si="88"/>
        <v>3.4347826086956523</v>
      </c>
      <c r="AE227" s="16">
        <f t="shared" si="88"/>
        <v>3.7826086956521738</v>
      </c>
      <c r="AF227" s="16">
        <f t="shared" si="88"/>
        <v>3.4347826086956523</v>
      </c>
      <c r="AG227" s="16">
        <f t="shared" si="88"/>
        <v>3.652173913043478</v>
      </c>
      <c r="AH227" s="16">
        <f t="shared" si="88"/>
        <v>3.1739130434782608</v>
      </c>
      <c r="AI227" s="16">
        <f t="shared" si="88"/>
        <v>5.1739130434782608</v>
      </c>
      <c r="AJ227" s="16">
        <f t="shared" si="88"/>
        <v>4.0869565217391308</v>
      </c>
      <c r="AK227" s="16">
        <f t="shared" si="88"/>
        <v>4.1304347826086953</v>
      </c>
      <c r="AL227" s="16">
        <f t="shared" si="88"/>
        <v>3.347826086956522</v>
      </c>
      <c r="AM227" s="16">
        <f t="shared" si="88"/>
        <v>3.4782608695652173</v>
      </c>
      <c r="AN227" s="16">
        <f t="shared" si="88"/>
        <v>3.3043478260869565</v>
      </c>
      <c r="AO227" s="16">
        <f t="shared" si="88"/>
        <v>3.7391304347826089</v>
      </c>
      <c r="AP227" s="16">
        <f t="shared" si="88"/>
        <v>3.2608695652173911</v>
      </c>
      <c r="AQ227" s="16">
        <f t="shared" si="88"/>
        <v>3.4347826086956523</v>
      </c>
      <c r="AR227" s="16">
        <f t="shared" si="88"/>
        <v>6</v>
      </c>
      <c r="AS227" s="16">
        <f t="shared" si="88"/>
        <v>2.1304347826086958</v>
      </c>
      <c r="BJ227" s="17"/>
      <c r="BK227" s="17"/>
      <c r="BL227" s="39"/>
      <c r="BM227" s="42"/>
      <c r="BN227" s="42"/>
      <c r="BO227" s="42"/>
      <c r="BP227" s="42"/>
      <c r="BQ227" s="42"/>
      <c r="BR227" s="42"/>
      <c r="BU227" s="18"/>
      <c r="BV227" s="18"/>
      <c r="BW227" s="18"/>
      <c r="BX227" s="18"/>
      <c r="BY227" s="18"/>
      <c r="BZ227" s="18"/>
      <c r="CA227" s="18"/>
      <c r="CB227" s="18"/>
      <c r="CC227" s="18"/>
      <c r="CD227" s="18"/>
      <c r="CE227" s="18"/>
      <c r="CF227" s="18"/>
      <c r="CG227" s="18"/>
      <c r="CH227" s="18"/>
      <c r="CI227" s="18"/>
      <c r="CJ227" s="18"/>
      <c r="CK227" s="18"/>
      <c r="CL227" s="18"/>
    </row>
    <row r="228" spans="2:90" s="16" customFormat="1" ht="20" customHeight="1">
      <c r="C228" s="16" t="s">
        <v>1329</v>
      </c>
      <c r="V228" s="16">
        <f>AVERAGEIF($S$100:$S$145,"=1",V100:V145)</f>
        <v>3.8214285714285716</v>
      </c>
      <c r="W228" s="16">
        <f t="shared" ref="W228:AS228" si="89">AVERAGEIF($S$100:$S$145,"=1",W100:W145)</f>
        <v>4.75</v>
      </c>
      <c r="X228" s="16">
        <f t="shared" si="89"/>
        <v>3.8571428571428572</v>
      </c>
      <c r="Y228" s="16">
        <f t="shared" si="89"/>
        <v>5</v>
      </c>
      <c r="Z228" s="16">
        <f t="shared" si="89"/>
        <v>4.3214285714285712</v>
      </c>
      <c r="AA228" s="16">
        <f t="shared" si="89"/>
        <v>5.4285714285714288</v>
      </c>
      <c r="AB228" s="16">
        <f t="shared" si="89"/>
        <v>3.8571428571428572</v>
      </c>
      <c r="AC228" s="16">
        <f t="shared" si="89"/>
        <v>2.1785714285714284</v>
      </c>
      <c r="AD228" s="16">
        <f t="shared" si="89"/>
        <v>3.8214285714285716</v>
      </c>
      <c r="AE228" s="16">
        <f t="shared" si="89"/>
        <v>4.4642857142857144</v>
      </c>
      <c r="AF228" s="16">
        <f t="shared" si="89"/>
        <v>4.4642857142857144</v>
      </c>
      <c r="AG228" s="16">
        <f t="shared" si="89"/>
        <v>4.3214285714285712</v>
      </c>
      <c r="AH228" s="16">
        <f t="shared" si="89"/>
        <v>3.7142857142857144</v>
      </c>
      <c r="AI228" s="16">
        <f t="shared" si="89"/>
        <v>5.3928571428571432</v>
      </c>
      <c r="AJ228" s="16">
        <f t="shared" si="89"/>
        <v>4.75</v>
      </c>
      <c r="AK228" s="16">
        <f t="shared" si="89"/>
        <v>4.8214285714285712</v>
      </c>
      <c r="AL228" s="16">
        <f t="shared" si="89"/>
        <v>4.1785714285714288</v>
      </c>
      <c r="AM228" s="16">
        <f t="shared" si="89"/>
        <v>3.2142857142857144</v>
      </c>
      <c r="AN228" s="16">
        <f t="shared" si="89"/>
        <v>3.25</v>
      </c>
      <c r="AO228" s="16">
        <f t="shared" si="89"/>
        <v>3.8571428571428572</v>
      </c>
      <c r="AP228" s="16">
        <f t="shared" si="89"/>
        <v>3.0714285714285716</v>
      </c>
      <c r="AQ228" s="16">
        <f t="shared" si="89"/>
        <v>3.1785714285714284</v>
      </c>
      <c r="AR228" s="16">
        <f t="shared" si="89"/>
        <v>6</v>
      </c>
      <c r="AS228" s="16">
        <f t="shared" si="89"/>
        <v>4.9285714285714288</v>
      </c>
      <c r="BJ228" s="17"/>
      <c r="BK228" s="17"/>
      <c r="BL228" s="39"/>
      <c r="BM228" s="42"/>
      <c r="BN228" s="42"/>
      <c r="BO228" s="42"/>
      <c r="BP228" s="42"/>
      <c r="BQ228" s="42"/>
      <c r="BR228" s="42"/>
      <c r="BU228" s="18"/>
      <c r="BV228" s="18"/>
      <c r="BW228" s="18"/>
      <c r="BX228" s="18"/>
      <c r="BY228" s="18"/>
      <c r="BZ228" s="18"/>
      <c r="CA228" s="18"/>
      <c r="CB228" s="18"/>
      <c r="CC228" s="18"/>
      <c r="CD228" s="18"/>
      <c r="CE228" s="18"/>
      <c r="CF228" s="18"/>
      <c r="CG228" s="18"/>
      <c r="CH228" s="18"/>
      <c r="CI228" s="18"/>
      <c r="CJ228" s="18"/>
      <c r="CK228" s="18"/>
      <c r="CL228" s="18"/>
    </row>
    <row r="229" spans="2:90" s="16" customFormat="1" ht="20" customHeight="1">
      <c r="C229" s="16" t="s">
        <v>1327</v>
      </c>
      <c r="V229" s="16">
        <f>AVERAGEIF($S$146:$S$179,"=1",V146:V179)</f>
        <v>4</v>
      </c>
      <c r="W229" s="16">
        <f t="shared" ref="W229:AS229" si="90">AVERAGEIF($S$146:$S$179,"=1",W146:W179)</f>
        <v>4.8571428571428568</v>
      </c>
      <c r="X229" s="16">
        <f t="shared" si="90"/>
        <v>3.5238095238095237</v>
      </c>
      <c r="Y229" s="16">
        <f t="shared" si="90"/>
        <v>4.333333333333333</v>
      </c>
      <c r="Z229" s="16">
        <f t="shared" si="90"/>
        <v>3.5714285714285716</v>
      </c>
      <c r="AA229" s="16">
        <f t="shared" si="90"/>
        <v>4.666666666666667</v>
      </c>
      <c r="AB229" s="16">
        <f t="shared" si="90"/>
        <v>2.8571428571428572</v>
      </c>
      <c r="AC229" s="16">
        <f t="shared" si="90"/>
        <v>2.8571428571428572</v>
      </c>
      <c r="AD229" s="16">
        <f t="shared" si="90"/>
        <v>3.1428571428571428</v>
      </c>
      <c r="AE229" s="16">
        <f t="shared" si="90"/>
        <v>3.7142857142857144</v>
      </c>
      <c r="AF229" s="16">
        <f t="shared" si="90"/>
        <v>4.0476190476190474</v>
      </c>
      <c r="AG229" s="16">
        <f t="shared" si="90"/>
        <v>4.1428571428571432</v>
      </c>
      <c r="AH229" s="16">
        <f t="shared" si="90"/>
        <v>3.4285714285714284</v>
      </c>
      <c r="AI229" s="16">
        <f t="shared" si="90"/>
        <v>5.2857142857142856</v>
      </c>
      <c r="AJ229" s="16">
        <f t="shared" si="90"/>
        <v>3.7142857142857144</v>
      </c>
      <c r="AK229" s="16">
        <f t="shared" si="90"/>
        <v>4.5238095238095237</v>
      </c>
      <c r="AL229" s="16">
        <f t="shared" si="90"/>
        <v>2.6666666666666665</v>
      </c>
      <c r="AM229" s="16">
        <f t="shared" si="90"/>
        <v>3.1904761904761907</v>
      </c>
      <c r="AN229" s="16">
        <f t="shared" si="90"/>
        <v>3.1904761904761907</v>
      </c>
      <c r="AO229" s="16">
        <f t="shared" si="90"/>
        <v>3.4761904761904763</v>
      </c>
      <c r="AP229" s="16">
        <f t="shared" si="90"/>
        <v>3.0952380952380953</v>
      </c>
      <c r="AQ229" s="16">
        <f t="shared" si="90"/>
        <v>3.1428571428571428</v>
      </c>
      <c r="AR229" s="16">
        <f t="shared" si="90"/>
        <v>6</v>
      </c>
      <c r="AS229" s="16">
        <f t="shared" si="90"/>
        <v>0.80952380952380953</v>
      </c>
      <c r="BM229" s="11"/>
      <c r="BN229" s="11"/>
      <c r="BO229" s="11"/>
      <c r="BP229" s="11"/>
      <c r="BQ229" s="11"/>
      <c r="BR229" s="11"/>
      <c r="BU229" s="18"/>
      <c r="BV229" s="18"/>
      <c r="BW229" s="18"/>
      <c r="BX229" s="18"/>
      <c r="BY229" s="18"/>
      <c r="BZ229" s="18"/>
      <c r="CA229" s="18"/>
      <c r="CB229" s="18"/>
      <c r="CC229" s="18"/>
      <c r="CD229" s="18"/>
      <c r="CE229" s="18"/>
      <c r="CF229" s="18"/>
      <c r="CG229" s="18"/>
      <c r="CH229" s="18"/>
      <c r="CI229" s="18"/>
      <c r="CJ229" s="18"/>
      <c r="CK229" s="18"/>
      <c r="CL229" s="18"/>
    </row>
    <row r="230" spans="2:90" s="16" customFormat="1" ht="20" customHeight="1">
      <c r="C230"/>
      <c r="AE230" s="29"/>
      <c r="BM230" s="11"/>
      <c r="BN230" s="11"/>
      <c r="BO230" s="11"/>
      <c r="BP230" s="11"/>
      <c r="BQ230" s="11"/>
      <c r="BR230" s="11"/>
      <c r="BU230" s="18"/>
      <c r="BV230" s="18"/>
      <c r="BW230" s="18"/>
      <c r="BX230" s="18"/>
      <c r="BY230" s="18"/>
      <c r="BZ230" s="18"/>
      <c r="CA230" s="18"/>
      <c r="CB230" s="18"/>
      <c r="CC230" s="18"/>
      <c r="CD230" s="18"/>
      <c r="CE230" s="18"/>
      <c r="CF230" s="18"/>
      <c r="CG230" s="18"/>
      <c r="CH230" s="18"/>
      <c r="CI230" s="18"/>
      <c r="CJ230" s="18"/>
      <c r="CK230" s="18"/>
      <c r="CL230" s="18"/>
    </row>
    <row r="231" spans="2:90" s="16" customFormat="1" ht="20" customHeight="1">
      <c r="B231" s="16" t="s">
        <v>1344</v>
      </c>
      <c r="C231" s="16" t="s">
        <v>1328</v>
      </c>
      <c r="V231" s="16">
        <f>AVERAGEIF($S$3:$S$50,"=0",V3:V50)</f>
        <v>4</v>
      </c>
      <c r="W231" s="16">
        <f>AVERAGEIF($S$3:$S$50,"=0",W3:W50)</f>
        <v>4.6956521739130439</v>
      </c>
      <c r="X231" s="16">
        <f t="shared" ref="X231:AS231" si="91">AVERAGEIF($S$3:$S$50,"=0",X3:X50)</f>
        <v>4.3043478260869561</v>
      </c>
      <c r="Y231" s="16">
        <f t="shared" si="91"/>
        <v>4.8260869565217392</v>
      </c>
      <c r="Z231" s="16">
        <f t="shared" si="91"/>
        <v>4.8695652173913047</v>
      </c>
      <c r="AA231" s="16">
        <f t="shared" si="91"/>
        <v>5.4782608695652177</v>
      </c>
      <c r="AB231" s="16">
        <f t="shared" si="91"/>
        <v>3.7826086956521738</v>
      </c>
      <c r="AC231" s="16">
        <f t="shared" si="91"/>
        <v>1.9130434782608696</v>
      </c>
      <c r="AD231" s="16">
        <f t="shared" si="91"/>
        <v>4.0869565217391308</v>
      </c>
      <c r="AE231" s="16">
        <f t="shared" si="91"/>
        <v>4.3913043478260869</v>
      </c>
      <c r="AF231" s="16">
        <f t="shared" si="91"/>
        <v>4.4347826086956523</v>
      </c>
      <c r="AG231" s="16">
        <f t="shared" si="91"/>
        <v>4</v>
      </c>
      <c r="AH231" s="16">
        <f t="shared" si="91"/>
        <v>3.8260869565217392</v>
      </c>
      <c r="AI231" s="16">
        <f t="shared" si="91"/>
        <v>5.2173913043478262</v>
      </c>
      <c r="AJ231" s="16">
        <f t="shared" si="91"/>
        <v>4.5217391304347823</v>
      </c>
      <c r="AK231" s="16">
        <f t="shared" si="91"/>
        <v>4.3913043478260869</v>
      </c>
      <c r="AL231" s="16">
        <f t="shared" si="91"/>
        <v>3.9130434782608696</v>
      </c>
      <c r="AM231" s="16">
        <f t="shared" si="91"/>
        <v>3.6956521739130435</v>
      </c>
      <c r="AN231" s="16">
        <f t="shared" si="91"/>
        <v>3.7826086956521738</v>
      </c>
      <c r="AO231" s="16">
        <f t="shared" si="91"/>
        <v>4.0434782608695654</v>
      </c>
      <c r="AP231" s="16">
        <f t="shared" si="91"/>
        <v>3.6956521739130435</v>
      </c>
      <c r="AQ231" s="16">
        <f t="shared" si="91"/>
        <v>3.7391304347826089</v>
      </c>
      <c r="AR231" s="16">
        <f t="shared" si="91"/>
        <v>6</v>
      </c>
      <c r="AS231" s="16">
        <f t="shared" si="91"/>
        <v>4.6521739130434785</v>
      </c>
      <c r="BM231" s="11"/>
      <c r="BN231" s="11"/>
      <c r="BO231" s="11"/>
      <c r="BP231" s="11"/>
      <c r="BQ231" s="11"/>
      <c r="BR231" s="11"/>
      <c r="BU231" s="18"/>
      <c r="BV231" s="18"/>
      <c r="BW231" s="18"/>
      <c r="BX231" s="18"/>
      <c r="BY231" s="18"/>
      <c r="BZ231" s="18"/>
      <c r="CA231" s="18"/>
      <c r="CB231" s="18"/>
      <c r="CC231" s="18"/>
      <c r="CD231" s="18"/>
      <c r="CE231" s="18"/>
      <c r="CF231" s="18"/>
      <c r="CG231" s="18"/>
      <c r="CH231" s="18"/>
      <c r="CI231" s="18"/>
      <c r="CJ231" s="18"/>
      <c r="CK231" s="18"/>
      <c r="CL231" s="18"/>
    </row>
    <row r="232" spans="2:90" s="16" customFormat="1" ht="20" customHeight="1">
      <c r="C232" s="16" t="s">
        <v>1326</v>
      </c>
      <c r="V232" s="16">
        <f>AVERAGEIF($S$51:$S$99,"=0",V51:V99)</f>
        <v>4.2692307692307692</v>
      </c>
      <c r="W232" s="16">
        <f t="shared" ref="W232:AS232" si="92">AVERAGEIF($S$51:$S$99,"=0",W51:W99)</f>
        <v>5</v>
      </c>
      <c r="X232" s="16">
        <f t="shared" si="92"/>
        <v>4.3461538461538458</v>
      </c>
      <c r="Y232" s="16">
        <f t="shared" si="92"/>
        <v>4.8461538461538458</v>
      </c>
      <c r="Z232" s="16">
        <f t="shared" si="92"/>
        <v>4.5</v>
      </c>
      <c r="AA232" s="16">
        <f t="shared" si="92"/>
        <v>5.1923076923076925</v>
      </c>
      <c r="AB232" s="16">
        <f t="shared" si="92"/>
        <v>3.8076923076923075</v>
      </c>
      <c r="AC232" s="16">
        <f t="shared" si="92"/>
        <v>1.7692307692307692</v>
      </c>
      <c r="AD232" s="16">
        <f t="shared" si="92"/>
        <v>4.2307692307692308</v>
      </c>
      <c r="AE232" s="16">
        <f t="shared" si="92"/>
        <v>4</v>
      </c>
      <c r="AF232" s="16">
        <f t="shared" si="92"/>
        <v>4.0769230769230766</v>
      </c>
      <c r="AG232" s="16">
        <f t="shared" si="92"/>
        <v>4.3076923076923075</v>
      </c>
      <c r="AH232" s="16">
        <f t="shared" si="92"/>
        <v>3.7307692307692308</v>
      </c>
      <c r="AI232" s="16">
        <f t="shared" si="92"/>
        <v>5.4615384615384617</v>
      </c>
      <c r="AJ232" s="16">
        <f t="shared" si="92"/>
        <v>4.615384615384615</v>
      </c>
      <c r="AK232" s="16">
        <f t="shared" si="92"/>
        <v>4.3076923076923075</v>
      </c>
      <c r="AL232" s="16">
        <f t="shared" si="92"/>
        <v>3.2307692307692308</v>
      </c>
      <c r="AM232" s="16">
        <f t="shared" si="92"/>
        <v>4.1923076923076925</v>
      </c>
      <c r="AN232" s="16">
        <f t="shared" si="92"/>
        <v>4.2692307692307692</v>
      </c>
      <c r="AO232" s="16">
        <f t="shared" si="92"/>
        <v>4.384615384615385</v>
      </c>
      <c r="AP232" s="16">
        <f t="shared" si="92"/>
        <v>4.3461538461538458</v>
      </c>
      <c r="AQ232" s="16">
        <f t="shared" si="92"/>
        <v>4.3461538461538458</v>
      </c>
      <c r="AR232" s="16">
        <f t="shared" si="92"/>
        <v>6</v>
      </c>
      <c r="AS232" s="16">
        <f t="shared" si="92"/>
        <v>2.1538461538461537</v>
      </c>
      <c r="BM232" s="11"/>
      <c r="BN232" s="11"/>
      <c r="BO232" s="11"/>
      <c r="BP232" s="11"/>
      <c r="BQ232" s="11"/>
      <c r="BR232" s="11"/>
      <c r="BU232" s="18"/>
      <c r="BV232" s="18"/>
      <c r="BW232" s="18"/>
      <c r="BX232" s="18"/>
      <c r="BY232" s="18"/>
      <c r="BZ232" s="18"/>
      <c r="CA232" s="18"/>
      <c r="CB232" s="18"/>
      <c r="CC232" s="18"/>
      <c r="CD232" s="18"/>
      <c r="CE232" s="18"/>
      <c r="CF232" s="18"/>
      <c r="CG232" s="18"/>
      <c r="CH232" s="18"/>
      <c r="CI232" s="18"/>
      <c r="CJ232" s="18"/>
      <c r="CK232" s="18"/>
      <c r="CL232" s="18"/>
    </row>
    <row r="233" spans="2:90" s="16" customFormat="1" ht="20" customHeight="1">
      <c r="C233" s="16" t="s">
        <v>1329</v>
      </c>
      <c r="V233" s="16">
        <f>AVERAGEIF($S$100:$S$145,"=0",V100:V145)</f>
        <v>4.4705882352941178</v>
      </c>
      <c r="W233" s="16">
        <f t="shared" ref="W233:AS233" si="93">AVERAGEIF($S$100:$S$145,"=0",W100:W145)</f>
        <v>5.117647058823529</v>
      </c>
      <c r="X233" s="16">
        <f t="shared" si="93"/>
        <v>3.8235294117647061</v>
      </c>
      <c r="Y233" s="16">
        <f t="shared" si="93"/>
        <v>4.7647058823529411</v>
      </c>
      <c r="Z233" s="16">
        <f t="shared" si="93"/>
        <v>4.3529411764705879</v>
      </c>
      <c r="AA233" s="16">
        <f t="shared" si="93"/>
        <v>5</v>
      </c>
      <c r="AB233" s="16">
        <f t="shared" si="93"/>
        <v>3.6470588235294117</v>
      </c>
      <c r="AC233" s="16">
        <f t="shared" si="93"/>
        <v>1.5294117647058822</v>
      </c>
      <c r="AD233" s="16">
        <f t="shared" si="93"/>
        <v>4.4705882352941178</v>
      </c>
      <c r="AE233" s="16">
        <f t="shared" si="93"/>
        <v>4.2352941176470589</v>
      </c>
      <c r="AF233" s="16">
        <f t="shared" si="93"/>
        <v>4.5882352941176467</v>
      </c>
      <c r="AG233" s="16">
        <f t="shared" si="93"/>
        <v>4.4705882352941178</v>
      </c>
      <c r="AH233" s="16">
        <f t="shared" si="93"/>
        <v>4.2941176470588234</v>
      </c>
      <c r="AI233" s="16">
        <f t="shared" si="93"/>
        <v>5.5882352941176467</v>
      </c>
      <c r="AJ233" s="16">
        <f t="shared" si="93"/>
        <v>4.7647058823529411</v>
      </c>
      <c r="AK233" s="16">
        <f t="shared" si="93"/>
        <v>4.4117647058823533</v>
      </c>
      <c r="AL233" s="16">
        <f t="shared" si="93"/>
        <v>3.7058823529411766</v>
      </c>
      <c r="AM233" s="16">
        <f t="shared" si="93"/>
        <v>4</v>
      </c>
      <c r="AN233" s="16">
        <f t="shared" si="93"/>
        <v>4.117647058823529</v>
      </c>
      <c r="AO233" s="16">
        <f t="shared" si="93"/>
        <v>4.2352941176470589</v>
      </c>
      <c r="AP233" s="16">
        <f t="shared" si="93"/>
        <v>4.2941176470588234</v>
      </c>
      <c r="AQ233" s="16">
        <f t="shared" si="93"/>
        <v>3.8823529411764706</v>
      </c>
      <c r="AR233" s="16">
        <f t="shared" si="93"/>
        <v>6</v>
      </c>
      <c r="AS233" s="16">
        <f t="shared" si="93"/>
        <v>4.117647058823529</v>
      </c>
      <c r="BM233" s="11"/>
      <c r="BN233" s="11"/>
      <c r="BO233" s="11"/>
      <c r="BP233" s="11"/>
      <c r="BQ233" s="11"/>
      <c r="BR233" s="11"/>
      <c r="BU233" s="18"/>
      <c r="BV233" s="18"/>
      <c r="BW233" s="18"/>
      <c r="BX233" s="18"/>
      <c r="BY233" s="18"/>
      <c r="BZ233" s="18"/>
      <c r="CA233" s="18"/>
      <c r="CB233" s="18"/>
      <c r="CC233" s="18"/>
      <c r="CD233" s="18"/>
      <c r="CE233" s="18"/>
      <c r="CF233" s="18"/>
      <c r="CG233" s="18"/>
      <c r="CH233" s="18"/>
      <c r="CI233" s="18"/>
      <c r="CJ233" s="18"/>
      <c r="CK233" s="18"/>
      <c r="CL233" s="18"/>
    </row>
    <row r="234" spans="2:90" s="16" customFormat="1" ht="20" customHeight="1">
      <c r="C234" s="16" t="s">
        <v>1327</v>
      </c>
      <c r="V234" s="16">
        <f>AVERAGEIF($S$146:$S$179,"=0",V146:V179)</f>
        <v>3.9230769230769229</v>
      </c>
      <c r="W234" s="16">
        <f t="shared" ref="W234:AS234" si="94">AVERAGEIF($S$146:$S$179,"=0",W146:W179)</f>
        <v>4.5384615384615383</v>
      </c>
      <c r="X234" s="16">
        <f t="shared" si="94"/>
        <v>3.3076923076923075</v>
      </c>
      <c r="Y234" s="16">
        <f t="shared" si="94"/>
        <v>4.615384615384615</v>
      </c>
      <c r="Z234" s="16">
        <f t="shared" si="94"/>
        <v>4.1538461538461542</v>
      </c>
      <c r="AA234" s="16">
        <f t="shared" si="94"/>
        <v>4</v>
      </c>
      <c r="AB234" s="16">
        <f t="shared" si="94"/>
        <v>2.5384615384615383</v>
      </c>
      <c r="AC234" s="16">
        <f t="shared" si="94"/>
        <v>3.0769230769230771</v>
      </c>
      <c r="AD234" s="16">
        <f t="shared" si="94"/>
        <v>2.9230769230769229</v>
      </c>
      <c r="AE234" s="16">
        <f t="shared" si="94"/>
        <v>4.0769230769230766</v>
      </c>
      <c r="AF234" s="16">
        <f t="shared" si="94"/>
        <v>4.2307692307692308</v>
      </c>
      <c r="AG234" s="16">
        <f t="shared" si="94"/>
        <v>3.3076923076923075</v>
      </c>
      <c r="AH234" s="16">
        <f t="shared" si="94"/>
        <v>2.7692307692307692</v>
      </c>
      <c r="AI234" s="16">
        <f t="shared" si="94"/>
        <v>4.9230769230769234</v>
      </c>
      <c r="AJ234" s="16">
        <f t="shared" si="94"/>
        <v>4.0769230769230766</v>
      </c>
      <c r="AK234" s="16">
        <f t="shared" si="94"/>
        <v>4.1538461538461542</v>
      </c>
      <c r="AL234" s="16">
        <f t="shared" si="94"/>
        <v>2.7692307692307692</v>
      </c>
      <c r="AM234" s="16">
        <f t="shared" si="94"/>
        <v>3.3076923076923075</v>
      </c>
      <c r="AN234" s="16">
        <f t="shared" si="94"/>
        <v>3.3076923076923075</v>
      </c>
      <c r="AO234" s="16">
        <f t="shared" si="94"/>
        <v>3.6153846153846154</v>
      </c>
      <c r="AP234" s="16">
        <f t="shared" si="94"/>
        <v>3.1538461538461537</v>
      </c>
      <c r="AQ234" s="16">
        <f t="shared" si="94"/>
        <v>3.3076923076923075</v>
      </c>
      <c r="AR234" s="16">
        <f t="shared" si="94"/>
        <v>5.7692307692307692</v>
      </c>
      <c r="AS234" s="16">
        <f t="shared" si="94"/>
        <v>1.3846153846153846</v>
      </c>
      <c r="BM234" s="11"/>
      <c r="BN234" s="11"/>
      <c r="BO234" s="11"/>
      <c r="BP234" s="11"/>
      <c r="BQ234" s="11"/>
      <c r="BR234" s="11"/>
      <c r="BU234" s="18"/>
      <c r="BV234" s="18"/>
      <c r="BW234" s="18"/>
      <c r="BX234" s="18"/>
      <c r="BY234" s="18"/>
      <c r="BZ234" s="18"/>
      <c r="CA234" s="18"/>
      <c r="CB234" s="18"/>
      <c r="CC234" s="18"/>
      <c r="CD234" s="18"/>
      <c r="CE234" s="18"/>
      <c r="CF234" s="18"/>
      <c r="CG234" s="18"/>
      <c r="CH234" s="18"/>
      <c r="CI234" s="18"/>
      <c r="CJ234" s="18"/>
      <c r="CK234" s="18"/>
      <c r="CL234" s="18"/>
    </row>
    <row r="235" spans="2:90" s="16" customFormat="1" ht="20" customHeight="1">
      <c r="C235"/>
      <c r="AE235" s="29"/>
      <c r="BM235" s="11"/>
      <c r="BN235" s="11"/>
      <c r="BO235" s="11"/>
      <c r="BP235" s="11"/>
      <c r="BQ235" s="11"/>
      <c r="BR235" s="11"/>
      <c r="BU235" s="18"/>
      <c r="BV235" s="18"/>
      <c r="BW235" s="18"/>
      <c r="BX235" s="18"/>
      <c r="BY235" s="18"/>
      <c r="BZ235" s="18"/>
      <c r="CA235" s="18"/>
      <c r="CB235" s="18"/>
      <c r="CC235" s="18"/>
      <c r="CD235" s="18"/>
      <c r="CE235" s="18"/>
      <c r="CF235" s="18"/>
      <c r="CG235" s="18"/>
      <c r="CH235" s="18"/>
      <c r="CI235" s="18"/>
      <c r="CJ235" s="18"/>
      <c r="CK235" s="18"/>
      <c r="CL235" s="18"/>
    </row>
    <row r="236" spans="2:90" s="16" customFormat="1" ht="20" customHeight="1">
      <c r="B236" s="16" t="s">
        <v>1350</v>
      </c>
      <c r="C236" s="29"/>
      <c r="V236" s="16">
        <f>AVERAGEIF($S$3:$S$179,"=1",V3:V179)</f>
        <v>3.625</v>
      </c>
      <c r="W236" s="16">
        <f t="shared" ref="W236:AQ236" si="95">AVERAGEIF($S$3:$S$179,"=1",W3:W179)</f>
        <v>4.666666666666667</v>
      </c>
      <c r="X236" s="16">
        <f t="shared" si="95"/>
        <v>3.5625</v>
      </c>
      <c r="Y236" s="16">
        <f t="shared" si="95"/>
        <v>4.677083333333333</v>
      </c>
      <c r="Z236" s="16">
        <f t="shared" si="95"/>
        <v>4.020833333333333</v>
      </c>
      <c r="AA236" s="16">
        <f t="shared" si="95"/>
        <v>5.072916666666667</v>
      </c>
      <c r="AB236" s="16">
        <f t="shared" si="95"/>
        <v>3.3958333333333335</v>
      </c>
      <c r="AC236" s="16">
        <f t="shared" si="95"/>
        <v>2.4479166666666665</v>
      </c>
      <c r="AD236" s="16">
        <f t="shared" si="95"/>
        <v>3.5520833333333335</v>
      </c>
      <c r="AE236" s="16">
        <f t="shared" si="95"/>
        <v>3.90625</v>
      </c>
      <c r="AF236" s="16">
        <f t="shared" si="95"/>
        <v>3.9479166666666665</v>
      </c>
      <c r="AG236" s="16">
        <f t="shared" si="95"/>
        <v>3.9479166666666665</v>
      </c>
      <c r="AH236" s="16">
        <f t="shared" si="95"/>
        <v>3.46875</v>
      </c>
      <c r="AI236" s="16">
        <f t="shared" si="95"/>
        <v>5.322916666666667</v>
      </c>
      <c r="AJ236" s="16">
        <f t="shared" si="95"/>
        <v>4.135416666666667</v>
      </c>
      <c r="AK236" s="16">
        <f t="shared" si="95"/>
        <v>4.541666666666667</v>
      </c>
      <c r="AL236" s="16">
        <f t="shared" si="95"/>
        <v>3.4791666666666665</v>
      </c>
      <c r="AM236" s="16">
        <f t="shared" si="95"/>
        <v>3.2395833333333335</v>
      </c>
      <c r="AN236" s="16">
        <f t="shared" si="95"/>
        <v>3.2395833333333335</v>
      </c>
      <c r="AO236" s="16">
        <f t="shared" si="95"/>
        <v>3.6458333333333335</v>
      </c>
      <c r="AP236" s="16">
        <f t="shared" si="95"/>
        <v>3.09375</v>
      </c>
      <c r="AQ236" s="16">
        <f t="shared" si="95"/>
        <v>3.2291666666666665</v>
      </c>
      <c r="AR236" s="16">
        <f t="shared" ref="AR236:AS236" si="96">AVERAGEIF($S$3:$S$179,"=1",AR3:AR179)</f>
        <v>6</v>
      </c>
      <c r="AS236" s="16">
        <f t="shared" si="96"/>
        <v>3.34375</v>
      </c>
      <c r="BM236" s="11"/>
      <c r="BN236" s="11"/>
      <c r="BO236" s="11"/>
      <c r="BP236" s="11"/>
      <c r="BQ236" s="11"/>
      <c r="BR236" s="11"/>
      <c r="BU236" s="18"/>
      <c r="BV236" s="18"/>
      <c r="BW236" s="18"/>
      <c r="BX236" s="18"/>
      <c r="BY236" s="18"/>
      <c r="BZ236" s="18"/>
      <c r="CA236" s="18"/>
      <c r="CB236" s="18"/>
      <c r="CC236" s="18"/>
      <c r="CD236" s="18"/>
      <c r="CE236" s="18"/>
      <c r="CF236" s="18"/>
      <c r="CG236" s="18"/>
      <c r="CH236" s="18"/>
      <c r="CI236" s="18"/>
      <c r="CJ236" s="18"/>
      <c r="CK236" s="18"/>
      <c r="CL236" s="18"/>
    </row>
    <row r="237" spans="2:90" s="16" customFormat="1" ht="20" customHeight="1">
      <c r="B237" s="16" t="s">
        <v>1344</v>
      </c>
      <c r="C237" s="29"/>
      <c r="V237" s="16">
        <f>AVERAGEIF($S$3:$S$179,"=0",V3:V179)</f>
        <v>4.1772151898734178</v>
      </c>
      <c r="W237" s="16">
        <f t="shared" ref="W237:AQ237" si="97">AVERAGEIF($S$3:$S$179,"=0",W3:W179)</f>
        <v>4.8607594936708862</v>
      </c>
      <c r="X237" s="16">
        <f t="shared" si="97"/>
        <v>4.0506329113924053</v>
      </c>
      <c r="Y237" s="16">
        <f t="shared" si="97"/>
        <v>4.7848101265822782</v>
      </c>
      <c r="Z237" s="16">
        <f t="shared" si="97"/>
        <v>4.518987341772152</v>
      </c>
      <c r="AA237" s="16">
        <f t="shared" si="97"/>
        <v>5.037974683544304</v>
      </c>
      <c r="AB237" s="16">
        <f t="shared" si="97"/>
        <v>3.5569620253164556</v>
      </c>
      <c r="AC237" s="16">
        <f t="shared" si="97"/>
        <v>1.9746835443037976</v>
      </c>
      <c r="AD237" s="16">
        <f t="shared" si="97"/>
        <v>4.0253164556962027</v>
      </c>
      <c r="AE237" s="16">
        <f t="shared" si="97"/>
        <v>4.1772151898734178</v>
      </c>
      <c r="AF237" s="16">
        <f t="shared" si="97"/>
        <v>4.3164556962025316</v>
      </c>
      <c r="AG237" s="16">
        <f t="shared" si="97"/>
        <v>4.0886075949367084</v>
      </c>
      <c r="AH237" s="16">
        <f t="shared" si="97"/>
        <v>3.721518987341772</v>
      </c>
      <c r="AI237" s="16">
        <f t="shared" si="97"/>
        <v>5.3291139240506329</v>
      </c>
      <c r="AJ237" s="16">
        <f t="shared" si="97"/>
        <v>4.5316455696202533</v>
      </c>
      <c r="AK237" s="16">
        <f t="shared" si="97"/>
        <v>4.3291139240506329</v>
      </c>
      <c r="AL237" s="16">
        <f t="shared" si="97"/>
        <v>3.4556962025316458</v>
      </c>
      <c r="AM237" s="16">
        <f t="shared" si="97"/>
        <v>3.8607594936708862</v>
      </c>
      <c r="AN237" s="16">
        <f t="shared" si="97"/>
        <v>3.9367088607594938</v>
      </c>
      <c r="AO237" s="16">
        <f t="shared" si="97"/>
        <v>4.1265822784810124</v>
      </c>
      <c r="AP237" s="16">
        <f t="shared" si="97"/>
        <v>3.9493670886075951</v>
      </c>
      <c r="AQ237" s="16">
        <f t="shared" si="97"/>
        <v>3.8987341772151898</v>
      </c>
      <c r="AR237" s="16">
        <f t="shared" ref="AR237:AS237" si="98">AVERAGEIF($S$3:$S$179,"=0",AR3:AR179)</f>
        <v>5.962025316455696</v>
      </c>
      <c r="AS237" s="16">
        <f t="shared" si="98"/>
        <v>3.1772151898734178</v>
      </c>
      <c r="BM237" s="11"/>
      <c r="BN237" s="11"/>
      <c r="BO237" s="11"/>
      <c r="BP237" s="11"/>
      <c r="BQ237" s="11"/>
      <c r="BR237" s="11"/>
      <c r="BU237" s="18"/>
      <c r="BV237" s="18"/>
      <c r="BW237" s="18"/>
      <c r="BX237" s="18"/>
      <c r="BY237" s="18"/>
      <c r="BZ237" s="18"/>
      <c r="CA237" s="18"/>
      <c r="CB237" s="18"/>
      <c r="CC237" s="18"/>
      <c r="CD237" s="18"/>
      <c r="CE237" s="18"/>
      <c r="CF237" s="18"/>
      <c r="CG237" s="18"/>
      <c r="CH237" s="18"/>
      <c r="CI237" s="18"/>
      <c r="CJ237" s="18"/>
      <c r="CK237" s="18"/>
      <c r="CL237" s="18"/>
    </row>
    <row r="238" spans="2:90" s="16" customFormat="1" ht="20" customHeight="1">
      <c r="C238" s="29"/>
      <c r="BM238" s="11"/>
      <c r="BN238" s="11"/>
      <c r="BO238" s="11"/>
      <c r="BP238" s="11"/>
      <c r="BQ238" s="11"/>
      <c r="BR238" s="11"/>
      <c r="BU238" s="18"/>
      <c r="BV238" s="18"/>
      <c r="BW238" s="18"/>
      <c r="BX238" s="18"/>
      <c r="BY238" s="18"/>
      <c r="BZ238" s="18"/>
      <c r="CA238" s="18"/>
      <c r="CB238" s="18"/>
      <c r="CC238" s="18"/>
      <c r="CD238" s="18"/>
      <c r="CE238" s="18"/>
      <c r="CF238" s="18"/>
      <c r="CG238" s="18"/>
      <c r="CH238" s="18"/>
      <c r="CI238" s="18"/>
      <c r="CJ238" s="18"/>
      <c r="CK238" s="18"/>
      <c r="CL238" s="18"/>
    </row>
    <row r="239" spans="2:90" s="16" customFormat="1" ht="20" customHeight="1">
      <c r="C239" s="29"/>
      <c r="BM239" s="11"/>
      <c r="BN239" s="11"/>
      <c r="BO239" s="11"/>
      <c r="BP239" s="11"/>
      <c r="BQ239" s="11"/>
      <c r="BR239" s="11"/>
      <c r="BU239" s="18"/>
      <c r="BV239" s="18"/>
      <c r="BW239" s="18"/>
      <c r="BX239" s="18"/>
      <c r="BY239" s="18"/>
      <c r="BZ239" s="18"/>
      <c r="CA239" s="18"/>
      <c r="CB239" s="18"/>
      <c r="CC239" s="18"/>
      <c r="CD239" s="18"/>
      <c r="CE239" s="18"/>
      <c r="CF239" s="18"/>
      <c r="CG239" s="18"/>
      <c r="CH239" s="18"/>
      <c r="CI239" s="18"/>
      <c r="CJ239" s="18"/>
      <c r="CK239" s="18"/>
      <c r="CL239" s="18"/>
    </row>
    <row r="240" spans="2:90" s="16" customFormat="1" ht="20" customHeight="1">
      <c r="C240" s="29"/>
      <c r="BM240" s="11"/>
      <c r="BN240" s="11"/>
      <c r="BO240" s="11"/>
      <c r="BP240" s="11"/>
      <c r="BQ240" s="11"/>
      <c r="BR240" s="11"/>
      <c r="BU240" s="18"/>
      <c r="BV240" s="18"/>
      <c r="BW240" s="18"/>
      <c r="BX240" s="18"/>
      <c r="BY240" s="18"/>
      <c r="BZ240" s="18"/>
      <c r="CA240" s="18"/>
      <c r="CB240" s="18"/>
      <c r="CC240" s="18"/>
      <c r="CD240" s="18"/>
      <c r="CE240" s="18"/>
      <c r="CF240" s="18"/>
      <c r="CG240" s="18"/>
      <c r="CH240" s="18"/>
      <c r="CI240" s="18"/>
      <c r="CJ240" s="18"/>
      <c r="CK240" s="18"/>
      <c r="CL240" s="18"/>
    </row>
    <row r="241" spans="1:90" s="16" customFormat="1" ht="20" customHeight="1">
      <c r="AE241" s="29"/>
      <c r="BM241" s="11"/>
      <c r="BN241" s="11"/>
      <c r="BO241" s="11"/>
      <c r="BP241" s="11"/>
      <c r="BQ241" s="11"/>
      <c r="BR241" s="11"/>
      <c r="BU241" s="18"/>
      <c r="BV241" s="18"/>
      <c r="BW241" s="18"/>
      <c r="BX241" s="18"/>
      <c r="BY241" s="18"/>
      <c r="BZ241" s="18"/>
      <c r="CA241" s="18"/>
      <c r="CB241" s="18"/>
      <c r="CC241" s="18"/>
      <c r="CD241" s="18"/>
      <c r="CE241" s="18"/>
      <c r="CF241" s="18"/>
      <c r="CG241" s="18"/>
      <c r="CH241" s="18"/>
      <c r="CI241" s="18"/>
      <c r="CJ241" s="18"/>
      <c r="CK241" s="18"/>
      <c r="CL241" s="18"/>
    </row>
    <row r="242" spans="1:90" s="16" customFormat="1" ht="20" customHeight="1">
      <c r="A242" s="16" t="s">
        <v>1011</v>
      </c>
      <c r="B242" s="16" t="s">
        <v>1007</v>
      </c>
      <c r="V242" s="16">
        <f t="shared" ref="V242:AR242" si="99">TTEST(V3:V50,V146:V179,2,2)</f>
        <v>0.34577165588420877</v>
      </c>
      <c r="W242" s="16">
        <f t="shared" si="99"/>
        <v>0.59886010928894051</v>
      </c>
      <c r="X242" s="16">
        <f t="shared" si="99"/>
        <v>0.43806164283639337</v>
      </c>
      <c r="Y242" s="16">
        <f t="shared" si="99"/>
        <v>0.30340974562502554</v>
      </c>
      <c r="Z242" s="16">
        <f t="shared" si="99"/>
        <v>2.6233981561395826E-2</v>
      </c>
      <c r="AA242" s="16">
        <f t="shared" si="99"/>
        <v>2.0160149596075633E-4</v>
      </c>
      <c r="AB242" s="16">
        <f t="shared" si="99"/>
        <v>5.6499096414333511E-2</v>
      </c>
      <c r="AC242" s="16">
        <f t="shared" si="99"/>
        <v>8.6976800055675596E-2</v>
      </c>
      <c r="AD242" s="16">
        <f t="shared" si="99"/>
        <v>8.6976800055675596E-2</v>
      </c>
      <c r="AE242" s="29">
        <f>TTEST(AE3:AE50,AE146:AE179,2,2)</f>
        <v>0.87362145234611699</v>
      </c>
      <c r="AF242" s="16">
        <f t="shared" si="99"/>
        <v>0.76618881118532978</v>
      </c>
      <c r="AG242" s="16">
        <f t="shared" si="99"/>
        <v>0.83023695659275987</v>
      </c>
      <c r="AH242" s="16">
        <f t="shared" si="99"/>
        <v>0.32843443502399494</v>
      </c>
      <c r="AI242" s="16">
        <f t="shared" si="99"/>
        <v>0.49463144975896989</v>
      </c>
      <c r="AJ242" s="16">
        <f t="shared" si="99"/>
        <v>0.55689567854079458</v>
      </c>
      <c r="AK242" s="16">
        <f t="shared" si="99"/>
        <v>0.92064215327410137</v>
      </c>
      <c r="AL242" s="16">
        <f t="shared" si="99"/>
        <v>3.198526417505506E-2</v>
      </c>
      <c r="AM242" s="16">
        <f>TTEST(AM3:AM50,AM146:AM179,2,2)</f>
        <v>0.77238970843483046</v>
      </c>
      <c r="AN242" s="16">
        <f>TTEST(AN3:AN50,AN146:AN179,2,2)</f>
        <v>0.62848837122137513</v>
      </c>
      <c r="AO242" s="16">
        <f>TTEST(AO3:AO50,AO146:AO179,2,2)</f>
        <v>0.70143175983771577</v>
      </c>
      <c r="AP242" s="16">
        <f t="shared" si="99"/>
        <v>0.71730616282092141</v>
      </c>
      <c r="AQ242" s="16">
        <f t="shared" si="99"/>
        <v>0.65803373354047501</v>
      </c>
      <c r="AR242" s="16">
        <f t="shared" si="99"/>
        <v>0.23707906288624092</v>
      </c>
      <c r="AS242" s="16">
        <f>TTEST(AS3:AS50,AS146:AS179,2,2)</f>
        <v>1.1304925852831836E-18</v>
      </c>
      <c r="BJ242" s="19" t="s">
        <v>1290</v>
      </c>
      <c r="BM242" s="11"/>
      <c r="BN242" s="11"/>
      <c r="BO242" s="11"/>
      <c r="BP242" s="11"/>
      <c r="BQ242" s="11"/>
      <c r="BR242" s="11"/>
      <c r="BU242" s="18"/>
      <c r="BV242" s="18"/>
      <c r="BW242" s="18"/>
      <c r="BX242" s="18"/>
      <c r="BY242" s="18"/>
      <c r="BZ242" s="18"/>
      <c r="CA242" s="18"/>
      <c r="CB242" s="18"/>
      <c r="CC242" s="18"/>
      <c r="CD242" s="18"/>
      <c r="CE242" s="18"/>
      <c r="CF242" s="18"/>
      <c r="CG242" s="18"/>
      <c r="CH242" s="18"/>
      <c r="CI242" s="18"/>
      <c r="CJ242" s="18"/>
      <c r="CK242" s="18"/>
      <c r="CL242" s="18"/>
    </row>
    <row r="243" spans="1:90" s="16" customFormat="1" ht="20" customHeight="1">
      <c r="B243" s="16" t="s">
        <v>1008</v>
      </c>
      <c r="V243" s="16">
        <f t="shared" ref="V243:AR243" si="100">TTEST(V51:V99,V146:V179,2,2)</f>
        <v>0.77860071069039494</v>
      </c>
      <c r="W243" s="16">
        <f t="shared" si="100"/>
        <v>0.94911795251330977</v>
      </c>
      <c r="X243" s="16">
        <f t="shared" si="100"/>
        <v>0.22896985823187627</v>
      </c>
      <c r="Y243" s="16">
        <f t="shared" si="100"/>
        <v>0.66567393053878587</v>
      </c>
      <c r="Z243" s="16">
        <f t="shared" si="100"/>
        <v>0.39857875797988229</v>
      </c>
      <c r="AA243" s="16">
        <f t="shared" si="100"/>
        <v>7.3198360388207734E-2</v>
      </c>
      <c r="AB243" s="16">
        <f t="shared" si="100"/>
        <v>2.9350165800522045E-2</v>
      </c>
      <c r="AC243" s="16">
        <f t="shared" si="100"/>
        <v>6.0486059282439407E-2</v>
      </c>
      <c r="AD243" s="16">
        <f t="shared" si="100"/>
        <v>6.0486059282439407E-2</v>
      </c>
      <c r="AE243" s="29">
        <f>TTEST(AE51:AE99,AE146:AE179,2,2)</f>
        <v>0.90598601200213125</v>
      </c>
      <c r="AF243" s="16">
        <f t="shared" si="100"/>
        <v>0.37390481214921678</v>
      </c>
      <c r="AG243" s="16">
        <f t="shared" si="100"/>
        <v>0.67120400079865172</v>
      </c>
      <c r="AH243" s="16">
        <f t="shared" si="100"/>
        <v>0.46696278918204293</v>
      </c>
      <c r="AI243" s="16">
        <f t="shared" si="100"/>
        <v>0.43489602436758745</v>
      </c>
      <c r="AJ243" s="16">
        <f t="shared" si="100"/>
        <v>0.17856879858780819</v>
      </c>
      <c r="AK243" s="16">
        <f t="shared" si="100"/>
        <v>0.65102930485374788</v>
      </c>
      <c r="AL243" s="16">
        <f t="shared" si="100"/>
        <v>0.15483675714413708</v>
      </c>
      <c r="AM243" s="16">
        <f>TTEST(AM51:AM99,AM146:AM179,2,2)</f>
        <v>0.14486758496080357</v>
      </c>
      <c r="AN243" s="16">
        <f>TTEST(AN51:AN99,AN146:AN179,2,2)</f>
        <v>0.15887962976461237</v>
      </c>
      <c r="AO243" s="16">
        <f>TTEST(AO51:AO99,AO146:AO179,2,2)</f>
        <v>0.16133467264196785</v>
      </c>
      <c r="AP243" s="16">
        <f t="shared" si="100"/>
        <v>7.5995677391301988E-2</v>
      </c>
      <c r="AQ243" s="16">
        <f t="shared" si="100"/>
        <v>7.3613581279138765E-2</v>
      </c>
      <c r="AR243" s="16">
        <f t="shared" si="100"/>
        <v>0.23218356305504959</v>
      </c>
      <c r="AS243" s="16">
        <f>TTEST(AS51:AS99,AS146:AS179,2,2)</f>
        <v>1.9692497269078973E-3</v>
      </c>
      <c r="BJ243" s="17" t="s">
        <v>1305</v>
      </c>
      <c r="BK243" s="17">
        <f>COUNTIF(BK181:BK210,"=not finished")</f>
        <v>13</v>
      </c>
      <c r="BL243" s="17">
        <f>BK243/$BK$248</f>
        <v>0.43333333333333335</v>
      </c>
      <c r="BM243" s="41"/>
      <c r="BN243" s="41"/>
      <c r="BO243" s="41"/>
      <c r="BP243" s="41"/>
      <c r="BQ243" s="41"/>
      <c r="BR243" s="43"/>
      <c r="BU243" s="18"/>
      <c r="BV243" s="18"/>
      <c r="BW243" s="18"/>
      <c r="BX243" s="18"/>
      <c r="BY243" s="18"/>
      <c r="BZ243" s="18"/>
      <c r="CA243" s="18"/>
      <c r="CB243" s="18"/>
      <c r="CC243" s="18"/>
      <c r="CD243" s="18"/>
      <c r="CE243" s="18"/>
      <c r="CF243" s="18"/>
      <c r="CG243" s="18"/>
      <c r="CH243" s="18"/>
      <c r="CI243" s="18"/>
      <c r="CJ243" s="18"/>
      <c r="CK243" s="18"/>
      <c r="CL243" s="18"/>
    </row>
    <row r="244" spans="1:90" s="16" customFormat="1" ht="20" customHeight="1">
      <c r="B244" s="16" t="s">
        <v>1009</v>
      </c>
      <c r="V244" s="16">
        <f t="shared" ref="V244:AR244" si="101">TTEST(V100:V145,V146:V179,2,2)</f>
        <v>0.76456840973606011</v>
      </c>
      <c r="W244" s="16">
        <f t="shared" si="101"/>
        <v>0.53201791159368184</v>
      </c>
      <c r="X244" s="16">
        <f t="shared" si="101"/>
        <v>0.2514202175459137</v>
      </c>
      <c r="Y244" s="16">
        <f t="shared" si="101"/>
        <v>0.14673213772497376</v>
      </c>
      <c r="Z244" s="16">
        <f t="shared" si="101"/>
        <v>9.6377252983237072E-2</v>
      </c>
      <c r="AA244" s="16">
        <f t="shared" si="101"/>
        <v>2.5522198656605698E-3</v>
      </c>
      <c r="AB244" s="16">
        <f t="shared" si="101"/>
        <v>5.6476013583024376E-3</v>
      </c>
      <c r="AC244" s="16">
        <f t="shared" si="101"/>
        <v>1.3720268225128934E-2</v>
      </c>
      <c r="AD244" s="16">
        <f t="shared" si="101"/>
        <v>1.3720268225128934E-2</v>
      </c>
      <c r="AE244" s="29">
        <f>TTEST(AE100:AE145,AE146:AE179,2,2)</f>
        <v>0.16881471100686887</v>
      </c>
      <c r="AF244" s="16">
        <f t="shared" si="101"/>
        <v>0.23120121863380547</v>
      </c>
      <c r="AG244" s="16">
        <f t="shared" si="101"/>
        <v>0.19629943576695583</v>
      </c>
      <c r="AH244" s="16">
        <f t="shared" si="101"/>
        <v>3.9659057994267007E-2</v>
      </c>
      <c r="AI244" s="16">
        <f t="shared" si="101"/>
        <v>0.1279150557622778</v>
      </c>
      <c r="AJ244" s="16">
        <f t="shared" si="101"/>
        <v>1.7484129546680341E-2</v>
      </c>
      <c r="AK244" s="16">
        <f t="shared" si="101"/>
        <v>0.30735183402670457</v>
      </c>
      <c r="AL244" s="16">
        <f t="shared" si="101"/>
        <v>1.2131152640309523E-3</v>
      </c>
      <c r="AM244" s="16">
        <f>TTEST(AM100:AM145,AM146:AM179,2,2)</f>
        <v>0.4973616998422713</v>
      </c>
      <c r="AN244" s="16">
        <f>TTEST(AN100:AN145,AN146:AN179,2,2)</f>
        <v>0.40348402727420807</v>
      </c>
      <c r="AO244" s="16">
        <f>TTEST(AO100:AO145,AO146:AO179,2,2)</f>
        <v>0.21970129830993751</v>
      </c>
      <c r="AP244" s="16">
        <f t="shared" si="101"/>
        <v>0.29675822389893275</v>
      </c>
      <c r="AQ244" s="16">
        <f t="shared" si="101"/>
        <v>0.51703025790458423</v>
      </c>
      <c r="AR244" s="16">
        <f t="shared" si="101"/>
        <v>0.2472475879714954</v>
      </c>
      <c r="AS244" s="16">
        <f>TTEST(AS100:AS145,AS146:AS179,2,2)</f>
        <v>2.5771072900983235E-18</v>
      </c>
      <c r="BJ244" s="17" t="s">
        <v>1306</v>
      </c>
      <c r="BK244" s="17">
        <f>COUNTIF(BK181:BK210,"*")-BK243</f>
        <v>17</v>
      </c>
      <c r="BL244" s="17">
        <f t="shared" ref="BL244:BL248" si="102">BK244/$BK$248</f>
        <v>0.56666666666666665</v>
      </c>
      <c r="BM244" s="41"/>
      <c r="BN244" s="41"/>
      <c r="BO244" s="41"/>
      <c r="BP244" s="41"/>
      <c r="BQ244" s="41"/>
      <c r="BR244" s="43"/>
      <c r="BU244" s="18"/>
      <c r="BV244" s="18"/>
      <c r="BW244" s="18"/>
      <c r="BX244" s="18"/>
      <c r="BY244" s="18"/>
      <c r="BZ244" s="18"/>
      <c r="CA244" s="18"/>
      <c r="CB244" s="18"/>
      <c r="CC244" s="18"/>
      <c r="CD244" s="18"/>
      <c r="CE244" s="18"/>
      <c r="CF244" s="18"/>
      <c r="CG244" s="18"/>
      <c r="CH244" s="18"/>
      <c r="CI244" s="18"/>
      <c r="CJ244" s="18"/>
      <c r="CK244" s="18"/>
      <c r="CL244" s="18"/>
    </row>
    <row r="245" spans="1:90" ht="17" thickBot="1">
      <c r="AI245" s="26"/>
      <c r="BJ245" s="12" t="s">
        <v>1137</v>
      </c>
      <c r="BK245" s="12">
        <f>COUNTIF(BK181:BK210,"=positive")</f>
        <v>4</v>
      </c>
      <c r="BL245" s="12">
        <f t="shared" si="102"/>
        <v>0.13333333333333333</v>
      </c>
      <c r="BM245" s="41"/>
      <c r="BN245" s="41"/>
      <c r="BO245" s="41"/>
      <c r="BP245" s="41"/>
      <c r="BQ245" s="41"/>
      <c r="BR245" s="43"/>
      <c r="BS245"/>
      <c r="BT245"/>
    </row>
    <row r="246" spans="1:90" ht="17" thickTop="1">
      <c r="BJ246" s="12" t="s">
        <v>1138</v>
      </c>
      <c r="BK246" s="12">
        <f>COUNTIF(BK181:BK210,"=negative")</f>
        <v>9</v>
      </c>
      <c r="BL246" s="12">
        <f t="shared" si="102"/>
        <v>0.3</v>
      </c>
      <c r="BM246" s="41"/>
      <c r="BN246" s="41"/>
      <c r="BO246" s="41"/>
      <c r="BP246" s="41"/>
      <c r="BQ246" s="41"/>
      <c r="BR246" s="43"/>
      <c r="BS246"/>
      <c r="BT246"/>
    </row>
    <row r="247" spans="1:90">
      <c r="C247" t="s">
        <v>366</v>
      </c>
      <c r="D247">
        <f>COUNTIF($E$3:$E$179,"=no_education")</f>
        <v>1</v>
      </c>
      <c r="E247">
        <f>D247/$B$216</f>
        <v>5.6497175141242938E-3</v>
      </c>
      <c r="BJ247" s="12" t="s">
        <v>1141</v>
      </c>
      <c r="BK247" s="12">
        <f>COUNTIF(BK181:BK210, "=balanced")</f>
        <v>2</v>
      </c>
      <c r="BL247" s="12">
        <f t="shared" si="102"/>
        <v>6.6666666666666666E-2</v>
      </c>
      <c r="BM247" s="41"/>
      <c r="BN247" s="41"/>
      <c r="BO247" s="41"/>
      <c r="BP247" s="41"/>
      <c r="BQ247" s="41"/>
      <c r="BR247" s="43"/>
      <c r="BS247"/>
      <c r="BT247"/>
    </row>
    <row r="248" spans="1:90">
      <c r="C248" t="s">
        <v>82</v>
      </c>
      <c r="D248">
        <f>COUNTIF($E$3:$E$179,"=secondary")</f>
        <v>28</v>
      </c>
      <c r="E248">
        <f t="shared" ref="E248:E252" si="103">D248/$B$216</f>
        <v>0.15819209039548024</v>
      </c>
      <c r="BJ248" s="12" t="s">
        <v>1307</v>
      </c>
      <c r="BK248" s="12">
        <f>BK243+BK244</f>
        <v>30</v>
      </c>
      <c r="BL248" s="12">
        <f t="shared" si="102"/>
        <v>1</v>
      </c>
      <c r="BM248" s="41"/>
      <c r="BN248" s="41"/>
      <c r="BO248" s="41"/>
      <c r="BP248" s="41"/>
      <c r="BQ248" s="41"/>
      <c r="BR248" s="43"/>
      <c r="BS248"/>
      <c r="BT248"/>
    </row>
    <row r="249" spans="1:90">
      <c r="C249" t="s">
        <v>144</v>
      </c>
      <c r="D249">
        <f>COUNTIF($E$3:$E$179,"=college")</f>
        <v>51</v>
      </c>
      <c r="E249">
        <f t="shared" si="103"/>
        <v>0.28813559322033899</v>
      </c>
      <c r="V249" s="3" t="s">
        <v>1012</v>
      </c>
      <c r="BK249"/>
      <c r="BL249"/>
      <c r="BS249"/>
      <c r="BT249"/>
    </row>
    <row r="250" spans="1:90">
      <c r="C250" t="s">
        <v>1334</v>
      </c>
      <c r="D250">
        <f>COUNTIF($E$3:$E$179,"=udergrad")</f>
        <v>54</v>
      </c>
      <c r="E250">
        <f t="shared" si="103"/>
        <v>0.30508474576271188</v>
      </c>
      <c r="V250" s="4" t="s">
        <v>1013</v>
      </c>
      <c r="BK250"/>
      <c r="BL250"/>
      <c r="BS250"/>
      <c r="BT250"/>
    </row>
    <row r="251" spans="1:90">
      <c r="C251" t="s">
        <v>55</v>
      </c>
      <c r="D251">
        <f>COUNTIF($E$3:$E$179,"=graduate")</f>
        <v>36</v>
      </c>
      <c r="E251">
        <f t="shared" si="103"/>
        <v>0.20338983050847459</v>
      </c>
      <c r="V251" s="3" t="s">
        <v>1014</v>
      </c>
      <c r="BK251"/>
      <c r="BL251"/>
      <c r="BS251"/>
      <c r="BT251"/>
    </row>
    <row r="252" spans="1:90">
      <c r="C252" t="s">
        <v>95</v>
      </c>
      <c r="D252">
        <f>COUNTIF($E$3:$E$179,"=PhD")</f>
        <v>7</v>
      </c>
      <c r="E252">
        <f t="shared" si="103"/>
        <v>3.954802259887006E-2</v>
      </c>
      <c r="V252" s="3" t="s">
        <v>1015</v>
      </c>
      <c r="BK252"/>
      <c r="BL252"/>
      <c r="BS252"/>
      <c r="BT252"/>
    </row>
    <row r="253" spans="1:90">
      <c r="V253" s="3" t="s">
        <v>1016</v>
      </c>
      <c r="BK253"/>
      <c r="BL253"/>
      <c r="BS253"/>
      <c r="BT253"/>
    </row>
    <row r="254" spans="1:90">
      <c r="C254" t="s">
        <v>1335</v>
      </c>
      <c r="D254" t="e">
        <f>count</f>
        <v>#NAME?</v>
      </c>
      <c r="V254" s="3" t="s">
        <v>1017</v>
      </c>
      <c r="BK254"/>
      <c r="BL254"/>
      <c r="BS254"/>
      <c r="BT254"/>
    </row>
    <row r="255" spans="1:90">
      <c r="V255" s="3" t="s">
        <v>1018</v>
      </c>
      <c r="BK255"/>
      <c r="BL255"/>
      <c r="BS255"/>
      <c r="BT255"/>
    </row>
    <row r="256" spans="1:90">
      <c r="V256" s="3" t="s">
        <v>1019</v>
      </c>
      <c r="BK256"/>
      <c r="BL256"/>
      <c r="BS256"/>
      <c r="BT256"/>
    </row>
    <row r="257" spans="22:72">
      <c r="V257" s="3" t="s">
        <v>1020</v>
      </c>
      <c r="BK257"/>
      <c r="BL257"/>
      <c r="BS257"/>
      <c r="BT257"/>
    </row>
    <row r="258" spans="22:72">
      <c r="V258" s="3" t="s">
        <v>1021</v>
      </c>
      <c r="BK258"/>
      <c r="BL258"/>
      <c r="BS258"/>
      <c r="BT258"/>
    </row>
    <row r="259" spans="22:72">
      <c r="V259" s="3" t="s">
        <v>1022</v>
      </c>
      <c r="BK259"/>
      <c r="BL259"/>
      <c r="BS259"/>
      <c r="BT259"/>
    </row>
    <row r="260" spans="22:72">
      <c r="V260" s="3" t="s">
        <v>1023</v>
      </c>
      <c r="BK260"/>
      <c r="BL260"/>
      <c r="BS260"/>
      <c r="BT260"/>
    </row>
    <row r="261" spans="22:72">
      <c r="V261" s="3" t="s">
        <v>1024</v>
      </c>
      <c r="BK261"/>
      <c r="BL261"/>
      <c r="BS261"/>
      <c r="BT261"/>
    </row>
    <row r="262" spans="22:72">
      <c r="V262" s="4" t="s">
        <v>1025</v>
      </c>
      <c r="BK262"/>
      <c r="BL262"/>
      <c r="BS262"/>
      <c r="BT262"/>
    </row>
    <row r="263" spans="22:72">
      <c r="V263" s="3" t="s">
        <v>1026</v>
      </c>
      <c r="BK263"/>
      <c r="BL263"/>
      <c r="BS263"/>
      <c r="BT263"/>
    </row>
    <row r="264" spans="22:72">
      <c r="V264" s="4" t="s">
        <v>1027</v>
      </c>
      <c r="BK264"/>
      <c r="BL264"/>
      <c r="BS264"/>
      <c r="BT264"/>
    </row>
    <row r="265" spans="22:72">
      <c r="V265" s="3" t="s">
        <v>1028</v>
      </c>
      <c r="BK265"/>
      <c r="BL265"/>
      <c r="BS265"/>
      <c r="BT265"/>
    </row>
    <row r="266" spans="22:72">
      <c r="V266" s="3" t="s">
        <v>1029</v>
      </c>
      <c r="BK266"/>
      <c r="BL266"/>
      <c r="BS266"/>
      <c r="BT266"/>
    </row>
    <row r="267" spans="22:72">
      <c r="V267" s="3" t="s">
        <v>1030</v>
      </c>
      <c r="BK267"/>
      <c r="BL267"/>
      <c r="BS267"/>
      <c r="BT267"/>
    </row>
    <row r="268" spans="22:72">
      <c r="V268" s="3" t="s">
        <v>1031</v>
      </c>
      <c r="BK268"/>
      <c r="BL268"/>
      <c r="BS268"/>
      <c r="BT268"/>
    </row>
    <row r="269" spans="22:72">
      <c r="V269" s="3" t="s">
        <v>1032</v>
      </c>
      <c r="BK269"/>
      <c r="BL269"/>
      <c r="BS269"/>
      <c r="BT269"/>
    </row>
    <row r="270" spans="22:72">
      <c r="V270" s="3" t="s">
        <v>1033</v>
      </c>
      <c r="BK270"/>
      <c r="BL270"/>
      <c r="BS270"/>
      <c r="BT270"/>
    </row>
    <row r="271" spans="22:72">
      <c r="V271" s="3" t="s">
        <v>1034</v>
      </c>
      <c r="BK271"/>
      <c r="BL271"/>
      <c r="BS271"/>
      <c r="BT271"/>
    </row>
    <row r="272" spans="22:72">
      <c r="V272" s="3" t="s">
        <v>1035</v>
      </c>
      <c r="BK272"/>
      <c r="BL272"/>
      <c r="BS272"/>
      <c r="BT272"/>
    </row>
    <row r="273" spans="22:72">
      <c r="V273" s="3" t="s">
        <v>1036</v>
      </c>
      <c r="BK273"/>
      <c r="BL273"/>
      <c r="BS273"/>
      <c r="BT273"/>
    </row>
    <row r="274" spans="22:72">
      <c r="V274" s="4" t="s">
        <v>1037</v>
      </c>
      <c r="BK274"/>
      <c r="BL274"/>
      <c r="BS274"/>
      <c r="BT274"/>
    </row>
    <row r="275" spans="22:72">
      <c r="V275" s="3" t="s">
        <v>1038</v>
      </c>
      <c r="BK275"/>
      <c r="BL275"/>
      <c r="BS275"/>
      <c r="BT275"/>
    </row>
    <row r="276" spans="22:72">
      <c r="BK276"/>
      <c r="BL276"/>
      <c r="BS276"/>
      <c r="BT276"/>
    </row>
  </sheetData>
  <conditionalFormatting sqref="BA211:BC1048576 BA2:BC180 BA181:BA210 BD181:BE210">
    <cfRule type="colorScale" priority="11">
      <colorScale>
        <cfvo type="min"/>
        <cfvo type="num" val="0.05"/>
        <color rgb="FFFF7128"/>
        <color rgb="FFFFEF9C"/>
      </colorScale>
    </cfRule>
    <cfRule type="colorScale" priority="12">
      <colorScale>
        <cfvo type="min"/>
        <cfvo type="num" val="0"/>
        <color rgb="FFFF7128"/>
        <color rgb="FFFFEF9C"/>
      </colorScale>
    </cfRule>
  </conditionalFormatting>
  <conditionalFormatting sqref="BU3:CL179">
    <cfRule type="cellIs" dxfId="3"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V221:AS228">
    <cfRule type="colorScale" priority="13">
      <colorScale>
        <cfvo type="min"/>
        <cfvo type="percentile" val="50"/>
        <cfvo type="max"/>
        <color rgb="FFF8696B"/>
        <color rgb="FFFFEB84"/>
        <color rgb="FF63BE7B"/>
      </colorScale>
    </cfRule>
  </conditionalFormatting>
  <conditionalFormatting sqref="V242:AS244">
    <cfRule type="colorScale" priority="14">
      <colorScale>
        <cfvo type="min"/>
        <cfvo type="num" val="0.05"/>
        <color rgb="FFFF7128"/>
        <color rgb="FFFFEF9C"/>
      </colorScale>
    </cfRule>
  </conditionalFormatting>
  <conditionalFormatting sqref="BM3:BR179">
    <cfRule type="cellIs" dxfId="2" priority="5" operator="equal">
      <formula>TRUE</formula>
    </cfRule>
    <cfRule type="colorScale" priority="6">
      <colorScale>
        <cfvo type="formula" val="TRUE"/>
        <cfvo type="formula" val="FALSE"/>
        <color rgb="FFFF7128"/>
        <color rgb="FFFFEF9C"/>
      </colorScale>
    </cfRule>
    <cfRule type="colorScale" priority="7">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4">
      <colorScale>
        <cfvo type="min"/>
        <cfvo type="percentile" val="50"/>
        <cfvo type="max"/>
        <color rgb="FFF8696B"/>
        <color rgb="FFFFEB84"/>
        <color rgb="FF63BE7B"/>
      </colorScale>
    </cfRule>
  </conditionalFormatting>
  <conditionalFormatting sqref="V226:AS229">
    <cfRule type="colorScale" priority="3">
      <colorScale>
        <cfvo type="min"/>
        <cfvo type="percentile" val="50"/>
        <cfvo type="max"/>
        <color rgb="FFF8696B"/>
        <color rgb="FFFFEB84"/>
        <color rgb="FF63BE7B"/>
      </colorScale>
    </cfRule>
  </conditionalFormatting>
  <conditionalFormatting sqref="V231:AS234">
    <cfRule type="colorScale" priority="2">
      <colorScale>
        <cfvo type="min"/>
        <cfvo type="percentile" val="50"/>
        <cfvo type="max"/>
        <color rgb="FFF8696B"/>
        <color rgb="FFFFEB84"/>
        <color rgb="FF63BE7B"/>
      </colorScale>
    </cfRule>
  </conditionalFormatting>
  <conditionalFormatting sqref="V236:AS2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C7FD-AA6A-3C48-9A46-8284191160B7}">
  <dimension ref="A1:CR269"/>
  <sheetViews>
    <sheetView topLeftCell="A65" workbookViewId="0">
      <pane xSplit="19" topLeftCell="AR1" activePane="topRight" state="frozen"/>
      <selection pane="topRight" activeCell="H223" sqref="H223"/>
    </sheetView>
  </sheetViews>
  <sheetFormatPr baseColWidth="10" defaultRowHeight="16"/>
  <cols>
    <col min="3" max="3" width="14.1640625" customWidth="1"/>
    <col min="4" max="4" width="0" hidden="1" customWidth="1"/>
    <col min="5" max="7" width="10.83203125" hidden="1"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48" customWidth="1"/>
    <col min="32" max="32" width="5.5" style="35" customWidth="1"/>
    <col min="33" max="39" width="5.5" customWidth="1"/>
    <col min="40" max="40" width="5.5" style="48" customWidth="1"/>
    <col min="41" max="45" width="5.5" customWidth="1"/>
    <col min="46" max="46" width="5.5" hidden="1" customWidth="1"/>
    <col min="47" max="47" width="5.5" style="48" customWidth="1"/>
    <col min="48" max="48" width="5.5" customWidth="1"/>
    <col min="65" max="65" width="65.33203125" customWidth="1"/>
    <col min="66" max="66" width="31.83203125" style="5" hidden="1" customWidth="1"/>
    <col min="67" max="67" width="9" style="5" hidden="1" customWidth="1"/>
    <col min="68" max="73" width="9" style="11" hidden="1" customWidth="1"/>
    <col min="74" max="75" width="25" style="5" hidden="1" customWidth="1"/>
    <col min="76" max="76" width="10.83203125" style="11"/>
    <col min="77" max="93" width="9.5" style="11" customWidth="1"/>
  </cols>
  <sheetData>
    <row r="1" spans="1:96" ht="31" customHeight="1">
      <c r="A1" t="s">
        <v>293</v>
      </c>
      <c r="B1" t="s">
        <v>294</v>
      </c>
      <c r="C1" t="s">
        <v>281</v>
      </c>
      <c r="D1" t="s">
        <v>70</v>
      </c>
      <c r="E1" t="s">
        <v>55</v>
      </c>
      <c r="F1" t="s">
        <v>83</v>
      </c>
      <c r="G1" t="s">
        <v>124</v>
      </c>
      <c r="H1" t="s">
        <v>295</v>
      </c>
      <c r="I1" t="str">
        <f t="shared" ref="I1:I32" si="0">H1</f>
        <v>Do not wish to answer</v>
      </c>
      <c r="J1" t="s">
        <v>74</v>
      </c>
      <c r="K1" t="s">
        <v>296</v>
      </c>
      <c r="L1">
        <v>3</v>
      </c>
      <c r="M1">
        <v>4</v>
      </c>
      <c r="N1">
        <v>1</v>
      </c>
      <c r="O1">
        <v>1</v>
      </c>
      <c r="P1">
        <v>3</v>
      </c>
      <c r="Q1">
        <v>4</v>
      </c>
      <c r="R1">
        <v>0</v>
      </c>
      <c r="S1">
        <v>-1</v>
      </c>
      <c r="V1">
        <v>0</v>
      </c>
      <c r="W1">
        <v>1</v>
      </c>
      <c r="X1">
        <v>0</v>
      </c>
      <c r="Y1">
        <v>0</v>
      </c>
      <c r="Z1">
        <v>0</v>
      </c>
      <c r="AA1">
        <v>4</v>
      </c>
      <c r="AB1">
        <v>0</v>
      </c>
      <c r="AC1">
        <v>6</v>
      </c>
      <c r="AD1" s="46">
        <v>0</v>
      </c>
      <c r="AF1" s="35">
        <v>2</v>
      </c>
      <c r="AG1">
        <v>0</v>
      </c>
      <c r="AH1">
        <v>0</v>
      </c>
      <c r="AI1">
        <v>0</v>
      </c>
      <c r="AJ1">
        <v>5</v>
      </c>
      <c r="AK1">
        <v>1</v>
      </c>
      <c r="AL1">
        <v>0</v>
      </c>
      <c r="AM1" s="46">
        <v>0</v>
      </c>
      <c r="AO1">
        <v>2</v>
      </c>
      <c r="AP1">
        <v>1</v>
      </c>
      <c r="AQ1">
        <v>1</v>
      </c>
      <c r="AR1">
        <v>1</v>
      </c>
      <c r="AS1" s="46">
        <v>1</v>
      </c>
      <c r="AT1">
        <v>6</v>
      </c>
      <c r="AV1">
        <v>4</v>
      </c>
      <c r="AW1">
        <f t="shared" ref="AW1:AW32" si="1">AVERAGE(AF1,AG1,AH1,AI1,AJ1,AK1,AL1,AM1)</f>
        <v>1</v>
      </c>
      <c r="AX1">
        <f t="shared" ref="AX1:AX32" si="2">IF(AW1&gt;3,1,0)</f>
        <v>0</v>
      </c>
      <c r="AY1">
        <f t="shared" ref="AY1:AY32" si="3">AVERAGE(BA3,V1,W1,X1:AB1,AD1)</f>
        <v>0.625</v>
      </c>
      <c r="AZ1">
        <f t="shared" ref="AZ1:AZ32" si="4">IF(AY1&gt;3, 1, 0)</f>
        <v>0</v>
      </c>
      <c r="BA1" t="s">
        <v>297</v>
      </c>
      <c r="BB1" t="s">
        <v>298</v>
      </c>
      <c r="BC1" t="s">
        <v>299</v>
      </c>
      <c r="BD1">
        <v>1</v>
      </c>
      <c r="BF1">
        <f t="shared" ref="BF1:BF32" si="5">IF(BE1="",BD1,BE1)</f>
        <v>1</v>
      </c>
      <c r="BG1">
        <v>1</v>
      </c>
      <c r="BH1">
        <v>5</v>
      </c>
      <c r="BI1">
        <f t="shared" ref="BI1:BI32" si="6">IF(BH1=1,0,1)</f>
        <v>1</v>
      </c>
      <c r="BJ1" t="s">
        <v>300</v>
      </c>
      <c r="BK1" t="s">
        <v>301</v>
      </c>
      <c r="BL1">
        <v>4.8958333333333328E-3</v>
      </c>
      <c r="BM1" t="s">
        <v>302</v>
      </c>
      <c r="BN1" s="5" t="s">
        <v>1042</v>
      </c>
      <c r="BP1" s="11" t="b">
        <f t="shared" ref="BP1:BU10" ca="1" si="7">ISNUMBER(SEARCH(BP$2,$BO1))</f>
        <v>0</v>
      </c>
      <c r="BQ1" s="11" t="b">
        <f t="shared" ca="1" si="7"/>
        <v>0</v>
      </c>
      <c r="BR1" s="11" t="b">
        <f t="shared" ca="1" si="7"/>
        <v>0</v>
      </c>
      <c r="BS1" s="11" t="b">
        <f t="shared" ca="1" si="7"/>
        <v>0</v>
      </c>
      <c r="BT1" s="11" t="b">
        <f t="shared" ca="1" si="7"/>
        <v>0</v>
      </c>
      <c r="BU1" s="11" t="b">
        <f t="shared" ca="1" si="7"/>
        <v>0</v>
      </c>
      <c r="BV1" s="5" t="s">
        <v>1076</v>
      </c>
      <c r="BW1" s="5" t="s">
        <v>1077</v>
      </c>
      <c r="BX1" s="11" t="b">
        <f t="shared" ref="BX1:BX32" ca="1" si="8">ISNUMBER(SEARCH($BX$2,BV1))</f>
        <v>0</v>
      </c>
      <c r="BY1" s="11" t="b">
        <f>ISNUMBER(SEARCH("NLU",BV1))</f>
        <v>1</v>
      </c>
      <c r="BZ1" s="11" t="b">
        <f t="shared" ref="BZ1:CM10" ca="1" si="9">ISNUMBER(SEARCH(BZ$2,$BV1))</f>
        <v>1</v>
      </c>
      <c r="CA1" s="11" t="b">
        <f t="shared" ca="1" si="9"/>
        <v>0</v>
      </c>
      <c r="CB1" s="11" t="b">
        <f t="shared" ca="1" si="9"/>
        <v>0</v>
      </c>
      <c r="CC1" s="11" t="b">
        <f t="shared" ca="1" si="9"/>
        <v>1</v>
      </c>
      <c r="CD1" s="11" t="b">
        <f t="shared" ca="1" si="9"/>
        <v>0</v>
      </c>
      <c r="CE1" s="11" t="b">
        <f t="shared" ca="1" si="9"/>
        <v>0</v>
      </c>
      <c r="CF1" s="11" t="b">
        <f t="shared" ca="1" si="9"/>
        <v>0</v>
      </c>
      <c r="CG1" s="11" t="b">
        <f t="shared" ca="1" si="9"/>
        <v>0</v>
      </c>
      <c r="CH1" s="11" t="b">
        <f t="shared" ca="1" si="9"/>
        <v>0</v>
      </c>
      <c r="CI1" s="11" t="b">
        <f t="shared" ca="1" si="9"/>
        <v>0</v>
      </c>
      <c r="CJ1" s="11" t="b">
        <f t="shared" ca="1" si="9"/>
        <v>0</v>
      </c>
      <c r="CK1" s="11" t="b">
        <f t="shared" ca="1" si="9"/>
        <v>0</v>
      </c>
      <c r="CL1" s="11" t="b">
        <f t="shared" ca="1" si="9"/>
        <v>0</v>
      </c>
      <c r="CM1" s="11" t="b">
        <f t="shared" ca="1" si="9"/>
        <v>0</v>
      </c>
      <c r="CN1" s="11" t="b">
        <f ca="1">ISNUMBER(SEARCH($CN$2,BW1))</f>
        <v>0</v>
      </c>
      <c r="CO1" s="11" t="b">
        <f t="shared" ref="CO1:CO32" ca="1" si="10">ISNUMBER(SEARCH($CO$2,$BW1))</f>
        <v>0</v>
      </c>
    </row>
    <row r="2" spans="1:96" s="13" customFormat="1" ht="21">
      <c r="A2" t="s">
        <v>947</v>
      </c>
      <c r="B2" t="s">
        <v>948</v>
      </c>
      <c r="C2" t="s">
        <v>802</v>
      </c>
      <c r="D2" t="s">
        <v>54</v>
      </c>
      <c r="E2" t="s">
        <v>82</v>
      </c>
      <c r="F2" t="s">
        <v>56</v>
      </c>
      <c r="G2" t="s">
        <v>72</v>
      </c>
      <c r="H2" t="s">
        <v>949</v>
      </c>
      <c r="I2" t="str">
        <f t="shared" si="0"/>
        <v>America</v>
      </c>
      <c r="J2" t="s">
        <v>59</v>
      </c>
      <c r="K2" t="s">
        <v>60</v>
      </c>
      <c r="L2">
        <v>4</v>
      </c>
      <c r="M2">
        <v>2</v>
      </c>
      <c r="N2">
        <v>1</v>
      </c>
      <c r="O2">
        <v>5</v>
      </c>
      <c r="P2">
        <v>4</v>
      </c>
      <c r="Q2">
        <v>4</v>
      </c>
      <c r="R2">
        <v>4</v>
      </c>
      <c r="S2">
        <v>-1</v>
      </c>
      <c r="T2"/>
      <c r="U2"/>
      <c r="V2">
        <v>5</v>
      </c>
      <c r="W2">
        <v>6</v>
      </c>
      <c r="X2">
        <v>5</v>
      </c>
      <c r="Y2">
        <v>5</v>
      </c>
      <c r="Z2">
        <v>6</v>
      </c>
      <c r="AA2">
        <v>5</v>
      </c>
      <c r="AB2">
        <v>4</v>
      </c>
      <c r="AC2">
        <v>0</v>
      </c>
      <c r="AD2" s="46">
        <v>6</v>
      </c>
      <c r="AE2" s="48"/>
      <c r="AF2" s="35">
        <v>4</v>
      </c>
      <c r="AG2">
        <v>5</v>
      </c>
      <c r="AH2">
        <v>4</v>
      </c>
      <c r="AI2">
        <v>6</v>
      </c>
      <c r="AJ2">
        <v>5</v>
      </c>
      <c r="AK2">
        <v>4</v>
      </c>
      <c r="AL2">
        <v>6</v>
      </c>
      <c r="AM2" s="46">
        <v>5</v>
      </c>
      <c r="AN2" s="48">
        <f>AVERAGE(AF2:AM2)</f>
        <v>4.875</v>
      </c>
      <c r="AO2">
        <v>5</v>
      </c>
      <c r="AP2">
        <v>4</v>
      </c>
      <c r="AQ2">
        <v>5</v>
      </c>
      <c r="AR2">
        <v>5</v>
      </c>
      <c r="AS2" s="46">
        <v>5</v>
      </c>
      <c r="AT2">
        <v>6</v>
      </c>
      <c r="AU2" s="48">
        <f>AVERAGE(AO2:AS2)</f>
        <v>4.8</v>
      </c>
      <c r="AV2">
        <v>5</v>
      </c>
      <c r="AW2">
        <f t="shared" si="1"/>
        <v>4.875</v>
      </c>
      <c r="AX2">
        <f t="shared" si="2"/>
        <v>1</v>
      </c>
      <c r="AY2">
        <f t="shared" si="3"/>
        <v>5.25</v>
      </c>
      <c r="AZ2">
        <f t="shared" si="4"/>
        <v>1</v>
      </c>
      <c r="BA2" t="s">
        <v>61</v>
      </c>
      <c r="BB2" t="s">
        <v>166</v>
      </c>
      <c r="BC2" t="s">
        <v>239</v>
      </c>
      <c r="BD2">
        <v>1</v>
      </c>
      <c r="BE2"/>
      <c r="BF2">
        <f t="shared" si="5"/>
        <v>1</v>
      </c>
      <c r="BG2">
        <v>1</v>
      </c>
      <c r="BH2">
        <v>1</v>
      </c>
      <c r="BI2">
        <f t="shared" si="6"/>
        <v>0</v>
      </c>
      <c r="BJ2" t="s">
        <v>181</v>
      </c>
      <c r="BK2" t="s">
        <v>65</v>
      </c>
      <c r="BL2" s="1">
        <v>2.2569444444444447E-3</v>
      </c>
      <c r="BM2"/>
      <c r="BN2" s="5" t="s">
        <v>1041</v>
      </c>
      <c r="BO2" s="5"/>
      <c r="BP2" s="11" t="b">
        <f t="shared" ca="1" si="7"/>
        <v>0</v>
      </c>
      <c r="BQ2" s="11" t="b">
        <f t="shared" ca="1" si="7"/>
        <v>0</v>
      </c>
      <c r="BR2" s="11" t="b">
        <f t="shared" ca="1" si="7"/>
        <v>0</v>
      </c>
      <c r="BS2" s="11" t="b">
        <f t="shared" ca="1" si="7"/>
        <v>0</v>
      </c>
      <c r="BT2" s="11" t="b">
        <f t="shared" ca="1" si="7"/>
        <v>0</v>
      </c>
      <c r="BU2" s="11" t="b">
        <f t="shared" ca="1" si="7"/>
        <v>0</v>
      </c>
      <c r="BV2" s="5"/>
      <c r="BW2" s="5"/>
      <c r="BX2" s="11" t="b">
        <f t="shared" ca="1" si="8"/>
        <v>0</v>
      </c>
      <c r="BY2" s="11" t="b">
        <f>ISNUMBER(SEARCH("NLU",BV2))</f>
        <v>0</v>
      </c>
      <c r="BZ2" s="11" t="b">
        <f t="shared" ca="1" si="9"/>
        <v>0</v>
      </c>
      <c r="CA2" s="11" t="b">
        <f t="shared" ca="1" si="9"/>
        <v>0</v>
      </c>
      <c r="CB2" s="11" t="b">
        <f t="shared" ca="1" si="9"/>
        <v>0</v>
      </c>
      <c r="CC2" s="11" t="b">
        <f t="shared" ca="1" si="9"/>
        <v>0</v>
      </c>
      <c r="CD2" s="11" t="b">
        <f t="shared" ca="1" si="9"/>
        <v>0</v>
      </c>
      <c r="CE2" s="11" t="b">
        <f t="shared" ca="1" si="9"/>
        <v>0</v>
      </c>
      <c r="CF2" s="11" t="b">
        <f t="shared" ca="1" si="9"/>
        <v>0</v>
      </c>
      <c r="CG2" s="11" t="b">
        <f t="shared" ca="1" si="9"/>
        <v>0</v>
      </c>
      <c r="CH2" s="11" t="b">
        <f t="shared" ca="1" si="9"/>
        <v>0</v>
      </c>
      <c r="CI2" s="11" t="b">
        <f t="shared" ca="1" si="9"/>
        <v>0</v>
      </c>
      <c r="CJ2" s="11" t="b">
        <f t="shared" ca="1" si="9"/>
        <v>0</v>
      </c>
      <c r="CK2" s="11" t="b">
        <f t="shared" ca="1" si="9"/>
        <v>0</v>
      </c>
      <c r="CL2" s="11" t="b">
        <f t="shared" ca="1" si="9"/>
        <v>0</v>
      </c>
      <c r="CM2" s="11" t="b">
        <f t="shared" ca="1" si="9"/>
        <v>0</v>
      </c>
      <c r="CN2" s="11" t="b">
        <f ca="1">ISNUMBER(SEARCH($CN$2,BW2))</f>
        <v>0</v>
      </c>
      <c r="CO2" s="11" t="b">
        <f t="shared" ca="1" si="10"/>
        <v>0</v>
      </c>
      <c r="CP2"/>
      <c r="CQ2"/>
      <c r="CR2"/>
    </row>
    <row r="3" spans="1:96">
      <c r="A3" t="s">
        <v>279</v>
      </c>
      <c r="B3" t="s">
        <v>280</v>
      </c>
      <c r="C3" t="s">
        <v>281</v>
      </c>
      <c r="D3" t="s">
        <v>70</v>
      </c>
      <c r="E3" t="s">
        <v>144</v>
      </c>
      <c r="F3" t="s">
        <v>56</v>
      </c>
      <c r="G3" t="s">
        <v>72</v>
      </c>
      <c r="H3" t="s">
        <v>227</v>
      </c>
      <c r="I3" t="str">
        <f t="shared" si="0"/>
        <v>Denmark</v>
      </c>
      <c r="J3" t="s">
        <v>59</v>
      </c>
      <c r="K3" t="s">
        <v>60</v>
      </c>
      <c r="L3">
        <v>3</v>
      </c>
      <c r="M3">
        <v>2</v>
      </c>
      <c r="N3">
        <v>5</v>
      </c>
      <c r="O3">
        <v>2</v>
      </c>
      <c r="P3">
        <v>4</v>
      </c>
      <c r="Q3">
        <v>5</v>
      </c>
      <c r="R3">
        <v>2</v>
      </c>
      <c r="S3">
        <v>0</v>
      </c>
      <c r="U3">
        <v>4</v>
      </c>
      <c r="V3">
        <v>5</v>
      </c>
      <c r="W3">
        <v>5</v>
      </c>
      <c r="X3">
        <v>4</v>
      </c>
      <c r="Y3">
        <v>5</v>
      </c>
      <c r="Z3">
        <v>5</v>
      </c>
      <c r="AA3">
        <v>5</v>
      </c>
      <c r="AB3">
        <v>1</v>
      </c>
      <c r="AC3">
        <v>1</v>
      </c>
      <c r="AD3">
        <v>5</v>
      </c>
      <c r="AE3" s="48">
        <f>AVERAGE(AD3,AB3,AA3,Z3,Y3,X3,W3,V3)</f>
        <v>4.375</v>
      </c>
      <c r="AF3" s="35">
        <v>4</v>
      </c>
      <c r="AG3">
        <v>3</v>
      </c>
      <c r="AH3">
        <v>3</v>
      </c>
      <c r="AI3">
        <v>1</v>
      </c>
      <c r="AJ3">
        <v>4</v>
      </c>
      <c r="AK3">
        <v>4</v>
      </c>
      <c r="AL3">
        <v>3</v>
      </c>
      <c r="AM3">
        <v>4</v>
      </c>
      <c r="AN3" s="48">
        <f t="shared" ref="AN3:AN66" si="11">AVERAGE(AF3:AM3)</f>
        <v>3.25</v>
      </c>
      <c r="AO3">
        <v>3</v>
      </c>
      <c r="AP3">
        <v>3</v>
      </c>
      <c r="AQ3">
        <v>3</v>
      </c>
      <c r="AR3">
        <v>2</v>
      </c>
      <c r="AS3">
        <v>2</v>
      </c>
      <c r="AT3">
        <v>6</v>
      </c>
      <c r="AU3" s="48">
        <f t="shared" ref="AU3:AU66" si="12">AVERAGE(AO3:AS3)</f>
        <v>2.6</v>
      </c>
      <c r="AV3">
        <v>5</v>
      </c>
      <c r="AW3">
        <f t="shared" si="1"/>
        <v>3.25</v>
      </c>
      <c r="AX3">
        <f t="shared" si="2"/>
        <v>1</v>
      </c>
      <c r="AY3">
        <f t="shared" si="3"/>
        <v>4.375</v>
      </c>
      <c r="AZ3">
        <f t="shared" si="4"/>
        <v>1</v>
      </c>
      <c r="BA3" t="s">
        <v>282</v>
      </c>
      <c r="BB3" t="s">
        <v>283</v>
      </c>
      <c r="BC3" t="s">
        <v>284</v>
      </c>
      <c r="BD3">
        <v>1</v>
      </c>
      <c r="BF3">
        <f t="shared" si="5"/>
        <v>1</v>
      </c>
      <c r="BG3">
        <v>1</v>
      </c>
      <c r="BH3">
        <v>3</v>
      </c>
      <c r="BI3">
        <f t="shared" si="6"/>
        <v>1</v>
      </c>
      <c r="BJ3" t="s">
        <v>285</v>
      </c>
      <c r="BK3" t="s">
        <v>286</v>
      </c>
      <c r="BL3">
        <v>6.0069444444444441E-3</v>
      </c>
      <c r="BM3" t="s">
        <v>287</v>
      </c>
      <c r="BN3" s="5" t="s">
        <v>736</v>
      </c>
      <c r="BO3" s="5" t="s">
        <v>1144</v>
      </c>
      <c r="BP3" s="11" t="b">
        <f t="shared" ca="1" si="7"/>
        <v>1</v>
      </c>
      <c r="BQ3" s="11" t="b">
        <f t="shared" ca="1" si="7"/>
        <v>0</v>
      </c>
      <c r="BR3" s="11" t="b">
        <f t="shared" ca="1" si="7"/>
        <v>0</v>
      </c>
      <c r="BS3" s="11" t="b">
        <f t="shared" ca="1" si="7"/>
        <v>0</v>
      </c>
      <c r="BT3" s="11" t="b">
        <f t="shared" ca="1" si="7"/>
        <v>0</v>
      </c>
      <c r="BU3" s="11" t="b">
        <f t="shared" ca="1" si="7"/>
        <v>0</v>
      </c>
      <c r="BV3" s="5" t="s">
        <v>1040</v>
      </c>
      <c r="BX3" s="11" t="b">
        <f t="shared" ca="1" si="8"/>
        <v>0</v>
      </c>
      <c r="BY3" s="11" t="e">
        <f>#REF!=ISNUMBER(SEARCH("NLU",BV3))</f>
        <v>#REF!</v>
      </c>
      <c r="BZ3" s="11" t="b">
        <f t="shared" ca="1" si="9"/>
        <v>0</v>
      </c>
      <c r="CA3" s="11" t="b">
        <f t="shared" ca="1" si="9"/>
        <v>0</v>
      </c>
      <c r="CB3" s="11" t="b">
        <f t="shared" ca="1" si="9"/>
        <v>1</v>
      </c>
      <c r="CC3" s="11" t="b">
        <f t="shared" ca="1" si="9"/>
        <v>0</v>
      </c>
      <c r="CD3" s="11" t="b">
        <f t="shared" ca="1" si="9"/>
        <v>0</v>
      </c>
      <c r="CE3" s="11" t="b">
        <f t="shared" ca="1" si="9"/>
        <v>0</v>
      </c>
      <c r="CF3" s="11" t="b">
        <f t="shared" ca="1" si="9"/>
        <v>0</v>
      </c>
      <c r="CG3" s="11" t="b">
        <f t="shared" ca="1" si="9"/>
        <v>0</v>
      </c>
      <c r="CH3" s="11" t="b">
        <f t="shared" ca="1" si="9"/>
        <v>0</v>
      </c>
      <c r="CI3" s="11" t="b">
        <f t="shared" ca="1" si="9"/>
        <v>0</v>
      </c>
      <c r="CJ3" s="11" t="b">
        <f t="shared" ca="1" si="9"/>
        <v>0</v>
      </c>
      <c r="CK3" s="11" t="b">
        <f t="shared" ca="1" si="9"/>
        <v>0</v>
      </c>
      <c r="CL3" s="11" t="b">
        <f t="shared" ca="1" si="9"/>
        <v>0</v>
      </c>
      <c r="CM3" s="11" t="b">
        <f t="shared" ca="1" si="9"/>
        <v>0</v>
      </c>
      <c r="CN3" s="11" t="b">
        <f ca="1">ISNUMBER(SEARCH($CN$2,$BW3))</f>
        <v>0</v>
      </c>
      <c r="CO3" s="11" t="b">
        <f t="shared" ca="1" si="10"/>
        <v>0</v>
      </c>
      <c r="CP3" t="s">
        <v>92</v>
      </c>
    </row>
    <row r="4" spans="1:96">
      <c r="A4" t="s">
        <v>303</v>
      </c>
      <c r="B4" t="s">
        <v>304</v>
      </c>
      <c r="C4" t="s">
        <v>281</v>
      </c>
      <c r="D4" t="s">
        <v>70</v>
      </c>
      <c r="E4" t="s">
        <v>144</v>
      </c>
      <c r="F4" t="s">
        <v>83</v>
      </c>
      <c r="G4" t="s">
        <v>96</v>
      </c>
      <c r="H4" t="s">
        <v>305</v>
      </c>
      <c r="I4" t="str">
        <f t="shared" si="0"/>
        <v>I'm Irish. I live in Ireland.</v>
      </c>
      <c r="J4" t="s">
        <v>74</v>
      </c>
      <c r="K4" t="s">
        <v>60</v>
      </c>
      <c r="L4">
        <v>2</v>
      </c>
      <c r="M4">
        <v>2</v>
      </c>
      <c r="N4">
        <v>5</v>
      </c>
      <c r="O4">
        <v>3</v>
      </c>
      <c r="P4">
        <v>5</v>
      </c>
      <c r="Q4">
        <v>5</v>
      </c>
      <c r="R4">
        <v>4</v>
      </c>
      <c r="S4">
        <v>0</v>
      </c>
      <c r="U4">
        <v>4</v>
      </c>
      <c r="V4">
        <v>3</v>
      </c>
      <c r="W4">
        <v>4</v>
      </c>
      <c r="X4">
        <v>5</v>
      </c>
      <c r="Y4">
        <v>5</v>
      </c>
      <c r="Z4">
        <v>5</v>
      </c>
      <c r="AA4">
        <v>6</v>
      </c>
      <c r="AB4">
        <v>4</v>
      </c>
      <c r="AC4">
        <v>1</v>
      </c>
      <c r="AD4">
        <v>5</v>
      </c>
      <c r="AE4" s="48">
        <f t="shared" ref="AE4:AE67" si="13">AVERAGE(AD4,AB4,AA4,Z4,Y4,X4,W4,V4)</f>
        <v>4.625</v>
      </c>
      <c r="AF4" s="35">
        <v>2</v>
      </c>
      <c r="AG4">
        <v>3</v>
      </c>
      <c r="AH4">
        <v>4</v>
      </c>
      <c r="AI4">
        <v>2</v>
      </c>
      <c r="AJ4">
        <v>6</v>
      </c>
      <c r="AK4">
        <v>0</v>
      </c>
      <c r="AL4">
        <v>4</v>
      </c>
      <c r="AM4">
        <v>5</v>
      </c>
      <c r="AN4" s="48">
        <f t="shared" si="11"/>
        <v>3.25</v>
      </c>
      <c r="AO4">
        <v>1</v>
      </c>
      <c r="AP4">
        <v>0</v>
      </c>
      <c r="AQ4">
        <v>1</v>
      </c>
      <c r="AR4">
        <v>0</v>
      </c>
      <c r="AS4">
        <v>0</v>
      </c>
      <c r="AT4">
        <v>6</v>
      </c>
      <c r="AU4" s="48">
        <f t="shared" si="12"/>
        <v>0.4</v>
      </c>
      <c r="AV4">
        <v>6</v>
      </c>
      <c r="AW4">
        <f t="shared" si="1"/>
        <v>3.25</v>
      </c>
      <c r="AX4">
        <f t="shared" si="2"/>
        <v>1</v>
      </c>
      <c r="AY4">
        <f t="shared" si="3"/>
        <v>4.625</v>
      </c>
      <c r="AZ4">
        <f t="shared" si="4"/>
        <v>1</v>
      </c>
      <c r="BA4" t="s">
        <v>297</v>
      </c>
      <c r="BB4" t="s">
        <v>245</v>
      </c>
      <c r="BC4" t="s">
        <v>306</v>
      </c>
      <c r="BD4">
        <v>0</v>
      </c>
      <c r="BE4" t="s">
        <v>1100</v>
      </c>
      <c r="BF4" t="str">
        <f t="shared" si="5"/>
        <v>no dialog file</v>
      </c>
      <c r="BG4">
        <v>1</v>
      </c>
      <c r="BH4">
        <v>2</v>
      </c>
      <c r="BI4">
        <f t="shared" si="6"/>
        <v>1</v>
      </c>
      <c r="BJ4" t="s">
        <v>307</v>
      </c>
      <c r="BK4" t="s">
        <v>308</v>
      </c>
      <c r="BL4">
        <v>1.4363425925925925E-2</v>
      </c>
      <c r="BM4" t="s">
        <v>309</v>
      </c>
      <c r="BN4" s="5" t="s">
        <v>1051</v>
      </c>
      <c r="BO4" s="5" t="s">
        <v>1150</v>
      </c>
      <c r="BP4" s="11" t="b">
        <f t="shared" ca="1" si="7"/>
        <v>0</v>
      </c>
      <c r="BQ4" s="11" t="b">
        <f t="shared" ca="1" si="7"/>
        <v>0</v>
      </c>
      <c r="BR4" s="11" t="b">
        <f t="shared" ca="1" si="7"/>
        <v>0</v>
      </c>
      <c r="BS4" s="11" t="b">
        <f t="shared" ca="1" si="7"/>
        <v>1</v>
      </c>
      <c r="BT4" s="11" t="b">
        <f t="shared" ca="1" si="7"/>
        <v>0</v>
      </c>
      <c r="BU4" s="11" t="b">
        <f t="shared" ca="1" si="7"/>
        <v>0</v>
      </c>
      <c r="BV4" s="5" t="s">
        <v>1043</v>
      </c>
      <c r="BX4" s="11" t="b">
        <f t="shared" ca="1" si="8"/>
        <v>0</v>
      </c>
      <c r="BY4" s="11" t="b">
        <f t="shared" ref="BY4:BY35" si="14">ISNUMBER(SEARCH("NLU",BV4))</f>
        <v>0</v>
      </c>
      <c r="BZ4" s="11" t="b">
        <f t="shared" ca="1" si="9"/>
        <v>0</v>
      </c>
      <c r="CA4" s="11" t="b">
        <f t="shared" ca="1" si="9"/>
        <v>0</v>
      </c>
      <c r="CB4" s="11" t="b">
        <f t="shared" ca="1" si="9"/>
        <v>0</v>
      </c>
      <c r="CC4" s="11" t="b">
        <f t="shared" ca="1" si="9"/>
        <v>0</v>
      </c>
      <c r="CD4" s="11" t="b">
        <f t="shared" ca="1" si="9"/>
        <v>0</v>
      </c>
      <c r="CE4" s="11" t="b">
        <f t="shared" ca="1" si="9"/>
        <v>0</v>
      </c>
      <c r="CF4" s="11" t="b">
        <f t="shared" ca="1" si="9"/>
        <v>0</v>
      </c>
      <c r="CG4" s="11" t="b">
        <f t="shared" ca="1" si="9"/>
        <v>0</v>
      </c>
      <c r="CH4" s="11" t="b">
        <f t="shared" ca="1" si="9"/>
        <v>0</v>
      </c>
      <c r="CI4" s="11" t="b">
        <f t="shared" ca="1" si="9"/>
        <v>0</v>
      </c>
      <c r="CJ4" s="11" t="b">
        <f t="shared" ca="1" si="9"/>
        <v>0</v>
      </c>
      <c r="CK4" s="11" t="b">
        <f t="shared" ca="1" si="9"/>
        <v>0</v>
      </c>
      <c r="CL4" s="11" t="b">
        <f t="shared" ca="1" si="9"/>
        <v>0</v>
      </c>
      <c r="CM4" s="11" t="b">
        <f t="shared" ca="1" si="9"/>
        <v>0</v>
      </c>
      <c r="CN4" s="11" t="b">
        <f t="shared" ref="CN4:CN35" ca="1" si="15">ISNUMBER(SEARCH($CN$2,BW4))</f>
        <v>0</v>
      </c>
      <c r="CO4" s="11" t="b">
        <f t="shared" ca="1" si="10"/>
        <v>0</v>
      </c>
      <c r="CP4" t="s">
        <v>310</v>
      </c>
    </row>
    <row r="5" spans="1:96">
      <c r="A5" t="s">
        <v>311</v>
      </c>
      <c r="B5" t="s">
        <v>312</v>
      </c>
      <c r="C5" t="s">
        <v>281</v>
      </c>
      <c r="D5" t="s">
        <v>54</v>
      </c>
      <c r="E5" t="s">
        <v>82</v>
      </c>
      <c r="F5" t="s">
        <v>116</v>
      </c>
      <c r="G5" t="s">
        <v>96</v>
      </c>
      <c r="H5" t="s">
        <v>58</v>
      </c>
      <c r="I5" t="str">
        <f t="shared" si="0"/>
        <v>Portugal</v>
      </c>
      <c r="J5" t="s">
        <v>74</v>
      </c>
      <c r="K5" t="s">
        <v>60</v>
      </c>
      <c r="L5">
        <v>3</v>
      </c>
      <c r="M5">
        <v>3</v>
      </c>
      <c r="N5">
        <v>3</v>
      </c>
      <c r="O5">
        <v>3</v>
      </c>
      <c r="P5">
        <v>2</v>
      </c>
      <c r="Q5">
        <v>5</v>
      </c>
      <c r="R5">
        <v>3</v>
      </c>
      <c r="S5">
        <v>0</v>
      </c>
      <c r="U5">
        <v>5</v>
      </c>
      <c r="V5">
        <v>2</v>
      </c>
      <c r="W5">
        <v>2</v>
      </c>
      <c r="X5">
        <v>2</v>
      </c>
      <c r="Y5">
        <v>3</v>
      </c>
      <c r="Z5">
        <v>4</v>
      </c>
      <c r="AA5">
        <v>5</v>
      </c>
      <c r="AB5">
        <v>3</v>
      </c>
      <c r="AC5">
        <v>3</v>
      </c>
      <c r="AD5">
        <v>3</v>
      </c>
      <c r="AE5" s="48">
        <f t="shared" si="13"/>
        <v>3</v>
      </c>
      <c r="AF5" s="35">
        <v>2</v>
      </c>
      <c r="AG5">
        <v>2</v>
      </c>
      <c r="AH5">
        <v>2</v>
      </c>
      <c r="AI5">
        <v>2</v>
      </c>
      <c r="AJ5">
        <v>6</v>
      </c>
      <c r="AK5">
        <v>3</v>
      </c>
      <c r="AL5">
        <v>4</v>
      </c>
      <c r="AM5">
        <v>3</v>
      </c>
      <c r="AN5" s="48">
        <f t="shared" si="11"/>
        <v>3</v>
      </c>
      <c r="AO5">
        <v>3</v>
      </c>
      <c r="AP5">
        <v>3</v>
      </c>
      <c r="AQ5">
        <v>3</v>
      </c>
      <c r="AR5">
        <v>3</v>
      </c>
      <c r="AS5">
        <v>3</v>
      </c>
      <c r="AT5">
        <v>6</v>
      </c>
      <c r="AU5" s="48">
        <f t="shared" si="12"/>
        <v>3</v>
      </c>
      <c r="AV5">
        <v>4</v>
      </c>
      <c r="AW5">
        <f t="shared" si="1"/>
        <v>3</v>
      </c>
      <c r="AX5">
        <f t="shared" si="2"/>
        <v>0</v>
      </c>
      <c r="AY5">
        <f t="shared" si="3"/>
        <v>3</v>
      </c>
      <c r="AZ5">
        <f t="shared" si="4"/>
        <v>0</v>
      </c>
      <c r="BA5" t="s">
        <v>297</v>
      </c>
      <c r="BB5" t="s">
        <v>313</v>
      </c>
      <c r="BC5" t="s">
        <v>314</v>
      </c>
      <c r="BD5">
        <v>3</v>
      </c>
      <c r="BF5">
        <f t="shared" si="5"/>
        <v>3</v>
      </c>
      <c r="BG5">
        <v>1</v>
      </c>
      <c r="BH5">
        <v>5</v>
      </c>
      <c r="BI5">
        <f t="shared" si="6"/>
        <v>1</v>
      </c>
      <c r="BJ5" t="s">
        <v>315</v>
      </c>
      <c r="BK5" t="s">
        <v>316</v>
      </c>
      <c r="BL5">
        <v>7.0717592592592594E-3</v>
      </c>
      <c r="BM5" t="s">
        <v>317</v>
      </c>
      <c r="BN5" s="5" t="s">
        <v>1044</v>
      </c>
      <c r="BP5" s="11" t="b">
        <f t="shared" ca="1" si="7"/>
        <v>0</v>
      </c>
      <c r="BQ5" s="11" t="b">
        <f t="shared" ca="1" si="7"/>
        <v>0</v>
      </c>
      <c r="BR5" s="11" t="b">
        <f t="shared" ca="1" si="7"/>
        <v>0</v>
      </c>
      <c r="BS5" s="11" t="b">
        <f t="shared" ca="1" si="7"/>
        <v>0</v>
      </c>
      <c r="BT5" s="11" t="b">
        <f t="shared" ca="1" si="7"/>
        <v>0</v>
      </c>
      <c r="BU5" s="11" t="b">
        <f t="shared" ca="1" si="7"/>
        <v>0</v>
      </c>
      <c r="BV5" s="5" t="s">
        <v>1045</v>
      </c>
      <c r="BW5" s="5" t="s">
        <v>1046</v>
      </c>
      <c r="BX5" s="11" t="b">
        <f t="shared" ca="1" si="8"/>
        <v>0</v>
      </c>
      <c r="BY5" s="11" t="b">
        <f t="shared" si="14"/>
        <v>0</v>
      </c>
      <c r="BZ5" s="11" t="b">
        <f t="shared" ca="1" si="9"/>
        <v>0</v>
      </c>
      <c r="CA5" s="11" t="b">
        <f t="shared" ca="1" si="9"/>
        <v>1</v>
      </c>
      <c r="CB5" s="11" t="b">
        <f t="shared" ca="1" si="9"/>
        <v>0</v>
      </c>
      <c r="CC5" s="11" t="b">
        <f t="shared" ca="1" si="9"/>
        <v>0</v>
      </c>
      <c r="CD5" s="11" t="b">
        <f t="shared" ca="1" si="9"/>
        <v>0</v>
      </c>
      <c r="CE5" s="11" t="b">
        <f t="shared" ca="1" si="9"/>
        <v>0</v>
      </c>
      <c r="CF5" s="11" t="b">
        <f t="shared" ca="1" si="9"/>
        <v>0</v>
      </c>
      <c r="CG5" s="11" t="b">
        <f t="shared" ca="1" si="9"/>
        <v>0</v>
      </c>
      <c r="CH5" s="11" t="b">
        <f t="shared" ca="1" si="9"/>
        <v>0</v>
      </c>
      <c r="CI5" s="11" t="b">
        <f t="shared" ca="1" si="9"/>
        <v>0</v>
      </c>
      <c r="CJ5" s="11" t="b">
        <f t="shared" ca="1" si="9"/>
        <v>1</v>
      </c>
      <c r="CK5" s="11" t="b">
        <f t="shared" ca="1" si="9"/>
        <v>0</v>
      </c>
      <c r="CL5" s="11" t="b">
        <f t="shared" ca="1" si="9"/>
        <v>0</v>
      </c>
      <c r="CM5" s="11" t="b">
        <f t="shared" ca="1" si="9"/>
        <v>0</v>
      </c>
      <c r="CN5" s="11" t="b">
        <f t="shared" ca="1" si="15"/>
        <v>0</v>
      </c>
      <c r="CO5" s="11" t="b">
        <f t="shared" ca="1" si="10"/>
        <v>0</v>
      </c>
    </row>
    <row r="6" spans="1:96">
      <c r="A6" t="s">
        <v>323</v>
      </c>
      <c r="B6" t="s">
        <v>324</v>
      </c>
      <c r="C6" t="s">
        <v>281</v>
      </c>
      <c r="D6" t="s">
        <v>70</v>
      </c>
      <c r="E6" t="s">
        <v>144</v>
      </c>
      <c r="F6" t="s">
        <v>56</v>
      </c>
      <c r="G6" t="s">
        <v>72</v>
      </c>
      <c r="H6" t="s">
        <v>325</v>
      </c>
      <c r="I6" t="str">
        <f t="shared" si="0"/>
        <v>Germany</v>
      </c>
      <c r="J6" t="s">
        <v>59</v>
      </c>
      <c r="K6" t="s">
        <v>60</v>
      </c>
      <c r="L6">
        <v>1</v>
      </c>
      <c r="M6">
        <v>2</v>
      </c>
      <c r="N6">
        <v>2</v>
      </c>
      <c r="O6">
        <v>3</v>
      </c>
      <c r="P6">
        <v>4</v>
      </c>
      <c r="Q6">
        <v>4</v>
      </c>
      <c r="R6">
        <v>4</v>
      </c>
      <c r="S6">
        <v>0</v>
      </c>
      <c r="U6">
        <v>4</v>
      </c>
      <c r="V6">
        <v>4</v>
      </c>
      <c r="W6">
        <v>4</v>
      </c>
      <c r="X6">
        <v>3</v>
      </c>
      <c r="Y6">
        <v>5</v>
      </c>
      <c r="Z6">
        <v>4</v>
      </c>
      <c r="AA6">
        <v>6</v>
      </c>
      <c r="AB6">
        <v>3</v>
      </c>
      <c r="AC6">
        <v>3</v>
      </c>
      <c r="AD6">
        <v>3</v>
      </c>
      <c r="AE6" s="48">
        <f t="shared" si="13"/>
        <v>4</v>
      </c>
      <c r="AF6" s="35">
        <v>5</v>
      </c>
      <c r="AG6">
        <v>5</v>
      </c>
      <c r="AH6">
        <v>3</v>
      </c>
      <c r="AI6">
        <v>3</v>
      </c>
      <c r="AJ6">
        <v>5</v>
      </c>
      <c r="AK6">
        <v>5</v>
      </c>
      <c r="AL6">
        <v>3</v>
      </c>
      <c r="AM6">
        <v>3</v>
      </c>
      <c r="AN6" s="48">
        <f t="shared" si="11"/>
        <v>4</v>
      </c>
      <c r="AO6">
        <v>4</v>
      </c>
      <c r="AP6">
        <v>4</v>
      </c>
      <c r="AQ6">
        <v>4</v>
      </c>
      <c r="AR6">
        <v>4</v>
      </c>
      <c r="AS6">
        <v>4</v>
      </c>
      <c r="AT6">
        <v>6</v>
      </c>
      <c r="AU6" s="48">
        <f t="shared" si="12"/>
        <v>4</v>
      </c>
      <c r="AV6">
        <v>4</v>
      </c>
      <c r="AW6">
        <f t="shared" si="1"/>
        <v>4</v>
      </c>
      <c r="AX6">
        <f t="shared" si="2"/>
        <v>1</v>
      </c>
      <c r="AY6">
        <f t="shared" si="3"/>
        <v>4</v>
      </c>
      <c r="AZ6">
        <f t="shared" si="4"/>
        <v>1</v>
      </c>
      <c r="BA6" t="s">
        <v>282</v>
      </c>
      <c r="BB6" t="s">
        <v>326</v>
      </c>
      <c r="BC6" t="s">
        <v>327</v>
      </c>
      <c r="BD6">
        <v>1</v>
      </c>
      <c r="BF6">
        <f t="shared" si="5"/>
        <v>1</v>
      </c>
      <c r="BG6">
        <v>1</v>
      </c>
      <c r="BH6">
        <v>3</v>
      </c>
      <c r="BI6">
        <f t="shared" si="6"/>
        <v>1</v>
      </c>
      <c r="BJ6" t="s">
        <v>285</v>
      </c>
      <c r="BK6" t="s">
        <v>286</v>
      </c>
      <c r="BL6" s="1">
        <v>6.4699074074074069E-3</v>
      </c>
      <c r="BM6" t="s">
        <v>328</v>
      </c>
      <c r="BN6" s="5" t="s">
        <v>1051</v>
      </c>
      <c r="BO6" s="5" t="s">
        <v>1145</v>
      </c>
      <c r="BP6" s="11" t="b">
        <f t="shared" ca="1" si="7"/>
        <v>0</v>
      </c>
      <c r="BQ6" s="11" t="b">
        <f t="shared" ca="1" si="7"/>
        <v>0</v>
      </c>
      <c r="BR6" s="11" t="b">
        <f t="shared" ca="1" si="7"/>
        <v>0</v>
      </c>
      <c r="BS6" s="11" t="b">
        <f t="shared" ca="1" si="7"/>
        <v>0</v>
      </c>
      <c r="BT6" s="11" t="b">
        <f t="shared" ca="1" si="7"/>
        <v>0</v>
      </c>
      <c r="BU6" s="11" t="b">
        <f t="shared" ca="1" si="7"/>
        <v>0</v>
      </c>
      <c r="BV6" s="5" t="s">
        <v>1049</v>
      </c>
      <c r="BX6" s="11" t="b">
        <f t="shared" ca="1" si="8"/>
        <v>0</v>
      </c>
      <c r="BY6" s="11" t="b">
        <f t="shared" si="14"/>
        <v>1</v>
      </c>
      <c r="BZ6" s="11" t="b">
        <f t="shared" ca="1" si="9"/>
        <v>0</v>
      </c>
      <c r="CA6" s="11" t="b">
        <f t="shared" ca="1" si="9"/>
        <v>0</v>
      </c>
      <c r="CB6" s="11" t="b">
        <f t="shared" ca="1" si="9"/>
        <v>0</v>
      </c>
      <c r="CC6" s="11" t="b">
        <f t="shared" ca="1" si="9"/>
        <v>0</v>
      </c>
      <c r="CD6" s="11" t="b">
        <f t="shared" ca="1" si="9"/>
        <v>0</v>
      </c>
      <c r="CE6" s="11" t="b">
        <f t="shared" ca="1" si="9"/>
        <v>0</v>
      </c>
      <c r="CF6" s="11" t="b">
        <f t="shared" ca="1" si="9"/>
        <v>0</v>
      </c>
      <c r="CG6" s="11" t="b">
        <f t="shared" ca="1" si="9"/>
        <v>0</v>
      </c>
      <c r="CH6" s="11" t="b">
        <f t="shared" ca="1" si="9"/>
        <v>0</v>
      </c>
      <c r="CI6" s="11" t="b">
        <f t="shared" ca="1" si="9"/>
        <v>0</v>
      </c>
      <c r="CJ6" s="11" t="b">
        <f t="shared" ca="1" si="9"/>
        <v>0</v>
      </c>
      <c r="CK6" s="11" t="b">
        <f t="shared" ca="1" si="9"/>
        <v>0</v>
      </c>
      <c r="CL6" s="11" t="b">
        <f t="shared" ca="1" si="9"/>
        <v>0</v>
      </c>
      <c r="CM6" s="11" t="b">
        <f t="shared" ca="1" si="9"/>
        <v>0</v>
      </c>
      <c r="CN6" s="11" t="b">
        <f t="shared" ca="1" si="15"/>
        <v>0</v>
      </c>
      <c r="CO6" s="11" t="b">
        <f t="shared" ca="1" si="10"/>
        <v>0</v>
      </c>
    </row>
    <row r="7" spans="1:96">
      <c r="A7" t="s">
        <v>329</v>
      </c>
      <c r="B7" t="s">
        <v>330</v>
      </c>
      <c r="C7" t="s">
        <v>281</v>
      </c>
      <c r="D7" t="s">
        <v>54</v>
      </c>
      <c r="E7" t="s">
        <v>82</v>
      </c>
      <c r="F7" t="s">
        <v>116</v>
      </c>
      <c r="G7" t="s">
        <v>72</v>
      </c>
      <c r="H7" t="s">
        <v>58</v>
      </c>
      <c r="I7" t="str">
        <f t="shared" si="0"/>
        <v>Portugal</v>
      </c>
      <c r="J7" t="s">
        <v>74</v>
      </c>
      <c r="K7" t="s">
        <v>60</v>
      </c>
      <c r="L7">
        <v>2</v>
      </c>
      <c r="M7">
        <v>2</v>
      </c>
      <c r="N7">
        <v>5</v>
      </c>
      <c r="O7">
        <v>1</v>
      </c>
      <c r="P7">
        <v>6</v>
      </c>
      <c r="Q7">
        <v>5</v>
      </c>
      <c r="R7">
        <v>5</v>
      </c>
      <c r="S7">
        <v>0</v>
      </c>
      <c r="U7">
        <v>5</v>
      </c>
      <c r="V7">
        <v>2</v>
      </c>
      <c r="W7">
        <v>5</v>
      </c>
      <c r="X7">
        <v>2</v>
      </c>
      <c r="Y7">
        <v>4</v>
      </c>
      <c r="Z7">
        <v>5</v>
      </c>
      <c r="AA7">
        <v>5</v>
      </c>
      <c r="AB7">
        <v>1</v>
      </c>
      <c r="AC7">
        <v>4</v>
      </c>
      <c r="AD7">
        <v>2</v>
      </c>
      <c r="AE7" s="48">
        <f t="shared" si="13"/>
        <v>3.25</v>
      </c>
      <c r="AF7" s="35">
        <v>4</v>
      </c>
      <c r="AG7">
        <v>5</v>
      </c>
      <c r="AH7">
        <v>2</v>
      </c>
      <c r="AI7">
        <v>3</v>
      </c>
      <c r="AJ7">
        <v>2</v>
      </c>
      <c r="AK7">
        <v>3</v>
      </c>
      <c r="AL7">
        <v>4</v>
      </c>
      <c r="AM7">
        <v>5</v>
      </c>
      <c r="AN7" s="48">
        <f t="shared" si="11"/>
        <v>3.5</v>
      </c>
      <c r="AO7">
        <v>1</v>
      </c>
      <c r="AP7">
        <v>2</v>
      </c>
      <c r="AQ7">
        <v>1</v>
      </c>
      <c r="AR7">
        <v>1</v>
      </c>
      <c r="AS7">
        <v>1</v>
      </c>
      <c r="AT7">
        <v>6</v>
      </c>
      <c r="AU7" s="48">
        <f t="shared" si="12"/>
        <v>1.2</v>
      </c>
      <c r="AV7">
        <v>6</v>
      </c>
      <c r="AW7">
        <f t="shared" si="1"/>
        <v>3.5</v>
      </c>
      <c r="AX7">
        <f t="shared" si="2"/>
        <v>1</v>
      </c>
      <c r="AY7">
        <f t="shared" si="3"/>
        <v>3.25</v>
      </c>
      <c r="AZ7">
        <f t="shared" si="4"/>
        <v>1</v>
      </c>
      <c r="BA7" t="s">
        <v>86</v>
      </c>
      <c r="BB7" t="s">
        <v>331</v>
      </c>
      <c r="BC7" t="s">
        <v>332</v>
      </c>
      <c r="BD7">
        <v>0</v>
      </c>
      <c r="BE7">
        <v>1</v>
      </c>
      <c r="BF7">
        <f t="shared" si="5"/>
        <v>1</v>
      </c>
      <c r="BG7">
        <v>1</v>
      </c>
      <c r="BH7">
        <v>1</v>
      </c>
      <c r="BI7">
        <f t="shared" si="6"/>
        <v>0</v>
      </c>
      <c r="BJ7" t="s">
        <v>106</v>
      </c>
      <c r="BK7" t="s">
        <v>90</v>
      </c>
      <c r="BL7" s="1">
        <v>4.0046296296296297E-3</v>
      </c>
      <c r="BN7" s="5" t="s">
        <v>1041</v>
      </c>
      <c r="BP7" s="11" t="b">
        <f t="shared" ca="1" si="7"/>
        <v>0</v>
      </c>
      <c r="BQ7" s="11" t="b">
        <f t="shared" ca="1" si="7"/>
        <v>0</v>
      </c>
      <c r="BR7" s="11" t="b">
        <f t="shared" ca="1" si="7"/>
        <v>0</v>
      </c>
      <c r="BS7" s="11" t="b">
        <f t="shared" ca="1" si="7"/>
        <v>0</v>
      </c>
      <c r="BT7" s="11" t="b">
        <f t="shared" ca="1" si="7"/>
        <v>0</v>
      </c>
      <c r="BU7" s="11" t="b">
        <f t="shared" ca="1" si="7"/>
        <v>0</v>
      </c>
      <c r="BX7" s="11" t="b">
        <f t="shared" ca="1" si="8"/>
        <v>0</v>
      </c>
      <c r="BY7" s="11" t="b">
        <f t="shared" si="14"/>
        <v>0</v>
      </c>
      <c r="BZ7" s="11" t="b">
        <f t="shared" ca="1" si="9"/>
        <v>0</v>
      </c>
      <c r="CA7" s="11" t="b">
        <f t="shared" ca="1" si="9"/>
        <v>0</v>
      </c>
      <c r="CB7" s="11" t="b">
        <f t="shared" ca="1" si="9"/>
        <v>0</v>
      </c>
      <c r="CC7" s="11" t="b">
        <f t="shared" ca="1" si="9"/>
        <v>0</v>
      </c>
      <c r="CD7" s="11" t="b">
        <f t="shared" ca="1" si="9"/>
        <v>0</v>
      </c>
      <c r="CE7" s="11" t="b">
        <f t="shared" ca="1" si="9"/>
        <v>0</v>
      </c>
      <c r="CF7" s="11" t="b">
        <f t="shared" ca="1" si="9"/>
        <v>0</v>
      </c>
      <c r="CG7" s="11" t="b">
        <f t="shared" ca="1" si="9"/>
        <v>0</v>
      </c>
      <c r="CH7" s="11" t="b">
        <f t="shared" ca="1" si="9"/>
        <v>0</v>
      </c>
      <c r="CI7" s="11" t="b">
        <f t="shared" ca="1" si="9"/>
        <v>0</v>
      </c>
      <c r="CJ7" s="11" t="b">
        <f t="shared" ca="1" si="9"/>
        <v>0</v>
      </c>
      <c r="CK7" s="11" t="b">
        <f t="shared" ca="1" si="9"/>
        <v>0</v>
      </c>
      <c r="CL7" s="11" t="b">
        <f t="shared" ca="1" si="9"/>
        <v>0</v>
      </c>
      <c r="CM7" s="11" t="b">
        <f t="shared" ca="1" si="9"/>
        <v>0</v>
      </c>
      <c r="CN7" s="11" t="b">
        <f t="shared" ca="1" si="15"/>
        <v>0</v>
      </c>
      <c r="CO7" s="11" t="b">
        <f t="shared" ca="1" si="10"/>
        <v>0</v>
      </c>
    </row>
    <row r="8" spans="1:96">
      <c r="A8" t="s">
        <v>345</v>
      </c>
      <c r="B8" t="s">
        <v>346</v>
      </c>
      <c r="C8" t="s">
        <v>281</v>
      </c>
      <c r="D8" t="s">
        <v>54</v>
      </c>
      <c r="E8" t="s">
        <v>144</v>
      </c>
      <c r="F8" t="s">
        <v>116</v>
      </c>
      <c r="G8" t="s">
        <v>347</v>
      </c>
      <c r="H8" t="s">
        <v>58</v>
      </c>
      <c r="I8" t="str">
        <f t="shared" si="0"/>
        <v>Portugal</v>
      </c>
      <c r="J8" t="s">
        <v>59</v>
      </c>
      <c r="K8" t="s">
        <v>60</v>
      </c>
      <c r="L8">
        <v>1</v>
      </c>
      <c r="M8">
        <v>6</v>
      </c>
      <c r="N8">
        <v>4</v>
      </c>
      <c r="O8">
        <v>1</v>
      </c>
      <c r="P8">
        <v>4</v>
      </c>
      <c r="Q8">
        <v>5</v>
      </c>
      <c r="R8">
        <v>4</v>
      </c>
      <c r="S8">
        <v>0</v>
      </c>
      <c r="U8">
        <v>5</v>
      </c>
      <c r="V8">
        <v>6</v>
      </c>
      <c r="W8">
        <v>6</v>
      </c>
      <c r="X8">
        <v>6</v>
      </c>
      <c r="Y8">
        <v>6</v>
      </c>
      <c r="Z8">
        <v>6</v>
      </c>
      <c r="AA8">
        <v>6</v>
      </c>
      <c r="AB8">
        <v>5</v>
      </c>
      <c r="AC8">
        <v>0</v>
      </c>
      <c r="AD8">
        <v>6</v>
      </c>
      <c r="AE8" s="48">
        <f t="shared" si="13"/>
        <v>5.875</v>
      </c>
      <c r="AF8" s="35">
        <v>6</v>
      </c>
      <c r="AG8">
        <v>6</v>
      </c>
      <c r="AH8">
        <v>6</v>
      </c>
      <c r="AI8">
        <v>6</v>
      </c>
      <c r="AJ8">
        <v>6</v>
      </c>
      <c r="AK8">
        <v>6</v>
      </c>
      <c r="AL8">
        <v>6</v>
      </c>
      <c r="AM8">
        <v>6</v>
      </c>
      <c r="AN8" s="48">
        <f t="shared" si="11"/>
        <v>6</v>
      </c>
      <c r="AO8">
        <v>4</v>
      </c>
      <c r="AP8">
        <v>4</v>
      </c>
      <c r="AQ8">
        <v>4</v>
      </c>
      <c r="AR8">
        <v>4</v>
      </c>
      <c r="AS8">
        <v>4</v>
      </c>
      <c r="AT8">
        <v>6</v>
      </c>
      <c r="AU8" s="48">
        <f t="shared" si="12"/>
        <v>4</v>
      </c>
      <c r="AV8">
        <v>0</v>
      </c>
      <c r="AW8">
        <f t="shared" si="1"/>
        <v>6</v>
      </c>
      <c r="AX8">
        <f t="shared" si="2"/>
        <v>1</v>
      </c>
      <c r="AY8">
        <f t="shared" si="3"/>
        <v>5.875</v>
      </c>
      <c r="AZ8">
        <f t="shared" si="4"/>
        <v>1</v>
      </c>
      <c r="BA8" t="s">
        <v>282</v>
      </c>
      <c r="BB8" t="s">
        <v>335</v>
      </c>
      <c r="BC8" t="s">
        <v>348</v>
      </c>
      <c r="BD8">
        <v>1</v>
      </c>
      <c r="BF8">
        <f t="shared" si="5"/>
        <v>1</v>
      </c>
      <c r="BG8">
        <v>1</v>
      </c>
      <c r="BH8">
        <v>1</v>
      </c>
      <c r="BI8">
        <f t="shared" si="6"/>
        <v>0</v>
      </c>
      <c r="BJ8" t="s">
        <v>292</v>
      </c>
      <c r="BK8" t="s">
        <v>286</v>
      </c>
      <c r="BL8" s="1">
        <v>5.3587962962962964E-3</v>
      </c>
      <c r="BM8" t="s">
        <v>349</v>
      </c>
      <c r="BN8" s="5" t="s">
        <v>736</v>
      </c>
      <c r="BO8" s="5" t="s">
        <v>1147</v>
      </c>
      <c r="BP8" s="11" t="b">
        <f t="shared" ca="1" si="7"/>
        <v>0</v>
      </c>
      <c r="BQ8" s="11" t="b">
        <f t="shared" ca="1" si="7"/>
        <v>0</v>
      </c>
      <c r="BR8" s="11" t="b">
        <f t="shared" ca="1" si="7"/>
        <v>0</v>
      </c>
      <c r="BS8" s="11" t="b">
        <f t="shared" ca="1" si="7"/>
        <v>0</v>
      </c>
      <c r="BT8" s="11" t="b">
        <f t="shared" ca="1" si="7"/>
        <v>1</v>
      </c>
      <c r="BU8" s="11" t="b">
        <f t="shared" ca="1" si="7"/>
        <v>0</v>
      </c>
      <c r="BX8" s="11" t="b">
        <f t="shared" ca="1" si="8"/>
        <v>0</v>
      </c>
      <c r="BY8" s="11" t="b">
        <f t="shared" si="14"/>
        <v>0</v>
      </c>
      <c r="BZ8" s="11" t="b">
        <f t="shared" ca="1" si="9"/>
        <v>0</v>
      </c>
      <c r="CA8" s="11" t="b">
        <f t="shared" ca="1" si="9"/>
        <v>0</v>
      </c>
      <c r="CB8" s="11" t="b">
        <f t="shared" ca="1" si="9"/>
        <v>0</v>
      </c>
      <c r="CC8" s="11" t="b">
        <f t="shared" ca="1" si="9"/>
        <v>0</v>
      </c>
      <c r="CD8" s="11" t="b">
        <f t="shared" ca="1" si="9"/>
        <v>0</v>
      </c>
      <c r="CE8" s="11" t="b">
        <f t="shared" ca="1" si="9"/>
        <v>0</v>
      </c>
      <c r="CF8" s="11" t="b">
        <f t="shared" ca="1" si="9"/>
        <v>0</v>
      </c>
      <c r="CG8" s="11" t="b">
        <f t="shared" ca="1" si="9"/>
        <v>0</v>
      </c>
      <c r="CH8" s="11" t="b">
        <f t="shared" ca="1" si="9"/>
        <v>0</v>
      </c>
      <c r="CI8" s="11" t="b">
        <f t="shared" ca="1" si="9"/>
        <v>0</v>
      </c>
      <c r="CJ8" s="11" t="b">
        <f t="shared" ca="1" si="9"/>
        <v>0</v>
      </c>
      <c r="CK8" s="11" t="b">
        <f t="shared" ca="1" si="9"/>
        <v>0</v>
      </c>
      <c r="CL8" s="11" t="b">
        <f t="shared" ca="1" si="9"/>
        <v>0</v>
      </c>
      <c r="CM8" s="11" t="b">
        <f t="shared" ca="1" si="9"/>
        <v>0</v>
      </c>
      <c r="CN8" s="11" t="b">
        <f t="shared" ca="1" si="15"/>
        <v>0</v>
      </c>
      <c r="CO8" s="11" t="b">
        <f t="shared" ca="1" si="10"/>
        <v>0</v>
      </c>
    </row>
    <row r="9" spans="1:96">
      <c r="A9" t="s">
        <v>350</v>
      </c>
      <c r="B9" t="s">
        <v>351</v>
      </c>
      <c r="C9" t="s">
        <v>281</v>
      </c>
      <c r="D9" t="s">
        <v>54</v>
      </c>
      <c r="E9" t="s">
        <v>82</v>
      </c>
      <c r="F9" t="s">
        <v>83</v>
      </c>
      <c r="G9" t="s">
        <v>124</v>
      </c>
      <c r="H9" t="s">
        <v>254</v>
      </c>
      <c r="I9" t="str">
        <f t="shared" si="0"/>
        <v>Poland</v>
      </c>
      <c r="J9" t="s">
        <v>59</v>
      </c>
      <c r="K9" t="s">
        <v>60</v>
      </c>
      <c r="L9">
        <v>0</v>
      </c>
      <c r="M9">
        <v>3</v>
      </c>
      <c r="N9">
        <v>1</v>
      </c>
      <c r="O9">
        <v>2</v>
      </c>
      <c r="P9">
        <v>1</v>
      </c>
      <c r="Q9">
        <v>3</v>
      </c>
      <c r="R9">
        <v>0</v>
      </c>
      <c r="S9">
        <v>0</v>
      </c>
      <c r="U9">
        <v>6</v>
      </c>
      <c r="V9">
        <v>2</v>
      </c>
      <c r="W9">
        <v>4</v>
      </c>
      <c r="X9">
        <v>4</v>
      </c>
      <c r="Y9">
        <v>4</v>
      </c>
      <c r="Z9">
        <v>4</v>
      </c>
      <c r="AA9">
        <v>4</v>
      </c>
      <c r="AB9">
        <v>3</v>
      </c>
      <c r="AC9">
        <v>3</v>
      </c>
      <c r="AD9">
        <v>3</v>
      </c>
      <c r="AE9" s="48">
        <f t="shared" si="13"/>
        <v>3.5</v>
      </c>
      <c r="AF9" s="35">
        <v>2</v>
      </c>
      <c r="AG9">
        <v>2</v>
      </c>
      <c r="AH9">
        <v>2</v>
      </c>
      <c r="AI9">
        <v>2</v>
      </c>
      <c r="AJ9">
        <v>2</v>
      </c>
      <c r="AK9">
        <v>2</v>
      </c>
      <c r="AL9">
        <v>3</v>
      </c>
      <c r="AM9">
        <v>2</v>
      </c>
      <c r="AN9" s="48">
        <f t="shared" si="11"/>
        <v>2.125</v>
      </c>
      <c r="AO9">
        <v>3</v>
      </c>
      <c r="AP9">
        <v>2</v>
      </c>
      <c r="AQ9">
        <v>3</v>
      </c>
      <c r="AR9">
        <v>3</v>
      </c>
      <c r="AS9">
        <v>1</v>
      </c>
      <c r="AT9">
        <v>6</v>
      </c>
      <c r="AU9" s="48">
        <f t="shared" si="12"/>
        <v>2.4</v>
      </c>
      <c r="AV9">
        <v>2</v>
      </c>
      <c r="AW9">
        <f t="shared" si="1"/>
        <v>2.125</v>
      </c>
      <c r="AX9">
        <f t="shared" si="2"/>
        <v>0</v>
      </c>
      <c r="AY9">
        <f t="shared" si="3"/>
        <v>3.5</v>
      </c>
      <c r="AZ9">
        <f t="shared" si="4"/>
        <v>1</v>
      </c>
      <c r="BA9" t="s">
        <v>86</v>
      </c>
      <c r="BB9" t="s">
        <v>352</v>
      </c>
      <c r="BC9" t="s">
        <v>353</v>
      </c>
      <c r="BD9">
        <v>1</v>
      </c>
      <c r="BF9">
        <f t="shared" si="5"/>
        <v>1</v>
      </c>
      <c r="BG9">
        <v>1</v>
      </c>
      <c r="BH9">
        <v>1</v>
      </c>
      <c r="BI9">
        <f t="shared" si="6"/>
        <v>0</v>
      </c>
      <c r="BJ9" t="s">
        <v>156</v>
      </c>
      <c r="BK9" t="s">
        <v>157</v>
      </c>
      <c r="BL9" s="1">
        <v>7.2106481481481475E-3</v>
      </c>
      <c r="BN9" s="5" t="s">
        <v>1041</v>
      </c>
      <c r="BP9" s="11" t="b">
        <f t="shared" ca="1" si="7"/>
        <v>0</v>
      </c>
      <c r="BQ9" s="11" t="b">
        <f t="shared" ca="1" si="7"/>
        <v>0</v>
      </c>
      <c r="BR9" s="11" t="b">
        <f t="shared" ca="1" si="7"/>
        <v>0</v>
      </c>
      <c r="BS9" s="11" t="b">
        <f t="shared" ca="1" si="7"/>
        <v>0</v>
      </c>
      <c r="BT9" s="11" t="b">
        <f t="shared" ca="1" si="7"/>
        <v>0</v>
      </c>
      <c r="BU9" s="11" t="b">
        <f t="shared" ca="1" si="7"/>
        <v>0</v>
      </c>
      <c r="BX9" s="11" t="b">
        <f t="shared" ca="1" si="8"/>
        <v>0</v>
      </c>
      <c r="BY9" s="11" t="b">
        <f t="shared" si="14"/>
        <v>0</v>
      </c>
      <c r="BZ9" s="11" t="b">
        <f t="shared" ca="1" si="9"/>
        <v>0</v>
      </c>
      <c r="CA9" s="11" t="b">
        <f t="shared" ca="1" si="9"/>
        <v>0</v>
      </c>
      <c r="CB9" s="11" t="b">
        <f t="shared" ca="1" si="9"/>
        <v>0</v>
      </c>
      <c r="CC9" s="11" t="b">
        <f t="shared" ca="1" si="9"/>
        <v>0</v>
      </c>
      <c r="CD9" s="11" t="b">
        <f t="shared" ca="1" si="9"/>
        <v>0</v>
      </c>
      <c r="CE9" s="11" t="b">
        <f t="shared" ca="1" si="9"/>
        <v>0</v>
      </c>
      <c r="CF9" s="11" t="b">
        <f t="shared" ca="1" si="9"/>
        <v>0</v>
      </c>
      <c r="CG9" s="11" t="b">
        <f t="shared" ca="1" si="9"/>
        <v>0</v>
      </c>
      <c r="CH9" s="11" t="b">
        <f t="shared" ca="1" si="9"/>
        <v>0</v>
      </c>
      <c r="CI9" s="11" t="b">
        <f t="shared" ca="1" si="9"/>
        <v>0</v>
      </c>
      <c r="CJ9" s="11" t="b">
        <f t="shared" ca="1" si="9"/>
        <v>0</v>
      </c>
      <c r="CK9" s="11" t="b">
        <f t="shared" ca="1" si="9"/>
        <v>0</v>
      </c>
      <c r="CL9" s="11" t="b">
        <f t="shared" ca="1" si="9"/>
        <v>0</v>
      </c>
      <c r="CM9" s="11" t="b">
        <f t="shared" ca="1" si="9"/>
        <v>0</v>
      </c>
      <c r="CN9" s="11" t="b">
        <f t="shared" ca="1" si="15"/>
        <v>0</v>
      </c>
      <c r="CO9" s="11" t="b">
        <f t="shared" ca="1" si="10"/>
        <v>0</v>
      </c>
    </row>
    <row r="10" spans="1:96">
      <c r="A10" t="s">
        <v>381</v>
      </c>
      <c r="B10" t="s">
        <v>382</v>
      </c>
      <c r="C10" t="s">
        <v>281</v>
      </c>
      <c r="D10" t="s">
        <v>54</v>
      </c>
      <c r="E10" t="s">
        <v>55</v>
      </c>
      <c r="F10" t="s">
        <v>56</v>
      </c>
      <c r="G10" t="s">
        <v>96</v>
      </c>
      <c r="H10" t="s">
        <v>383</v>
      </c>
      <c r="I10" t="str">
        <f t="shared" si="0"/>
        <v>Belgium</v>
      </c>
      <c r="J10" t="s">
        <v>74</v>
      </c>
      <c r="K10" t="s">
        <v>60</v>
      </c>
      <c r="L10">
        <v>4</v>
      </c>
      <c r="M10">
        <v>2</v>
      </c>
      <c r="N10">
        <v>3</v>
      </c>
      <c r="O10">
        <v>3</v>
      </c>
      <c r="P10">
        <v>4</v>
      </c>
      <c r="Q10">
        <v>5</v>
      </c>
      <c r="R10">
        <v>3</v>
      </c>
      <c r="S10">
        <v>0</v>
      </c>
      <c r="U10">
        <v>4</v>
      </c>
      <c r="V10">
        <v>1</v>
      </c>
      <c r="W10">
        <v>5</v>
      </c>
      <c r="X10">
        <v>0</v>
      </c>
      <c r="Y10">
        <v>2</v>
      </c>
      <c r="Z10">
        <v>0</v>
      </c>
      <c r="AA10">
        <v>5</v>
      </c>
      <c r="AB10">
        <v>3</v>
      </c>
      <c r="AC10">
        <v>6</v>
      </c>
      <c r="AD10">
        <v>0</v>
      </c>
      <c r="AE10" s="48">
        <f t="shared" si="13"/>
        <v>2</v>
      </c>
      <c r="AF10" s="35">
        <v>4</v>
      </c>
      <c r="AG10">
        <v>3</v>
      </c>
      <c r="AH10">
        <v>0</v>
      </c>
      <c r="AI10">
        <v>0</v>
      </c>
      <c r="AJ10">
        <v>5</v>
      </c>
      <c r="AK10">
        <v>4</v>
      </c>
      <c r="AL10">
        <v>4</v>
      </c>
      <c r="AM10">
        <v>4</v>
      </c>
      <c r="AN10" s="48">
        <f t="shared" si="11"/>
        <v>3</v>
      </c>
      <c r="AO10">
        <v>3</v>
      </c>
      <c r="AP10">
        <v>3</v>
      </c>
      <c r="AQ10">
        <v>4</v>
      </c>
      <c r="AR10">
        <v>1</v>
      </c>
      <c r="AS10">
        <v>2</v>
      </c>
      <c r="AT10">
        <v>6</v>
      </c>
      <c r="AU10" s="48">
        <f t="shared" si="12"/>
        <v>2.6</v>
      </c>
      <c r="AV10">
        <v>6</v>
      </c>
      <c r="AW10">
        <f t="shared" si="1"/>
        <v>3</v>
      </c>
      <c r="AX10">
        <f t="shared" si="2"/>
        <v>0</v>
      </c>
      <c r="AY10">
        <f t="shared" si="3"/>
        <v>2</v>
      </c>
      <c r="AZ10">
        <f t="shared" si="4"/>
        <v>0</v>
      </c>
      <c r="BA10" t="s">
        <v>341</v>
      </c>
      <c r="BB10" t="s">
        <v>384</v>
      </c>
      <c r="BC10" t="s">
        <v>385</v>
      </c>
      <c r="BD10">
        <v>2</v>
      </c>
      <c r="BF10">
        <f t="shared" si="5"/>
        <v>2</v>
      </c>
      <c r="BG10">
        <v>5</v>
      </c>
      <c r="BH10">
        <v>5</v>
      </c>
      <c r="BI10">
        <f t="shared" si="6"/>
        <v>1</v>
      </c>
      <c r="BJ10" t="s">
        <v>386</v>
      </c>
      <c r="BK10" t="s">
        <v>387</v>
      </c>
      <c r="BL10" s="1">
        <v>4.7685185185185183E-3</v>
      </c>
      <c r="BM10" t="s">
        <v>388</v>
      </c>
      <c r="BN10" s="5" t="s">
        <v>1042</v>
      </c>
      <c r="BP10" s="11" t="b">
        <f t="shared" ca="1" si="7"/>
        <v>0</v>
      </c>
      <c r="BQ10" s="11" t="b">
        <f t="shared" ca="1" si="7"/>
        <v>0</v>
      </c>
      <c r="BR10" s="11" t="b">
        <f t="shared" ca="1" si="7"/>
        <v>0</v>
      </c>
      <c r="BS10" s="11" t="b">
        <f t="shared" ca="1" si="7"/>
        <v>0</v>
      </c>
      <c r="BT10" s="11" t="b">
        <f t="shared" ca="1" si="7"/>
        <v>0</v>
      </c>
      <c r="BU10" s="11" t="b">
        <f t="shared" ca="1" si="7"/>
        <v>0</v>
      </c>
      <c r="BV10" s="5" t="s">
        <v>1054</v>
      </c>
      <c r="BX10" s="11" t="b">
        <f t="shared" ca="1" si="8"/>
        <v>0</v>
      </c>
      <c r="BY10" s="11" t="b">
        <f t="shared" si="14"/>
        <v>1</v>
      </c>
      <c r="BZ10" s="11" t="b">
        <f t="shared" ca="1" si="9"/>
        <v>0</v>
      </c>
      <c r="CA10" s="11" t="b">
        <f t="shared" ca="1" si="9"/>
        <v>0</v>
      </c>
      <c r="CB10" s="11" t="b">
        <f t="shared" ca="1" si="9"/>
        <v>0</v>
      </c>
      <c r="CC10" s="11" t="b">
        <f t="shared" ca="1" si="9"/>
        <v>0</v>
      </c>
      <c r="CD10" s="11" t="b">
        <f t="shared" ca="1" si="9"/>
        <v>0</v>
      </c>
      <c r="CE10" s="11" t="b">
        <f t="shared" ca="1" si="9"/>
        <v>0</v>
      </c>
      <c r="CF10" s="11" t="b">
        <f t="shared" ca="1" si="9"/>
        <v>0</v>
      </c>
      <c r="CG10" s="11" t="b">
        <f t="shared" ca="1" si="9"/>
        <v>0</v>
      </c>
      <c r="CH10" s="11" t="b">
        <f t="shared" ca="1" si="9"/>
        <v>0</v>
      </c>
      <c r="CI10" s="11" t="b">
        <f t="shared" ca="1" si="9"/>
        <v>0</v>
      </c>
      <c r="CJ10" s="11" t="b">
        <f t="shared" ca="1" si="9"/>
        <v>0</v>
      </c>
      <c r="CK10" s="11" t="b">
        <f t="shared" ca="1" si="9"/>
        <v>0</v>
      </c>
      <c r="CL10" s="11" t="b">
        <f t="shared" ca="1" si="9"/>
        <v>0</v>
      </c>
      <c r="CM10" s="11" t="b">
        <f t="shared" ca="1" si="9"/>
        <v>0</v>
      </c>
      <c r="CN10" s="11" t="b">
        <f t="shared" ca="1" si="15"/>
        <v>0</v>
      </c>
      <c r="CO10" s="11" t="b">
        <f t="shared" ca="1" si="10"/>
        <v>0</v>
      </c>
    </row>
    <row r="11" spans="1:96">
      <c r="A11" t="s">
        <v>389</v>
      </c>
      <c r="B11" t="s">
        <v>390</v>
      </c>
      <c r="C11" t="s">
        <v>281</v>
      </c>
      <c r="D11" t="s">
        <v>70</v>
      </c>
      <c r="E11" t="s">
        <v>55</v>
      </c>
      <c r="F11" t="s">
        <v>56</v>
      </c>
      <c r="G11" t="s">
        <v>72</v>
      </c>
      <c r="H11" t="s">
        <v>391</v>
      </c>
      <c r="I11" t="str">
        <f t="shared" si="0"/>
        <v>Canada</v>
      </c>
      <c r="J11" t="s">
        <v>59</v>
      </c>
      <c r="K11" t="s">
        <v>60</v>
      </c>
      <c r="L11">
        <v>4</v>
      </c>
      <c r="M11">
        <v>1</v>
      </c>
      <c r="N11">
        <v>3</v>
      </c>
      <c r="O11">
        <v>2</v>
      </c>
      <c r="P11">
        <v>3</v>
      </c>
      <c r="Q11">
        <v>2</v>
      </c>
      <c r="R11">
        <v>4</v>
      </c>
      <c r="S11">
        <v>0</v>
      </c>
      <c r="U11">
        <v>4</v>
      </c>
      <c r="V11">
        <v>5</v>
      </c>
      <c r="W11">
        <v>4</v>
      </c>
      <c r="X11">
        <v>4</v>
      </c>
      <c r="Y11">
        <v>6</v>
      </c>
      <c r="Z11">
        <v>5</v>
      </c>
      <c r="AA11">
        <v>6</v>
      </c>
      <c r="AB11">
        <v>5</v>
      </c>
      <c r="AC11">
        <v>2</v>
      </c>
      <c r="AD11">
        <v>4</v>
      </c>
      <c r="AE11" s="48">
        <f t="shared" si="13"/>
        <v>4.875</v>
      </c>
      <c r="AF11" s="35">
        <v>5</v>
      </c>
      <c r="AG11">
        <v>5</v>
      </c>
      <c r="AH11">
        <v>6</v>
      </c>
      <c r="AI11">
        <v>5</v>
      </c>
      <c r="AJ11">
        <v>6</v>
      </c>
      <c r="AK11">
        <v>6</v>
      </c>
      <c r="AL11">
        <v>6</v>
      </c>
      <c r="AM11">
        <v>0</v>
      </c>
      <c r="AN11" s="48">
        <f t="shared" si="11"/>
        <v>4.875</v>
      </c>
      <c r="AO11">
        <v>6</v>
      </c>
      <c r="AP11">
        <v>6</v>
      </c>
      <c r="AQ11">
        <v>6</v>
      </c>
      <c r="AR11">
        <v>6</v>
      </c>
      <c r="AS11">
        <v>6</v>
      </c>
      <c r="AT11">
        <v>6</v>
      </c>
      <c r="AU11" s="48">
        <f t="shared" si="12"/>
        <v>6</v>
      </c>
      <c r="AV11">
        <v>6</v>
      </c>
      <c r="AW11">
        <f t="shared" si="1"/>
        <v>4.875</v>
      </c>
      <c r="AX11">
        <f t="shared" si="2"/>
        <v>1</v>
      </c>
      <c r="AY11">
        <f t="shared" si="3"/>
        <v>4.875</v>
      </c>
      <c r="AZ11">
        <f t="shared" si="4"/>
        <v>1</v>
      </c>
      <c r="BA11" t="s">
        <v>86</v>
      </c>
      <c r="BB11" t="s">
        <v>392</v>
      </c>
      <c r="BC11" t="s">
        <v>393</v>
      </c>
      <c r="BD11">
        <v>3</v>
      </c>
      <c r="BF11">
        <f t="shared" si="5"/>
        <v>3</v>
      </c>
      <c r="BG11">
        <v>1</v>
      </c>
      <c r="BH11">
        <v>5</v>
      </c>
      <c r="BI11">
        <f t="shared" si="6"/>
        <v>1</v>
      </c>
      <c r="BJ11" t="s">
        <v>106</v>
      </c>
      <c r="BK11" t="s">
        <v>90</v>
      </c>
      <c r="BL11" s="1">
        <v>8.0787037037037043E-3</v>
      </c>
      <c r="BM11" t="s">
        <v>394</v>
      </c>
      <c r="BN11" s="5" t="s">
        <v>736</v>
      </c>
      <c r="BO11" s="5" t="s">
        <v>1148</v>
      </c>
      <c r="BP11" s="11" t="b">
        <f t="shared" ref="BP11:BU20" ca="1" si="16">ISNUMBER(SEARCH(BP$2,$BO11))</f>
        <v>0</v>
      </c>
      <c r="BQ11" s="11" t="b">
        <f t="shared" ca="1" si="16"/>
        <v>0</v>
      </c>
      <c r="BR11" s="11" t="b">
        <f t="shared" ca="1" si="16"/>
        <v>0</v>
      </c>
      <c r="BS11" s="11" t="b">
        <f t="shared" ca="1" si="16"/>
        <v>0</v>
      </c>
      <c r="BT11" s="11" t="b">
        <f t="shared" ca="1" si="16"/>
        <v>1</v>
      </c>
      <c r="BU11" s="11" t="b">
        <f t="shared" ca="1" si="16"/>
        <v>0</v>
      </c>
      <c r="BX11" s="11" t="b">
        <f t="shared" ca="1" si="8"/>
        <v>0</v>
      </c>
      <c r="BY11" s="11" t="b">
        <f t="shared" si="14"/>
        <v>0</v>
      </c>
      <c r="BZ11" s="11" t="b">
        <f t="shared" ref="BZ11:CM20" ca="1" si="17">ISNUMBER(SEARCH(BZ$2,$BV11))</f>
        <v>0</v>
      </c>
      <c r="CA11" s="11" t="b">
        <f t="shared" ca="1" si="17"/>
        <v>0</v>
      </c>
      <c r="CB11" s="11" t="b">
        <f t="shared" ca="1" si="17"/>
        <v>0</v>
      </c>
      <c r="CC11" s="11" t="b">
        <f t="shared" ca="1" si="17"/>
        <v>0</v>
      </c>
      <c r="CD11" s="11" t="b">
        <f t="shared" ca="1" si="17"/>
        <v>0</v>
      </c>
      <c r="CE11" s="11" t="b">
        <f t="shared" ca="1" si="17"/>
        <v>0</v>
      </c>
      <c r="CF11" s="11" t="b">
        <f t="shared" ca="1" si="17"/>
        <v>0</v>
      </c>
      <c r="CG11" s="11" t="b">
        <f t="shared" ca="1" si="17"/>
        <v>0</v>
      </c>
      <c r="CH11" s="11" t="b">
        <f t="shared" ca="1" si="17"/>
        <v>0</v>
      </c>
      <c r="CI11" s="11" t="b">
        <f t="shared" ca="1" si="17"/>
        <v>0</v>
      </c>
      <c r="CJ11" s="11" t="b">
        <f t="shared" ca="1" si="17"/>
        <v>0</v>
      </c>
      <c r="CK11" s="11" t="b">
        <f t="shared" ca="1" si="17"/>
        <v>0</v>
      </c>
      <c r="CL11" s="11" t="b">
        <f t="shared" ca="1" si="17"/>
        <v>0</v>
      </c>
      <c r="CM11" s="11" t="b">
        <f t="shared" ca="1" si="17"/>
        <v>0</v>
      </c>
      <c r="CN11" s="11" t="b">
        <f t="shared" ca="1" si="15"/>
        <v>0</v>
      </c>
      <c r="CO11" s="11" t="b">
        <f t="shared" ca="1" si="10"/>
        <v>0</v>
      </c>
    </row>
    <row r="12" spans="1:96">
      <c r="A12" t="s">
        <v>402</v>
      </c>
      <c r="B12" t="s">
        <v>403</v>
      </c>
      <c r="C12" t="s">
        <v>281</v>
      </c>
      <c r="D12" t="s">
        <v>54</v>
      </c>
      <c r="E12" t="s">
        <v>144</v>
      </c>
      <c r="F12" t="s">
        <v>222</v>
      </c>
      <c r="G12" t="s">
        <v>72</v>
      </c>
      <c r="H12" t="s">
        <v>254</v>
      </c>
      <c r="I12" t="str">
        <f t="shared" si="0"/>
        <v>Poland</v>
      </c>
      <c r="J12" t="s">
        <v>59</v>
      </c>
      <c r="K12" t="s">
        <v>103</v>
      </c>
      <c r="L12">
        <v>1</v>
      </c>
      <c r="M12">
        <v>2</v>
      </c>
      <c r="N12">
        <v>1</v>
      </c>
      <c r="O12">
        <v>4</v>
      </c>
      <c r="P12">
        <v>3</v>
      </c>
      <c r="Q12">
        <v>4</v>
      </c>
      <c r="R12">
        <v>2</v>
      </c>
      <c r="S12">
        <v>0</v>
      </c>
      <c r="U12">
        <v>6</v>
      </c>
      <c r="V12">
        <v>4</v>
      </c>
      <c r="W12">
        <v>3</v>
      </c>
      <c r="X12">
        <v>5</v>
      </c>
      <c r="Y12">
        <v>3</v>
      </c>
      <c r="Z12">
        <v>5</v>
      </c>
      <c r="AA12">
        <v>5</v>
      </c>
      <c r="AB12">
        <v>4</v>
      </c>
      <c r="AC12">
        <v>3</v>
      </c>
      <c r="AD12">
        <v>3</v>
      </c>
      <c r="AE12" s="48">
        <f t="shared" si="13"/>
        <v>4</v>
      </c>
      <c r="AF12" s="35">
        <v>4</v>
      </c>
      <c r="AG12">
        <v>3</v>
      </c>
      <c r="AH12">
        <v>2</v>
      </c>
      <c r="AI12">
        <v>5</v>
      </c>
      <c r="AJ12">
        <v>5</v>
      </c>
      <c r="AK12">
        <v>5</v>
      </c>
      <c r="AL12">
        <v>3</v>
      </c>
      <c r="AM12">
        <v>4</v>
      </c>
      <c r="AN12" s="48">
        <f t="shared" si="11"/>
        <v>3.875</v>
      </c>
      <c r="AO12">
        <v>4</v>
      </c>
      <c r="AP12">
        <v>4</v>
      </c>
      <c r="AQ12">
        <v>3</v>
      </c>
      <c r="AR12">
        <v>4</v>
      </c>
      <c r="AS12">
        <v>3</v>
      </c>
      <c r="AT12">
        <v>6</v>
      </c>
      <c r="AU12" s="48">
        <f t="shared" si="12"/>
        <v>3.6</v>
      </c>
      <c r="AV12">
        <v>2</v>
      </c>
      <c r="AW12">
        <f t="shared" si="1"/>
        <v>3.875</v>
      </c>
      <c r="AX12">
        <f t="shared" si="2"/>
        <v>1</v>
      </c>
      <c r="AY12">
        <f t="shared" si="3"/>
        <v>4</v>
      </c>
      <c r="AZ12">
        <f t="shared" si="4"/>
        <v>1</v>
      </c>
      <c r="BA12" t="s">
        <v>145</v>
      </c>
      <c r="BB12" t="s">
        <v>192</v>
      </c>
      <c r="BC12" t="s">
        <v>404</v>
      </c>
      <c r="BD12">
        <v>1</v>
      </c>
      <c r="BF12">
        <f t="shared" si="5"/>
        <v>1</v>
      </c>
      <c r="BG12">
        <v>1</v>
      </c>
      <c r="BH12">
        <v>1</v>
      </c>
      <c r="BI12">
        <f t="shared" si="6"/>
        <v>0</v>
      </c>
      <c r="BJ12" t="s">
        <v>405</v>
      </c>
      <c r="BK12" t="s">
        <v>149</v>
      </c>
      <c r="BL12" s="1">
        <v>2.9976851851851848E-3</v>
      </c>
      <c r="BN12" s="5" t="s">
        <v>1041</v>
      </c>
      <c r="BP12" s="11" t="b">
        <f t="shared" ca="1" si="16"/>
        <v>0</v>
      </c>
      <c r="BQ12" s="11" t="b">
        <f t="shared" ca="1" si="16"/>
        <v>0</v>
      </c>
      <c r="BR12" s="11" t="b">
        <f t="shared" ca="1" si="16"/>
        <v>0</v>
      </c>
      <c r="BS12" s="11" t="b">
        <f t="shared" ca="1" si="16"/>
        <v>0</v>
      </c>
      <c r="BT12" s="11" t="b">
        <f t="shared" ca="1" si="16"/>
        <v>0</v>
      </c>
      <c r="BU12" s="11" t="b">
        <f t="shared" ca="1" si="16"/>
        <v>0</v>
      </c>
      <c r="BX12" s="11" t="b">
        <f t="shared" ca="1" si="8"/>
        <v>0</v>
      </c>
      <c r="BY12" s="11" t="b">
        <f t="shared" si="14"/>
        <v>0</v>
      </c>
      <c r="BZ12" s="11" t="b">
        <f t="shared" ca="1" si="17"/>
        <v>0</v>
      </c>
      <c r="CA12" s="11" t="b">
        <f t="shared" ca="1" si="17"/>
        <v>0</v>
      </c>
      <c r="CB12" s="11" t="b">
        <f t="shared" ca="1" si="17"/>
        <v>0</v>
      </c>
      <c r="CC12" s="11" t="b">
        <f t="shared" ca="1" si="17"/>
        <v>0</v>
      </c>
      <c r="CD12" s="11" t="b">
        <f t="shared" ca="1" si="17"/>
        <v>0</v>
      </c>
      <c r="CE12" s="11" t="b">
        <f t="shared" ca="1" si="17"/>
        <v>0</v>
      </c>
      <c r="CF12" s="11" t="b">
        <f t="shared" ca="1" si="17"/>
        <v>0</v>
      </c>
      <c r="CG12" s="11" t="b">
        <f t="shared" ca="1" si="17"/>
        <v>0</v>
      </c>
      <c r="CH12" s="11" t="b">
        <f t="shared" ca="1" si="17"/>
        <v>0</v>
      </c>
      <c r="CI12" s="11" t="b">
        <f t="shared" ca="1" si="17"/>
        <v>0</v>
      </c>
      <c r="CJ12" s="11" t="b">
        <f t="shared" ca="1" si="17"/>
        <v>0</v>
      </c>
      <c r="CK12" s="11" t="b">
        <f t="shared" ca="1" si="17"/>
        <v>0</v>
      </c>
      <c r="CL12" s="11" t="b">
        <f t="shared" ca="1" si="17"/>
        <v>0</v>
      </c>
      <c r="CM12" s="11" t="b">
        <f t="shared" ca="1" si="17"/>
        <v>0</v>
      </c>
      <c r="CN12" s="11" t="b">
        <f t="shared" ca="1" si="15"/>
        <v>0</v>
      </c>
      <c r="CO12" s="11" t="b">
        <f t="shared" ca="1" si="10"/>
        <v>0</v>
      </c>
    </row>
    <row r="13" spans="1:96">
      <c r="A13" t="s">
        <v>406</v>
      </c>
      <c r="B13" t="s">
        <v>407</v>
      </c>
      <c r="C13" t="s">
        <v>281</v>
      </c>
      <c r="D13" t="s">
        <v>54</v>
      </c>
      <c r="E13" t="s">
        <v>144</v>
      </c>
      <c r="F13" t="s">
        <v>83</v>
      </c>
      <c r="G13" t="s">
        <v>124</v>
      </c>
      <c r="H13" t="s">
        <v>58</v>
      </c>
      <c r="I13" t="str">
        <f t="shared" si="0"/>
        <v>Portugal</v>
      </c>
      <c r="J13" t="s">
        <v>59</v>
      </c>
      <c r="K13" t="s">
        <v>60</v>
      </c>
      <c r="L13">
        <v>2</v>
      </c>
      <c r="M13">
        <v>2</v>
      </c>
      <c r="N13">
        <v>2</v>
      </c>
      <c r="O13">
        <v>4</v>
      </c>
      <c r="P13">
        <v>3</v>
      </c>
      <c r="Q13">
        <v>4</v>
      </c>
      <c r="R13">
        <v>2</v>
      </c>
      <c r="S13">
        <v>0</v>
      </c>
      <c r="U13">
        <v>5</v>
      </c>
      <c r="V13">
        <v>5</v>
      </c>
      <c r="W13">
        <v>6</v>
      </c>
      <c r="X13">
        <v>6</v>
      </c>
      <c r="Y13">
        <v>6</v>
      </c>
      <c r="Z13">
        <v>6</v>
      </c>
      <c r="AA13">
        <v>6</v>
      </c>
      <c r="AB13">
        <v>5</v>
      </c>
      <c r="AC13">
        <v>1</v>
      </c>
      <c r="AD13">
        <v>5</v>
      </c>
      <c r="AE13" s="48">
        <f t="shared" si="13"/>
        <v>5.625</v>
      </c>
      <c r="AF13" s="35">
        <v>5</v>
      </c>
      <c r="AG13">
        <v>6</v>
      </c>
      <c r="AH13">
        <v>6</v>
      </c>
      <c r="AI13">
        <v>6</v>
      </c>
      <c r="AJ13">
        <v>6</v>
      </c>
      <c r="AK13">
        <v>6</v>
      </c>
      <c r="AL13">
        <v>6</v>
      </c>
      <c r="AM13">
        <v>5</v>
      </c>
      <c r="AN13" s="48">
        <f t="shared" si="11"/>
        <v>5.75</v>
      </c>
      <c r="AO13">
        <v>4</v>
      </c>
      <c r="AP13">
        <v>4</v>
      </c>
      <c r="AQ13">
        <v>6</v>
      </c>
      <c r="AR13">
        <v>5</v>
      </c>
      <c r="AS13">
        <v>4</v>
      </c>
      <c r="AT13">
        <v>6</v>
      </c>
      <c r="AU13" s="48">
        <f t="shared" si="12"/>
        <v>4.5999999999999996</v>
      </c>
      <c r="AV13">
        <v>6</v>
      </c>
      <c r="AW13">
        <f t="shared" si="1"/>
        <v>5.75</v>
      </c>
      <c r="AX13">
        <f t="shared" si="2"/>
        <v>1</v>
      </c>
      <c r="AY13">
        <f t="shared" si="3"/>
        <v>5.625</v>
      </c>
      <c r="AZ13">
        <f t="shared" si="4"/>
        <v>1</v>
      </c>
      <c r="BA13" t="s">
        <v>282</v>
      </c>
      <c r="BB13" t="s">
        <v>408</v>
      </c>
      <c r="BC13" t="s">
        <v>409</v>
      </c>
      <c r="BD13">
        <v>3</v>
      </c>
      <c r="BF13">
        <f t="shared" si="5"/>
        <v>3</v>
      </c>
      <c r="BG13">
        <v>1</v>
      </c>
      <c r="BH13">
        <v>4</v>
      </c>
      <c r="BI13">
        <f t="shared" si="6"/>
        <v>1</v>
      </c>
      <c r="BJ13" t="s">
        <v>292</v>
      </c>
      <c r="BK13" t="s">
        <v>286</v>
      </c>
      <c r="BL13" s="1">
        <v>6.9907407407407409E-3</v>
      </c>
      <c r="BN13" s="5" t="s">
        <v>1041</v>
      </c>
      <c r="BP13" s="11" t="b">
        <f t="shared" ca="1" si="16"/>
        <v>0</v>
      </c>
      <c r="BQ13" s="11" t="b">
        <f t="shared" ca="1" si="16"/>
        <v>0</v>
      </c>
      <c r="BR13" s="11" t="b">
        <f t="shared" ca="1" si="16"/>
        <v>0</v>
      </c>
      <c r="BS13" s="11" t="b">
        <f t="shared" ca="1" si="16"/>
        <v>0</v>
      </c>
      <c r="BT13" s="11" t="b">
        <f t="shared" ca="1" si="16"/>
        <v>0</v>
      </c>
      <c r="BU13" s="11" t="b">
        <f t="shared" ca="1" si="16"/>
        <v>0</v>
      </c>
      <c r="BX13" s="11" t="b">
        <f t="shared" ca="1" si="8"/>
        <v>0</v>
      </c>
      <c r="BY13" s="11" t="b">
        <f t="shared" si="14"/>
        <v>0</v>
      </c>
      <c r="BZ13" s="11" t="b">
        <f t="shared" ca="1" si="17"/>
        <v>0</v>
      </c>
      <c r="CA13" s="11" t="b">
        <f t="shared" ca="1" si="17"/>
        <v>0</v>
      </c>
      <c r="CB13" s="11" t="b">
        <f t="shared" ca="1" si="17"/>
        <v>0</v>
      </c>
      <c r="CC13" s="11" t="b">
        <f t="shared" ca="1" si="17"/>
        <v>0</v>
      </c>
      <c r="CD13" s="11" t="b">
        <f t="shared" ca="1" si="17"/>
        <v>0</v>
      </c>
      <c r="CE13" s="11" t="b">
        <f t="shared" ca="1" si="17"/>
        <v>0</v>
      </c>
      <c r="CF13" s="11" t="b">
        <f t="shared" ca="1" si="17"/>
        <v>0</v>
      </c>
      <c r="CG13" s="11" t="b">
        <f t="shared" ca="1" si="17"/>
        <v>0</v>
      </c>
      <c r="CH13" s="11" t="b">
        <f t="shared" ca="1" si="17"/>
        <v>0</v>
      </c>
      <c r="CI13" s="11" t="b">
        <f t="shared" ca="1" si="17"/>
        <v>0</v>
      </c>
      <c r="CJ13" s="11" t="b">
        <f t="shared" ca="1" si="17"/>
        <v>0</v>
      </c>
      <c r="CK13" s="11" t="b">
        <f t="shared" ca="1" si="17"/>
        <v>0</v>
      </c>
      <c r="CL13" s="11" t="b">
        <f t="shared" ca="1" si="17"/>
        <v>0</v>
      </c>
      <c r="CM13" s="11" t="b">
        <f t="shared" ca="1" si="17"/>
        <v>0</v>
      </c>
      <c r="CN13" s="11" t="b">
        <f t="shared" ca="1" si="15"/>
        <v>0</v>
      </c>
      <c r="CO13" s="11" t="b">
        <f t="shared" ca="1" si="10"/>
        <v>0</v>
      </c>
    </row>
    <row r="14" spans="1:96">
      <c r="A14" t="s">
        <v>430</v>
      </c>
      <c r="B14" t="s">
        <v>431</v>
      </c>
      <c r="C14" t="s">
        <v>281</v>
      </c>
      <c r="D14" t="s">
        <v>70</v>
      </c>
      <c r="E14" t="s">
        <v>55</v>
      </c>
      <c r="F14" t="s">
        <v>56</v>
      </c>
      <c r="G14" t="s">
        <v>72</v>
      </c>
      <c r="H14" t="s">
        <v>432</v>
      </c>
      <c r="I14" t="str">
        <f t="shared" si="0"/>
        <v>Uruguay</v>
      </c>
      <c r="J14" t="s">
        <v>59</v>
      </c>
      <c r="K14" t="s">
        <v>60</v>
      </c>
      <c r="L14">
        <v>1</v>
      </c>
      <c r="M14">
        <v>2</v>
      </c>
      <c r="N14">
        <v>1</v>
      </c>
      <c r="O14">
        <v>2</v>
      </c>
      <c r="P14">
        <v>3</v>
      </c>
      <c r="Q14">
        <v>4</v>
      </c>
      <c r="R14">
        <v>1</v>
      </c>
      <c r="S14">
        <v>0</v>
      </c>
      <c r="U14">
        <v>4</v>
      </c>
      <c r="V14">
        <v>2</v>
      </c>
      <c r="W14">
        <v>0</v>
      </c>
      <c r="X14">
        <v>1</v>
      </c>
      <c r="Y14">
        <v>4</v>
      </c>
      <c r="Z14">
        <v>5</v>
      </c>
      <c r="AA14">
        <v>5</v>
      </c>
      <c r="AB14">
        <v>1</v>
      </c>
      <c r="AC14">
        <v>5</v>
      </c>
      <c r="AD14">
        <v>1</v>
      </c>
      <c r="AE14" s="48">
        <f t="shared" si="13"/>
        <v>2.375</v>
      </c>
      <c r="AF14" s="35">
        <v>3</v>
      </c>
      <c r="AG14">
        <v>1</v>
      </c>
      <c r="AH14">
        <v>1</v>
      </c>
      <c r="AI14">
        <v>1</v>
      </c>
      <c r="AJ14">
        <v>5</v>
      </c>
      <c r="AK14">
        <v>2</v>
      </c>
      <c r="AL14">
        <v>0</v>
      </c>
      <c r="AM14">
        <v>2</v>
      </c>
      <c r="AN14" s="48">
        <f t="shared" si="11"/>
        <v>1.875</v>
      </c>
      <c r="AO14">
        <v>1</v>
      </c>
      <c r="AP14">
        <v>1</v>
      </c>
      <c r="AQ14">
        <v>2</v>
      </c>
      <c r="AR14">
        <v>1</v>
      </c>
      <c r="AS14">
        <v>1</v>
      </c>
      <c r="AT14">
        <v>6</v>
      </c>
      <c r="AU14" s="48">
        <f t="shared" si="12"/>
        <v>1.2</v>
      </c>
      <c r="AV14">
        <v>5</v>
      </c>
      <c r="AW14">
        <f t="shared" si="1"/>
        <v>1.875</v>
      </c>
      <c r="AX14">
        <f t="shared" si="2"/>
        <v>0</v>
      </c>
      <c r="AY14">
        <f t="shared" si="3"/>
        <v>2.375</v>
      </c>
      <c r="AZ14">
        <f t="shared" si="4"/>
        <v>0</v>
      </c>
      <c r="BA14" t="s">
        <v>86</v>
      </c>
      <c r="BB14" t="s">
        <v>433</v>
      </c>
      <c r="BC14" t="s">
        <v>434</v>
      </c>
      <c r="BD14">
        <v>0</v>
      </c>
      <c r="BE14">
        <v>0</v>
      </c>
      <c r="BF14">
        <f t="shared" si="5"/>
        <v>0</v>
      </c>
      <c r="BG14">
        <v>1</v>
      </c>
      <c r="BH14">
        <v>1</v>
      </c>
      <c r="BI14">
        <f t="shared" si="6"/>
        <v>0</v>
      </c>
      <c r="BJ14" t="s">
        <v>174</v>
      </c>
      <c r="BK14" t="s">
        <v>157</v>
      </c>
      <c r="BL14" s="1">
        <v>4.2592592592592595E-3</v>
      </c>
      <c r="BM14" t="s">
        <v>435</v>
      </c>
      <c r="BN14" s="5" t="s">
        <v>1042</v>
      </c>
      <c r="BP14" s="11" t="b">
        <f t="shared" ca="1" si="16"/>
        <v>0</v>
      </c>
      <c r="BQ14" s="11" t="b">
        <f t="shared" ca="1" si="16"/>
        <v>0</v>
      </c>
      <c r="BR14" s="11" t="b">
        <f t="shared" ca="1" si="16"/>
        <v>0</v>
      </c>
      <c r="BS14" s="11" t="b">
        <f t="shared" ca="1" si="16"/>
        <v>0</v>
      </c>
      <c r="BT14" s="11" t="b">
        <f t="shared" ca="1" si="16"/>
        <v>0</v>
      </c>
      <c r="BU14" s="11" t="b">
        <f t="shared" ca="1" si="16"/>
        <v>0</v>
      </c>
      <c r="BV14" s="5" t="s">
        <v>1050</v>
      </c>
      <c r="BW14" s="5" t="s">
        <v>1058</v>
      </c>
      <c r="BX14" s="11" t="b">
        <f t="shared" ca="1" si="8"/>
        <v>0</v>
      </c>
      <c r="BY14" s="11" t="b">
        <f t="shared" si="14"/>
        <v>1</v>
      </c>
      <c r="BZ14" s="11" t="b">
        <f t="shared" ca="1" si="17"/>
        <v>0</v>
      </c>
      <c r="CA14" s="11" t="b">
        <f t="shared" ca="1" si="17"/>
        <v>0</v>
      </c>
      <c r="CB14" s="11" t="b">
        <f t="shared" ca="1" si="17"/>
        <v>0</v>
      </c>
      <c r="CC14" s="11" t="b">
        <f t="shared" ca="1" si="17"/>
        <v>1</v>
      </c>
      <c r="CD14" s="11" t="b">
        <f t="shared" ca="1" si="17"/>
        <v>0</v>
      </c>
      <c r="CE14" s="11" t="b">
        <f t="shared" ca="1" si="17"/>
        <v>0</v>
      </c>
      <c r="CF14" s="11" t="b">
        <f t="shared" ca="1" si="17"/>
        <v>0</v>
      </c>
      <c r="CG14" s="11" t="b">
        <f t="shared" ca="1" si="17"/>
        <v>0</v>
      </c>
      <c r="CH14" s="11" t="b">
        <f t="shared" ca="1" si="17"/>
        <v>0</v>
      </c>
      <c r="CI14" s="11" t="b">
        <f t="shared" ca="1" si="17"/>
        <v>0</v>
      </c>
      <c r="CJ14" s="11" t="b">
        <f t="shared" ca="1" si="17"/>
        <v>0</v>
      </c>
      <c r="CK14" s="11" t="b">
        <f t="shared" ca="1" si="17"/>
        <v>0</v>
      </c>
      <c r="CL14" s="11" t="b">
        <f t="shared" ca="1" si="17"/>
        <v>0</v>
      </c>
      <c r="CM14" s="11" t="b">
        <f t="shared" ca="1" si="17"/>
        <v>0</v>
      </c>
      <c r="CN14" s="11" t="b">
        <f t="shared" ca="1" si="15"/>
        <v>0</v>
      </c>
      <c r="CO14" s="11" t="b">
        <f t="shared" ca="1" si="10"/>
        <v>0</v>
      </c>
    </row>
    <row r="15" spans="1:96">
      <c r="A15" t="s">
        <v>441</v>
      </c>
      <c r="B15" t="s">
        <v>442</v>
      </c>
      <c r="C15" t="s">
        <v>281</v>
      </c>
      <c r="D15" t="s">
        <v>54</v>
      </c>
      <c r="E15" t="s">
        <v>71</v>
      </c>
      <c r="F15" t="s">
        <v>116</v>
      </c>
      <c r="G15" t="s">
        <v>96</v>
      </c>
      <c r="H15" t="s">
        <v>443</v>
      </c>
      <c r="I15" t="str">
        <f t="shared" si="0"/>
        <v xml:space="preserve">Portugal </v>
      </c>
      <c r="J15" t="s">
        <v>74</v>
      </c>
      <c r="K15" t="s">
        <v>444</v>
      </c>
      <c r="L15">
        <v>3</v>
      </c>
      <c r="M15">
        <v>2</v>
      </c>
      <c r="N15">
        <v>2</v>
      </c>
      <c r="O15">
        <v>1</v>
      </c>
      <c r="P15">
        <v>6</v>
      </c>
      <c r="Q15">
        <v>5</v>
      </c>
      <c r="R15">
        <v>6</v>
      </c>
      <c r="S15">
        <v>0</v>
      </c>
      <c r="U15">
        <v>5</v>
      </c>
      <c r="V15">
        <v>4</v>
      </c>
      <c r="W15">
        <v>6</v>
      </c>
      <c r="X15">
        <v>6</v>
      </c>
      <c r="Y15">
        <v>6</v>
      </c>
      <c r="Z15">
        <v>5</v>
      </c>
      <c r="AA15">
        <v>6</v>
      </c>
      <c r="AB15">
        <v>5</v>
      </c>
      <c r="AC15">
        <v>1</v>
      </c>
      <c r="AD15">
        <v>5</v>
      </c>
      <c r="AE15" s="48">
        <f t="shared" si="13"/>
        <v>5.375</v>
      </c>
      <c r="AF15" s="35">
        <v>5</v>
      </c>
      <c r="AG15">
        <v>6</v>
      </c>
      <c r="AH15">
        <v>5</v>
      </c>
      <c r="AI15">
        <v>5</v>
      </c>
      <c r="AJ15">
        <v>6</v>
      </c>
      <c r="AK15">
        <v>6</v>
      </c>
      <c r="AL15">
        <v>3</v>
      </c>
      <c r="AM15">
        <v>1</v>
      </c>
      <c r="AN15" s="48">
        <f t="shared" si="11"/>
        <v>4.625</v>
      </c>
      <c r="AO15">
        <v>4</v>
      </c>
      <c r="AP15">
        <v>4</v>
      </c>
      <c r="AQ15">
        <v>3</v>
      </c>
      <c r="AR15">
        <v>4</v>
      </c>
      <c r="AS15">
        <v>6</v>
      </c>
      <c r="AT15">
        <v>6</v>
      </c>
      <c r="AU15" s="48">
        <f t="shared" si="12"/>
        <v>4.2</v>
      </c>
      <c r="AV15">
        <v>6</v>
      </c>
      <c r="AW15">
        <f t="shared" si="1"/>
        <v>4.625</v>
      </c>
      <c r="AX15">
        <f t="shared" si="2"/>
        <v>1</v>
      </c>
      <c r="AY15">
        <f t="shared" si="3"/>
        <v>5.375</v>
      </c>
      <c r="AZ15">
        <f t="shared" si="4"/>
        <v>1</v>
      </c>
      <c r="BA15" t="s">
        <v>375</v>
      </c>
      <c r="BB15" t="s">
        <v>445</v>
      </c>
      <c r="BC15" t="s">
        <v>446</v>
      </c>
      <c r="BD15">
        <v>2</v>
      </c>
      <c r="BF15">
        <f t="shared" si="5"/>
        <v>2</v>
      </c>
      <c r="BG15">
        <v>1</v>
      </c>
      <c r="BH15">
        <v>4</v>
      </c>
      <c r="BI15">
        <f t="shared" si="6"/>
        <v>1</v>
      </c>
      <c r="BJ15" t="s">
        <v>378</v>
      </c>
      <c r="BK15" t="s">
        <v>379</v>
      </c>
      <c r="BL15" s="1">
        <v>1.042824074074074E-2</v>
      </c>
      <c r="BM15" t="s">
        <v>447</v>
      </c>
      <c r="BN15" s="5" t="s">
        <v>1051</v>
      </c>
      <c r="BP15" s="11" t="b">
        <f t="shared" ca="1" si="16"/>
        <v>0</v>
      </c>
      <c r="BQ15" s="11" t="b">
        <f t="shared" ca="1" si="16"/>
        <v>0</v>
      </c>
      <c r="BR15" s="11" t="b">
        <f t="shared" ca="1" si="16"/>
        <v>0</v>
      </c>
      <c r="BS15" s="11" t="b">
        <f t="shared" ca="1" si="16"/>
        <v>0</v>
      </c>
      <c r="BT15" s="11" t="b">
        <f t="shared" ca="1" si="16"/>
        <v>0</v>
      </c>
      <c r="BU15" s="11" t="b">
        <f t="shared" ca="1" si="16"/>
        <v>0</v>
      </c>
      <c r="BV15" s="5" t="s">
        <v>1054</v>
      </c>
      <c r="BW15" s="5" t="s">
        <v>1060</v>
      </c>
      <c r="BX15" s="11" t="b">
        <f t="shared" ca="1" si="8"/>
        <v>0</v>
      </c>
      <c r="BY15" s="11" t="b">
        <f t="shared" si="14"/>
        <v>1</v>
      </c>
      <c r="BZ15" s="11" t="b">
        <f t="shared" ca="1" si="17"/>
        <v>0</v>
      </c>
      <c r="CA15" s="11" t="b">
        <f t="shared" ca="1" si="17"/>
        <v>0</v>
      </c>
      <c r="CB15" s="11" t="b">
        <f t="shared" ca="1" si="17"/>
        <v>0</v>
      </c>
      <c r="CC15" s="11" t="b">
        <f t="shared" ca="1" si="17"/>
        <v>0</v>
      </c>
      <c r="CD15" s="11" t="b">
        <f t="shared" ca="1" si="17"/>
        <v>0</v>
      </c>
      <c r="CE15" s="11" t="b">
        <f t="shared" ca="1" si="17"/>
        <v>0</v>
      </c>
      <c r="CF15" s="11" t="b">
        <f t="shared" ca="1" si="17"/>
        <v>0</v>
      </c>
      <c r="CG15" s="11" t="b">
        <f t="shared" ca="1" si="17"/>
        <v>0</v>
      </c>
      <c r="CH15" s="11" t="b">
        <f t="shared" ca="1" si="17"/>
        <v>0</v>
      </c>
      <c r="CI15" s="11" t="b">
        <f t="shared" ca="1" si="17"/>
        <v>0</v>
      </c>
      <c r="CJ15" s="11" t="b">
        <f t="shared" ca="1" si="17"/>
        <v>0</v>
      </c>
      <c r="CK15" s="11" t="b">
        <f t="shared" ca="1" si="17"/>
        <v>0</v>
      </c>
      <c r="CL15" s="11" t="b">
        <f t="shared" ca="1" si="17"/>
        <v>0</v>
      </c>
      <c r="CM15" s="11" t="b">
        <f t="shared" ca="1" si="17"/>
        <v>0</v>
      </c>
      <c r="CN15" s="11" t="b">
        <f t="shared" ca="1" si="15"/>
        <v>0</v>
      </c>
      <c r="CO15" s="11" t="b">
        <f t="shared" ca="1" si="10"/>
        <v>0</v>
      </c>
    </row>
    <row r="16" spans="1:96">
      <c r="A16" t="s">
        <v>454</v>
      </c>
      <c r="B16" t="s">
        <v>455</v>
      </c>
      <c r="C16" t="s">
        <v>281</v>
      </c>
      <c r="D16" t="s">
        <v>70</v>
      </c>
      <c r="E16" t="s">
        <v>71</v>
      </c>
      <c r="F16" t="s">
        <v>56</v>
      </c>
      <c r="G16" t="s">
        <v>96</v>
      </c>
      <c r="H16" t="s">
        <v>254</v>
      </c>
      <c r="I16" t="str">
        <f t="shared" si="0"/>
        <v>Poland</v>
      </c>
      <c r="J16" t="s">
        <v>59</v>
      </c>
      <c r="K16" t="s">
        <v>60</v>
      </c>
      <c r="L16">
        <v>5</v>
      </c>
      <c r="M16">
        <v>0</v>
      </c>
      <c r="N16">
        <v>5</v>
      </c>
      <c r="O16">
        <v>0</v>
      </c>
      <c r="P16">
        <v>6</v>
      </c>
      <c r="Q16">
        <v>3</v>
      </c>
      <c r="R16">
        <v>6</v>
      </c>
      <c r="S16">
        <v>0</v>
      </c>
      <c r="U16">
        <v>6</v>
      </c>
      <c r="V16">
        <v>5</v>
      </c>
      <c r="W16">
        <v>6</v>
      </c>
      <c r="X16">
        <v>6</v>
      </c>
      <c r="Y16">
        <v>6</v>
      </c>
      <c r="Z16">
        <v>6</v>
      </c>
      <c r="AA16">
        <v>6</v>
      </c>
      <c r="AB16">
        <v>6</v>
      </c>
      <c r="AC16">
        <v>0</v>
      </c>
      <c r="AD16">
        <v>6</v>
      </c>
      <c r="AE16" s="48">
        <f t="shared" si="13"/>
        <v>5.875</v>
      </c>
      <c r="AF16" s="35">
        <v>5</v>
      </c>
      <c r="AG16">
        <v>6</v>
      </c>
      <c r="AH16">
        <v>6</v>
      </c>
      <c r="AI16">
        <v>6</v>
      </c>
      <c r="AJ16">
        <v>6</v>
      </c>
      <c r="AK16">
        <v>6</v>
      </c>
      <c r="AL16">
        <v>6</v>
      </c>
      <c r="AM16">
        <v>5</v>
      </c>
      <c r="AN16" s="48">
        <f t="shared" si="11"/>
        <v>5.75</v>
      </c>
      <c r="AO16">
        <v>5</v>
      </c>
      <c r="AP16">
        <v>6</v>
      </c>
      <c r="AQ16">
        <v>6</v>
      </c>
      <c r="AR16">
        <v>6</v>
      </c>
      <c r="AS16">
        <v>6</v>
      </c>
      <c r="AT16">
        <v>6</v>
      </c>
      <c r="AU16" s="48">
        <f t="shared" si="12"/>
        <v>5.8</v>
      </c>
      <c r="AV16">
        <v>6</v>
      </c>
      <c r="AW16">
        <f t="shared" si="1"/>
        <v>5.75</v>
      </c>
      <c r="AX16">
        <f t="shared" si="2"/>
        <v>1</v>
      </c>
      <c r="AY16">
        <f t="shared" si="3"/>
        <v>5.875</v>
      </c>
      <c r="AZ16">
        <f t="shared" si="4"/>
        <v>1</v>
      </c>
      <c r="BA16" t="s">
        <v>86</v>
      </c>
      <c r="BB16" t="s">
        <v>456</v>
      </c>
      <c r="BC16" t="s">
        <v>457</v>
      </c>
      <c r="BD16">
        <v>3</v>
      </c>
      <c r="BF16">
        <f t="shared" si="5"/>
        <v>3</v>
      </c>
      <c r="BG16">
        <v>4</v>
      </c>
      <c r="BH16">
        <v>4</v>
      </c>
      <c r="BI16">
        <f t="shared" si="6"/>
        <v>1</v>
      </c>
      <c r="BJ16" t="s">
        <v>458</v>
      </c>
      <c r="BK16" t="s">
        <v>459</v>
      </c>
      <c r="BL16" s="1">
        <v>8.2754629629629619E-3</v>
      </c>
      <c r="BN16" s="5" t="s">
        <v>1041</v>
      </c>
      <c r="BP16" s="11" t="b">
        <f t="shared" ca="1" si="16"/>
        <v>0</v>
      </c>
      <c r="BQ16" s="11" t="b">
        <f t="shared" ca="1" si="16"/>
        <v>0</v>
      </c>
      <c r="BR16" s="11" t="b">
        <f t="shared" ca="1" si="16"/>
        <v>0</v>
      </c>
      <c r="BS16" s="11" t="b">
        <f t="shared" ca="1" si="16"/>
        <v>0</v>
      </c>
      <c r="BT16" s="11" t="b">
        <f t="shared" ca="1" si="16"/>
        <v>0</v>
      </c>
      <c r="BU16" s="11" t="b">
        <f t="shared" ca="1" si="16"/>
        <v>0</v>
      </c>
      <c r="BX16" s="11" t="b">
        <f t="shared" ca="1" si="8"/>
        <v>0</v>
      </c>
      <c r="BY16" s="11" t="b">
        <f t="shared" si="14"/>
        <v>0</v>
      </c>
      <c r="BZ16" s="11" t="b">
        <f t="shared" ca="1" si="17"/>
        <v>0</v>
      </c>
      <c r="CA16" s="11" t="b">
        <f t="shared" ca="1" si="17"/>
        <v>0</v>
      </c>
      <c r="CB16" s="11" t="b">
        <f t="shared" ca="1" si="17"/>
        <v>0</v>
      </c>
      <c r="CC16" s="11" t="b">
        <f t="shared" ca="1" si="17"/>
        <v>0</v>
      </c>
      <c r="CD16" s="11" t="b">
        <f t="shared" ca="1" si="17"/>
        <v>0</v>
      </c>
      <c r="CE16" s="11" t="b">
        <f t="shared" ca="1" si="17"/>
        <v>0</v>
      </c>
      <c r="CF16" s="11" t="b">
        <f t="shared" ca="1" si="17"/>
        <v>0</v>
      </c>
      <c r="CG16" s="11" t="b">
        <f t="shared" ca="1" si="17"/>
        <v>0</v>
      </c>
      <c r="CH16" s="11" t="b">
        <f t="shared" ca="1" si="17"/>
        <v>0</v>
      </c>
      <c r="CI16" s="11" t="b">
        <f t="shared" ca="1" si="17"/>
        <v>0</v>
      </c>
      <c r="CJ16" s="11" t="b">
        <f t="shared" ca="1" si="17"/>
        <v>0</v>
      </c>
      <c r="CK16" s="11" t="b">
        <f t="shared" ca="1" si="17"/>
        <v>0</v>
      </c>
      <c r="CL16" s="11" t="b">
        <f t="shared" ca="1" si="17"/>
        <v>0</v>
      </c>
      <c r="CM16" s="11" t="b">
        <f t="shared" ca="1" si="17"/>
        <v>0</v>
      </c>
      <c r="CN16" s="11" t="b">
        <f t="shared" ca="1" si="15"/>
        <v>0</v>
      </c>
      <c r="CO16" s="11" t="b">
        <f t="shared" ca="1" si="10"/>
        <v>0</v>
      </c>
    </row>
    <row r="17" spans="1:94">
      <c r="A17" t="s">
        <v>478</v>
      </c>
      <c r="B17" t="s">
        <v>479</v>
      </c>
      <c r="C17" t="s">
        <v>281</v>
      </c>
      <c r="D17" t="s">
        <v>70</v>
      </c>
      <c r="E17" t="s">
        <v>71</v>
      </c>
      <c r="F17" t="s">
        <v>56</v>
      </c>
      <c r="G17" t="s">
        <v>96</v>
      </c>
      <c r="H17" t="s">
        <v>480</v>
      </c>
      <c r="I17" t="str">
        <f t="shared" si="0"/>
        <v>M√©xico</v>
      </c>
      <c r="J17" t="s">
        <v>59</v>
      </c>
      <c r="K17" t="s">
        <v>60</v>
      </c>
      <c r="L17">
        <v>3</v>
      </c>
      <c r="M17">
        <v>3</v>
      </c>
      <c r="N17">
        <v>3</v>
      </c>
      <c r="O17">
        <v>4</v>
      </c>
      <c r="P17">
        <v>4</v>
      </c>
      <c r="Q17">
        <v>3</v>
      </c>
      <c r="R17">
        <v>3</v>
      </c>
      <c r="S17">
        <v>0</v>
      </c>
      <c r="U17">
        <v>4</v>
      </c>
      <c r="V17">
        <v>4</v>
      </c>
      <c r="W17">
        <v>5</v>
      </c>
      <c r="X17">
        <v>6</v>
      </c>
      <c r="Y17">
        <v>6</v>
      </c>
      <c r="Z17">
        <v>6</v>
      </c>
      <c r="AA17">
        <v>6</v>
      </c>
      <c r="AB17">
        <v>6</v>
      </c>
      <c r="AC17">
        <v>2</v>
      </c>
      <c r="AD17">
        <v>4</v>
      </c>
      <c r="AE17" s="48">
        <f t="shared" si="13"/>
        <v>5.375</v>
      </c>
      <c r="AF17" s="35">
        <v>5</v>
      </c>
      <c r="AG17">
        <v>6</v>
      </c>
      <c r="AH17">
        <v>5</v>
      </c>
      <c r="AI17">
        <v>4</v>
      </c>
      <c r="AJ17">
        <v>6</v>
      </c>
      <c r="AK17">
        <v>4</v>
      </c>
      <c r="AL17">
        <v>5</v>
      </c>
      <c r="AM17">
        <v>6</v>
      </c>
      <c r="AN17" s="48">
        <f t="shared" si="11"/>
        <v>5.125</v>
      </c>
      <c r="AO17">
        <v>5</v>
      </c>
      <c r="AP17">
        <v>5</v>
      </c>
      <c r="AQ17">
        <v>5</v>
      </c>
      <c r="AR17">
        <v>5</v>
      </c>
      <c r="AS17">
        <v>5</v>
      </c>
      <c r="AT17">
        <v>6</v>
      </c>
      <c r="AU17" s="48">
        <f t="shared" si="12"/>
        <v>5</v>
      </c>
      <c r="AV17">
        <v>6</v>
      </c>
      <c r="AW17">
        <f t="shared" si="1"/>
        <v>5.125</v>
      </c>
      <c r="AX17">
        <f t="shared" si="2"/>
        <v>1</v>
      </c>
      <c r="AY17">
        <f t="shared" si="3"/>
        <v>5.375</v>
      </c>
      <c r="AZ17">
        <f t="shared" si="4"/>
        <v>1</v>
      </c>
      <c r="BA17" t="s">
        <v>86</v>
      </c>
      <c r="BB17" t="s">
        <v>481</v>
      </c>
      <c r="BC17" t="s">
        <v>482</v>
      </c>
      <c r="BD17">
        <v>1</v>
      </c>
      <c r="BF17">
        <f t="shared" si="5"/>
        <v>1</v>
      </c>
      <c r="BG17">
        <v>1</v>
      </c>
      <c r="BH17">
        <v>2</v>
      </c>
      <c r="BI17">
        <f t="shared" si="6"/>
        <v>1</v>
      </c>
      <c r="BJ17" t="s">
        <v>106</v>
      </c>
      <c r="BK17" t="s">
        <v>90</v>
      </c>
      <c r="BL17" s="1">
        <v>7.905092592592592E-3</v>
      </c>
      <c r="BM17" t="s">
        <v>483</v>
      </c>
      <c r="BN17" s="5" t="s">
        <v>1044</v>
      </c>
      <c r="BP17" s="11" t="b">
        <f t="shared" ca="1" si="16"/>
        <v>0</v>
      </c>
      <c r="BQ17" s="11" t="b">
        <f t="shared" ca="1" si="16"/>
        <v>0</v>
      </c>
      <c r="BR17" s="11" t="b">
        <f t="shared" ca="1" si="16"/>
        <v>0</v>
      </c>
      <c r="BS17" s="11" t="b">
        <f t="shared" ca="1" si="16"/>
        <v>0</v>
      </c>
      <c r="BT17" s="11" t="b">
        <f t="shared" ca="1" si="16"/>
        <v>0</v>
      </c>
      <c r="BU17" s="11" t="b">
        <f t="shared" ca="1" si="16"/>
        <v>0</v>
      </c>
      <c r="BX17" s="11" t="b">
        <f t="shared" ca="1" si="8"/>
        <v>0</v>
      </c>
      <c r="BY17" s="11" t="b">
        <f t="shared" si="14"/>
        <v>0</v>
      </c>
      <c r="BZ17" s="11" t="b">
        <f t="shared" ca="1" si="17"/>
        <v>0</v>
      </c>
      <c r="CA17" s="11" t="b">
        <f t="shared" ca="1" si="17"/>
        <v>0</v>
      </c>
      <c r="CB17" s="11" t="b">
        <f t="shared" ca="1" si="17"/>
        <v>0</v>
      </c>
      <c r="CC17" s="11" t="b">
        <f t="shared" ca="1" si="17"/>
        <v>0</v>
      </c>
      <c r="CD17" s="11" t="b">
        <f t="shared" ca="1" si="17"/>
        <v>0</v>
      </c>
      <c r="CE17" s="11" t="b">
        <f t="shared" ca="1" si="17"/>
        <v>0</v>
      </c>
      <c r="CF17" s="11" t="b">
        <f t="shared" ca="1" si="17"/>
        <v>0</v>
      </c>
      <c r="CG17" s="11" t="b">
        <f t="shared" ca="1" si="17"/>
        <v>0</v>
      </c>
      <c r="CH17" s="11" t="b">
        <f t="shared" ca="1" si="17"/>
        <v>0</v>
      </c>
      <c r="CI17" s="11" t="b">
        <f t="shared" ca="1" si="17"/>
        <v>0</v>
      </c>
      <c r="CJ17" s="11" t="b">
        <f t="shared" ca="1" si="17"/>
        <v>0</v>
      </c>
      <c r="CK17" s="11" t="b">
        <f t="shared" ca="1" si="17"/>
        <v>0</v>
      </c>
      <c r="CL17" s="11" t="b">
        <f t="shared" ca="1" si="17"/>
        <v>0</v>
      </c>
      <c r="CM17" s="11" t="b">
        <f t="shared" ca="1" si="17"/>
        <v>0</v>
      </c>
      <c r="CN17" s="11" t="b">
        <f t="shared" ca="1" si="15"/>
        <v>0</v>
      </c>
      <c r="CO17" s="11" t="b">
        <f t="shared" ca="1" si="10"/>
        <v>0</v>
      </c>
      <c r="CP17" t="s">
        <v>484</v>
      </c>
    </row>
    <row r="18" spans="1:94">
      <c r="A18" t="s">
        <v>485</v>
      </c>
      <c r="B18" t="s">
        <v>486</v>
      </c>
      <c r="C18" t="s">
        <v>281</v>
      </c>
      <c r="D18" t="s">
        <v>70</v>
      </c>
      <c r="E18" t="s">
        <v>144</v>
      </c>
      <c r="F18" t="s">
        <v>56</v>
      </c>
      <c r="G18" t="s">
        <v>96</v>
      </c>
      <c r="H18" t="s">
        <v>58</v>
      </c>
      <c r="I18" t="str">
        <f t="shared" si="0"/>
        <v>Portugal</v>
      </c>
      <c r="J18" t="s">
        <v>59</v>
      </c>
      <c r="K18" t="s">
        <v>60</v>
      </c>
      <c r="L18">
        <v>4</v>
      </c>
      <c r="M18">
        <v>5</v>
      </c>
      <c r="N18">
        <v>4</v>
      </c>
      <c r="O18">
        <v>3</v>
      </c>
      <c r="P18">
        <v>4</v>
      </c>
      <c r="Q18">
        <v>4</v>
      </c>
      <c r="R18">
        <v>5</v>
      </c>
      <c r="S18">
        <v>0</v>
      </c>
      <c r="U18">
        <v>5</v>
      </c>
      <c r="V18">
        <v>5</v>
      </c>
      <c r="W18">
        <v>6</v>
      </c>
      <c r="X18">
        <v>4</v>
      </c>
      <c r="Y18">
        <v>5</v>
      </c>
      <c r="Z18">
        <v>6</v>
      </c>
      <c r="AA18">
        <v>6</v>
      </c>
      <c r="AB18">
        <v>5</v>
      </c>
      <c r="AC18">
        <v>0</v>
      </c>
      <c r="AD18">
        <v>6</v>
      </c>
      <c r="AE18" s="48">
        <f t="shared" si="13"/>
        <v>5.375</v>
      </c>
      <c r="AF18" s="35">
        <v>6</v>
      </c>
      <c r="AG18">
        <v>6</v>
      </c>
      <c r="AH18">
        <v>5</v>
      </c>
      <c r="AI18">
        <v>4</v>
      </c>
      <c r="AJ18">
        <v>6</v>
      </c>
      <c r="AK18">
        <v>6</v>
      </c>
      <c r="AL18">
        <v>5</v>
      </c>
      <c r="AM18">
        <v>4</v>
      </c>
      <c r="AN18" s="48">
        <f t="shared" si="11"/>
        <v>5.25</v>
      </c>
      <c r="AO18">
        <v>5</v>
      </c>
      <c r="AP18">
        <v>5</v>
      </c>
      <c r="AQ18">
        <v>5</v>
      </c>
      <c r="AR18">
        <v>5</v>
      </c>
      <c r="AS18">
        <v>5</v>
      </c>
      <c r="AT18">
        <v>6</v>
      </c>
      <c r="AU18" s="48">
        <f t="shared" si="12"/>
        <v>5</v>
      </c>
      <c r="AV18">
        <v>6</v>
      </c>
      <c r="AW18">
        <f t="shared" si="1"/>
        <v>5.25</v>
      </c>
      <c r="AX18">
        <f t="shared" si="2"/>
        <v>1</v>
      </c>
      <c r="AY18">
        <f t="shared" si="3"/>
        <v>5.375</v>
      </c>
      <c r="AZ18">
        <f t="shared" si="4"/>
        <v>1</v>
      </c>
      <c r="BA18" t="s">
        <v>61</v>
      </c>
      <c r="BB18" t="s">
        <v>473</v>
      </c>
      <c r="BC18" t="s">
        <v>487</v>
      </c>
      <c r="BD18">
        <v>1</v>
      </c>
      <c r="BF18">
        <f t="shared" si="5"/>
        <v>1</v>
      </c>
      <c r="BG18">
        <v>1</v>
      </c>
      <c r="BH18">
        <v>1</v>
      </c>
      <c r="BI18">
        <f t="shared" si="6"/>
        <v>0</v>
      </c>
      <c r="BJ18" t="s">
        <v>64</v>
      </c>
      <c r="BK18" t="s">
        <v>65</v>
      </c>
      <c r="BL18" s="1">
        <v>2.4421296296296296E-3</v>
      </c>
      <c r="BM18" t="s">
        <v>488</v>
      </c>
      <c r="BN18" s="5" t="s">
        <v>1041</v>
      </c>
      <c r="BP18" s="11" t="b">
        <f t="shared" ca="1" si="16"/>
        <v>0</v>
      </c>
      <c r="BQ18" s="11" t="b">
        <f t="shared" ca="1" si="16"/>
        <v>0</v>
      </c>
      <c r="BR18" s="11" t="b">
        <f t="shared" ca="1" si="16"/>
        <v>0</v>
      </c>
      <c r="BS18" s="11" t="b">
        <f t="shared" ca="1" si="16"/>
        <v>0</v>
      </c>
      <c r="BT18" s="11" t="b">
        <f t="shared" ca="1" si="16"/>
        <v>0</v>
      </c>
      <c r="BU18" s="11" t="b">
        <f t="shared" ca="1" si="16"/>
        <v>0</v>
      </c>
      <c r="BX18" s="11" t="b">
        <f t="shared" ca="1" si="8"/>
        <v>0</v>
      </c>
      <c r="BY18" s="11" t="b">
        <f t="shared" si="14"/>
        <v>0</v>
      </c>
      <c r="BZ18" s="11" t="b">
        <f t="shared" ca="1" si="17"/>
        <v>0</v>
      </c>
      <c r="CA18" s="11" t="b">
        <f t="shared" ca="1" si="17"/>
        <v>0</v>
      </c>
      <c r="CB18" s="11" t="b">
        <f t="shared" ca="1" si="17"/>
        <v>0</v>
      </c>
      <c r="CC18" s="11" t="b">
        <f t="shared" ca="1" si="17"/>
        <v>0</v>
      </c>
      <c r="CD18" s="11" t="b">
        <f t="shared" ca="1" si="17"/>
        <v>0</v>
      </c>
      <c r="CE18" s="11" t="b">
        <f t="shared" ca="1" si="17"/>
        <v>0</v>
      </c>
      <c r="CF18" s="11" t="b">
        <f t="shared" ca="1" si="17"/>
        <v>0</v>
      </c>
      <c r="CG18" s="11" t="b">
        <f t="shared" ca="1" si="17"/>
        <v>0</v>
      </c>
      <c r="CH18" s="11" t="b">
        <f t="shared" ca="1" si="17"/>
        <v>0</v>
      </c>
      <c r="CI18" s="11" t="b">
        <f t="shared" ca="1" si="17"/>
        <v>0</v>
      </c>
      <c r="CJ18" s="11" t="b">
        <f t="shared" ca="1" si="17"/>
        <v>0</v>
      </c>
      <c r="CK18" s="11" t="b">
        <f t="shared" ca="1" si="17"/>
        <v>0</v>
      </c>
      <c r="CL18" s="11" t="b">
        <f t="shared" ca="1" si="17"/>
        <v>0</v>
      </c>
      <c r="CM18" s="11" t="b">
        <f t="shared" ca="1" si="17"/>
        <v>0</v>
      </c>
      <c r="CN18" s="11" t="b">
        <f t="shared" ca="1" si="15"/>
        <v>0</v>
      </c>
      <c r="CO18" s="11" t="b">
        <f t="shared" ca="1" si="10"/>
        <v>0</v>
      </c>
      <c r="CP18" t="s">
        <v>489</v>
      </c>
    </row>
    <row r="19" spans="1:94">
      <c r="A19" t="s">
        <v>490</v>
      </c>
      <c r="B19" t="s">
        <v>491</v>
      </c>
      <c r="C19" t="s">
        <v>281</v>
      </c>
      <c r="D19" t="s">
        <v>54</v>
      </c>
      <c r="E19" t="s">
        <v>144</v>
      </c>
      <c r="F19" t="s">
        <v>83</v>
      </c>
      <c r="G19" t="s">
        <v>96</v>
      </c>
      <c r="H19" t="s">
        <v>492</v>
      </c>
      <c r="I19" t="str">
        <f t="shared" si="0"/>
        <v>Estonia</v>
      </c>
      <c r="J19" t="s">
        <v>493</v>
      </c>
      <c r="K19" t="s">
        <v>60</v>
      </c>
      <c r="L19">
        <v>3</v>
      </c>
      <c r="M19">
        <v>4</v>
      </c>
      <c r="N19">
        <v>4</v>
      </c>
      <c r="O19">
        <v>2</v>
      </c>
      <c r="P19">
        <v>4</v>
      </c>
      <c r="Q19">
        <v>5</v>
      </c>
      <c r="R19">
        <v>3</v>
      </c>
      <c r="S19">
        <v>0</v>
      </c>
      <c r="U19">
        <v>4</v>
      </c>
      <c r="V19">
        <v>6</v>
      </c>
      <c r="W19">
        <v>6</v>
      </c>
      <c r="X19">
        <v>6</v>
      </c>
      <c r="Y19">
        <v>6</v>
      </c>
      <c r="Z19">
        <v>4</v>
      </c>
      <c r="AA19">
        <v>6</v>
      </c>
      <c r="AB19">
        <v>4</v>
      </c>
      <c r="AC19">
        <v>1</v>
      </c>
      <c r="AD19">
        <v>5</v>
      </c>
      <c r="AE19" s="48">
        <f t="shared" si="13"/>
        <v>5.375</v>
      </c>
      <c r="AF19" s="35">
        <v>6</v>
      </c>
      <c r="AG19">
        <v>4</v>
      </c>
      <c r="AH19">
        <v>6</v>
      </c>
      <c r="AI19">
        <v>6</v>
      </c>
      <c r="AJ19">
        <v>5</v>
      </c>
      <c r="AK19">
        <v>6</v>
      </c>
      <c r="AL19">
        <v>4</v>
      </c>
      <c r="AM19">
        <v>5</v>
      </c>
      <c r="AN19" s="48">
        <f t="shared" si="11"/>
        <v>5.25</v>
      </c>
      <c r="AO19">
        <v>4</v>
      </c>
      <c r="AP19">
        <v>6</v>
      </c>
      <c r="AQ19">
        <v>6</v>
      </c>
      <c r="AR19">
        <v>5</v>
      </c>
      <c r="AS19">
        <v>6</v>
      </c>
      <c r="AT19">
        <v>6</v>
      </c>
      <c r="AU19" s="48">
        <f t="shared" si="12"/>
        <v>5.4</v>
      </c>
      <c r="AV19">
        <v>6</v>
      </c>
      <c r="AW19">
        <f t="shared" si="1"/>
        <v>5.25</v>
      </c>
      <c r="AX19">
        <f t="shared" si="2"/>
        <v>1</v>
      </c>
      <c r="AY19">
        <f t="shared" si="3"/>
        <v>5.375</v>
      </c>
      <c r="AZ19">
        <f t="shared" si="4"/>
        <v>1</v>
      </c>
      <c r="BA19" t="s">
        <v>86</v>
      </c>
      <c r="BB19" t="s">
        <v>267</v>
      </c>
      <c r="BC19" t="s">
        <v>494</v>
      </c>
      <c r="BD19">
        <v>3</v>
      </c>
      <c r="BF19">
        <f t="shared" si="5"/>
        <v>3</v>
      </c>
      <c r="BG19">
        <v>1</v>
      </c>
      <c r="BH19">
        <v>3</v>
      </c>
      <c r="BI19">
        <f t="shared" si="6"/>
        <v>1</v>
      </c>
      <c r="BJ19" t="s">
        <v>168</v>
      </c>
      <c r="BK19" t="s">
        <v>90</v>
      </c>
      <c r="BL19" s="1">
        <v>2.8819444444444444E-3</v>
      </c>
      <c r="BM19" t="s">
        <v>495</v>
      </c>
      <c r="BN19" s="5" t="s">
        <v>1044</v>
      </c>
      <c r="BP19" s="11" t="b">
        <f t="shared" ca="1" si="16"/>
        <v>0</v>
      </c>
      <c r="BQ19" s="11" t="b">
        <f t="shared" ca="1" si="16"/>
        <v>0</v>
      </c>
      <c r="BR19" s="11" t="b">
        <f t="shared" ca="1" si="16"/>
        <v>0</v>
      </c>
      <c r="BS19" s="11" t="b">
        <f t="shared" ca="1" si="16"/>
        <v>0</v>
      </c>
      <c r="BT19" s="11" t="b">
        <f t="shared" ca="1" si="16"/>
        <v>0</v>
      </c>
      <c r="BU19" s="11" t="b">
        <f t="shared" ca="1" si="16"/>
        <v>0</v>
      </c>
      <c r="BV19" s="5" t="s">
        <v>1063</v>
      </c>
      <c r="BX19" s="11" t="b">
        <f t="shared" ca="1" si="8"/>
        <v>0</v>
      </c>
      <c r="BY19" s="11" t="b">
        <f t="shared" si="14"/>
        <v>0</v>
      </c>
      <c r="BZ19" s="11" t="b">
        <f t="shared" ca="1" si="17"/>
        <v>0</v>
      </c>
      <c r="CA19" s="11" t="b">
        <f t="shared" ca="1" si="17"/>
        <v>0</v>
      </c>
      <c r="CB19" s="11" t="b">
        <f t="shared" ca="1" si="17"/>
        <v>0</v>
      </c>
      <c r="CC19" s="11" t="b">
        <f t="shared" ca="1" si="17"/>
        <v>0</v>
      </c>
      <c r="CD19" s="11" t="b">
        <f t="shared" ca="1" si="17"/>
        <v>0</v>
      </c>
      <c r="CE19" s="11" t="b">
        <f t="shared" ca="1" si="17"/>
        <v>0</v>
      </c>
      <c r="CF19" s="11" t="b">
        <f t="shared" ca="1" si="17"/>
        <v>0</v>
      </c>
      <c r="CG19" s="11" t="b">
        <f t="shared" ca="1" si="17"/>
        <v>0</v>
      </c>
      <c r="CH19" s="11" t="b">
        <f t="shared" ca="1" si="17"/>
        <v>0</v>
      </c>
      <c r="CI19" s="11" t="b">
        <f t="shared" ca="1" si="17"/>
        <v>0</v>
      </c>
      <c r="CJ19" s="11" t="b">
        <f t="shared" ca="1" si="17"/>
        <v>0</v>
      </c>
      <c r="CK19" s="11" t="b">
        <f t="shared" ca="1" si="17"/>
        <v>0</v>
      </c>
      <c r="CL19" s="11" t="b">
        <f t="shared" ca="1" si="17"/>
        <v>1</v>
      </c>
      <c r="CM19" s="11" t="b">
        <f t="shared" ca="1" si="17"/>
        <v>0</v>
      </c>
      <c r="CN19" s="11" t="b">
        <f t="shared" ca="1" si="15"/>
        <v>0</v>
      </c>
      <c r="CO19" s="11" t="b">
        <f t="shared" ca="1" si="10"/>
        <v>0</v>
      </c>
    </row>
    <row r="20" spans="1:94">
      <c r="A20" t="s">
        <v>496</v>
      </c>
      <c r="B20" t="s">
        <v>497</v>
      </c>
      <c r="C20" t="s">
        <v>281</v>
      </c>
      <c r="D20" t="s">
        <v>54</v>
      </c>
      <c r="E20" t="s">
        <v>82</v>
      </c>
      <c r="F20" t="s">
        <v>56</v>
      </c>
      <c r="G20" t="s">
        <v>72</v>
      </c>
      <c r="H20" t="s">
        <v>133</v>
      </c>
      <c r="I20" t="str">
        <f t="shared" si="0"/>
        <v>Hungary</v>
      </c>
      <c r="J20" t="s">
        <v>59</v>
      </c>
      <c r="K20" t="s">
        <v>60</v>
      </c>
      <c r="L20">
        <v>4</v>
      </c>
      <c r="M20">
        <v>5</v>
      </c>
      <c r="N20">
        <v>5</v>
      </c>
      <c r="O20">
        <v>3</v>
      </c>
      <c r="P20">
        <v>3</v>
      </c>
      <c r="Q20">
        <v>4</v>
      </c>
      <c r="R20">
        <v>5</v>
      </c>
      <c r="S20">
        <v>0</v>
      </c>
      <c r="U20">
        <v>4</v>
      </c>
      <c r="V20">
        <v>6</v>
      </c>
      <c r="W20">
        <v>6</v>
      </c>
      <c r="X20">
        <v>6</v>
      </c>
      <c r="Y20">
        <v>6</v>
      </c>
      <c r="Z20">
        <v>6</v>
      </c>
      <c r="AA20">
        <v>6</v>
      </c>
      <c r="AB20">
        <v>6</v>
      </c>
      <c r="AC20">
        <v>0</v>
      </c>
      <c r="AD20">
        <v>6</v>
      </c>
      <c r="AE20" s="48">
        <f t="shared" si="13"/>
        <v>6</v>
      </c>
      <c r="AF20" s="35">
        <v>5</v>
      </c>
      <c r="AG20">
        <v>6</v>
      </c>
      <c r="AH20">
        <v>6</v>
      </c>
      <c r="AI20">
        <v>6</v>
      </c>
      <c r="AJ20">
        <v>6</v>
      </c>
      <c r="AK20">
        <v>6</v>
      </c>
      <c r="AL20">
        <v>6</v>
      </c>
      <c r="AM20">
        <v>6</v>
      </c>
      <c r="AN20" s="48">
        <f t="shared" si="11"/>
        <v>5.875</v>
      </c>
      <c r="AO20">
        <v>6</v>
      </c>
      <c r="AP20">
        <v>6</v>
      </c>
      <c r="AQ20">
        <v>6</v>
      </c>
      <c r="AR20">
        <v>6</v>
      </c>
      <c r="AS20">
        <v>6</v>
      </c>
      <c r="AT20">
        <v>6</v>
      </c>
      <c r="AU20" s="48">
        <f t="shared" si="12"/>
        <v>6</v>
      </c>
      <c r="AV20">
        <v>6</v>
      </c>
      <c r="AW20">
        <f t="shared" si="1"/>
        <v>5.875</v>
      </c>
      <c r="AX20">
        <f t="shared" si="2"/>
        <v>1</v>
      </c>
      <c r="AY20">
        <f t="shared" si="3"/>
        <v>6</v>
      </c>
      <c r="AZ20">
        <f t="shared" si="4"/>
        <v>1</v>
      </c>
      <c r="BA20" t="s">
        <v>61</v>
      </c>
      <c r="BB20" t="s">
        <v>110</v>
      </c>
      <c r="BC20" t="s">
        <v>111</v>
      </c>
      <c r="BD20">
        <v>2</v>
      </c>
      <c r="BF20">
        <f t="shared" si="5"/>
        <v>2</v>
      </c>
      <c r="BG20">
        <v>2</v>
      </c>
      <c r="BH20">
        <v>4</v>
      </c>
      <c r="BI20">
        <f t="shared" si="6"/>
        <v>1</v>
      </c>
      <c r="BJ20" t="s">
        <v>498</v>
      </c>
      <c r="BK20" t="s">
        <v>236</v>
      </c>
      <c r="BN20" s="5" t="s">
        <v>1041</v>
      </c>
      <c r="BP20" s="11" t="b">
        <f t="shared" ca="1" si="16"/>
        <v>0</v>
      </c>
      <c r="BQ20" s="11" t="b">
        <f t="shared" ca="1" si="16"/>
        <v>0</v>
      </c>
      <c r="BR20" s="11" t="b">
        <f t="shared" ca="1" si="16"/>
        <v>0</v>
      </c>
      <c r="BS20" s="11" t="b">
        <f t="shared" ca="1" si="16"/>
        <v>0</v>
      </c>
      <c r="BT20" s="11" t="b">
        <f t="shared" ca="1" si="16"/>
        <v>0</v>
      </c>
      <c r="BU20" s="11" t="b">
        <f t="shared" ca="1" si="16"/>
        <v>0</v>
      </c>
      <c r="BX20" s="11" t="b">
        <f t="shared" ca="1" si="8"/>
        <v>0</v>
      </c>
      <c r="BY20" s="11" t="b">
        <f t="shared" si="14"/>
        <v>0</v>
      </c>
      <c r="BZ20" s="11" t="b">
        <f t="shared" ca="1" si="17"/>
        <v>0</v>
      </c>
      <c r="CA20" s="11" t="b">
        <f t="shared" ca="1" si="17"/>
        <v>0</v>
      </c>
      <c r="CB20" s="11" t="b">
        <f t="shared" ca="1" si="17"/>
        <v>0</v>
      </c>
      <c r="CC20" s="11" t="b">
        <f t="shared" ca="1" si="17"/>
        <v>0</v>
      </c>
      <c r="CD20" s="11" t="b">
        <f t="shared" ca="1" si="17"/>
        <v>0</v>
      </c>
      <c r="CE20" s="11" t="b">
        <f t="shared" ca="1" si="17"/>
        <v>0</v>
      </c>
      <c r="CF20" s="11" t="b">
        <f t="shared" ca="1" si="17"/>
        <v>0</v>
      </c>
      <c r="CG20" s="11" t="b">
        <f t="shared" ca="1" si="17"/>
        <v>0</v>
      </c>
      <c r="CH20" s="11" t="b">
        <f t="shared" ca="1" si="17"/>
        <v>0</v>
      </c>
      <c r="CI20" s="11" t="b">
        <f t="shared" ca="1" si="17"/>
        <v>0</v>
      </c>
      <c r="CJ20" s="11" t="b">
        <f t="shared" ca="1" si="17"/>
        <v>0</v>
      </c>
      <c r="CK20" s="11" t="b">
        <f t="shared" ca="1" si="17"/>
        <v>0</v>
      </c>
      <c r="CL20" s="11" t="b">
        <f t="shared" ca="1" si="17"/>
        <v>0</v>
      </c>
      <c r="CM20" s="11" t="b">
        <f t="shared" ca="1" si="17"/>
        <v>0</v>
      </c>
      <c r="CN20" s="11" t="b">
        <f t="shared" ca="1" si="15"/>
        <v>0</v>
      </c>
      <c r="CO20" s="11" t="b">
        <f t="shared" ca="1" si="10"/>
        <v>0</v>
      </c>
    </row>
    <row r="21" spans="1:94">
      <c r="A21" t="s">
        <v>499</v>
      </c>
      <c r="B21" t="s">
        <v>500</v>
      </c>
      <c r="C21" t="s">
        <v>281</v>
      </c>
      <c r="D21" t="s">
        <v>54</v>
      </c>
      <c r="E21" t="s">
        <v>55</v>
      </c>
      <c r="F21" t="s">
        <v>56</v>
      </c>
      <c r="G21" t="s">
        <v>96</v>
      </c>
      <c r="H21" t="s">
        <v>58</v>
      </c>
      <c r="I21" t="str">
        <f t="shared" si="0"/>
        <v>Portugal</v>
      </c>
      <c r="J21" t="s">
        <v>74</v>
      </c>
      <c r="K21" t="s">
        <v>60</v>
      </c>
      <c r="L21">
        <v>0</v>
      </c>
      <c r="M21">
        <v>4</v>
      </c>
      <c r="N21">
        <v>4</v>
      </c>
      <c r="O21">
        <v>3</v>
      </c>
      <c r="P21">
        <v>0</v>
      </c>
      <c r="Q21">
        <v>5</v>
      </c>
      <c r="R21">
        <v>3</v>
      </c>
      <c r="S21">
        <v>0</v>
      </c>
      <c r="U21">
        <v>5</v>
      </c>
      <c r="V21">
        <v>5</v>
      </c>
      <c r="W21">
        <v>6</v>
      </c>
      <c r="X21">
        <v>6</v>
      </c>
      <c r="Y21">
        <v>6</v>
      </c>
      <c r="Z21">
        <v>5</v>
      </c>
      <c r="AA21">
        <v>6</v>
      </c>
      <c r="AB21">
        <v>5</v>
      </c>
      <c r="AC21">
        <v>0</v>
      </c>
      <c r="AD21">
        <v>6</v>
      </c>
      <c r="AE21" s="48">
        <f t="shared" si="13"/>
        <v>5.625</v>
      </c>
      <c r="AF21" s="35">
        <v>4</v>
      </c>
      <c r="AG21">
        <v>6</v>
      </c>
      <c r="AH21">
        <v>5</v>
      </c>
      <c r="AI21">
        <v>4</v>
      </c>
      <c r="AJ21">
        <v>5</v>
      </c>
      <c r="AK21">
        <v>4</v>
      </c>
      <c r="AL21">
        <v>5</v>
      </c>
      <c r="AM21">
        <v>4</v>
      </c>
      <c r="AN21" s="48">
        <f t="shared" si="11"/>
        <v>4.625</v>
      </c>
      <c r="AO21">
        <v>3</v>
      </c>
      <c r="AP21">
        <v>3</v>
      </c>
      <c r="AQ21">
        <v>4</v>
      </c>
      <c r="AR21">
        <v>3</v>
      </c>
      <c r="AS21">
        <v>3</v>
      </c>
      <c r="AT21">
        <v>6</v>
      </c>
      <c r="AU21" s="48">
        <f t="shared" si="12"/>
        <v>3.2</v>
      </c>
      <c r="AV21">
        <v>6</v>
      </c>
      <c r="AW21">
        <f t="shared" si="1"/>
        <v>4.625</v>
      </c>
      <c r="AX21">
        <f t="shared" si="2"/>
        <v>1</v>
      </c>
      <c r="AY21">
        <f t="shared" si="3"/>
        <v>5.625</v>
      </c>
      <c r="AZ21">
        <f t="shared" si="4"/>
        <v>1</v>
      </c>
      <c r="BA21" t="s">
        <v>501</v>
      </c>
      <c r="BB21" t="s">
        <v>502</v>
      </c>
      <c r="BC21" t="s">
        <v>503</v>
      </c>
      <c r="BD21">
        <v>1</v>
      </c>
      <c r="BF21">
        <f t="shared" si="5"/>
        <v>1</v>
      </c>
      <c r="BG21">
        <v>3</v>
      </c>
      <c r="BH21">
        <v>1</v>
      </c>
      <c r="BI21">
        <f t="shared" si="6"/>
        <v>0</v>
      </c>
      <c r="BJ21" t="s">
        <v>504</v>
      </c>
      <c r="BK21" t="s">
        <v>505</v>
      </c>
      <c r="BL21" s="1">
        <v>5.7291666666666671E-3</v>
      </c>
      <c r="BM21" t="s">
        <v>506</v>
      </c>
      <c r="BN21" s="5" t="s">
        <v>736</v>
      </c>
      <c r="BO21" s="5" t="s">
        <v>1152</v>
      </c>
      <c r="BP21" s="11" t="b">
        <f t="shared" ref="BP21:BU30" ca="1" si="18">ISNUMBER(SEARCH(BP$2,$BO21))</f>
        <v>0</v>
      </c>
      <c r="BQ21" s="11" t="b">
        <f t="shared" ca="1" si="18"/>
        <v>0</v>
      </c>
      <c r="BR21" s="11" t="b">
        <f t="shared" ca="1" si="18"/>
        <v>0</v>
      </c>
      <c r="BS21" s="11" t="b">
        <f t="shared" ca="1" si="18"/>
        <v>0</v>
      </c>
      <c r="BT21" s="11" t="b">
        <f t="shared" ca="1" si="18"/>
        <v>0</v>
      </c>
      <c r="BU21" s="11" t="b">
        <f t="shared" ca="1" si="18"/>
        <v>0</v>
      </c>
      <c r="BX21" s="11" t="b">
        <f t="shared" ca="1" si="8"/>
        <v>0</v>
      </c>
      <c r="BY21" s="11" t="b">
        <f t="shared" si="14"/>
        <v>0</v>
      </c>
      <c r="BZ21" s="11" t="b">
        <f t="shared" ref="BZ21:CM30" ca="1" si="19">ISNUMBER(SEARCH(BZ$2,$BV21))</f>
        <v>0</v>
      </c>
      <c r="CA21" s="11" t="b">
        <f t="shared" ca="1" si="19"/>
        <v>0</v>
      </c>
      <c r="CB21" s="11" t="b">
        <f t="shared" ca="1" si="19"/>
        <v>0</v>
      </c>
      <c r="CC21" s="11" t="b">
        <f t="shared" ca="1" si="19"/>
        <v>0</v>
      </c>
      <c r="CD21" s="11" t="b">
        <f t="shared" ca="1" si="19"/>
        <v>0</v>
      </c>
      <c r="CE21" s="11" t="b">
        <f t="shared" ca="1" si="19"/>
        <v>0</v>
      </c>
      <c r="CF21" s="11" t="b">
        <f t="shared" ca="1" si="19"/>
        <v>0</v>
      </c>
      <c r="CG21" s="11" t="b">
        <f t="shared" ca="1" si="19"/>
        <v>0</v>
      </c>
      <c r="CH21" s="11" t="b">
        <f t="shared" ca="1" si="19"/>
        <v>0</v>
      </c>
      <c r="CI21" s="11" t="b">
        <f t="shared" ca="1" si="19"/>
        <v>0</v>
      </c>
      <c r="CJ21" s="11" t="b">
        <f t="shared" ca="1" si="19"/>
        <v>0</v>
      </c>
      <c r="CK21" s="11" t="b">
        <f t="shared" ca="1" si="19"/>
        <v>0</v>
      </c>
      <c r="CL21" s="11" t="b">
        <f t="shared" ca="1" si="19"/>
        <v>0</v>
      </c>
      <c r="CM21" s="11" t="b">
        <f t="shared" ca="1" si="19"/>
        <v>0</v>
      </c>
      <c r="CN21" s="11" t="b">
        <f t="shared" ca="1" si="15"/>
        <v>0</v>
      </c>
      <c r="CO21" s="11" t="b">
        <f t="shared" ca="1" si="10"/>
        <v>0</v>
      </c>
      <c r="CP21" t="s">
        <v>507</v>
      </c>
    </row>
    <row r="22" spans="1:94">
      <c r="A22" t="s">
        <v>525</v>
      </c>
      <c r="B22" t="s">
        <v>526</v>
      </c>
      <c r="C22" t="s">
        <v>281</v>
      </c>
      <c r="D22" t="s">
        <v>54</v>
      </c>
      <c r="E22" t="s">
        <v>71</v>
      </c>
      <c r="F22" t="s">
        <v>116</v>
      </c>
      <c r="G22" t="s">
        <v>72</v>
      </c>
      <c r="H22" t="s">
        <v>58</v>
      </c>
      <c r="I22" t="str">
        <f t="shared" si="0"/>
        <v>Portugal</v>
      </c>
      <c r="J22" t="s">
        <v>59</v>
      </c>
      <c r="K22" t="s">
        <v>60</v>
      </c>
      <c r="L22">
        <v>3</v>
      </c>
      <c r="M22">
        <v>3</v>
      </c>
      <c r="N22">
        <v>5</v>
      </c>
      <c r="O22">
        <v>4</v>
      </c>
      <c r="P22">
        <v>5</v>
      </c>
      <c r="Q22">
        <v>5</v>
      </c>
      <c r="R22">
        <v>4</v>
      </c>
      <c r="S22">
        <v>0</v>
      </c>
      <c r="U22">
        <v>5</v>
      </c>
      <c r="V22">
        <v>5</v>
      </c>
      <c r="W22">
        <v>6</v>
      </c>
      <c r="X22">
        <v>6</v>
      </c>
      <c r="Y22">
        <v>6</v>
      </c>
      <c r="Z22">
        <v>6</v>
      </c>
      <c r="AA22">
        <v>6</v>
      </c>
      <c r="AB22">
        <v>5</v>
      </c>
      <c r="AC22">
        <v>0</v>
      </c>
      <c r="AD22">
        <v>6</v>
      </c>
      <c r="AE22" s="48">
        <f t="shared" si="13"/>
        <v>5.75</v>
      </c>
      <c r="AF22" s="35">
        <v>5</v>
      </c>
      <c r="AG22">
        <v>5</v>
      </c>
      <c r="AH22">
        <v>4</v>
      </c>
      <c r="AI22">
        <v>6</v>
      </c>
      <c r="AJ22">
        <v>6</v>
      </c>
      <c r="AK22">
        <v>5</v>
      </c>
      <c r="AL22">
        <v>5</v>
      </c>
      <c r="AM22">
        <v>4</v>
      </c>
      <c r="AN22" s="48">
        <f t="shared" si="11"/>
        <v>5</v>
      </c>
      <c r="AO22">
        <v>5</v>
      </c>
      <c r="AP22">
        <v>5</v>
      </c>
      <c r="AQ22">
        <v>6</v>
      </c>
      <c r="AR22">
        <v>5</v>
      </c>
      <c r="AS22">
        <v>5</v>
      </c>
      <c r="AT22">
        <v>6</v>
      </c>
      <c r="AU22" s="48">
        <f t="shared" si="12"/>
        <v>5.2</v>
      </c>
      <c r="AV22">
        <v>2</v>
      </c>
      <c r="AW22">
        <f t="shared" si="1"/>
        <v>5</v>
      </c>
      <c r="AX22">
        <f t="shared" si="2"/>
        <v>1</v>
      </c>
      <c r="AY22">
        <f t="shared" si="3"/>
        <v>5.75</v>
      </c>
      <c r="AZ22">
        <f t="shared" si="4"/>
        <v>1</v>
      </c>
      <c r="BA22" t="s">
        <v>282</v>
      </c>
      <c r="BB22" t="s">
        <v>267</v>
      </c>
      <c r="BC22" t="s">
        <v>527</v>
      </c>
      <c r="BD22">
        <v>1</v>
      </c>
      <c r="BF22">
        <f t="shared" si="5"/>
        <v>1</v>
      </c>
      <c r="BG22">
        <v>1</v>
      </c>
      <c r="BH22">
        <v>5</v>
      </c>
      <c r="BI22">
        <f t="shared" si="6"/>
        <v>1</v>
      </c>
      <c r="BJ22" t="s">
        <v>292</v>
      </c>
      <c r="BK22" t="s">
        <v>286</v>
      </c>
      <c r="BL22" s="1">
        <v>8.2407407407407412E-3</v>
      </c>
      <c r="BM22" t="s">
        <v>528</v>
      </c>
      <c r="BN22" s="5" t="s">
        <v>1042</v>
      </c>
      <c r="BP22" s="11" t="b">
        <f t="shared" ca="1" si="18"/>
        <v>0</v>
      </c>
      <c r="BQ22" s="11" t="b">
        <f t="shared" ca="1" si="18"/>
        <v>0</v>
      </c>
      <c r="BR22" s="11" t="b">
        <f t="shared" ca="1" si="18"/>
        <v>0</v>
      </c>
      <c r="BS22" s="11" t="b">
        <f t="shared" ca="1" si="18"/>
        <v>0</v>
      </c>
      <c r="BT22" s="11" t="b">
        <f t="shared" ca="1" si="18"/>
        <v>0</v>
      </c>
      <c r="BU22" s="11" t="b">
        <f t="shared" ca="1" si="18"/>
        <v>0</v>
      </c>
      <c r="BV22" s="5" t="s">
        <v>1064</v>
      </c>
      <c r="BW22" s="5" t="s">
        <v>1062</v>
      </c>
      <c r="BX22" s="11" t="b">
        <f t="shared" ca="1" si="8"/>
        <v>0</v>
      </c>
      <c r="BY22" s="11" t="b">
        <f t="shared" si="14"/>
        <v>1</v>
      </c>
      <c r="BZ22" s="11" t="b">
        <f t="shared" ca="1" si="19"/>
        <v>1</v>
      </c>
      <c r="CA22" s="11" t="b">
        <f t="shared" ca="1" si="19"/>
        <v>0</v>
      </c>
      <c r="CB22" s="11" t="b">
        <f t="shared" ca="1" si="19"/>
        <v>0</v>
      </c>
      <c r="CC22" s="11" t="b">
        <f t="shared" ca="1" si="19"/>
        <v>0</v>
      </c>
      <c r="CD22" s="11" t="b">
        <f t="shared" ca="1" si="19"/>
        <v>0</v>
      </c>
      <c r="CE22" s="11" t="b">
        <f t="shared" ca="1" si="19"/>
        <v>0</v>
      </c>
      <c r="CF22" s="11" t="b">
        <f t="shared" ca="1" si="19"/>
        <v>0</v>
      </c>
      <c r="CG22" s="11" t="b">
        <f t="shared" ca="1" si="19"/>
        <v>0</v>
      </c>
      <c r="CH22" s="11" t="b">
        <f t="shared" ca="1" si="19"/>
        <v>0</v>
      </c>
      <c r="CI22" s="11" t="b">
        <f t="shared" ca="1" si="19"/>
        <v>0</v>
      </c>
      <c r="CJ22" s="11" t="b">
        <f t="shared" ca="1" si="19"/>
        <v>0</v>
      </c>
      <c r="CK22" s="11" t="b">
        <f t="shared" ca="1" si="19"/>
        <v>0</v>
      </c>
      <c r="CL22" s="11" t="b">
        <f t="shared" ca="1" si="19"/>
        <v>0</v>
      </c>
      <c r="CM22" s="11" t="b">
        <f t="shared" ca="1" si="19"/>
        <v>0</v>
      </c>
      <c r="CN22" s="11" t="b">
        <f t="shared" ca="1" si="15"/>
        <v>0</v>
      </c>
      <c r="CO22" s="11" t="b">
        <f t="shared" ca="1" si="10"/>
        <v>1</v>
      </c>
    </row>
    <row r="23" spans="1:94">
      <c r="A23" t="s">
        <v>529</v>
      </c>
      <c r="B23" t="s">
        <v>530</v>
      </c>
      <c r="C23" t="s">
        <v>281</v>
      </c>
      <c r="D23" t="s">
        <v>54</v>
      </c>
      <c r="E23" t="s">
        <v>71</v>
      </c>
      <c r="F23" t="s">
        <v>116</v>
      </c>
      <c r="G23" t="s">
        <v>72</v>
      </c>
      <c r="H23" t="s">
        <v>58</v>
      </c>
      <c r="I23" t="str">
        <f t="shared" si="0"/>
        <v>Portugal</v>
      </c>
      <c r="J23" t="s">
        <v>59</v>
      </c>
      <c r="K23" t="s">
        <v>60</v>
      </c>
      <c r="L23">
        <v>0</v>
      </c>
      <c r="M23">
        <v>4</v>
      </c>
      <c r="N23">
        <v>3</v>
      </c>
      <c r="O23">
        <v>3</v>
      </c>
      <c r="P23">
        <v>0</v>
      </c>
      <c r="Q23">
        <v>4</v>
      </c>
      <c r="R23">
        <v>5</v>
      </c>
      <c r="S23">
        <v>0</v>
      </c>
      <c r="U23">
        <v>5</v>
      </c>
      <c r="V23">
        <v>0</v>
      </c>
      <c r="W23">
        <v>2</v>
      </c>
      <c r="X23">
        <v>1</v>
      </c>
      <c r="Y23">
        <v>2</v>
      </c>
      <c r="Z23">
        <v>3</v>
      </c>
      <c r="AA23">
        <v>2</v>
      </c>
      <c r="AB23">
        <v>1</v>
      </c>
      <c r="AC23">
        <v>5</v>
      </c>
      <c r="AD23">
        <v>1</v>
      </c>
      <c r="AE23" s="48">
        <f t="shared" si="13"/>
        <v>1.5</v>
      </c>
      <c r="AF23" s="35">
        <v>2</v>
      </c>
      <c r="AG23">
        <v>4</v>
      </c>
      <c r="AH23">
        <v>3</v>
      </c>
      <c r="AI23">
        <v>1</v>
      </c>
      <c r="AJ23">
        <v>4</v>
      </c>
      <c r="AK23">
        <v>3</v>
      </c>
      <c r="AL23">
        <v>5</v>
      </c>
      <c r="AM23">
        <v>4</v>
      </c>
      <c r="AN23" s="48">
        <f t="shared" si="11"/>
        <v>3.25</v>
      </c>
      <c r="AO23">
        <v>1</v>
      </c>
      <c r="AP23">
        <v>2</v>
      </c>
      <c r="AQ23">
        <v>2</v>
      </c>
      <c r="AR23">
        <v>2</v>
      </c>
      <c r="AS23">
        <v>2</v>
      </c>
      <c r="AT23">
        <v>6</v>
      </c>
      <c r="AU23" s="48">
        <f t="shared" si="12"/>
        <v>1.8</v>
      </c>
      <c r="AV23">
        <v>2</v>
      </c>
      <c r="AW23">
        <f t="shared" si="1"/>
        <v>3.25</v>
      </c>
      <c r="AX23">
        <f t="shared" si="2"/>
        <v>1</v>
      </c>
      <c r="AY23">
        <f t="shared" si="3"/>
        <v>1.5</v>
      </c>
      <c r="AZ23">
        <f t="shared" si="4"/>
        <v>0</v>
      </c>
      <c r="BA23" t="s">
        <v>297</v>
      </c>
      <c r="BB23" t="s">
        <v>216</v>
      </c>
      <c r="BC23" t="s">
        <v>531</v>
      </c>
      <c r="BD23">
        <v>0</v>
      </c>
      <c r="BE23" t="s">
        <v>1100</v>
      </c>
      <c r="BF23" t="str">
        <f t="shared" si="5"/>
        <v>no dialog file</v>
      </c>
      <c r="BG23">
        <v>3</v>
      </c>
      <c r="BH23">
        <v>5</v>
      </c>
      <c r="BI23">
        <f t="shared" si="6"/>
        <v>1</v>
      </c>
      <c r="BJ23" t="s">
        <v>532</v>
      </c>
      <c r="BK23" t="s">
        <v>399</v>
      </c>
      <c r="BL23" s="1">
        <v>5.8449074074074072E-3</v>
      </c>
      <c r="BM23" t="s">
        <v>533</v>
      </c>
      <c r="BN23" s="5" t="s">
        <v>1042</v>
      </c>
      <c r="BP23" s="11" t="b">
        <f t="shared" ca="1" si="18"/>
        <v>0</v>
      </c>
      <c r="BQ23" s="11" t="b">
        <f t="shared" ca="1" si="18"/>
        <v>0</v>
      </c>
      <c r="BR23" s="11" t="b">
        <f t="shared" ca="1" si="18"/>
        <v>0</v>
      </c>
      <c r="BS23" s="11" t="b">
        <f t="shared" ca="1" si="18"/>
        <v>0</v>
      </c>
      <c r="BT23" s="11" t="b">
        <f t="shared" ca="1" si="18"/>
        <v>0</v>
      </c>
      <c r="BU23" s="11" t="b">
        <f t="shared" ca="1" si="18"/>
        <v>0</v>
      </c>
      <c r="BX23" s="11" t="b">
        <f t="shared" ca="1" si="8"/>
        <v>0</v>
      </c>
      <c r="BY23" s="11" t="b">
        <f t="shared" si="14"/>
        <v>0</v>
      </c>
      <c r="BZ23" s="11" t="b">
        <f t="shared" ca="1" si="19"/>
        <v>0</v>
      </c>
      <c r="CA23" s="11" t="b">
        <f t="shared" ca="1" si="19"/>
        <v>0</v>
      </c>
      <c r="CB23" s="11" t="b">
        <f t="shared" ca="1" si="19"/>
        <v>0</v>
      </c>
      <c r="CC23" s="11" t="b">
        <f t="shared" ca="1" si="19"/>
        <v>0</v>
      </c>
      <c r="CD23" s="11" t="b">
        <f t="shared" ca="1" si="19"/>
        <v>0</v>
      </c>
      <c r="CE23" s="11" t="b">
        <f t="shared" ca="1" si="19"/>
        <v>0</v>
      </c>
      <c r="CF23" s="11" t="b">
        <f t="shared" ca="1" si="19"/>
        <v>0</v>
      </c>
      <c r="CG23" s="11" t="b">
        <f t="shared" ca="1" si="19"/>
        <v>0</v>
      </c>
      <c r="CH23" s="11" t="b">
        <f t="shared" ca="1" si="19"/>
        <v>0</v>
      </c>
      <c r="CI23" s="11" t="b">
        <f t="shared" ca="1" si="19"/>
        <v>0</v>
      </c>
      <c r="CJ23" s="11" t="b">
        <f t="shared" ca="1" si="19"/>
        <v>0</v>
      </c>
      <c r="CK23" s="11" t="b">
        <f t="shared" ca="1" si="19"/>
        <v>0</v>
      </c>
      <c r="CL23" s="11" t="b">
        <f t="shared" ca="1" si="19"/>
        <v>0</v>
      </c>
      <c r="CM23" s="11" t="b">
        <f t="shared" ca="1" si="19"/>
        <v>0</v>
      </c>
      <c r="CN23" s="11" t="b">
        <f t="shared" ca="1" si="15"/>
        <v>0</v>
      </c>
      <c r="CO23" s="11" t="b">
        <f t="shared" ca="1" si="10"/>
        <v>0</v>
      </c>
    </row>
    <row r="24" spans="1:94">
      <c r="A24" t="s">
        <v>534</v>
      </c>
      <c r="B24" t="s">
        <v>535</v>
      </c>
      <c r="C24" t="s">
        <v>281</v>
      </c>
      <c r="D24" t="s">
        <v>54</v>
      </c>
      <c r="E24" t="s">
        <v>82</v>
      </c>
      <c r="F24" t="s">
        <v>56</v>
      </c>
      <c r="G24" t="s">
        <v>96</v>
      </c>
      <c r="H24" t="s">
        <v>58</v>
      </c>
      <c r="I24" t="str">
        <f t="shared" si="0"/>
        <v>Portugal</v>
      </c>
      <c r="J24" t="s">
        <v>59</v>
      </c>
      <c r="K24" t="s">
        <v>60</v>
      </c>
      <c r="L24">
        <v>3</v>
      </c>
      <c r="M24">
        <v>2</v>
      </c>
      <c r="N24">
        <v>5</v>
      </c>
      <c r="O24">
        <v>2</v>
      </c>
      <c r="P24">
        <v>3</v>
      </c>
      <c r="Q24">
        <v>5</v>
      </c>
      <c r="R24">
        <v>5</v>
      </c>
      <c r="S24">
        <v>0</v>
      </c>
      <c r="U24">
        <v>5</v>
      </c>
      <c r="V24">
        <v>6</v>
      </c>
      <c r="W24">
        <v>6</v>
      </c>
      <c r="X24">
        <v>6</v>
      </c>
      <c r="Y24">
        <v>6</v>
      </c>
      <c r="Z24">
        <v>6</v>
      </c>
      <c r="AA24">
        <v>6</v>
      </c>
      <c r="AB24">
        <v>3</v>
      </c>
      <c r="AC24">
        <v>0</v>
      </c>
      <c r="AD24">
        <v>6</v>
      </c>
      <c r="AE24" s="48">
        <f t="shared" si="13"/>
        <v>5.625</v>
      </c>
      <c r="AF24" s="35">
        <v>6</v>
      </c>
      <c r="AG24">
        <v>6</v>
      </c>
      <c r="AH24">
        <v>6</v>
      </c>
      <c r="AI24">
        <v>5</v>
      </c>
      <c r="AJ24">
        <v>6</v>
      </c>
      <c r="AK24">
        <v>6</v>
      </c>
      <c r="AL24">
        <v>6</v>
      </c>
      <c r="AM24">
        <v>3</v>
      </c>
      <c r="AN24" s="48">
        <f t="shared" si="11"/>
        <v>5.5</v>
      </c>
      <c r="AO24">
        <v>6</v>
      </c>
      <c r="AP24">
        <v>6</v>
      </c>
      <c r="AQ24">
        <v>6</v>
      </c>
      <c r="AR24">
        <v>6</v>
      </c>
      <c r="AS24">
        <v>6</v>
      </c>
      <c r="AT24">
        <v>6</v>
      </c>
      <c r="AU24" s="48">
        <f t="shared" si="12"/>
        <v>6</v>
      </c>
      <c r="AV24">
        <v>3</v>
      </c>
      <c r="AW24">
        <f t="shared" si="1"/>
        <v>5.5</v>
      </c>
      <c r="AX24">
        <f t="shared" si="2"/>
        <v>1</v>
      </c>
      <c r="AY24">
        <f t="shared" si="3"/>
        <v>5.625</v>
      </c>
      <c r="AZ24">
        <f t="shared" si="4"/>
        <v>1</v>
      </c>
      <c r="BA24" t="s">
        <v>61</v>
      </c>
      <c r="BB24" t="s">
        <v>536</v>
      </c>
      <c r="BC24" t="s">
        <v>537</v>
      </c>
      <c r="BD24">
        <v>1</v>
      </c>
      <c r="BF24">
        <f t="shared" si="5"/>
        <v>1</v>
      </c>
      <c r="BG24">
        <v>1</v>
      </c>
      <c r="BH24">
        <v>3</v>
      </c>
      <c r="BI24">
        <f t="shared" si="6"/>
        <v>1</v>
      </c>
      <c r="BJ24" t="s">
        <v>538</v>
      </c>
      <c r="BK24" t="s">
        <v>65</v>
      </c>
      <c r="BL24" s="1">
        <v>4.5254629629629629E-3</v>
      </c>
      <c r="BM24" t="s">
        <v>539</v>
      </c>
      <c r="BN24" s="5" t="s">
        <v>736</v>
      </c>
      <c r="BO24" s="5" t="s">
        <v>1148</v>
      </c>
      <c r="BP24" s="11" t="b">
        <f t="shared" ca="1" si="18"/>
        <v>0</v>
      </c>
      <c r="BQ24" s="11" t="b">
        <f t="shared" ca="1" si="18"/>
        <v>0</v>
      </c>
      <c r="BR24" s="11" t="b">
        <f t="shared" ca="1" si="18"/>
        <v>0</v>
      </c>
      <c r="BS24" s="11" t="b">
        <f t="shared" ca="1" si="18"/>
        <v>0</v>
      </c>
      <c r="BT24" s="11" t="b">
        <f t="shared" ca="1" si="18"/>
        <v>1</v>
      </c>
      <c r="BU24" s="11" t="b">
        <f t="shared" ca="1" si="18"/>
        <v>0</v>
      </c>
      <c r="BX24" s="11" t="b">
        <f t="shared" ca="1" si="8"/>
        <v>0</v>
      </c>
      <c r="BY24" s="11" t="b">
        <f t="shared" si="14"/>
        <v>0</v>
      </c>
      <c r="BZ24" s="11" t="b">
        <f t="shared" ca="1" si="19"/>
        <v>0</v>
      </c>
      <c r="CA24" s="11" t="b">
        <f t="shared" ca="1" si="19"/>
        <v>0</v>
      </c>
      <c r="CB24" s="11" t="b">
        <f t="shared" ca="1" si="19"/>
        <v>0</v>
      </c>
      <c r="CC24" s="11" t="b">
        <f t="shared" ca="1" si="19"/>
        <v>0</v>
      </c>
      <c r="CD24" s="11" t="b">
        <f t="shared" ca="1" si="19"/>
        <v>0</v>
      </c>
      <c r="CE24" s="11" t="b">
        <f t="shared" ca="1" si="19"/>
        <v>0</v>
      </c>
      <c r="CF24" s="11" t="b">
        <f t="shared" ca="1" si="19"/>
        <v>0</v>
      </c>
      <c r="CG24" s="11" t="b">
        <f t="shared" ca="1" si="19"/>
        <v>0</v>
      </c>
      <c r="CH24" s="11" t="b">
        <f t="shared" ca="1" si="19"/>
        <v>0</v>
      </c>
      <c r="CI24" s="11" t="b">
        <f t="shared" ca="1" si="19"/>
        <v>0</v>
      </c>
      <c r="CJ24" s="11" t="b">
        <f t="shared" ca="1" si="19"/>
        <v>0</v>
      </c>
      <c r="CK24" s="11" t="b">
        <f t="shared" ca="1" si="19"/>
        <v>0</v>
      </c>
      <c r="CL24" s="11" t="b">
        <f t="shared" ca="1" si="19"/>
        <v>0</v>
      </c>
      <c r="CM24" s="11" t="b">
        <f t="shared" ca="1" si="19"/>
        <v>0</v>
      </c>
      <c r="CN24" s="11" t="b">
        <f t="shared" ca="1" si="15"/>
        <v>0</v>
      </c>
      <c r="CO24" s="11" t="b">
        <f t="shared" ca="1" si="10"/>
        <v>0</v>
      </c>
      <c r="CP24" t="s">
        <v>540</v>
      </c>
    </row>
    <row r="25" spans="1:94">
      <c r="A25" t="s">
        <v>541</v>
      </c>
      <c r="B25" t="s">
        <v>542</v>
      </c>
      <c r="C25" t="s">
        <v>281</v>
      </c>
      <c r="D25" t="s">
        <v>70</v>
      </c>
      <c r="E25" t="s">
        <v>55</v>
      </c>
      <c r="F25" t="s">
        <v>543</v>
      </c>
      <c r="G25" t="s">
        <v>96</v>
      </c>
      <c r="H25" t="s">
        <v>544</v>
      </c>
      <c r="I25" t="str">
        <f t="shared" si="0"/>
        <v xml:space="preserve">The Netherlands </v>
      </c>
      <c r="J25" t="s">
        <v>74</v>
      </c>
      <c r="K25" t="s">
        <v>60</v>
      </c>
      <c r="L25">
        <v>4</v>
      </c>
      <c r="M25">
        <v>3</v>
      </c>
      <c r="N25">
        <v>4</v>
      </c>
      <c r="O25">
        <v>2</v>
      </c>
      <c r="P25">
        <v>3</v>
      </c>
      <c r="Q25">
        <v>4</v>
      </c>
      <c r="R25">
        <v>3</v>
      </c>
      <c r="S25">
        <v>0</v>
      </c>
      <c r="U25">
        <v>4</v>
      </c>
      <c r="V25">
        <v>5</v>
      </c>
      <c r="W25">
        <v>5</v>
      </c>
      <c r="X25">
        <v>4</v>
      </c>
      <c r="Y25">
        <v>3</v>
      </c>
      <c r="Z25">
        <v>5</v>
      </c>
      <c r="AA25">
        <v>6</v>
      </c>
      <c r="AB25">
        <v>3</v>
      </c>
      <c r="AC25">
        <v>3</v>
      </c>
      <c r="AD25">
        <v>3</v>
      </c>
      <c r="AE25" s="48">
        <f t="shared" si="13"/>
        <v>4.25</v>
      </c>
      <c r="AF25" s="35">
        <v>6</v>
      </c>
      <c r="AG25">
        <v>3</v>
      </c>
      <c r="AH25">
        <v>4</v>
      </c>
      <c r="AI25">
        <v>5</v>
      </c>
      <c r="AJ25">
        <v>6</v>
      </c>
      <c r="AK25">
        <v>6</v>
      </c>
      <c r="AL25">
        <v>5</v>
      </c>
      <c r="AM25">
        <v>5</v>
      </c>
      <c r="AN25" s="48">
        <f t="shared" si="11"/>
        <v>5</v>
      </c>
      <c r="AO25">
        <v>4</v>
      </c>
      <c r="AP25">
        <v>3</v>
      </c>
      <c r="AQ25">
        <v>4</v>
      </c>
      <c r="AR25">
        <v>4</v>
      </c>
      <c r="AS25">
        <v>5</v>
      </c>
      <c r="AT25">
        <v>6</v>
      </c>
      <c r="AU25" s="48">
        <f t="shared" si="12"/>
        <v>4</v>
      </c>
      <c r="AV25">
        <v>6</v>
      </c>
      <c r="AW25">
        <f t="shared" si="1"/>
        <v>5</v>
      </c>
      <c r="AX25">
        <f t="shared" si="2"/>
        <v>1</v>
      </c>
      <c r="AY25">
        <f t="shared" si="3"/>
        <v>4.25</v>
      </c>
      <c r="AZ25">
        <f t="shared" si="4"/>
        <v>1</v>
      </c>
      <c r="BA25" t="s">
        <v>297</v>
      </c>
      <c r="BB25" t="s">
        <v>104</v>
      </c>
      <c r="BC25" t="s">
        <v>427</v>
      </c>
      <c r="BD25">
        <v>2</v>
      </c>
      <c r="BF25">
        <f t="shared" si="5"/>
        <v>2</v>
      </c>
      <c r="BG25">
        <v>1</v>
      </c>
      <c r="BH25">
        <v>3</v>
      </c>
      <c r="BI25">
        <f t="shared" si="6"/>
        <v>1</v>
      </c>
      <c r="BJ25" t="s">
        <v>545</v>
      </c>
      <c r="BK25" t="s">
        <v>301</v>
      </c>
      <c r="BL25" s="1">
        <v>5.8101851851851856E-3</v>
      </c>
      <c r="BM25" t="s">
        <v>546</v>
      </c>
      <c r="BN25" s="5" t="s">
        <v>736</v>
      </c>
      <c r="BP25" s="11" t="b">
        <f t="shared" ca="1" si="18"/>
        <v>0</v>
      </c>
      <c r="BQ25" s="11" t="b">
        <f t="shared" ca="1" si="18"/>
        <v>0</v>
      </c>
      <c r="BR25" s="11" t="b">
        <f t="shared" ca="1" si="18"/>
        <v>0</v>
      </c>
      <c r="BS25" s="11" t="b">
        <f t="shared" ca="1" si="18"/>
        <v>0</v>
      </c>
      <c r="BT25" s="11" t="b">
        <f t="shared" ca="1" si="18"/>
        <v>0</v>
      </c>
      <c r="BU25" s="11" t="b">
        <f t="shared" ca="1" si="18"/>
        <v>0</v>
      </c>
      <c r="BX25" s="11" t="b">
        <f t="shared" ca="1" si="8"/>
        <v>0</v>
      </c>
      <c r="BY25" s="11" t="b">
        <f t="shared" si="14"/>
        <v>0</v>
      </c>
      <c r="BZ25" s="11" t="b">
        <f t="shared" ca="1" si="19"/>
        <v>0</v>
      </c>
      <c r="CA25" s="11" t="b">
        <f t="shared" ca="1" si="19"/>
        <v>0</v>
      </c>
      <c r="CB25" s="11" t="b">
        <f t="shared" ca="1" si="19"/>
        <v>0</v>
      </c>
      <c r="CC25" s="11" t="b">
        <f t="shared" ca="1" si="19"/>
        <v>0</v>
      </c>
      <c r="CD25" s="11" t="b">
        <f t="shared" ca="1" si="19"/>
        <v>0</v>
      </c>
      <c r="CE25" s="11" t="b">
        <f t="shared" ca="1" si="19"/>
        <v>0</v>
      </c>
      <c r="CF25" s="11" t="b">
        <f t="shared" ca="1" si="19"/>
        <v>0</v>
      </c>
      <c r="CG25" s="11" t="b">
        <f t="shared" ca="1" si="19"/>
        <v>0</v>
      </c>
      <c r="CH25" s="11" t="b">
        <f t="shared" ca="1" si="19"/>
        <v>0</v>
      </c>
      <c r="CI25" s="11" t="b">
        <f t="shared" ca="1" si="19"/>
        <v>0</v>
      </c>
      <c r="CJ25" s="11" t="b">
        <f t="shared" ca="1" si="19"/>
        <v>0</v>
      </c>
      <c r="CK25" s="11" t="b">
        <f t="shared" ca="1" si="19"/>
        <v>0</v>
      </c>
      <c r="CL25" s="11" t="b">
        <f t="shared" ca="1" si="19"/>
        <v>0</v>
      </c>
      <c r="CM25" s="11" t="b">
        <f t="shared" ca="1" si="19"/>
        <v>0</v>
      </c>
      <c r="CN25" s="11" t="b">
        <f t="shared" ca="1" si="15"/>
        <v>0</v>
      </c>
      <c r="CO25" s="11" t="b">
        <f t="shared" ca="1" si="10"/>
        <v>0</v>
      </c>
    </row>
    <row r="26" spans="1:94">
      <c r="A26" t="s">
        <v>560</v>
      </c>
      <c r="B26" t="s">
        <v>561</v>
      </c>
      <c r="C26" t="s">
        <v>562</v>
      </c>
      <c r="D26" t="s">
        <v>54</v>
      </c>
      <c r="E26" t="s">
        <v>144</v>
      </c>
      <c r="F26" t="s">
        <v>116</v>
      </c>
      <c r="G26" t="s">
        <v>72</v>
      </c>
      <c r="H26" t="s">
        <v>204</v>
      </c>
      <c r="I26" t="str">
        <f t="shared" si="0"/>
        <v>Spain</v>
      </c>
      <c r="J26" t="s">
        <v>74</v>
      </c>
      <c r="K26" t="s">
        <v>60</v>
      </c>
      <c r="L26">
        <v>3</v>
      </c>
      <c r="M26">
        <v>1</v>
      </c>
      <c r="N26">
        <v>2</v>
      </c>
      <c r="O26">
        <v>1</v>
      </c>
      <c r="P26">
        <v>3</v>
      </c>
      <c r="Q26">
        <v>4</v>
      </c>
      <c r="R26">
        <v>3</v>
      </c>
      <c r="S26">
        <v>0</v>
      </c>
      <c r="U26">
        <v>4</v>
      </c>
      <c r="V26">
        <v>5</v>
      </c>
      <c r="W26">
        <v>5</v>
      </c>
      <c r="X26">
        <v>5</v>
      </c>
      <c r="Y26">
        <v>6</v>
      </c>
      <c r="Z26">
        <v>5</v>
      </c>
      <c r="AA26">
        <v>5</v>
      </c>
      <c r="AB26">
        <v>5</v>
      </c>
      <c r="AC26">
        <v>2</v>
      </c>
      <c r="AD26">
        <v>4</v>
      </c>
      <c r="AE26" s="48">
        <f t="shared" si="13"/>
        <v>5</v>
      </c>
      <c r="AF26" s="35">
        <v>5</v>
      </c>
      <c r="AG26">
        <v>5</v>
      </c>
      <c r="AH26">
        <v>5</v>
      </c>
      <c r="AI26">
        <v>4</v>
      </c>
      <c r="AJ26">
        <v>6</v>
      </c>
      <c r="AK26">
        <v>5</v>
      </c>
      <c r="AL26">
        <v>5</v>
      </c>
      <c r="AM26">
        <v>4</v>
      </c>
      <c r="AN26" s="48">
        <f t="shared" si="11"/>
        <v>4.875</v>
      </c>
      <c r="AO26">
        <v>5</v>
      </c>
      <c r="AP26">
        <v>5</v>
      </c>
      <c r="AQ26">
        <v>5</v>
      </c>
      <c r="AR26">
        <v>5</v>
      </c>
      <c r="AS26">
        <v>5</v>
      </c>
      <c r="AT26">
        <v>6</v>
      </c>
      <c r="AU26" s="48">
        <f t="shared" si="12"/>
        <v>5</v>
      </c>
      <c r="AV26">
        <v>3</v>
      </c>
      <c r="AW26">
        <f t="shared" si="1"/>
        <v>4.875</v>
      </c>
      <c r="AX26">
        <f t="shared" si="2"/>
        <v>1</v>
      </c>
      <c r="AY26">
        <f t="shared" si="3"/>
        <v>5</v>
      </c>
      <c r="AZ26">
        <f t="shared" si="4"/>
        <v>1</v>
      </c>
      <c r="BA26" t="s">
        <v>61</v>
      </c>
      <c r="BB26" t="s">
        <v>552</v>
      </c>
      <c r="BC26" t="s">
        <v>563</v>
      </c>
      <c r="BD26">
        <v>2</v>
      </c>
      <c r="BF26">
        <f t="shared" si="5"/>
        <v>2</v>
      </c>
      <c r="BG26">
        <v>2</v>
      </c>
      <c r="BH26">
        <v>4</v>
      </c>
      <c r="BI26">
        <f t="shared" si="6"/>
        <v>1</v>
      </c>
      <c r="BJ26" t="s">
        <v>564</v>
      </c>
      <c r="BK26" t="s">
        <v>236</v>
      </c>
      <c r="BL26" s="1">
        <v>4.6759259259259263E-3</v>
      </c>
      <c r="BM26" t="s">
        <v>565</v>
      </c>
      <c r="BN26" s="5" t="s">
        <v>736</v>
      </c>
      <c r="BO26" s="5" t="s">
        <v>1144</v>
      </c>
      <c r="BP26" s="11" t="b">
        <f t="shared" ca="1" si="18"/>
        <v>1</v>
      </c>
      <c r="BQ26" s="11" t="b">
        <f t="shared" ca="1" si="18"/>
        <v>0</v>
      </c>
      <c r="BR26" s="11" t="b">
        <f t="shared" ca="1" si="18"/>
        <v>0</v>
      </c>
      <c r="BS26" s="11" t="b">
        <f t="shared" ca="1" si="18"/>
        <v>0</v>
      </c>
      <c r="BT26" s="11" t="b">
        <f t="shared" ca="1" si="18"/>
        <v>0</v>
      </c>
      <c r="BU26" s="11" t="b">
        <f t="shared" ca="1" si="18"/>
        <v>0</v>
      </c>
      <c r="BX26" s="11" t="b">
        <f t="shared" ca="1" si="8"/>
        <v>0</v>
      </c>
      <c r="BY26" s="11" t="b">
        <f t="shared" si="14"/>
        <v>0</v>
      </c>
      <c r="BZ26" s="11" t="b">
        <f t="shared" ca="1" si="19"/>
        <v>0</v>
      </c>
      <c r="CA26" s="11" t="b">
        <f t="shared" ca="1" si="19"/>
        <v>0</v>
      </c>
      <c r="CB26" s="11" t="b">
        <f t="shared" ca="1" si="19"/>
        <v>0</v>
      </c>
      <c r="CC26" s="11" t="b">
        <f t="shared" ca="1" si="19"/>
        <v>0</v>
      </c>
      <c r="CD26" s="11" t="b">
        <f t="shared" ca="1" si="19"/>
        <v>0</v>
      </c>
      <c r="CE26" s="11" t="b">
        <f t="shared" ca="1" si="19"/>
        <v>0</v>
      </c>
      <c r="CF26" s="11" t="b">
        <f t="shared" ca="1" si="19"/>
        <v>0</v>
      </c>
      <c r="CG26" s="11" t="b">
        <f t="shared" ca="1" si="19"/>
        <v>0</v>
      </c>
      <c r="CH26" s="11" t="b">
        <f t="shared" ca="1" si="19"/>
        <v>0</v>
      </c>
      <c r="CI26" s="11" t="b">
        <f t="shared" ca="1" si="19"/>
        <v>0</v>
      </c>
      <c r="CJ26" s="11" t="b">
        <f t="shared" ca="1" si="19"/>
        <v>0</v>
      </c>
      <c r="CK26" s="11" t="b">
        <f t="shared" ca="1" si="19"/>
        <v>0</v>
      </c>
      <c r="CL26" s="11" t="b">
        <f t="shared" ca="1" si="19"/>
        <v>0</v>
      </c>
      <c r="CM26" s="11" t="b">
        <f t="shared" ca="1" si="19"/>
        <v>0</v>
      </c>
      <c r="CN26" s="11" t="b">
        <f t="shared" ca="1" si="15"/>
        <v>0</v>
      </c>
      <c r="CO26" s="11" t="b">
        <f t="shared" ca="1" si="10"/>
        <v>0</v>
      </c>
    </row>
    <row r="27" spans="1:94">
      <c r="A27" t="s">
        <v>569</v>
      </c>
      <c r="B27" t="s">
        <v>570</v>
      </c>
      <c r="C27" t="s">
        <v>562</v>
      </c>
      <c r="D27" t="s">
        <v>54</v>
      </c>
      <c r="E27" t="s">
        <v>71</v>
      </c>
      <c r="F27" t="s">
        <v>116</v>
      </c>
      <c r="G27" t="s">
        <v>96</v>
      </c>
      <c r="H27" t="s">
        <v>58</v>
      </c>
      <c r="I27" t="str">
        <f t="shared" si="0"/>
        <v>Portugal</v>
      </c>
      <c r="J27" t="s">
        <v>74</v>
      </c>
      <c r="K27" t="s">
        <v>60</v>
      </c>
      <c r="L27">
        <v>5</v>
      </c>
      <c r="M27">
        <v>4</v>
      </c>
      <c r="N27">
        <v>5</v>
      </c>
      <c r="O27">
        <v>3</v>
      </c>
      <c r="P27">
        <v>5</v>
      </c>
      <c r="Q27">
        <v>5</v>
      </c>
      <c r="R27">
        <v>5</v>
      </c>
      <c r="S27">
        <v>0</v>
      </c>
      <c r="U27">
        <v>5</v>
      </c>
      <c r="V27">
        <v>5</v>
      </c>
      <c r="W27">
        <v>6</v>
      </c>
      <c r="X27">
        <v>5</v>
      </c>
      <c r="Y27">
        <v>6</v>
      </c>
      <c r="Z27">
        <v>5</v>
      </c>
      <c r="AA27">
        <v>5</v>
      </c>
      <c r="AB27">
        <v>4</v>
      </c>
      <c r="AC27">
        <v>0</v>
      </c>
      <c r="AD27">
        <v>6</v>
      </c>
      <c r="AE27" s="48">
        <f t="shared" si="13"/>
        <v>5.25</v>
      </c>
      <c r="AF27" s="35">
        <v>6</v>
      </c>
      <c r="AG27">
        <v>4</v>
      </c>
      <c r="AH27">
        <v>5</v>
      </c>
      <c r="AI27">
        <v>5</v>
      </c>
      <c r="AJ27">
        <v>6</v>
      </c>
      <c r="AK27">
        <v>5</v>
      </c>
      <c r="AL27">
        <v>6</v>
      </c>
      <c r="AM27">
        <v>4</v>
      </c>
      <c r="AN27" s="48">
        <f t="shared" si="11"/>
        <v>5.125</v>
      </c>
      <c r="AO27">
        <v>5</v>
      </c>
      <c r="AP27">
        <v>6</v>
      </c>
      <c r="AQ27">
        <v>5</v>
      </c>
      <c r="AR27">
        <v>5</v>
      </c>
      <c r="AS27">
        <v>5</v>
      </c>
      <c r="AT27">
        <v>6</v>
      </c>
      <c r="AU27" s="48">
        <f t="shared" si="12"/>
        <v>5.2</v>
      </c>
      <c r="AV27">
        <v>3</v>
      </c>
      <c r="AW27">
        <f t="shared" si="1"/>
        <v>5.125</v>
      </c>
      <c r="AX27">
        <f t="shared" si="2"/>
        <v>1</v>
      </c>
      <c r="AY27">
        <f t="shared" si="3"/>
        <v>5.25</v>
      </c>
      <c r="AZ27">
        <f t="shared" si="4"/>
        <v>1</v>
      </c>
      <c r="BA27" t="s">
        <v>282</v>
      </c>
      <c r="BB27" t="s">
        <v>198</v>
      </c>
      <c r="BC27" t="s">
        <v>571</v>
      </c>
      <c r="BD27">
        <v>2</v>
      </c>
      <c r="BF27">
        <f t="shared" si="5"/>
        <v>2</v>
      </c>
      <c r="BG27">
        <v>1</v>
      </c>
      <c r="BH27">
        <v>2</v>
      </c>
      <c r="BI27">
        <f t="shared" si="6"/>
        <v>1</v>
      </c>
      <c r="BJ27" t="s">
        <v>369</v>
      </c>
      <c r="BK27" t="s">
        <v>370</v>
      </c>
      <c r="BL27" s="1">
        <v>4.0856481481481481E-3</v>
      </c>
      <c r="BN27" s="5" t="s">
        <v>1041</v>
      </c>
      <c r="BP27" s="11" t="b">
        <f t="shared" ca="1" si="18"/>
        <v>0</v>
      </c>
      <c r="BQ27" s="11" t="b">
        <f t="shared" ca="1" si="18"/>
        <v>0</v>
      </c>
      <c r="BR27" s="11" t="b">
        <f t="shared" ca="1" si="18"/>
        <v>0</v>
      </c>
      <c r="BS27" s="11" t="b">
        <f t="shared" ca="1" si="18"/>
        <v>0</v>
      </c>
      <c r="BT27" s="11" t="b">
        <f t="shared" ca="1" si="18"/>
        <v>0</v>
      </c>
      <c r="BU27" s="11" t="b">
        <f t="shared" ca="1" si="18"/>
        <v>0</v>
      </c>
      <c r="BX27" s="11" t="b">
        <f t="shared" ca="1" si="8"/>
        <v>0</v>
      </c>
      <c r="BY27" s="11" t="b">
        <f t="shared" si="14"/>
        <v>0</v>
      </c>
      <c r="BZ27" s="11" t="b">
        <f t="shared" ca="1" si="19"/>
        <v>0</v>
      </c>
      <c r="CA27" s="11" t="b">
        <f t="shared" ca="1" si="19"/>
        <v>0</v>
      </c>
      <c r="CB27" s="11" t="b">
        <f t="shared" ca="1" si="19"/>
        <v>0</v>
      </c>
      <c r="CC27" s="11" t="b">
        <f t="shared" ca="1" si="19"/>
        <v>0</v>
      </c>
      <c r="CD27" s="11" t="b">
        <f t="shared" ca="1" si="19"/>
        <v>0</v>
      </c>
      <c r="CE27" s="11" t="b">
        <f t="shared" ca="1" si="19"/>
        <v>0</v>
      </c>
      <c r="CF27" s="11" t="b">
        <f t="shared" ca="1" si="19"/>
        <v>0</v>
      </c>
      <c r="CG27" s="11" t="b">
        <f t="shared" ca="1" si="19"/>
        <v>0</v>
      </c>
      <c r="CH27" s="11" t="b">
        <f t="shared" ca="1" si="19"/>
        <v>0</v>
      </c>
      <c r="CI27" s="11" t="b">
        <f t="shared" ca="1" si="19"/>
        <v>0</v>
      </c>
      <c r="CJ27" s="11" t="b">
        <f t="shared" ca="1" si="19"/>
        <v>0</v>
      </c>
      <c r="CK27" s="11" t="b">
        <f t="shared" ca="1" si="19"/>
        <v>0</v>
      </c>
      <c r="CL27" s="11" t="b">
        <f t="shared" ca="1" si="19"/>
        <v>0</v>
      </c>
      <c r="CM27" s="11" t="b">
        <f t="shared" ca="1" si="19"/>
        <v>0</v>
      </c>
      <c r="CN27" s="11" t="b">
        <f t="shared" ca="1" si="15"/>
        <v>0</v>
      </c>
      <c r="CO27" s="11" t="b">
        <f t="shared" ca="1" si="10"/>
        <v>0</v>
      </c>
    </row>
    <row r="28" spans="1:94">
      <c r="A28" t="s">
        <v>572</v>
      </c>
      <c r="B28" t="s">
        <v>573</v>
      </c>
      <c r="C28" t="s">
        <v>562</v>
      </c>
      <c r="D28" t="s">
        <v>70</v>
      </c>
      <c r="E28" t="s">
        <v>55</v>
      </c>
      <c r="F28" t="s">
        <v>56</v>
      </c>
      <c r="G28" t="s">
        <v>72</v>
      </c>
      <c r="H28" t="s">
        <v>58</v>
      </c>
      <c r="I28" t="str">
        <f t="shared" si="0"/>
        <v>Portugal</v>
      </c>
      <c r="J28" t="s">
        <v>59</v>
      </c>
      <c r="K28" t="s">
        <v>60</v>
      </c>
      <c r="L28">
        <v>2</v>
      </c>
      <c r="M28">
        <v>2</v>
      </c>
      <c r="N28">
        <v>3</v>
      </c>
      <c r="O28">
        <v>3</v>
      </c>
      <c r="P28">
        <v>4</v>
      </c>
      <c r="Q28">
        <v>5</v>
      </c>
      <c r="R28">
        <v>5</v>
      </c>
      <c r="S28">
        <v>0</v>
      </c>
      <c r="U28">
        <v>5</v>
      </c>
      <c r="V28">
        <v>3</v>
      </c>
      <c r="W28">
        <v>5</v>
      </c>
      <c r="X28">
        <v>0</v>
      </c>
      <c r="Y28">
        <v>3</v>
      </c>
      <c r="Z28">
        <v>0</v>
      </c>
      <c r="AA28">
        <v>3</v>
      </c>
      <c r="AB28">
        <v>0</v>
      </c>
      <c r="AC28">
        <v>0</v>
      </c>
      <c r="AD28">
        <v>6</v>
      </c>
      <c r="AE28" s="48">
        <f t="shared" si="13"/>
        <v>2.5</v>
      </c>
      <c r="AF28" s="35">
        <v>4</v>
      </c>
      <c r="AG28">
        <v>3</v>
      </c>
      <c r="AH28">
        <v>5</v>
      </c>
      <c r="AI28">
        <v>3</v>
      </c>
      <c r="AJ28">
        <v>6</v>
      </c>
      <c r="AK28">
        <v>4</v>
      </c>
      <c r="AL28">
        <v>3</v>
      </c>
      <c r="AM28">
        <v>3</v>
      </c>
      <c r="AN28" s="48">
        <f t="shared" si="11"/>
        <v>3.875</v>
      </c>
      <c r="AO28">
        <v>4</v>
      </c>
      <c r="AP28">
        <v>4</v>
      </c>
      <c r="AQ28">
        <v>4</v>
      </c>
      <c r="AR28">
        <v>4</v>
      </c>
      <c r="AS28">
        <v>3</v>
      </c>
      <c r="AT28">
        <v>6</v>
      </c>
      <c r="AU28" s="48">
        <f t="shared" si="12"/>
        <v>3.8</v>
      </c>
      <c r="AV28">
        <v>0</v>
      </c>
      <c r="AW28">
        <f t="shared" si="1"/>
        <v>3.875</v>
      </c>
      <c r="AX28">
        <f t="shared" si="2"/>
        <v>1</v>
      </c>
      <c r="AY28">
        <f t="shared" si="3"/>
        <v>2.5</v>
      </c>
      <c r="AZ28">
        <f t="shared" si="4"/>
        <v>0</v>
      </c>
      <c r="BA28" t="s">
        <v>297</v>
      </c>
      <c r="BB28" t="s">
        <v>139</v>
      </c>
      <c r="BC28" t="s">
        <v>412</v>
      </c>
      <c r="BD28">
        <v>1</v>
      </c>
      <c r="BF28">
        <f t="shared" si="5"/>
        <v>1</v>
      </c>
      <c r="BG28">
        <v>1</v>
      </c>
      <c r="BH28">
        <v>1</v>
      </c>
      <c r="BI28">
        <f t="shared" si="6"/>
        <v>0</v>
      </c>
      <c r="BJ28" t="s">
        <v>574</v>
      </c>
      <c r="BK28" t="s">
        <v>301</v>
      </c>
      <c r="BL28" s="1">
        <v>2.1874999999999998E-3</v>
      </c>
      <c r="BM28" t="s">
        <v>575</v>
      </c>
      <c r="BN28" s="5" t="s">
        <v>736</v>
      </c>
      <c r="BO28" s="5" t="s">
        <v>1154</v>
      </c>
      <c r="BP28" s="11" t="b">
        <f t="shared" ca="1" si="18"/>
        <v>0</v>
      </c>
      <c r="BQ28" s="11" t="b">
        <f t="shared" ca="1" si="18"/>
        <v>0</v>
      </c>
      <c r="BR28" s="11" t="b">
        <f t="shared" ca="1" si="18"/>
        <v>0</v>
      </c>
      <c r="BS28" s="11" t="b">
        <f t="shared" ca="1" si="18"/>
        <v>0</v>
      </c>
      <c r="BT28" s="11" t="b">
        <f t="shared" ca="1" si="18"/>
        <v>0</v>
      </c>
      <c r="BU28" s="11" t="b">
        <f t="shared" ca="1" si="18"/>
        <v>0</v>
      </c>
      <c r="BV28" s="5" t="s">
        <v>1066</v>
      </c>
      <c r="BX28" s="11" t="b">
        <f t="shared" ca="1" si="8"/>
        <v>1</v>
      </c>
      <c r="BY28" s="11" t="b">
        <f t="shared" si="14"/>
        <v>0</v>
      </c>
      <c r="BZ28" s="11" t="b">
        <f t="shared" ca="1" si="19"/>
        <v>0</v>
      </c>
      <c r="CA28" s="11" t="b">
        <f t="shared" ca="1" si="19"/>
        <v>0</v>
      </c>
      <c r="CB28" s="11" t="b">
        <f t="shared" ca="1" si="19"/>
        <v>0</v>
      </c>
      <c r="CC28" s="11" t="b">
        <f t="shared" ca="1" si="19"/>
        <v>0</v>
      </c>
      <c r="CD28" s="11" t="b">
        <f t="shared" ca="1" si="19"/>
        <v>0</v>
      </c>
      <c r="CE28" s="11" t="b">
        <f t="shared" ca="1" si="19"/>
        <v>0</v>
      </c>
      <c r="CF28" s="11" t="b">
        <f t="shared" ca="1" si="19"/>
        <v>1</v>
      </c>
      <c r="CG28" s="11" t="b">
        <f t="shared" ca="1" si="19"/>
        <v>0</v>
      </c>
      <c r="CH28" s="11" t="b">
        <f t="shared" ca="1" si="19"/>
        <v>0</v>
      </c>
      <c r="CI28" s="11" t="b">
        <f t="shared" ca="1" si="19"/>
        <v>0</v>
      </c>
      <c r="CJ28" s="11" t="b">
        <f t="shared" ca="1" si="19"/>
        <v>0</v>
      </c>
      <c r="CK28" s="11" t="b">
        <f t="shared" ca="1" si="19"/>
        <v>0</v>
      </c>
      <c r="CL28" s="11" t="b">
        <f t="shared" ca="1" si="19"/>
        <v>0</v>
      </c>
      <c r="CM28" s="11" t="b">
        <f t="shared" ca="1" si="19"/>
        <v>0</v>
      </c>
      <c r="CN28" s="11" t="b">
        <f t="shared" ca="1" si="15"/>
        <v>0</v>
      </c>
      <c r="CO28" s="11" t="b">
        <f t="shared" ca="1" si="10"/>
        <v>0</v>
      </c>
      <c r="CP28" t="s">
        <v>151</v>
      </c>
    </row>
    <row r="29" spans="1:94">
      <c r="A29" t="s">
        <v>588</v>
      </c>
      <c r="B29" t="s">
        <v>589</v>
      </c>
      <c r="C29" t="s">
        <v>562</v>
      </c>
      <c r="D29" t="s">
        <v>54</v>
      </c>
      <c r="E29" t="s">
        <v>71</v>
      </c>
      <c r="F29" t="s">
        <v>222</v>
      </c>
      <c r="G29" t="s">
        <v>72</v>
      </c>
      <c r="H29" t="s">
        <v>254</v>
      </c>
      <c r="I29" t="str">
        <f t="shared" si="0"/>
        <v>Poland</v>
      </c>
      <c r="J29" t="s">
        <v>59</v>
      </c>
      <c r="K29" t="s">
        <v>60</v>
      </c>
      <c r="L29">
        <v>1</v>
      </c>
      <c r="M29">
        <v>4</v>
      </c>
      <c r="N29">
        <v>2</v>
      </c>
      <c r="O29">
        <v>3</v>
      </c>
      <c r="P29">
        <v>6</v>
      </c>
      <c r="Q29">
        <v>4</v>
      </c>
      <c r="R29">
        <v>4</v>
      </c>
      <c r="S29">
        <v>0</v>
      </c>
      <c r="U29">
        <v>6</v>
      </c>
      <c r="V29">
        <v>5</v>
      </c>
      <c r="W29">
        <v>4</v>
      </c>
      <c r="X29">
        <v>4</v>
      </c>
      <c r="Y29">
        <v>5</v>
      </c>
      <c r="Z29">
        <v>5</v>
      </c>
      <c r="AA29">
        <v>5</v>
      </c>
      <c r="AB29">
        <v>4</v>
      </c>
      <c r="AC29">
        <v>1</v>
      </c>
      <c r="AD29">
        <v>5</v>
      </c>
      <c r="AE29" s="48">
        <f t="shared" si="13"/>
        <v>4.625</v>
      </c>
      <c r="AF29" s="35">
        <v>4</v>
      </c>
      <c r="AG29">
        <v>3</v>
      </c>
      <c r="AH29">
        <v>5</v>
      </c>
      <c r="AI29">
        <v>4</v>
      </c>
      <c r="AJ29">
        <v>6</v>
      </c>
      <c r="AK29">
        <v>4</v>
      </c>
      <c r="AL29">
        <v>4</v>
      </c>
      <c r="AM29">
        <v>5</v>
      </c>
      <c r="AN29" s="48">
        <f t="shared" si="11"/>
        <v>4.375</v>
      </c>
      <c r="AO29">
        <v>5</v>
      </c>
      <c r="AP29">
        <v>5</v>
      </c>
      <c r="AQ29">
        <v>5</v>
      </c>
      <c r="AR29">
        <v>5</v>
      </c>
      <c r="AS29">
        <v>5</v>
      </c>
      <c r="AT29">
        <v>6</v>
      </c>
      <c r="AU29" s="48">
        <f t="shared" si="12"/>
        <v>5</v>
      </c>
      <c r="AV29">
        <v>2</v>
      </c>
      <c r="AW29">
        <f t="shared" si="1"/>
        <v>4.375</v>
      </c>
      <c r="AX29">
        <f t="shared" si="2"/>
        <v>1</v>
      </c>
      <c r="AY29">
        <f t="shared" si="3"/>
        <v>4.625</v>
      </c>
      <c r="AZ29">
        <f t="shared" si="4"/>
        <v>1</v>
      </c>
      <c r="BA29" t="s">
        <v>86</v>
      </c>
      <c r="BB29" t="s">
        <v>590</v>
      </c>
      <c r="BC29" t="s">
        <v>591</v>
      </c>
      <c r="BD29">
        <v>1</v>
      </c>
      <c r="BF29">
        <f t="shared" si="5"/>
        <v>1</v>
      </c>
      <c r="BG29">
        <v>1</v>
      </c>
      <c r="BH29">
        <v>5</v>
      </c>
      <c r="BI29">
        <f t="shared" si="6"/>
        <v>1</v>
      </c>
      <c r="BJ29" t="s">
        <v>168</v>
      </c>
      <c r="BK29" t="s">
        <v>90</v>
      </c>
      <c r="BL29" s="1">
        <v>8.9583333333333338E-3</v>
      </c>
      <c r="BM29" t="s">
        <v>592</v>
      </c>
      <c r="BN29" s="5" t="s">
        <v>1042</v>
      </c>
      <c r="BP29" s="11" t="b">
        <f t="shared" ca="1" si="18"/>
        <v>0</v>
      </c>
      <c r="BQ29" s="11" t="b">
        <f t="shared" ca="1" si="18"/>
        <v>0</v>
      </c>
      <c r="BR29" s="11" t="b">
        <f t="shared" ca="1" si="18"/>
        <v>0</v>
      </c>
      <c r="BS29" s="11" t="b">
        <f t="shared" ca="1" si="18"/>
        <v>0</v>
      </c>
      <c r="BT29" s="11" t="b">
        <f t="shared" ca="1" si="18"/>
        <v>0</v>
      </c>
      <c r="BU29" s="11" t="b">
        <f t="shared" ca="1" si="18"/>
        <v>0</v>
      </c>
      <c r="BV29" s="5" t="s">
        <v>1068</v>
      </c>
      <c r="BW29" s="5" t="s">
        <v>1069</v>
      </c>
      <c r="BX29" s="11" t="b">
        <f t="shared" ca="1" si="8"/>
        <v>0</v>
      </c>
      <c r="BY29" s="11" t="b">
        <f t="shared" si="14"/>
        <v>0</v>
      </c>
      <c r="BZ29" s="11" t="b">
        <f t="shared" ca="1" si="19"/>
        <v>0</v>
      </c>
      <c r="CA29" s="11" t="b">
        <f t="shared" ca="1" si="19"/>
        <v>0</v>
      </c>
      <c r="CB29" s="11" t="b">
        <f t="shared" ca="1" si="19"/>
        <v>0</v>
      </c>
      <c r="CC29" s="11" t="b">
        <f t="shared" ca="1" si="19"/>
        <v>0</v>
      </c>
      <c r="CD29" s="11" t="b">
        <f t="shared" ca="1" si="19"/>
        <v>1</v>
      </c>
      <c r="CE29" s="11" t="b">
        <f t="shared" ca="1" si="19"/>
        <v>0</v>
      </c>
      <c r="CF29" s="11" t="b">
        <f t="shared" ca="1" si="19"/>
        <v>0</v>
      </c>
      <c r="CG29" s="11" t="b">
        <f t="shared" ca="1" si="19"/>
        <v>0</v>
      </c>
      <c r="CH29" s="11" t="b">
        <f t="shared" ca="1" si="19"/>
        <v>0</v>
      </c>
      <c r="CI29" s="11" t="b">
        <f t="shared" ca="1" si="19"/>
        <v>0</v>
      </c>
      <c r="CJ29" s="11" t="b">
        <f t="shared" ca="1" si="19"/>
        <v>0</v>
      </c>
      <c r="CK29" s="11" t="b">
        <f t="shared" ca="1" si="19"/>
        <v>0</v>
      </c>
      <c r="CL29" s="11" t="b">
        <f t="shared" ca="1" si="19"/>
        <v>0</v>
      </c>
      <c r="CM29" s="11" t="b">
        <f t="shared" ca="1" si="19"/>
        <v>0</v>
      </c>
      <c r="CN29" s="11" t="b">
        <f t="shared" ca="1" si="15"/>
        <v>0</v>
      </c>
      <c r="CO29" s="11" t="b">
        <f t="shared" ca="1" si="10"/>
        <v>0</v>
      </c>
    </row>
    <row r="30" spans="1:94">
      <c r="A30" t="s">
        <v>593</v>
      </c>
      <c r="B30" t="s">
        <v>594</v>
      </c>
      <c r="C30" t="s">
        <v>562</v>
      </c>
      <c r="D30" t="s">
        <v>54</v>
      </c>
      <c r="E30" t="s">
        <v>82</v>
      </c>
      <c r="F30" t="s">
        <v>116</v>
      </c>
      <c r="G30" t="s">
        <v>72</v>
      </c>
      <c r="H30" t="s">
        <v>58</v>
      </c>
      <c r="I30" t="str">
        <f t="shared" si="0"/>
        <v>Portugal</v>
      </c>
      <c r="J30" t="s">
        <v>59</v>
      </c>
      <c r="K30" t="s">
        <v>60</v>
      </c>
      <c r="L30">
        <v>1</v>
      </c>
      <c r="M30">
        <v>5</v>
      </c>
      <c r="N30">
        <v>3</v>
      </c>
      <c r="O30">
        <v>4</v>
      </c>
      <c r="P30">
        <v>6</v>
      </c>
      <c r="Q30">
        <v>6</v>
      </c>
      <c r="R30">
        <v>5</v>
      </c>
      <c r="S30">
        <v>0</v>
      </c>
      <c r="U30">
        <v>5</v>
      </c>
      <c r="V30">
        <v>2</v>
      </c>
      <c r="W30">
        <v>1</v>
      </c>
      <c r="X30">
        <v>2</v>
      </c>
      <c r="Y30">
        <v>2</v>
      </c>
      <c r="Z30">
        <v>2</v>
      </c>
      <c r="AA30">
        <v>5</v>
      </c>
      <c r="AB30">
        <v>4</v>
      </c>
      <c r="AC30">
        <v>2</v>
      </c>
      <c r="AD30">
        <v>4</v>
      </c>
      <c r="AE30" s="48">
        <f t="shared" si="13"/>
        <v>2.75</v>
      </c>
      <c r="AF30" s="35">
        <v>4</v>
      </c>
      <c r="AG30">
        <v>1</v>
      </c>
      <c r="AH30">
        <v>1</v>
      </c>
      <c r="AI30">
        <v>1</v>
      </c>
      <c r="AJ30">
        <v>5</v>
      </c>
      <c r="AK30">
        <v>4</v>
      </c>
      <c r="AL30">
        <v>4</v>
      </c>
      <c r="AM30">
        <v>4</v>
      </c>
      <c r="AN30" s="48">
        <f t="shared" si="11"/>
        <v>3</v>
      </c>
      <c r="AO30">
        <v>3</v>
      </c>
      <c r="AP30">
        <v>2</v>
      </c>
      <c r="AQ30">
        <v>3</v>
      </c>
      <c r="AR30">
        <v>5</v>
      </c>
      <c r="AS30">
        <v>3</v>
      </c>
      <c r="AT30">
        <v>6</v>
      </c>
      <c r="AU30" s="48">
        <f t="shared" si="12"/>
        <v>3.2</v>
      </c>
      <c r="AV30">
        <v>2</v>
      </c>
      <c r="AW30">
        <f t="shared" si="1"/>
        <v>3</v>
      </c>
      <c r="AX30">
        <f t="shared" si="2"/>
        <v>0</v>
      </c>
      <c r="AY30">
        <f t="shared" si="3"/>
        <v>2.75</v>
      </c>
      <c r="AZ30">
        <f t="shared" si="4"/>
        <v>0</v>
      </c>
      <c r="BA30" t="s">
        <v>282</v>
      </c>
      <c r="BB30" t="s">
        <v>595</v>
      </c>
      <c r="BC30" t="s">
        <v>596</v>
      </c>
      <c r="BD30">
        <v>2</v>
      </c>
      <c r="BF30">
        <f t="shared" si="5"/>
        <v>2</v>
      </c>
      <c r="BG30">
        <v>1</v>
      </c>
      <c r="BH30">
        <v>4</v>
      </c>
      <c r="BI30">
        <f t="shared" si="6"/>
        <v>1</v>
      </c>
      <c r="BJ30" t="s">
        <v>292</v>
      </c>
      <c r="BK30" t="s">
        <v>286</v>
      </c>
      <c r="BL30" s="1">
        <v>3.1828703703703702E-3</v>
      </c>
      <c r="BN30" s="5" t="s">
        <v>1041</v>
      </c>
      <c r="BP30" s="11" t="b">
        <f t="shared" ca="1" si="18"/>
        <v>0</v>
      </c>
      <c r="BQ30" s="11" t="b">
        <f t="shared" ca="1" si="18"/>
        <v>0</v>
      </c>
      <c r="BR30" s="11" t="b">
        <f t="shared" ca="1" si="18"/>
        <v>0</v>
      </c>
      <c r="BS30" s="11" t="b">
        <f t="shared" ca="1" si="18"/>
        <v>0</v>
      </c>
      <c r="BT30" s="11" t="b">
        <f t="shared" ca="1" si="18"/>
        <v>0</v>
      </c>
      <c r="BU30" s="11" t="b">
        <f t="shared" ca="1" si="18"/>
        <v>0</v>
      </c>
      <c r="BX30" s="11" t="b">
        <f t="shared" ca="1" si="8"/>
        <v>0</v>
      </c>
      <c r="BY30" s="11" t="b">
        <f t="shared" si="14"/>
        <v>0</v>
      </c>
      <c r="BZ30" s="11" t="b">
        <f t="shared" ca="1" si="19"/>
        <v>0</v>
      </c>
      <c r="CA30" s="11" t="b">
        <f t="shared" ca="1" si="19"/>
        <v>0</v>
      </c>
      <c r="CB30" s="11" t="b">
        <f t="shared" ca="1" si="19"/>
        <v>0</v>
      </c>
      <c r="CC30" s="11" t="b">
        <f t="shared" ca="1" si="19"/>
        <v>0</v>
      </c>
      <c r="CD30" s="11" t="b">
        <f t="shared" ca="1" si="19"/>
        <v>0</v>
      </c>
      <c r="CE30" s="11" t="b">
        <f t="shared" ca="1" si="19"/>
        <v>0</v>
      </c>
      <c r="CF30" s="11" t="b">
        <f t="shared" ca="1" si="19"/>
        <v>0</v>
      </c>
      <c r="CG30" s="11" t="b">
        <f t="shared" ca="1" si="19"/>
        <v>0</v>
      </c>
      <c r="CH30" s="11" t="b">
        <f t="shared" ca="1" si="19"/>
        <v>0</v>
      </c>
      <c r="CI30" s="11" t="b">
        <f t="shared" ca="1" si="19"/>
        <v>0</v>
      </c>
      <c r="CJ30" s="11" t="b">
        <f t="shared" ca="1" si="19"/>
        <v>0</v>
      </c>
      <c r="CK30" s="11" t="b">
        <f t="shared" ca="1" si="19"/>
        <v>0</v>
      </c>
      <c r="CL30" s="11" t="b">
        <f t="shared" ca="1" si="19"/>
        <v>0</v>
      </c>
      <c r="CM30" s="11" t="b">
        <f t="shared" ca="1" si="19"/>
        <v>0</v>
      </c>
      <c r="CN30" s="11" t="b">
        <f t="shared" ca="1" si="15"/>
        <v>0</v>
      </c>
      <c r="CO30" s="11" t="b">
        <f t="shared" ca="1" si="10"/>
        <v>0</v>
      </c>
    </row>
    <row r="31" spans="1:94">
      <c r="A31" t="s">
        <v>603</v>
      </c>
      <c r="B31" t="s">
        <v>604</v>
      </c>
      <c r="C31" t="s">
        <v>562</v>
      </c>
      <c r="D31" t="s">
        <v>70</v>
      </c>
      <c r="E31" t="s">
        <v>55</v>
      </c>
      <c r="F31" t="s">
        <v>56</v>
      </c>
      <c r="G31" t="s">
        <v>72</v>
      </c>
      <c r="H31" t="s">
        <v>254</v>
      </c>
      <c r="I31" t="str">
        <f t="shared" si="0"/>
        <v>Poland</v>
      </c>
      <c r="J31" t="s">
        <v>59</v>
      </c>
      <c r="K31" t="s">
        <v>444</v>
      </c>
      <c r="L31">
        <v>3</v>
      </c>
      <c r="M31">
        <v>2</v>
      </c>
      <c r="N31">
        <v>3</v>
      </c>
      <c r="O31">
        <v>4</v>
      </c>
      <c r="P31">
        <v>4</v>
      </c>
      <c r="Q31">
        <v>5</v>
      </c>
      <c r="R31">
        <v>3</v>
      </c>
      <c r="S31">
        <v>0</v>
      </c>
      <c r="U31">
        <v>6</v>
      </c>
      <c r="V31">
        <v>5</v>
      </c>
      <c r="W31">
        <v>4</v>
      </c>
      <c r="X31">
        <v>5</v>
      </c>
      <c r="Y31">
        <v>4</v>
      </c>
      <c r="Z31">
        <v>5</v>
      </c>
      <c r="AA31">
        <v>6</v>
      </c>
      <c r="AB31">
        <v>4</v>
      </c>
      <c r="AC31">
        <v>1</v>
      </c>
      <c r="AD31">
        <v>5</v>
      </c>
      <c r="AE31" s="48">
        <f t="shared" si="13"/>
        <v>4.75</v>
      </c>
      <c r="AF31" s="35">
        <v>5</v>
      </c>
      <c r="AG31">
        <v>5</v>
      </c>
      <c r="AH31">
        <v>6</v>
      </c>
      <c r="AI31">
        <v>6</v>
      </c>
      <c r="AJ31">
        <v>6</v>
      </c>
      <c r="AK31">
        <v>6</v>
      </c>
      <c r="AL31">
        <v>4</v>
      </c>
      <c r="AM31">
        <v>3</v>
      </c>
      <c r="AN31" s="48">
        <f t="shared" si="11"/>
        <v>5.125</v>
      </c>
      <c r="AO31">
        <v>6</v>
      </c>
      <c r="AP31">
        <v>6</v>
      </c>
      <c r="AQ31">
        <v>6</v>
      </c>
      <c r="AR31">
        <v>6</v>
      </c>
      <c r="AS31">
        <v>6</v>
      </c>
      <c r="AT31">
        <v>6</v>
      </c>
      <c r="AU31" s="48">
        <f t="shared" si="12"/>
        <v>6</v>
      </c>
      <c r="AV31">
        <v>2</v>
      </c>
      <c r="AW31">
        <f t="shared" si="1"/>
        <v>5.125</v>
      </c>
      <c r="AX31">
        <f t="shared" si="2"/>
        <v>1</v>
      </c>
      <c r="AY31">
        <f t="shared" si="3"/>
        <v>4.75</v>
      </c>
      <c r="AZ31">
        <f t="shared" si="4"/>
        <v>1</v>
      </c>
      <c r="BA31" t="s">
        <v>282</v>
      </c>
      <c r="BB31" t="s">
        <v>367</v>
      </c>
      <c r="BC31" t="s">
        <v>368</v>
      </c>
      <c r="BD31">
        <v>0</v>
      </c>
      <c r="BE31">
        <v>2</v>
      </c>
      <c r="BF31">
        <f t="shared" si="5"/>
        <v>2</v>
      </c>
      <c r="BG31">
        <v>1</v>
      </c>
      <c r="BH31">
        <v>2</v>
      </c>
      <c r="BI31">
        <f t="shared" si="6"/>
        <v>1</v>
      </c>
      <c r="BJ31" t="s">
        <v>292</v>
      </c>
      <c r="BK31" t="s">
        <v>286</v>
      </c>
      <c r="BL31" s="1">
        <v>9.3055555555555548E-3</v>
      </c>
      <c r="BM31" t="s">
        <v>605</v>
      </c>
      <c r="BN31" s="5" t="s">
        <v>1051</v>
      </c>
      <c r="BP31" s="11" t="b">
        <f t="shared" ref="BP31:BU40" ca="1" si="20">ISNUMBER(SEARCH(BP$2,$BO31))</f>
        <v>0</v>
      </c>
      <c r="BQ31" s="11" t="b">
        <f t="shared" ca="1" si="20"/>
        <v>0</v>
      </c>
      <c r="BR31" s="11" t="b">
        <f t="shared" ca="1" si="20"/>
        <v>0</v>
      </c>
      <c r="BS31" s="11" t="b">
        <f t="shared" ca="1" si="20"/>
        <v>0</v>
      </c>
      <c r="BT31" s="11" t="b">
        <f t="shared" ca="1" si="20"/>
        <v>0</v>
      </c>
      <c r="BU31" s="11" t="b">
        <f t="shared" ca="1" si="20"/>
        <v>0</v>
      </c>
      <c r="BV31" s="5" t="s">
        <v>1071</v>
      </c>
      <c r="BX31" s="11" t="b">
        <f t="shared" ca="1" si="8"/>
        <v>0</v>
      </c>
      <c r="BY31" s="11" t="b">
        <f t="shared" si="14"/>
        <v>0</v>
      </c>
      <c r="BZ31" s="11" t="b">
        <f t="shared" ref="BZ31:CM40" ca="1" si="21">ISNUMBER(SEARCH(BZ$2,$BV31))</f>
        <v>0</v>
      </c>
      <c r="CA31" s="11" t="b">
        <f t="shared" ca="1" si="21"/>
        <v>0</v>
      </c>
      <c r="CB31" s="11" t="b">
        <f t="shared" ca="1" si="21"/>
        <v>0</v>
      </c>
      <c r="CC31" s="11" t="b">
        <f t="shared" ca="1" si="21"/>
        <v>0</v>
      </c>
      <c r="CD31" s="11" t="b">
        <f t="shared" ca="1" si="21"/>
        <v>0</v>
      </c>
      <c r="CE31" s="11" t="b">
        <f t="shared" ca="1" si="21"/>
        <v>0</v>
      </c>
      <c r="CF31" s="11" t="b">
        <f t="shared" ca="1" si="21"/>
        <v>1</v>
      </c>
      <c r="CG31" s="11" t="b">
        <f t="shared" ca="1" si="21"/>
        <v>0</v>
      </c>
      <c r="CH31" s="11" t="b">
        <f t="shared" ca="1" si="21"/>
        <v>0</v>
      </c>
      <c r="CI31" s="11" t="b">
        <f t="shared" ca="1" si="21"/>
        <v>0</v>
      </c>
      <c r="CJ31" s="11" t="b">
        <f t="shared" ca="1" si="21"/>
        <v>0</v>
      </c>
      <c r="CK31" s="11" t="b">
        <f t="shared" ca="1" si="21"/>
        <v>0</v>
      </c>
      <c r="CL31" s="11" t="b">
        <f t="shared" ca="1" si="21"/>
        <v>0</v>
      </c>
      <c r="CM31" s="11" t="b">
        <f t="shared" ca="1" si="21"/>
        <v>0</v>
      </c>
      <c r="CN31" s="11" t="b">
        <f t="shared" ca="1" si="15"/>
        <v>0</v>
      </c>
      <c r="CO31" s="11" t="b">
        <f t="shared" ca="1" si="10"/>
        <v>0</v>
      </c>
      <c r="CP31" t="s">
        <v>92</v>
      </c>
    </row>
    <row r="32" spans="1:94">
      <c r="A32" t="s">
        <v>606</v>
      </c>
      <c r="B32" t="s">
        <v>607</v>
      </c>
      <c r="C32" t="s">
        <v>562</v>
      </c>
      <c r="D32" t="s">
        <v>54</v>
      </c>
      <c r="E32" t="s">
        <v>71</v>
      </c>
      <c r="F32" t="s">
        <v>116</v>
      </c>
      <c r="G32" t="s">
        <v>72</v>
      </c>
      <c r="H32" t="s">
        <v>608</v>
      </c>
      <c r="I32" t="str">
        <f t="shared" si="0"/>
        <v>greece</v>
      </c>
      <c r="J32" t="s">
        <v>74</v>
      </c>
      <c r="K32" t="s">
        <v>60</v>
      </c>
      <c r="L32">
        <v>3</v>
      </c>
      <c r="M32">
        <v>4</v>
      </c>
      <c r="N32">
        <v>3</v>
      </c>
      <c r="O32">
        <v>3</v>
      </c>
      <c r="P32">
        <v>5</v>
      </c>
      <c r="Q32">
        <v>4</v>
      </c>
      <c r="R32">
        <v>5</v>
      </c>
      <c r="S32">
        <v>0</v>
      </c>
      <c r="U32">
        <v>4</v>
      </c>
      <c r="V32">
        <v>6</v>
      </c>
      <c r="W32">
        <v>6</v>
      </c>
      <c r="X32">
        <v>6</v>
      </c>
      <c r="Y32">
        <v>6</v>
      </c>
      <c r="Z32">
        <v>6</v>
      </c>
      <c r="AA32">
        <v>6</v>
      </c>
      <c r="AB32">
        <v>5</v>
      </c>
      <c r="AC32">
        <v>1</v>
      </c>
      <c r="AD32">
        <v>5</v>
      </c>
      <c r="AE32" s="48">
        <f t="shared" si="13"/>
        <v>5.75</v>
      </c>
      <c r="AF32" s="35">
        <v>6</v>
      </c>
      <c r="AG32">
        <v>6</v>
      </c>
      <c r="AH32">
        <v>6</v>
      </c>
      <c r="AI32">
        <v>6</v>
      </c>
      <c r="AJ32">
        <v>6</v>
      </c>
      <c r="AK32">
        <v>6</v>
      </c>
      <c r="AL32">
        <v>6</v>
      </c>
      <c r="AM32">
        <v>6</v>
      </c>
      <c r="AN32" s="48">
        <f t="shared" si="11"/>
        <v>6</v>
      </c>
      <c r="AO32">
        <v>6</v>
      </c>
      <c r="AP32">
        <v>6</v>
      </c>
      <c r="AQ32">
        <v>6</v>
      </c>
      <c r="AR32">
        <v>6</v>
      </c>
      <c r="AS32">
        <v>6</v>
      </c>
      <c r="AT32">
        <v>6</v>
      </c>
      <c r="AU32" s="48">
        <f t="shared" si="12"/>
        <v>6</v>
      </c>
      <c r="AV32">
        <v>4</v>
      </c>
      <c r="AW32">
        <f t="shared" si="1"/>
        <v>6</v>
      </c>
      <c r="AX32">
        <f t="shared" si="2"/>
        <v>1</v>
      </c>
      <c r="AY32">
        <f t="shared" si="3"/>
        <v>5.75</v>
      </c>
      <c r="AZ32">
        <f t="shared" si="4"/>
        <v>1</v>
      </c>
      <c r="BA32" t="s">
        <v>282</v>
      </c>
      <c r="BB32" t="s">
        <v>609</v>
      </c>
      <c r="BC32" t="s">
        <v>610</v>
      </c>
      <c r="BD32">
        <v>0</v>
      </c>
      <c r="BE32">
        <v>2</v>
      </c>
      <c r="BF32">
        <f t="shared" si="5"/>
        <v>2</v>
      </c>
      <c r="BG32">
        <v>1</v>
      </c>
      <c r="BH32">
        <v>2</v>
      </c>
      <c r="BI32">
        <f t="shared" si="6"/>
        <v>1</v>
      </c>
      <c r="BJ32" t="s">
        <v>292</v>
      </c>
      <c r="BK32" t="s">
        <v>286</v>
      </c>
      <c r="BL32" t="s">
        <v>611</v>
      </c>
      <c r="BM32" t="s">
        <v>612</v>
      </c>
      <c r="BN32" s="5" t="s">
        <v>736</v>
      </c>
      <c r="BO32" s="5" t="s">
        <v>1151</v>
      </c>
      <c r="BP32" s="11" t="b">
        <f t="shared" ca="1" si="20"/>
        <v>0</v>
      </c>
      <c r="BQ32" s="11" t="b">
        <f t="shared" ca="1" si="20"/>
        <v>1</v>
      </c>
      <c r="BR32" s="11" t="b">
        <f t="shared" ca="1" si="20"/>
        <v>0</v>
      </c>
      <c r="BS32" s="11" t="b">
        <f t="shared" ca="1" si="20"/>
        <v>0</v>
      </c>
      <c r="BT32" s="11" t="b">
        <f t="shared" ca="1" si="20"/>
        <v>0</v>
      </c>
      <c r="BU32" s="11" t="b">
        <f t="shared" ca="1" si="20"/>
        <v>0</v>
      </c>
      <c r="BX32" s="11" t="b">
        <f t="shared" ca="1" si="8"/>
        <v>0</v>
      </c>
      <c r="BY32" s="11" t="b">
        <f t="shared" si="14"/>
        <v>0</v>
      </c>
      <c r="BZ32" s="11" t="b">
        <f t="shared" ca="1" si="21"/>
        <v>0</v>
      </c>
      <c r="CA32" s="11" t="b">
        <f t="shared" ca="1" si="21"/>
        <v>0</v>
      </c>
      <c r="CB32" s="11" t="b">
        <f t="shared" ca="1" si="21"/>
        <v>0</v>
      </c>
      <c r="CC32" s="11" t="b">
        <f t="shared" ca="1" si="21"/>
        <v>0</v>
      </c>
      <c r="CD32" s="11" t="b">
        <f t="shared" ca="1" si="21"/>
        <v>0</v>
      </c>
      <c r="CE32" s="11" t="b">
        <f t="shared" ca="1" si="21"/>
        <v>0</v>
      </c>
      <c r="CF32" s="11" t="b">
        <f t="shared" ca="1" si="21"/>
        <v>0</v>
      </c>
      <c r="CG32" s="11" t="b">
        <f t="shared" ca="1" si="21"/>
        <v>0</v>
      </c>
      <c r="CH32" s="11" t="b">
        <f t="shared" ca="1" si="21"/>
        <v>0</v>
      </c>
      <c r="CI32" s="11" t="b">
        <f t="shared" ca="1" si="21"/>
        <v>0</v>
      </c>
      <c r="CJ32" s="11" t="b">
        <f t="shared" ca="1" si="21"/>
        <v>0</v>
      </c>
      <c r="CK32" s="11" t="b">
        <f t="shared" ca="1" si="21"/>
        <v>0</v>
      </c>
      <c r="CL32" s="11" t="b">
        <f t="shared" ca="1" si="21"/>
        <v>0</v>
      </c>
      <c r="CM32" s="11" t="b">
        <f t="shared" ca="1" si="21"/>
        <v>0</v>
      </c>
      <c r="CN32" s="11" t="b">
        <f t="shared" ca="1" si="15"/>
        <v>0</v>
      </c>
      <c r="CO32" s="11" t="b">
        <f t="shared" ca="1" si="10"/>
        <v>0</v>
      </c>
    </row>
    <row r="33" spans="1:94">
      <c r="A33" t="s">
        <v>613</v>
      </c>
      <c r="B33" t="s">
        <v>614</v>
      </c>
      <c r="C33" t="s">
        <v>562</v>
      </c>
      <c r="D33" t="s">
        <v>54</v>
      </c>
      <c r="E33" t="s">
        <v>144</v>
      </c>
      <c r="F33" t="s">
        <v>116</v>
      </c>
      <c r="G33" t="s">
        <v>57</v>
      </c>
      <c r="H33" t="s">
        <v>254</v>
      </c>
      <c r="I33" t="str">
        <f t="shared" ref="I33:I64" si="22">H33</f>
        <v>Poland</v>
      </c>
      <c r="J33" t="s">
        <v>59</v>
      </c>
      <c r="K33" t="s">
        <v>60</v>
      </c>
      <c r="L33">
        <v>3</v>
      </c>
      <c r="M33">
        <v>1</v>
      </c>
      <c r="N33">
        <v>3</v>
      </c>
      <c r="O33">
        <v>2</v>
      </c>
      <c r="P33">
        <v>1</v>
      </c>
      <c r="Q33">
        <v>3</v>
      </c>
      <c r="R33">
        <v>1</v>
      </c>
      <c r="S33">
        <v>0</v>
      </c>
      <c r="U33">
        <v>6</v>
      </c>
      <c r="V33">
        <v>6</v>
      </c>
      <c r="W33">
        <v>6</v>
      </c>
      <c r="X33">
        <v>4</v>
      </c>
      <c r="Y33">
        <v>4</v>
      </c>
      <c r="Z33">
        <v>6</v>
      </c>
      <c r="AA33">
        <v>6</v>
      </c>
      <c r="AB33">
        <v>5</v>
      </c>
      <c r="AC33">
        <v>2</v>
      </c>
      <c r="AD33">
        <v>4</v>
      </c>
      <c r="AE33" s="48">
        <f t="shared" si="13"/>
        <v>5.125</v>
      </c>
      <c r="AF33" s="35">
        <v>5</v>
      </c>
      <c r="AG33">
        <v>3</v>
      </c>
      <c r="AH33">
        <v>4</v>
      </c>
      <c r="AI33">
        <v>4</v>
      </c>
      <c r="AJ33">
        <v>4</v>
      </c>
      <c r="AK33">
        <v>4</v>
      </c>
      <c r="AL33">
        <v>4</v>
      </c>
      <c r="AM33">
        <v>4</v>
      </c>
      <c r="AN33" s="48">
        <f t="shared" si="11"/>
        <v>4</v>
      </c>
      <c r="AO33">
        <v>4</v>
      </c>
      <c r="AP33">
        <v>2</v>
      </c>
      <c r="AQ33">
        <v>3</v>
      </c>
      <c r="AR33">
        <v>4</v>
      </c>
      <c r="AS33">
        <v>4</v>
      </c>
      <c r="AT33">
        <v>6</v>
      </c>
      <c r="AU33" s="48">
        <f t="shared" si="12"/>
        <v>3.4</v>
      </c>
      <c r="AV33">
        <v>2</v>
      </c>
      <c r="AW33">
        <f t="shared" ref="AW33:AW64" si="23">AVERAGE(AF33,AG33,AH33,AI33,AJ33,AK33,AL33,AM33)</f>
        <v>4</v>
      </c>
      <c r="AX33">
        <f t="shared" ref="AX33:AX64" si="24">IF(AW33&gt;3,1,0)</f>
        <v>1</v>
      </c>
      <c r="AY33">
        <f t="shared" ref="AY33:AY64" si="25">AVERAGE(BA35,V33,W33,X33:AB33,AD33)</f>
        <v>5.125</v>
      </c>
      <c r="AZ33">
        <f t="shared" ref="AZ33:AZ64" si="26">IF(AY33&gt;3, 1, 0)</f>
        <v>1</v>
      </c>
      <c r="BA33" t="s">
        <v>145</v>
      </c>
      <c r="BB33" t="s">
        <v>615</v>
      </c>
      <c r="BC33" t="s">
        <v>616</v>
      </c>
      <c r="BD33">
        <v>1</v>
      </c>
      <c r="BF33">
        <f t="shared" ref="BF33:BF64" si="27">IF(BE33="",BD33,BE33)</f>
        <v>1</v>
      </c>
      <c r="BG33">
        <v>1</v>
      </c>
      <c r="BH33">
        <v>1</v>
      </c>
      <c r="BI33">
        <f t="shared" ref="BI33:BI64" si="28">IF(BH33=1,0,1)</f>
        <v>0</v>
      </c>
      <c r="BJ33" t="s">
        <v>453</v>
      </c>
      <c r="BK33" t="s">
        <v>149</v>
      </c>
      <c r="BL33" s="1">
        <v>1.9444444444444442E-3</v>
      </c>
      <c r="BN33" s="5" t="s">
        <v>1041</v>
      </c>
      <c r="BP33" s="11" t="b">
        <f t="shared" ca="1" si="20"/>
        <v>0</v>
      </c>
      <c r="BQ33" s="11" t="b">
        <f t="shared" ca="1" si="20"/>
        <v>0</v>
      </c>
      <c r="BR33" s="11" t="b">
        <f t="shared" ca="1" si="20"/>
        <v>0</v>
      </c>
      <c r="BS33" s="11" t="b">
        <f t="shared" ca="1" si="20"/>
        <v>0</v>
      </c>
      <c r="BT33" s="11" t="b">
        <f t="shared" ca="1" si="20"/>
        <v>0</v>
      </c>
      <c r="BU33" s="11" t="b">
        <f t="shared" ca="1" si="20"/>
        <v>0</v>
      </c>
      <c r="BX33" s="11" t="b">
        <f t="shared" ref="BX33:BX64" ca="1" si="29">ISNUMBER(SEARCH($BX$2,BV33))</f>
        <v>0</v>
      </c>
      <c r="BY33" s="11" t="b">
        <f t="shared" si="14"/>
        <v>0</v>
      </c>
      <c r="BZ33" s="11" t="b">
        <f t="shared" ca="1" si="21"/>
        <v>0</v>
      </c>
      <c r="CA33" s="11" t="b">
        <f t="shared" ca="1" si="21"/>
        <v>0</v>
      </c>
      <c r="CB33" s="11" t="b">
        <f t="shared" ca="1" si="21"/>
        <v>0</v>
      </c>
      <c r="CC33" s="11" t="b">
        <f t="shared" ca="1" si="21"/>
        <v>0</v>
      </c>
      <c r="CD33" s="11" t="b">
        <f t="shared" ca="1" si="21"/>
        <v>0</v>
      </c>
      <c r="CE33" s="11" t="b">
        <f t="shared" ca="1" si="21"/>
        <v>0</v>
      </c>
      <c r="CF33" s="11" t="b">
        <f t="shared" ca="1" si="21"/>
        <v>0</v>
      </c>
      <c r="CG33" s="11" t="b">
        <f t="shared" ca="1" si="21"/>
        <v>0</v>
      </c>
      <c r="CH33" s="11" t="b">
        <f t="shared" ca="1" si="21"/>
        <v>0</v>
      </c>
      <c r="CI33" s="11" t="b">
        <f t="shared" ca="1" si="21"/>
        <v>0</v>
      </c>
      <c r="CJ33" s="11" t="b">
        <f t="shared" ca="1" si="21"/>
        <v>0</v>
      </c>
      <c r="CK33" s="11" t="b">
        <f t="shared" ca="1" si="21"/>
        <v>0</v>
      </c>
      <c r="CL33" s="11" t="b">
        <f t="shared" ca="1" si="21"/>
        <v>0</v>
      </c>
      <c r="CM33" s="11" t="b">
        <f t="shared" ca="1" si="21"/>
        <v>0</v>
      </c>
      <c r="CN33" s="11" t="b">
        <f t="shared" ca="1" si="15"/>
        <v>0</v>
      </c>
      <c r="CO33" s="11" t="b">
        <f t="shared" ref="CO33:CO64" ca="1" si="30">ISNUMBER(SEARCH($CO$2,$BW33))</f>
        <v>0</v>
      </c>
    </row>
    <row r="34" spans="1:94">
      <c r="A34" t="s">
        <v>617</v>
      </c>
      <c r="B34" t="s">
        <v>618</v>
      </c>
      <c r="C34" t="s">
        <v>562</v>
      </c>
      <c r="D34" t="s">
        <v>54</v>
      </c>
      <c r="E34" t="s">
        <v>82</v>
      </c>
      <c r="F34" t="s">
        <v>116</v>
      </c>
      <c r="G34" t="s">
        <v>57</v>
      </c>
      <c r="H34" t="s">
        <v>58</v>
      </c>
      <c r="I34" t="str">
        <f t="shared" si="22"/>
        <v>Portugal</v>
      </c>
      <c r="J34" t="s">
        <v>59</v>
      </c>
      <c r="K34" t="s">
        <v>60</v>
      </c>
      <c r="L34">
        <v>0</v>
      </c>
      <c r="M34">
        <v>3</v>
      </c>
      <c r="N34">
        <v>0</v>
      </c>
      <c r="O34">
        <v>2</v>
      </c>
      <c r="P34">
        <v>0</v>
      </c>
      <c r="Q34">
        <v>3</v>
      </c>
      <c r="R34">
        <v>2</v>
      </c>
      <c r="S34">
        <v>0</v>
      </c>
      <c r="U34">
        <v>5</v>
      </c>
      <c r="V34">
        <v>2</v>
      </c>
      <c r="W34">
        <v>5</v>
      </c>
      <c r="X34">
        <v>6</v>
      </c>
      <c r="Y34">
        <v>6</v>
      </c>
      <c r="Z34">
        <v>5</v>
      </c>
      <c r="AA34">
        <v>6</v>
      </c>
      <c r="AB34">
        <v>2</v>
      </c>
      <c r="AC34">
        <v>4</v>
      </c>
      <c r="AD34">
        <v>2</v>
      </c>
      <c r="AE34" s="48">
        <f t="shared" si="13"/>
        <v>4.25</v>
      </c>
      <c r="AF34" s="35">
        <v>0</v>
      </c>
      <c r="AG34">
        <v>5</v>
      </c>
      <c r="AH34">
        <v>2</v>
      </c>
      <c r="AI34">
        <v>1</v>
      </c>
      <c r="AJ34">
        <v>6</v>
      </c>
      <c r="AK34">
        <v>1</v>
      </c>
      <c r="AL34">
        <v>5</v>
      </c>
      <c r="AM34">
        <v>4</v>
      </c>
      <c r="AN34" s="48">
        <f t="shared" si="11"/>
        <v>3</v>
      </c>
      <c r="AO34">
        <v>0</v>
      </c>
      <c r="AP34">
        <v>0</v>
      </c>
      <c r="AQ34">
        <v>0</v>
      </c>
      <c r="AR34">
        <v>0</v>
      </c>
      <c r="AS34">
        <v>1</v>
      </c>
      <c r="AT34">
        <v>6</v>
      </c>
      <c r="AU34" s="48">
        <f t="shared" si="12"/>
        <v>0.2</v>
      </c>
      <c r="AV34">
        <v>0</v>
      </c>
      <c r="AW34">
        <f t="shared" si="23"/>
        <v>3</v>
      </c>
      <c r="AX34">
        <f t="shared" si="24"/>
        <v>0</v>
      </c>
      <c r="AY34">
        <f t="shared" si="25"/>
        <v>4.25</v>
      </c>
      <c r="AZ34">
        <f t="shared" si="26"/>
        <v>1</v>
      </c>
      <c r="BA34" t="s">
        <v>297</v>
      </c>
      <c r="BB34" t="s">
        <v>619</v>
      </c>
      <c r="BC34" t="s">
        <v>620</v>
      </c>
      <c r="BD34">
        <v>0</v>
      </c>
      <c r="BE34">
        <v>0</v>
      </c>
      <c r="BF34">
        <f t="shared" si="27"/>
        <v>0</v>
      </c>
      <c r="BG34">
        <v>2</v>
      </c>
      <c r="BH34">
        <v>5</v>
      </c>
      <c r="BI34">
        <f t="shared" si="28"/>
        <v>1</v>
      </c>
      <c r="BJ34" t="s">
        <v>621</v>
      </c>
      <c r="BK34" t="s">
        <v>622</v>
      </c>
      <c r="BL34" s="1">
        <v>5.3356481481481484E-3</v>
      </c>
      <c r="BM34" t="s">
        <v>623</v>
      </c>
      <c r="BN34" s="5" t="s">
        <v>736</v>
      </c>
      <c r="BO34" s="5" t="s">
        <v>1154</v>
      </c>
      <c r="BP34" s="11" t="b">
        <f t="shared" ca="1" si="20"/>
        <v>0</v>
      </c>
      <c r="BQ34" s="11" t="b">
        <f t="shared" ca="1" si="20"/>
        <v>0</v>
      </c>
      <c r="BR34" s="11" t="b">
        <f t="shared" ca="1" si="20"/>
        <v>0</v>
      </c>
      <c r="BS34" s="11" t="b">
        <f t="shared" ca="1" si="20"/>
        <v>0</v>
      </c>
      <c r="BT34" s="11" t="b">
        <f t="shared" ca="1" si="20"/>
        <v>0</v>
      </c>
      <c r="BU34" s="11" t="b">
        <f t="shared" ca="1" si="20"/>
        <v>0</v>
      </c>
      <c r="BV34" s="5" t="s">
        <v>1066</v>
      </c>
      <c r="BX34" s="11" t="b">
        <f t="shared" ca="1" si="29"/>
        <v>1</v>
      </c>
      <c r="BY34" s="11" t="b">
        <f t="shared" si="14"/>
        <v>0</v>
      </c>
      <c r="BZ34" s="11" t="b">
        <f t="shared" ca="1" si="21"/>
        <v>0</v>
      </c>
      <c r="CA34" s="11" t="b">
        <f t="shared" ca="1" si="21"/>
        <v>0</v>
      </c>
      <c r="CB34" s="11" t="b">
        <f t="shared" ca="1" si="21"/>
        <v>0</v>
      </c>
      <c r="CC34" s="11" t="b">
        <f t="shared" ca="1" si="21"/>
        <v>0</v>
      </c>
      <c r="CD34" s="11" t="b">
        <f t="shared" ca="1" si="21"/>
        <v>0</v>
      </c>
      <c r="CE34" s="11" t="b">
        <f t="shared" ca="1" si="21"/>
        <v>0</v>
      </c>
      <c r="CF34" s="11" t="b">
        <f t="shared" ca="1" si="21"/>
        <v>1</v>
      </c>
      <c r="CG34" s="11" t="b">
        <f t="shared" ca="1" si="21"/>
        <v>0</v>
      </c>
      <c r="CH34" s="11" t="b">
        <f t="shared" ca="1" si="21"/>
        <v>0</v>
      </c>
      <c r="CI34" s="11" t="b">
        <f t="shared" ca="1" si="21"/>
        <v>0</v>
      </c>
      <c r="CJ34" s="11" t="b">
        <f t="shared" ca="1" si="21"/>
        <v>0</v>
      </c>
      <c r="CK34" s="11" t="b">
        <f t="shared" ca="1" si="21"/>
        <v>0</v>
      </c>
      <c r="CL34" s="11" t="b">
        <f t="shared" ca="1" si="21"/>
        <v>0</v>
      </c>
      <c r="CM34" s="11" t="b">
        <f t="shared" ca="1" si="21"/>
        <v>0</v>
      </c>
      <c r="CN34" s="11" t="b">
        <f t="shared" ca="1" si="15"/>
        <v>0</v>
      </c>
      <c r="CO34" s="11" t="b">
        <f t="shared" ca="1" si="30"/>
        <v>0</v>
      </c>
      <c r="CP34" t="s">
        <v>624</v>
      </c>
    </row>
    <row r="35" spans="1:94">
      <c r="A35" t="s">
        <v>625</v>
      </c>
      <c r="B35" t="s">
        <v>626</v>
      </c>
      <c r="C35" t="s">
        <v>562</v>
      </c>
      <c r="D35" t="s">
        <v>70</v>
      </c>
      <c r="E35" t="s">
        <v>71</v>
      </c>
      <c r="F35" t="s">
        <v>56</v>
      </c>
      <c r="G35" t="s">
        <v>96</v>
      </c>
      <c r="H35" t="s">
        <v>58</v>
      </c>
      <c r="I35" t="str">
        <f t="shared" si="22"/>
        <v>Portugal</v>
      </c>
      <c r="J35" t="s">
        <v>59</v>
      </c>
      <c r="K35" t="s">
        <v>60</v>
      </c>
      <c r="L35">
        <v>1</v>
      </c>
      <c r="M35">
        <v>5</v>
      </c>
      <c r="N35">
        <v>4</v>
      </c>
      <c r="O35">
        <v>3</v>
      </c>
      <c r="P35">
        <v>5</v>
      </c>
      <c r="Q35">
        <v>5</v>
      </c>
      <c r="R35">
        <v>2</v>
      </c>
      <c r="S35">
        <v>0</v>
      </c>
      <c r="U35">
        <v>5</v>
      </c>
      <c r="V35">
        <v>4</v>
      </c>
      <c r="W35">
        <v>5</v>
      </c>
      <c r="X35">
        <v>4</v>
      </c>
      <c r="Y35">
        <v>6</v>
      </c>
      <c r="Z35">
        <v>1</v>
      </c>
      <c r="AA35">
        <v>3</v>
      </c>
      <c r="AB35">
        <v>1</v>
      </c>
      <c r="AC35">
        <v>6</v>
      </c>
      <c r="AD35">
        <v>0</v>
      </c>
      <c r="AE35" s="48">
        <f t="shared" si="13"/>
        <v>3</v>
      </c>
      <c r="AF35" s="35">
        <v>5</v>
      </c>
      <c r="AG35">
        <v>6</v>
      </c>
      <c r="AH35">
        <v>4</v>
      </c>
      <c r="AI35">
        <v>4</v>
      </c>
      <c r="AJ35">
        <v>5</v>
      </c>
      <c r="AK35">
        <v>6</v>
      </c>
      <c r="AL35">
        <v>0</v>
      </c>
      <c r="AM35">
        <v>0</v>
      </c>
      <c r="AN35" s="48">
        <f t="shared" si="11"/>
        <v>3.75</v>
      </c>
      <c r="AO35">
        <v>6</v>
      </c>
      <c r="AP35">
        <v>6</v>
      </c>
      <c r="AQ35">
        <v>6</v>
      </c>
      <c r="AR35">
        <v>6</v>
      </c>
      <c r="AS35">
        <v>6</v>
      </c>
      <c r="AT35">
        <v>6</v>
      </c>
      <c r="AU35" s="48">
        <f t="shared" si="12"/>
        <v>6</v>
      </c>
      <c r="AV35">
        <v>0</v>
      </c>
      <c r="AW35">
        <f t="shared" si="23"/>
        <v>3.75</v>
      </c>
      <c r="AX35">
        <f t="shared" si="24"/>
        <v>1</v>
      </c>
      <c r="AY35">
        <f t="shared" si="25"/>
        <v>3</v>
      </c>
      <c r="AZ35">
        <f t="shared" si="26"/>
        <v>0</v>
      </c>
      <c r="BA35" t="s">
        <v>61</v>
      </c>
      <c r="BB35" t="s">
        <v>627</v>
      </c>
      <c r="BC35" t="s">
        <v>628</v>
      </c>
      <c r="BD35">
        <v>2</v>
      </c>
      <c r="BF35">
        <f t="shared" si="27"/>
        <v>2</v>
      </c>
      <c r="BG35">
        <v>2</v>
      </c>
      <c r="BH35">
        <v>5</v>
      </c>
      <c r="BI35">
        <f t="shared" si="28"/>
        <v>1</v>
      </c>
      <c r="BJ35" t="s">
        <v>629</v>
      </c>
      <c r="BK35" t="s">
        <v>630</v>
      </c>
      <c r="BL35" s="1">
        <v>1.1087962962962964E-2</v>
      </c>
      <c r="BM35" t="s">
        <v>631</v>
      </c>
      <c r="BN35" s="5" t="s">
        <v>1042</v>
      </c>
      <c r="BP35" s="11" t="b">
        <f t="shared" ca="1" si="20"/>
        <v>0</v>
      </c>
      <c r="BQ35" s="11" t="b">
        <f t="shared" ca="1" si="20"/>
        <v>0</v>
      </c>
      <c r="BR35" s="11" t="b">
        <f t="shared" ca="1" si="20"/>
        <v>0</v>
      </c>
      <c r="BS35" s="11" t="b">
        <f t="shared" ca="1" si="20"/>
        <v>0</v>
      </c>
      <c r="BT35" s="11" t="b">
        <f t="shared" ca="1" si="20"/>
        <v>0</v>
      </c>
      <c r="BU35" s="11" t="b">
        <f t="shared" ca="1" si="20"/>
        <v>0</v>
      </c>
      <c r="BV35" s="5" t="s">
        <v>1047</v>
      </c>
      <c r="BW35" s="5" t="s">
        <v>1072</v>
      </c>
      <c r="BX35" s="11" t="b">
        <f t="shared" ca="1" si="29"/>
        <v>0</v>
      </c>
      <c r="BY35" s="11" t="b">
        <f t="shared" si="14"/>
        <v>0</v>
      </c>
      <c r="BZ35" s="11" t="b">
        <f t="shared" ca="1" si="21"/>
        <v>1</v>
      </c>
      <c r="CA35" s="11" t="b">
        <f t="shared" ca="1" si="21"/>
        <v>0</v>
      </c>
      <c r="CB35" s="11" t="b">
        <f t="shared" ca="1" si="21"/>
        <v>0</v>
      </c>
      <c r="CC35" s="11" t="b">
        <f t="shared" ca="1" si="21"/>
        <v>0</v>
      </c>
      <c r="CD35" s="11" t="b">
        <f t="shared" ca="1" si="21"/>
        <v>0</v>
      </c>
      <c r="CE35" s="11" t="b">
        <f t="shared" ca="1" si="21"/>
        <v>0</v>
      </c>
      <c r="CF35" s="11" t="b">
        <f t="shared" ca="1" si="21"/>
        <v>0</v>
      </c>
      <c r="CG35" s="11" t="b">
        <f t="shared" ca="1" si="21"/>
        <v>0</v>
      </c>
      <c r="CH35" s="11" t="b">
        <f t="shared" ca="1" si="21"/>
        <v>0</v>
      </c>
      <c r="CI35" s="11" t="b">
        <f t="shared" ca="1" si="21"/>
        <v>0</v>
      </c>
      <c r="CJ35" s="11" t="b">
        <f t="shared" ca="1" si="21"/>
        <v>0</v>
      </c>
      <c r="CK35" s="11" t="b">
        <f t="shared" ca="1" si="21"/>
        <v>0</v>
      </c>
      <c r="CL35" s="11" t="b">
        <f t="shared" ca="1" si="21"/>
        <v>0</v>
      </c>
      <c r="CM35" s="11" t="b">
        <f t="shared" ca="1" si="21"/>
        <v>0</v>
      </c>
      <c r="CN35" s="11" t="b">
        <f t="shared" ca="1" si="15"/>
        <v>0</v>
      </c>
      <c r="CO35" s="11" t="b">
        <f t="shared" ca="1" si="30"/>
        <v>0</v>
      </c>
    </row>
    <row r="36" spans="1:94">
      <c r="A36" t="s">
        <v>638</v>
      </c>
      <c r="B36" t="s">
        <v>639</v>
      </c>
      <c r="C36" t="s">
        <v>562</v>
      </c>
      <c r="D36" t="s">
        <v>54</v>
      </c>
      <c r="E36" t="s">
        <v>71</v>
      </c>
      <c r="F36" t="s">
        <v>56</v>
      </c>
      <c r="G36" t="s">
        <v>96</v>
      </c>
      <c r="H36" t="s">
        <v>640</v>
      </c>
      <c r="I36" t="str">
        <f t="shared" si="22"/>
        <v>Latvia</v>
      </c>
      <c r="J36" t="s">
        <v>74</v>
      </c>
      <c r="K36" t="s">
        <v>60</v>
      </c>
      <c r="L36">
        <v>1</v>
      </c>
      <c r="M36">
        <v>2</v>
      </c>
      <c r="N36">
        <v>4</v>
      </c>
      <c r="O36">
        <v>2</v>
      </c>
      <c r="P36">
        <v>4</v>
      </c>
      <c r="Q36">
        <v>4</v>
      </c>
      <c r="R36">
        <v>3</v>
      </c>
      <c r="S36">
        <v>0</v>
      </c>
      <c r="U36">
        <v>4</v>
      </c>
      <c r="V36">
        <v>0</v>
      </c>
      <c r="W36">
        <v>1</v>
      </c>
      <c r="X36">
        <v>2</v>
      </c>
      <c r="Y36">
        <v>4</v>
      </c>
      <c r="Z36">
        <v>4</v>
      </c>
      <c r="AA36">
        <v>5</v>
      </c>
      <c r="AB36">
        <v>2</v>
      </c>
      <c r="AC36">
        <v>5</v>
      </c>
      <c r="AD36">
        <v>1</v>
      </c>
      <c r="AE36" s="48">
        <f t="shared" si="13"/>
        <v>2.375</v>
      </c>
      <c r="AF36" s="35">
        <v>0</v>
      </c>
      <c r="AG36">
        <v>0</v>
      </c>
      <c r="AH36">
        <v>0</v>
      </c>
      <c r="AI36">
        <v>0</v>
      </c>
      <c r="AJ36">
        <v>4</v>
      </c>
      <c r="AK36">
        <v>0</v>
      </c>
      <c r="AL36">
        <v>2</v>
      </c>
      <c r="AM36">
        <v>0</v>
      </c>
      <c r="AN36" s="48">
        <f t="shared" si="11"/>
        <v>0.75</v>
      </c>
      <c r="AO36">
        <v>0</v>
      </c>
      <c r="AP36">
        <v>0</v>
      </c>
      <c r="AQ36">
        <v>0</v>
      </c>
      <c r="AR36">
        <v>0</v>
      </c>
      <c r="AS36">
        <v>0</v>
      </c>
      <c r="AT36">
        <v>6</v>
      </c>
      <c r="AU36" s="48">
        <f t="shared" si="12"/>
        <v>0</v>
      </c>
      <c r="AV36">
        <v>1</v>
      </c>
      <c r="AW36">
        <f t="shared" si="23"/>
        <v>0.75</v>
      </c>
      <c r="AX36">
        <f t="shared" si="24"/>
        <v>0</v>
      </c>
      <c r="AY36">
        <f t="shared" si="25"/>
        <v>2.375</v>
      </c>
      <c r="AZ36">
        <f t="shared" si="26"/>
        <v>0</v>
      </c>
      <c r="BA36" t="s">
        <v>341</v>
      </c>
      <c r="BB36" t="s">
        <v>110</v>
      </c>
      <c r="BC36" t="s">
        <v>641</v>
      </c>
      <c r="BD36">
        <v>0</v>
      </c>
      <c r="BE36">
        <v>1</v>
      </c>
      <c r="BF36">
        <f t="shared" si="27"/>
        <v>1</v>
      </c>
      <c r="BG36">
        <v>1</v>
      </c>
      <c r="BH36">
        <v>5</v>
      </c>
      <c r="BI36">
        <f t="shared" si="28"/>
        <v>1</v>
      </c>
      <c r="BJ36" t="s">
        <v>307</v>
      </c>
      <c r="BK36" t="s">
        <v>308</v>
      </c>
      <c r="BL36" s="1">
        <v>5.4629629629629637E-3</v>
      </c>
      <c r="BM36" t="s">
        <v>642</v>
      </c>
      <c r="BN36" s="5" t="s">
        <v>1042</v>
      </c>
      <c r="BP36" s="11" t="b">
        <f t="shared" ca="1" si="20"/>
        <v>0</v>
      </c>
      <c r="BQ36" s="11" t="b">
        <f t="shared" ca="1" si="20"/>
        <v>0</v>
      </c>
      <c r="BR36" s="11" t="b">
        <f t="shared" ca="1" si="20"/>
        <v>0</v>
      </c>
      <c r="BS36" s="11" t="b">
        <f t="shared" ca="1" si="20"/>
        <v>0</v>
      </c>
      <c r="BT36" s="11" t="b">
        <f t="shared" ca="1" si="20"/>
        <v>0</v>
      </c>
      <c r="BU36" s="11" t="b">
        <f t="shared" ca="1" si="20"/>
        <v>0</v>
      </c>
      <c r="BV36" s="5" t="s">
        <v>1047</v>
      </c>
      <c r="BW36" s="5" t="s">
        <v>1073</v>
      </c>
      <c r="BX36" s="11" t="b">
        <f t="shared" ca="1" si="29"/>
        <v>0</v>
      </c>
      <c r="BY36" s="11" t="b">
        <f t="shared" ref="BY36:BY67" si="31">ISNUMBER(SEARCH("NLU",BV36))</f>
        <v>0</v>
      </c>
      <c r="BZ36" s="11" t="b">
        <f t="shared" ca="1" si="21"/>
        <v>1</v>
      </c>
      <c r="CA36" s="11" t="b">
        <f t="shared" ca="1" si="21"/>
        <v>0</v>
      </c>
      <c r="CB36" s="11" t="b">
        <f t="shared" ca="1" si="21"/>
        <v>0</v>
      </c>
      <c r="CC36" s="11" t="b">
        <f t="shared" ca="1" si="21"/>
        <v>0</v>
      </c>
      <c r="CD36" s="11" t="b">
        <f t="shared" ca="1" si="21"/>
        <v>0</v>
      </c>
      <c r="CE36" s="11" t="b">
        <f t="shared" ca="1" si="21"/>
        <v>0</v>
      </c>
      <c r="CF36" s="11" t="b">
        <f t="shared" ca="1" si="21"/>
        <v>0</v>
      </c>
      <c r="CG36" s="11" t="b">
        <f t="shared" ca="1" si="21"/>
        <v>0</v>
      </c>
      <c r="CH36" s="11" t="b">
        <f t="shared" ca="1" si="21"/>
        <v>0</v>
      </c>
      <c r="CI36" s="11" t="b">
        <f t="shared" ca="1" si="21"/>
        <v>0</v>
      </c>
      <c r="CJ36" s="11" t="b">
        <f t="shared" ca="1" si="21"/>
        <v>0</v>
      </c>
      <c r="CK36" s="11" t="b">
        <f t="shared" ca="1" si="21"/>
        <v>0</v>
      </c>
      <c r="CL36" s="11" t="b">
        <f t="shared" ca="1" si="21"/>
        <v>0</v>
      </c>
      <c r="CM36" s="11" t="b">
        <f t="shared" ca="1" si="21"/>
        <v>0</v>
      </c>
      <c r="CN36" s="11" t="b">
        <f t="shared" ref="CN36:CN67" ca="1" si="32">ISNUMBER(SEARCH($CN$2,BW36))</f>
        <v>1</v>
      </c>
      <c r="CO36" s="11" t="b">
        <f t="shared" ca="1" si="30"/>
        <v>0</v>
      </c>
    </row>
    <row r="37" spans="1:94">
      <c r="A37" t="s">
        <v>643</v>
      </c>
      <c r="B37" t="s">
        <v>644</v>
      </c>
      <c r="C37" t="s">
        <v>562</v>
      </c>
      <c r="D37" t="s">
        <v>54</v>
      </c>
      <c r="E37" t="s">
        <v>55</v>
      </c>
      <c r="F37" t="s">
        <v>56</v>
      </c>
      <c r="G37" t="s">
        <v>96</v>
      </c>
      <c r="H37" t="s">
        <v>383</v>
      </c>
      <c r="I37" t="str">
        <f t="shared" si="22"/>
        <v>Belgium</v>
      </c>
      <c r="J37" t="s">
        <v>74</v>
      </c>
      <c r="K37" t="s">
        <v>60</v>
      </c>
      <c r="L37">
        <v>5</v>
      </c>
      <c r="M37">
        <v>1</v>
      </c>
      <c r="N37">
        <v>5</v>
      </c>
      <c r="O37">
        <v>1</v>
      </c>
      <c r="P37">
        <v>4</v>
      </c>
      <c r="Q37">
        <v>4</v>
      </c>
      <c r="R37">
        <v>5</v>
      </c>
      <c r="S37">
        <v>0</v>
      </c>
      <c r="U37">
        <v>4</v>
      </c>
      <c r="V37">
        <v>5</v>
      </c>
      <c r="W37">
        <v>5</v>
      </c>
      <c r="X37">
        <v>5</v>
      </c>
      <c r="Y37">
        <v>6</v>
      </c>
      <c r="Z37">
        <v>5</v>
      </c>
      <c r="AA37">
        <v>6</v>
      </c>
      <c r="AB37">
        <v>5</v>
      </c>
      <c r="AC37">
        <v>1</v>
      </c>
      <c r="AD37">
        <v>5</v>
      </c>
      <c r="AE37" s="48">
        <f t="shared" si="13"/>
        <v>5.25</v>
      </c>
      <c r="AF37" s="35">
        <v>4</v>
      </c>
      <c r="AG37">
        <v>5</v>
      </c>
      <c r="AH37">
        <v>5</v>
      </c>
      <c r="AI37">
        <v>3</v>
      </c>
      <c r="AJ37">
        <v>5</v>
      </c>
      <c r="AK37">
        <v>5</v>
      </c>
      <c r="AL37">
        <v>4</v>
      </c>
      <c r="AM37">
        <v>3</v>
      </c>
      <c r="AN37" s="48">
        <f t="shared" si="11"/>
        <v>4.25</v>
      </c>
      <c r="AO37">
        <v>4</v>
      </c>
      <c r="AP37">
        <v>4</v>
      </c>
      <c r="AQ37">
        <v>4</v>
      </c>
      <c r="AR37">
        <v>4</v>
      </c>
      <c r="AS37">
        <v>4</v>
      </c>
      <c r="AT37">
        <v>6</v>
      </c>
      <c r="AU37" s="48">
        <f t="shared" si="12"/>
        <v>4</v>
      </c>
      <c r="AV37">
        <v>1</v>
      </c>
      <c r="AW37">
        <f t="shared" si="23"/>
        <v>4.25</v>
      </c>
      <c r="AX37">
        <f t="shared" si="24"/>
        <v>1</v>
      </c>
      <c r="AY37">
        <f t="shared" si="25"/>
        <v>5.25</v>
      </c>
      <c r="AZ37">
        <f t="shared" si="26"/>
        <v>1</v>
      </c>
      <c r="BA37" t="s">
        <v>282</v>
      </c>
      <c r="BB37" t="s">
        <v>645</v>
      </c>
      <c r="BC37" t="s">
        <v>646</v>
      </c>
      <c r="BD37">
        <v>2</v>
      </c>
      <c r="BF37">
        <f t="shared" si="27"/>
        <v>2</v>
      </c>
      <c r="BG37">
        <v>2</v>
      </c>
      <c r="BH37">
        <v>3</v>
      </c>
      <c r="BI37">
        <f t="shared" si="28"/>
        <v>1</v>
      </c>
      <c r="BJ37" t="s">
        <v>647</v>
      </c>
      <c r="BK37" t="s">
        <v>601</v>
      </c>
      <c r="BL37" s="1">
        <v>5.0462962962962961E-3</v>
      </c>
      <c r="BM37" t="s">
        <v>648</v>
      </c>
      <c r="BN37" s="5" t="s">
        <v>1041</v>
      </c>
      <c r="BP37" s="11" t="b">
        <f t="shared" ca="1" si="20"/>
        <v>0</v>
      </c>
      <c r="BQ37" s="11" t="b">
        <f t="shared" ca="1" si="20"/>
        <v>0</v>
      </c>
      <c r="BR37" s="11" t="b">
        <f t="shared" ca="1" si="20"/>
        <v>0</v>
      </c>
      <c r="BS37" s="11" t="b">
        <f t="shared" ca="1" si="20"/>
        <v>0</v>
      </c>
      <c r="BT37" s="11" t="b">
        <f t="shared" ca="1" si="20"/>
        <v>0</v>
      </c>
      <c r="BU37" s="11" t="b">
        <f t="shared" ca="1" si="20"/>
        <v>0</v>
      </c>
      <c r="BX37" s="11" t="b">
        <f t="shared" ca="1" si="29"/>
        <v>0</v>
      </c>
      <c r="BY37" s="11" t="b">
        <f t="shared" si="31"/>
        <v>0</v>
      </c>
      <c r="BZ37" s="11" t="b">
        <f t="shared" ca="1" si="21"/>
        <v>0</v>
      </c>
      <c r="CA37" s="11" t="b">
        <f t="shared" ca="1" si="21"/>
        <v>0</v>
      </c>
      <c r="CB37" s="11" t="b">
        <f t="shared" ca="1" si="21"/>
        <v>0</v>
      </c>
      <c r="CC37" s="11" t="b">
        <f t="shared" ca="1" si="21"/>
        <v>0</v>
      </c>
      <c r="CD37" s="11" t="b">
        <f t="shared" ca="1" si="21"/>
        <v>0</v>
      </c>
      <c r="CE37" s="11" t="b">
        <f t="shared" ca="1" si="21"/>
        <v>0</v>
      </c>
      <c r="CF37" s="11" t="b">
        <f t="shared" ca="1" si="21"/>
        <v>0</v>
      </c>
      <c r="CG37" s="11" t="b">
        <f t="shared" ca="1" si="21"/>
        <v>0</v>
      </c>
      <c r="CH37" s="11" t="b">
        <f t="shared" ca="1" si="21"/>
        <v>0</v>
      </c>
      <c r="CI37" s="11" t="b">
        <f t="shared" ca="1" si="21"/>
        <v>0</v>
      </c>
      <c r="CJ37" s="11" t="b">
        <f t="shared" ca="1" si="21"/>
        <v>0</v>
      </c>
      <c r="CK37" s="11" t="b">
        <f t="shared" ca="1" si="21"/>
        <v>0</v>
      </c>
      <c r="CL37" s="11" t="b">
        <f t="shared" ca="1" si="21"/>
        <v>0</v>
      </c>
      <c r="CM37" s="11" t="b">
        <f t="shared" ca="1" si="21"/>
        <v>0</v>
      </c>
      <c r="CN37" s="11" t="b">
        <f t="shared" ca="1" si="32"/>
        <v>0</v>
      </c>
      <c r="CO37" s="11" t="b">
        <f t="shared" ca="1" si="30"/>
        <v>0</v>
      </c>
    </row>
    <row r="38" spans="1:94">
      <c r="A38" t="s">
        <v>649</v>
      </c>
      <c r="B38" t="s">
        <v>650</v>
      </c>
      <c r="C38" t="s">
        <v>562</v>
      </c>
      <c r="D38" t="s">
        <v>81</v>
      </c>
      <c r="E38" t="s">
        <v>95</v>
      </c>
      <c r="F38" t="s">
        <v>56</v>
      </c>
      <c r="G38" t="s">
        <v>72</v>
      </c>
      <c r="H38" t="s">
        <v>651</v>
      </c>
      <c r="I38" t="str">
        <f t="shared" si="22"/>
        <v>Patras, Greece.</v>
      </c>
      <c r="J38" t="s">
        <v>59</v>
      </c>
      <c r="K38" t="s">
        <v>60</v>
      </c>
      <c r="L38">
        <v>3</v>
      </c>
      <c r="M38">
        <v>2</v>
      </c>
      <c r="N38">
        <v>3</v>
      </c>
      <c r="O38">
        <v>2</v>
      </c>
      <c r="P38">
        <v>5</v>
      </c>
      <c r="Q38">
        <v>4</v>
      </c>
      <c r="R38">
        <v>5</v>
      </c>
      <c r="S38">
        <v>0</v>
      </c>
      <c r="U38">
        <v>4</v>
      </c>
      <c r="V38">
        <v>6</v>
      </c>
      <c r="W38">
        <v>6</v>
      </c>
      <c r="X38">
        <v>6</v>
      </c>
      <c r="Y38">
        <v>6</v>
      </c>
      <c r="Z38">
        <v>6</v>
      </c>
      <c r="AA38">
        <v>6</v>
      </c>
      <c r="AB38">
        <v>4</v>
      </c>
      <c r="AC38">
        <v>0</v>
      </c>
      <c r="AD38">
        <v>6</v>
      </c>
      <c r="AE38" s="48">
        <f t="shared" si="13"/>
        <v>5.75</v>
      </c>
      <c r="AF38" s="35">
        <v>6</v>
      </c>
      <c r="AG38">
        <v>4</v>
      </c>
      <c r="AH38">
        <v>6</v>
      </c>
      <c r="AI38">
        <v>6</v>
      </c>
      <c r="AJ38">
        <v>6</v>
      </c>
      <c r="AK38">
        <v>6</v>
      </c>
      <c r="AL38">
        <v>5</v>
      </c>
      <c r="AM38">
        <v>4</v>
      </c>
      <c r="AN38" s="48">
        <f t="shared" si="11"/>
        <v>5.375</v>
      </c>
      <c r="AO38">
        <v>6</v>
      </c>
      <c r="AP38">
        <v>6</v>
      </c>
      <c r="AQ38">
        <v>6</v>
      </c>
      <c r="AR38">
        <v>6</v>
      </c>
      <c r="AS38">
        <v>6</v>
      </c>
      <c r="AT38">
        <v>6</v>
      </c>
      <c r="AU38" s="48">
        <f t="shared" si="12"/>
        <v>6</v>
      </c>
      <c r="AV38">
        <v>3</v>
      </c>
      <c r="AW38">
        <f t="shared" si="23"/>
        <v>5.375</v>
      </c>
      <c r="AX38">
        <f t="shared" si="24"/>
        <v>1</v>
      </c>
      <c r="AY38">
        <f t="shared" si="25"/>
        <v>5.75</v>
      </c>
      <c r="AZ38">
        <f t="shared" si="26"/>
        <v>1</v>
      </c>
      <c r="BA38" t="s">
        <v>61</v>
      </c>
      <c r="BB38" t="s">
        <v>652</v>
      </c>
      <c r="BC38" t="s">
        <v>653</v>
      </c>
      <c r="BD38">
        <v>2</v>
      </c>
      <c r="BF38">
        <f t="shared" si="27"/>
        <v>2</v>
      </c>
      <c r="BG38">
        <v>1</v>
      </c>
      <c r="BH38">
        <v>2</v>
      </c>
      <c r="BI38">
        <f t="shared" si="28"/>
        <v>1</v>
      </c>
      <c r="BJ38" t="s">
        <v>181</v>
      </c>
      <c r="BK38" t="s">
        <v>65</v>
      </c>
      <c r="BL38" s="1">
        <v>8.6921296296296312E-3</v>
      </c>
      <c r="BM38" t="s">
        <v>654</v>
      </c>
      <c r="BN38" s="5" t="s">
        <v>736</v>
      </c>
      <c r="BO38" s="5" t="s">
        <v>1151</v>
      </c>
      <c r="BP38" s="11" t="b">
        <f t="shared" ca="1" si="20"/>
        <v>0</v>
      </c>
      <c r="BQ38" s="11" t="b">
        <f t="shared" ca="1" si="20"/>
        <v>1</v>
      </c>
      <c r="BR38" s="11" t="b">
        <f t="shared" ca="1" si="20"/>
        <v>0</v>
      </c>
      <c r="BS38" s="11" t="b">
        <f t="shared" ca="1" si="20"/>
        <v>0</v>
      </c>
      <c r="BT38" s="11" t="b">
        <f t="shared" ca="1" si="20"/>
        <v>0</v>
      </c>
      <c r="BU38" s="11" t="b">
        <f t="shared" ca="1" si="20"/>
        <v>0</v>
      </c>
      <c r="BX38" s="11" t="b">
        <f t="shared" ca="1" si="29"/>
        <v>0</v>
      </c>
      <c r="BY38" s="11" t="b">
        <f t="shared" si="31"/>
        <v>0</v>
      </c>
      <c r="BZ38" s="11" t="b">
        <f t="shared" ca="1" si="21"/>
        <v>0</v>
      </c>
      <c r="CA38" s="11" t="b">
        <f t="shared" ca="1" si="21"/>
        <v>0</v>
      </c>
      <c r="CB38" s="11" t="b">
        <f t="shared" ca="1" si="21"/>
        <v>0</v>
      </c>
      <c r="CC38" s="11" t="b">
        <f t="shared" ca="1" si="21"/>
        <v>0</v>
      </c>
      <c r="CD38" s="11" t="b">
        <f t="shared" ca="1" si="21"/>
        <v>0</v>
      </c>
      <c r="CE38" s="11" t="b">
        <f t="shared" ca="1" si="21"/>
        <v>0</v>
      </c>
      <c r="CF38" s="11" t="b">
        <f t="shared" ca="1" si="21"/>
        <v>0</v>
      </c>
      <c r="CG38" s="11" t="b">
        <f t="shared" ca="1" si="21"/>
        <v>0</v>
      </c>
      <c r="CH38" s="11" t="b">
        <f t="shared" ca="1" si="21"/>
        <v>0</v>
      </c>
      <c r="CI38" s="11" t="b">
        <f t="shared" ca="1" si="21"/>
        <v>0</v>
      </c>
      <c r="CJ38" s="11" t="b">
        <f t="shared" ca="1" si="21"/>
        <v>0</v>
      </c>
      <c r="CK38" s="11" t="b">
        <f t="shared" ca="1" si="21"/>
        <v>0</v>
      </c>
      <c r="CL38" s="11" t="b">
        <f t="shared" ca="1" si="21"/>
        <v>0</v>
      </c>
      <c r="CM38" s="11" t="b">
        <f t="shared" ca="1" si="21"/>
        <v>0</v>
      </c>
      <c r="CN38" s="11" t="b">
        <f t="shared" ca="1" si="32"/>
        <v>0</v>
      </c>
      <c r="CO38" s="11" t="b">
        <f t="shared" ca="1" si="30"/>
        <v>0</v>
      </c>
      <c r="CP38" t="s">
        <v>655</v>
      </c>
    </row>
    <row r="39" spans="1:94">
      <c r="A39" t="s">
        <v>656</v>
      </c>
      <c r="B39" t="s">
        <v>657</v>
      </c>
      <c r="C39" t="s">
        <v>562</v>
      </c>
      <c r="D39" t="s">
        <v>54</v>
      </c>
      <c r="E39" t="s">
        <v>71</v>
      </c>
      <c r="F39" t="s">
        <v>83</v>
      </c>
      <c r="G39" t="s">
        <v>96</v>
      </c>
      <c r="H39" t="s">
        <v>658</v>
      </c>
      <c r="I39" t="str">
        <f t="shared" si="22"/>
        <v>Bulgaria</v>
      </c>
      <c r="J39" t="s">
        <v>74</v>
      </c>
      <c r="K39" t="s">
        <v>444</v>
      </c>
      <c r="L39">
        <v>3</v>
      </c>
      <c r="M39">
        <v>3</v>
      </c>
      <c r="N39">
        <v>4</v>
      </c>
      <c r="O39">
        <v>3</v>
      </c>
      <c r="P39">
        <v>4</v>
      </c>
      <c r="Q39">
        <v>4</v>
      </c>
      <c r="R39">
        <v>1</v>
      </c>
      <c r="S39">
        <v>0</v>
      </c>
      <c r="U39">
        <v>4</v>
      </c>
      <c r="V39">
        <v>2</v>
      </c>
      <c r="W39">
        <v>5</v>
      </c>
      <c r="X39">
        <v>3</v>
      </c>
      <c r="Y39">
        <v>1</v>
      </c>
      <c r="Z39">
        <v>4</v>
      </c>
      <c r="AA39">
        <v>5</v>
      </c>
      <c r="AB39">
        <v>3</v>
      </c>
      <c r="AC39">
        <v>2</v>
      </c>
      <c r="AD39">
        <v>4</v>
      </c>
      <c r="AE39" s="48">
        <f t="shared" si="13"/>
        <v>3.375</v>
      </c>
      <c r="AF39" s="35">
        <v>2</v>
      </c>
      <c r="AG39">
        <v>5</v>
      </c>
      <c r="AH39">
        <v>4</v>
      </c>
      <c r="AI39">
        <v>4</v>
      </c>
      <c r="AJ39">
        <v>6</v>
      </c>
      <c r="AK39">
        <v>5</v>
      </c>
      <c r="AL39">
        <v>4</v>
      </c>
      <c r="AM39">
        <v>1</v>
      </c>
      <c r="AN39" s="48">
        <f t="shared" si="11"/>
        <v>3.875</v>
      </c>
      <c r="AO39">
        <v>5</v>
      </c>
      <c r="AP39">
        <v>6</v>
      </c>
      <c r="AQ39">
        <v>6</v>
      </c>
      <c r="AR39">
        <v>6</v>
      </c>
      <c r="AS39">
        <v>6</v>
      </c>
      <c r="AT39">
        <v>6</v>
      </c>
      <c r="AU39" s="48">
        <f t="shared" si="12"/>
        <v>5.8</v>
      </c>
      <c r="AV39">
        <v>4</v>
      </c>
      <c r="AW39">
        <f t="shared" si="23"/>
        <v>3.875</v>
      </c>
      <c r="AX39">
        <f t="shared" si="24"/>
        <v>1</v>
      </c>
      <c r="AY39">
        <f t="shared" si="25"/>
        <v>3.375</v>
      </c>
      <c r="AZ39">
        <f t="shared" si="26"/>
        <v>1</v>
      </c>
      <c r="BA39" t="s">
        <v>86</v>
      </c>
      <c r="BB39" t="s">
        <v>659</v>
      </c>
      <c r="BC39" t="s">
        <v>660</v>
      </c>
      <c r="BD39">
        <v>2</v>
      </c>
      <c r="BF39">
        <f t="shared" si="27"/>
        <v>2</v>
      </c>
      <c r="BG39">
        <v>1</v>
      </c>
      <c r="BH39">
        <v>3</v>
      </c>
      <c r="BI39">
        <f t="shared" si="28"/>
        <v>1</v>
      </c>
      <c r="BJ39" t="s">
        <v>661</v>
      </c>
      <c r="BK39" t="s">
        <v>157</v>
      </c>
      <c r="BL39" s="1">
        <v>4.2476851851851851E-3</v>
      </c>
      <c r="BM39" t="s">
        <v>662</v>
      </c>
      <c r="BN39" s="5" t="s">
        <v>1042</v>
      </c>
      <c r="BP39" s="11" t="b">
        <f t="shared" ca="1" si="20"/>
        <v>0</v>
      </c>
      <c r="BQ39" s="11" t="b">
        <f t="shared" ca="1" si="20"/>
        <v>0</v>
      </c>
      <c r="BR39" s="11" t="b">
        <f t="shared" ca="1" si="20"/>
        <v>0</v>
      </c>
      <c r="BS39" s="11" t="b">
        <f t="shared" ca="1" si="20"/>
        <v>0</v>
      </c>
      <c r="BT39" s="11" t="b">
        <f t="shared" ca="1" si="20"/>
        <v>0</v>
      </c>
      <c r="BU39" s="11" t="b">
        <f t="shared" ca="1" si="20"/>
        <v>0</v>
      </c>
      <c r="BV39" s="5" t="s">
        <v>1074</v>
      </c>
      <c r="BW39" s="5" t="s">
        <v>1075</v>
      </c>
      <c r="BX39" s="11" t="b">
        <f t="shared" ca="1" si="29"/>
        <v>0</v>
      </c>
      <c r="BY39" s="11" t="b">
        <f t="shared" si="31"/>
        <v>1</v>
      </c>
      <c r="BZ39" s="11" t="b">
        <f t="shared" ca="1" si="21"/>
        <v>1</v>
      </c>
      <c r="CA39" s="11" t="b">
        <f t="shared" ca="1" si="21"/>
        <v>0</v>
      </c>
      <c r="CB39" s="11" t="b">
        <f t="shared" ca="1" si="21"/>
        <v>0</v>
      </c>
      <c r="CC39" s="11" t="b">
        <f t="shared" ca="1" si="21"/>
        <v>0</v>
      </c>
      <c r="CD39" s="11" t="b">
        <f t="shared" ca="1" si="21"/>
        <v>0</v>
      </c>
      <c r="CE39" s="11" t="b">
        <f t="shared" ca="1" si="21"/>
        <v>0</v>
      </c>
      <c r="CF39" s="11" t="b">
        <f t="shared" ca="1" si="21"/>
        <v>0</v>
      </c>
      <c r="CG39" s="11" t="b">
        <f t="shared" ca="1" si="21"/>
        <v>0</v>
      </c>
      <c r="CH39" s="11" t="b">
        <f t="shared" ca="1" si="21"/>
        <v>0</v>
      </c>
      <c r="CI39" s="11" t="b">
        <f t="shared" ca="1" si="21"/>
        <v>0</v>
      </c>
      <c r="CJ39" s="11" t="b">
        <f t="shared" ca="1" si="21"/>
        <v>0</v>
      </c>
      <c r="CK39" s="11" t="b">
        <f t="shared" ca="1" si="21"/>
        <v>0</v>
      </c>
      <c r="CL39" s="11" t="b">
        <f t="shared" ca="1" si="21"/>
        <v>0</v>
      </c>
      <c r="CM39" s="11" t="b">
        <f t="shared" ca="1" si="21"/>
        <v>0</v>
      </c>
      <c r="CN39" s="11" t="b">
        <f t="shared" ca="1" si="32"/>
        <v>0</v>
      </c>
      <c r="CO39" s="11" t="b">
        <f t="shared" ca="1" si="30"/>
        <v>0</v>
      </c>
      <c r="CP39" t="s">
        <v>663</v>
      </c>
    </row>
    <row r="40" spans="1:94">
      <c r="A40" t="s">
        <v>670</v>
      </c>
      <c r="B40" t="s">
        <v>671</v>
      </c>
      <c r="C40" t="s">
        <v>562</v>
      </c>
      <c r="D40" t="s">
        <v>54</v>
      </c>
      <c r="E40" t="s">
        <v>55</v>
      </c>
      <c r="F40" t="s">
        <v>56</v>
      </c>
      <c r="G40" t="s">
        <v>96</v>
      </c>
      <c r="H40" t="s">
        <v>58</v>
      </c>
      <c r="I40" t="str">
        <f t="shared" si="22"/>
        <v>Portugal</v>
      </c>
      <c r="J40" t="s">
        <v>59</v>
      </c>
      <c r="K40" t="s">
        <v>60</v>
      </c>
      <c r="L40">
        <v>0</v>
      </c>
      <c r="M40">
        <v>2</v>
      </c>
      <c r="N40">
        <v>2</v>
      </c>
      <c r="O40">
        <v>3</v>
      </c>
      <c r="P40">
        <v>4</v>
      </c>
      <c r="Q40">
        <v>5</v>
      </c>
      <c r="R40">
        <v>4</v>
      </c>
      <c r="S40">
        <v>0</v>
      </c>
      <c r="U40">
        <v>5</v>
      </c>
      <c r="V40">
        <v>3</v>
      </c>
      <c r="W40">
        <v>6</v>
      </c>
      <c r="X40">
        <v>4</v>
      </c>
      <c r="Y40">
        <v>5</v>
      </c>
      <c r="Z40">
        <v>5</v>
      </c>
      <c r="AA40">
        <v>5</v>
      </c>
      <c r="AB40">
        <v>3</v>
      </c>
      <c r="AC40">
        <v>1</v>
      </c>
      <c r="AD40">
        <v>5</v>
      </c>
      <c r="AE40" s="48">
        <f t="shared" si="13"/>
        <v>4.5</v>
      </c>
      <c r="AF40" s="35">
        <v>5</v>
      </c>
      <c r="AG40">
        <v>6</v>
      </c>
      <c r="AH40">
        <v>5</v>
      </c>
      <c r="AI40">
        <v>3</v>
      </c>
      <c r="AJ40">
        <v>6</v>
      </c>
      <c r="AK40">
        <v>6</v>
      </c>
      <c r="AL40">
        <v>5</v>
      </c>
      <c r="AM40">
        <v>5</v>
      </c>
      <c r="AN40" s="48">
        <f t="shared" si="11"/>
        <v>5.125</v>
      </c>
      <c r="AO40">
        <v>4</v>
      </c>
      <c r="AP40">
        <v>5</v>
      </c>
      <c r="AQ40">
        <v>4</v>
      </c>
      <c r="AR40">
        <v>5</v>
      </c>
      <c r="AS40">
        <v>4</v>
      </c>
      <c r="AT40">
        <v>6</v>
      </c>
      <c r="AU40" s="48">
        <f t="shared" si="12"/>
        <v>4.4000000000000004</v>
      </c>
      <c r="AV40">
        <v>1</v>
      </c>
      <c r="AW40">
        <f t="shared" si="23"/>
        <v>5.125</v>
      </c>
      <c r="AX40">
        <f t="shared" si="24"/>
        <v>1</v>
      </c>
      <c r="AY40">
        <f t="shared" si="25"/>
        <v>4.5</v>
      </c>
      <c r="AZ40">
        <f t="shared" si="26"/>
        <v>1</v>
      </c>
      <c r="BA40" t="s">
        <v>61</v>
      </c>
      <c r="BB40" t="s">
        <v>672</v>
      </c>
      <c r="BC40" t="s">
        <v>673</v>
      </c>
      <c r="BD40">
        <v>1</v>
      </c>
      <c r="BF40">
        <f t="shared" si="27"/>
        <v>1</v>
      </c>
      <c r="BG40">
        <v>2</v>
      </c>
      <c r="BH40">
        <v>4</v>
      </c>
      <c r="BI40">
        <f t="shared" si="28"/>
        <v>1</v>
      </c>
      <c r="BJ40" t="s">
        <v>674</v>
      </c>
      <c r="BK40" t="s">
        <v>630</v>
      </c>
      <c r="BL40" s="1">
        <v>4.31712962962963E-3</v>
      </c>
      <c r="BN40" s="5" t="s">
        <v>1041</v>
      </c>
      <c r="BP40" s="11" t="b">
        <f t="shared" ca="1" si="20"/>
        <v>0</v>
      </c>
      <c r="BQ40" s="11" t="b">
        <f t="shared" ca="1" si="20"/>
        <v>0</v>
      </c>
      <c r="BR40" s="11" t="b">
        <f t="shared" ca="1" si="20"/>
        <v>0</v>
      </c>
      <c r="BS40" s="11" t="b">
        <f t="shared" ca="1" si="20"/>
        <v>0</v>
      </c>
      <c r="BT40" s="11" t="b">
        <f t="shared" ca="1" si="20"/>
        <v>0</v>
      </c>
      <c r="BU40" s="11" t="b">
        <f t="shared" ca="1" si="20"/>
        <v>0</v>
      </c>
      <c r="BX40" s="11" t="b">
        <f t="shared" ca="1" si="29"/>
        <v>0</v>
      </c>
      <c r="BY40" s="11" t="b">
        <f t="shared" si="31"/>
        <v>0</v>
      </c>
      <c r="BZ40" s="11" t="b">
        <f t="shared" ca="1" si="21"/>
        <v>0</v>
      </c>
      <c r="CA40" s="11" t="b">
        <f t="shared" ca="1" si="21"/>
        <v>0</v>
      </c>
      <c r="CB40" s="11" t="b">
        <f t="shared" ca="1" si="21"/>
        <v>0</v>
      </c>
      <c r="CC40" s="11" t="b">
        <f t="shared" ca="1" si="21"/>
        <v>0</v>
      </c>
      <c r="CD40" s="11" t="b">
        <f t="shared" ca="1" si="21"/>
        <v>0</v>
      </c>
      <c r="CE40" s="11" t="b">
        <f t="shared" ca="1" si="21"/>
        <v>0</v>
      </c>
      <c r="CF40" s="11" t="b">
        <f t="shared" ca="1" si="21"/>
        <v>0</v>
      </c>
      <c r="CG40" s="11" t="b">
        <f t="shared" ca="1" si="21"/>
        <v>0</v>
      </c>
      <c r="CH40" s="11" t="b">
        <f t="shared" ca="1" si="21"/>
        <v>0</v>
      </c>
      <c r="CI40" s="11" t="b">
        <f t="shared" ca="1" si="21"/>
        <v>0</v>
      </c>
      <c r="CJ40" s="11" t="b">
        <f t="shared" ca="1" si="21"/>
        <v>0</v>
      </c>
      <c r="CK40" s="11" t="b">
        <f t="shared" ca="1" si="21"/>
        <v>0</v>
      </c>
      <c r="CL40" s="11" t="b">
        <f t="shared" ca="1" si="21"/>
        <v>0</v>
      </c>
      <c r="CM40" s="11" t="b">
        <f t="shared" ca="1" si="21"/>
        <v>0</v>
      </c>
      <c r="CN40" s="11" t="b">
        <f t="shared" ca="1" si="32"/>
        <v>0</v>
      </c>
      <c r="CO40" s="11" t="b">
        <f t="shared" ca="1" si="30"/>
        <v>0</v>
      </c>
    </row>
    <row r="41" spans="1:94">
      <c r="A41" t="s">
        <v>675</v>
      </c>
      <c r="B41" t="s">
        <v>676</v>
      </c>
      <c r="C41" t="s">
        <v>562</v>
      </c>
      <c r="D41" t="s">
        <v>70</v>
      </c>
      <c r="E41" t="s">
        <v>55</v>
      </c>
      <c r="F41" t="s">
        <v>56</v>
      </c>
      <c r="G41" t="s">
        <v>57</v>
      </c>
      <c r="H41" t="s">
        <v>133</v>
      </c>
      <c r="I41" t="str">
        <f t="shared" si="22"/>
        <v>Hungary</v>
      </c>
      <c r="J41" t="s">
        <v>59</v>
      </c>
      <c r="K41" t="s">
        <v>60</v>
      </c>
      <c r="L41">
        <v>0</v>
      </c>
      <c r="M41">
        <v>3</v>
      </c>
      <c r="N41">
        <v>3</v>
      </c>
      <c r="O41">
        <v>2</v>
      </c>
      <c r="P41">
        <v>3</v>
      </c>
      <c r="Q41">
        <v>4</v>
      </c>
      <c r="R41">
        <v>4</v>
      </c>
      <c r="S41">
        <v>0</v>
      </c>
      <c r="U41">
        <v>4</v>
      </c>
      <c r="V41">
        <v>6</v>
      </c>
      <c r="W41">
        <v>6</v>
      </c>
      <c r="X41">
        <v>6</v>
      </c>
      <c r="Y41">
        <v>6</v>
      </c>
      <c r="Z41">
        <v>6</v>
      </c>
      <c r="AA41">
        <v>6</v>
      </c>
      <c r="AB41">
        <v>6</v>
      </c>
      <c r="AC41">
        <v>0</v>
      </c>
      <c r="AD41">
        <v>6</v>
      </c>
      <c r="AE41" s="48">
        <f t="shared" si="13"/>
        <v>6</v>
      </c>
      <c r="AF41" s="35">
        <v>5</v>
      </c>
      <c r="AG41">
        <v>6</v>
      </c>
      <c r="AH41">
        <v>4</v>
      </c>
      <c r="AI41">
        <v>5</v>
      </c>
      <c r="AJ41">
        <v>6</v>
      </c>
      <c r="AK41">
        <v>5</v>
      </c>
      <c r="AL41">
        <v>6</v>
      </c>
      <c r="AM41">
        <v>4</v>
      </c>
      <c r="AN41" s="48">
        <f t="shared" si="11"/>
        <v>5.125</v>
      </c>
      <c r="AO41">
        <v>4</v>
      </c>
      <c r="AP41">
        <v>4</v>
      </c>
      <c r="AQ41">
        <v>4</v>
      </c>
      <c r="AR41">
        <v>4</v>
      </c>
      <c r="AS41">
        <v>4</v>
      </c>
      <c r="AT41">
        <v>6</v>
      </c>
      <c r="AU41" s="48">
        <f t="shared" si="12"/>
        <v>4</v>
      </c>
      <c r="AV41">
        <v>3</v>
      </c>
      <c r="AW41">
        <f t="shared" si="23"/>
        <v>5.125</v>
      </c>
      <c r="AX41">
        <f t="shared" si="24"/>
        <v>1</v>
      </c>
      <c r="AY41">
        <f t="shared" si="25"/>
        <v>6</v>
      </c>
      <c r="AZ41">
        <f t="shared" si="26"/>
        <v>1</v>
      </c>
      <c r="BA41" t="s">
        <v>61</v>
      </c>
      <c r="BB41" t="s">
        <v>326</v>
      </c>
      <c r="BC41" t="s">
        <v>677</v>
      </c>
      <c r="BD41">
        <v>3</v>
      </c>
      <c r="BF41">
        <f t="shared" si="27"/>
        <v>3</v>
      </c>
      <c r="BG41">
        <v>1</v>
      </c>
      <c r="BH41">
        <v>4</v>
      </c>
      <c r="BI41">
        <f t="shared" si="28"/>
        <v>1</v>
      </c>
      <c r="BJ41" t="s">
        <v>64</v>
      </c>
      <c r="BK41" t="s">
        <v>65</v>
      </c>
      <c r="BL41" t="s">
        <v>678</v>
      </c>
      <c r="BN41" s="5" t="s">
        <v>736</v>
      </c>
      <c r="BO41" s="5" t="s">
        <v>1156</v>
      </c>
      <c r="BP41" s="11" t="b">
        <f t="shared" ref="BP41:BU50" ca="1" si="33">ISNUMBER(SEARCH(BP$2,$BO41))</f>
        <v>0</v>
      </c>
      <c r="BQ41" s="11" t="b">
        <f t="shared" ca="1" si="33"/>
        <v>0</v>
      </c>
      <c r="BR41" s="11" t="b">
        <f t="shared" ca="1" si="33"/>
        <v>0</v>
      </c>
      <c r="BS41" s="11" t="b">
        <f t="shared" ca="1" si="33"/>
        <v>0</v>
      </c>
      <c r="BT41" s="11" t="b">
        <f t="shared" ca="1" si="33"/>
        <v>0</v>
      </c>
      <c r="BU41" s="11" t="b">
        <f t="shared" ca="1" si="33"/>
        <v>0</v>
      </c>
      <c r="BX41" s="11" t="b">
        <f t="shared" ca="1" si="29"/>
        <v>0</v>
      </c>
      <c r="BY41" s="11" t="b">
        <f t="shared" si="31"/>
        <v>0</v>
      </c>
      <c r="BZ41" s="11" t="b">
        <f t="shared" ref="BZ41:CM50" ca="1" si="34">ISNUMBER(SEARCH(BZ$2,$BV41))</f>
        <v>0</v>
      </c>
      <c r="CA41" s="11" t="b">
        <f t="shared" ca="1" si="34"/>
        <v>0</v>
      </c>
      <c r="CB41" s="11" t="b">
        <f t="shared" ca="1" si="34"/>
        <v>0</v>
      </c>
      <c r="CC41" s="11" t="b">
        <f t="shared" ca="1" si="34"/>
        <v>0</v>
      </c>
      <c r="CD41" s="11" t="b">
        <f t="shared" ca="1" si="34"/>
        <v>0</v>
      </c>
      <c r="CE41" s="11" t="b">
        <f t="shared" ca="1" si="34"/>
        <v>0</v>
      </c>
      <c r="CF41" s="11" t="b">
        <f t="shared" ca="1" si="34"/>
        <v>0</v>
      </c>
      <c r="CG41" s="11" t="b">
        <f t="shared" ca="1" si="34"/>
        <v>0</v>
      </c>
      <c r="CH41" s="11" t="b">
        <f t="shared" ca="1" si="34"/>
        <v>0</v>
      </c>
      <c r="CI41" s="11" t="b">
        <f t="shared" ca="1" si="34"/>
        <v>0</v>
      </c>
      <c r="CJ41" s="11" t="b">
        <f t="shared" ca="1" si="34"/>
        <v>0</v>
      </c>
      <c r="CK41" s="11" t="b">
        <f t="shared" ca="1" si="34"/>
        <v>0</v>
      </c>
      <c r="CL41" s="11" t="b">
        <f t="shared" ca="1" si="34"/>
        <v>0</v>
      </c>
      <c r="CM41" s="11" t="b">
        <f t="shared" ca="1" si="34"/>
        <v>0</v>
      </c>
      <c r="CN41" s="11" t="b">
        <f t="shared" ca="1" si="32"/>
        <v>0</v>
      </c>
      <c r="CO41" s="11" t="b">
        <f t="shared" ca="1" si="30"/>
        <v>0</v>
      </c>
    </row>
    <row r="42" spans="1:94">
      <c r="A42" t="s">
        <v>679</v>
      </c>
      <c r="B42" t="s">
        <v>680</v>
      </c>
      <c r="C42" t="s">
        <v>562</v>
      </c>
      <c r="D42" t="s">
        <v>54</v>
      </c>
      <c r="E42" t="s">
        <v>55</v>
      </c>
      <c r="F42" t="s">
        <v>56</v>
      </c>
      <c r="G42" t="s">
        <v>96</v>
      </c>
      <c r="H42" t="s">
        <v>254</v>
      </c>
      <c r="I42" t="str">
        <f t="shared" si="22"/>
        <v>Poland</v>
      </c>
      <c r="J42" t="s">
        <v>59</v>
      </c>
      <c r="K42" t="s">
        <v>60</v>
      </c>
      <c r="L42">
        <v>2</v>
      </c>
      <c r="M42">
        <v>3</v>
      </c>
      <c r="N42">
        <v>1</v>
      </c>
      <c r="O42">
        <v>3</v>
      </c>
      <c r="P42">
        <v>1</v>
      </c>
      <c r="Q42">
        <v>2</v>
      </c>
      <c r="R42">
        <v>2</v>
      </c>
      <c r="S42">
        <v>0</v>
      </c>
      <c r="U42">
        <v>6</v>
      </c>
      <c r="V42">
        <v>6</v>
      </c>
      <c r="W42">
        <v>6</v>
      </c>
      <c r="X42">
        <v>6</v>
      </c>
      <c r="Y42">
        <v>5</v>
      </c>
      <c r="Z42">
        <v>6</v>
      </c>
      <c r="AA42">
        <v>6</v>
      </c>
      <c r="AB42">
        <v>6</v>
      </c>
      <c r="AC42">
        <v>0</v>
      </c>
      <c r="AD42">
        <v>6</v>
      </c>
      <c r="AE42" s="48">
        <f t="shared" si="13"/>
        <v>5.875</v>
      </c>
      <c r="AF42" s="35">
        <v>4</v>
      </c>
      <c r="AG42">
        <v>4</v>
      </c>
      <c r="AH42">
        <v>5</v>
      </c>
      <c r="AI42">
        <v>5</v>
      </c>
      <c r="AJ42">
        <v>6</v>
      </c>
      <c r="AK42">
        <v>5</v>
      </c>
      <c r="AL42">
        <v>5</v>
      </c>
      <c r="AM42">
        <v>3</v>
      </c>
      <c r="AN42" s="48">
        <f t="shared" si="11"/>
        <v>4.625</v>
      </c>
      <c r="AO42">
        <v>5</v>
      </c>
      <c r="AP42">
        <v>5</v>
      </c>
      <c r="AQ42">
        <v>6</v>
      </c>
      <c r="AR42">
        <v>4</v>
      </c>
      <c r="AS42">
        <v>5</v>
      </c>
      <c r="AT42">
        <v>6</v>
      </c>
      <c r="AU42" s="48">
        <f t="shared" si="12"/>
        <v>5</v>
      </c>
      <c r="AV42">
        <v>2</v>
      </c>
      <c r="AW42">
        <f t="shared" si="23"/>
        <v>4.625</v>
      </c>
      <c r="AX42">
        <f t="shared" si="24"/>
        <v>1</v>
      </c>
      <c r="AY42">
        <f t="shared" si="25"/>
        <v>5.875</v>
      </c>
      <c r="AZ42">
        <f t="shared" si="26"/>
        <v>1</v>
      </c>
      <c r="BA42" t="s">
        <v>282</v>
      </c>
      <c r="BB42" t="s">
        <v>255</v>
      </c>
      <c r="BC42" t="s">
        <v>681</v>
      </c>
      <c r="BD42">
        <v>2</v>
      </c>
      <c r="BF42">
        <f t="shared" si="27"/>
        <v>2</v>
      </c>
      <c r="BG42">
        <v>1</v>
      </c>
      <c r="BH42">
        <v>3</v>
      </c>
      <c r="BI42">
        <f t="shared" si="28"/>
        <v>1</v>
      </c>
      <c r="BJ42" t="s">
        <v>292</v>
      </c>
      <c r="BK42" t="s">
        <v>286</v>
      </c>
      <c r="BL42" s="1">
        <v>4.8726851851851856E-3</v>
      </c>
      <c r="BN42" s="5" t="s">
        <v>1041</v>
      </c>
      <c r="BP42" s="11" t="b">
        <f t="shared" ca="1" si="33"/>
        <v>0</v>
      </c>
      <c r="BQ42" s="11" t="b">
        <f t="shared" ca="1" si="33"/>
        <v>0</v>
      </c>
      <c r="BR42" s="11" t="b">
        <f t="shared" ca="1" si="33"/>
        <v>0</v>
      </c>
      <c r="BS42" s="11" t="b">
        <f t="shared" ca="1" si="33"/>
        <v>0</v>
      </c>
      <c r="BT42" s="11" t="b">
        <f t="shared" ca="1" si="33"/>
        <v>0</v>
      </c>
      <c r="BU42" s="11" t="b">
        <f t="shared" ca="1" si="33"/>
        <v>0</v>
      </c>
      <c r="BX42" s="11" t="b">
        <f t="shared" ca="1" si="29"/>
        <v>0</v>
      </c>
      <c r="BY42" s="11" t="b">
        <f t="shared" si="31"/>
        <v>0</v>
      </c>
      <c r="BZ42" s="11" t="b">
        <f t="shared" ca="1" si="34"/>
        <v>0</v>
      </c>
      <c r="CA42" s="11" t="b">
        <f t="shared" ca="1" si="34"/>
        <v>0</v>
      </c>
      <c r="CB42" s="11" t="b">
        <f t="shared" ca="1" si="34"/>
        <v>0</v>
      </c>
      <c r="CC42" s="11" t="b">
        <f t="shared" ca="1" si="34"/>
        <v>0</v>
      </c>
      <c r="CD42" s="11" t="b">
        <f t="shared" ca="1" si="34"/>
        <v>0</v>
      </c>
      <c r="CE42" s="11" t="b">
        <f t="shared" ca="1" si="34"/>
        <v>0</v>
      </c>
      <c r="CF42" s="11" t="b">
        <f t="shared" ca="1" si="34"/>
        <v>0</v>
      </c>
      <c r="CG42" s="11" t="b">
        <f t="shared" ca="1" si="34"/>
        <v>0</v>
      </c>
      <c r="CH42" s="11" t="b">
        <f t="shared" ca="1" si="34"/>
        <v>0</v>
      </c>
      <c r="CI42" s="11" t="b">
        <f t="shared" ca="1" si="34"/>
        <v>0</v>
      </c>
      <c r="CJ42" s="11" t="b">
        <f t="shared" ca="1" si="34"/>
        <v>0</v>
      </c>
      <c r="CK42" s="11" t="b">
        <f t="shared" ca="1" si="34"/>
        <v>0</v>
      </c>
      <c r="CL42" s="11" t="b">
        <f t="shared" ca="1" si="34"/>
        <v>0</v>
      </c>
      <c r="CM42" s="11" t="b">
        <f t="shared" ca="1" si="34"/>
        <v>0</v>
      </c>
      <c r="CN42" s="11" t="b">
        <f t="shared" ca="1" si="32"/>
        <v>0</v>
      </c>
      <c r="CO42" s="11" t="b">
        <f t="shared" ca="1" si="30"/>
        <v>0</v>
      </c>
    </row>
    <row r="43" spans="1:94">
      <c r="A43" t="s">
        <v>698</v>
      </c>
      <c r="B43" t="s">
        <v>699</v>
      </c>
      <c r="C43" t="s">
        <v>562</v>
      </c>
      <c r="D43" t="s">
        <v>54</v>
      </c>
      <c r="E43" t="s">
        <v>82</v>
      </c>
      <c r="F43" t="s">
        <v>116</v>
      </c>
      <c r="G43" t="s">
        <v>72</v>
      </c>
      <c r="H43" t="s">
        <v>254</v>
      </c>
      <c r="I43" t="str">
        <f t="shared" si="22"/>
        <v>Poland</v>
      </c>
      <c r="J43" t="s">
        <v>74</v>
      </c>
      <c r="K43" t="s">
        <v>60</v>
      </c>
      <c r="L43">
        <v>1</v>
      </c>
      <c r="M43">
        <v>0</v>
      </c>
      <c r="N43">
        <v>2</v>
      </c>
      <c r="O43">
        <v>2</v>
      </c>
      <c r="P43">
        <v>3</v>
      </c>
      <c r="Q43">
        <v>4</v>
      </c>
      <c r="R43">
        <v>2</v>
      </c>
      <c r="S43">
        <v>0</v>
      </c>
      <c r="U43">
        <v>6</v>
      </c>
      <c r="V43">
        <v>5</v>
      </c>
      <c r="W43">
        <v>5</v>
      </c>
      <c r="X43">
        <v>5</v>
      </c>
      <c r="Y43">
        <v>5</v>
      </c>
      <c r="Z43">
        <v>5</v>
      </c>
      <c r="AA43">
        <v>5</v>
      </c>
      <c r="AB43">
        <v>5</v>
      </c>
      <c r="AC43">
        <v>2</v>
      </c>
      <c r="AD43">
        <v>4</v>
      </c>
      <c r="AE43" s="48">
        <f t="shared" si="13"/>
        <v>4.875</v>
      </c>
      <c r="AF43" s="35">
        <v>4</v>
      </c>
      <c r="AG43">
        <v>4</v>
      </c>
      <c r="AH43">
        <v>5</v>
      </c>
      <c r="AI43">
        <v>3</v>
      </c>
      <c r="AJ43">
        <v>3</v>
      </c>
      <c r="AK43">
        <v>4</v>
      </c>
      <c r="AL43">
        <v>4</v>
      </c>
      <c r="AM43">
        <v>4</v>
      </c>
      <c r="AN43" s="48">
        <f t="shared" si="11"/>
        <v>3.875</v>
      </c>
      <c r="AO43">
        <v>4</v>
      </c>
      <c r="AP43">
        <v>4</v>
      </c>
      <c r="AQ43">
        <v>4</v>
      </c>
      <c r="AR43">
        <v>2</v>
      </c>
      <c r="AS43">
        <v>4</v>
      </c>
      <c r="AT43">
        <v>6</v>
      </c>
      <c r="AU43" s="48">
        <f t="shared" si="12"/>
        <v>3.6</v>
      </c>
      <c r="AV43">
        <v>3</v>
      </c>
      <c r="AW43">
        <f t="shared" si="23"/>
        <v>3.875</v>
      </c>
      <c r="AX43">
        <f t="shared" si="24"/>
        <v>1</v>
      </c>
      <c r="AY43">
        <f t="shared" si="25"/>
        <v>4.875</v>
      </c>
      <c r="AZ43">
        <f t="shared" si="26"/>
        <v>1</v>
      </c>
      <c r="BA43" t="s">
        <v>86</v>
      </c>
      <c r="BB43" t="s">
        <v>87</v>
      </c>
      <c r="BC43" t="s">
        <v>88</v>
      </c>
      <c r="BD43">
        <v>1</v>
      </c>
      <c r="BF43">
        <f t="shared" si="27"/>
        <v>1</v>
      </c>
      <c r="BG43">
        <v>1</v>
      </c>
      <c r="BH43">
        <v>3</v>
      </c>
      <c r="BI43">
        <f t="shared" si="28"/>
        <v>1</v>
      </c>
      <c r="BJ43" t="s">
        <v>106</v>
      </c>
      <c r="BK43" t="s">
        <v>90</v>
      </c>
      <c r="BL43" s="1">
        <v>4.2476851851851851E-3</v>
      </c>
      <c r="BN43" s="5" t="s">
        <v>1041</v>
      </c>
      <c r="BP43" s="11" t="b">
        <f t="shared" ca="1" si="33"/>
        <v>0</v>
      </c>
      <c r="BQ43" s="11" t="b">
        <f t="shared" ca="1" si="33"/>
        <v>0</v>
      </c>
      <c r="BR43" s="11" t="b">
        <f t="shared" ca="1" si="33"/>
        <v>0</v>
      </c>
      <c r="BS43" s="11" t="b">
        <f t="shared" ca="1" si="33"/>
        <v>0</v>
      </c>
      <c r="BT43" s="11" t="b">
        <f t="shared" ca="1" si="33"/>
        <v>0</v>
      </c>
      <c r="BU43" s="11" t="b">
        <f t="shared" ca="1" si="33"/>
        <v>0</v>
      </c>
      <c r="BX43" s="11" t="b">
        <f t="shared" ca="1" si="29"/>
        <v>0</v>
      </c>
      <c r="BY43" s="11" t="b">
        <f t="shared" si="31"/>
        <v>0</v>
      </c>
      <c r="BZ43" s="11" t="b">
        <f t="shared" ca="1" si="34"/>
        <v>0</v>
      </c>
      <c r="CA43" s="11" t="b">
        <f t="shared" ca="1" si="34"/>
        <v>0</v>
      </c>
      <c r="CB43" s="11" t="b">
        <f t="shared" ca="1" si="34"/>
        <v>0</v>
      </c>
      <c r="CC43" s="11" t="b">
        <f t="shared" ca="1" si="34"/>
        <v>0</v>
      </c>
      <c r="CD43" s="11" t="b">
        <f t="shared" ca="1" si="34"/>
        <v>0</v>
      </c>
      <c r="CE43" s="11" t="b">
        <f t="shared" ca="1" si="34"/>
        <v>0</v>
      </c>
      <c r="CF43" s="11" t="b">
        <f t="shared" ca="1" si="34"/>
        <v>0</v>
      </c>
      <c r="CG43" s="11" t="b">
        <f t="shared" ca="1" si="34"/>
        <v>0</v>
      </c>
      <c r="CH43" s="11" t="b">
        <f t="shared" ca="1" si="34"/>
        <v>0</v>
      </c>
      <c r="CI43" s="11" t="b">
        <f t="shared" ca="1" si="34"/>
        <v>0</v>
      </c>
      <c r="CJ43" s="11" t="b">
        <f t="shared" ca="1" si="34"/>
        <v>0</v>
      </c>
      <c r="CK43" s="11" t="b">
        <f t="shared" ca="1" si="34"/>
        <v>0</v>
      </c>
      <c r="CL43" s="11" t="b">
        <f t="shared" ca="1" si="34"/>
        <v>0</v>
      </c>
      <c r="CM43" s="11" t="b">
        <f t="shared" ca="1" si="34"/>
        <v>0</v>
      </c>
      <c r="CN43" s="11" t="b">
        <f t="shared" ca="1" si="32"/>
        <v>0</v>
      </c>
      <c r="CO43" s="11" t="b">
        <f t="shared" ca="1" si="30"/>
        <v>0</v>
      </c>
    </row>
    <row r="44" spans="1:94">
      <c r="A44" t="s">
        <v>700</v>
      </c>
      <c r="B44" t="s">
        <v>701</v>
      </c>
      <c r="C44" t="s">
        <v>562</v>
      </c>
      <c r="D44" t="s">
        <v>54</v>
      </c>
      <c r="E44" t="s">
        <v>71</v>
      </c>
      <c r="F44" t="s">
        <v>132</v>
      </c>
      <c r="G44" t="s">
        <v>72</v>
      </c>
      <c r="H44" t="s">
        <v>702</v>
      </c>
      <c r="I44" t="str">
        <f t="shared" si="22"/>
        <v>Finland</v>
      </c>
      <c r="J44" t="s">
        <v>59</v>
      </c>
      <c r="K44" t="s">
        <v>60</v>
      </c>
      <c r="L44">
        <v>2</v>
      </c>
      <c r="M44">
        <v>2</v>
      </c>
      <c r="N44">
        <v>1</v>
      </c>
      <c r="O44">
        <v>3</v>
      </c>
      <c r="P44">
        <v>2</v>
      </c>
      <c r="Q44">
        <v>2</v>
      </c>
      <c r="R44">
        <v>3</v>
      </c>
      <c r="S44">
        <v>0</v>
      </c>
      <c r="U44">
        <v>4</v>
      </c>
      <c r="V44">
        <v>6</v>
      </c>
      <c r="W44">
        <v>6</v>
      </c>
      <c r="X44">
        <v>5</v>
      </c>
      <c r="Y44">
        <v>6</v>
      </c>
      <c r="Z44">
        <v>5</v>
      </c>
      <c r="AA44">
        <v>5</v>
      </c>
      <c r="AB44">
        <v>4</v>
      </c>
      <c r="AC44">
        <v>3</v>
      </c>
      <c r="AD44">
        <v>3</v>
      </c>
      <c r="AE44" s="48">
        <f t="shared" si="13"/>
        <v>5</v>
      </c>
      <c r="AF44" s="35">
        <v>4</v>
      </c>
      <c r="AG44">
        <v>5</v>
      </c>
      <c r="AH44">
        <v>5</v>
      </c>
      <c r="AI44">
        <v>5</v>
      </c>
      <c r="AJ44">
        <v>5</v>
      </c>
      <c r="AK44">
        <v>5</v>
      </c>
      <c r="AL44">
        <v>6</v>
      </c>
      <c r="AM44">
        <v>5</v>
      </c>
      <c r="AN44" s="48">
        <f t="shared" si="11"/>
        <v>5</v>
      </c>
      <c r="AO44">
        <v>3</v>
      </c>
      <c r="AP44">
        <v>3</v>
      </c>
      <c r="AQ44">
        <v>4</v>
      </c>
      <c r="AR44">
        <v>3</v>
      </c>
      <c r="AS44">
        <v>4</v>
      </c>
      <c r="AT44">
        <v>6</v>
      </c>
      <c r="AU44" s="48">
        <f t="shared" si="12"/>
        <v>3.4</v>
      </c>
      <c r="AV44">
        <v>4</v>
      </c>
      <c r="AW44">
        <f t="shared" si="23"/>
        <v>5</v>
      </c>
      <c r="AX44">
        <f t="shared" si="24"/>
        <v>1</v>
      </c>
      <c r="AY44">
        <f t="shared" si="25"/>
        <v>5</v>
      </c>
      <c r="AZ44">
        <f t="shared" si="26"/>
        <v>1</v>
      </c>
      <c r="BA44" t="s">
        <v>375</v>
      </c>
      <c r="BB44" t="s">
        <v>634</v>
      </c>
      <c r="BC44" t="s">
        <v>703</v>
      </c>
      <c r="BD44">
        <v>0</v>
      </c>
      <c r="BE44">
        <v>0</v>
      </c>
      <c r="BF44">
        <f t="shared" si="27"/>
        <v>0</v>
      </c>
      <c r="BG44">
        <v>1</v>
      </c>
      <c r="BH44">
        <v>1</v>
      </c>
      <c r="BI44">
        <f t="shared" si="28"/>
        <v>0</v>
      </c>
      <c r="BJ44" t="s">
        <v>704</v>
      </c>
      <c r="BK44" t="s">
        <v>379</v>
      </c>
      <c r="BL44" s="1">
        <v>8.3449074074074085E-3</v>
      </c>
      <c r="BM44" t="s">
        <v>705</v>
      </c>
      <c r="BN44" s="5" t="s">
        <v>1051</v>
      </c>
      <c r="BP44" s="11" t="b">
        <f t="shared" ca="1" si="33"/>
        <v>0</v>
      </c>
      <c r="BQ44" s="11" t="b">
        <f t="shared" ca="1" si="33"/>
        <v>0</v>
      </c>
      <c r="BR44" s="11" t="b">
        <f t="shared" ca="1" si="33"/>
        <v>0</v>
      </c>
      <c r="BS44" s="11" t="b">
        <f t="shared" ca="1" si="33"/>
        <v>0</v>
      </c>
      <c r="BT44" s="11" t="b">
        <f t="shared" ca="1" si="33"/>
        <v>0</v>
      </c>
      <c r="BU44" s="11" t="b">
        <f t="shared" ca="1" si="33"/>
        <v>0</v>
      </c>
      <c r="BV44" s="5" t="s">
        <v>1080</v>
      </c>
      <c r="BX44" s="11" t="b">
        <f t="shared" ca="1" si="29"/>
        <v>1</v>
      </c>
      <c r="BY44" s="11" t="b">
        <f t="shared" si="31"/>
        <v>1</v>
      </c>
      <c r="BZ44" s="11" t="b">
        <f t="shared" ca="1" si="34"/>
        <v>0</v>
      </c>
      <c r="CA44" s="11" t="b">
        <f t="shared" ca="1" si="34"/>
        <v>0</v>
      </c>
      <c r="CB44" s="11" t="b">
        <f t="shared" ca="1" si="34"/>
        <v>0</v>
      </c>
      <c r="CC44" s="11" t="b">
        <f t="shared" ca="1" si="34"/>
        <v>0</v>
      </c>
      <c r="CD44" s="11" t="b">
        <f t="shared" ca="1" si="34"/>
        <v>0</v>
      </c>
      <c r="CE44" s="11" t="b">
        <f t="shared" ca="1" si="34"/>
        <v>0</v>
      </c>
      <c r="CF44" s="11" t="b">
        <f t="shared" ca="1" si="34"/>
        <v>0</v>
      </c>
      <c r="CG44" s="11" t="b">
        <f t="shared" ca="1" si="34"/>
        <v>1</v>
      </c>
      <c r="CH44" s="11" t="b">
        <f t="shared" ca="1" si="34"/>
        <v>0</v>
      </c>
      <c r="CI44" s="11" t="b">
        <f t="shared" ca="1" si="34"/>
        <v>0</v>
      </c>
      <c r="CJ44" s="11" t="b">
        <f t="shared" ca="1" si="34"/>
        <v>0</v>
      </c>
      <c r="CK44" s="11" t="b">
        <f t="shared" ca="1" si="34"/>
        <v>0</v>
      </c>
      <c r="CL44" s="11" t="b">
        <f t="shared" ca="1" si="34"/>
        <v>0</v>
      </c>
      <c r="CM44" s="11" t="b">
        <f t="shared" ca="1" si="34"/>
        <v>0</v>
      </c>
      <c r="CN44" s="11" t="b">
        <f t="shared" ca="1" si="32"/>
        <v>0</v>
      </c>
      <c r="CO44" s="11" t="b">
        <f t="shared" ca="1" si="30"/>
        <v>0</v>
      </c>
    </row>
    <row r="45" spans="1:94">
      <c r="A45" t="s">
        <v>712</v>
      </c>
      <c r="B45" t="s">
        <v>713</v>
      </c>
      <c r="C45" t="s">
        <v>562</v>
      </c>
      <c r="D45" t="s">
        <v>54</v>
      </c>
      <c r="E45" t="s">
        <v>55</v>
      </c>
      <c r="F45" t="s">
        <v>83</v>
      </c>
      <c r="G45" t="s">
        <v>96</v>
      </c>
      <c r="H45" t="s">
        <v>58</v>
      </c>
      <c r="I45" t="str">
        <f t="shared" si="22"/>
        <v>Portugal</v>
      </c>
      <c r="J45" t="s">
        <v>74</v>
      </c>
      <c r="K45" t="s">
        <v>103</v>
      </c>
      <c r="L45">
        <v>3</v>
      </c>
      <c r="M45">
        <v>2</v>
      </c>
      <c r="N45">
        <v>3</v>
      </c>
      <c r="O45">
        <v>2</v>
      </c>
      <c r="P45">
        <v>2</v>
      </c>
      <c r="Q45">
        <v>5</v>
      </c>
      <c r="R45">
        <v>3</v>
      </c>
      <c r="S45">
        <v>0</v>
      </c>
      <c r="U45">
        <v>5</v>
      </c>
      <c r="V45">
        <v>4</v>
      </c>
      <c r="W45">
        <v>5</v>
      </c>
      <c r="X45">
        <v>4</v>
      </c>
      <c r="Y45">
        <v>4</v>
      </c>
      <c r="Z45">
        <v>2</v>
      </c>
      <c r="AA45">
        <v>4</v>
      </c>
      <c r="AB45">
        <v>3</v>
      </c>
      <c r="AC45">
        <v>2</v>
      </c>
      <c r="AD45">
        <v>4</v>
      </c>
      <c r="AE45" s="48">
        <f t="shared" si="13"/>
        <v>3.75</v>
      </c>
      <c r="AF45" s="35">
        <v>4</v>
      </c>
      <c r="AG45">
        <v>1</v>
      </c>
      <c r="AH45">
        <v>4</v>
      </c>
      <c r="AI45">
        <v>2</v>
      </c>
      <c r="AJ45">
        <v>5</v>
      </c>
      <c r="AK45">
        <v>4</v>
      </c>
      <c r="AL45">
        <v>5</v>
      </c>
      <c r="AM45">
        <v>1</v>
      </c>
      <c r="AN45" s="48">
        <f t="shared" si="11"/>
        <v>3.25</v>
      </c>
      <c r="AO45">
        <v>4</v>
      </c>
      <c r="AP45">
        <v>4</v>
      </c>
      <c r="AQ45">
        <v>4</v>
      </c>
      <c r="AR45">
        <v>4</v>
      </c>
      <c r="AS45">
        <v>4</v>
      </c>
      <c r="AT45">
        <v>6</v>
      </c>
      <c r="AU45" s="48">
        <f t="shared" si="12"/>
        <v>4</v>
      </c>
      <c r="AV45">
        <v>0</v>
      </c>
      <c r="AW45">
        <f t="shared" si="23"/>
        <v>3.25</v>
      </c>
      <c r="AX45">
        <f t="shared" si="24"/>
        <v>1</v>
      </c>
      <c r="AY45">
        <f t="shared" si="25"/>
        <v>3.75</v>
      </c>
      <c r="AZ45">
        <f t="shared" si="26"/>
        <v>1</v>
      </c>
      <c r="BA45" t="s">
        <v>61</v>
      </c>
      <c r="BB45" t="s">
        <v>277</v>
      </c>
      <c r="BC45" t="s">
        <v>714</v>
      </c>
      <c r="BD45">
        <v>3</v>
      </c>
      <c r="BF45">
        <f t="shared" si="27"/>
        <v>3</v>
      </c>
      <c r="BG45">
        <v>1</v>
      </c>
      <c r="BH45">
        <v>4</v>
      </c>
      <c r="BI45">
        <f t="shared" si="28"/>
        <v>1</v>
      </c>
      <c r="BJ45" t="s">
        <v>715</v>
      </c>
      <c r="BK45" t="s">
        <v>65</v>
      </c>
      <c r="BL45" s="1">
        <v>3.9699074074074072E-3</v>
      </c>
      <c r="BN45" s="5" t="s">
        <v>1041</v>
      </c>
      <c r="BP45" s="11" t="b">
        <f t="shared" ca="1" si="33"/>
        <v>0</v>
      </c>
      <c r="BQ45" s="11" t="b">
        <f t="shared" ca="1" si="33"/>
        <v>0</v>
      </c>
      <c r="BR45" s="11" t="b">
        <f t="shared" ca="1" si="33"/>
        <v>0</v>
      </c>
      <c r="BS45" s="11" t="b">
        <f t="shared" ca="1" si="33"/>
        <v>0</v>
      </c>
      <c r="BT45" s="11" t="b">
        <f t="shared" ca="1" si="33"/>
        <v>0</v>
      </c>
      <c r="BU45" s="11" t="b">
        <f t="shared" ca="1" si="33"/>
        <v>0</v>
      </c>
      <c r="BX45" s="11" t="b">
        <f t="shared" ca="1" si="29"/>
        <v>0</v>
      </c>
      <c r="BY45" s="11" t="b">
        <f t="shared" si="31"/>
        <v>0</v>
      </c>
      <c r="BZ45" s="11" t="b">
        <f t="shared" ca="1" si="34"/>
        <v>0</v>
      </c>
      <c r="CA45" s="11" t="b">
        <f t="shared" ca="1" si="34"/>
        <v>0</v>
      </c>
      <c r="CB45" s="11" t="b">
        <f t="shared" ca="1" si="34"/>
        <v>0</v>
      </c>
      <c r="CC45" s="11" t="b">
        <f t="shared" ca="1" si="34"/>
        <v>0</v>
      </c>
      <c r="CD45" s="11" t="b">
        <f t="shared" ca="1" si="34"/>
        <v>0</v>
      </c>
      <c r="CE45" s="11" t="b">
        <f t="shared" ca="1" si="34"/>
        <v>0</v>
      </c>
      <c r="CF45" s="11" t="b">
        <f t="shared" ca="1" si="34"/>
        <v>0</v>
      </c>
      <c r="CG45" s="11" t="b">
        <f t="shared" ca="1" si="34"/>
        <v>0</v>
      </c>
      <c r="CH45" s="11" t="b">
        <f t="shared" ca="1" si="34"/>
        <v>0</v>
      </c>
      <c r="CI45" s="11" t="b">
        <f t="shared" ca="1" si="34"/>
        <v>0</v>
      </c>
      <c r="CJ45" s="11" t="b">
        <f t="shared" ca="1" si="34"/>
        <v>0</v>
      </c>
      <c r="CK45" s="11" t="b">
        <f t="shared" ca="1" si="34"/>
        <v>0</v>
      </c>
      <c r="CL45" s="11" t="b">
        <f t="shared" ca="1" si="34"/>
        <v>0</v>
      </c>
      <c r="CM45" s="11" t="b">
        <f t="shared" ca="1" si="34"/>
        <v>0</v>
      </c>
      <c r="CN45" s="11" t="b">
        <f t="shared" ca="1" si="32"/>
        <v>0</v>
      </c>
      <c r="CO45" s="11" t="b">
        <f t="shared" ca="1" si="30"/>
        <v>0</v>
      </c>
    </row>
    <row r="46" spans="1:94">
      <c r="A46" t="s">
        <v>716</v>
      </c>
      <c r="B46" t="s">
        <v>717</v>
      </c>
      <c r="C46" t="s">
        <v>562</v>
      </c>
      <c r="D46" t="s">
        <v>70</v>
      </c>
      <c r="E46" t="s">
        <v>144</v>
      </c>
      <c r="F46" t="s">
        <v>56</v>
      </c>
      <c r="G46" t="s">
        <v>72</v>
      </c>
      <c r="H46" t="s">
        <v>718</v>
      </c>
      <c r="I46" t="str">
        <f t="shared" si="22"/>
        <v>Portuguese</v>
      </c>
      <c r="J46" t="s">
        <v>59</v>
      </c>
      <c r="K46" t="s">
        <v>296</v>
      </c>
      <c r="L46">
        <v>1</v>
      </c>
      <c r="M46">
        <v>3</v>
      </c>
      <c r="N46">
        <v>2</v>
      </c>
      <c r="O46">
        <v>3</v>
      </c>
      <c r="P46">
        <v>2</v>
      </c>
      <c r="Q46">
        <v>5</v>
      </c>
      <c r="R46">
        <v>3</v>
      </c>
      <c r="S46">
        <v>0</v>
      </c>
      <c r="U46">
        <v>5</v>
      </c>
      <c r="V46">
        <v>2</v>
      </c>
      <c r="W46">
        <v>3</v>
      </c>
      <c r="X46">
        <v>4</v>
      </c>
      <c r="Y46">
        <v>4</v>
      </c>
      <c r="Z46">
        <v>3</v>
      </c>
      <c r="AA46">
        <v>4</v>
      </c>
      <c r="AB46">
        <v>2</v>
      </c>
      <c r="AC46">
        <v>2</v>
      </c>
      <c r="AD46">
        <v>4</v>
      </c>
      <c r="AE46" s="48">
        <f t="shared" si="13"/>
        <v>3.25</v>
      </c>
      <c r="AF46" s="35">
        <v>2</v>
      </c>
      <c r="AG46">
        <v>3</v>
      </c>
      <c r="AH46">
        <v>1</v>
      </c>
      <c r="AI46">
        <v>3</v>
      </c>
      <c r="AJ46">
        <v>4</v>
      </c>
      <c r="AK46">
        <v>3</v>
      </c>
      <c r="AL46">
        <v>1</v>
      </c>
      <c r="AM46">
        <v>1</v>
      </c>
      <c r="AN46" s="48">
        <f t="shared" si="11"/>
        <v>2.25</v>
      </c>
      <c r="AO46">
        <v>1</v>
      </c>
      <c r="AP46">
        <v>3</v>
      </c>
      <c r="AQ46">
        <v>3</v>
      </c>
      <c r="AR46">
        <v>4</v>
      </c>
      <c r="AS46">
        <v>4</v>
      </c>
      <c r="AT46">
        <v>6</v>
      </c>
      <c r="AU46" s="48">
        <f t="shared" si="12"/>
        <v>3</v>
      </c>
      <c r="AV46">
        <v>1</v>
      </c>
      <c r="AW46">
        <f t="shared" si="23"/>
        <v>2.25</v>
      </c>
      <c r="AX46">
        <f t="shared" si="24"/>
        <v>0</v>
      </c>
      <c r="AY46">
        <f t="shared" si="25"/>
        <v>3.25</v>
      </c>
      <c r="AZ46">
        <f t="shared" si="26"/>
        <v>1</v>
      </c>
      <c r="BA46" t="s">
        <v>145</v>
      </c>
      <c r="BB46" t="s">
        <v>719</v>
      </c>
      <c r="BC46" t="s">
        <v>720</v>
      </c>
      <c r="BD46">
        <v>0</v>
      </c>
      <c r="BE46">
        <v>1</v>
      </c>
      <c r="BF46">
        <f t="shared" si="27"/>
        <v>1</v>
      </c>
      <c r="BG46">
        <v>1</v>
      </c>
      <c r="BH46">
        <v>2</v>
      </c>
      <c r="BI46">
        <f t="shared" si="28"/>
        <v>1</v>
      </c>
      <c r="BJ46" t="s">
        <v>453</v>
      </c>
      <c r="BK46" t="s">
        <v>149</v>
      </c>
      <c r="BL46" s="1">
        <v>3.3333333333333335E-3</v>
      </c>
      <c r="BM46" t="s">
        <v>721</v>
      </c>
      <c r="BN46" s="5" t="s">
        <v>1041</v>
      </c>
      <c r="BP46" s="11" t="b">
        <f t="shared" ca="1" si="33"/>
        <v>0</v>
      </c>
      <c r="BQ46" s="11" t="b">
        <f t="shared" ca="1" si="33"/>
        <v>0</v>
      </c>
      <c r="BR46" s="11" t="b">
        <f t="shared" ca="1" si="33"/>
        <v>0</v>
      </c>
      <c r="BS46" s="11" t="b">
        <f t="shared" ca="1" si="33"/>
        <v>0</v>
      </c>
      <c r="BT46" s="11" t="b">
        <f t="shared" ca="1" si="33"/>
        <v>0</v>
      </c>
      <c r="BU46" s="11" t="b">
        <f t="shared" ca="1" si="33"/>
        <v>0</v>
      </c>
      <c r="BX46" s="11" t="b">
        <f t="shared" ca="1" si="29"/>
        <v>0</v>
      </c>
      <c r="BY46" s="11" t="b">
        <f t="shared" si="31"/>
        <v>0</v>
      </c>
      <c r="BZ46" s="11" t="b">
        <f t="shared" ca="1" si="34"/>
        <v>0</v>
      </c>
      <c r="CA46" s="11" t="b">
        <f t="shared" ca="1" si="34"/>
        <v>0</v>
      </c>
      <c r="CB46" s="11" t="b">
        <f t="shared" ca="1" si="34"/>
        <v>0</v>
      </c>
      <c r="CC46" s="11" t="b">
        <f t="shared" ca="1" si="34"/>
        <v>0</v>
      </c>
      <c r="CD46" s="11" t="b">
        <f t="shared" ca="1" si="34"/>
        <v>0</v>
      </c>
      <c r="CE46" s="11" t="b">
        <f t="shared" ca="1" si="34"/>
        <v>0</v>
      </c>
      <c r="CF46" s="11" t="b">
        <f t="shared" ca="1" si="34"/>
        <v>0</v>
      </c>
      <c r="CG46" s="11" t="b">
        <f t="shared" ca="1" si="34"/>
        <v>0</v>
      </c>
      <c r="CH46" s="11" t="b">
        <f t="shared" ca="1" si="34"/>
        <v>0</v>
      </c>
      <c r="CI46" s="11" t="b">
        <f t="shared" ca="1" si="34"/>
        <v>0</v>
      </c>
      <c r="CJ46" s="11" t="b">
        <f t="shared" ca="1" si="34"/>
        <v>0</v>
      </c>
      <c r="CK46" s="11" t="b">
        <f t="shared" ca="1" si="34"/>
        <v>0</v>
      </c>
      <c r="CL46" s="11" t="b">
        <f t="shared" ca="1" si="34"/>
        <v>0</v>
      </c>
      <c r="CM46" s="11" t="b">
        <f t="shared" ca="1" si="34"/>
        <v>0</v>
      </c>
      <c r="CN46" s="11" t="b">
        <f t="shared" ca="1" si="32"/>
        <v>0</v>
      </c>
      <c r="CO46" s="11" t="b">
        <f t="shared" ca="1" si="30"/>
        <v>0</v>
      </c>
      <c r="CP46" t="s">
        <v>722</v>
      </c>
    </row>
    <row r="47" spans="1:94">
      <c r="A47" t="s">
        <v>723</v>
      </c>
      <c r="B47" t="s">
        <v>724</v>
      </c>
      <c r="C47" t="s">
        <v>562</v>
      </c>
      <c r="D47" t="s">
        <v>70</v>
      </c>
      <c r="E47" t="s">
        <v>95</v>
      </c>
      <c r="F47" t="s">
        <v>56</v>
      </c>
      <c r="G47" t="s">
        <v>347</v>
      </c>
      <c r="H47" t="s">
        <v>725</v>
      </c>
      <c r="I47" t="str">
        <f t="shared" si="22"/>
        <v>france</v>
      </c>
      <c r="J47" t="s">
        <v>59</v>
      </c>
      <c r="K47" t="s">
        <v>60</v>
      </c>
      <c r="L47">
        <v>3</v>
      </c>
      <c r="M47">
        <v>1</v>
      </c>
      <c r="N47">
        <v>3</v>
      </c>
      <c r="O47">
        <v>1</v>
      </c>
      <c r="P47">
        <v>4</v>
      </c>
      <c r="Q47">
        <v>4</v>
      </c>
      <c r="R47">
        <v>1</v>
      </c>
      <c r="S47">
        <v>0</v>
      </c>
      <c r="U47">
        <v>4</v>
      </c>
      <c r="V47">
        <v>5</v>
      </c>
      <c r="W47">
        <v>5</v>
      </c>
      <c r="X47">
        <v>4</v>
      </c>
      <c r="Y47">
        <v>5</v>
      </c>
      <c r="Z47">
        <v>5</v>
      </c>
      <c r="AA47">
        <v>6</v>
      </c>
      <c r="AB47">
        <v>4</v>
      </c>
      <c r="AC47">
        <v>2</v>
      </c>
      <c r="AD47">
        <v>4</v>
      </c>
      <c r="AE47" s="48">
        <f t="shared" si="13"/>
        <v>4.75</v>
      </c>
      <c r="AF47" s="35">
        <v>5</v>
      </c>
      <c r="AG47">
        <v>5</v>
      </c>
      <c r="AH47">
        <v>5</v>
      </c>
      <c r="AI47">
        <v>3</v>
      </c>
      <c r="AJ47">
        <v>6</v>
      </c>
      <c r="AK47">
        <v>5</v>
      </c>
      <c r="AL47">
        <v>4</v>
      </c>
      <c r="AM47">
        <v>4</v>
      </c>
      <c r="AN47" s="48">
        <f t="shared" si="11"/>
        <v>4.625</v>
      </c>
      <c r="AO47">
        <v>2</v>
      </c>
      <c r="AP47">
        <v>3</v>
      </c>
      <c r="AQ47">
        <v>4</v>
      </c>
      <c r="AR47">
        <v>2</v>
      </c>
      <c r="AS47">
        <v>2</v>
      </c>
      <c r="AT47">
        <v>6</v>
      </c>
      <c r="AU47" s="48">
        <f t="shared" si="12"/>
        <v>2.6</v>
      </c>
      <c r="AV47">
        <v>2</v>
      </c>
      <c r="AW47">
        <f t="shared" si="23"/>
        <v>4.625</v>
      </c>
      <c r="AX47">
        <f t="shared" si="24"/>
        <v>1</v>
      </c>
      <c r="AY47">
        <f t="shared" si="25"/>
        <v>4.75</v>
      </c>
      <c r="AZ47">
        <f t="shared" si="26"/>
        <v>1</v>
      </c>
      <c r="BA47" t="s">
        <v>297</v>
      </c>
      <c r="BB47" t="s">
        <v>358</v>
      </c>
      <c r="BC47" t="s">
        <v>427</v>
      </c>
      <c r="BD47">
        <v>0</v>
      </c>
      <c r="BE47">
        <v>1</v>
      </c>
      <c r="BF47">
        <f t="shared" si="27"/>
        <v>1</v>
      </c>
      <c r="BG47">
        <v>1</v>
      </c>
      <c r="BH47">
        <v>2</v>
      </c>
      <c r="BI47">
        <f t="shared" si="28"/>
        <v>1</v>
      </c>
      <c r="BJ47" t="s">
        <v>300</v>
      </c>
      <c r="BK47" t="s">
        <v>301</v>
      </c>
      <c r="BL47" s="1">
        <v>3.5185185185185185E-3</v>
      </c>
      <c r="BM47" t="s">
        <v>726</v>
      </c>
      <c r="BN47" s="5" t="s">
        <v>1042</v>
      </c>
      <c r="BP47" s="11" t="b">
        <f t="shared" ca="1" si="33"/>
        <v>0</v>
      </c>
      <c r="BQ47" s="11" t="b">
        <f t="shared" ca="1" si="33"/>
        <v>0</v>
      </c>
      <c r="BR47" s="11" t="b">
        <f t="shared" ca="1" si="33"/>
        <v>0</v>
      </c>
      <c r="BS47" s="11" t="b">
        <f t="shared" ca="1" si="33"/>
        <v>0</v>
      </c>
      <c r="BT47" s="11" t="b">
        <f t="shared" ca="1" si="33"/>
        <v>0</v>
      </c>
      <c r="BU47" s="11" t="b">
        <f t="shared" ca="1" si="33"/>
        <v>0</v>
      </c>
      <c r="BV47" s="5" t="s">
        <v>1045</v>
      </c>
      <c r="BW47" s="5" t="s">
        <v>1073</v>
      </c>
      <c r="BX47" s="11" t="b">
        <f t="shared" ca="1" si="29"/>
        <v>0</v>
      </c>
      <c r="BY47" s="11" t="b">
        <f t="shared" si="31"/>
        <v>0</v>
      </c>
      <c r="BZ47" s="11" t="b">
        <f t="shared" ca="1" si="34"/>
        <v>0</v>
      </c>
      <c r="CA47" s="11" t="b">
        <f t="shared" ca="1" si="34"/>
        <v>1</v>
      </c>
      <c r="CB47" s="11" t="b">
        <f t="shared" ca="1" si="34"/>
        <v>0</v>
      </c>
      <c r="CC47" s="11" t="b">
        <f t="shared" ca="1" si="34"/>
        <v>0</v>
      </c>
      <c r="CD47" s="11" t="b">
        <f t="shared" ca="1" si="34"/>
        <v>0</v>
      </c>
      <c r="CE47" s="11" t="b">
        <f t="shared" ca="1" si="34"/>
        <v>0</v>
      </c>
      <c r="CF47" s="11" t="b">
        <f t="shared" ca="1" si="34"/>
        <v>0</v>
      </c>
      <c r="CG47" s="11" t="b">
        <f t="shared" ca="1" si="34"/>
        <v>0</v>
      </c>
      <c r="CH47" s="11" t="b">
        <f t="shared" ca="1" si="34"/>
        <v>0</v>
      </c>
      <c r="CI47" s="11" t="b">
        <f t="shared" ca="1" si="34"/>
        <v>0</v>
      </c>
      <c r="CJ47" s="11" t="b">
        <f t="shared" ca="1" si="34"/>
        <v>1</v>
      </c>
      <c r="CK47" s="11" t="b">
        <f t="shared" ca="1" si="34"/>
        <v>0</v>
      </c>
      <c r="CL47" s="11" t="b">
        <f t="shared" ca="1" si="34"/>
        <v>0</v>
      </c>
      <c r="CM47" s="11" t="b">
        <f t="shared" ca="1" si="34"/>
        <v>0</v>
      </c>
      <c r="CN47" s="11" t="b">
        <f t="shared" ca="1" si="32"/>
        <v>1</v>
      </c>
      <c r="CO47" s="11" t="b">
        <f t="shared" ca="1" si="30"/>
        <v>0</v>
      </c>
      <c r="CP47" t="s">
        <v>727</v>
      </c>
    </row>
    <row r="48" spans="1:94">
      <c r="A48" t="s">
        <v>731</v>
      </c>
      <c r="B48" t="s">
        <v>732</v>
      </c>
      <c r="C48" t="s">
        <v>562</v>
      </c>
      <c r="D48" t="s">
        <v>70</v>
      </c>
      <c r="E48" t="s">
        <v>144</v>
      </c>
      <c r="F48" t="s">
        <v>56</v>
      </c>
      <c r="G48" t="s">
        <v>96</v>
      </c>
      <c r="H48" t="s">
        <v>658</v>
      </c>
      <c r="I48" t="str">
        <f t="shared" si="22"/>
        <v>Bulgaria</v>
      </c>
      <c r="J48" t="s">
        <v>74</v>
      </c>
      <c r="K48" t="s">
        <v>85</v>
      </c>
      <c r="L48">
        <v>4</v>
      </c>
      <c r="M48">
        <v>1</v>
      </c>
      <c r="N48">
        <v>3</v>
      </c>
      <c r="O48">
        <v>1</v>
      </c>
      <c r="P48">
        <v>5</v>
      </c>
      <c r="Q48">
        <v>0</v>
      </c>
      <c r="R48">
        <v>5</v>
      </c>
      <c r="S48">
        <v>0</v>
      </c>
      <c r="U48">
        <v>4</v>
      </c>
      <c r="V48">
        <v>5</v>
      </c>
      <c r="W48">
        <v>6</v>
      </c>
      <c r="X48">
        <v>5</v>
      </c>
      <c r="Y48">
        <v>5</v>
      </c>
      <c r="Z48">
        <v>6</v>
      </c>
      <c r="AA48">
        <v>5</v>
      </c>
      <c r="AB48">
        <v>4</v>
      </c>
      <c r="AC48">
        <v>4</v>
      </c>
      <c r="AD48">
        <v>2</v>
      </c>
      <c r="AE48" s="48">
        <f t="shared" si="13"/>
        <v>4.75</v>
      </c>
      <c r="AF48" s="35">
        <v>5</v>
      </c>
      <c r="AG48">
        <v>5</v>
      </c>
      <c r="AH48">
        <v>5</v>
      </c>
      <c r="AI48">
        <v>5</v>
      </c>
      <c r="AJ48">
        <v>6</v>
      </c>
      <c r="AK48">
        <v>5</v>
      </c>
      <c r="AL48">
        <v>4</v>
      </c>
      <c r="AM48">
        <v>5</v>
      </c>
      <c r="AN48" s="48">
        <f t="shared" si="11"/>
        <v>5</v>
      </c>
      <c r="AO48">
        <v>6</v>
      </c>
      <c r="AP48">
        <v>5</v>
      </c>
      <c r="AQ48">
        <v>5</v>
      </c>
      <c r="AR48">
        <v>6</v>
      </c>
      <c r="AS48">
        <v>5</v>
      </c>
      <c r="AT48">
        <v>6</v>
      </c>
      <c r="AU48" s="48">
        <f t="shared" si="12"/>
        <v>5.4</v>
      </c>
      <c r="AV48">
        <v>5</v>
      </c>
      <c r="AW48">
        <f t="shared" si="23"/>
        <v>5</v>
      </c>
      <c r="AX48">
        <f t="shared" si="24"/>
        <v>1</v>
      </c>
      <c r="AY48">
        <f t="shared" si="25"/>
        <v>4.75</v>
      </c>
      <c r="AZ48">
        <f t="shared" si="26"/>
        <v>1</v>
      </c>
      <c r="BA48" t="s">
        <v>61</v>
      </c>
      <c r="BB48" t="s">
        <v>733</v>
      </c>
      <c r="BC48" t="s">
        <v>734</v>
      </c>
      <c r="BD48">
        <v>0</v>
      </c>
      <c r="BE48">
        <v>1</v>
      </c>
      <c r="BF48">
        <f t="shared" si="27"/>
        <v>1</v>
      </c>
      <c r="BG48">
        <v>1</v>
      </c>
      <c r="BH48">
        <v>2</v>
      </c>
      <c r="BI48">
        <f t="shared" si="28"/>
        <v>1</v>
      </c>
      <c r="BJ48" t="s">
        <v>64</v>
      </c>
      <c r="BK48" t="s">
        <v>65</v>
      </c>
      <c r="BL48" s="1">
        <v>3.4375E-3</v>
      </c>
      <c r="BM48" t="s">
        <v>735</v>
      </c>
      <c r="BN48" s="5" t="s">
        <v>1044</v>
      </c>
      <c r="BP48" s="11" t="b">
        <f t="shared" ca="1" si="33"/>
        <v>0</v>
      </c>
      <c r="BQ48" s="11" t="b">
        <f t="shared" ca="1" si="33"/>
        <v>0</v>
      </c>
      <c r="BR48" s="11" t="b">
        <f t="shared" ca="1" si="33"/>
        <v>0</v>
      </c>
      <c r="BS48" s="11" t="b">
        <f t="shared" ca="1" si="33"/>
        <v>0</v>
      </c>
      <c r="BT48" s="11" t="b">
        <f t="shared" ca="1" si="33"/>
        <v>0</v>
      </c>
      <c r="BU48" s="11" t="b">
        <f t="shared" ca="1" si="33"/>
        <v>0</v>
      </c>
      <c r="BX48" s="11" t="b">
        <f t="shared" ca="1" si="29"/>
        <v>0</v>
      </c>
      <c r="BY48" s="11" t="b">
        <f t="shared" si="31"/>
        <v>0</v>
      </c>
      <c r="BZ48" s="11" t="b">
        <f t="shared" ca="1" si="34"/>
        <v>0</v>
      </c>
      <c r="CA48" s="11" t="b">
        <f t="shared" ca="1" si="34"/>
        <v>0</v>
      </c>
      <c r="CB48" s="11" t="b">
        <f t="shared" ca="1" si="34"/>
        <v>0</v>
      </c>
      <c r="CC48" s="11" t="b">
        <f t="shared" ca="1" si="34"/>
        <v>0</v>
      </c>
      <c r="CD48" s="11" t="b">
        <f t="shared" ca="1" si="34"/>
        <v>0</v>
      </c>
      <c r="CE48" s="11" t="b">
        <f t="shared" ca="1" si="34"/>
        <v>0</v>
      </c>
      <c r="CF48" s="11" t="b">
        <f t="shared" ca="1" si="34"/>
        <v>0</v>
      </c>
      <c r="CG48" s="11" t="b">
        <f t="shared" ca="1" si="34"/>
        <v>0</v>
      </c>
      <c r="CH48" s="11" t="b">
        <f t="shared" ca="1" si="34"/>
        <v>0</v>
      </c>
      <c r="CI48" s="11" t="b">
        <f t="shared" ca="1" si="34"/>
        <v>0</v>
      </c>
      <c r="CJ48" s="11" t="b">
        <f t="shared" ca="1" si="34"/>
        <v>0</v>
      </c>
      <c r="CK48" s="11" t="b">
        <f t="shared" ca="1" si="34"/>
        <v>0</v>
      </c>
      <c r="CL48" s="11" t="b">
        <f t="shared" ca="1" si="34"/>
        <v>0</v>
      </c>
      <c r="CM48" s="11" t="b">
        <f t="shared" ca="1" si="34"/>
        <v>0</v>
      </c>
      <c r="CN48" s="11" t="b">
        <f t="shared" ca="1" si="32"/>
        <v>0</v>
      </c>
      <c r="CO48" s="11" t="b">
        <f t="shared" ca="1" si="30"/>
        <v>0</v>
      </c>
      <c r="CP48" t="s">
        <v>736</v>
      </c>
    </row>
    <row r="49" spans="1:94">
      <c r="A49" t="s">
        <v>759</v>
      </c>
      <c r="B49" t="s">
        <v>760</v>
      </c>
      <c r="C49" t="s">
        <v>562</v>
      </c>
      <c r="D49" t="s">
        <v>70</v>
      </c>
      <c r="E49" t="s">
        <v>55</v>
      </c>
      <c r="F49" t="s">
        <v>56</v>
      </c>
      <c r="G49" t="s">
        <v>72</v>
      </c>
      <c r="H49" t="s">
        <v>443</v>
      </c>
      <c r="I49" t="str">
        <f t="shared" si="22"/>
        <v xml:space="preserve">Portugal </v>
      </c>
      <c r="J49" t="s">
        <v>74</v>
      </c>
      <c r="K49" t="s">
        <v>60</v>
      </c>
      <c r="L49">
        <v>3</v>
      </c>
      <c r="M49">
        <v>4</v>
      </c>
      <c r="N49">
        <v>5</v>
      </c>
      <c r="O49">
        <v>1</v>
      </c>
      <c r="P49">
        <v>3</v>
      </c>
      <c r="Q49">
        <v>4</v>
      </c>
      <c r="R49">
        <v>1</v>
      </c>
      <c r="S49">
        <v>0</v>
      </c>
      <c r="U49">
        <v>5</v>
      </c>
      <c r="V49">
        <v>2</v>
      </c>
      <c r="W49">
        <v>6</v>
      </c>
      <c r="X49">
        <v>3</v>
      </c>
      <c r="Y49">
        <v>6</v>
      </c>
      <c r="Z49">
        <v>3</v>
      </c>
      <c r="AA49">
        <v>5</v>
      </c>
      <c r="AB49">
        <v>4</v>
      </c>
      <c r="AC49">
        <v>2</v>
      </c>
      <c r="AD49">
        <v>4</v>
      </c>
      <c r="AE49" s="48">
        <f t="shared" si="13"/>
        <v>4.125</v>
      </c>
      <c r="AF49" s="35">
        <v>2</v>
      </c>
      <c r="AG49">
        <v>5</v>
      </c>
      <c r="AH49">
        <v>5</v>
      </c>
      <c r="AI49">
        <v>4</v>
      </c>
      <c r="AJ49">
        <v>6</v>
      </c>
      <c r="AK49">
        <v>6</v>
      </c>
      <c r="AL49">
        <v>5</v>
      </c>
      <c r="AM49">
        <v>0</v>
      </c>
      <c r="AN49" s="48">
        <f t="shared" si="11"/>
        <v>4.125</v>
      </c>
      <c r="AO49">
        <v>6</v>
      </c>
      <c r="AP49">
        <v>6</v>
      </c>
      <c r="AQ49">
        <v>6</v>
      </c>
      <c r="AR49">
        <v>6</v>
      </c>
      <c r="AS49">
        <v>6</v>
      </c>
      <c r="AT49">
        <v>6</v>
      </c>
      <c r="AU49" s="48">
        <f t="shared" si="12"/>
        <v>6</v>
      </c>
      <c r="AV49">
        <v>0</v>
      </c>
      <c r="AW49">
        <f t="shared" si="23"/>
        <v>4.125</v>
      </c>
      <c r="AX49">
        <f t="shared" si="24"/>
        <v>1</v>
      </c>
      <c r="AY49">
        <f t="shared" si="25"/>
        <v>4.125</v>
      </c>
      <c r="AZ49">
        <f t="shared" si="26"/>
        <v>1</v>
      </c>
      <c r="BA49" t="s">
        <v>282</v>
      </c>
      <c r="BB49" t="s">
        <v>746</v>
      </c>
      <c r="BC49" t="s">
        <v>284</v>
      </c>
      <c r="BD49">
        <v>2</v>
      </c>
      <c r="BF49">
        <f t="shared" si="27"/>
        <v>2</v>
      </c>
      <c r="BG49">
        <v>1</v>
      </c>
      <c r="BH49">
        <v>3</v>
      </c>
      <c r="BI49">
        <f t="shared" si="28"/>
        <v>1</v>
      </c>
      <c r="BJ49" t="s">
        <v>761</v>
      </c>
      <c r="BK49" t="s">
        <v>370</v>
      </c>
      <c r="BL49" s="1">
        <v>4.2939814814814811E-3</v>
      </c>
      <c r="BN49" s="5" t="s">
        <v>1041</v>
      </c>
      <c r="BP49" s="11" t="b">
        <f t="shared" ca="1" si="33"/>
        <v>0</v>
      </c>
      <c r="BQ49" s="11" t="b">
        <f t="shared" ca="1" si="33"/>
        <v>0</v>
      </c>
      <c r="BR49" s="11" t="b">
        <f t="shared" ca="1" si="33"/>
        <v>0</v>
      </c>
      <c r="BS49" s="11" t="b">
        <f t="shared" ca="1" si="33"/>
        <v>0</v>
      </c>
      <c r="BT49" s="11" t="b">
        <f t="shared" ca="1" si="33"/>
        <v>0</v>
      </c>
      <c r="BU49" s="11" t="b">
        <f t="shared" ca="1" si="33"/>
        <v>0</v>
      </c>
      <c r="BX49" s="11" t="b">
        <f t="shared" ca="1" si="29"/>
        <v>0</v>
      </c>
      <c r="BY49" s="11" t="b">
        <f t="shared" si="31"/>
        <v>0</v>
      </c>
      <c r="BZ49" s="11" t="b">
        <f t="shared" ca="1" si="34"/>
        <v>0</v>
      </c>
      <c r="CA49" s="11" t="b">
        <f t="shared" ca="1" si="34"/>
        <v>0</v>
      </c>
      <c r="CB49" s="11" t="b">
        <f t="shared" ca="1" si="34"/>
        <v>0</v>
      </c>
      <c r="CC49" s="11" t="b">
        <f t="shared" ca="1" si="34"/>
        <v>0</v>
      </c>
      <c r="CD49" s="11" t="b">
        <f t="shared" ca="1" si="34"/>
        <v>0</v>
      </c>
      <c r="CE49" s="11" t="b">
        <f t="shared" ca="1" si="34"/>
        <v>0</v>
      </c>
      <c r="CF49" s="11" t="b">
        <f t="shared" ca="1" si="34"/>
        <v>0</v>
      </c>
      <c r="CG49" s="11" t="b">
        <f t="shared" ca="1" si="34"/>
        <v>0</v>
      </c>
      <c r="CH49" s="11" t="b">
        <f t="shared" ca="1" si="34"/>
        <v>0</v>
      </c>
      <c r="CI49" s="11" t="b">
        <f t="shared" ca="1" si="34"/>
        <v>0</v>
      </c>
      <c r="CJ49" s="11" t="b">
        <f t="shared" ca="1" si="34"/>
        <v>0</v>
      </c>
      <c r="CK49" s="11" t="b">
        <f t="shared" ca="1" si="34"/>
        <v>0</v>
      </c>
      <c r="CL49" s="11" t="b">
        <f t="shared" ca="1" si="34"/>
        <v>0</v>
      </c>
      <c r="CM49" s="11" t="b">
        <f t="shared" ca="1" si="34"/>
        <v>0</v>
      </c>
      <c r="CN49" s="11" t="b">
        <f t="shared" ca="1" si="32"/>
        <v>0</v>
      </c>
      <c r="CO49" s="11" t="b">
        <f t="shared" ca="1" si="30"/>
        <v>0</v>
      </c>
    </row>
    <row r="50" spans="1:94">
      <c r="A50" t="s">
        <v>770</v>
      </c>
      <c r="B50" t="s">
        <v>771</v>
      </c>
      <c r="C50" t="s">
        <v>562</v>
      </c>
      <c r="D50" t="s">
        <v>70</v>
      </c>
      <c r="E50" t="s">
        <v>144</v>
      </c>
      <c r="F50" t="s">
        <v>56</v>
      </c>
      <c r="G50" t="s">
        <v>72</v>
      </c>
      <c r="H50" t="s">
        <v>772</v>
      </c>
      <c r="I50" t="str">
        <f t="shared" si="22"/>
        <v>Brazil</v>
      </c>
      <c r="J50" t="s">
        <v>74</v>
      </c>
      <c r="K50" t="s">
        <v>60</v>
      </c>
      <c r="L50">
        <v>5</v>
      </c>
      <c r="M50">
        <v>3</v>
      </c>
      <c r="N50">
        <v>4</v>
      </c>
      <c r="O50">
        <v>3</v>
      </c>
      <c r="P50">
        <v>5</v>
      </c>
      <c r="Q50">
        <v>5</v>
      </c>
      <c r="R50">
        <v>4</v>
      </c>
      <c r="S50">
        <v>0</v>
      </c>
      <c r="U50">
        <v>4</v>
      </c>
      <c r="V50">
        <v>6</v>
      </c>
      <c r="W50">
        <v>6</v>
      </c>
      <c r="X50">
        <v>6</v>
      </c>
      <c r="Y50">
        <v>6</v>
      </c>
      <c r="Z50">
        <v>6</v>
      </c>
      <c r="AA50">
        <v>6</v>
      </c>
      <c r="AB50">
        <v>5</v>
      </c>
      <c r="AC50">
        <v>0</v>
      </c>
      <c r="AD50">
        <v>6</v>
      </c>
      <c r="AE50" s="48">
        <f t="shared" si="13"/>
        <v>5.875</v>
      </c>
      <c r="AF50" s="35">
        <v>5</v>
      </c>
      <c r="AG50">
        <v>6</v>
      </c>
      <c r="AH50">
        <v>6</v>
      </c>
      <c r="AI50">
        <v>6</v>
      </c>
      <c r="AJ50">
        <v>6</v>
      </c>
      <c r="AK50">
        <v>6</v>
      </c>
      <c r="AL50">
        <v>6</v>
      </c>
      <c r="AM50">
        <v>5</v>
      </c>
      <c r="AN50" s="48">
        <f t="shared" si="11"/>
        <v>5.75</v>
      </c>
      <c r="AO50">
        <v>6</v>
      </c>
      <c r="AP50">
        <v>6</v>
      </c>
      <c r="AQ50">
        <v>6</v>
      </c>
      <c r="AR50">
        <v>6</v>
      </c>
      <c r="AS50">
        <v>6</v>
      </c>
      <c r="AT50">
        <v>6</v>
      </c>
      <c r="AU50" s="48">
        <f t="shared" si="12"/>
        <v>6</v>
      </c>
      <c r="AV50">
        <v>2</v>
      </c>
      <c r="AW50">
        <f t="shared" si="23"/>
        <v>5.75</v>
      </c>
      <c r="AX50">
        <f t="shared" si="24"/>
        <v>1</v>
      </c>
      <c r="AY50">
        <f t="shared" si="25"/>
        <v>5.875</v>
      </c>
      <c r="AZ50">
        <f t="shared" si="26"/>
        <v>1</v>
      </c>
      <c r="BA50" t="s">
        <v>61</v>
      </c>
      <c r="BB50" t="s">
        <v>552</v>
      </c>
      <c r="BC50" t="s">
        <v>563</v>
      </c>
      <c r="BD50">
        <v>0</v>
      </c>
      <c r="BE50">
        <v>3</v>
      </c>
      <c r="BF50">
        <f t="shared" si="27"/>
        <v>3</v>
      </c>
      <c r="BG50">
        <v>1</v>
      </c>
      <c r="BH50">
        <v>3</v>
      </c>
      <c r="BI50">
        <f t="shared" si="28"/>
        <v>1</v>
      </c>
      <c r="BJ50" t="s">
        <v>181</v>
      </c>
      <c r="BK50" t="s">
        <v>65</v>
      </c>
      <c r="BL50" s="1">
        <v>8.611111111111111E-3</v>
      </c>
      <c r="BM50" t="s">
        <v>773</v>
      </c>
      <c r="BN50" s="5" t="s">
        <v>1041</v>
      </c>
      <c r="BP50" s="11" t="b">
        <f t="shared" ca="1" si="33"/>
        <v>0</v>
      </c>
      <c r="BQ50" s="11" t="b">
        <f t="shared" ca="1" si="33"/>
        <v>0</v>
      </c>
      <c r="BR50" s="11" t="b">
        <f t="shared" ca="1" si="33"/>
        <v>0</v>
      </c>
      <c r="BS50" s="11" t="b">
        <f t="shared" ca="1" si="33"/>
        <v>0</v>
      </c>
      <c r="BT50" s="11" t="b">
        <f t="shared" ca="1" si="33"/>
        <v>0</v>
      </c>
      <c r="BU50" s="11" t="b">
        <f t="shared" ca="1" si="33"/>
        <v>0</v>
      </c>
      <c r="BX50" s="11" t="b">
        <f t="shared" ca="1" si="29"/>
        <v>0</v>
      </c>
      <c r="BY50" s="11" t="b">
        <f t="shared" si="31"/>
        <v>0</v>
      </c>
      <c r="BZ50" s="11" t="b">
        <f t="shared" ca="1" si="34"/>
        <v>0</v>
      </c>
      <c r="CA50" s="11" t="b">
        <f t="shared" ca="1" si="34"/>
        <v>0</v>
      </c>
      <c r="CB50" s="11" t="b">
        <f t="shared" ca="1" si="34"/>
        <v>0</v>
      </c>
      <c r="CC50" s="11" t="b">
        <f t="shared" ca="1" si="34"/>
        <v>0</v>
      </c>
      <c r="CD50" s="11" t="b">
        <f t="shared" ca="1" si="34"/>
        <v>0</v>
      </c>
      <c r="CE50" s="11" t="b">
        <f t="shared" ca="1" si="34"/>
        <v>0</v>
      </c>
      <c r="CF50" s="11" t="b">
        <f t="shared" ca="1" si="34"/>
        <v>0</v>
      </c>
      <c r="CG50" s="11" t="b">
        <f t="shared" ca="1" si="34"/>
        <v>0</v>
      </c>
      <c r="CH50" s="11" t="b">
        <f t="shared" ca="1" si="34"/>
        <v>0</v>
      </c>
      <c r="CI50" s="11" t="b">
        <f t="shared" ca="1" si="34"/>
        <v>0</v>
      </c>
      <c r="CJ50" s="11" t="b">
        <f t="shared" ca="1" si="34"/>
        <v>0</v>
      </c>
      <c r="CK50" s="11" t="b">
        <f t="shared" ca="1" si="34"/>
        <v>0</v>
      </c>
      <c r="CL50" s="11" t="b">
        <f t="shared" ca="1" si="34"/>
        <v>0</v>
      </c>
      <c r="CM50" s="11" t="b">
        <f t="shared" ca="1" si="34"/>
        <v>0</v>
      </c>
      <c r="CN50" s="11" t="b">
        <f t="shared" ca="1" si="32"/>
        <v>0</v>
      </c>
      <c r="CO50" s="11" t="b">
        <f t="shared" ca="1" si="30"/>
        <v>0</v>
      </c>
      <c r="CP50" t="s">
        <v>774</v>
      </c>
    </row>
    <row r="51" spans="1:94">
      <c r="A51" t="s">
        <v>796</v>
      </c>
      <c r="B51" t="s">
        <v>797</v>
      </c>
      <c r="C51" t="s">
        <v>562</v>
      </c>
      <c r="D51" t="s">
        <v>70</v>
      </c>
      <c r="E51" t="s">
        <v>95</v>
      </c>
      <c r="F51" t="s">
        <v>132</v>
      </c>
      <c r="G51" t="s">
        <v>96</v>
      </c>
      <c r="H51" t="s">
        <v>138</v>
      </c>
      <c r="I51" t="str">
        <f t="shared" si="22"/>
        <v>India</v>
      </c>
      <c r="J51" t="s">
        <v>74</v>
      </c>
      <c r="K51" t="s">
        <v>85</v>
      </c>
      <c r="L51">
        <v>2</v>
      </c>
      <c r="M51">
        <v>3</v>
      </c>
      <c r="N51">
        <v>3</v>
      </c>
      <c r="O51">
        <v>4</v>
      </c>
      <c r="P51">
        <v>5</v>
      </c>
      <c r="Q51">
        <v>3</v>
      </c>
      <c r="R51">
        <v>2</v>
      </c>
      <c r="S51">
        <v>0</v>
      </c>
      <c r="U51">
        <v>4</v>
      </c>
      <c r="V51">
        <v>5</v>
      </c>
      <c r="W51">
        <v>6</v>
      </c>
      <c r="X51">
        <v>4</v>
      </c>
      <c r="Y51">
        <v>4</v>
      </c>
      <c r="Z51">
        <v>6</v>
      </c>
      <c r="AA51">
        <v>6</v>
      </c>
      <c r="AB51">
        <v>5</v>
      </c>
      <c r="AC51">
        <v>1</v>
      </c>
      <c r="AD51">
        <v>5</v>
      </c>
      <c r="AE51" s="48">
        <f t="shared" si="13"/>
        <v>5.125</v>
      </c>
      <c r="AF51" s="35">
        <v>3</v>
      </c>
      <c r="AG51">
        <v>1</v>
      </c>
      <c r="AH51">
        <v>4</v>
      </c>
      <c r="AI51">
        <v>2</v>
      </c>
      <c r="AJ51">
        <v>6</v>
      </c>
      <c r="AK51">
        <v>5</v>
      </c>
      <c r="AL51">
        <v>5</v>
      </c>
      <c r="AM51">
        <v>2</v>
      </c>
      <c r="AN51" s="48">
        <f t="shared" si="11"/>
        <v>3.5</v>
      </c>
      <c r="AO51">
        <v>5</v>
      </c>
      <c r="AP51">
        <v>5</v>
      </c>
      <c r="AQ51">
        <v>5</v>
      </c>
      <c r="AR51">
        <v>5</v>
      </c>
      <c r="AS51">
        <v>5</v>
      </c>
      <c r="AT51">
        <v>6</v>
      </c>
      <c r="AU51" s="48">
        <f t="shared" si="12"/>
        <v>5</v>
      </c>
      <c r="AV51">
        <v>6</v>
      </c>
      <c r="AW51">
        <f t="shared" si="23"/>
        <v>3.5</v>
      </c>
      <c r="AX51">
        <f t="shared" si="24"/>
        <v>1</v>
      </c>
      <c r="AY51">
        <f t="shared" si="25"/>
        <v>5.125</v>
      </c>
      <c r="AZ51">
        <f t="shared" si="26"/>
        <v>1</v>
      </c>
      <c r="BA51" t="s">
        <v>61</v>
      </c>
      <c r="BB51" t="s">
        <v>634</v>
      </c>
      <c r="BC51" t="s">
        <v>798</v>
      </c>
      <c r="BD51">
        <v>0</v>
      </c>
      <c r="BE51">
        <v>2</v>
      </c>
      <c r="BF51">
        <f t="shared" si="27"/>
        <v>2</v>
      </c>
      <c r="BG51">
        <v>1</v>
      </c>
      <c r="BH51">
        <v>3</v>
      </c>
      <c r="BI51">
        <f t="shared" si="28"/>
        <v>1</v>
      </c>
      <c r="BJ51" t="s">
        <v>64</v>
      </c>
      <c r="BK51" t="s">
        <v>65</v>
      </c>
      <c r="BL51" s="1">
        <v>1.0844907407407407E-2</v>
      </c>
      <c r="BM51" t="s">
        <v>799</v>
      </c>
      <c r="BN51" s="5" t="s">
        <v>1042</v>
      </c>
      <c r="BP51" s="11" t="b">
        <f t="shared" ref="BP51:BU60" ca="1" si="35">ISNUMBER(SEARCH(BP$2,$BO51))</f>
        <v>0</v>
      </c>
      <c r="BQ51" s="11" t="b">
        <f t="shared" ca="1" si="35"/>
        <v>0</v>
      </c>
      <c r="BR51" s="11" t="b">
        <f t="shared" ca="1" si="35"/>
        <v>0</v>
      </c>
      <c r="BS51" s="11" t="b">
        <f t="shared" ca="1" si="35"/>
        <v>0</v>
      </c>
      <c r="BT51" s="11" t="b">
        <f t="shared" ca="1" si="35"/>
        <v>0</v>
      </c>
      <c r="BU51" s="11" t="b">
        <f t="shared" ca="1" si="35"/>
        <v>0</v>
      </c>
      <c r="BV51" s="5" t="s">
        <v>1089</v>
      </c>
      <c r="BW51" s="5" t="s">
        <v>1090</v>
      </c>
      <c r="BX51" s="11" t="b">
        <f t="shared" ca="1" si="29"/>
        <v>0</v>
      </c>
      <c r="BY51" s="11" t="b">
        <f t="shared" si="31"/>
        <v>1</v>
      </c>
      <c r="BZ51" s="11" t="b">
        <f t="shared" ref="BZ51:CM60" ca="1" si="36">ISNUMBER(SEARCH(BZ$2,$BV51))</f>
        <v>0</v>
      </c>
      <c r="CA51" s="11" t="b">
        <f t="shared" ca="1" si="36"/>
        <v>0</v>
      </c>
      <c r="CB51" s="11" t="b">
        <f t="shared" ca="1" si="36"/>
        <v>0</v>
      </c>
      <c r="CC51" s="11" t="b">
        <f t="shared" ca="1" si="36"/>
        <v>0</v>
      </c>
      <c r="CD51" s="11" t="b">
        <f t="shared" ca="1" si="36"/>
        <v>0</v>
      </c>
      <c r="CE51" s="11" t="b">
        <f t="shared" ca="1" si="36"/>
        <v>1</v>
      </c>
      <c r="CF51" s="11" t="b">
        <f t="shared" ca="1" si="36"/>
        <v>0</v>
      </c>
      <c r="CG51" s="11" t="b">
        <f t="shared" ca="1" si="36"/>
        <v>0</v>
      </c>
      <c r="CH51" s="11" t="b">
        <f t="shared" ca="1" si="36"/>
        <v>0</v>
      </c>
      <c r="CI51" s="11" t="b">
        <f t="shared" ca="1" si="36"/>
        <v>0</v>
      </c>
      <c r="CJ51" s="11" t="b">
        <f t="shared" ca="1" si="36"/>
        <v>0</v>
      </c>
      <c r="CK51" s="11" t="b">
        <f t="shared" ca="1" si="36"/>
        <v>0</v>
      </c>
      <c r="CL51" s="11" t="b">
        <f t="shared" ca="1" si="36"/>
        <v>0</v>
      </c>
      <c r="CM51" s="11" t="b">
        <f t="shared" ca="1" si="36"/>
        <v>0</v>
      </c>
      <c r="CN51" s="11" t="b">
        <f t="shared" ca="1" si="32"/>
        <v>0</v>
      </c>
      <c r="CO51" s="11" t="b">
        <f t="shared" ca="1" si="30"/>
        <v>0</v>
      </c>
    </row>
    <row r="52" spans="1:94">
      <c r="A52" t="s">
        <v>806</v>
      </c>
      <c r="B52" t="s">
        <v>807</v>
      </c>
      <c r="C52" t="s">
        <v>802</v>
      </c>
      <c r="D52" t="s">
        <v>54</v>
      </c>
      <c r="E52" t="s">
        <v>144</v>
      </c>
      <c r="F52" t="s">
        <v>116</v>
      </c>
      <c r="G52" t="s">
        <v>96</v>
      </c>
      <c r="H52" t="s">
        <v>58</v>
      </c>
      <c r="I52" t="str">
        <f t="shared" si="22"/>
        <v>Portugal</v>
      </c>
      <c r="J52" t="s">
        <v>59</v>
      </c>
      <c r="K52" t="s">
        <v>60</v>
      </c>
      <c r="L52">
        <v>4</v>
      </c>
      <c r="M52">
        <v>1</v>
      </c>
      <c r="N52">
        <v>4</v>
      </c>
      <c r="O52">
        <v>3</v>
      </c>
      <c r="P52">
        <v>1</v>
      </c>
      <c r="Q52">
        <v>5</v>
      </c>
      <c r="R52">
        <v>2</v>
      </c>
      <c r="S52">
        <v>0</v>
      </c>
      <c r="U52">
        <v>5</v>
      </c>
      <c r="V52">
        <v>5</v>
      </c>
      <c r="W52">
        <v>6</v>
      </c>
      <c r="X52">
        <v>3</v>
      </c>
      <c r="Y52">
        <v>3</v>
      </c>
      <c r="Z52">
        <v>4</v>
      </c>
      <c r="AA52">
        <v>5</v>
      </c>
      <c r="AB52">
        <v>3</v>
      </c>
      <c r="AC52">
        <v>3</v>
      </c>
      <c r="AD52">
        <v>3</v>
      </c>
      <c r="AE52" s="48">
        <f t="shared" si="13"/>
        <v>4</v>
      </c>
      <c r="AF52" s="35">
        <v>6</v>
      </c>
      <c r="AG52">
        <v>6</v>
      </c>
      <c r="AH52">
        <v>6</v>
      </c>
      <c r="AI52">
        <v>6</v>
      </c>
      <c r="AJ52">
        <v>6</v>
      </c>
      <c r="AK52">
        <v>6</v>
      </c>
      <c r="AL52">
        <v>4</v>
      </c>
      <c r="AM52">
        <v>2</v>
      </c>
      <c r="AN52" s="48">
        <f t="shared" si="11"/>
        <v>5.25</v>
      </c>
      <c r="AO52">
        <v>6</v>
      </c>
      <c r="AP52">
        <v>6</v>
      </c>
      <c r="AQ52">
        <v>6</v>
      </c>
      <c r="AR52">
        <v>6</v>
      </c>
      <c r="AS52">
        <v>6</v>
      </c>
      <c r="AT52">
        <v>6</v>
      </c>
      <c r="AU52" s="48">
        <f t="shared" si="12"/>
        <v>6</v>
      </c>
      <c r="AV52">
        <v>6</v>
      </c>
      <c r="AW52">
        <f t="shared" si="23"/>
        <v>5.25</v>
      </c>
      <c r="AX52">
        <f t="shared" si="24"/>
        <v>1</v>
      </c>
      <c r="AY52">
        <f t="shared" si="25"/>
        <v>4</v>
      </c>
      <c r="AZ52">
        <f t="shared" si="26"/>
        <v>1</v>
      </c>
      <c r="BA52" t="s">
        <v>297</v>
      </c>
      <c r="BB52" t="s">
        <v>808</v>
      </c>
      <c r="BC52" t="s">
        <v>809</v>
      </c>
      <c r="BD52">
        <v>1</v>
      </c>
      <c r="BF52">
        <f t="shared" si="27"/>
        <v>1</v>
      </c>
      <c r="BG52">
        <v>1</v>
      </c>
      <c r="BH52">
        <v>3</v>
      </c>
      <c r="BI52">
        <f t="shared" si="28"/>
        <v>1</v>
      </c>
      <c r="BJ52" t="s">
        <v>315</v>
      </c>
      <c r="BK52" t="s">
        <v>316</v>
      </c>
      <c r="BL52" s="1">
        <v>4.2939814814814811E-3</v>
      </c>
      <c r="BN52" s="5" t="s">
        <v>1041</v>
      </c>
      <c r="BP52" s="11" t="b">
        <f t="shared" ca="1" si="35"/>
        <v>0</v>
      </c>
      <c r="BQ52" s="11" t="b">
        <f t="shared" ca="1" si="35"/>
        <v>0</v>
      </c>
      <c r="BR52" s="11" t="b">
        <f t="shared" ca="1" si="35"/>
        <v>0</v>
      </c>
      <c r="BS52" s="11" t="b">
        <f t="shared" ca="1" si="35"/>
        <v>0</v>
      </c>
      <c r="BT52" s="11" t="b">
        <f t="shared" ca="1" si="35"/>
        <v>0</v>
      </c>
      <c r="BU52" s="11" t="b">
        <f t="shared" ca="1" si="35"/>
        <v>0</v>
      </c>
      <c r="BX52" s="11" t="b">
        <f t="shared" ca="1" si="29"/>
        <v>0</v>
      </c>
      <c r="BY52" s="11" t="b">
        <f t="shared" si="31"/>
        <v>0</v>
      </c>
      <c r="BZ52" s="11" t="b">
        <f t="shared" ca="1" si="36"/>
        <v>0</v>
      </c>
      <c r="CA52" s="11" t="b">
        <f t="shared" ca="1" si="36"/>
        <v>0</v>
      </c>
      <c r="CB52" s="11" t="b">
        <f t="shared" ca="1" si="36"/>
        <v>0</v>
      </c>
      <c r="CC52" s="11" t="b">
        <f t="shared" ca="1" si="36"/>
        <v>0</v>
      </c>
      <c r="CD52" s="11" t="b">
        <f t="shared" ca="1" si="36"/>
        <v>0</v>
      </c>
      <c r="CE52" s="11" t="b">
        <f t="shared" ca="1" si="36"/>
        <v>0</v>
      </c>
      <c r="CF52" s="11" t="b">
        <f t="shared" ca="1" si="36"/>
        <v>0</v>
      </c>
      <c r="CG52" s="11" t="b">
        <f t="shared" ca="1" si="36"/>
        <v>0</v>
      </c>
      <c r="CH52" s="11" t="b">
        <f t="shared" ca="1" si="36"/>
        <v>0</v>
      </c>
      <c r="CI52" s="11" t="b">
        <f t="shared" ca="1" si="36"/>
        <v>0</v>
      </c>
      <c r="CJ52" s="11" t="b">
        <f t="shared" ca="1" si="36"/>
        <v>0</v>
      </c>
      <c r="CK52" s="11" t="b">
        <f t="shared" ca="1" si="36"/>
        <v>0</v>
      </c>
      <c r="CL52" s="11" t="b">
        <f t="shared" ca="1" si="36"/>
        <v>0</v>
      </c>
      <c r="CM52" s="11" t="b">
        <f t="shared" ca="1" si="36"/>
        <v>0</v>
      </c>
      <c r="CN52" s="11" t="b">
        <f t="shared" ca="1" si="32"/>
        <v>0</v>
      </c>
      <c r="CO52" s="11" t="b">
        <f t="shared" ca="1" si="30"/>
        <v>0</v>
      </c>
    </row>
    <row r="53" spans="1:94">
      <c r="A53" t="s">
        <v>834</v>
      </c>
      <c r="B53" t="s">
        <v>835</v>
      </c>
      <c r="C53" t="s">
        <v>802</v>
      </c>
      <c r="D53" t="s">
        <v>54</v>
      </c>
      <c r="E53" t="s">
        <v>71</v>
      </c>
      <c r="F53" t="s">
        <v>116</v>
      </c>
      <c r="G53" t="s">
        <v>72</v>
      </c>
      <c r="H53" t="s">
        <v>185</v>
      </c>
      <c r="I53" t="str">
        <f t="shared" si="22"/>
        <v>Italy</v>
      </c>
      <c r="J53" t="s">
        <v>59</v>
      </c>
      <c r="K53" t="s">
        <v>60</v>
      </c>
      <c r="L53">
        <v>2</v>
      </c>
      <c r="M53">
        <v>3</v>
      </c>
      <c r="N53">
        <v>3</v>
      </c>
      <c r="O53">
        <v>4</v>
      </c>
      <c r="P53">
        <v>3</v>
      </c>
      <c r="Q53">
        <v>0</v>
      </c>
      <c r="R53">
        <v>2</v>
      </c>
      <c r="S53">
        <v>0</v>
      </c>
      <c r="U53">
        <v>4</v>
      </c>
      <c r="V53">
        <v>6</v>
      </c>
      <c r="W53">
        <v>6</v>
      </c>
      <c r="X53">
        <v>3</v>
      </c>
      <c r="Y53">
        <v>6</v>
      </c>
      <c r="Z53">
        <v>5</v>
      </c>
      <c r="AA53">
        <v>5</v>
      </c>
      <c r="AB53">
        <v>3</v>
      </c>
      <c r="AC53">
        <v>3</v>
      </c>
      <c r="AD53">
        <v>3</v>
      </c>
      <c r="AE53" s="48">
        <f t="shared" si="13"/>
        <v>4.625</v>
      </c>
      <c r="AF53" s="35">
        <v>3</v>
      </c>
      <c r="AG53">
        <v>5</v>
      </c>
      <c r="AH53">
        <v>4</v>
      </c>
      <c r="AI53">
        <v>5</v>
      </c>
      <c r="AJ53">
        <v>6</v>
      </c>
      <c r="AK53">
        <v>5</v>
      </c>
      <c r="AL53">
        <v>5</v>
      </c>
      <c r="AM53">
        <v>4</v>
      </c>
      <c r="AN53" s="48">
        <f t="shared" si="11"/>
        <v>4.625</v>
      </c>
      <c r="AO53">
        <v>3</v>
      </c>
      <c r="AP53">
        <v>3</v>
      </c>
      <c r="AQ53">
        <v>3</v>
      </c>
      <c r="AR53">
        <v>3</v>
      </c>
      <c r="AS53">
        <v>3</v>
      </c>
      <c r="AT53">
        <v>6</v>
      </c>
      <c r="AU53" s="48">
        <f t="shared" si="12"/>
        <v>3</v>
      </c>
      <c r="AV53">
        <v>3</v>
      </c>
      <c r="AW53">
        <f t="shared" si="23"/>
        <v>4.625</v>
      </c>
      <c r="AX53">
        <f t="shared" si="24"/>
        <v>1</v>
      </c>
      <c r="AY53">
        <f t="shared" si="25"/>
        <v>4.625</v>
      </c>
      <c r="AZ53">
        <f t="shared" si="26"/>
        <v>1</v>
      </c>
      <c r="BA53" t="s">
        <v>297</v>
      </c>
      <c r="BB53" t="s">
        <v>326</v>
      </c>
      <c r="BC53" t="s">
        <v>836</v>
      </c>
      <c r="BD53">
        <v>2</v>
      </c>
      <c r="BF53">
        <f t="shared" si="27"/>
        <v>2</v>
      </c>
      <c r="BG53">
        <v>1</v>
      </c>
      <c r="BH53">
        <v>2</v>
      </c>
      <c r="BI53">
        <f t="shared" si="28"/>
        <v>1</v>
      </c>
      <c r="BJ53" t="s">
        <v>545</v>
      </c>
      <c r="BK53" t="s">
        <v>301</v>
      </c>
      <c r="BL53" s="1">
        <v>4.0972222222222226E-3</v>
      </c>
      <c r="BN53" s="5" t="s">
        <v>1041</v>
      </c>
      <c r="BP53" s="11" t="b">
        <f t="shared" ca="1" si="35"/>
        <v>0</v>
      </c>
      <c r="BQ53" s="11" t="b">
        <f t="shared" ca="1" si="35"/>
        <v>0</v>
      </c>
      <c r="BR53" s="11" t="b">
        <f t="shared" ca="1" si="35"/>
        <v>0</v>
      </c>
      <c r="BS53" s="11" t="b">
        <f t="shared" ca="1" si="35"/>
        <v>0</v>
      </c>
      <c r="BT53" s="11" t="b">
        <f t="shared" ca="1" si="35"/>
        <v>0</v>
      </c>
      <c r="BU53" s="11" t="b">
        <f t="shared" ca="1" si="35"/>
        <v>0</v>
      </c>
      <c r="BX53" s="11" t="b">
        <f t="shared" ca="1" si="29"/>
        <v>0</v>
      </c>
      <c r="BY53" s="11" t="b">
        <f t="shared" si="31"/>
        <v>0</v>
      </c>
      <c r="BZ53" s="11" t="b">
        <f t="shared" ca="1" si="36"/>
        <v>0</v>
      </c>
      <c r="CA53" s="11" t="b">
        <f t="shared" ca="1" si="36"/>
        <v>0</v>
      </c>
      <c r="CB53" s="11" t="b">
        <f t="shared" ca="1" si="36"/>
        <v>0</v>
      </c>
      <c r="CC53" s="11" t="b">
        <f t="shared" ca="1" si="36"/>
        <v>0</v>
      </c>
      <c r="CD53" s="11" t="b">
        <f t="shared" ca="1" si="36"/>
        <v>0</v>
      </c>
      <c r="CE53" s="11" t="b">
        <f t="shared" ca="1" si="36"/>
        <v>0</v>
      </c>
      <c r="CF53" s="11" t="b">
        <f t="shared" ca="1" si="36"/>
        <v>0</v>
      </c>
      <c r="CG53" s="11" t="b">
        <f t="shared" ca="1" si="36"/>
        <v>0</v>
      </c>
      <c r="CH53" s="11" t="b">
        <f t="shared" ca="1" si="36"/>
        <v>0</v>
      </c>
      <c r="CI53" s="11" t="b">
        <f t="shared" ca="1" si="36"/>
        <v>0</v>
      </c>
      <c r="CJ53" s="11" t="b">
        <f t="shared" ca="1" si="36"/>
        <v>0</v>
      </c>
      <c r="CK53" s="11" t="b">
        <f t="shared" ca="1" si="36"/>
        <v>0</v>
      </c>
      <c r="CL53" s="11" t="b">
        <f t="shared" ca="1" si="36"/>
        <v>0</v>
      </c>
      <c r="CM53" s="11" t="b">
        <f t="shared" ca="1" si="36"/>
        <v>0</v>
      </c>
      <c r="CN53" s="11" t="b">
        <f t="shared" ca="1" si="32"/>
        <v>0</v>
      </c>
      <c r="CO53" s="11" t="b">
        <f t="shared" ca="1" si="30"/>
        <v>0</v>
      </c>
    </row>
    <row r="54" spans="1:94">
      <c r="A54" t="s">
        <v>842</v>
      </c>
      <c r="B54" t="s">
        <v>843</v>
      </c>
      <c r="C54" t="s">
        <v>802</v>
      </c>
      <c r="D54" t="s">
        <v>70</v>
      </c>
      <c r="E54" t="s">
        <v>55</v>
      </c>
      <c r="F54" t="s">
        <v>56</v>
      </c>
      <c r="G54" t="s">
        <v>72</v>
      </c>
      <c r="H54" t="s">
        <v>844</v>
      </c>
      <c r="I54" t="str">
        <f t="shared" si="22"/>
        <v>France</v>
      </c>
      <c r="J54" t="s">
        <v>74</v>
      </c>
      <c r="K54" t="s">
        <v>60</v>
      </c>
      <c r="L54">
        <v>1</v>
      </c>
      <c r="M54">
        <v>3</v>
      </c>
      <c r="N54">
        <v>4</v>
      </c>
      <c r="O54">
        <v>4</v>
      </c>
      <c r="P54">
        <v>4</v>
      </c>
      <c r="Q54">
        <v>4</v>
      </c>
      <c r="R54">
        <v>5</v>
      </c>
      <c r="S54">
        <v>0</v>
      </c>
      <c r="U54">
        <v>4</v>
      </c>
      <c r="V54">
        <v>4</v>
      </c>
      <c r="W54">
        <v>6</v>
      </c>
      <c r="X54">
        <v>4</v>
      </c>
      <c r="Y54">
        <v>6</v>
      </c>
      <c r="Z54">
        <v>5</v>
      </c>
      <c r="AA54">
        <v>6</v>
      </c>
      <c r="AB54">
        <v>3</v>
      </c>
      <c r="AC54">
        <v>0</v>
      </c>
      <c r="AD54">
        <v>6</v>
      </c>
      <c r="AE54" s="48">
        <f t="shared" si="13"/>
        <v>5</v>
      </c>
      <c r="AF54" s="35">
        <v>3</v>
      </c>
      <c r="AG54">
        <v>4</v>
      </c>
      <c r="AH54">
        <v>4</v>
      </c>
      <c r="AI54">
        <v>2</v>
      </c>
      <c r="AJ54">
        <v>5</v>
      </c>
      <c r="AK54">
        <v>3</v>
      </c>
      <c r="AL54">
        <v>5</v>
      </c>
      <c r="AM54">
        <v>6</v>
      </c>
      <c r="AN54" s="48">
        <f t="shared" si="11"/>
        <v>4</v>
      </c>
      <c r="AO54">
        <v>0</v>
      </c>
      <c r="AP54">
        <v>1</v>
      </c>
      <c r="AQ54">
        <v>1</v>
      </c>
      <c r="AR54">
        <v>1</v>
      </c>
      <c r="AS54">
        <v>1</v>
      </c>
      <c r="AT54">
        <v>6</v>
      </c>
      <c r="AU54" s="48">
        <f t="shared" si="12"/>
        <v>0.8</v>
      </c>
      <c r="AV54">
        <v>5</v>
      </c>
      <c r="AW54">
        <f t="shared" si="23"/>
        <v>4</v>
      </c>
      <c r="AX54">
        <f t="shared" si="24"/>
        <v>1</v>
      </c>
      <c r="AY54">
        <f t="shared" si="25"/>
        <v>5</v>
      </c>
      <c r="AZ54">
        <f t="shared" si="26"/>
        <v>1</v>
      </c>
      <c r="BA54" t="s">
        <v>297</v>
      </c>
      <c r="BB54" t="s">
        <v>326</v>
      </c>
      <c r="BC54" t="s">
        <v>836</v>
      </c>
      <c r="BD54">
        <v>1</v>
      </c>
      <c r="BF54">
        <f t="shared" si="27"/>
        <v>1</v>
      </c>
      <c r="BG54">
        <v>1</v>
      </c>
      <c r="BH54">
        <v>2</v>
      </c>
      <c r="BI54">
        <f t="shared" si="28"/>
        <v>1</v>
      </c>
      <c r="BJ54" t="s">
        <v>300</v>
      </c>
      <c r="BK54" t="s">
        <v>301</v>
      </c>
      <c r="BL54" s="1">
        <v>6.053240740740741E-3</v>
      </c>
      <c r="BN54" s="5" t="s">
        <v>1041</v>
      </c>
      <c r="BP54" s="11" t="b">
        <f t="shared" ca="1" si="35"/>
        <v>0</v>
      </c>
      <c r="BQ54" s="11" t="b">
        <f t="shared" ca="1" si="35"/>
        <v>0</v>
      </c>
      <c r="BR54" s="11" t="b">
        <f t="shared" ca="1" si="35"/>
        <v>0</v>
      </c>
      <c r="BS54" s="11" t="b">
        <f t="shared" ca="1" si="35"/>
        <v>0</v>
      </c>
      <c r="BT54" s="11" t="b">
        <f t="shared" ca="1" si="35"/>
        <v>0</v>
      </c>
      <c r="BU54" s="11" t="b">
        <f t="shared" ca="1" si="35"/>
        <v>0</v>
      </c>
      <c r="BX54" s="11" t="b">
        <f t="shared" ca="1" si="29"/>
        <v>0</v>
      </c>
      <c r="BY54" s="11" t="b">
        <f t="shared" si="31"/>
        <v>0</v>
      </c>
      <c r="BZ54" s="11" t="b">
        <f t="shared" ca="1" si="36"/>
        <v>0</v>
      </c>
      <c r="CA54" s="11" t="b">
        <f t="shared" ca="1" si="36"/>
        <v>0</v>
      </c>
      <c r="CB54" s="11" t="b">
        <f t="shared" ca="1" si="36"/>
        <v>0</v>
      </c>
      <c r="CC54" s="11" t="b">
        <f t="shared" ca="1" si="36"/>
        <v>0</v>
      </c>
      <c r="CD54" s="11" t="b">
        <f t="shared" ca="1" si="36"/>
        <v>0</v>
      </c>
      <c r="CE54" s="11" t="b">
        <f t="shared" ca="1" si="36"/>
        <v>0</v>
      </c>
      <c r="CF54" s="11" t="b">
        <f t="shared" ca="1" si="36"/>
        <v>0</v>
      </c>
      <c r="CG54" s="11" t="b">
        <f t="shared" ca="1" si="36"/>
        <v>0</v>
      </c>
      <c r="CH54" s="11" t="b">
        <f t="shared" ca="1" si="36"/>
        <v>0</v>
      </c>
      <c r="CI54" s="11" t="b">
        <f t="shared" ca="1" si="36"/>
        <v>0</v>
      </c>
      <c r="CJ54" s="11" t="b">
        <f t="shared" ca="1" si="36"/>
        <v>0</v>
      </c>
      <c r="CK54" s="11" t="b">
        <f t="shared" ca="1" si="36"/>
        <v>0</v>
      </c>
      <c r="CL54" s="11" t="b">
        <f t="shared" ca="1" si="36"/>
        <v>0</v>
      </c>
      <c r="CM54" s="11" t="b">
        <f t="shared" ca="1" si="36"/>
        <v>0</v>
      </c>
      <c r="CN54" s="11" t="b">
        <f t="shared" ca="1" si="32"/>
        <v>0</v>
      </c>
      <c r="CO54" s="11" t="b">
        <f t="shared" ca="1" si="30"/>
        <v>0</v>
      </c>
    </row>
    <row r="55" spans="1:94">
      <c r="A55" t="s">
        <v>849</v>
      </c>
      <c r="B55" t="s">
        <v>850</v>
      </c>
      <c r="C55" t="s">
        <v>802</v>
      </c>
      <c r="D55" t="s">
        <v>70</v>
      </c>
      <c r="E55" t="s">
        <v>82</v>
      </c>
      <c r="F55" t="s">
        <v>132</v>
      </c>
      <c r="G55" t="s">
        <v>96</v>
      </c>
      <c r="H55" t="s">
        <v>492</v>
      </c>
      <c r="I55" t="str">
        <f t="shared" si="22"/>
        <v>Estonia</v>
      </c>
      <c r="J55" t="s">
        <v>74</v>
      </c>
      <c r="K55" t="s">
        <v>60</v>
      </c>
      <c r="L55">
        <v>2</v>
      </c>
      <c r="M55">
        <v>2</v>
      </c>
      <c r="N55">
        <v>3</v>
      </c>
      <c r="O55">
        <v>2</v>
      </c>
      <c r="P55">
        <v>3</v>
      </c>
      <c r="Q55">
        <v>2</v>
      </c>
      <c r="R55">
        <v>5</v>
      </c>
      <c r="S55">
        <v>0</v>
      </c>
      <c r="U55">
        <v>4</v>
      </c>
      <c r="V55">
        <v>6</v>
      </c>
      <c r="W55">
        <v>6</v>
      </c>
      <c r="X55">
        <v>4</v>
      </c>
      <c r="Y55">
        <v>5</v>
      </c>
      <c r="Z55">
        <v>4</v>
      </c>
      <c r="AA55">
        <v>6</v>
      </c>
      <c r="AB55">
        <v>5</v>
      </c>
      <c r="AC55">
        <v>0</v>
      </c>
      <c r="AD55">
        <v>6</v>
      </c>
      <c r="AE55" s="48">
        <f t="shared" si="13"/>
        <v>5.25</v>
      </c>
      <c r="AF55" s="35">
        <v>5</v>
      </c>
      <c r="AG55">
        <v>6</v>
      </c>
      <c r="AH55">
        <v>6</v>
      </c>
      <c r="AI55">
        <v>6</v>
      </c>
      <c r="AJ55">
        <v>6</v>
      </c>
      <c r="AK55">
        <v>6</v>
      </c>
      <c r="AL55">
        <v>5</v>
      </c>
      <c r="AM55">
        <v>5</v>
      </c>
      <c r="AN55" s="48">
        <f t="shared" si="11"/>
        <v>5.625</v>
      </c>
      <c r="AO55">
        <v>5</v>
      </c>
      <c r="AP55">
        <v>5</v>
      </c>
      <c r="AQ55">
        <v>5</v>
      </c>
      <c r="AR55">
        <v>5</v>
      </c>
      <c r="AS55">
        <v>5</v>
      </c>
      <c r="AT55">
        <v>6</v>
      </c>
      <c r="AU55" s="48">
        <f t="shared" si="12"/>
        <v>5</v>
      </c>
      <c r="AV55">
        <v>6</v>
      </c>
      <c r="AW55">
        <f t="shared" si="23"/>
        <v>5.625</v>
      </c>
      <c r="AX55">
        <f t="shared" si="24"/>
        <v>1</v>
      </c>
      <c r="AY55">
        <f t="shared" si="25"/>
        <v>5.25</v>
      </c>
      <c r="AZ55">
        <f t="shared" si="26"/>
        <v>1</v>
      </c>
      <c r="BA55" t="s">
        <v>61</v>
      </c>
      <c r="BB55" t="s">
        <v>320</v>
      </c>
      <c r="BC55" t="s">
        <v>851</v>
      </c>
      <c r="BD55">
        <v>1</v>
      </c>
      <c r="BF55">
        <f t="shared" si="27"/>
        <v>1</v>
      </c>
      <c r="BG55">
        <v>2</v>
      </c>
      <c r="BH55">
        <v>4</v>
      </c>
      <c r="BI55">
        <f t="shared" si="28"/>
        <v>1</v>
      </c>
      <c r="BJ55" t="s">
        <v>564</v>
      </c>
      <c r="BK55" t="s">
        <v>236</v>
      </c>
      <c r="BL55" s="1">
        <v>4.1203703703703706E-3</v>
      </c>
      <c r="BN55" s="5" t="s">
        <v>1041</v>
      </c>
      <c r="BP55" s="11" t="b">
        <f t="shared" ca="1" si="35"/>
        <v>0</v>
      </c>
      <c r="BQ55" s="11" t="b">
        <f t="shared" ca="1" si="35"/>
        <v>0</v>
      </c>
      <c r="BR55" s="11" t="b">
        <f t="shared" ca="1" si="35"/>
        <v>0</v>
      </c>
      <c r="BS55" s="11" t="b">
        <f t="shared" ca="1" si="35"/>
        <v>0</v>
      </c>
      <c r="BT55" s="11" t="b">
        <f t="shared" ca="1" si="35"/>
        <v>0</v>
      </c>
      <c r="BU55" s="11" t="b">
        <f t="shared" ca="1" si="35"/>
        <v>0</v>
      </c>
      <c r="BX55" s="11" t="b">
        <f t="shared" ca="1" si="29"/>
        <v>0</v>
      </c>
      <c r="BY55" s="11" t="b">
        <f t="shared" si="31"/>
        <v>0</v>
      </c>
      <c r="BZ55" s="11" t="b">
        <f t="shared" ca="1" si="36"/>
        <v>0</v>
      </c>
      <c r="CA55" s="11" t="b">
        <f t="shared" ca="1" si="36"/>
        <v>0</v>
      </c>
      <c r="CB55" s="11" t="b">
        <f t="shared" ca="1" si="36"/>
        <v>0</v>
      </c>
      <c r="CC55" s="11" t="b">
        <f t="shared" ca="1" si="36"/>
        <v>0</v>
      </c>
      <c r="CD55" s="11" t="b">
        <f t="shared" ca="1" si="36"/>
        <v>0</v>
      </c>
      <c r="CE55" s="11" t="b">
        <f t="shared" ca="1" si="36"/>
        <v>0</v>
      </c>
      <c r="CF55" s="11" t="b">
        <f t="shared" ca="1" si="36"/>
        <v>0</v>
      </c>
      <c r="CG55" s="11" t="b">
        <f t="shared" ca="1" si="36"/>
        <v>0</v>
      </c>
      <c r="CH55" s="11" t="b">
        <f t="shared" ca="1" si="36"/>
        <v>0</v>
      </c>
      <c r="CI55" s="11" t="b">
        <f t="shared" ca="1" si="36"/>
        <v>0</v>
      </c>
      <c r="CJ55" s="11" t="b">
        <f t="shared" ca="1" si="36"/>
        <v>0</v>
      </c>
      <c r="CK55" s="11" t="b">
        <f t="shared" ca="1" si="36"/>
        <v>0</v>
      </c>
      <c r="CL55" s="11" t="b">
        <f t="shared" ca="1" si="36"/>
        <v>0</v>
      </c>
      <c r="CM55" s="11" t="b">
        <f t="shared" ca="1" si="36"/>
        <v>0</v>
      </c>
      <c r="CN55" s="11" t="b">
        <f t="shared" ca="1" si="32"/>
        <v>0</v>
      </c>
      <c r="CO55" s="11" t="b">
        <f t="shared" ca="1" si="30"/>
        <v>0</v>
      </c>
    </row>
    <row r="56" spans="1:94">
      <c r="A56" t="s">
        <v>863</v>
      </c>
      <c r="B56" t="s">
        <v>864</v>
      </c>
      <c r="C56" t="s">
        <v>802</v>
      </c>
      <c r="D56" t="s">
        <v>70</v>
      </c>
      <c r="E56" t="s">
        <v>71</v>
      </c>
      <c r="F56" t="s">
        <v>56</v>
      </c>
      <c r="G56" t="s">
        <v>96</v>
      </c>
      <c r="H56" t="s">
        <v>640</v>
      </c>
      <c r="I56" t="str">
        <f t="shared" si="22"/>
        <v>Latvia</v>
      </c>
      <c r="J56" t="s">
        <v>74</v>
      </c>
      <c r="K56" t="s">
        <v>444</v>
      </c>
      <c r="L56">
        <v>5</v>
      </c>
      <c r="M56">
        <v>2</v>
      </c>
      <c r="N56">
        <v>5</v>
      </c>
      <c r="O56">
        <v>1</v>
      </c>
      <c r="P56">
        <v>6</v>
      </c>
      <c r="Q56">
        <v>2</v>
      </c>
      <c r="R56">
        <v>5</v>
      </c>
      <c r="S56">
        <v>0</v>
      </c>
      <c r="U56">
        <v>4</v>
      </c>
      <c r="V56">
        <v>0</v>
      </c>
      <c r="W56">
        <v>3</v>
      </c>
      <c r="X56">
        <v>2</v>
      </c>
      <c r="Y56">
        <v>6</v>
      </c>
      <c r="Z56">
        <v>2</v>
      </c>
      <c r="AA56">
        <v>3</v>
      </c>
      <c r="AB56">
        <v>3</v>
      </c>
      <c r="AC56">
        <v>0</v>
      </c>
      <c r="AD56">
        <v>6</v>
      </c>
      <c r="AE56" s="48">
        <f t="shared" si="13"/>
        <v>3.125</v>
      </c>
      <c r="AF56" s="35">
        <v>0</v>
      </c>
      <c r="AG56">
        <v>3</v>
      </c>
      <c r="AH56">
        <v>3</v>
      </c>
      <c r="AI56">
        <v>3</v>
      </c>
      <c r="AJ56">
        <v>5</v>
      </c>
      <c r="AK56">
        <v>2</v>
      </c>
      <c r="AL56">
        <v>3</v>
      </c>
      <c r="AM56">
        <v>1</v>
      </c>
      <c r="AN56" s="48">
        <f t="shared" si="11"/>
        <v>2.5</v>
      </c>
      <c r="AO56">
        <v>2</v>
      </c>
      <c r="AP56">
        <v>3</v>
      </c>
      <c r="AQ56">
        <v>3</v>
      </c>
      <c r="AR56">
        <v>3</v>
      </c>
      <c r="AS56">
        <v>3</v>
      </c>
      <c r="AT56">
        <v>6</v>
      </c>
      <c r="AU56" s="48">
        <f t="shared" si="12"/>
        <v>2.8</v>
      </c>
      <c r="AV56">
        <v>2</v>
      </c>
      <c r="AW56">
        <f t="shared" si="23"/>
        <v>2.5</v>
      </c>
      <c r="AX56">
        <f t="shared" si="24"/>
        <v>0</v>
      </c>
      <c r="AY56">
        <f t="shared" si="25"/>
        <v>3.125</v>
      </c>
      <c r="AZ56">
        <f t="shared" si="26"/>
        <v>1</v>
      </c>
      <c r="BA56" t="s">
        <v>145</v>
      </c>
      <c r="BB56" t="s">
        <v>865</v>
      </c>
      <c r="BC56" t="s">
        <v>866</v>
      </c>
      <c r="BD56">
        <v>1</v>
      </c>
      <c r="BF56">
        <f t="shared" si="27"/>
        <v>1</v>
      </c>
      <c r="BG56">
        <v>1</v>
      </c>
      <c r="BH56">
        <v>2</v>
      </c>
      <c r="BI56">
        <f t="shared" si="28"/>
        <v>1</v>
      </c>
      <c r="BJ56" t="s">
        <v>369</v>
      </c>
      <c r="BK56" t="s">
        <v>370</v>
      </c>
      <c r="BL56" s="1">
        <v>3.5185185185185185E-3</v>
      </c>
      <c r="BM56" t="s">
        <v>867</v>
      </c>
      <c r="BN56" s="5" t="s">
        <v>736</v>
      </c>
      <c r="BO56" s="5" t="s">
        <v>1151</v>
      </c>
      <c r="BP56" s="11" t="b">
        <f t="shared" ca="1" si="35"/>
        <v>0</v>
      </c>
      <c r="BQ56" s="11" t="b">
        <f t="shared" ca="1" si="35"/>
        <v>1</v>
      </c>
      <c r="BR56" s="11" t="b">
        <f t="shared" ca="1" si="35"/>
        <v>0</v>
      </c>
      <c r="BS56" s="11" t="b">
        <f t="shared" ca="1" si="35"/>
        <v>0</v>
      </c>
      <c r="BT56" s="11" t="b">
        <f t="shared" ca="1" si="35"/>
        <v>0</v>
      </c>
      <c r="BU56" s="11" t="b">
        <f t="shared" ca="1" si="35"/>
        <v>0</v>
      </c>
      <c r="BX56" s="11" t="b">
        <f t="shared" ca="1" si="29"/>
        <v>0</v>
      </c>
      <c r="BY56" s="11" t="b">
        <f t="shared" si="31"/>
        <v>0</v>
      </c>
      <c r="BZ56" s="11" t="b">
        <f t="shared" ca="1" si="36"/>
        <v>0</v>
      </c>
      <c r="CA56" s="11" t="b">
        <f t="shared" ca="1" si="36"/>
        <v>0</v>
      </c>
      <c r="CB56" s="11" t="b">
        <f t="shared" ca="1" si="36"/>
        <v>0</v>
      </c>
      <c r="CC56" s="11" t="b">
        <f t="shared" ca="1" si="36"/>
        <v>0</v>
      </c>
      <c r="CD56" s="11" t="b">
        <f t="shared" ca="1" si="36"/>
        <v>0</v>
      </c>
      <c r="CE56" s="11" t="b">
        <f t="shared" ca="1" si="36"/>
        <v>0</v>
      </c>
      <c r="CF56" s="11" t="b">
        <f t="shared" ca="1" si="36"/>
        <v>0</v>
      </c>
      <c r="CG56" s="11" t="b">
        <f t="shared" ca="1" si="36"/>
        <v>0</v>
      </c>
      <c r="CH56" s="11" t="b">
        <f t="shared" ca="1" si="36"/>
        <v>0</v>
      </c>
      <c r="CI56" s="11" t="b">
        <f t="shared" ca="1" si="36"/>
        <v>0</v>
      </c>
      <c r="CJ56" s="11" t="b">
        <f t="shared" ca="1" si="36"/>
        <v>0</v>
      </c>
      <c r="CK56" s="11" t="b">
        <f t="shared" ca="1" si="36"/>
        <v>0</v>
      </c>
      <c r="CL56" s="11" t="b">
        <f t="shared" ca="1" si="36"/>
        <v>0</v>
      </c>
      <c r="CM56" s="11" t="b">
        <f t="shared" ca="1" si="36"/>
        <v>0</v>
      </c>
      <c r="CN56" s="11" t="b">
        <f t="shared" ca="1" si="32"/>
        <v>0</v>
      </c>
      <c r="CO56" s="11" t="b">
        <f t="shared" ca="1" si="30"/>
        <v>0</v>
      </c>
      <c r="CP56" t="s">
        <v>868</v>
      </c>
    </row>
    <row r="57" spans="1:94">
      <c r="A57" t="s">
        <v>881</v>
      </c>
      <c r="B57" t="s">
        <v>882</v>
      </c>
      <c r="C57" t="s">
        <v>802</v>
      </c>
      <c r="D57" t="s">
        <v>70</v>
      </c>
      <c r="E57" t="s">
        <v>55</v>
      </c>
      <c r="F57" t="s">
        <v>56</v>
      </c>
      <c r="G57" t="s">
        <v>96</v>
      </c>
      <c r="H57" t="s">
        <v>883</v>
      </c>
      <c r="I57" t="str">
        <f t="shared" si="22"/>
        <v>Pakistan</v>
      </c>
      <c r="J57" t="s">
        <v>74</v>
      </c>
      <c r="K57" t="s">
        <v>85</v>
      </c>
      <c r="L57">
        <v>3</v>
      </c>
      <c r="M57">
        <v>2</v>
      </c>
      <c r="N57">
        <v>3</v>
      </c>
      <c r="O57">
        <v>2</v>
      </c>
      <c r="P57">
        <v>4</v>
      </c>
      <c r="Q57">
        <v>4</v>
      </c>
      <c r="R57">
        <v>3</v>
      </c>
      <c r="S57">
        <v>0</v>
      </c>
      <c r="U57">
        <v>4</v>
      </c>
      <c r="V57">
        <v>4</v>
      </c>
      <c r="W57">
        <v>5</v>
      </c>
      <c r="X57">
        <v>3</v>
      </c>
      <c r="Y57">
        <v>4</v>
      </c>
      <c r="Z57">
        <v>5</v>
      </c>
      <c r="AA57">
        <v>5</v>
      </c>
      <c r="AB57">
        <v>3</v>
      </c>
      <c r="AC57">
        <v>1</v>
      </c>
      <c r="AD57">
        <v>5</v>
      </c>
      <c r="AE57" s="48">
        <f t="shared" si="13"/>
        <v>4.25</v>
      </c>
      <c r="AF57" s="35">
        <v>6</v>
      </c>
      <c r="AG57">
        <v>3</v>
      </c>
      <c r="AH57">
        <v>5</v>
      </c>
      <c r="AI57">
        <v>3</v>
      </c>
      <c r="AJ57">
        <v>6</v>
      </c>
      <c r="AK57">
        <v>5</v>
      </c>
      <c r="AL57">
        <v>5</v>
      </c>
      <c r="AM57">
        <v>1</v>
      </c>
      <c r="AN57" s="48">
        <f t="shared" si="11"/>
        <v>4.25</v>
      </c>
      <c r="AO57">
        <v>6</v>
      </c>
      <c r="AP57">
        <v>6</v>
      </c>
      <c r="AQ57">
        <v>6</v>
      </c>
      <c r="AR57">
        <v>6</v>
      </c>
      <c r="AS57">
        <v>6</v>
      </c>
      <c r="AT57">
        <v>6</v>
      </c>
      <c r="AU57" s="48">
        <f t="shared" si="12"/>
        <v>6</v>
      </c>
      <c r="AV57">
        <v>4</v>
      </c>
      <c r="AW57">
        <f t="shared" si="23"/>
        <v>4.25</v>
      </c>
      <c r="AX57">
        <f t="shared" si="24"/>
        <v>1</v>
      </c>
      <c r="AY57">
        <f t="shared" si="25"/>
        <v>4.25</v>
      </c>
      <c r="AZ57">
        <f t="shared" si="26"/>
        <v>1</v>
      </c>
      <c r="BA57" t="s">
        <v>145</v>
      </c>
      <c r="BB57" t="s">
        <v>245</v>
      </c>
      <c r="BC57" t="s">
        <v>884</v>
      </c>
      <c r="BD57">
        <v>1</v>
      </c>
      <c r="BF57">
        <f t="shared" si="27"/>
        <v>1</v>
      </c>
      <c r="BG57">
        <v>1</v>
      </c>
      <c r="BH57">
        <v>2</v>
      </c>
      <c r="BI57">
        <f t="shared" si="28"/>
        <v>1</v>
      </c>
      <c r="BJ57" t="s">
        <v>257</v>
      </c>
      <c r="BK57" t="s">
        <v>149</v>
      </c>
      <c r="BL57" s="1">
        <v>3.7731481481481483E-3</v>
      </c>
      <c r="BM57" t="s">
        <v>885</v>
      </c>
      <c r="BN57" s="5" t="s">
        <v>1042</v>
      </c>
      <c r="BP57" s="11" t="b">
        <f t="shared" ca="1" si="35"/>
        <v>0</v>
      </c>
      <c r="BQ57" s="11" t="b">
        <f t="shared" ca="1" si="35"/>
        <v>0</v>
      </c>
      <c r="BR57" s="11" t="b">
        <f t="shared" ca="1" si="35"/>
        <v>0</v>
      </c>
      <c r="BS57" s="11" t="b">
        <f t="shared" ca="1" si="35"/>
        <v>0</v>
      </c>
      <c r="BT57" s="11" t="b">
        <f t="shared" ca="1" si="35"/>
        <v>0</v>
      </c>
      <c r="BU57" s="11" t="b">
        <f t="shared" ca="1" si="35"/>
        <v>0</v>
      </c>
      <c r="BV57" s="5" t="s">
        <v>1045</v>
      </c>
      <c r="BW57" s="5" t="s">
        <v>1073</v>
      </c>
      <c r="BX57" s="11" t="b">
        <f t="shared" ca="1" si="29"/>
        <v>0</v>
      </c>
      <c r="BY57" s="11" t="b">
        <f t="shared" si="31"/>
        <v>0</v>
      </c>
      <c r="BZ57" s="11" t="b">
        <f t="shared" ca="1" si="36"/>
        <v>0</v>
      </c>
      <c r="CA57" s="11" t="b">
        <f t="shared" ca="1" si="36"/>
        <v>1</v>
      </c>
      <c r="CB57" s="11" t="b">
        <f t="shared" ca="1" si="36"/>
        <v>0</v>
      </c>
      <c r="CC57" s="11" t="b">
        <f t="shared" ca="1" si="36"/>
        <v>0</v>
      </c>
      <c r="CD57" s="11" t="b">
        <f t="shared" ca="1" si="36"/>
        <v>0</v>
      </c>
      <c r="CE57" s="11" t="b">
        <f t="shared" ca="1" si="36"/>
        <v>0</v>
      </c>
      <c r="CF57" s="11" t="b">
        <f t="shared" ca="1" si="36"/>
        <v>0</v>
      </c>
      <c r="CG57" s="11" t="b">
        <f t="shared" ca="1" si="36"/>
        <v>0</v>
      </c>
      <c r="CH57" s="11" t="b">
        <f t="shared" ca="1" si="36"/>
        <v>0</v>
      </c>
      <c r="CI57" s="11" t="b">
        <f t="shared" ca="1" si="36"/>
        <v>0</v>
      </c>
      <c r="CJ57" s="11" t="b">
        <f t="shared" ca="1" si="36"/>
        <v>1</v>
      </c>
      <c r="CK57" s="11" t="b">
        <f t="shared" ca="1" si="36"/>
        <v>0</v>
      </c>
      <c r="CL57" s="11" t="b">
        <f t="shared" ca="1" si="36"/>
        <v>0</v>
      </c>
      <c r="CM57" s="11" t="b">
        <f t="shared" ca="1" si="36"/>
        <v>0</v>
      </c>
      <c r="CN57" s="11" t="b">
        <f t="shared" ca="1" si="32"/>
        <v>1</v>
      </c>
      <c r="CO57" s="11" t="b">
        <f t="shared" ca="1" si="30"/>
        <v>0</v>
      </c>
    </row>
    <row r="58" spans="1:94">
      <c r="A58" t="s">
        <v>886</v>
      </c>
      <c r="B58" t="s">
        <v>887</v>
      </c>
      <c r="C58" t="s">
        <v>802</v>
      </c>
      <c r="D58" t="s">
        <v>54</v>
      </c>
      <c r="E58" t="s">
        <v>82</v>
      </c>
      <c r="F58" t="s">
        <v>116</v>
      </c>
      <c r="G58" t="s">
        <v>96</v>
      </c>
      <c r="H58" t="s">
        <v>185</v>
      </c>
      <c r="I58" t="str">
        <f t="shared" si="22"/>
        <v>Italy</v>
      </c>
      <c r="J58" t="s">
        <v>74</v>
      </c>
      <c r="K58" t="s">
        <v>60</v>
      </c>
      <c r="L58">
        <v>2</v>
      </c>
      <c r="M58">
        <v>5</v>
      </c>
      <c r="N58">
        <v>3</v>
      </c>
      <c r="O58">
        <v>4</v>
      </c>
      <c r="P58">
        <v>5</v>
      </c>
      <c r="Q58">
        <v>5</v>
      </c>
      <c r="R58">
        <v>5</v>
      </c>
      <c r="S58">
        <v>0</v>
      </c>
      <c r="U58">
        <v>4</v>
      </c>
      <c r="V58">
        <v>5</v>
      </c>
      <c r="W58">
        <v>5</v>
      </c>
      <c r="X58">
        <v>5</v>
      </c>
      <c r="Y58">
        <v>5</v>
      </c>
      <c r="Z58">
        <v>4</v>
      </c>
      <c r="AA58">
        <v>4</v>
      </c>
      <c r="AB58">
        <v>5</v>
      </c>
      <c r="AC58">
        <v>1</v>
      </c>
      <c r="AD58">
        <v>5</v>
      </c>
      <c r="AE58" s="48">
        <f t="shared" si="13"/>
        <v>4.75</v>
      </c>
      <c r="AF58" s="35">
        <v>5</v>
      </c>
      <c r="AG58">
        <v>5</v>
      </c>
      <c r="AH58">
        <v>5</v>
      </c>
      <c r="AI58">
        <v>5</v>
      </c>
      <c r="AJ58">
        <v>6</v>
      </c>
      <c r="AK58">
        <v>6</v>
      </c>
      <c r="AL58">
        <v>5</v>
      </c>
      <c r="AM58">
        <v>1</v>
      </c>
      <c r="AN58" s="48">
        <f t="shared" si="11"/>
        <v>4.75</v>
      </c>
      <c r="AO58">
        <v>6</v>
      </c>
      <c r="AP58">
        <v>5</v>
      </c>
      <c r="AQ58">
        <v>5</v>
      </c>
      <c r="AR58">
        <v>5</v>
      </c>
      <c r="AS58">
        <v>5</v>
      </c>
      <c r="AT58">
        <v>6</v>
      </c>
      <c r="AU58" s="48">
        <f t="shared" si="12"/>
        <v>5.2</v>
      </c>
      <c r="AV58">
        <v>4</v>
      </c>
      <c r="AW58">
        <f t="shared" si="23"/>
        <v>4.75</v>
      </c>
      <c r="AX58">
        <f t="shared" si="24"/>
        <v>1</v>
      </c>
      <c r="AY58">
        <f t="shared" si="25"/>
        <v>4.75</v>
      </c>
      <c r="AZ58">
        <f t="shared" si="26"/>
        <v>1</v>
      </c>
      <c r="BA58" t="s">
        <v>341</v>
      </c>
      <c r="BB58" t="s">
        <v>888</v>
      </c>
      <c r="BC58" t="s">
        <v>889</v>
      </c>
      <c r="BD58">
        <v>0</v>
      </c>
      <c r="BE58">
        <v>1</v>
      </c>
      <c r="BF58">
        <f t="shared" si="27"/>
        <v>1</v>
      </c>
      <c r="BG58">
        <v>1</v>
      </c>
      <c r="BH58">
        <v>2</v>
      </c>
      <c r="BI58">
        <f t="shared" si="28"/>
        <v>1</v>
      </c>
      <c r="BJ58" t="s">
        <v>307</v>
      </c>
      <c r="BK58" t="s">
        <v>308</v>
      </c>
      <c r="BL58" s="1">
        <v>5.5092592592592589E-3</v>
      </c>
      <c r="BN58" s="5" t="s">
        <v>1041</v>
      </c>
      <c r="BP58" s="11" t="b">
        <f t="shared" ca="1" si="35"/>
        <v>0</v>
      </c>
      <c r="BQ58" s="11" t="b">
        <f t="shared" ca="1" si="35"/>
        <v>0</v>
      </c>
      <c r="BR58" s="11" t="b">
        <f t="shared" ca="1" si="35"/>
        <v>0</v>
      </c>
      <c r="BS58" s="11" t="b">
        <f t="shared" ca="1" si="35"/>
        <v>0</v>
      </c>
      <c r="BT58" s="11" t="b">
        <f t="shared" ca="1" si="35"/>
        <v>0</v>
      </c>
      <c r="BU58" s="11" t="b">
        <f t="shared" ca="1" si="35"/>
        <v>0</v>
      </c>
      <c r="BX58" s="11" t="b">
        <f t="shared" ca="1" si="29"/>
        <v>0</v>
      </c>
      <c r="BY58" s="11" t="b">
        <f t="shared" si="31"/>
        <v>0</v>
      </c>
      <c r="BZ58" s="11" t="b">
        <f t="shared" ca="1" si="36"/>
        <v>0</v>
      </c>
      <c r="CA58" s="11" t="b">
        <f t="shared" ca="1" si="36"/>
        <v>0</v>
      </c>
      <c r="CB58" s="11" t="b">
        <f t="shared" ca="1" si="36"/>
        <v>0</v>
      </c>
      <c r="CC58" s="11" t="b">
        <f t="shared" ca="1" si="36"/>
        <v>0</v>
      </c>
      <c r="CD58" s="11" t="b">
        <f t="shared" ca="1" si="36"/>
        <v>0</v>
      </c>
      <c r="CE58" s="11" t="b">
        <f t="shared" ca="1" si="36"/>
        <v>0</v>
      </c>
      <c r="CF58" s="11" t="b">
        <f t="shared" ca="1" si="36"/>
        <v>0</v>
      </c>
      <c r="CG58" s="11" t="b">
        <f t="shared" ca="1" si="36"/>
        <v>0</v>
      </c>
      <c r="CH58" s="11" t="b">
        <f t="shared" ca="1" si="36"/>
        <v>0</v>
      </c>
      <c r="CI58" s="11" t="b">
        <f t="shared" ca="1" si="36"/>
        <v>0</v>
      </c>
      <c r="CJ58" s="11" t="b">
        <f t="shared" ca="1" si="36"/>
        <v>0</v>
      </c>
      <c r="CK58" s="11" t="b">
        <f t="shared" ca="1" si="36"/>
        <v>0</v>
      </c>
      <c r="CL58" s="11" t="b">
        <f t="shared" ca="1" si="36"/>
        <v>0</v>
      </c>
      <c r="CM58" s="11" t="b">
        <f t="shared" ca="1" si="36"/>
        <v>0</v>
      </c>
      <c r="CN58" s="11" t="b">
        <f t="shared" ca="1" si="32"/>
        <v>0</v>
      </c>
      <c r="CO58" s="11" t="b">
        <f t="shared" ca="1" si="30"/>
        <v>0</v>
      </c>
    </row>
    <row r="59" spans="1:94">
      <c r="A59" t="s">
        <v>894</v>
      </c>
      <c r="B59" t="s">
        <v>895</v>
      </c>
      <c r="C59" t="s">
        <v>802</v>
      </c>
      <c r="D59" t="s">
        <v>54</v>
      </c>
      <c r="E59" t="s">
        <v>144</v>
      </c>
      <c r="F59" t="s">
        <v>83</v>
      </c>
      <c r="G59" t="s">
        <v>96</v>
      </c>
      <c r="H59" t="s">
        <v>185</v>
      </c>
      <c r="I59" t="str">
        <f t="shared" si="22"/>
        <v>Italy</v>
      </c>
      <c r="J59" t="s">
        <v>74</v>
      </c>
      <c r="K59" t="s">
        <v>60</v>
      </c>
      <c r="L59">
        <v>0</v>
      </c>
      <c r="M59">
        <v>2</v>
      </c>
      <c r="N59">
        <v>2</v>
      </c>
      <c r="O59">
        <v>3</v>
      </c>
      <c r="P59">
        <v>5</v>
      </c>
      <c r="Q59">
        <v>5</v>
      </c>
      <c r="R59">
        <v>5</v>
      </c>
      <c r="S59">
        <v>0</v>
      </c>
      <c r="U59">
        <v>4</v>
      </c>
      <c r="V59">
        <v>6</v>
      </c>
      <c r="W59">
        <v>6</v>
      </c>
      <c r="X59">
        <v>5</v>
      </c>
      <c r="Y59">
        <v>6</v>
      </c>
      <c r="Z59">
        <v>5</v>
      </c>
      <c r="AA59">
        <v>6</v>
      </c>
      <c r="AB59">
        <v>4</v>
      </c>
      <c r="AC59">
        <v>0</v>
      </c>
      <c r="AD59">
        <v>6</v>
      </c>
      <c r="AE59" s="48">
        <f t="shared" si="13"/>
        <v>5.5</v>
      </c>
      <c r="AF59" s="35">
        <v>4</v>
      </c>
      <c r="AG59">
        <v>6</v>
      </c>
      <c r="AH59">
        <v>6</v>
      </c>
      <c r="AI59">
        <v>6</v>
      </c>
      <c r="AJ59">
        <v>6</v>
      </c>
      <c r="AK59">
        <v>6</v>
      </c>
      <c r="AL59">
        <v>6</v>
      </c>
      <c r="AM59">
        <v>5</v>
      </c>
      <c r="AN59" s="48">
        <f t="shared" si="11"/>
        <v>5.625</v>
      </c>
      <c r="AO59">
        <v>5</v>
      </c>
      <c r="AP59">
        <v>5</v>
      </c>
      <c r="AQ59">
        <v>5</v>
      </c>
      <c r="AR59">
        <v>5</v>
      </c>
      <c r="AS59">
        <v>4</v>
      </c>
      <c r="AT59">
        <v>6</v>
      </c>
      <c r="AU59" s="48">
        <f t="shared" si="12"/>
        <v>4.8</v>
      </c>
      <c r="AV59">
        <v>0</v>
      </c>
      <c r="AW59">
        <f t="shared" si="23"/>
        <v>5.625</v>
      </c>
      <c r="AX59">
        <f t="shared" si="24"/>
        <v>1</v>
      </c>
      <c r="AY59">
        <f t="shared" si="25"/>
        <v>5.5</v>
      </c>
      <c r="AZ59">
        <f t="shared" si="26"/>
        <v>1</v>
      </c>
      <c r="BA59" t="s">
        <v>86</v>
      </c>
      <c r="BB59" t="s">
        <v>896</v>
      </c>
      <c r="BC59" t="s">
        <v>897</v>
      </c>
      <c r="BD59">
        <v>1</v>
      </c>
      <c r="BF59">
        <f t="shared" si="27"/>
        <v>1</v>
      </c>
      <c r="BG59">
        <v>1</v>
      </c>
      <c r="BH59">
        <v>3</v>
      </c>
      <c r="BI59">
        <f t="shared" si="28"/>
        <v>1</v>
      </c>
      <c r="BJ59" t="s">
        <v>898</v>
      </c>
      <c r="BK59" t="s">
        <v>90</v>
      </c>
      <c r="BL59" s="1">
        <v>7.2453703703703708E-3</v>
      </c>
      <c r="BM59" t="s">
        <v>899</v>
      </c>
      <c r="BN59" s="5" t="s">
        <v>736</v>
      </c>
      <c r="BO59" s="5" t="s">
        <v>1161</v>
      </c>
      <c r="BP59" s="11" t="b">
        <f t="shared" ca="1" si="35"/>
        <v>0</v>
      </c>
      <c r="BQ59" s="11" t="b">
        <f t="shared" ca="1" si="35"/>
        <v>0</v>
      </c>
      <c r="BR59" s="11" t="b">
        <f t="shared" ca="1" si="35"/>
        <v>0</v>
      </c>
      <c r="BS59" s="11" t="b">
        <f t="shared" ca="1" si="35"/>
        <v>0</v>
      </c>
      <c r="BT59" s="11" t="b">
        <f t="shared" ca="1" si="35"/>
        <v>0</v>
      </c>
      <c r="BU59" s="11" t="b">
        <f t="shared" ca="1" si="35"/>
        <v>0</v>
      </c>
      <c r="BV59" s="5" t="s">
        <v>1096</v>
      </c>
      <c r="BX59" s="11" t="b">
        <f t="shared" ca="1" si="29"/>
        <v>0</v>
      </c>
      <c r="BY59" s="11" t="b">
        <f t="shared" si="31"/>
        <v>0</v>
      </c>
      <c r="BZ59" s="11" t="b">
        <f t="shared" ca="1" si="36"/>
        <v>0</v>
      </c>
      <c r="CA59" s="11" t="b">
        <f t="shared" ca="1" si="36"/>
        <v>0</v>
      </c>
      <c r="CB59" s="11" t="b">
        <f t="shared" ca="1" si="36"/>
        <v>0</v>
      </c>
      <c r="CC59" s="11" t="b">
        <f t="shared" ca="1" si="36"/>
        <v>0</v>
      </c>
      <c r="CD59" s="11" t="b">
        <f t="shared" ca="1" si="36"/>
        <v>0</v>
      </c>
      <c r="CE59" s="11" t="b">
        <f t="shared" ca="1" si="36"/>
        <v>0</v>
      </c>
      <c r="CF59" s="11" t="b">
        <f t="shared" ca="1" si="36"/>
        <v>0</v>
      </c>
      <c r="CG59" s="11" t="b">
        <f t="shared" ca="1" si="36"/>
        <v>0</v>
      </c>
      <c r="CH59" s="11" t="b">
        <f t="shared" ca="1" si="36"/>
        <v>0</v>
      </c>
      <c r="CI59" s="11" t="b">
        <f t="shared" ca="1" si="36"/>
        <v>0</v>
      </c>
      <c r="CJ59" s="11" t="b">
        <f t="shared" ca="1" si="36"/>
        <v>0</v>
      </c>
      <c r="CK59" s="11" t="b">
        <f t="shared" ca="1" si="36"/>
        <v>0</v>
      </c>
      <c r="CL59" s="11" t="b">
        <f t="shared" ca="1" si="36"/>
        <v>1</v>
      </c>
      <c r="CM59" s="11" t="b">
        <f t="shared" ca="1" si="36"/>
        <v>0</v>
      </c>
      <c r="CN59" s="11" t="b">
        <f t="shared" ca="1" si="32"/>
        <v>0</v>
      </c>
      <c r="CO59" s="11" t="b">
        <f t="shared" ca="1" si="30"/>
        <v>0</v>
      </c>
      <c r="CP59" t="s">
        <v>900</v>
      </c>
    </row>
    <row r="60" spans="1:94">
      <c r="A60" t="s">
        <v>915</v>
      </c>
      <c r="B60" t="s">
        <v>916</v>
      </c>
      <c r="C60" t="s">
        <v>802</v>
      </c>
      <c r="D60" t="s">
        <v>54</v>
      </c>
      <c r="E60" t="s">
        <v>55</v>
      </c>
      <c r="F60" t="s">
        <v>56</v>
      </c>
      <c r="G60" t="s">
        <v>124</v>
      </c>
      <c r="H60" t="s">
        <v>58</v>
      </c>
      <c r="I60" t="str">
        <f t="shared" si="22"/>
        <v>Portugal</v>
      </c>
      <c r="J60" t="s">
        <v>59</v>
      </c>
      <c r="K60" t="s">
        <v>60</v>
      </c>
      <c r="L60">
        <v>0</v>
      </c>
      <c r="M60">
        <v>5</v>
      </c>
      <c r="N60">
        <v>3</v>
      </c>
      <c r="O60">
        <v>5</v>
      </c>
      <c r="P60">
        <v>0</v>
      </c>
      <c r="Q60">
        <v>3</v>
      </c>
      <c r="R60">
        <v>3</v>
      </c>
      <c r="S60">
        <v>0</v>
      </c>
      <c r="U60">
        <v>5</v>
      </c>
      <c r="V60">
        <v>6</v>
      </c>
      <c r="W60">
        <v>6</v>
      </c>
      <c r="X60">
        <v>6</v>
      </c>
      <c r="Y60">
        <v>6</v>
      </c>
      <c r="Z60">
        <v>6</v>
      </c>
      <c r="AA60">
        <v>6</v>
      </c>
      <c r="AB60">
        <v>6</v>
      </c>
      <c r="AC60">
        <v>0</v>
      </c>
      <c r="AD60">
        <v>6</v>
      </c>
      <c r="AE60" s="48">
        <f t="shared" si="13"/>
        <v>6</v>
      </c>
      <c r="AF60" s="35">
        <v>6</v>
      </c>
      <c r="AG60">
        <v>6</v>
      </c>
      <c r="AH60">
        <v>6</v>
      </c>
      <c r="AI60">
        <v>6</v>
      </c>
      <c r="AJ60">
        <v>6</v>
      </c>
      <c r="AK60">
        <v>6</v>
      </c>
      <c r="AL60">
        <v>6</v>
      </c>
      <c r="AM60">
        <v>6</v>
      </c>
      <c r="AN60" s="48">
        <f t="shared" si="11"/>
        <v>6</v>
      </c>
      <c r="AO60">
        <v>6</v>
      </c>
      <c r="AP60">
        <v>6</v>
      </c>
      <c r="AQ60">
        <v>6</v>
      </c>
      <c r="AR60">
        <v>6</v>
      </c>
      <c r="AS60">
        <v>6</v>
      </c>
      <c r="AT60">
        <v>6</v>
      </c>
      <c r="AU60" s="48">
        <f t="shared" si="12"/>
        <v>6</v>
      </c>
      <c r="AV60">
        <v>6</v>
      </c>
      <c r="AW60">
        <f t="shared" si="23"/>
        <v>6</v>
      </c>
      <c r="AX60">
        <f t="shared" si="24"/>
        <v>1</v>
      </c>
      <c r="AY60">
        <f t="shared" si="25"/>
        <v>6</v>
      </c>
      <c r="AZ60">
        <f t="shared" si="26"/>
        <v>1</v>
      </c>
      <c r="BA60" t="s">
        <v>341</v>
      </c>
      <c r="BB60" t="s">
        <v>917</v>
      </c>
      <c r="BC60" t="s">
        <v>918</v>
      </c>
      <c r="BD60">
        <v>1</v>
      </c>
      <c r="BF60">
        <f t="shared" si="27"/>
        <v>1</v>
      </c>
      <c r="BG60">
        <v>1</v>
      </c>
      <c r="BH60">
        <v>1</v>
      </c>
      <c r="BI60">
        <f t="shared" si="28"/>
        <v>0</v>
      </c>
      <c r="BJ60" t="s">
        <v>919</v>
      </c>
      <c r="BK60" t="s">
        <v>920</v>
      </c>
      <c r="BL60" s="1">
        <v>2.7777777777777779E-3</v>
      </c>
      <c r="BM60" t="s">
        <v>921</v>
      </c>
      <c r="BN60" s="5" t="s">
        <v>736</v>
      </c>
      <c r="BO60" s="5" t="s">
        <v>1152</v>
      </c>
      <c r="BP60" s="11" t="b">
        <f t="shared" ca="1" si="35"/>
        <v>0</v>
      </c>
      <c r="BQ60" s="11" t="b">
        <f t="shared" ca="1" si="35"/>
        <v>0</v>
      </c>
      <c r="BR60" s="11" t="b">
        <f t="shared" ca="1" si="35"/>
        <v>0</v>
      </c>
      <c r="BS60" s="11" t="b">
        <f t="shared" ca="1" si="35"/>
        <v>0</v>
      </c>
      <c r="BT60" s="11" t="b">
        <f t="shared" ca="1" si="35"/>
        <v>0</v>
      </c>
      <c r="BU60" s="11" t="b">
        <f t="shared" ca="1" si="35"/>
        <v>0</v>
      </c>
      <c r="BX60" s="11" t="b">
        <f t="shared" ca="1" si="29"/>
        <v>0</v>
      </c>
      <c r="BY60" s="11" t="b">
        <f t="shared" si="31"/>
        <v>0</v>
      </c>
      <c r="BZ60" s="11" t="b">
        <f t="shared" ca="1" si="36"/>
        <v>0</v>
      </c>
      <c r="CA60" s="11" t="b">
        <f t="shared" ca="1" si="36"/>
        <v>0</v>
      </c>
      <c r="CB60" s="11" t="b">
        <f t="shared" ca="1" si="36"/>
        <v>0</v>
      </c>
      <c r="CC60" s="11" t="b">
        <f t="shared" ca="1" si="36"/>
        <v>0</v>
      </c>
      <c r="CD60" s="11" t="b">
        <f t="shared" ca="1" si="36"/>
        <v>0</v>
      </c>
      <c r="CE60" s="11" t="b">
        <f t="shared" ca="1" si="36"/>
        <v>0</v>
      </c>
      <c r="CF60" s="11" t="b">
        <f t="shared" ca="1" si="36"/>
        <v>0</v>
      </c>
      <c r="CG60" s="11" t="b">
        <f t="shared" ca="1" si="36"/>
        <v>0</v>
      </c>
      <c r="CH60" s="11" t="b">
        <f t="shared" ca="1" si="36"/>
        <v>0</v>
      </c>
      <c r="CI60" s="11" t="b">
        <f t="shared" ca="1" si="36"/>
        <v>0</v>
      </c>
      <c r="CJ60" s="11" t="b">
        <f t="shared" ca="1" si="36"/>
        <v>0</v>
      </c>
      <c r="CK60" s="11" t="b">
        <f t="shared" ca="1" si="36"/>
        <v>0</v>
      </c>
      <c r="CL60" s="11" t="b">
        <f t="shared" ca="1" si="36"/>
        <v>0</v>
      </c>
      <c r="CM60" s="11" t="b">
        <f t="shared" ca="1" si="36"/>
        <v>0</v>
      </c>
      <c r="CN60" s="11" t="b">
        <f t="shared" ca="1" si="32"/>
        <v>0</v>
      </c>
      <c r="CO60" s="11" t="b">
        <f t="shared" ca="1" si="30"/>
        <v>0</v>
      </c>
      <c r="CP60" t="s">
        <v>922</v>
      </c>
    </row>
    <row r="61" spans="1:94">
      <c r="A61" t="s">
        <v>927</v>
      </c>
      <c r="B61" t="s">
        <v>928</v>
      </c>
      <c r="C61" t="s">
        <v>802</v>
      </c>
      <c r="D61" t="s">
        <v>70</v>
      </c>
      <c r="E61" t="s">
        <v>71</v>
      </c>
      <c r="F61" t="s">
        <v>56</v>
      </c>
      <c r="G61" t="s">
        <v>124</v>
      </c>
      <c r="H61" t="s">
        <v>640</v>
      </c>
      <c r="I61" t="str">
        <f t="shared" si="22"/>
        <v>Latvia</v>
      </c>
      <c r="J61" t="s">
        <v>74</v>
      </c>
      <c r="K61" t="s">
        <v>85</v>
      </c>
      <c r="L61">
        <v>3</v>
      </c>
      <c r="M61">
        <v>3</v>
      </c>
      <c r="N61">
        <v>2</v>
      </c>
      <c r="O61">
        <v>3</v>
      </c>
      <c r="P61">
        <v>2</v>
      </c>
      <c r="Q61">
        <v>4</v>
      </c>
      <c r="R61">
        <v>2</v>
      </c>
      <c r="S61">
        <v>0</v>
      </c>
      <c r="U61">
        <v>4</v>
      </c>
      <c r="V61">
        <v>2</v>
      </c>
      <c r="W61">
        <v>2</v>
      </c>
      <c r="X61">
        <v>3</v>
      </c>
      <c r="Y61">
        <v>3</v>
      </c>
      <c r="Z61">
        <v>3</v>
      </c>
      <c r="AA61">
        <v>4</v>
      </c>
      <c r="AB61">
        <v>2</v>
      </c>
      <c r="AC61">
        <v>1</v>
      </c>
      <c r="AD61">
        <v>5</v>
      </c>
      <c r="AE61" s="48">
        <f t="shared" si="13"/>
        <v>3</v>
      </c>
      <c r="AF61" s="35">
        <v>2</v>
      </c>
      <c r="AG61">
        <v>3</v>
      </c>
      <c r="AH61">
        <v>1</v>
      </c>
      <c r="AI61">
        <v>1</v>
      </c>
      <c r="AJ61">
        <v>4</v>
      </c>
      <c r="AK61">
        <v>1</v>
      </c>
      <c r="AL61">
        <v>1</v>
      </c>
      <c r="AM61">
        <v>2</v>
      </c>
      <c r="AN61" s="48">
        <f t="shared" si="11"/>
        <v>1.875</v>
      </c>
      <c r="AO61">
        <v>1</v>
      </c>
      <c r="AP61">
        <v>2</v>
      </c>
      <c r="AQ61">
        <v>3</v>
      </c>
      <c r="AR61">
        <v>1</v>
      </c>
      <c r="AS61">
        <v>1</v>
      </c>
      <c r="AT61">
        <v>6</v>
      </c>
      <c r="AU61" s="48">
        <f t="shared" si="12"/>
        <v>1.6</v>
      </c>
      <c r="AV61">
        <v>4</v>
      </c>
      <c r="AW61">
        <f t="shared" si="23"/>
        <v>1.875</v>
      </c>
      <c r="AX61">
        <f t="shared" si="24"/>
        <v>0</v>
      </c>
      <c r="AY61">
        <f t="shared" si="25"/>
        <v>3</v>
      </c>
      <c r="AZ61">
        <f t="shared" si="26"/>
        <v>0</v>
      </c>
      <c r="BA61" t="s">
        <v>297</v>
      </c>
      <c r="BB61" t="s">
        <v>186</v>
      </c>
      <c r="BC61" t="s">
        <v>929</v>
      </c>
      <c r="BD61">
        <v>1</v>
      </c>
      <c r="BF61">
        <f t="shared" si="27"/>
        <v>1</v>
      </c>
      <c r="BG61">
        <v>2</v>
      </c>
      <c r="BH61">
        <v>5</v>
      </c>
      <c r="BI61">
        <f t="shared" si="28"/>
        <v>1</v>
      </c>
      <c r="BJ61" t="s">
        <v>930</v>
      </c>
      <c r="BK61" t="s">
        <v>931</v>
      </c>
      <c r="BL61" s="1">
        <v>1.577546296296296E-2</v>
      </c>
      <c r="BM61" t="s">
        <v>932</v>
      </c>
      <c r="BN61" s="5" t="s">
        <v>1042</v>
      </c>
      <c r="BP61" s="11" t="b">
        <f t="shared" ref="BP61:BU70" ca="1" si="37">ISNUMBER(SEARCH(BP$2,$BO61))</f>
        <v>0</v>
      </c>
      <c r="BQ61" s="11" t="b">
        <f t="shared" ca="1" si="37"/>
        <v>0</v>
      </c>
      <c r="BR61" s="11" t="b">
        <f t="shared" ca="1" si="37"/>
        <v>0</v>
      </c>
      <c r="BS61" s="11" t="b">
        <f t="shared" ca="1" si="37"/>
        <v>0</v>
      </c>
      <c r="BT61" s="11" t="b">
        <f t="shared" ca="1" si="37"/>
        <v>0</v>
      </c>
      <c r="BU61" s="11" t="b">
        <f t="shared" ca="1" si="37"/>
        <v>0</v>
      </c>
      <c r="BV61" s="5" t="s">
        <v>1065</v>
      </c>
      <c r="BX61" s="11" t="b">
        <f t="shared" ca="1" si="29"/>
        <v>0</v>
      </c>
      <c r="BY61" s="11" t="b">
        <f t="shared" si="31"/>
        <v>0</v>
      </c>
      <c r="BZ61" s="11" t="b">
        <f t="shared" ref="BZ61:CM70" ca="1" si="38">ISNUMBER(SEARCH(BZ$2,$BV61))</f>
        <v>0</v>
      </c>
      <c r="CA61" s="11" t="b">
        <f t="shared" ca="1" si="38"/>
        <v>0</v>
      </c>
      <c r="CB61" s="11" t="b">
        <f t="shared" ca="1" si="38"/>
        <v>0</v>
      </c>
      <c r="CC61" s="11" t="b">
        <f t="shared" ca="1" si="38"/>
        <v>0</v>
      </c>
      <c r="CD61" s="11" t="b">
        <f t="shared" ca="1" si="38"/>
        <v>0</v>
      </c>
      <c r="CE61" s="11" t="b">
        <f t="shared" ca="1" si="38"/>
        <v>0</v>
      </c>
      <c r="CF61" s="11" t="b">
        <f t="shared" ca="1" si="38"/>
        <v>0</v>
      </c>
      <c r="CG61" s="11" t="b">
        <f t="shared" ca="1" si="38"/>
        <v>0</v>
      </c>
      <c r="CH61" s="11" t="b">
        <f t="shared" ca="1" si="38"/>
        <v>0</v>
      </c>
      <c r="CI61" s="11" t="b">
        <f t="shared" ca="1" si="38"/>
        <v>0</v>
      </c>
      <c r="CJ61" s="11" t="b">
        <f t="shared" ca="1" si="38"/>
        <v>0</v>
      </c>
      <c r="CK61" s="11" t="b">
        <f t="shared" ca="1" si="38"/>
        <v>0</v>
      </c>
      <c r="CL61" s="11" t="b">
        <f t="shared" ca="1" si="38"/>
        <v>0</v>
      </c>
      <c r="CM61" s="11" t="b">
        <f t="shared" ca="1" si="38"/>
        <v>1</v>
      </c>
      <c r="CN61" s="11" t="b">
        <f t="shared" ca="1" si="32"/>
        <v>0</v>
      </c>
      <c r="CO61" s="11" t="b">
        <f t="shared" ca="1" si="30"/>
        <v>0</v>
      </c>
      <c r="CP61" t="s">
        <v>933</v>
      </c>
    </row>
    <row r="62" spans="1:94">
      <c r="A62" t="s">
        <v>934</v>
      </c>
      <c r="B62" t="s">
        <v>935</v>
      </c>
      <c r="C62" t="s">
        <v>802</v>
      </c>
      <c r="D62" t="s">
        <v>54</v>
      </c>
      <c r="E62" t="s">
        <v>82</v>
      </c>
      <c r="F62" t="s">
        <v>83</v>
      </c>
      <c r="G62" t="s">
        <v>96</v>
      </c>
      <c r="H62" t="s">
        <v>58</v>
      </c>
      <c r="I62" t="str">
        <f t="shared" si="22"/>
        <v>Portugal</v>
      </c>
      <c r="J62" t="s">
        <v>74</v>
      </c>
      <c r="K62" t="s">
        <v>60</v>
      </c>
      <c r="L62">
        <v>3</v>
      </c>
      <c r="M62">
        <v>3</v>
      </c>
      <c r="N62">
        <v>3</v>
      </c>
      <c r="O62">
        <v>2</v>
      </c>
      <c r="P62">
        <v>4</v>
      </c>
      <c r="Q62">
        <v>5</v>
      </c>
      <c r="R62">
        <v>4</v>
      </c>
      <c r="S62">
        <v>0</v>
      </c>
      <c r="U62">
        <v>5</v>
      </c>
      <c r="V62">
        <v>5</v>
      </c>
      <c r="W62">
        <v>5</v>
      </c>
      <c r="X62">
        <v>4</v>
      </c>
      <c r="Y62">
        <v>5</v>
      </c>
      <c r="Z62">
        <v>5</v>
      </c>
      <c r="AA62">
        <v>5</v>
      </c>
      <c r="AB62">
        <v>4</v>
      </c>
      <c r="AC62">
        <v>4</v>
      </c>
      <c r="AD62">
        <v>2</v>
      </c>
      <c r="AE62" s="48">
        <f t="shared" si="13"/>
        <v>4.375</v>
      </c>
      <c r="AF62" s="35">
        <v>6</v>
      </c>
      <c r="AG62">
        <v>4</v>
      </c>
      <c r="AH62">
        <v>4</v>
      </c>
      <c r="AI62">
        <v>4</v>
      </c>
      <c r="AJ62">
        <v>6</v>
      </c>
      <c r="AK62">
        <v>6</v>
      </c>
      <c r="AL62">
        <v>5</v>
      </c>
      <c r="AM62">
        <v>5</v>
      </c>
      <c r="AN62" s="48">
        <f t="shared" si="11"/>
        <v>5</v>
      </c>
      <c r="AO62">
        <v>4</v>
      </c>
      <c r="AP62">
        <v>5</v>
      </c>
      <c r="AQ62">
        <v>4</v>
      </c>
      <c r="AR62">
        <v>4</v>
      </c>
      <c r="AS62">
        <v>4</v>
      </c>
      <c r="AT62">
        <v>6</v>
      </c>
      <c r="AU62" s="48">
        <f t="shared" si="12"/>
        <v>4.2</v>
      </c>
      <c r="AV62">
        <v>5</v>
      </c>
      <c r="AW62">
        <f t="shared" si="23"/>
        <v>5</v>
      </c>
      <c r="AX62">
        <f t="shared" si="24"/>
        <v>1</v>
      </c>
      <c r="AY62">
        <f t="shared" si="25"/>
        <v>4.375</v>
      </c>
      <c r="AZ62">
        <f t="shared" si="26"/>
        <v>1</v>
      </c>
      <c r="BA62" t="s">
        <v>61</v>
      </c>
      <c r="BB62" t="s">
        <v>110</v>
      </c>
      <c r="BC62" t="s">
        <v>111</v>
      </c>
      <c r="BD62">
        <v>1</v>
      </c>
      <c r="BF62">
        <f t="shared" si="27"/>
        <v>1</v>
      </c>
      <c r="BG62">
        <v>1</v>
      </c>
      <c r="BH62">
        <v>3</v>
      </c>
      <c r="BI62">
        <f t="shared" si="28"/>
        <v>1</v>
      </c>
      <c r="BJ62" t="s">
        <v>64</v>
      </c>
      <c r="BK62" t="s">
        <v>65</v>
      </c>
      <c r="BL62" s="1">
        <v>2.2106481481481478E-3</v>
      </c>
      <c r="BM62" t="s">
        <v>936</v>
      </c>
      <c r="BN62" s="5" t="s">
        <v>736</v>
      </c>
      <c r="BO62" s="5" t="s">
        <v>1159</v>
      </c>
      <c r="BP62" s="11" t="b">
        <f t="shared" ca="1" si="37"/>
        <v>0</v>
      </c>
      <c r="BQ62" s="11" t="b">
        <f t="shared" ca="1" si="37"/>
        <v>0</v>
      </c>
      <c r="BR62" s="11" t="b">
        <f t="shared" ca="1" si="37"/>
        <v>1</v>
      </c>
      <c r="BS62" s="11" t="b">
        <f t="shared" ca="1" si="37"/>
        <v>0</v>
      </c>
      <c r="BT62" s="11" t="b">
        <f t="shared" ca="1" si="37"/>
        <v>0</v>
      </c>
      <c r="BU62" s="11" t="b">
        <f t="shared" ca="1" si="37"/>
        <v>0</v>
      </c>
      <c r="BX62" s="11" t="b">
        <f t="shared" ca="1" si="29"/>
        <v>0</v>
      </c>
      <c r="BY62" s="11" t="b">
        <f t="shared" si="31"/>
        <v>0</v>
      </c>
      <c r="BZ62" s="11" t="b">
        <f t="shared" ca="1" si="38"/>
        <v>0</v>
      </c>
      <c r="CA62" s="11" t="b">
        <f t="shared" ca="1" si="38"/>
        <v>0</v>
      </c>
      <c r="CB62" s="11" t="b">
        <f t="shared" ca="1" si="38"/>
        <v>0</v>
      </c>
      <c r="CC62" s="11" t="b">
        <f t="shared" ca="1" si="38"/>
        <v>0</v>
      </c>
      <c r="CD62" s="11" t="b">
        <f t="shared" ca="1" si="38"/>
        <v>0</v>
      </c>
      <c r="CE62" s="11" t="b">
        <f t="shared" ca="1" si="38"/>
        <v>0</v>
      </c>
      <c r="CF62" s="11" t="b">
        <f t="shared" ca="1" si="38"/>
        <v>0</v>
      </c>
      <c r="CG62" s="11" t="b">
        <f t="shared" ca="1" si="38"/>
        <v>0</v>
      </c>
      <c r="CH62" s="11" t="b">
        <f t="shared" ca="1" si="38"/>
        <v>0</v>
      </c>
      <c r="CI62" s="11" t="b">
        <f t="shared" ca="1" si="38"/>
        <v>0</v>
      </c>
      <c r="CJ62" s="11" t="b">
        <f t="shared" ca="1" si="38"/>
        <v>0</v>
      </c>
      <c r="CK62" s="11" t="b">
        <f t="shared" ca="1" si="38"/>
        <v>0</v>
      </c>
      <c r="CL62" s="11" t="b">
        <f t="shared" ca="1" si="38"/>
        <v>0</v>
      </c>
      <c r="CM62" s="11" t="b">
        <f t="shared" ca="1" si="38"/>
        <v>0</v>
      </c>
      <c r="CN62" s="11" t="b">
        <f t="shared" ca="1" si="32"/>
        <v>0</v>
      </c>
      <c r="CO62" s="11" t="b">
        <f t="shared" ca="1" si="30"/>
        <v>0</v>
      </c>
    </row>
    <row r="63" spans="1:94">
      <c r="A63" t="s">
        <v>937</v>
      </c>
      <c r="B63" t="s">
        <v>938</v>
      </c>
      <c r="C63" t="s">
        <v>802</v>
      </c>
      <c r="D63" t="s">
        <v>54</v>
      </c>
      <c r="E63" t="s">
        <v>55</v>
      </c>
      <c r="F63" t="s">
        <v>56</v>
      </c>
      <c r="G63" t="s">
        <v>72</v>
      </c>
      <c r="H63" t="s">
        <v>58</v>
      </c>
      <c r="I63" t="str">
        <f t="shared" si="22"/>
        <v>Portugal</v>
      </c>
      <c r="J63" t="s">
        <v>59</v>
      </c>
      <c r="K63" t="s">
        <v>60</v>
      </c>
      <c r="L63">
        <v>2</v>
      </c>
      <c r="M63">
        <v>5</v>
      </c>
      <c r="N63">
        <v>4</v>
      </c>
      <c r="O63">
        <v>3</v>
      </c>
      <c r="P63">
        <v>6</v>
      </c>
      <c r="Q63">
        <v>5</v>
      </c>
      <c r="R63">
        <v>5</v>
      </c>
      <c r="S63">
        <v>0</v>
      </c>
      <c r="U63">
        <v>5</v>
      </c>
      <c r="V63">
        <v>4</v>
      </c>
      <c r="W63">
        <v>5</v>
      </c>
      <c r="X63">
        <v>1</v>
      </c>
      <c r="Y63">
        <v>1</v>
      </c>
      <c r="Z63">
        <v>2</v>
      </c>
      <c r="AA63">
        <v>2</v>
      </c>
      <c r="AB63">
        <v>3</v>
      </c>
      <c r="AC63">
        <v>3</v>
      </c>
      <c r="AD63">
        <v>3</v>
      </c>
      <c r="AE63" s="48">
        <f t="shared" si="13"/>
        <v>2.625</v>
      </c>
      <c r="AF63" s="35">
        <v>3</v>
      </c>
      <c r="AG63">
        <v>3</v>
      </c>
      <c r="AH63">
        <v>5</v>
      </c>
      <c r="AI63">
        <v>3</v>
      </c>
      <c r="AJ63">
        <v>5</v>
      </c>
      <c r="AK63">
        <v>4</v>
      </c>
      <c r="AL63">
        <v>4</v>
      </c>
      <c r="AM63">
        <v>4</v>
      </c>
      <c r="AN63" s="48">
        <f t="shared" si="11"/>
        <v>3.875</v>
      </c>
      <c r="AO63">
        <v>4</v>
      </c>
      <c r="AP63">
        <v>4</v>
      </c>
      <c r="AQ63">
        <v>4</v>
      </c>
      <c r="AR63">
        <v>5</v>
      </c>
      <c r="AS63">
        <v>3</v>
      </c>
      <c r="AT63">
        <v>6</v>
      </c>
      <c r="AU63" s="48">
        <f t="shared" si="12"/>
        <v>4</v>
      </c>
      <c r="AV63">
        <v>3</v>
      </c>
      <c r="AW63">
        <f t="shared" si="23"/>
        <v>3.875</v>
      </c>
      <c r="AX63">
        <f t="shared" si="24"/>
        <v>1</v>
      </c>
      <c r="AY63">
        <f t="shared" si="25"/>
        <v>2.625</v>
      </c>
      <c r="AZ63">
        <f t="shared" si="26"/>
        <v>0</v>
      </c>
      <c r="BA63" t="s">
        <v>86</v>
      </c>
      <c r="BB63" t="s">
        <v>939</v>
      </c>
      <c r="BC63" t="s">
        <v>940</v>
      </c>
      <c r="BD63">
        <v>0</v>
      </c>
      <c r="BE63">
        <v>2</v>
      </c>
      <c r="BF63">
        <f t="shared" si="27"/>
        <v>2</v>
      </c>
      <c r="BG63">
        <v>1</v>
      </c>
      <c r="BH63">
        <v>2</v>
      </c>
      <c r="BI63">
        <f t="shared" si="28"/>
        <v>1</v>
      </c>
      <c r="BJ63" t="s">
        <v>168</v>
      </c>
      <c r="BK63" t="s">
        <v>90</v>
      </c>
      <c r="BL63" s="1">
        <v>4.1666666666666666E-3</v>
      </c>
      <c r="BN63" s="5" t="s">
        <v>1041</v>
      </c>
      <c r="BP63" s="11" t="b">
        <f t="shared" ca="1" si="37"/>
        <v>0</v>
      </c>
      <c r="BQ63" s="11" t="b">
        <f t="shared" ca="1" si="37"/>
        <v>0</v>
      </c>
      <c r="BR63" s="11" t="b">
        <f t="shared" ca="1" si="37"/>
        <v>0</v>
      </c>
      <c r="BS63" s="11" t="b">
        <f t="shared" ca="1" si="37"/>
        <v>0</v>
      </c>
      <c r="BT63" s="11" t="b">
        <f t="shared" ca="1" si="37"/>
        <v>0</v>
      </c>
      <c r="BU63" s="11" t="b">
        <f t="shared" ca="1" si="37"/>
        <v>0</v>
      </c>
      <c r="BX63" s="11" t="b">
        <f t="shared" ca="1" si="29"/>
        <v>0</v>
      </c>
      <c r="BY63" s="11" t="b">
        <f t="shared" si="31"/>
        <v>0</v>
      </c>
      <c r="BZ63" s="11" t="b">
        <f t="shared" ca="1" si="38"/>
        <v>0</v>
      </c>
      <c r="CA63" s="11" t="b">
        <f t="shared" ca="1" si="38"/>
        <v>0</v>
      </c>
      <c r="CB63" s="11" t="b">
        <f t="shared" ca="1" si="38"/>
        <v>0</v>
      </c>
      <c r="CC63" s="11" t="b">
        <f t="shared" ca="1" si="38"/>
        <v>0</v>
      </c>
      <c r="CD63" s="11" t="b">
        <f t="shared" ca="1" si="38"/>
        <v>0</v>
      </c>
      <c r="CE63" s="11" t="b">
        <f t="shared" ca="1" si="38"/>
        <v>0</v>
      </c>
      <c r="CF63" s="11" t="b">
        <f t="shared" ca="1" si="38"/>
        <v>0</v>
      </c>
      <c r="CG63" s="11" t="b">
        <f t="shared" ca="1" si="38"/>
        <v>0</v>
      </c>
      <c r="CH63" s="11" t="b">
        <f t="shared" ca="1" si="38"/>
        <v>0</v>
      </c>
      <c r="CI63" s="11" t="b">
        <f t="shared" ca="1" si="38"/>
        <v>0</v>
      </c>
      <c r="CJ63" s="11" t="b">
        <f t="shared" ca="1" si="38"/>
        <v>0</v>
      </c>
      <c r="CK63" s="11" t="b">
        <f t="shared" ca="1" si="38"/>
        <v>0</v>
      </c>
      <c r="CL63" s="11" t="b">
        <f t="shared" ca="1" si="38"/>
        <v>0</v>
      </c>
      <c r="CM63" s="11" t="b">
        <f t="shared" ca="1" si="38"/>
        <v>0</v>
      </c>
      <c r="CN63" s="11" t="b">
        <f t="shared" ca="1" si="32"/>
        <v>0</v>
      </c>
      <c r="CO63" s="11" t="b">
        <f t="shared" ca="1" si="30"/>
        <v>0</v>
      </c>
    </row>
    <row r="64" spans="1:94">
      <c r="A64" t="s">
        <v>941</v>
      </c>
      <c r="B64" t="s">
        <v>942</v>
      </c>
      <c r="C64" t="s">
        <v>802</v>
      </c>
      <c r="D64" t="s">
        <v>54</v>
      </c>
      <c r="E64" t="s">
        <v>82</v>
      </c>
      <c r="F64" t="s">
        <v>56</v>
      </c>
      <c r="G64" t="s">
        <v>72</v>
      </c>
      <c r="H64" t="s">
        <v>254</v>
      </c>
      <c r="I64" t="str">
        <f t="shared" si="22"/>
        <v>Poland</v>
      </c>
      <c r="J64" t="s">
        <v>59</v>
      </c>
      <c r="K64" t="s">
        <v>60</v>
      </c>
      <c r="L64">
        <v>0</v>
      </c>
      <c r="M64">
        <v>1</v>
      </c>
      <c r="N64">
        <v>2</v>
      </c>
      <c r="O64">
        <v>2</v>
      </c>
      <c r="P64">
        <v>0</v>
      </c>
      <c r="Q64">
        <v>4</v>
      </c>
      <c r="R64">
        <v>4</v>
      </c>
      <c r="S64">
        <v>0</v>
      </c>
      <c r="U64">
        <v>6</v>
      </c>
      <c r="V64">
        <v>5</v>
      </c>
      <c r="W64">
        <v>5</v>
      </c>
      <c r="X64">
        <v>6</v>
      </c>
      <c r="Y64">
        <v>5</v>
      </c>
      <c r="Z64">
        <v>6</v>
      </c>
      <c r="AA64">
        <v>6</v>
      </c>
      <c r="AB64">
        <v>4</v>
      </c>
      <c r="AC64">
        <v>1</v>
      </c>
      <c r="AD64">
        <v>5</v>
      </c>
      <c r="AE64" s="48">
        <f t="shared" si="13"/>
        <v>5.25</v>
      </c>
      <c r="AF64" s="35">
        <v>4</v>
      </c>
      <c r="AG64">
        <v>4</v>
      </c>
      <c r="AH64">
        <v>1</v>
      </c>
      <c r="AI64">
        <v>4</v>
      </c>
      <c r="AJ64">
        <v>4</v>
      </c>
      <c r="AK64">
        <v>5</v>
      </c>
      <c r="AL64">
        <v>4</v>
      </c>
      <c r="AM64">
        <v>5</v>
      </c>
      <c r="AN64" s="48">
        <f t="shared" si="11"/>
        <v>3.875</v>
      </c>
      <c r="AO64">
        <v>2</v>
      </c>
      <c r="AP64">
        <v>1</v>
      </c>
      <c r="AQ64">
        <v>3</v>
      </c>
      <c r="AR64">
        <v>5</v>
      </c>
      <c r="AS64">
        <v>1</v>
      </c>
      <c r="AT64">
        <v>6</v>
      </c>
      <c r="AU64" s="48">
        <f t="shared" si="12"/>
        <v>2.4</v>
      </c>
      <c r="AV64">
        <v>2</v>
      </c>
      <c r="AW64">
        <f t="shared" si="23"/>
        <v>3.875</v>
      </c>
      <c r="AX64">
        <f t="shared" si="24"/>
        <v>1</v>
      </c>
      <c r="AY64">
        <f t="shared" si="25"/>
        <v>5.25</v>
      </c>
      <c r="AZ64">
        <f t="shared" si="26"/>
        <v>1</v>
      </c>
      <c r="BA64" t="s">
        <v>61</v>
      </c>
      <c r="BB64" t="s">
        <v>298</v>
      </c>
      <c r="BC64" t="s">
        <v>925</v>
      </c>
      <c r="BD64">
        <v>0</v>
      </c>
      <c r="BF64">
        <f t="shared" si="27"/>
        <v>0</v>
      </c>
      <c r="BG64">
        <v>1</v>
      </c>
      <c r="BH64">
        <v>2</v>
      </c>
      <c r="BI64">
        <f t="shared" si="28"/>
        <v>1</v>
      </c>
      <c r="BJ64" t="s">
        <v>64</v>
      </c>
      <c r="BK64" t="s">
        <v>65</v>
      </c>
      <c r="BL64" s="1">
        <v>5.6249999999999989E-3</v>
      </c>
      <c r="BN64" s="5" t="s">
        <v>1041</v>
      </c>
      <c r="BP64" s="11" t="b">
        <f t="shared" ca="1" si="37"/>
        <v>0</v>
      </c>
      <c r="BQ64" s="11" t="b">
        <f t="shared" ca="1" si="37"/>
        <v>0</v>
      </c>
      <c r="BR64" s="11" t="b">
        <f t="shared" ca="1" si="37"/>
        <v>0</v>
      </c>
      <c r="BS64" s="11" t="b">
        <f t="shared" ca="1" si="37"/>
        <v>0</v>
      </c>
      <c r="BT64" s="11" t="b">
        <f t="shared" ca="1" si="37"/>
        <v>0</v>
      </c>
      <c r="BU64" s="11" t="b">
        <f t="shared" ca="1" si="37"/>
        <v>0</v>
      </c>
      <c r="BX64" s="11" t="b">
        <f t="shared" ca="1" si="29"/>
        <v>0</v>
      </c>
      <c r="BY64" s="11" t="b">
        <f t="shared" si="31"/>
        <v>0</v>
      </c>
      <c r="BZ64" s="11" t="b">
        <f t="shared" ca="1" si="38"/>
        <v>0</v>
      </c>
      <c r="CA64" s="11" t="b">
        <f t="shared" ca="1" si="38"/>
        <v>0</v>
      </c>
      <c r="CB64" s="11" t="b">
        <f t="shared" ca="1" si="38"/>
        <v>0</v>
      </c>
      <c r="CC64" s="11" t="b">
        <f t="shared" ca="1" si="38"/>
        <v>0</v>
      </c>
      <c r="CD64" s="11" t="b">
        <f t="shared" ca="1" si="38"/>
        <v>0</v>
      </c>
      <c r="CE64" s="11" t="b">
        <f t="shared" ca="1" si="38"/>
        <v>0</v>
      </c>
      <c r="CF64" s="11" t="b">
        <f t="shared" ca="1" si="38"/>
        <v>0</v>
      </c>
      <c r="CG64" s="11" t="b">
        <f t="shared" ca="1" si="38"/>
        <v>0</v>
      </c>
      <c r="CH64" s="11" t="b">
        <f t="shared" ca="1" si="38"/>
        <v>0</v>
      </c>
      <c r="CI64" s="11" t="b">
        <f t="shared" ca="1" si="38"/>
        <v>0</v>
      </c>
      <c r="CJ64" s="11" t="b">
        <f t="shared" ca="1" si="38"/>
        <v>0</v>
      </c>
      <c r="CK64" s="11" t="b">
        <f t="shared" ca="1" si="38"/>
        <v>0</v>
      </c>
      <c r="CL64" s="11" t="b">
        <f t="shared" ca="1" si="38"/>
        <v>0</v>
      </c>
      <c r="CM64" s="11" t="b">
        <f t="shared" ca="1" si="38"/>
        <v>0</v>
      </c>
      <c r="CN64" s="11" t="b">
        <f t="shared" ca="1" si="32"/>
        <v>0</v>
      </c>
      <c r="CO64" s="11" t="b">
        <f t="shared" ca="1" si="30"/>
        <v>0</v>
      </c>
    </row>
    <row r="65" spans="1:94">
      <c r="A65" t="s">
        <v>966</v>
      </c>
      <c r="B65" t="s">
        <v>967</v>
      </c>
      <c r="C65" t="s">
        <v>802</v>
      </c>
      <c r="D65" t="s">
        <v>70</v>
      </c>
      <c r="E65" t="s">
        <v>55</v>
      </c>
      <c r="F65" t="s">
        <v>56</v>
      </c>
      <c r="G65" t="s">
        <v>72</v>
      </c>
      <c r="H65" t="s">
        <v>968</v>
      </c>
      <c r="I65" t="str">
        <f t="shared" ref="I65:I96" si="39">H65</f>
        <v>Czech Republic</v>
      </c>
      <c r="J65" t="s">
        <v>74</v>
      </c>
      <c r="K65" t="s">
        <v>60</v>
      </c>
      <c r="L65">
        <v>2</v>
      </c>
      <c r="M65">
        <v>4</v>
      </c>
      <c r="N65">
        <v>2</v>
      </c>
      <c r="O65">
        <v>3</v>
      </c>
      <c r="P65">
        <v>4</v>
      </c>
      <c r="Q65">
        <v>4</v>
      </c>
      <c r="R65">
        <v>4</v>
      </c>
      <c r="S65">
        <v>0</v>
      </c>
      <c r="U65">
        <v>4</v>
      </c>
      <c r="V65">
        <v>4</v>
      </c>
      <c r="W65">
        <v>5</v>
      </c>
      <c r="X65">
        <v>3</v>
      </c>
      <c r="Y65">
        <v>2</v>
      </c>
      <c r="Z65">
        <v>4</v>
      </c>
      <c r="AA65">
        <v>5</v>
      </c>
      <c r="AB65">
        <v>3</v>
      </c>
      <c r="AC65">
        <v>4</v>
      </c>
      <c r="AD65">
        <v>2</v>
      </c>
      <c r="AE65" s="48">
        <f t="shared" si="13"/>
        <v>3.5</v>
      </c>
      <c r="AF65" s="35">
        <v>2</v>
      </c>
      <c r="AG65">
        <v>3</v>
      </c>
      <c r="AH65">
        <v>3</v>
      </c>
      <c r="AI65">
        <v>2</v>
      </c>
      <c r="AJ65">
        <v>6</v>
      </c>
      <c r="AK65">
        <v>2</v>
      </c>
      <c r="AL65">
        <v>4</v>
      </c>
      <c r="AM65">
        <v>5</v>
      </c>
      <c r="AN65" s="48">
        <f t="shared" si="11"/>
        <v>3.375</v>
      </c>
      <c r="AO65">
        <v>2</v>
      </c>
      <c r="AP65">
        <v>2</v>
      </c>
      <c r="AQ65">
        <v>2</v>
      </c>
      <c r="AR65">
        <v>2</v>
      </c>
      <c r="AS65">
        <v>2</v>
      </c>
      <c r="AT65">
        <v>6</v>
      </c>
      <c r="AU65" s="48">
        <f t="shared" si="12"/>
        <v>2</v>
      </c>
      <c r="AV65">
        <v>2</v>
      </c>
      <c r="AW65">
        <f t="shared" ref="AW65:AW96" si="40">AVERAGE(AF65,AG65,AH65,AI65,AJ65,AK65,AL65,AM65)</f>
        <v>3.375</v>
      </c>
      <c r="AX65">
        <f t="shared" ref="AX65:AX96" si="41">IF(AW65&gt;3,1,0)</f>
        <v>1</v>
      </c>
      <c r="AY65">
        <f>AVERAGE(BA66,V65,W65,X65:AB65,AD65)</f>
        <v>3.5</v>
      </c>
      <c r="AZ65">
        <f t="shared" ref="AZ65:AZ96" si="42">IF(AY65&gt;3, 1, 0)</f>
        <v>1</v>
      </c>
      <c r="BA65" t="s">
        <v>297</v>
      </c>
      <c r="BB65" t="s">
        <v>62</v>
      </c>
      <c r="BC65" t="s">
        <v>969</v>
      </c>
      <c r="BD65">
        <v>2</v>
      </c>
      <c r="BF65">
        <f t="shared" ref="BF65:BF96" si="43">IF(BE65="",BD65,BE65)</f>
        <v>2</v>
      </c>
      <c r="BG65">
        <v>2</v>
      </c>
      <c r="BH65">
        <v>4</v>
      </c>
      <c r="BI65">
        <f t="shared" ref="BI65:BI68" si="44">IF(BH65=1,0,1)</f>
        <v>1</v>
      </c>
      <c r="BJ65" t="s">
        <v>970</v>
      </c>
      <c r="BK65" t="s">
        <v>622</v>
      </c>
      <c r="BL65" s="1">
        <v>7.3379629629629628E-3</v>
      </c>
      <c r="BM65" t="s">
        <v>971</v>
      </c>
      <c r="BN65" s="5" t="s">
        <v>1042</v>
      </c>
      <c r="BP65" s="11" t="b">
        <f t="shared" ca="1" si="37"/>
        <v>0</v>
      </c>
      <c r="BQ65" s="11" t="b">
        <f t="shared" ca="1" si="37"/>
        <v>0</v>
      </c>
      <c r="BR65" s="11" t="b">
        <f t="shared" ca="1" si="37"/>
        <v>0</v>
      </c>
      <c r="BS65" s="11" t="b">
        <f t="shared" ca="1" si="37"/>
        <v>0</v>
      </c>
      <c r="BT65" s="11" t="b">
        <f t="shared" ca="1" si="37"/>
        <v>0</v>
      </c>
      <c r="BU65" s="11" t="b">
        <f t="shared" ca="1" si="37"/>
        <v>0</v>
      </c>
      <c r="BV65" s="5" t="s">
        <v>1086</v>
      </c>
      <c r="BW65" s="5" t="s">
        <v>1073</v>
      </c>
      <c r="BX65" s="11" t="b">
        <f t="shared" ref="BX65:BX96" ca="1" si="45">ISNUMBER(SEARCH($BX$2,BV65))</f>
        <v>0</v>
      </c>
      <c r="BY65" s="11" t="b">
        <f t="shared" si="31"/>
        <v>1</v>
      </c>
      <c r="BZ65" s="11" t="b">
        <f t="shared" ca="1" si="38"/>
        <v>1</v>
      </c>
      <c r="CA65" s="11" t="b">
        <f t="shared" ca="1" si="38"/>
        <v>1</v>
      </c>
      <c r="CB65" s="11" t="b">
        <f t="shared" ca="1" si="38"/>
        <v>0</v>
      </c>
      <c r="CC65" s="11" t="b">
        <f t="shared" ca="1" si="38"/>
        <v>0</v>
      </c>
      <c r="CD65" s="11" t="b">
        <f t="shared" ca="1" si="38"/>
        <v>0</v>
      </c>
      <c r="CE65" s="11" t="b">
        <f t="shared" ca="1" si="38"/>
        <v>0</v>
      </c>
      <c r="CF65" s="11" t="b">
        <f t="shared" ca="1" si="38"/>
        <v>0</v>
      </c>
      <c r="CG65" s="11" t="b">
        <f t="shared" ca="1" si="38"/>
        <v>0</v>
      </c>
      <c r="CH65" s="11" t="b">
        <f t="shared" ca="1" si="38"/>
        <v>0</v>
      </c>
      <c r="CI65" s="11" t="b">
        <f t="shared" ca="1" si="38"/>
        <v>0</v>
      </c>
      <c r="CJ65" s="11" t="b">
        <f t="shared" ca="1" si="38"/>
        <v>1</v>
      </c>
      <c r="CK65" s="11" t="b">
        <f t="shared" ca="1" si="38"/>
        <v>0</v>
      </c>
      <c r="CL65" s="11" t="b">
        <f t="shared" ca="1" si="38"/>
        <v>0</v>
      </c>
      <c r="CM65" s="11" t="b">
        <f t="shared" ca="1" si="38"/>
        <v>0</v>
      </c>
      <c r="CN65" s="11" t="b">
        <f t="shared" ca="1" si="32"/>
        <v>1</v>
      </c>
      <c r="CO65" s="11" t="b">
        <f t="shared" ref="CO65:CO96" ca="1" si="46">ISNUMBER(SEARCH($CO$2,$BW65))</f>
        <v>0</v>
      </c>
    </row>
    <row r="66" spans="1:94">
      <c r="A66" t="s">
        <v>976</v>
      </c>
      <c r="B66" t="s">
        <v>977</v>
      </c>
      <c r="C66" t="s">
        <v>802</v>
      </c>
      <c r="D66" t="s">
        <v>70</v>
      </c>
      <c r="E66" t="s">
        <v>55</v>
      </c>
      <c r="F66" t="s">
        <v>56</v>
      </c>
      <c r="G66" t="s">
        <v>72</v>
      </c>
      <c r="H66" t="s">
        <v>844</v>
      </c>
      <c r="I66" t="str">
        <f t="shared" si="39"/>
        <v>France</v>
      </c>
      <c r="J66" t="s">
        <v>59</v>
      </c>
      <c r="K66" t="s">
        <v>60</v>
      </c>
      <c r="L66">
        <v>1</v>
      </c>
      <c r="M66">
        <v>2</v>
      </c>
      <c r="N66">
        <v>3</v>
      </c>
      <c r="O66">
        <v>1</v>
      </c>
      <c r="P66">
        <v>3</v>
      </c>
      <c r="Q66">
        <v>4</v>
      </c>
      <c r="R66">
        <v>5</v>
      </c>
      <c r="S66">
        <v>0</v>
      </c>
      <c r="U66">
        <v>4</v>
      </c>
      <c r="V66">
        <v>4</v>
      </c>
      <c r="W66">
        <v>4</v>
      </c>
      <c r="X66">
        <v>5</v>
      </c>
      <c r="Y66">
        <v>6</v>
      </c>
      <c r="Z66">
        <v>4</v>
      </c>
      <c r="AA66">
        <v>5</v>
      </c>
      <c r="AB66">
        <v>2</v>
      </c>
      <c r="AC66">
        <v>3</v>
      </c>
      <c r="AD66">
        <v>3</v>
      </c>
      <c r="AE66" s="48">
        <f t="shared" si="13"/>
        <v>4.125</v>
      </c>
      <c r="AF66" s="35">
        <v>5</v>
      </c>
      <c r="AG66">
        <v>6</v>
      </c>
      <c r="AH66">
        <v>6</v>
      </c>
      <c r="AI66">
        <v>6</v>
      </c>
      <c r="AJ66">
        <v>6</v>
      </c>
      <c r="AK66">
        <v>6</v>
      </c>
      <c r="AL66">
        <v>5</v>
      </c>
      <c r="AM66">
        <v>3</v>
      </c>
      <c r="AN66" s="48">
        <f t="shared" si="11"/>
        <v>5.375</v>
      </c>
      <c r="AO66">
        <v>6</v>
      </c>
      <c r="AP66">
        <v>5</v>
      </c>
      <c r="AQ66">
        <v>5</v>
      </c>
      <c r="AR66">
        <v>5</v>
      </c>
      <c r="AS66">
        <v>5</v>
      </c>
      <c r="AT66">
        <v>6</v>
      </c>
      <c r="AU66" s="48">
        <f t="shared" si="12"/>
        <v>5.2</v>
      </c>
      <c r="AV66">
        <v>6</v>
      </c>
      <c r="AW66">
        <f t="shared" si="40"/>
        <v>5.375</v>
      </c>
      <c r="AX66">
        <f t="shared" si="41"/>
        <v>1</v>
      </c>
      <c r="AY66">
        <f>AVERAGE(BA68,V66,W66,X66:AB66,AD66)</f>
        <v>4.125</v>
      </c>
      <c r="AZ66">
        <f t="shared" si="42"/>
        <v>1</v>
      </c>
      <c r="BA66" t="s">
        <v>297</v>
      </c>
      <c r="BB66" t="s">
        <v>556</v>
      </c>
      <c r="BC66" t="s">
        <v>978</v>
      </c>
      <c r="BD66">
        <v>1</v>
      </c>
      <c r="BF66">
        <f t="shared" si="43"/>
        <v>1</v>
      </c>
      <c r="BG66">
        <v>2</v>
      </c>
      <c r="BH66">
        <v>3</v>
      </c>
      <c r="BI66">
        <f t="shared" si="44"/>
        <v>1</v>
      </c>
      <c r="BJ66" t="s">
        <v>979</v>
      </c>
      <c r="BK66" t="s">
        <v>622</v>
      </c>
      <c r="BL66" s="1">
        <v>4.3981481481481484E-3</v>
      </c>
      <c r="BM66" t="s">
        <v>980</v>
      </c>
      <c r="BN66" s="5" t="s">
        <v>1051</v>
      </c>
      <c r="BP66" s="11" t="b">
        <f t="shared" ca="1" si="37"/>
        <v>0</v>
      </c>
      <c r="BQ66" s="11" t="b">
        <f t="shared" ca="1" si="37"/>
        <v>0</v>
      </c>
      <c r="BR66" s="11" t="b">
        <f t="shared" ca="1" si="37"/>
        <v>0</v>
      </c>
      <c r="BS66" s="11" t="b">
        <f t="shared" ca="1" si="37"/>
        <v>0</v>
      </c>
      <c r="BT66" s="11" t="b">
        <f t="shared" ca="1" si="37"/>
        <v>0</v>
      </c>
      <c r="BU66" s="11" t="b">
        <f t="shared" ca="1" si="37"/>
        <v>0</v>
      </c>
      <c r="BX66" s="11" t="b">
        <f t="shared" ca="1" si="45"/>
        <v>0</v>
      </c>
      <c r="BY66" s="11" t="b">
        <f t="shared" si="31"/>
        <v>0</v>
      </c>
      <c r="BZ66" s="11" t="b">
        <f t="shared" ca="1" si="38"/>
        <v>0</v>
      </c>
      <c r="CA66" s="11" t="b">
        <f t="shared" ca="1" si="38"/>
        <v>0</v>
      </c>
      <c r="CB66" s="11" t="b">
        <f t="shared" ca="1" si="38"/>
        <v>0</v>
      </c>
      <c r="CC66" s="11" t="b">
        <f t="shared" ca="1" si="38"/>
        <v>0</v>
      </c>
      <c r="CD66" s="11" t="b">
        <f t="shared" ca="1" si="38"/>
        <v>0</v>
      </c>
      <c r="CE66" s="11" t="b">
        <f t="shared" ca="1" si="38"/>
        <v>0</v>
      </c>
      <c r="CF66" s="11" t="b">
        <f t="shared" ca="1" si="38"/>
        <v>0</v>
      </c>
      <c r="CG66" s="11" t="b">
        <f t="shared" ca="1" si="38"/>
        <v>0</v>
      </c>
      <c r="CH66" s="11" t="b">
        <f t="shared" ca="1" si="38"/>
        <v>0</v>
      </c>
      <c r="CI66" s="11" t="b">
        <f t="shared" ca="1" si="38"/>
        <v>0</v>
      </c>
      <c r="CJ66" s="11" t="b">
        <f t="shared" ca="1" si="38"/>
        <v>0</v>
      </c>
      <c r="CK66" s="11" t="b">
        <f t="shared" ca="1" si="38"/>
        <v>0</v>
      </c>
      <c r="CL66" s="11" t="b">
        <f t="shared" ca="1" si="38"/>
        <v>0</v>
      </c>
      <c r="CM66" s="11" t="b">
        <f t="shared" ca="1" si="38"/>
        <v>0</v>
      </c>
      <c r="CN66" s="11" t="b">
        <f t="shared" ca="1" si="32"/>
        <v>0</v>
      </c>
      <c r="CO66" s="11" t="b">
        <f t="shared" ca="1" si="46"/>
        <v>0</v>
      </c>
    </row>
    <row r="67" spans="1:94">
      <c r="A67" t="s">
        <v>985</v>
      </c>
      <c r="B67" t="s">
        <v>986</v>
      </c>
      <c r="C67" t="s">
        <v>802</v>
      </c>
      <c r="D67" t="s">
        <v>54</v>
      </c>
      <c r="E67" t="s">
        <v>71</v>
      </c>
      <c r="F67" t="s">
        <v>116</v>
      </c>
      <c r="G67" t="s">
        <v>96</v>
      </c>
      <c r="H67" t="s">
        <v>260</v>
      </c>
      <c r="I67" t="str">
        <f t="shared" si="39"/>
        <v>Greece</v>
      </c>
      <c r="J67" t="s">
        <v>59</v>
      </c>
      <c r="K67" t="s">
        <v>60</v>
      </c>
      <c r="L67">
        <v>3</v>
      </c>
      <c r="M67">
        <v>2</v>
      </c>
      <c r="N67">
        <v>4</v>
      </c>
      <c r="O67">
        <v>1</v>
      </c>
      <c r="P67">
        <v>4</v>
      </c>
      <c r="Q67">
        <v>4</v>
      </c>
      <c r="R67">
        <v>4</v>
      </c>
      <c r="S67">
        <v>0</v>
      </c>
      <c r="U67">
        <v>4</v>
      </c>
      <c r="V67">
        <v>6</v>
      </c>
      <c r="W67">
        <v>6</v>
      </c>
      <c r="X67">
        <v>6</v>
      </c>
      <c r="Y67">
        <v>6</v>
      </c>
      <c r="Z67">
        <v>6</v>
      </c>
      <c r="AA67">
        <v>6</v>
      </c>
      <c r="AB67">
        <v>6</v>
      </c>
      <c r="AC67">
        <v>0</v>
      </c>
      <c r="AD67">
        <v>6</v>
      </c>
      <c r="AE67" s="48">
        <f t="shared" si="13"/>
        <v>6</v>
      </c>
      <c r="AF67" s="35">
        <v>6</v>
      </c>
      <c r="AG67">
        <v>6</v>
      </c>
      <c r="AH67">
        <v>6</v>
      </c>
      <c r="AI67">
        <v>6</v>
      </c>
      <c r="AJ67">
        <v>6</v>
      </c>
      <c r="AK67">
        <v>6</v>
      </c>
      <c r="AL67">
        <v>3</v>
      </c>
      <c r="AM67">
        <v>3</v>
      </c>
      <c r="AN67" s="48">
        <f t="shared" ref="AN67:AN130" si="47">AVERAGE(AF67:AM67)</f>
        <v>5.25</v>
      </c>
      <c r="AO67">
        <v>6</v>
      </c>
      <c r="AP67">
        <v>6</v>
      </c>
      <c r="AQ67">
        <v>6</v>
      </c>
      <c r="AR67">
        <v>6</v>
      </c>
      <c r="AS67">
        <v>6</v>
      </c>
      <c r="AT67">
        <v>6</v>
      </c>
      <c r="AU67" s="48">
        <f t="shared" ref="AU67:AU130" si="48">AVERAGE(AO67:AS67)</f>
        <v>6</v>
      </c>
      <c r="AV67">
        <v>6</v>
      </c>
      <c r="AW67">
        <f t="shared" si="40"/>
        <v>5.25</v>
      </c>
      <c r="AX67">
        <f t="shared" si="41"/>
        <v>1</v>
      </c>
      <c r="AY67">
        <f>AVERAGE(BA69,V67,W67,X67:AB67,AD67)</f>
        <v>6</v>
      </c>
      <c r="AZ67">
        <f t="shared" si="42"/>
        <v>1</v>
      </c>
      <c r="BA67" t="s">
        <v>61</v>
      </c>
      <c r="BB67" t="s">
        <v>392</v>
      </c>
      <c r="BC67" t="s">
        <v>987</v>
      </c>
      <c r="BD67">
        <v>0</v>
      </c>
      <c r="BE67">
        <v>1</v>
      </c>
      <c r="BF67">
        <f t="shared" si="43"/>
        <v>1</v>
      </c>
      <c r="BG67">
        <v>1</v>
      </c>
      <c r="BH67">
        <v>1</v>
      </c>
      <c r="BI67">
        <f t="shared" si="44"/>
        <v>0</v>
      </c>
      <c r="BJ67" t="s">
        <v>64</v>
      </c>
      <c r="BK67" t="s">
        <v>65</v>
      </c>
      <c r="BL67" s="1">
        <v>3.2175925925925926E-3</v>
      </c>
      <c r="BN67" s="5" t="s">
        <v>1041</v>
      </c>
      <c r="BP67" s="11" t="b">
        <f t="shared" ca="1" si="37"/>
        <v>0</v>
      </c>
      <c r="BQ67" s="11" t="b">
        <f t="shared" ca="1" si="37"/>
        <v>0</v>
      </c>
      <c r="BR67" s="11" t="b">
        <f t="shared" ca="1" si="37"/>
        <v>0</v>
      </c>
      <c r="BS67" s="11" t="b">
        <f t="shared" ca="1" si="37"/>
        <v>0</v>
      </c>
      <c r="BT67" s="11" t="b">
        <f t="shared" ca="1" si="37"/>
        <v>0</v>
      </c>
      <c r="BU67" s="11" t="b">
        <f t="shared" ca="1" si="37"/>
        <v>0</v>
      </c>
      <c r="BX67" s="11" t="b">
        <f t="shared" ca="1" si="45"/>
        <v>0</v>
      </c>
      <c r="BY67" s="11" t="b">
        <f t="shared" si="31"/>
        <v>0</v>
      </c>
      <c r="BZ67" s="11" t="b">
        <f t="shared" ca="1" si="38"/>
        <v>0</v>
      </c>
      <c r="CA67" s="11" t="b">
        <f t="shared" ca="1" si="38"/>
        <v>0</v>
      </c>
      <c r="CB67" s="11" t="b">
        <f t="shared" ca="1" si="38"/>
        <v>0</v>
      </c>
      <c r="CC67" s="11" t="b">
        <f t="shared" ca="1" si="38"/>
        <v>0</v>
      </c>
      <c r="CD67" s="11" t="b">
        <f t="shared" ca="1" si="38"/>
        <v>0</v>
      </c>
      <c r="CE67" s="11" t="b">
        <f t="shared" ca="1" si="38"/>
        <v>0</v>
      </c>
      <c r="CF67" s="11" t="b">
        <f t="shared" ca="1" si="38"/>
        <v>0</v>
      </c>
      <c r="CG67" s="11" t="b">
        <f t="shared" ca="1" si="38"/>
        <v>0</v>
      </c>
      <c r="CH67" s="11" t="b">
        <f t="shared" ca="1" si="38"/>
        <v>0</v>
      </c>
      <c r="CI67" s="11" t="b">
        <f t="shared" ca="1" si="38"/>
        <v>0</v>
      </c>
      <c r="CJ67" s="11" t="b">
        <f t="shared" ca="1" si="38"/>
        <v>0</v>
      </c>
      <c r="CK67" s="11" t="b">
        <f t="shared" ca="1" si="38"/>
        <v>0</v>
      </c>
      <c r="CL67" s="11" t="b">
        <f t="shared" ca="1" si="38"/>
        <v>0</v>
      </c>
      <c r="CM67" s="11" t="b">
        <f t="shared" ca="1" si="38"/>
        <v>0</v>
      </c>
      <c r="CN67" s="11" t="b">
        <f t="shared" ca="1" si="32"/>
        <v>0</v>
      </c>
      <c r="CO67" s="11" t="b">
        <f t="shared" ca="1" si="46"/>
        <v>0</v>
      </c>
      <c r="CP67" t="s">
        <v>988</v>
      </c>
    </row>
    <row r="68" spans="1:94">
      <c r="A68" t="s">
        <v>989</v>
      </c>
      <c r="B68" t="s">
        <v>990</v>
      </c>
      <c r="C68" t="s">
        <v>802</v>
      </c>
      <c r="D68" t="s">
        <v>54</v>
      </c>
      <c r="E68" t="s">
        <v>55</v>
      </c>
      <c r="F68" t="s">
        <v>132</v>
      </c>
      <c r="G68" t="s">
        <v>96</v>
      </c>
      <c r="H68" t="s">
        <v>844</v>
      </c>
      <c r="I68" t="str">
        <f t="shared" si="39"/>
        <v>France</v>
      </c>
      <c r="J68" t="s">
        <v>74</v>
      </c>
      <c r="K68" t="s">
        <v>60</v>
      </c>
      <c r="L68">
        <v>2</v>
      </c>
      <c r="M68">
        <v>0</v>
      </c>
      <c r="N68">
        <v>3</v>
      </c>
      <c r="O68">
        <v>4</v>
      </c>
      <c r="P68">
        <v>5</v>
      </c>
      <c r="Q68">
        <v>3</v>
      </c>
      <c r="R68">
        <v>4</v>
      </c>
      <c r="S68">
        <v>0</v>
      </c>
      <c r="U68">
        <v>4</v>
      </c>
      <c r="V68">
        <v>4</v>
      </c>
      <c r="W68">
        <v>6</v>
      </c>
      <c r="X68">
        <v>2</v>
      </c>
      <c r="Y68">
        <v>6</v>
      </c>
      <c r="Z68">
        <v>4</v>
      </c>
      <c r="AA68">
        <v>6</v>
      </c>
      <c r="AB68">
        <v>3</v>
      </c>
      <c r="AC68">
        <v>2</v>
      </c>
      <c r="AD68">
        <v>4</v>
      </c>
      <c r="AE68" s="48">
        <f t="shared" ref="AE68:AE131" si="49">AVERAGE(AD68,AB68,AA68,Z68,Y68,X68,W68,V68)</f>
        <v>4.375</v>
      </c>
      <c r="AF68" s="35">
        <v>6</v>
      </c>
      <c r="AG68">
        <v>5</v>
      </c>
      <c r="AH68">
        <v>5</v>
      </c>
      <c r="AI68">
        <v>5</v>
      </c>
      <c r="AJ68">
        <v>6</v>
      </c>
      <c r="AK68">
        <v>6</v>
      </c>
      <c r="AL68">
        <v>5</v>
      </c>
      <c r="AM68">
        <v>5</v>
      </c>
      <c r="AN68" s="48">
        <f t="shared" si="47"/>
        <v>5.375</v>
      </c>
      <c r="AO68">
        <v>4</v>
      </c>
      <c r="AP68">
        <v>5</v>
      </c>
      <c r="AQ68">
        <v>5</v>
      </c>
      <c r="AR68">
        <v>5</v>
      </c>
      <c r="AS68">
        <v>5</v>
      </c>
      <c r="AT68">
        <v>6</v>
      </c>
      <c r="AU68" s="48">
        <f t="shared" si="48"/>
        <v>4.8</v>
      </c>
      <c r="AV68">
        <v>6</v>
      </c>
      <c r="AW68">
        <f t="shared" si="40"/>
        <v>5.375</v>
      </c>
      <c r="AX68">
        <f t="shared" si="41"/>
        <v>1</v>
      </c>
      <c r="AY68">
        <f>AVERAGE(BA70,V68,W68,X68:AB68,AD68)</f>
        <v>4.375</v>
      </c>
      <c r="AZ68">
        <f t="shared" si="42"/>
        <v>1</v>
      </c>
      <c r="BA68" t="s">
        <v>297</v>
      </c>
      <c r="BB68" t="s">
        <v>228</v>
      </c>
      <c r="BC68" t="s">
        <v>397</v>
      </c>
      <c r="BD68">
        <v>1</v>
      </c>
      <c r="BF68">
        <f t="shared" si="43"/>
        <v>1</v>
      </c>
      <c r="BG68">
        <v>1</v>
      </c>
      <c r="BH68">
        <v>3</v>
      </c>
      <c r="BI68">
        <f t="shared" si="44"/>
        <v>1</v>
      </c>
      <c r="BJ68" t="s">
        <v>574</v>
      </c>
      <c r="BK68" t="s">
        <v>301</v>
      </c>
      <c r="BL68" s="1">
        <v>6.5277777777777782E-3</v>
      </c>
      <c r="BM68" t="s">
        <v>991</v>
      </c>
      <c r="BN68" s="5" t="s">
        <v>736</v>
      </c>
      <c r="BO68" s="5" t="s">
        <v>1124</v>
      </c>
      <c r="BP68" s="11" t="b">
        <f t="shared" ca="1" si="37"/>
        <v>0</v>
      </c>
      <c r="BQ68" s="11" t="b">
        <f t="shared" ca="1" si="37"/>
        <v>0</v>
      </c>
      <c r="BR68" s="11" t="b">
        <f t="shared" ca="1" si="37"/>
        <v>0</v>
      </c>
      <c r="BS68" s="11" t="b">
        <f t="shared" ca="1" si="37"/>
        <v>0</v>
      </c>
      <c r="BT68" s="11" t="b">
        <f t="shared" ca="1" si="37"/>
        <v>0</v>
      </c>
      <c r="BU68" s="11" t="b">
        <f t="shared" ca="1" si="37"/>
        <v>0</v>
      </c>
      <c r="BV68" s="5" t="s">
        <v>1097</v>
      </c>
      <c r="BX68" s="11" t="b">
        <f t="shared" ca="1" si="45"/>
        <v>1</v>
      </c>
      <c r="BY68" s="11" t="b">
        <f t="shared" ref="BY68:BY99" si="50">ISNUMBER(SEARCH("NLU",BV68))</f>
        <v>0</v>
      </c>
      <c r="BZ68" s="11" t="b">
        <f t="shared" ca="1" si="38"/>
        <v>0</v>
      </c>
      <c r="CA68" s="11" t="b">
        <f t="shared" ca="1" si="38"/>
        <v>0</v>
      </c>
      <c r="CB68" s="11" t="b">
        <f t="shared" ca="1" si="38"/>
        <v>0</v>
      </c>
      <c r="CC68" s="11" t="b">
        <f t="shared" ca="1" si="38"/>
        <v>0</v>
      </c>
      <c r="CD68" s="11" t="b">
        <f t="shared" ca="1" si="38"/>
        <v>0</v>
      </c>
      <c r="CE68" s="11" t="b">
        <f t="shared" ca="1" si="38"/>
        <v>0</v>
      </c>
      <c r="CF68" s="11" t="b">
        <f t="shared" ca="1" si="38"/>
        <v>0</v>
      </c>
      <c r="CG68" s="11" t="b">
        <f t="shared" ca="1" si="38"/>
        <v>0</v>
      </c>
      <c r="CH68" s="11" t="b">
        <f t="shared" ca="1" si="38"/>
        <v>0</v>
      </c>
      <c r="CI68" s="11" t="b">
        <f t="shared" ca="1" si="38"/>
        <v>0</v>
      </c>
      <c r="CJ68" s="11" t="b">
        <f t="shared" ca="1" si="38"/>
        <v>0</v>
      </c>
      <c r="CK68" s="11" t="b">
        <f t="shared" ca="1" si="38"/>
        <v>1</v>
      </c>
      <c r="CL68" s="11" t="b">
        <f t="shared" ca="1" si="38"/>
        <v>0</v>
      </c>
      <c r="CM68" s="11" t="b">
        <f t="shared" ca="1" si="38"/>
        <v>0</v>
      </c>
      <c r="CN68" s="11" t="b">
        <f t="shared" ref="CN68:CN99" ca="1" si="51">ISNUMBER(SEARCH($CN$2,BW68))</f>
        <v>0</v>
      </c>
      <c r="CO68" s="11" t="b">
        <f t="shared" ca="1" si="46"/>
        <v>0</v>
      </c>
    </row>
    <row r="69" spans="1:94">
      <c r="A69" t="s">
        <v>51</v>
      </c>
      <c r="B69" t="s">
        <v>52</v>
      </c>
      <c r="C69" t="s">
        <v>53</v>
      </c>
      <c r="D69" t="s">
        <v>54</v>
      </c>
      <c r="E69" t="s">
        <v>55</v>
      </c>
      <c r="F69" t="s">
        <v>56</v>
      </c>
      <c r="G69" t="s">
        <v>57</v>
      </c>
      <c r="H69" t="s">
        <v>58</v>
      </c>
      <c r="I69" t="str">
        <f t="shared" si="39"/>
        <v>Portugal</v>
      </c>
      <c r="J69" t="s">
        <v>59</v>
      </c>
      <c r="K69" t="s">
        <v>60</v>
      </c>
      <c r="L69">
        <v>0</v>
      </c>
      <c r="M69">
        <v>2</v>
      </c>
      <c r="N69">
        <v>3</v>
      </c>
      <c r="O69">
        <v>4</v>
      </c>
      <c r="P69">
        <v>0</v>
      </c>
      <c r="Q69">
        <v>0</v>
      </c>
      <c r="R69">
        <v>5</v>
      </c>
      <c r="S69">
        <v>0</v>
      </c>
      <c r="U69">
        <v>5</v>
      </c>
      <c r="V69">
        <v>2</v>
      </c>
      <c r="W69">
        <v>5</v>
      </c>
      <c r="X69">
        <v>3</v>
      </c>
      <c r="Y69">
        <v>6</v>
      </c>
      <c r="Z69">
        <v>3</v>
      </c>
      <c r="AA69">
        <v>3</v>
      </c>
      <c r="AB69">
        <v>1</v>
      </c>
      <c r="AC69">
        <v>5</v>
      </c>
      <c r="AD69">
        <v>1</v>
      </c>
      <c r="AE69" s="48">
        <f t="shared" si="49"/>
        <v>3</v>
      </c>
      <c r="AF69" s="35">
        <v>1</v>
      </c>
      <c r="AG69">
        <v>5</v>
      </c>
      <c r="AH69">
        <v>0</v>
      </c>
      <c r="AI69">
        <v>3</v>
      </c>
      <c r="AJ69">
        <v>6</v>
      </c>
      <c r="AK69">
        <v>2</v>
      </c>
      <c r="AL69">
        <v>5</v>
      </c>
      <c r="AM69">
        <v>0</v>
      </c>
      <c r="AN69" s="48">
        <f t="shared" si="47"/>
        <v>2.75</v>
      </c>
      <c r="AO69">
        <v>0</v>
      </c>
      <c r="AP69">
        <v>0</v>
      </c>
      <c r="AQ69">
        <v>0</v>
      </c>
      <c r="AR69">
        <v>0</v>
      </c>
      <c r="AS69">
        <v>0</v>
      </c>
      <c r="AT69">
        <v>6</v>
      </c>
      <c r="AU69" s="48">
        <f t="shared" si="48"/>
        <v>0</v>
      </c>
      <c r="AV69">
        <v>0</v>
      </c>
      <c r="AW69">
        <f t="shared" si="40"/>
        <v>2.75</v>
      </c>
      <c r="AX69">
        <f t="shared" si="41"/>
        <v>0</v>
      </c>
      <c r="AY69">
        <f t="shared" ref="AY69:AY80" si="52">AVERAGE(BK71,V69,W69,X69:AB69,AD69)</f>
        <v>3</v>
      </c>
      <c r="AZ69">
        <f t="shared" si="42"/>
        <v>0</v>
      </c>
      <c r="BA69" t="s">
        <v>61</v>
      </c>
      <c r="BB69" t="s">
        <v>62</v>
      </c>
      <c r="BC69" t="s">
        <v>63</v>
      </c>
      <c r="BD69">
        <v>1</v>
      </c>
      <c r="BF69">
        <f t="shared" si="43"/>
        <v>1</v>
      </c>
      <c r="BG69">
        <v>1</v>
      </c>
      <c r="BH69">
        <v>2</v>
      </c>
      <c r="BI69">
        <v>1</v>
      </c>
      <c r="BJ69" t="s">
        <v>64</v>
      </c>
      <c r="BK69" t="s">
        <v>65</v>
      </c>
      <c r="BL69" s="1">
        <v>3.1365740740740742E-3</v>
      </c>
      <c r="BM69" t="s">
        <v>66</v>
      </c>
      <c r="BN69" s="5" t="s">
        <v>1041</v>
      </c>
      <c r="BP69" s="11" t="b">
        <f t="shared" ca="1" si="37"/>
        <v>0</v>
      </c>
      <c r="BQ69" s="11" t="b">
        <f t="shared" ca="1" si="37"/>
        <v>0</v>
      </c>
      <c r="BR69" s="11" t="b">
        <f t="shared" ca="1" si="37"/>
        <v>0</v>
      </c>
      <c r="BS69" s="11" t="b">
        <f t="shared" ca="1" si="37"/>
        <v>0</v>
      </c>
      <c r="BT69" s="11" t="b">
        <f t="shared" ca="1" si="37"/>
        <v>0</v>
      </c>
      <c r="BU69" s="11" t="b">
        <f t="shared" ca="1" si="37"/>
        <v>0</v>
      </c>
      <c r="BX69" s="11" t="b">
        <f t="shared" ca="1" si="45"/>
        <v>0</v>
      </c>
      <c r="BY69" s="11" t="b">
        <f t="shared" si="50"/>
        <v>0</v>
      </c>
      <c r="BZ69" s="11" t="b">
        <f t="shared" ca="1" si="38"/>
        <v>0</v>
      </c>
      <c r="CA69" s="11" t="b">
        <f t="shared" ca="1" si="38"/>
        <v>0</v>
      </c>
      <c r="CB69" s="11" t="b">
        <f t="shared" ca="1" si="38"/>
        <v>0</v>
      </c>
      <c r="CC69" s="11" t="b">
        <f t="shared" ca="1" si="38"/>
        <v>0</v>
      </c>
      <c r="CD69" s="11" t="b">
        <f t="shared" ca="1" si="38"/>
        <v>0</v>
      </c>
      <c r="CE69" s="11" t="b">
        <f t="shared" ca="1" si="38"/>
        <v>0</v>
      </c>
      <c r="CF69" s="11" t="b">
        <f t="shared" ca="1" si="38"/>
        <v>0</v>
      </c>
      <c r="CG69" s="11" t="b">
        <f t="shared" ca="1" si="38"/>
        <v>0</v>
      </c>
      <c r="CH69" s="11" t="b">
        <f t="shared" ca="1" si="38"/>
        <v>0</v>
      </c>
      <c r="CI69" s="11" t="b">
        <f t="shared" ca="1" si="38"/>
        <v>0</v>
      </c>
      <c r="CJ69" s="11" t="b">
        <f t="shared" ca="1" si="38"/>
        <v>0</v>
      </c>
      <c r="CK69" s="11" t="b">
        <f t="shared" ca="1" si="38"/>
        <v>0</v>
      </c>
      <c r="CL69" s="11" t="b">
        <f t="shared" ca="1" si="38"/>
        <v>0</v>
      </c>
      <c r="CM69" s="11" t="b">
        <f t="shared" ca="1" si="38"/>
        <v>0</v>
      </c>
      <c r="CN69" s="11" t="b">
        <f t="shared" ca="1" si="51"/>
        <v>0</v>
      </c>
      <c r="CO69" s="11" t="b">
        <f t="shared" ca="1" si="46"/>
        <v>0</v>
      </c>
      <c r="CP69" t="s">
        <v>67</v>
      </c>
    </row>
    <row r="70" spans="1:94">
      <c r="A70" t="s">
        <v>114</v>
      </c>
      <c r="B70" t="s">
        <v>115</v>
      </c>
      <c r="C70" t="s">
        <v>53</v>
      </c>
      <c r="D70" t="s">
        <v>54</v>
      </c>
      <c r="E70" t="s">
        <v>71</v>
      </c>
      <c r="F70" t="s">
        <v>116</v>
      </c>
      <c r="G70" t="s">
        <v>72</v>
      </c>
      <c r="H70" t="s">
        <v>117</v>
      </c>
      <c r="I70" t="str">
        <f t="shared" si="39"/>
        <v>Israel</v>
      </c>
      <c r="J70" t="s">
        <v>59</v>
      </c>
      <c r="K70" t="s">
        <v>60</v>
      </c>
      <c r="L70">
        <v>1</v>
      </c>
      <c r="M70">
        <v>2</v>
      </c>
      <c r="N70">
        <v>0</v>
      </c>
      <c r="O70">
        <v>1</v>
      </c>
      <c r="P70">
        <v>5</v>
      </c>
      <c r="Q70">
        <v>2</v>
      </c>
      <c r="R70">
        <v>5</v>
      </c>
      <c r="S70">
        <v>0</v>
      </c>
      <c r="U70">
        <v>4</v>
      </c>
      <c r="V70">
        <v>2</v>
      </c>
      <c r="W70">
        <v>5</v>
      </c>
      <c r="X70">
        <v>3</v>
      </c>
      <c r="Y70">
        <v>6</v>
      </c>
      <c r="Z70">
        <v>5</v>
      </c>
      <c r="AA70">
        <v>6</v>
      </c>
      <c r="AB70">
        <v>1</v>
      </c>
      <c r="AC70">
        <v>5</v>
      </c>
      <c r="AD70">
        <v>1</v>
      </c>
      <c r="AE70" s="48">
        <f t="shared" si="49"/>
        <v>3.625</v>
      </c>
      <c r="AF70" s="35">
        <v>2</v>
      </c>
      <c r="AG70">
        <v>6</v>
      </c>
      <c r="AH70">
        <v>4</v>
      </c>
      <c r="AI70">
        <v>1</v>
      </c>
      <c r="AJ70">
        <v>6</v>
      </c>
      <c r="AK70">
        <v>2</v>
      </c>
      <c r="AL70">
        <v>4</v>
      </c>
      <c r="AM70">
        <v>4</v>
      </c>
      <c r="AN70" s="48">
        <f t="shared" si="47"/>
        <v>3.625</v>
      </c>
      <c r="AO70">
        <v>6</v>
      </c>
      <c r="AP70">
        <v>1</v>
      </c>
      <c r="AQ70">
        <v>4</v>
      </c>
      <c r="AR70">
        <v>2</v>
      </c>
      <c r="AS70">
        <v>2</v>
      </c>
      <c r="AT70">
        <v>6</v>
      </c>
      <c r="AU70" s="48">
        <f t="shared" si="48"/>
        <v>3</v>
      </c>
      <c r="AV70">
        <v>0</v>
      </c>
      <c r="AW70">
        <f t="shared" si="40"/>
        <v>3.625</v>
      </c>
      <c r="AX70">
        <f t="shared" si="41"/>
        <v>1</v>
      </c>
      <c r="AY70">
        <f t="shared" si="52"/>
        <v>3.625</v>
      </c>
      <c r="AZ70">
        <f t="shared" si="42"/>
        <v>1</v>
      </c>
      <c r="BA70" t="s">
        <v>86</v>
      </c>
      <c r="BB70" t="s">
        <v>118</v>
      </c>
      <c r="BC70" t="s">
        <v>119</v>
      </c>
      <c r="BD70">
        <v>0</v>
      </c>
      <c r="BE70" t="s">
        <v>1100</v>
      </c>
      <c r="BF70" t="str">
        <f t="shared" si="43"/>
        <v>no dialog file</v>
      </c>
      <c r="BG70">
        <v>1</v>
      </c>
      <c r="BH70">
        <v>3</v>
      </c>
      <c r="BI70">
        <v>1</v>
      </c>
      <c r="BJ70" t="s">
        <v>120</v>
      </c>
      <c r="BK70" t="s">
        <v>90</v>
      </c>
      <c r="BL70" s="1">
        <v>4.5254629629629629E-3</v>
      </c>
      <c r="BM70" t="s">
        <v>121</v>
      </c>
      <c r="BN70" s="5" t="s">
        <v>1042</v>
      </c>
      <c r="BP70" s="11" t="b">
        <f t="shared" ca="1" si="37"/>
        <v>0</v>
      </c>
      <c r="BQ70" s="11" t="b">
        <f t="shared" ca="1" si="37"/>
        <v>0</v>
      </c>
      <c r="BR70" s="11" t="b">
        <f t="shared" ca="1" si="37"/>
        <v>0</v>
      </c>
      <c r="BS70" s="11" t="b">
        <f t="shared" ca="1" si="37"/>
        <v>0</v>
      </c>
      <c r="BT70" s="11" t="b">
        <f t="shared" ca="1" si="37"/>
        <v>0</v>
      </c>
      <c r="BU70" s="11" t="b">
        <f t="shared" ca="1" si="37"/>
        <v>0</v>
      </c>
      <c r="BV70" s="5" t="s">
        <v>1087</v>
      </c>
      <c r="BX70" s="11" t="b">
        <f t="shared" ca="1" si="45"/>
        <v>0</v>
      </c>
      <c r="BY70" s="11" t="b">
        <f t="shared" si="50"/>
        <v>0</v>
      </c>
      <c r="BZ70" s="11" t="b">
        <f t="shared" ca="1" si="38"/>
        <v>0</v>
      </c>
      <c r="CA70" s="11" t="b">
        <f t="shared" ca="1" si="38"/>
        <v>0</v>
      </c>
      <c r="CB70" s="11" t="b">
        <f t="shared" ca="1" si="38"/>
        <v>0</v>
      </c>
      <c r="CC70" s="11" t="b">
        <f t="shared" ca="1" si="38"/>
        <v>0</v>
      </c>
      <c r="CD70" s="11" t="b">
        <f t="shared" ca="1" si="38"/>
        <v>0</v>
      </c>
      <c r="CE70" s="11" t="b">
        <f t="shared" ca="1" si="38"/>
        <v>1</v>
      </c>
      <c r="CF70" s="11" t="b">
        <f t="shared" ca="1" si="38"/>
        <v>0</v>
      </c>
      <c r="CG70" s="11" t="b">
        <f t="shared" ca="1" si="38"/>
        <v>0</v>
      </c>
      <c r="CH70" s="11" t="b">
        <f t="shared" ca="1" si="38"/>
        <v>0</v>
      </c>
      <c r="CI70" s="11" t="b">
        <f t="shared" ca="1" si="38"/>
        <v>0</v>
      </c>
      <c r="CJ70" s="11" t="b">
        <f t="shared" ca="1" si="38"/>
        <v>0</v>
      </c>
      <c r="CK70" s="11" t="b">
        <f t="shared" ca="1" si="38"/>
        <v>0</v>
      </c>
      <c r="CL70" s="11" t="b">
        <f t="shared" ca="1" si="38"/>
        <v>0</v>
      </c>
      <c r="CM70" s="11" t="b">
        <f t="shared" ca="1" si="38"/>
        <v>0</v>
      </c>
      <c r="CN70" s="11" t="b">
        <f t="shared" ca="1" si="51"/>
        <v>0</v>
      </c>
      <c r="CO70" s="11" t="b">
        <f t="shared" ca="1" si="46"/>
        <v>0</v>
      </c>
    </row>
    <row r="71" spans="1:94">
      <c r="A71" t="s">
        <v>130</v>
      </c>
      <c r="B71" t="s">
        <v>131</v>
      </c>
      <c r="C71" t="s">
        <v>53</v>
      </c>
      <c r="D71" t="s">
        <v>54</v>
      </c>
      <c r="E71" t="s">
        <v>82</v>
      </c>
      <c r="F71" t="s">
        <v>132</v>
      </c>
      <c r="G71" t="s">
        <v>72</v>
      </c>
      <c r="H71" t="s">
        <v>133</v>
      </c>
      <c r="I71" t="str">
        <f t="shared" si="39"/>
        <v>Hungary</v>
      </c>
      <c r="J71" t="s">
        <v>59</v>
      </c>
      <c r="K71" t="s">
        <v>60</v>
      </c>
      <c r="L71">
        <v>1</v>
      </c>
      <c r="M71">
        <v>3</v>
      </c>
      <c r="N71">
        <v>2</v>
      </c>
      <c r="O71">
        <v>4</v>
      </c>
      <c r="P71">
        <v>3</v>
      </c>
      <c r="Q71">
        <v>2</v>
      </c>
      <c r="R71">
        <v>5</v>
      </c>
      <c r="S71">
        <v>0</v>
      </c>
      <c r="U71">
        <v>4</v>
      </c>
      <c r="V71">
        <v>6</v>
      </c>
      <c r="W71">
        <v>3</v>
      </c>
      <c r="X71">
        <v>1</v>
      </c>
      <c r="Y71">
        <v>5</v>
      </c>
      <c r="Z71">
        <v>6</v>
      </c>
      <c r="AA71">
        <v>1</v>
      </c>
      <c r="AB71">
        <v>2</v>
      </c>
      <c r="AC71">
        <v>4</v>
      </c>
      <c r="AD71">
        <v>2</v>
      </c>
      <c r="AE71" s="48">
        <f t="shared" si="49"/>
        <v>3.25</v>
      </c>
      <c r="AF71" s="35">
        <v>6</v>
      </c>
      <c r="AG71">
        <v>1</v>
      </c>
      <c r="AH71">
        <v>0</v>
      </c>
      <c r="AI71">
        <v>2</v>
      </c>
      <c r="AJ71">
        <v>1</v>
      </c>
      <c r="AK71">
        <v>3</v>
      </c>
      <c r="AL71">
        <v>1</v>
      </c>
      <c r="AM71">
        <v>4</v>
      </c>
      <c r="AN71" s="48">
        <f t="shared" si="47"/>
        <v>2.25</v>
      </c>
      <c r="AO71">
        <v>5</v>
      </c>
      <c r="AP71">
        <v>3</v>
      </c>
      <c r="AQ71">
        <v>5</v>
      </c>
      <c r="AR71">
        <v>3</v>
      </c>
      <c r="AS71">
        <v>4</v>
      </c>
      <c r="AT71">
        <v>3</v>
      </c>
      <c r="AU71" s="48">
        <f t="shared" si="48"/>
        <v>4</v>
      </c>
      <c r="AV71">
        <v>4</v>
      </c>
      <c r="AW71">
        <f t="shared" si="40"/>
        <v>2.25</v>
      </c>
      <c r="AX71">
        <f t="shared" si="41"/>
        <v>0</v>
      </c>
      <c r="AY71">
        <f t="shared" si="52"/>
        <v>3.25</v>
      </c>
      <c r="AZ71">
        <f t="shared" si="42"/>
        <v>1</v>
      </c>
      <c r="BA71" t="s">
        <v>86</v>
      </c>
      <c r="BB71" t="s">
        <v>134</v>
      </c>
      <c r="BC71" t="s">
        <v>135</v>
      </c>
      <c r="BD71">
        <v>1</v>
      </c>
      <c r="BF71">
        <f t="shared" si="43"/>
        <v>1</v>
      </c>
      <c r="BG71">
        <v>1</v>
      </c>
      <c r="BH71">
        <v>1</v>
      </c>
      <c r="BI71">
        <v>1</v>
      </c>
      <c r="BJ71" t="s">
        <v>106</v>
      </c>
      <c r="BK71" t="s">
        <v>90</v>
      </c>
      <c r="BL71" s="1">
        <v>1.9560185185185184E-3</v>
      </c>
      <c r="BN71" s="5" t="s">
        <v>1041</v>
      </c>
      <c r="BP71" s="11" t="b">
        <f t="shared" ref="BP71:BU80" ca="1" si="53">ISNUMBER(SEARCH(BP$2,$BO71))</f>
        <v>0</v>
      </c>
      <c r="BQ71" s="11" t="b">
        <f t="shared" ca="1" si="53"/>
        <v>0</v>
      </c>
      <c r="BR71" s="11" t="b">
        <f t="shared" ca="1" si="53"/>
        <v>0</v>
      </c>
      <c r="BS71" s="11" t="b">
        <f t="shared" ca="1" si="53"/>
        <v>0</v>
      </c>
      <c r="BT71" s="11" t="b">
        <f t="shared" ca="1" si="53"/>
        <v>0</v>
      </c>
      <c r="BU71" s="11" t="b">
        <f t="shared" ca="1" si="53"/>
        <v>0</v>
      </c>
      <c r="BX71" s="11" t="b">
        <f t="shared" ca="1" si="45"/>
        <v>0</v>
      </c>
      <c r="BY71" s="11" t="b">
        <f t="shared" si="50"/>
        <v>0</v>
      </c>
      <c r="BZ71" s="11" t="b">
        <f t="shared" ref="BZ71:CM80" ca="1" si="54">ISNUMBER(SEARCH(BZ$2,$BV71))</f>
        <v>0</v>
      </c>
      <c r="CA71" s="11" t="b">
        <f t="shared" ca="1" si="54"/>
        <v>0</v>
      </c>
      <c r="CB71" s="11" t="b">
        <f t="shared" ca="1" si="54"/>
        <v>0</v>
      </c>
      <c r="CC71" s="11" t="b">
        <f t="shared" ca="1" si="54"/>
        <v>0</v>
      </c>
      <c r="CD71" s="11" t="b">
        <f t="shared" ca="1" si="54"/>
        <v>0</v>
      </c>
      <c r="CE71" s="11" t="b">
        <f t="shared" ca="1" si="54"/>
        <v>0</v>
      </c>
      <c r="CF71" s="11" t="b">
        <f t="shared" ca="1" si="54"/>
        <v>0</v>
      </c>
      <c r="CG71" s="11" t="b">
        <f t="shared" ca="1" si="54"/>
        <v>0</v>
      </c>
      <c r="CH71" s="11" t="b">
        <f t="shared" ca="1" si="54"/>
        <v>0</v>
      </c>
      <c r="CI71" s="11" t="b">
        <f t="shared" ca="1" si="54"/>
        <v>0</v>
      </c>
      <c r="CJ71" s="11" t="b">
        <f t="shared" ca="1" si="54"/>
        <v>0</v>
      </c>
      <c r="CK71" s="11" t="b">
        <f t="shared" ca="1" si="54"/>
        <v>0</v>
      </c>
      <c r="CL71" s="11" t="b">
        <f t="shared" ca="1" si="54"/>
        <v>0</v>
      </c>
      <c r="CM71" s="11" t="b">
        <f t="shared" ca="1" si="54"/>
        <v>0</v>
      </c>
      <c r="CN71" s="11" t="b">
        <f t="shared" ca="1" si="51"/>
        <v>0</v>
      </c>
      <c r="CO71" s="11" t="b">
        <f t="shared" ca="1" si="46"/>
        <v>0</v>
      </c>
    </row>
    <row r="72" spans="1:94">
      <c r="A72" t="s">
        <v>136</v>
      </c>
      <c r="B72" t="s">
        <v>137</v>
      </c>
      <c r="C72" t="s">
        <v>53</v>
      </c>
      <c r="D72" t="s">
        <v>54</v>
      </c>
      <c r="E72" t="s">
        <v>71</v>
      </c>
      <c r="F72" t="s">
        <v>116</v>
      </c>
      <c r="G72" t="s">
        <v>96</v>
      </c>
      <c r="H72" t="s">
        <v>138</v>
      </c>
      <c r="I72" t="str">
        <f t="shared" si="39"/>
        <v>India</v>
      </c>
      <c r="J72" t="s">
        <v>59</v>
      </c>
      <c r="K72" t="s">
        <v>60</v>
      </c>
      <c r="L72">
        <v>1</v>
      </c>
      <c r="M72">
        <v>0</v>
      </c>
      <c r="N72">
        <v>1</v>
      </c>
      <c r="O72">
        <v>2</v>
      </c>
      <c r="P72">
        <v>4</v>
      </c>
      <c r="Q72">
        <v>4</v>
      </c>
      <c r="R72">
        <v>3</v>
      </c>
      <c r="S72">
        <v>0</v>
      </c>
      <c r="U72">
        <v>4</v>
      </c>
      <c r="V72">
        <v>4</v>
      </c>
      <c r="W72">
        <v>5</v>
      </c>
      <c r="X72">
        <v>3</v>
      </c>
      <c r="Y72">
        <v>6</v>
      </c>
      <c r="Z72">
        <v>3</v>
      </c>
      <c r="AA72">
        <v>5</v>
      </c>
      <c r="AB72">
        <v>4</v>
      </c>
      <c r="AC72">
        <v>2</v>
      </c>
      <c r="AD72">
        <v>4</v>
      </c>
      <c r="AE72" s="48">
        <f t="shared" si="49"/>
        <v>4.25</v>
      </c>
      <c r="AF72" s="35">
        <v>4</v>
      </c>
      <c r="AG72">
        <v>5</v>
      </c>
      <c r="AH72">
        <v>4</v>
      </c>
      <c r="AI72">
        <v>3</v>
      </c>
      <c r="AJ72">
        <v>5</v>
      </c>
      <c r="AK72">
        <v>5</v>
      </c>
      <c r="AL72">
        <v>3</v>
      </c>
      <c r="AM72">
        <v>4</v>
      </c>
      <c r="AN72" s="48">
        <f t="shared" si="47"/>
        <v>4.125</v>
      </c>
      <c r="AO72">
        <v>1</v>
      </c>
      <c r="AP72">
        <v>2</v>
      </c>
      <c r="AQ72">
        <v>3</v>
      </c>
      <c r="AR72">
        <v>3</v>
      </c>
      <c r="AS72">
        <v>3</v>
      </c>
      <c r="AT72">
        <v>6</v>
      </c>
      <c r="AU72" s="48">
        <f t="shared" si="48"/>
        <v>2.4</v>
      </c>
      <c r="AV72">
        <v>0</v>
      </c>
      <c r="AW72">
        <f t="shared" si="40"/>
        <v>4.125</v>
      </c>
      <c r="AX72">
        <f t="shared" si="41"/>
        <v>1</v>
      </c>
      <c r="AY72">
        <f t="shared" si="52"/>
        <v>4.25</v>
      </c>
      <c r="AZ72">
        <f t="shared" si="42"/>
        <v>1</v>
      </c>
      <c r="BA72" t="s">
        <v>61</v>
      </c>
      <c r="BB72" t="s">
        <v>139</v>
      </c>
      <c r="BC72" t="s">
        <v>140</v>
      </c>
      <c r="BD72">
        <v>1</v>
      </c>
      <c r="BF72">
        <f t="shared" si="43"/>
        <v>1</v>
      </c>
      <c r="BG72">
        <v>1</v>
      </c>
      <c r="BH72">
        <v>2</v>
      </c>
      <c r="BI72">
        <v>1</v>
      </c>
      <c r="BJ72" t="s">
        <v>141</v>
      </c>
      <c r="BK72" t="s">
        <v>65</v>
      </c>
      <c r="BL72" s="1">
        <v>3.1365740740740742E-3</v>
      </c>
      <c r="BN72" s="5" t="s">
        <v>1041</v>
      </c>
      <c r="BP72" s="11" t="b">
        <f t="shared" ca="1" si="53"/>
        <v>0</v>
      </c>
      <c r="BQ72" s="11" t="b">
        <f t="shared" ca="1" si="53"/>
        <v>0</v>
      </c>
      <c r="BR72" s="11" t="b">
        <f t="shared" ca="1" si="53"/>
        <v>0</v>
      </c>
      <c r="BS72" s="11" t="b">
        <f t="shared" ca="1" si="53"/>
        <v>0</v>
      </c>
      <c r="BT72" s="11" t="b">
        <f t="shared" ca="1" si="53"/>
        <v>0</v>
      </c>
      <c r="BU72" s="11" t="b">
        <f t="shared" ca="1" si="53"/>
        <v>0</v>
      </c>
      <c r="BX72" s="11" t="b">
        <f t="shared" ca="1" si="45"/>
        <v>0</v>
      </c>
      <c r="BY72" s="11" t="b">
        <f t="shared" si="50"/>
        <v>0</v>
      </c>
      <c r="BZ72" s="11" t="b">
        <f t="shared" ca="1" si="54"/>
        <v>0</v>
      </c>
      <c r="CA72" s="11" t="b">
        <f t="shared" ca="1" si="54"/>
        <v>0</v>
      </c>
      <c r="CB72" s="11" t="b">
        <f t="shared" ca="1" si="54"/>
        <v>0</v>
      </c>
      <c r="CC72" s="11" t="b">
        <f t="shared" ca="1" si="54"/>
        <v>0</v>
      </c>
      <c r="CD72" s="11" t="b">
        <f t="shared" ca="1" si="54"/>
        <v>0</v>
      </c>
      <c r="CE72" s="11" t="b">
        <f t="shared" ca="1" si="54"/>
        <v>0</v>
      </c>
      <c r="CF72" s="11" t="b">
        <f t="shared" ca="1" si="54"/>
        <v>0</v>
      </c>
      <c r="CG72" s="11" t="b">
        <f t="shared" ca="1" si="54"/>
        <v>0</v>
      </c>
      <c r="CH72" s="11" t="b">
        <f t="shared" ca="1" si="54"/>
        <v>0</v>
      </c>
      <c r="CI72" s="11" t="b">
        <f t="shared" ca="1" si="54"/>
        <v>0</v>
      </c>
      <c r="CJ72" s="11" t="b">
        <f t="shared" ca="1" si="54"/>
        <v>0</v>
      </c>
      <c r="CK72" s="11" t="b">
        <f t="shared" ca="1" si="54"/>
        <v>0</v>
      </c>
      <c r="CL72" s="11" t="b">
        <f t="shared" ca="1" si="54"/>
        <v>0</v>
      </c>
      <c r="CM72" s="11" t="b">
        <f t="shared" ca="1" si="54"/>
        <v>0</v>
      </c>
      <c r="CN72" s="11" t="b">
        <f t="shared" ca="1" si="51"/>
        <v>0</v>
      </c>
      <c r="CO72" s="11" t="b">
        <f t="shared" ca="1" si="46"/>
        <v>0</v>
      </c>
    </row>
    <row r="73" spans="1:94">
      <c r="A73" t="s">
        <v>183</v>
      </c>
      <c r="B73" t="s">
        <v>184</v>
      </c>
      <c r="C73" t="s">
        <v>53</v>
      </c>
      <c r="D73" t="s">
        <v>70</v>
      </c>
      <c r="E73" t="s">
        <v>144</v>
      </c>
      <c r="F73" t="s">
        <v>56</v>
      </c>
      <c r="G73" t="s">
        <v>96</v>
      </c>
      <c r="H73" t="s">
        <v>185</v>
      </c>
      <c r="I73" t="str">
        <f t="shared" si="39"/>
        <v>Italy</v>
      </c>
      <c r="J73" t="s">
        <v>74</v>
      </c>
      <c r="K73" t="s">
        <v>60</v>
      </c>
      <c r="L73">
        <v>2</v>
      </c>
      <c r="M73">
        <v>3</v>
      </c>
      <c r="N73">
        <v>4</v>
      </c>
      <c r="O73">
        <v>4</v>
      </c>
      <c r="P73">
        <v>5</v>
      </c>
      <c r="Q73">
        <v>4</v>
      </c>
      <c r="R73">
        <v>0</v>
      </c>
      <c r="S73">
        <v>0</v>
      </c>
      <c r="U73">
        <v>4</v>
      </c>
      <c r="V73">
        <v>6</v>
      </c>
      <c r="W73">
        <v>6</v>
      </c>
      <c r="X73">
        <v>6</v>
      </c>
      <c r="Y73">
        <v>5</v>
      </c>
      <c r="Z73">
        <v>4</v>
      </c>
      <c r="AA73">
        <v>6</v>
      </c>
      <c r="AB73">
        <v>3</v>
      </c>
      <c r="AC73">
        <v>3</v>
      </c>
      <c r="AD73">
        <v>3</v>
      </c>
      <c r="AE73" s="48">
        <f t="shared" si="49"/>
        <v>4.875</v>
      </c>
      <c r="AF73" s="35">
        <v>6</v>
      </c>
      <c r="AG73">
        <v>3</v>
      </c>
      <c r="AH73">
        <v>6</v>
      </c>
      <c r="AI73">
        <v>4</v>
      </c>
      <c r="AJ73">
        <v>5</v>
      </c>
      <c r="AK73">
        <v>6</v>
      </c>
      <c r="AL73">
        <v>5</v>
      </c>
      <c r="AM73">
        <v>2</v>
      </c>
      <c r="AN73" s="48">
        <f t="shared" si="47"/>
        <v>4.625</v>
      </c>
      <c r="AO73">
        <v>6</v>
      </c>
      <c r="AP73">
        <v>6</v>
      </c>
      <c r="AQ73">
        <v>6</v>
      </c>
      <c r="AR73">
        <v>6</v>
      </c>
      <c r="AS73">
        <v>6</v>
      </c>
      <c r="AT73">
        <v>6</v>
      </c>
      <c r="AU73" s="48">
        <f t="shared" si="48"/>
        <v>6</v>
      </c>
      <c r="AV73">
        <v>1</v>
      </c>
      <c r="AW73">
        <f t="shared" si="40"/>
        <v>4.625</v>
      </c>
      <c r="AX73">
        <f t="shared" si="41"/>
        <v>1</v>
      </c>
      <c r="AY73">
        <f t="shared" si="52"/>
        <v>4.875</v>
      </c>
      <c r="AZ73">
        <f t="shared" si="42"/>
        <v>1</v>
      </c>
      <c r="BA73" t="s">
        <v>86</v>
      </c>
      <c r="BB73" t="s">
        <v>186</v>
      </c>
      <c r="BC73" t="s">
        <v>187</v>
      </c>
      <c r="BD73">
        <v>1</v>
      </c>
      <c r="BF73">
        <f t="shared" si="43"/>
        <v>1</v>
      </c>
      <c r="BG73">
        <v>1</v>
      </c>
      <c r="BH73">
        <v>1</v>
      </c>
      <c r="BI73">
        <v>1</v>
      </c>
      <c r="BJ73" t="s">
        <v>156</v>
      </c>
      <c r="BK73" t="s">
        <v>157</v>
      </c>
      <c r="BL73" s="1">
        <v>6.1111111111111114E-3</v>
      </c>
      <c r="BM73" t="s">
        <v>188</v>
      </c>
      <c r="BN73" s="5" t="s">
        <v>736</v>
      </c>
      <c r="BO73" s="5" t="s">
        <v>1148</v>
      </c>
      <c r="BP73" s="11" t="b">
        <f t="shared" ca="1" si="53"/>
        <v>0</v>
      </c>
      <c r="BQ73" s="11" t="b">
        <f t="shared" ca="1" si="53"/>
        <v>0</v>
      </c>
      <c r="BR73" s="11" t="b">
        <f t="shared" ca="1" si="53"/>
        <v>0</v>
      </c>
      <c r="BS73" s="11" t="b">
        <f t="shared" ca="1" si="53"/>
        <v>0</v>
      </c>
      <c r="BT73" s="11" t="b">
        <f t="shared" ca="1" si="53"/>
        <v>1</v>
      </c>
      <c r="BU73" s="11" t="b">
        <f t="shared" ca="1" si="53"/>
        <v>0</v>
      </c>
      <c r="BX73" s="11" t="b">
        <f t="shared" ca="1" si="45"/>
        <v>0</v>
      </c>
      <c r="BY73" s="11" t="b">
        <f t="shared" si="50"/>
        <v>0</v>
      </c>
      <c r="BZ73" s="11" t="b">
        <f t="shared" ca="1" si="54"/>
        <v>0</v>
      </c>
      <c r="CA73" s="11" t="b">
        <f t="shared" ca="1" si="54"/>
        <v>0</v>
      </c>
      <c r="CB73" s="11" t="b">
        <f t="shared" ca="1" si="54"/>
        <v>0</v>
      </c>
      <c r="CC73" s="11" t="b">
        <f t="shared" ca="1" si="54"/>
        <v>0</v>
      </c>
      <c r="CD73" s="11" t="b">
        <f t="shared" ca="1" si="54"/>
        <v>0</v>
      </c>
      <c r="CE73" s="11" t="b">
        <f t="shared" ca="1" si="54"/>
        <v>0</v>
      </c>
      <c r="CF73" s="11" t="b">
        <f t="shared" ca="1" si="54"/>
        <v>0</v>
      </c>
      <c r="CG73" s="11" t="b">
        <f t="shared" ca="1" si="54"/>
        <v>0</v>
      </c>
      <c r="CH73" s="11" t="b">
        <f t="shared" ca="1" si="54"/>
        <v>0</v>
      </c>
      <c r="CI73" s="11" t="b">
        <f t="shared" ca="1" si="54"/>
        <v>0</v>
      </c>
      <c r="CJ73" s="11" t="b">
        <f t="shared" ca="1" si="54"/>
        <v>0</v>
      </c>
      <c r="CK73" s="11" t="b">
        <f t="shared" ca="1" si="54"/>
        <v>0</v>
      </c>
      <c r="CL73" s="11" t="b">
        <f t="shared" ca="1" si="54"/>
        <v>0</v>
      </c>
      <c r="CM73" s="11" t="b">
        <f t="shared" ca="1" si="54"/>
        <v>0</v>
      </c>
      <c r="CN73" s="11" t="b">
        <f t="shared" ca="1" si="51"/>
        <v>0</v>
      </c>
      <c r="CO73" s="11" t="b">
        <f t="shared" ca="1" si="46"/>
        <v>0</v>
      </c>
      <c r="CP73" t="s">
        <v>189</v>
      </c>
    </row>
    <row r="74" spans="1:94">
      <c r="A74" t="s">
        <v>202</v>
      </c>
      <c r="B74" t="s">
        <v>203</v>
      </c>
      <c r="C74" t="s">
        <v>53</v>
      </c>
      <c r="D74" t="s">
        <v>54</v>
      </c>
      <c r="E74" t="s">
        <v>55</v>
      </c>
      <c r="F74" t="s">
        <v>56</v>
      </c>
      <c r="G74" t="s">
        <v>72</v>
      </c>
      <c r="H74" t="s">
        <v>204</v>
      </c>
      <c r="I74" t="str">
        <f t="shared" si="39"/>
        <v>Spain</v>
      </c>
      <c r="J74" t="s">
        <v>74</v>
      </c>
      <c r="K74" t="s">
        <v>60</v>
      </c>
      <c r="L74">
        <v>4</v>
      </c>
      <c r="M74">
        <v>0</v>
      </c>
      <c r="N74">
        <v>4</v>
      </c>
      <c r="O74">
        <v>1</v>
      </c>
      <c r="P74">
        <v>5</v>
      </c>
      <c r="Q74">
        <v>2</v>
      </c>
      <c r="R74">
        <v>4</v>
      </c>
      <c r="S74">
        <v>0</v>
      </c>
      <c r="U74">
        <v>4</v>
      </c>
      <c r="V74">
        <v>5</v>
      </c>
      <c r="W74">
        <v>5</v>
      </c>
      <c r="X74">
        <v>4</v>
      </c>
      <c r="Y74">
        <v>4</v>
      </c>
      <c r="Z74">
        <v>4</v>
      </c>
      <c r="AA74">
        <v>2</v>
      </c>
      <c r="AB74">
        <v>3</v>
      </c>
      <c r="AC74">
        <v>3</v>
      </c>
      <c r="AD74">
        <v>3</v>
      </c>
      <c r="AE74" s="48">
        <f t="shared" si="49"/>
        <v>3.75</v>
      </c>
      <c r="AF74" s="35">
        <v>5</v>
      </c>
      <c r="AG74">
        <v>4</v>
      </c>
      <c r="AH74">
        <v>5</v>
      </c>
      <c r="AI74">
        <v>2</v>
      </c>
      <c r="AJ74">
        <v>6</v>
      </c>
      <c r="AK74">
        <v>5</v>
      </c>
      <c r="AL74">
        <v>5</v>
      </c>
      <c r="AM74">
        <v>1</v>
      </c>
      <c r="AN74" s="48">
        <f t="shared" si="47"/>
        <v>4.125</v>
      </c>
      <c r="AO74">
        <v>5</v>
      </c>
      <c r="AP74">
        <v>5</v>
      </c>
      <c r="AQ74">
        <v>5</v>
      </c>
      <c r="AR74">
        <v>5</v>
      </c>
      <c r="AS74">
        <v>5</v>
      </c>
      <c r="AT74">
        <v>6</v>
      </c>
      <c r="AU74" s="48">
        <f t="shared" si="48"/>
        <v>5</v>
      </c>
      <c r="AV74">
        <v>1</v>
      </c>
      <c r="AW74">
        <f t="shared" si="40"/>
        <v>4.125</v>
      </c>
      <c r="AX74">
        <f t="shared" si="41"/>
        <v>1</v>
      </c>
      <c r="AY74">
        <f t="shared" si="52"/>
        <v>3.75</v>
      </c>
      <c r="AZ74">
        <f t="shared" si="42"/>
        <v>1</v>
      </c>
      <c r="BA74" t="s">
        <v>86</v>
      </c>
      <c r="BB74" t="s">
        <v>205</v>
      </c>
      <c r="BC74" t="s">
        <v>206</v>
      </c>
      <c r="BD74">
        <v>1</v>
      </c>
      <c r="BF74">
        <f t="shared" si="43"/>
        <v>1</v>
      </c>
      <c r="BG74">
        <v>1</v>
      </c>
      <c r="BH74">
        <v>5</v>
      </c>
      <c r="BI74">
        <v>1</v>
      </c>
      <c r="BJ74" t="s">
        <v>207</v>
      </c>
      <c r="BK74" t="s">
        <v>90</v>
      </c>
      <c r="BL74" s="1">
        <v>8.2523148148148148E-3</v>
      </c>
      <c r="BM74" t="s">
        <v>208</v>
      </c>
      <c r="BN74" s="5" t="s">
        <v>1051</v>
      </c>
      <c r="BO74" s="5" t="s">
        <v>1145</v>
      </c>
      <c r="BP74" s="11" t="b">
        <f t="shared" ca="1" si="53"/>
        <v>0</v>
      </c>
      <c r="BQ74" s="11" t="b">
        <f t="shared" ca="1" si="53"/>
        <v>0</v>
      </c>
      <c r="BR74" s="11" t="b">
        <f t="shared" ca="1" si="53"/>
        <v>0</v>
      </c>
      <c r="BS74" s="11" t="b">
        <f t="shared" ca="1" si="53"/>
        <v>0</v>
      </c>
      <c r="BT74" s="11" t="b">
        <f t="shared" ca="1" si="53"/>
        <v>0</v>
      </c>
      <c r="BU74" s="11" t="b">
        <f t="shared" ca="1" si="53"/>
        <v>0</v>
      </c>
      <c r="BV74" s="5" t="s">
        <v>1131</v>
      </c>
      <c r="BW74" s="5" t="s">
        <v>1132</v>
      </c>
      <c r="BX74" s="11" t="b">
        <f t="shared" ca="1" si="45"/>
        <v>0</v>
      </c>
      <c r="BY74" s="11" t="b">
        <f t="shared" si="50"/>
        <v>0</v>
      </c>
      <c r="BZ74" s="11" t="b">
        <f t="shared" ca="1" si="54"/>
        <v>0</v>
      </c>
      <c r="CA74" s="11" t="b">
        <f t="shared" ca="1" si="54"/>
        <v>1</v>
      </c>
      <c r="CB74" s="11" t="b">
        <f t="shared" ca="1" si="54"/>
        <v>0</v>
      </c>
      <c r="CC74" s="11" t="b">
        <f t="shared" ca="1" si="54"/>
        <v>0</v>
      </c>
      <c r="CD74" s="11" t="b">
        <f t="shared" ca="1" si="54"/>
        <v>0</v>
      </c>
      <c r="CE74" s="11" t="b">
        <f t="shared" ca="1" si="54"/>
        <v>1</v>
      </c>
      <c r="CF74" s="11" t="b">
        <f t="shared" ca="1" si="54"/>
        <v>0</v>
      </c>
      <c r="CG74" s="11" t="b">
        <f t="shared" ca="1" si="54"/>
        <v>0</v>
      </c>
      <c r="CH74" s="11" t="b">
        <f t="shared" ca="1" si="54"/>
        <v>0</v>
      </c>
      <c r="CI74" s="11" t="b">
        <f t="shared" ca="1" si="54"/>
        <v>0</v>
      </c>
      <c r="CJ74" s="11" t="b">
        <f t="shared" ca="1" si="54"/>
        <v>1</v>
      </c>
      <c r="CK74" s="11" t="b">
        <f t="shared" ca="1" si="54"/>
        <v>0</v>
      </c>
      <c r="CL74" s="11" t="b">
        <f t="shared" ca="1" si="54"/>
        <v>0</v>
      </c>
      <c r="CM74" s="11" t="b">
        <f t="shared" ca="1" si="54"/>
        <v>0</v>
      </c>
      <c r="CN74" s="11" t="b">
        <f t="shared" ca="1" si="51"/>
        <v>1</v>
      </c>
      <c r="CO74" s="11" t="b">
        <f t="shared" ca="1" si="46"/>
        <v>0</v>
      </c>
    </row>
    <row r="75" spans="1:94">
      <c r="A75" t="s">
        <v>209</v>
      </c>
      <c r="B75" t="s">
        <v>210</v>
      </c>
      <c r="C75" t="s">
        <v>53</v>
      </c>
      <c r="D75" t="s">
        <v>81</v>
      </c>
      <c r="E75" t="s">
        <v>144</v>
      </c>
      <c r="F75" t="s">
        <v>56</v>
      </c>
      <c r="G75" t="s">
        <v>96</v>
      </c>
      <c r="H75" t="s">
        <v>211</v>
      </c>
      <c r="I75" t="str">
        <f t="shared" si="39"/>
        <v>New Zealand</v>
      </c>
      <c r="J75" t="s">
        <v>59</v>
      </c>
      <c r="K75" t="s">
        <v>60</v>
      </c>
      <c r="L75">
        <v>3</v>
      </c>
      <c r="M75">
        <v>5</v>
      </c>
      <c r="N75">
        <v>4</v>
      </c>
      <c r="O75">
        <v>1</v>
      </c>
      <c r="P75">
        <v>2</v>
      </c>
      <c r="Q75">
        <v>5</v>
      </c>
      <c r="R75">
        <v>3</v>
      </c>
      <c r="S75">
        <v>0</v>
      </c>
      <c r="U75">
        <v>4</v>
      </c>
      <c r="V75">
        <v>2</v>
      </c>
      <c r="W75">
        <v>3</v>
      </c>
      <c r="X75">
        <v>1</v>
      </c>
      <c r="Y75">
        <v>2</v>
      </c>
      <c r="Z75">
        <v>2</v>
      </c>
      <c r="AA75">
        <v>4</v>
      </c>
      <c r="AB75">
        <v>1</v>
      </c>
      <c r="AC75">
        <v>5</v>
      </c>
      <c r="AD75">
        <v>1</v>
      </c>
      <c r="AE75" s="48">
        <f t="shared" si="49"/>
        <v>2</v>
      </c>
      <c r="AF75" s="35">
        <v>3</v>
      </c>
      <c r="AG75">
        <v>2</v>
      </c>
      <c r="AH75">
        <v>2</v>
      </c>
      <c r="AI75">
        <v>3</v>
      </c>
      <c r="AJ75">
        <v>5</v>
      </c>
      <c r="AK75">
        <v>2</v>
      </c>
      <c r="AL75">
        <v>2</v>
      </c>
      <c r="AM75">
        <v>1</v>
      </c>
      <c r="AN75" s="48">
        <f t="shared" si="47"/>
        <v>2.5</v>
      </c>
      <c r="AO75">
        <v>2</v>
      </c>
      <c r="AP75">
        <v>3</v>
      </c>
      <c r="AQ75">
        <v>2</v>
      </c>
      <c r="AR75">
        <v>2</v>
      </c>
      <c r="AS75">
        <v>2</v>
      </c>
      <c r="AT75">
        <v>6</v>
      </c>
      <c r="AU75" s="48">
        <f t="shared" si="48"/>
        <v>2.2000000000000002</v>
      </c>
      <c r="AV75">
        <v>1</v>
      </c>
      <c r="AW75">
        <f t="shared" si="40"/>
        <v>2.5</v>
      </c>
      <c r="AX75">
        <f t="shared" si="41"/>
        <v>0</v>
      </c>
      <c r="AY75">
        <f t="shared" si="52"/>
        <v>2</v>
      </c>
      <c r="AZ75">
        <f t="shared" si="42"/>
        <v>0</v>
      </c>
      <c r="BA75" t="s">
        <v>61</v>
      </c>
      <c r="BB75" t="s">
        <v>87</v>
      </c>
      <c r="BC75" t="s">
        <v>212</v>
      </c>
      <c r="BD75">
        <v>1</v>
      </c>
      <c r="BF75">
        <f t="shared" si="43"/>
        <v>1</v>
      </c>
      <c r="BG75">
        <v>1</v>
      </c>
      <c r="BH75">
        <v>5</v>
      </c>
      <c r="BI75">
        <v>1</v>
      </c>
      <c r="BJ75" t="s">
        <v>64</v>
      </c>
      <c r="BK75" t="s">
        <v>65</v>
      </c>
      <c r="BL75" s="1">
        <v>3.6111111111111114E-3</v>
      </c>
      <c r="BM75" t="s">
        <v>213</v>
      </c>
      <c r="BN75" s="5" t="s">
        <v>1042</v>
      </c>
      <c r="BP75" s="11" t="b">
        <f t="shared" ca="1" si="53"/>
        <v>0</v>
      </c>
      <c r="BQ75" s="11" t="b">
        <f t="shared" ca="1" si="53"/>
        <v>0</v>
      </c>
      <c r="BR75" s="11" t="b">
        <f t="shared" ca="1" si="53"/>
        <v>0</v>
      </c>
      <c r="BS75" s="11" t="b">
        <f t="shared" ca="1" si="53"/>
        <v>0</v>
      </c>
      <c r="BT75" s="11" t="b">
        <f t="shared" ca="1" si="53"/>
        <v>0</v>
      </c>
      <c r="BU75" s="11" t="b">
        <f t="shared" ca="1" si="53"/>
        <v>0</v>
      </c>
      <c r="BV75" s="5" t="s">
        <v>1054</v>
      </c>
      <c r="BW75" s="9" t="s">
        <v>1133</v>
      </c>
      <c r="BX75" s="11" t="b">
        <f t="shared" ca="1" si="45"/>
        <v>0</v>
      </c>
      <c r="BY75" s="11" t="b">
        <f t="shared" si="50"/>
        <v>1</v>
      </c>
      <c r="BZ75" s="11" t="b">
        <f t="shared" ca="1" si="54"/>
        <v>0</v>
      </c>
      <c r="CA75" s="11" t="b">
        <f t="shared" ca="1" si="54"/>
        <v>0</v>
      </c>
      <c r="CB75" s="11" t="b">
        <f t="shared" ca="1" si="54"/>
        <v>0</v>
      </c>
      <c r="CC75" s="11" t="b">
        <f t="shared" ca="1" si="54"/>
        <v>0</v>
      </c>
      <c r="CD75" s="11" t="b">
        <f t="shared" ca="1" si="54"/>
        <v>0</v>
      </c>
      <c r="CE75" s="11" t="b">
        <f t="shared" ca="1" si="54"/>
        <v>0</v>
      </c>
      <c r="CF75" s="11" t="b">
        <f t="shared" ca="1" si="54"/>
        <v>0</v>
      </c>
      <c r="CG75" s="11" t="b">
        <f t="shared" ca="1" si="54"/>
        <v>0</v>
      </c>
      <c r="CH75" s="11" t="b">
        <f t="shared" ca="1" si="54"/>
        <v>0</v>
      </c>
      <c r="CI75" s="11" t="b">
        <f t="shared" ca="1" si="54"/>
        <v>0</v>
      </c>
      <c r="CJ75" s="11" t="b">
        <f t="shared" ca="1" si="54"/>
        <v>0</v>
      </c>
      <c r="CK75" s="11" t="b">
        <f t="shared" ca="1" si="54"/>
        <v>0</v>
      </c>
      <c r="CL75" s="11" t="b">
        <f t="shared" ca="1" si="54"/>
        <v>0</v>
      </c>
      <c r="CM75" s="11" t="b">
        <f t="shared" ca="1" si="54"/>
        <v>0</v>
      </c>
      <c r="CN75" s="11" t="b">
        <f t="shared" ca="1" si="51"/>
        <v>0</v>
      </c>
      <c r="CO75" s="11" t="b">
        <f t="shared" ca="1" si="46"/>
        <v>0</v>
      </c>
    </row>
    <row r="76" spans="1:94">
      <c r="A76" t="s">
        <v>225</v>
      </c>
      <c r="B76" t="s">
        <v>226</v>
      </c>
      <c r="C76" t="s">
        <v>53</v>
      </c>
      <c r="D76" t="s">
        <v>54</v>
      </c>
      <c r="E76" t="s">
        <v>144</v>
      </c>
      <c r="F76" t="s">
        <v>116</v>
      </c>
      <c r="G76" t="s">
        <v>72</v>
      </c>
      <c r="H76" t="s">
        <v>227</v>
      </c>
      <c r="I76" t="str">
        <f t="shared" si="39"/>
        <v>Denmark</v>
      </c>
      <c r="J76" t="s">
        <v>59</v>
      </c>
      <c r="K76" t="s">
        <v>60</v>
      </c>
      <c r="L76">
        <v>3</v>
      </c>
      <c r="M76">
        <v>3</v>
      </c>
      <c r="N76">
        <v>3</v>
      </c>
      <c r="O76">
        <v>2</v>
      </c>
      <c r="P76">
        <v>3</v>
      </c>
      <c r="Q76">
        <v>4</v>
      </c>
      <c r="R76">
        <v>5</v>
      </c>
      <c r="S76">
        <v>0</v>
      </c>
      <c r="U76">
        <v>4</v>
      </c>
      <c r="V76">
        <v>2</v>
      </c>
      <c r="W76">
        <v>3</v>
      </c>
      <c r="X76">
        <v>3</v>
      </c>
      <c r="Y76">
        <v>3</v>
      </c>
      <c r="Z76">
        <v>3</v>
      </c>
      <c r="AA76">
        <v>4</v>
      </c>
      <c r="AB76">
        <v>3</v>
      </c>
      <c r="AC76">
        <v>4</v>
      </c>
      <c r="AD76">
        <v>2</v>
      </c>
      <c r="AE76" s="48">
        <f t="shared" si="49"/>
        <v>2.875</v>
      </c>
      <c r="AF76" s="35">
        <v>4</v>
      </c>
      <c r="AG76">
        <v>5</v>
      </c>
      <c r="AH76">
        <v>4</v>
      </c>
      <c r="AI76">
        <v>3</v>
      </c>
      <c r="AJ76">
        <v>5</v>
      </c>
      <c r="AK76">
        <v>4</v>
      </c>
      <c r="AL76">
        <v>4</v>
      </c>
      <c r="AM76">
        <v>4</v>
      </c>
      <c r="AN76" s="48">
        <f t="shared" si="47"/>
        <v>4.125</v>
      </c>
      <c r="AO76">
        <v>2</v>
      </c>
      <c r="AP76">
        <v>2</v>
      </c>
      <c r="AQ76">
        <v>3</v>
      </c>
      <c r="AR76">
        <v>2</v>
      </c>
      <c r="AS76">
        <v>2</v>
      </c>
      <c r="AT76">
        <v>6</v>
      </c>
      <c r="AU76" s="48">
        <f t="shared" si="48"/>
        <v>2.2000000000000002</v>
      </c>
      <c r="AV76">
        <v>4</v>
      </c>
      <c r="AW76">
        <f t="shared" si="40"/>
        <v>4.125</v>
      </c>
      <c r="AX76">
        <f t="shared" si="41"/>
        <v>1</v>
      </c>
      <c r="AY76">
        <f t="shared" si="52"/>
        <v>2.875</v>
      </c>
      <c r="AZ76">
        <f t="shared" si="42"/>
        <v>0</v>
      </c>
      <c r="BA76" t="s">
        <v>61</v>
      </c>
      <c r="BB76" t="s">
        <v>228</v>
      </c>
      <c r="BC76" t="s">
        <v>229</v>
      </c>
      <c r="BD76">
        <v>3</v>
      </c>
      <c r="BF76">
        <f t="shared" si="43"/>
        <v>3</v>
      </c>
      <c r="BG76">
        <v>1</v>
      </c>
      <c r="BH76">
        <v>4</v>
      </c>
      <c r="BI76">
        <v>1</v>
      </c>
      <c r="BJ76" t="s">
        <v>64</v>
      </c>
      <c r="BK76" t="s">
        <v>65</v>
      </c>
      <c r="BL76" s="1">
        <v>6.0995370370370361E-3</v>
      </c>
      <c r="BM76" t="s">
        <v>230</v>
      </c>
      <c r="BN76" s="5" t="s">
        <v>1042</v>
      </c>
      <c r="BP76" s="11" t="b">
        <f t="shared" ca="1" si="53"/>
        <v>0</v>
      </c>
      <c r="BQ76" s="11" t="b">
        <f t="shared" ca="1" si="53"/>
        <v>0</v>
      </c>
      <c r="BR76" s="11" t="b">
        <f t="shared" ca="1" si="53"/>
        <v>0</v>
      </c>
      <c r="BS76" s="11" t="b">
        <f t="shared" ca="1" si="53"/>
        <v>0</v>
      </c>
      <c r="BT76" s="11" t="b">
        <f t="shared" ca="1" si="53"/>
        <v>0</v>
      </c>
      <c r="BU76" s="11" t="b">
        <f t="shared" ca="1" si="53"/>
        <v>0</v>
      </c>
      <c r="BV76" s="5" t="s">
        <v>1134</v>
      </c>
      <c r="BW76" s="5" t="s">
        <v>1135</v>
      </c>
      <c r="BX76" s="11" t="b">
        <f t="shared" ca="1" si="45"/>
        <v>0</v>
      </c>
      <c r="BY76" s="11" t="b">
        <f t="shared" si="50"/>
        <v>0</v>
      </c>
      <c r="BZ76" s="11" t="b">
        <f t="shared" ca="1" si="54"/>
        <v>1</v>
      </c>
      <c r="CA76" s="11" t="b">
        <f t="shared" ca="1" si="54"/>
        <v>0</v>
      </c>
      <c r="CB76" s="11" t="b">
        <f t="shared" ca="1" si="54"/>
        <v>0</v>
      </c>
      <c r="CC76" s="11" t="b">
        <f t="shared" ca="1" si="54"/>
        <v>0</v>
      </c>
      <c r="CD76" s="11" t="b">
        <f t="shared" ca="1" si="54"/>
        <v>0</v>
      </c>
      <c r="CE76" s="11" t="b">
        <f t="shared" ca="1" si="54"/>
        <v>0</v>
      </c>
      <c r="CF76" s="11" t="b">
        <f t="shared" ca="1" si="54"/>
        <v>0</v>
      </c>
      <c r="CG76" s="11" t="b">
        <f t="shared" ca="1" si="54"/>
        <v>0</v>
      </c>
      <c r="CH76" s="11" t="b">
        <f t="shared" ca="1" si="54"/>
        <v>0</v>
      </c>
      <c r="CI76" s="11" t="b">
        <f t="shared" ca="1" si="54"/>
        <v>0</v>
      </c>
      <c r="CJ76" s="11" t="b">
        <f t="shared" ca="1" si="54"/>
        <v>0</v>
      </c>
      <c r="CK76" s="11" t="b">
        <f t="shared" ca="1" si="54"/>
        <v>0</v>
      </c>
      <c r="CL76" s="11" t="b">
        <f t="shared" ca="1" si="54"/>
        <v>0</v>
      </c>
      <c r="CM76" s="11" t="b">
        <f t="shared" ca="1" si="54"/>
        <v>0</v>
      </c>
      <c r="CN76" s="11" t="b">
        <f t="shared" ca="1" si="51"/>
        <v>0</v>
      </c>
      <c r="CO76" s="11" t="b">
        <f t="shared" ca="1" si="46"/>
        <v>0</v>
      </c>
    </row>
    <row r="77" spans="1:94">
      <c r="A77" t="s">
        <v>252</v>
      </c>
      <c r="B77" t="s">
        <v>253</v>
      </c>
      <c r="C77" t="s">
        <v>53</v>
      </c>
      <c r="D77" t="s">
        <v>54</v>
      </c>
      <c r="E77" t="s">
        <v>55</v>
      </c>
      <c r="F77" t="s">
        <v>56</v>
      </c>
      <c r="G77" t="s">
        <v>72</v>
      </c>
      <c r="H77" t="s">
        <v>254</v>
      </c>
      <c r="I77" t="str">
        <f t="shared" si="39"/>
        <v>Poland</v>
      </c>
      <c r="J77" t="s">
        <v>59</v>
      </c>
      <c r="K77" t="s">
        <v>60</v>
      </c>
      <c r="L77">
        <v>2</v>
      </c>
      <c r="M77">
        <v>4</v>
      </c>
      <c r="N77">
        <v>4</v>
      </c>
      <c r="O77">
        <v>5</v>
      </c>
      <c r="P77">
        <v>4</v>
      </c>
      <c r="Q77">
        <v>4</v>
      </c>
      <c r="R77">
        <v>3</v>
      </c>
      <c r="S77">
        <v>0</v>
      </c>
      <c r="U77">
        <v>6</v>
      </c>
      <c r="V77">
        <v>6</v>
      </c>
      <c r="W77">
        <v>6</v>
      </c>
      <c r="X77">
        <v>6</v>
      </c>
      <c r="Y77">
        <v>6</v>
      </c>
      <c r="Z77">
        <v>6</v>
      </c>
      <c r="AA77">
        <v>5</v>
      </c>
      <c r="AB77">
        <v>6</v>
      </c>
      <c r="AC77">
        <v>1</v>
      </c>
      <c r="AD77">
        <v>5</v>
      </c>
      <c r="AE77" s="48">
        <f t="shared" si="49"/>
        <v>5.75</v>
      </c>
      <c r="AF77" s="35">
        <v>5</v>
      </c>
      <c r="AG77">
        <v>6</v>
      </c>
      <c r="AH77">
        <v>6</v>
      </c>
      <c r="AI77">
        <v>5</v>
      </c>
      <c r="AJ77">
        <v>5</v>
      </c>
      <c r="AK77">
        <v>6</v>
      </c>
      <c r="AL77">
        <v>6</v>
      </c>
      <c r="AM77">
        <v>4</v>
      </c>
      <c r="AN77" s="48">
        <f t="shared" si="47"/>
        <v>5.375</v>
      </c>
      <c r="AO77">
        <v>5</v>
      </c>
      <c r="AP77">
        <v>6</v>
      </c>
      <c r="AQ77">
        <v>6</v>
      </c>
      <c r="AR77">
        <v>5</v>
      </c>
      <c r="AS77">
        <v>6</v>
      </c>
      <c r="AT77">
        <v>6</v>
      </c>
      <c r="AU77" s="48">
        <f t="shared" si="48"/>
        <v>5.6</v>
      </c>
      <c r="AV77">
        <v>2</v>
      </c>
      <c r="AW77">
        <f t="shared" si="40"/>
        <v>5.375</v>
      </c>
      <c r="AX77">
        <f t="shared" si="41"/>
        <v>1</v>
      </c>
      <c r="AY77">
        <f t="shared" si="52"/>
        <v>5.75</v>
      </c>
      <c r="AZ77">
        <f t="shared" si="42"/>
        <v>1</v>
      </c>
      <c r="BA77" t="s">
        <v>145</v>
      </c>
      <c r="BB77" t="s">
        <v>255</v>
      </c>
      <c r="BC77" t="s">
        <v>256</v>
      </c>
      <c r="BD77">
        <v>1</v>
      </c>
      <c r="BF77">
        <f t="shared" si="43"/>
        <v>1</v>
      </c>
      <c r="BG77">
        <v>1</v>
      </c>
      <c r="BH77">
        <v>1</v>
      </c>
      <c r="BI77">
        <v>1</v>
      </c>
      <c r="BJ77" t="s">
        <v>257</v>
      </c>
      <c r="BK77" t="s">
        <v>149</v>
      </c>
      <c r="BL77" s="1">
        <v>1.8518518518518517E-3</v>
      </c>
      <c r="BN77" s="5" t="s">
        <v>1041</v>
      </c>
      <c r="BP77" s="11" t="b">
        <f t="shared" ca="1" si="53"/>
        <v>0</v>
      </c>
      <c r="BQ77" s="11" t="b">
        <f t="shared" ca="1" si="53"/>
        <v>0</v>
      </c>
      <c r="BR77" s="11" t="b">
        <f t="shared" ca="1" si="53"/>
        <v>0</v>
      </c>
      <c r="BS77" s="11" t="b">
        <f t="shared" ca="1" si="53"/>
        <v>0</v>
      </c>
      <c r="BT77" s="11" t="b">
        <f t="shared" ca="1" si="53"/>
        <v>0</v>
      </c>
      <c r="BU77" s="11" t="b">
        <f t="shared" ca="1" si="53"/>
        <v>0</v>
      </c>
      <c r="BX77" s="11" t="b">
        <f t="shared" ca="1" si="45"/>
        <v>0</v>
      </c>
      <c r="BY77" s="11" t="b">
        <f t="shared" si="50"/>
        <v>0</v>
      </c>
      <c r="BZ77" s="11" t="b">
        <f t="shared" ca="1" si="54"/>
        <v>0</v>
      </c>
      <c r="CA77" s="11" t="b">
        <f t="shared" ca="1" si="54"/>
        <v>0</v>
      </c>
      <c r="CB77" s="11" t="b">
        <f t="shared" ca="1" si="54"/>
        <v>0</v>
      </c>
      <c r="CC77" s="11" t="b">
        <f t="shared" ca="1" si="54"/>
        <v>0</v>
      </c>
      <c r="CD77" s="11" t="b">
        <f t="shared" ca="1" si="54"/>
        <v>0</v>
      </c>
      <c r="CE77" s="11" t="b">
        <f t="shared" ca="1" si="54"/>
        <v>0</v>
      </c>
      <c r="CF77" s="11" t="b">
        <f t="shared" ca="1" si="54"/>
        <v>0</v>
      </c>
      <c r="CG77" s="11" t="b">
        <f t="shared" ca="1" si="54"/>
        <v>0</v>
      </c>
      <c r="CH77" s="11" t="b">
        <f t="shared" ca="1" si="54"/>
        <v>0</v>
      </c>
      <c r="CI77" s="11" t="b">
        <f t="shared" ca="1" si="54"/>
        <v>0</v>
      </c>
      <c r="CJ77" s="11" t="b">
        <f t="shared" ca="1" si="54"/>
        <v>0</v>
      </c>
      <c r="CK77" s="11" t="b">
        <f t="shared" ca="1" si="54"/>
        <v>0</v>
      </c>
      <c r="CL77" s="11" t="b">
        <f t="shared" ca="1" si="54"/>
        <v>0</v>
      </c>
      <c r="CM77" s="11" t="b">
        <f t="shared" ca="1" si="54"/>
        <v>0</v>
      </c>
      <c r="CN77" s="11" t="b">
        <f t="shared" ca="1" si="51"/>
        <v>0</v>
      </c>
      <c r="CO77" s="11" t="b">
        <f t="shared" ca="1" si="46"/>
        <v>0</v>
      </c>
    </row>
    <row r="78" spans="1:94">
      <c r="A78" t="s">
        <v>258</v>
      </c>
      <c r="B78" t="s">
        <v>259</v>
      </c>
      <c r="C78" t="s">
        <v>53</v>
      </c>
      <c r="D78" t="s">
        <v>54</v>
      </c>
      <c r="E78" t="s">
        <v>71</v>
      </c>
      <c r="F78" t="s">
        <v>116</v>
      </c>
      <c r="G78" t="s">
        <v>124</v>
      </c>
      <c r="H78" t="s">
        <v>260</v>
      </c>
      <c r="I78" t="str">
        <f t="shared" si="39"/>
        <v>Greece</v>
      </c>
      <c r="J78" t="s">
        <v>59</v>
      </c>
      <c r="K78" t="s">
        <v>60</v>
      </c>
      <c r="L78">
        <v>0</v>
      </c>
      <c r="M78">
        <v>3</v>
      </c>
      <c r="N78">
        <v>0</v>
      </c>
      <c r="O78">
        <v>3</v>
      </c>
      <c r="P78">
        <v>2</v>
      </c>
      <c r="Q78">
        <v>5</v>
      </c>
      <c r="R78">
        <v>0</v>
      </c>
      <c r="S78">
        <v>0</v>
      </c>
      <c r="U78">
        <v>4</v>
      </c>
      <c r="V78">
        <v>4</v>
      </c>
      <c r="W78">
        <v>2</v>
      </c>
      <c r="X78">
        <v>4</v>
      </c>
      <c r="Y78">
        <v>4</v>
      </c>
      <c r="Z78">
        <v>5</v>
      </c>
      <c r="AA78">
        <v>5</v>
      </c>
      <c r="AB78">
        <v>3</v>
      </c>
      <c r="AC78">
        <v>1</v>
      </c>
      <c r="AD78">
        <v>5</v>
      </c>
      <c r="AE78" s="48">
        <f t="shared" si="49"/>
        <v>4</v>
      </c>
      <c r="AF78" s="35">
        <v>3</v>
      </c>
      <c r="AG78">
        <v>5</v>
      </c>
      <c r="AH78">
        <v>1</v>
      </c>
      <c r="AI78">
        <v>1</v>
      </c>
      <c r="AJ78">
        <v>6</v>
      </c>
      <c r="AK78">
        <v>5</v>
      </c>
      <c r="AL78">
        <v>4</v>
      </c>
      <c r="AM78">
        <v>2</v>
      </c>
      <c r="AN78" s="48">
        <f t="shared" si="47"/>
        <v>3.375</v>
      </c>
      <c r="AO78">
        <v>1</v>
      </c>
      <c r="AP78">
        <v>1</v>
      </c>
      <c r="AQ78">
        <v>2</v>
      </c>
      <c r="AR78">
        <v>1</v>
      </c>
      <c r="AS78">
        <v>2</v>
      </c>
      <c r="AT78">
        <v>6</v>
      </c>
      <c r="AU78" s="48">
        <f t="shared" si="48"/>
        <v>1.4</v>
      </c>
      <c r="AV78">
        <v>1</v>
      </c>
      <c r="AW78">
        <f t="shared" si="40"/>
        <v>3.375</v>
      </c>
      <c r="AX78">
        <f t="shared" si="41"/>
        <v>1</v>
      </c>
      <c r="AY78">
        <f t="shared" si="52"/>
        <v>4</v>
      </c>
      <c r="AZ78">
        <f t="shared" si="42"/>
        <v>1</v>
      </c>
      <c r="BA78" t="s">
        <v>61</v>
      </c>
      <c r="BB78" t="s">
        <v>261</v>
      </c>
      <c r="BC78" t="s">
        <v>262</v>
      </c>
      <c r="BD78">
        <v>0</v>
      </c>
      <c r="BE78">
        <v>1</v>
      </c>
      <c r="BF78">
        <f t="shared" si="43"/>
        <v>1</v>
      </c>
      <c r="BG78">
        <v>1</v>
      </c>
      <c r="BH78">
        <v>1</v>
      </c>
      <c r="BI78">
        <v>1</v>
      </c>
      <c r="BJ78" t="s">
        <v>64</v>
      </c>
      <c r="BK78" t="s">
        <v>65</v>
      </c>
      <c r="BL78" s="1">
        <v>3.1134259259259257E-3</v>
      </c>
      <c r="BN78" s="5" t="s">
        <v>1041</v>
      </c>
      <c r="BP78" s="11" t="b">
        <f t="shared" ca="1" si="53"/>
        <v>0</v>
      </c>
      <c r="BQ78" s="11" t="b">
        <f t="shared" ca="1" si="53"/>
        <v>0</v>
      </c>
      <c r="BR78" s="11" t="b">
        <f t="shared" ca="1" si="53"/>
        <v>0</v>
      </c>
      <c r="BS78" s="11" t="b">
        <f t="shared" ca="1" si="53"/>
        <v>0</v>
      </c>
      <c r="BT78" s="11" t="b">
        <f t="shared" ca="1" si="53"/>
        <v>0</v>
      </c>
      <c r="BU78" s="11" t="b">
        <f t="shared" ca="1" si="53"/>
        <v>0</v>
      </c>
      <c r="BX78" s="11" t="b">
        <f t="shared" ca="1" si="45"/>
        <v>0</v>
      </c>
      <c r="BY78" s="11" t="b">
        <f t="shared" si="50"/>
        <v>0</v>
      </c>
      <c r="BZ78" s="11" t="b">
        <f t="shared" ca="1" si="54"/>
        <v>0</v>
      </c>
      <c r="CA78" s="11" t="b">
        <f t="shared" ca="1" si="54"/>
        <v>0</v>
      </c>
      <c r="CB78" s="11" t="b">
        <f t="shared" ca="1" si="54"/>
        <v>0</v>
      </c>
      <c r="CC78" s="11" t="b">
        <f t="shared" ca="1" si="54"/>
        <v>0</v>
      </c>
      <c r="CD78" s="11" t="b">
        <f t="shared" ca="1" si="54"/>
        <v>0</v>
      </c>
      <c r="CE78" s="11" t="b">
        <f t="shared" ca="1" si="54"/>
        <v>0</v>
      </c>
      <c r="CF78" s="11" t="b">
        <f t="shared" ca="1" si="54"/>
        <v>0</v>
      </c>
      <c r="CG78" s="11" t="b">
        <f t="shared" ca="1" si="54"/>
        <v>0</v>
      </c>
      <c r="CH78" s="11" t="b">
        <f t="shared" ca="1" si="54"/>
        <v>0</v>
      </c>
      <c r="CI78" s="11" t="b">
        <f t="shared" ca="1" si="54"/>
        <v>0</v>
      </c>
      <c r="CJ78" s="11" t="b">
        <f t="shared" ca="1" si="54"/>
        <v>0</v>
      </c>
      <c r="CK78" s="11" t="b">
        <f t="shared" ca="1" si="54"/>
        <v>0</v>
      </c>
      <c r="CL78" s="11" t="b">
        <f t="shared" ca="1" si="54"/>
        <v>0</v>
      </c>
      <c r="CM78" s="11" t="b">
        <f t="shared" ca="1" si="54"/>
        <v>0</v>
      </c>
      <c r="CN78" s="11" t="b">
        <f t="shared" ca="1" si="51"/>
        <v>0</v>
      </c>
      <c r="CO78" s="11" t="b">
        <f t="shared" ca="1" si="46"/>
        <v>0</v>
      </c>
    </row>
    <row r="79" spans="1:94">
      <c r="A79" t="s">
        <v>263</v>
      </c>
      <c r="B79" t="s">
        <v>264</v>
      </c>
      <c r="C79" t="s">
        <v>53</v>
      </c>
      <c r="D79" t="s">
        <v>54</v>
      </c>
      <c r="E79" t="s">
        <v>55</v>
      </c>
      <c r="F79" t="s">
        <v>56</v>
      </c>
      <c r="G79" t="s">
        <v>96</v>
      </c>
      <c r="H79" t="s">
        <v>265</v>
      </c>
      <c r="I79" t="str">
        <f t="shared" si="39"/>
        <v>Argentina</v>
      </c>
      <c r="J79" t="s">
        <v>59</v>
      </c>
      <c r="K79" t="s">
        <v>60</v>
      </c>
      <c r="L79">
        <v>2</v>
      </c>
      <c r="M79">
        <v>2</v>
      </c>
      <c r="N79">
        <v>2</v>
      </c>
      <c r="O79">
        <v>4</v>
      </c>
      <c r="P79">
        <v>4</v>
      </c>
      <c r="Q79">
        <v>3</v>
      </c>
      <c r="R79">
        <v>2</v>
      </c>
      <c r="S79">
        <v>0</v>
      </c>
      <c r="U79">
        <v>4</v>
      </c>
      <c r="V79">
        <v>2</v>
      </c>
      <c r="W79">
        <v>6</v>
      </c>
      <c r="X79">
        <v>2</v>
      </c>
      <c r="Y79">
        <v>2</v>
      </c>
      <c r="Z79">
        <v>3</v>
      </c>
      <c r="AA79">
        <v>4</v>
      </c>
      <c r="AB79">
        <v>1</v>
      </c>
      <c r="AC79">
        <v>3</v>
      </c>
      <c r="AD79">
        <v>3</v>
      </c>
      <c r="AE79" s="48">
        <f t="shared" si="49"/>
        <v>2.875</v>
      </c>
      <c r="AF79" s="35">
        <v>4</v>
      </c>
      <c r="AG79">
        <v>3</v>
      </c>
      <c r="AH79">
        <v>3</v>
      </c>
      <c r="AI79">
        <v>1</v>
      </c>
      <c r="AJ79">
        <v>5</v>
      </c>
      <c r="AK79">
        <v>3</v>
      </c>
      <c r="AL79">
        <v>5</v>
      </c>
      <c r="AM79">
        <v>1</v>
      </c>
      <c r="AN79" s="48">
        <f t="shared" si="47"/>
        <v>3.125</v>
      </c>
      <c r="AO79">
        <v>4</v>
      </c>
      <c r="AP79">
        <v>4</v>
      </c>
      <c r="AQ79">
        <v>4</v>
      </c>
      <c r="AR79">
        <v>4</v>
      </c>
      <c r="AS79">
        <v>3</v>
      </c>
      <c r="AT79">
        <v>6</v>
      </c>
      <c r="AU79" s="48">
        <f t="shared" si="48"/>
        <v>3.8</v>
      </c>
      <c r="AV79">
        <v>1</v>
      </c>
      <c r="AW79">
        <f t="shared" si="40"/>
        <v>3.125</v>
      </c>
      <c r="AX79">
        <f t="shared" si="41"/>
        <v>1</v>
      </c>
      <c r="AY79">
        <f t="shared" si="52"/>
        <v>2.875</v>
      </c>
      <c r="AZ79">
        <f t="shared" si="42"/>
        <v>0</v>
      </c>
      <c r="BA79" t="s">
        <v>86</v>
      </c>
      <c r="BB79" t="s">
        <v>166</v>
      </c>
      <c r="BC79" t="s">
        <v>167</v>
      </c>
      <c r="BD79">
        <v>0</v>
      </c>
      <c r="BF79">
        <f t="shared" si="43"/>
        <v>0</v>
      </c>
      <c r="BG79">
        <v>1</v>
      </c>
      <c r="BH79">
        <v>4</v>
      </c>
      <c r="BI79">
        <v>1</v>
      </c>
      <c r="BJ79" t="s">
        <v>266</v>
      </c>
      <c r="BK79" t="s">
        <v>90</v>
      </c>
      <c r="BL79" s="1">
        <v>1.224537037037037E-2</v>
      </c>
      <c r="BN79" s="5" t="s">
        <v>1041</v>
      </c>
      <c r="BP79" s="11" t="b">
        <f t="shared" ca="1" si="53"/>
        <v>0</v>
      </c>
      <c r="BQ79" s="11" t="b">
        <f t="shared" ca="1" si="53"/>
        <v>0</v>
      </c>
      <c r="BR79" s="11" t="b">
        <f t="shared" ca="1" si="53"/>
        <v>0</v>
      </c>
      <c r="BS79" s="11" t="b">
        <f t="shared" ca="1" si="53"/>
        <v>0</v>
      </c>
      <c r="BT79" s="11" t="b">
        <f t="shared" ca="1" si="53"/>
        <v>0</v>
      </c>
      <c r="BU79" s="11" t="b">
        <f t="shared" ca="1" si="53"/>
        <v>0</v>
      </c>
      <c r="BX79" s="11" t="b">
        <f t="shared" ca="1" si="45"/>
        <v>0</v>
      </c>
      <c r="BY79" s="11" t="b">
        <f t="shared" si="50"/>
        <v>0</v>
      </c>
      <c r="BZ79" s="11" t="b">
        <f t="shared" ca="1" si="54"/>
        <v>0</v>
      </c>
      <c r="CA79" s="11" t="b">
        <f t="shared" ca="1" si="54"/>
        <v>0</v>
      </c>
      <c r="CB79" s="11" t="b">
        <f t="shared" ca="1" si="54"/>
        <v>0</v>
      </c>
      <c r="CC79" s="11" t="b">
        <f t="shared" ca="1" si="54"/>
        <v>0</v>
      </c>
      <c r="CD79" s="11" t="b">
        <f t="shared" ca="1" si="54"/>
        <v>0</v>
      </c>
      <c r="CE79" s="11" t="b">
        <f t="shared" ca="1" si="54"/>
        <v>0</v>
      </c>
      <c r="CF79" s="11" t="b">
        <f t="shared" ca="1" si="54"/>
        <v>0</v>
      </c>
      <c r="CG79" s="11" t="b">
        <f t="shared" ca="1" si="54"/>
        <v>0</v>
      </c>
      <c r="CH79" s="11" t="b">
        <f t="shared" ca="1" si="54"/>
        <v>0</v>
      </c>
      <c r="CI79" s="11" t="b">
        <f t="shared" ca="1" si="54"/>
        <v>0</v>
      </c>
      <c r="CJ79" s="11" t="b">
        <f t="shared" ca="1" si="54"/>
        <v>0</v>
      </c>
      <c r="CK79" s="11" t="b">
        <f t="shared" ca="1" si="54"/>
        <v>0</v>
      </c>
      <c r="CL79" s="11" t="b">
        <f t="shared" ca="1" si="54"/>
        <v>0</v>
      </c>
      <c r="CM79" s="11" t="b">
        <f t="shared" ca="1" si="54"/>
        <v>0</v>
      </c>
      <c r="CN79" s="11" t="b">
        <f t="shared" ca="1" si="51"/>
        <v>0</v>
      </c>
      <c r="CO79" s="11" t="b">
        <f t="shared" ca="1" si="46"/>
        <v>0</v>
      </c>
    </row>
    <row r="80" spans="1:94">
      <c r="A80" t="s">
        <v>268</v>
      </c>
      <c r="B80" t="s">
        <v>269</v>
      </c>
      <c r="C80" t="s">
        <v>53</v>
      </c>
      <c r="D80" t="s">
        <v>54</v>
      </c>
      <c r="E80" t="s">
        <v>82</v>
      </c>
      <c r="F80" t="s">
        <v>132</v>
      </c>
      <c r="G80" t="s">
        <v>72</v>
      </c>
      <c r="H80" t="s">
        <v>260</v>
      </c>
      <c r="I80" t="str">
        <f t="shared" si="39"/>
        <v>Greece</v>
      </c>
      <c r="J80" t="s">
        <v>59</v>
      </c>
      <c r="K80" t="s">
        <v>60</v>
      </c>
      <c r="L80">
        <v>1</v>
      </c>
      <c r="M80">
        <v>1</v>
      </c>
      <c r="N80">
        <v>0</v>
      </c>
      <c r="O80">
        <v>1</v>
      </c>
      <c r="P80">
        <v>3</v>
      </c>
      <c r="Q80">
        <v>4</v>
      </c>
      <c r="R80">
        <v>1</v>
      </c>
      <c r="S80">
        <v>0</v>
      </c>
      <c r="U80">
        <v>4</v>
      </c>
      <c r="V80">
        <v>5</v>
      </c>
      <c r="W80">
        <v>4</v>
      </c>
      <c r="X80">
        <v>4</v>
      </c>
      <c r="Y80">
        <v>6</v>
      </c>
      <c r="Z80">
        <v>4</v>
      </c>
      <c r="AA80">
        <v>3</v>
      </c>
      <c r="AB80">
        <v>3</v>
      </c>
      <c r="AC80">
        <v>3</v>
      </c>
      <c r="AD80">
        <v>3</v>
      </c>
      <c r="AE80" s="48">
        <f t="shared" si="49"/>
        <v>4</v>
      </c>
      <c r="AF80" s="35">
        <v>6</v>
      </c>
      <c r="AG80">
        <v>5</v>
      </c>
      <c r="AH80">
        <v>4</v>
      </c>
      <c r="AI80">
        <v>5</v>
      </c>
      <c r="AJ80">
        <v>6</v>
      </c>
      <c r="AK80">
        <v>5</v>
      </c>
      <c r="AL80">
        <v>6</v>
      </c>
      <c r="AM80">
        <v>4</v>
      </c>
      <c r="AN80" s="48">
        <f t="shared" si="47"/>
        <v>5.125</v>
      </c>
      <c r="AO80">
        <v>3</v>
      </c>
      <c r="AP80">
        <v>5</v>
      </c>
      <c r="AQ80">
        <v>3</v>
      </c>
      <c r="AR80">
        <v>4</v>
      </c>
      <c r="AS80">
        <v>4</v>
      </c>
      <c r="AT80">
        <v>6</v>
      </c>
      <c r="AU80" s="48">
        <f t="shared" si="48"/>
        <v>3.8</v>
      </c>
      <c r="AV80">
        <v>0</v>
      </c>
      <c r="AW80">
        <f t="shared" si="40"/>
        <v>5.125</v>
      </c>
      <c r="AX80">
        <f t="shared" si="41"/>
        <v>1</v>
      </c>
      <c r="AY80">
        <f t="shared" si="52"/>
        <v>4</v>
      </c>
      <c r="AZ80">
        <f t="shared" si="42"/>
        <v>1</v>
      </c>
      <c r="BA80" t="s">
        <v>61</v>
      </c>
      <c r="BB80" t="s">
        <v>270</v>
      </c>
      <c r="BC80" t="s">
        <v>271</v>
      </c>
      <c r="BD80">
        <v>1</v>
      </c>
      <c r="BF80">
        <f t="shared" si="43"/>
        <v>1</v>
      </c>
      <c r="BG80">
        <v>1</v>
      </c>
      <c r="BH80">
        <v>1</v>
      </c>
      <c r="BI80">
        <v>1</v>
      </c>
      <c r="BJ80" t="s">
        <v>64</v>
      </c>
      <c r="BK80" t="s">
        <v>65</v>
      </c>
      <c r="BN80" s="5" t="s">
        <v>1041</v>
      </c>
      <c r="BP80" s="11" t="b">
        <f t="shared" ca="1" si="53"/>
        <v>0</v>
      </c>
      <c r="BQ80" s="11" t="b">
        <f t="shared" ca="1" si="53"/>
        <v>0</v>
      </c>
      <c r="BR80" s="11" t="b">
        <f t="shared" ca="1" si="53"/>
        <v>0</v>
      </c>
      <c r="BS80" s="11" t="b">
        <f t="shared" ca="1" si="53"/>
        <v>0</v>
      </c>
      <c r="BT80" s="11" t="b">
        <f t="shared" ca="1" si="53"/>
        <v>0</v>
      </c>
      <c r="BU80" s="11" t="b">
        <f t="shared" ca="1" si="53"/>
        <v>0</v>
      </c>
      <c r="BX80" s="11" t="b">
        <f t="shared" ca="1" si="45"/>
        <v>0</v>
      </c>
      <c r="BY80" s="11" t="b">
        <f t="shared" si="50"/>
        <v>0</v>
      </c>
      <c r="BZ80" s="11" t="b">
        <f t="shared" ca="1" si="54"/>
        <v>0</v>
      </c>
      <c r="CA80" s="11" t="b">
        <f t="shared" ca="1" si="54"/>
        <v>0</v>
      </c>
      <c r="CB80" s="11" t="b">
        <f t="shared" ca="1" si="54"/>
        <v>0</v>
      </c>
      <c r="CC80" s="11" t="b">
        <f t="shared" ca="1" si="54"/>
        <v>0</v>
      </c>
      <c r="CD80" s="11" t="b">
        <f t="shared" ca="1" si="54"/>
        <v>0</v>
      </c>
      <c r="CE80" s="11" t="b">
        <f t="shared" ca="1" si="54"/>
        <v>0</v>
      </c>
      <c r="CF80" s="11" t="b">
        <f t="shared" ca="1" si="54"/>
        <v>0</v>
      </c>
      <c r="CG80" s="11" t="b">
        <f t="shared" ca="1" si="54"/>
        <v>0</v>
      </c>
      <c r="CH80" s="11" t="b">
        <f t="shared" ca="1" si="54"/>
        <v>0</v>
      </c>
      <c r="CI80" s="11" t="b">
        <f t="shared" ca="1" si="54"/>
        <v>0</v>
      </c>
      <c r="CJ80" s="11" t="b">
        <f t="shared" ca="1" si="54"/>
        <v>0</v>
      </c>
      <c r="CK80" s="11" t="b">
        <f t="shared" ca="1" si="54"/>
        <v>0</v>
      </c>
      <c r="CL80" s="11" t="b">
        <f t="shared" ca="1" si="54"/>
        <v>0</v>
      </c>
      <c r="CM80" s="11" t="b">
        <f t="shared" ca="1" si="54"/>
        <v>0</v>
      </c>
      <c r="CN80" s="11" t="b">
        <f t="shared" ca="1" si="51"/>
        <v>0</v>
      </c>
      <c r="CO80" s="11" t="b">
        <f t="shared" ca="1" si="46"/>
        <v>0</v>
      </c>
    </row>
    <row r="81" spans="1:94">
      <c r="A81" t="s">
        <v>275</v>
      </c>
      <c r="B81" t="s">
        <v>276</v>
      </c>
      <c r="C81" t="s">
        <v>53</v>
      </c>
      <c r="D81" t="s">
        <v>54</v>
      </c>
      <c r="E81" t="s">
        <v>144</v>
      </c>
      <c r="F81" t="s">
        <v>116</v>
      </c>
      <c r="G81" t="s">
        <v>96</v>
      </c>
      <c r="H81" t="s">
        <v>254</v>
      </c>
      <c r="I81" t="str">
        <f t="shared" si="39"/>
        <v>Poland</v>
      </c>
      <c r="J81" t="s">
        <v>59</v>
      </c>
      <c r="K81" t="s">
        <v>60</v>
      </c>
      <c r="L81">
        <v>2</v>
      </c>
      <c r="M81">
        <v>1</v>
      </c>
      <c r="N81">
        <v>3</v>
      </c>
      <c r="O81">
        <v>2</v>
      </c>
      <c r="P81">
        <v>2</v>
      </c>
      <c r="Q81">
        <v>3</v>
      </c>
      <c r="R81">
        <v>1</v>
      </c>
      <c r="S81">
        <v>0</v>
      </c>
      <c r="U81">
        <v>6</v>
      </c>
      <c r="V81">
        <v>5</v>
      </c>
      <c r="W81">
        <v>6</v>
      </c>
      <c r="X81">
        <v>3</v>
      </c>
      <c r="Y81">
        <v>5</v>
      </c>
      <c r="Z81">
        <v>6</v>
      </c>
      <c r="AA81">
        <v>4</v>
      </c>
      <c r="AB81">
        <v>2</v>
      </c>
      <c r="AC81">
        <v>1</v>
      </c>
      <c r="AD81">
        <v>5</v>
      </c>
      <c r="AE81" s="48">
        <f t="shared" si="49"/>
        <v>4.5</v>
      </c>
      <c r="AF81" s="35">
        <v>4</v>
      </c>
      <c r="AG81">
        <v>5</v>
      </c>
      <c r="AH81">
        <v>4</v>
      </c>
      <c r="AI81">
        <v>3</v>
      </c>
      <c r="AJ81">
        <v>3</v>
      </c>
      <c r="AK81">
        <v>5</v>
      </c>
      <c r="AL81">
        <v>4</v>
      </c>
      <c r="AM81">
        <v>5</v>
      </c>
      <c r="AN81" s="48">
        <f t="shared" si="47"/>
        <v>4.125</v>
      </c>
      <c r="AO81">
        <v>3</v>
      </c>
      <c r="AP81">
        <v>5</v>
      </c>
      <c r="AQ81">
        <v>4</v>
      </c>
      <c r="AR81">
        <v>4</v>
      </c>
      <c r="AS81">
        <v>4</v>
      </c>
      <c r="AT81">
        <v>6</v>
      </c>
      <c r="AU81" s="48">
        <f t="shared" si="48"/>
        <v>4</v>
      </c>
      <c r="AV81">
        <v>3</v>
      </c>
      <c r="AW81">
        <f t="shared" si="40"/>
        <v>4.125</v>
      </c>
      <c r="AX81">
        <f t="shared" si="41"/>
        <v>1</v>
      </c>
      <c r="AY81">
        <f>AVERAGE(BK119,V81,W81,X81:AB81,AD81)</f>
        <v>4.5</v>
      </c>
      <c r="AZ81">
        <f t="shared" si="42"/>
        <v>1</v>
      </c>
      <c r="BA81" t="s">
        <v>86</v>
      </c>
      <c r="BB81" t="s">
        <v>277</v>
      </c>
      <c r="BC81" t="s">
        <v>278</v>
      </c>
      <c r="BD81">
        <v>1</v>
      </c>
      <c r="BF81">
        <f t="shared" si="43"/>
        <v>1</v>
      </c>
      <c r="BG81">
        <v>1</v>
      </c>
      <c r="BH81">
        <v>3</v>
      </c>
      <c r="BI81">
        <v>1</v>
      </c>
      <c r="BJ81" t="s">
        <v>174</v>
      </c>
      <c r="BK81" t="s">
        <v>157</v>
      </c>
      <c r="BL81" s="1">
        <v>4.7916666666666672E-3</v>
      </c>
      <c r="BN81" s="5" t="s">
        <v>1041</v>
      </c>
      <c r="BP81" s="11" t="b">
        <f t="shared" ref="BP81:BU90" ca="1" si="55">ISNUMBER(SEARCH(BP$2,$BO81))</f>
        <v>0</v>
      </c>
      <c r="BQ81" s="11" t="b">
        <f t="shared" ca="1" si="55"/>
        <v>0</v>
      </c>
      <c r="BR81" s="11" t="b">
        <f t="shared" ca="1" si="55"/>
        <v>0</v>
      </c>
      <c r="BS81" s="11" t="b">
        <f t="shared" ca="1" si="55"/>
        <v>0</v>
      </c>
      <c r="BT81" s="11" t="b">
        <f t="shared" ca="1" si="55"/>
        <v>0</v>
      </c>
      <c r="BU81" s="11" t="b">
        <f t="shared" ca="1" si="55"/>
        <v>0</v>
      </c>
      <c r="BX81" s="11" t="b">
        <f t="shared" ca="1" si="45"/>
        <v>0</v>
      </c>
      <c r="BY81" s="11" t="b">
        <f t="shared" si="50"/>
        <v>0</v>
      </c>
      <c r="BZ81" s="11" t="b">
        <f t="shared" ref="BZ81:CM90" ca="1" si="56">ISNUMBER(SEARCH(BZ$2,$BV81))</f>
        <v>0</v>
      </c>
      <c r="CA81" s="11" t="b">
        <f t="shared" ca="1" si="56"/>
        <v>0</v>
      </c>
      <c r="CB81" s="11" t="b">
        <f t="shared" ca="1" si="56"/>
        <v>0</v>
      </c>
      <c r="CC81" s="11" t="b">
        <f t="shared" ca="1" si="56"/>
        <v>0</v>
      </c>
      <c r="CD81" s="11" t="b">
        <f t="shared" ca="1" si="56"/>
        <v>0</v>
      </c>
      <c r="CE81" s="11" t="b">
        <f t="shared" ca="1" si="56"/>
        <v>0</v>
      </c>
      <c r="CF81" s="11" t="b">
        <f t="shared" ca="1" si="56"/>
        <v>0</v>
      </c>
      <c r="CG81" s="11" t="b">
        <f t="shared" ca="1" si="56"/>
        <v>0</v>
      </c>
      <c r="CH81" s="11" t="b">
        <f t="shared" ca="1" si="56"/>
        <v>0</v>
      </c>
      <c r="CI81" s="11" t="b">
        <f t="shared" ca="1" si="56"/>
        <v>0</v>
      </c>
      <c r="CJ81" s="11" t="b">
        <f t="shared" ca="1" si="56"/>
        <v>0</v>
      </c>
      <c r="CK81" s="11" t="b">
        <f t="shared" ca="1" si="56"/>
        <v>0</v>
      </c>
      <c r="CL81" s="11" t="b">
        <f t="shared" ca="1" si="56"/>
        <v>0</v>
      </c>
      <c r="CM81" s="11" t="b">
        <f t="shared" ca="1" si="56"/>
        <v>0</v>
      </c>
      <c r="CN81" s="11" t="b">
        <f t="shared" ca="1" si="51"/>
        <v>0</v>
      </c>
      <c r="CO81" s="11" t="b">
        <f t="shared" ca="1" si="46"/>
        <v>0</v>
      </c>
    </row>
    <row r="82" spans="1:94">
      <c r="A82" t="s">
        <v>288</v>
      </c>
      <c r="B82" t="s">
        <v>289</v>
      </c>
      <c r="C82" t="s">
        <v>281</v>
      </c>
      <c r="D82" t="s">
        <v>70</v>
      </c>
      <c r="E82" t="s">
        <v>95</v>
      </c>
      <c r="F82" t="s">
        <v>56</v>
      </c>
      <c r="G82" t="s">
        <v>57</v>
      </c>
      <c r="H82" t="s">
        <v>109</v>
      </c>
      <c r="I82" t="str">
        <f t="shared" si="39"/>
        <v>UK</v>
      </c>
      <c r="J82" t="s">
        <v>74</v>
      </c>
      <c r="K82" t="s">
        <v>98</v>
      </c>
      <c r="L82">
        <v>4</v>
      </c>
      <c r="M82">
        <v>4</v>
      </c>
      <c r="N82">
        <v>4</v>
      </c>
      <c r="O82">
        <v>3</v>
      </c>
      <c r="P82">
        <v>1</v>
      </c>
      <c r="Q82">
        <v>4</v>
      </c>
      <c r="R82">
        <v>1</v>
      </c>
      <c r="S82">
        <v>1</v>
      </c>
      <c r="T82">
        <v>2</v>
      </c>
      <c r="V82">
        <v>0</v>
      </c>
      <c r="W82">
        <v>5</v>
      </c>
      <c r="X82">
        <v>6</v>
      </c>
      <c r="Y82">
        <v>6</v>
      </c>
      <c r="Z82">
        <v>6</v>
      </c>
      <c r="AA82">
        <v>6</v>
      </c>
      <c r="AB82">
        <v>0</v>
      </c>
      <c r="AC82">
        <v>6</v>
      </c>
      <c r="AD82">
        <v>0</v>
      </c>
      <c r="AE82" s="48">
        <f t="shared" si="49"/>
        <v>3.625</v>
      </c>
      <c r="AF82" s="35">
        <v>1</v>
      </c>
      <c r="AG82">
        <v>6</v>
      </c>
      <c r="AH82">
        <v>4</v>
      </c>
      <c r="AI82">
        <v>0</v>
      </c>
      <c r="AJ82">
        <v>6</v>
      </c>
      <c r="AK82">
        <v>0</v>
      </c>
      <c r="AL82">
        <v>4</v>
      </c>
      <c r="AM82">
        <v>1</v>
      </c>
      <c r="AN82" s="48">
        <f t="shared" si="47"/>
        <v>2.75</v>
      </c>
      <c r="AO82">
        <v>1</v>
      </c>
      <c r="AP82">
        <v>1</v>
      </c>
      <c r="AQ82">
        <v>2</v>
      </c>
      <c r="AR82">
        <v>0</v>
      </c>
      <c r="AS82">
        <v>1</v>
      </c>
      <c r="AT82">
        <v>6</v>
      </c>
      <c r="AU82" s="48">
        <f t="shared" si="48"/>
        <v>1</v>
      </c>
      <c r="AV82">
        <v>5</v>
      </c>
      <c r="AW82">
        <f t="shared" si="40"/>
        <v>2.75</v>
      </c>
      <c r="AX82">
        <f t="shared" si="41"/>
        <v>0</v>
      </c>
      <c r="AY82">
        <f t="shared" ref="AY82:AY113" si="57">AVERAGE(BA84,V82,W82,X82:AB82,AD82)</f>
        <v>3.625</v>
      </c>
      <c r="AZ82">
        <f t="shared" si="42"/>
        <v>1</v>
      </c>
      <c r="BA82" t="s">
        <v>282</v>
      </c>
      <c r="BB82" t="s">
        <v>290</v>
      </c>
      <c r="BC82" t="s">
        <v>291</v>
      </c>
      <c r="BD82">
        <v>1</v>
      </c>
      <c r="BF82">
        <f t="shared" si="43"/>
        <v>1</v>
      </c>
      <c r="BG82">
        <v>1</v>
      </c>
      <c r="BH82">
        <v>4</v>
      </c>
      <c r="BI82">
        <f t="shared" ref="BI82:BI113" si="58">IF(BH82=1,0,1)</f>
        <v>1</v>
      </c>
      <c r="BJ82" t="s">
        <v>292</v>
      </c>
      <c r="BK82" t="s">
        <v>286</v>
      </c>
      <c r="BL82">
        <v>4.9305555555555552E-3</v>
      </c>
      <c r="BN82" s="5" t="s">
        <v>1041</v>
      </c>
      <c r="BP82" s="11" t="b">
        <f t="shared" ca="1" si="55"/>
        <v>0</v>
      </c>
      <c r="BQ82" s="11" t="b">
        <f t="shared" ca="1" si="55"/>
        <v>0</v>
      </c>
      <c r="BR82" s="11" t="b">
        <f t="shared" ca="1" si="55"/>
        <v>0</v>
      </c>
      <c r="BS82" s="11" t="b">
        <f t="shared" ca="1" si="55"/>
        <v>0</v>
      </c>
      <c r="BT82" s="11" t="b">
        <f t="shared" ca="1" si="55"/>
        <v>0</v>
      </c>
      <c r="BU82" s="11" t="b">
        <f t="shared" ca="1" si="55"/>
        <v>0</v>
      </c>
      <c r="BX82" s="11" t="b">
        <f t="shared" ca="1" si="45"/>
        <v>0</v>
      </c>
      <c r="BY82" s="11" t="b">
        <f t="shared" si="50"/>
        <v>0</v>
      </c>
      <c r="BZ82" s="11" t="b">
        <f t="shared" ca="1" si="56"/>
        <v>0</v>
      </c>
      <c r="CA82" s="11" t="b">
        <f t="shared" ca="1" si="56"/>
        <v>0</v>
      </c>
      <c r="CB82" s="11" t="b">
        <f t="shared" ca="1" si="56"/>
        <v>0</v>
      </c>
      <c r="CC82" s="11" t="b">
        <f t="shared" ca="1" si="56"/>
        <v>0</v>
      </c>
      <c r="CD82" s="11" t="b">
        <f t="shared" ca="1" si="56"/>
        <v>0</v>
      </c>
      <c r="CE82" s="11" t="b">
        <f t="shared" ca="1" si="56"/>
        <v>0</v>
      </c>
      <c r="CF82" s="11" t="b">
        <f t="shared" ca="1" si="56"/>
        <v>0</v>
      </c>
      <c r="CG82" s="11" t="b">
        <f t="shared" ca="1" si="56"/>
        <v>0</v>
      </c>
      <c r="CH82" s="11" t="b">
        <f t="shared" ca="1" si="56"/>
        <v>0</v>
      </c>
      <c r="CI82" s="11" t="b">
        <f t="shared" ca="1" si="56"/>
        <v>0</v>
      </c>
      <c r="CJ82" s="11" t="b">
        <f t="shared" ca="1" si="56"/>
        <v>0</v>
      </c>
      <c r="CK82" s="11" t="b">
        <f t="shared" ca="1" si="56"/>
        <v>0</v>
      </c>
      <c r="CL82" s="11" t="b">
        <f t="shared" ca="1" si="56"/>
        <v>0</v>
      </c>
      <c r="CM82" s="11" t="b">
        <f t="shared" ca="1" si="56"/>
        <v>0</v>
      </c>
      <c r="CN82" s="11" t="b">
        <f t="shared" ca="1" si="51"/>
        <v>0</v>
      </c>
      <c r="CO82" s="11" t="b">
        <f t="shared" ca="1" si="46"/>
        <v>0</v>
      </c>
    </row>
    <row r="83" spans="1:94">
      <c r="A83" t="s">
        <v>318</v>
      </c>
      <c r="B83" t="s">
        <v>319</v>
      </c>
      <c r="C83" t="s">
        <v>281</v>
      </c>
      <c r="D83" t="s">
        <v>54</v>
      </c>
      <c r="E83" t="s">
        <v>82</v>
      </c>
      <c r="F83" t="s">
        <v>83</v>
      </c>
      <c r="G83" t="s">
        <v>57</v>
      </c>
      <c r="H83" t="s">
        <v>109</v>
      </c>
      <c r="I83" t="str">
        <f t="shared" si="39"/>
        <v>UK</v>
      </c>
      <c r="J83" t="s">
        <v>74</v>
      </c>
      <c r="K83" t="s">
        <v>98</v>
      </c>
      <c r="L83">
        <v>2</v>
      </c>
      <c r="M83">
        <v>3</v>
      </c>
      <c r="N83">
        <v>2</v>
      </c>
      <c r="O83">
        <v>0</v>
      </c>
      <c r="P83">
        <v>5</v>
      </c>
      <c r="Q83">
        <v>5</v>
      </c>
      <c r="R83">
        <v>4</v>
      </c>
      <c r="S83">
        <v>1</v>
      </c>
      <c r="T83">
        <v>2</v>
      </c>
      <c r="V83">
        <v>0</v>
      </c>
      <c r="W83">
        <v>6</v>
      </c>
      <c r="X83">
        <v>0</v>
      </c>
      <c r="Y83">
        <v>6</v>
      </c>
      <c r="Z83">
        <v>3</v>
      </c>
      <c r="AA83">
        <v>6</v>
      </c>
      <c r="AB83">
        <v>0</v>
      </c>
      <c r="AC83">
        <v>0</v>
      </c>
      <c r="AD83">
        <v>6</v>
      </c>
      <c r="AE83" s="48">
        <f t="shared" si="49"/>
        <v>3.375</v>
      </c>
      <c r="AF83" s="35">
        <v>0</v>
      </c>
      <c r="AG83">
        <v>0</v>
      </c>
      <c r="AH83">
        <v>0</v>
      </c>
      <c r="AI83">
        <v>0</v>
      </c>
      <c r="AJ83">
        <v>6</v>
      </c>
      <c r="AK83">
        <v>0</v>
      </c>
      <c r="AL83">
        <v>6</v>
      </c>
      <c r="AM83">
        <v>3</v>
      </c>
      <c r="AN83" s="48">
        <f t="shared" si="47"/>
        <v>1.875</v>
      </c>
      <c r="AO83">
        <v>1</v>
      </c>
      <c r="AP83">
        <v>0</v>
      </c>
      <c r="AQ83">
        <v>0</v>
      </c>
      <c r="AR83">
        <v>0</v>
      </c>
      <c r="AS83">
        <v>0</v>
      </c>
      <c r="AT83">
        <v>6</v>
      </c>
      <c r="AU83" s="48">
        <f t="shared" si="48"/>
        <v>0.2</v>
      </c>
      <c r="AV83">
        <v>6</v>
      </c>
      <c r="AW83">
        <f t="shared" si="40"/>
        <v>1.875</v>
      </c>
      <c r="AX83">
        <f t="shared" si="41"/>
        <v>0</v>
      </c>
      <c r="AY83">
        <f t="shared" si="57"/>
        <v>3.375</v>
      </c>
      <c r="AZ83">
        <f t="shared" si="42"/>
        <v>1</v>
      </c>
      <c r="BA83" t="s">
        <v>86</v>
      </c>
      <c r="BB83" t="s">
        <v>320</v>
      </c>
      <c r="BC83" t="s">
        <v>321</v>
      </c>
      <c r="BD83">
        <v>1</v>
      </c>
      <c r="BF83">
        <f t="shared" si="43"/>
        <v>1</v>
      </c>
      <c r="BG83">
        <v>1</v>
      </c>
      <c r="BH83">
        <v>5</v>
      </c>
      <c r="BI83">
        <f t="shared" si="58"/>
        <v>1</v>
      </c>
      <c r="BJ83" t="s">
        <v>106</v>
      </c>
      <c r="BK83" t="s">
        <v>90</v>
      </c>
      <c r="BL83">
        <v>3.7384259259259263E-3</v>
      </c>
      <c r="BM83" t="s">
        <v>322</v>
      </c>
      <c r="BN83" s="5" t="s">
        <v>1042</v>
      </c>
      <c r="BP83" s="11" t="b">
        <f t="shared" ca="1" si="55"/>
        <v>0</v>
      </c>
      <c r="BQ83" s="11" t="b">
        <f t="shared" ca="1" si="55"/>
        <v>0</v>
      </c>
      <c r="BR83" s="11" t="b">
        <f t="shared" ca="1" si="55"/>
        <v>0</v>
      </c>
      <c r="BS83" s="11" t="b">
        <f t="shared" ca="1" si="55"/>
        <v>0</v>
      </c>
      <c r="BT83" s="11" t="b">
        <f t="shared" ca="1" si="55"/>
        <v>0</v>
      </c>
      <c r="BU83" s="11" t="b">
        <f t="shared" ca="1" si="55"/>
        <v>0</v>
      </c>
      <c r="BV83" s="5" t="s">
        <v>1047</v>
      </c>
      <c r="BW83" s="5" t="s">
        <v>1048</v>
      </c>
      <c r="BX83" s="11" t="b">
        <f t="shared" ca="1" si="45"/>
        <v>0</v>
      </c>
      <c r="BY83" s="11" t="b">
        <f t="shared" si="50"/>
        <v>0</v>
      </c>
      <c r="BZ83" s="11" t="b">
        <f t="shared" ca="1" si="56"/>
        <v>1</v>
      </c>
      <c r="CA83" s="11" t="b">
        <f t="shared" ca="1" si="56"/>
        <v>0</v>
      </c>
      <c r="CB83" s="11" t="b">
        <f t="shared" ca="1" si="56"/>
        <v>0</v>
      </c>
      <c r="CC83" s="11" t="b">
        <f t="shared" ca="1" si="56"/>
        <v>0</v>
      </c>
      <c r="CD83" s="11" t="b">
        <f t="shared" ca="1" si="56"/>
        <v>0</v>
      </c>
      <c r="CE83" s="11" t="b">
        <f t="shared" ca="1" si="56"/>
        <v>0</v>
      </c>
      <c r="CF83" s="11" t="b">
        <f t="shared" ca="1" si="56"/>
        <v>0</v>
      </c>
      <c r="CG83" s="11" t="b">
        <f t="shared" ca="1" si="56"/>
        <v>0</v>
      </c>
      <c r="CH83" s="11" t="b">
        <f t="shared" ca="1" si="56"/>
        <v>0</v>
      </c>
      <c r="CI83" s="11" t="b">
        <f t="shared" ca="1" si="56"/>
        <v>0</v>
      </c>
      <c r="CJ83" s="11" t="b">
        <f t="shared" ca="1" si="56"/>
        <v>0</v>
      </c>
      <c r="CK83" s="11" t="b">
        <f t="shared" ca="1" si="56"/>
        <v>0</v>
      </c>
      <c r="CL83" s="11" t="b">
        <f t="shared" ca="1" si="56"/>
        <v>0</v>
      </c>
      <c r="CM83" s="11" t="b">
        <f t="shared" ca="1" si="56"/>
        <v>0</v>
      </c>
      <c r="CN83" s="11" t="b">
        <f t="shared" ca="1" si="51"/>
        <v>0</v>
      </c>
      <c r="CO83" s="11" t="b">
        <f t="shared" ca="1" si="46"/>
        <v>0</v>
      </c>
    </row>
    <row r="84" spans="1:94">
      <c r="A84" t="s">
        <v>333</v>
      </c>
      <c r="B84" t="s">
        <v>334</v>
      </c>
      <c r="C84" t="s">
        <v>281</v>
      </c>
      <c r="D84" t="s">
        <v>70</v>
      </c>
      <c r="E84" t="s">
        <v>144</v>
      </c>
      <c r="F84" t="s">
        <v>83</v>
      </c>
      <c r="G84" t="s">
        <v>72</v>
      </c>
      <c r="H84" t="s">
        <v>73</v>
      </c>
      <c r="I84" t="str">
        <f t="shared" si="39"/>
        <v>USA</v>
      </c>
      <c r="J84" t="s">
        <v>74</v>
      </c>
      <c r="K84" t="s">
        <v>60</v>
      </c>
      <c r="L84">
        <v>3</v>
      </c>
      <c r="M84">
        <v>3</v>
      </c>
      <c r="N84">
        <v>2</v>
      </c>
      <c r="O84">
        <v>4</v>
      </c>
      <c r="P84">
        <v>5</v>
      </c>
      <c r="Q84">
        <v>4</v>
      </c>
      <c r="R84">
        <v>5</v>
      </c>
      <c r="S84">
        <v>1</v>
      </c>
      <c r="T84">
        <v>3</v>
      </c>
      <c r="V84">
        <v>5</v>
      </c>
      <c r="W84">
        <v>5</v>
      </c>
      <c r="X84">
        <v>5</v>
      </c>
      <c r="Y84">
        <v>6</v>
      </c>
      <c r="Z84">
        <v>5</v>
      </c>
      <c r="AA84">
        <v>6</v>
      </c>
      <c r="AB84">
        <v>4</v>
      </c>
      <c r="AC84">
        <v>2</v>
      </c>
      <c r="AD84">
        <v>4</v>
      </c>
      <c r="AE84" s="48">
        <f t="shared" si="49"/>
        <v>5</v>
      </c>
      <c r="AF84" s="35">
        <v>5</v>
      </c>
      <c r="AG84">
        <v>2</v>
      </c>
      <c r="AH84">
        <v>6</v>
      </c>
      <c r="AI84">
        <v>6</v>
      </c>
      <c r="AJ84">
        <v>6</v>
      </c>
      <c r="AK84">
        <v>6</v>
      </c>
      <c r="AL84">
        <v>6</v>
      </c>
      <c r="AM84">
        <v>5</v>
      </c>
      <c r="AN84" s="48">
        <f t="shared" si="47"/>
        <v>5.25</v>
      </c>
      <c r="AO84">
        <v>6</v>
      </c>
      <c r="AP84">
        <v>6</v>
      </c>
      <c r="AQ84">
        <v>6</v>
      </c>
      <c r="AR84">
        <v>6</v>
      </c>
      <c r="AS84">
        <v>6</v>
      </c>
      <c r="AT84">
        <v>6</v>
      </c>
      <c r="AU84" s="48">
        <f t="shared" si="48"/>
        <v>6</v>
      </c>
      <c r="AV84">
        <v>5</v>
      </c>
      <c r="AW84">
        <f t="shared" si="40"/>
        <v>5.25</v>
      </c>
      <c r="AX84">
        <f t="shared" si="41"/>
        <v>1</v>
      </c>
      <c r="AY84">
        <f t="shared" si="57"/>
        <v>5</v>
      </c>
      <c r="AZ84">
        <f t="shared" si="42"/>
        <v>1</v>
      </c>
      <c r="BA84" t="s">
        <v>297</v>
      </c>
      <c r="BB84" t="s">
        <v>335</v>
      </c>
      <c r="BC84" t="s">
        <v>336</v>
      </c>
      <c r="BD84">
        <v>1</v>
      </c>
      <c r="BF84">
        <f t="shared" si="43"/>
        <v>1</v>
      </c>
      <c r="BG84">
        <v>1</v>
      </c>
      <c r="BH84">
        <v>1</v>
      </c>
      <c r="BI84">
        <f t="shared" si="58"/>
        <v>0</v>
      </c>
      <c r="BJ84" t="s">
        <v>300</v>
      </c>
      <c r="BK84" t="s">
        <v>301</v>
      </c>
      <c r="BL84" s="1">
        <v>4.1203703703703706E-3</v>
      </c>
      <c r="BM84" t="s">
        <v>337</v>
      </c>
      <c r="BN84" s="5" t="s">
        <v>1051</v>
      </c>
      <c r="BO84" s="5" t="s">
        <v>1146</v>
      </c>
      <c r="BP84" s="11" t="b">
        <f t="shared" ca="1" si="55"/>
        <v>0</v>
      </c>
      <c r="BQ84" s="11" t="b">
        <f t="shared" ca="1" si="55"/>
        <v>0</v>
      </c>
      <c r="BR84" s="11" t="b">
        <f t="shared" ca="1" si="55"/>
        <v>0</v>
      </c>
      <c r="BS84" s="11" t="b">
        <f t="shared" ca="1" si="55"/>
        <v>0</v>
      </c>
      <c r="BT84" s="11" t="b">
        <f t="shared" ca="1" si="55"/>
        <v>0</v>
      </c>
      <c r="BU84" s="11" t="b">
        <f t="shared" ca="1" si="55"/>
        <v>0</v>
      </c>
      <c r="BV84" s="5" t="s">
        <v>1052</v>
      </c>
      <c r="BW84" s="5" t="s">
        <v>1053</v>
      </c>
      <c r="BX84" s="11" t="b">
        <f t="shared" ca="1" si="45"/>
        <v>0</v>
      </c>
      <c r="BY84" s="11" t="b">
        <f t="shared" si="50"/>
        <v>0</v>
      </c>
      <c r="BZ84" s="11" t="b">
        <f t="shared" ca="1" si="56"/>
        <v>0</v>
      </c>
      <c r="CA84" s="11" t="b">
        <f t="shared" ca="1" si="56"/>
        <v>0</v>
      </c>
      <c r="CB84" s="11" t="b">
        <f t="shared" ca="1" si="56"/>
        <v>0</v>
      </c>
      <c r="CC84" s="11" t="b">
        <f t="shared" ca="1" si="56"/>
        <v>0</v>
      </c>
      <c r="CD84" s="11" t="b">
        <f t="shared" ca="1" si="56"/>
        <v>0</v>
      </c>
      <c r="CE84" s="11" t="b">
        <f t="shared" ca="1" si="56"/>
        <v>0</v>
      </c>
      <c r="CF84" s="11" t="b">
        <f t="shared" ca="1" si="56"/>
        <v>0</v>
      </c>
      <c r="CG84" s="11" t="b">
        <f t="shared" ca="1" si="56"/>
        <v>0</v>
      </c>
      <c r="CH84" s="11" t="b">
        <f t="shared" ca="1" si="56"/>
        <v>0</v>
      </c>
      <c r="CI84" s="11" t="b">
        <f t="shared" ca="1" si="56"/>
        <v>0</v>
      </c>
      <c r="CJ84" s="11" t="b">
        <f t="shared" ca="1" si="56"/>
        <v>1</v>
      </c>
      <c r="CK84" s="11" t="b">
        <f t="shared" ca="1" si="56"/>
        <v>0</v>
      </c>
      <c r="CL84" s="11" t="b">
        <f t="shared" ca="1" si="56"/>
        <v>0</v>
      </c>
      <c r="CM84" s="11" t="b">
        <f t="shared" ca="1" si="56"/>
        <v>0</v>
      </c>
      <c r="CN84" s="11" t="b">
        <f t="shared" ca="1" si="51"/>
        <v>0</v>
      </c>
      <c r="CO84" s="11" t="b">
        <f t="shared" ca="1" si="46"/>
        <v>0</v>
      </c>
      <c r="CP84" t="s">
        <v>338</v>
      </c>
    </row>
    <row r="85" spans="1:94">
      <c r="A85" t="s">
        <v>339</v>
      </c>
      <c r="B85" t="s">
        <v>340</v>
      </c>
      <c r="C85" t="s">
        <v>281</v>
      </c>
      <c r="D85" t="s">
        <v>54</v>
      </c>
      <c r="E85" t="s">
        <v>144</v>
      </c>
      <c r="F85" t="s">
        <v>116</v>
      </c>
      <c r="G85" t="s">
        <v>96</v>
      </c>
      <c r="H85" t="s">
        <v>125</v>
      </c>
      <c r="I85" t="str">
        <f t="shared" si="39"/>
        <v>United Kingdom</v>
      </c>
      <c r="J85" t="s">
        <v>74</v>
      </c>
      <c r="K85" t="s">
        <v>98</v>
      </c>
      <c r="L85">
        <v>4</v>
      </c>
      <c r="M85">
        <v>1</v>
      </c>
      <c r="N85">
        <v>5</v>
      </c>
      <c r="O85">
        <v>1</v>
      </c>
      <c r="P85">
        <v>3</v>
      </c>
      <c r="Q85">
        <v>4</v>
      </c>
      <c r="R85">
        <v>5</v>
      </c>
      <c r="S85">
        <v>1</v>
      </c>
      <c r="T85">
        <v>2</v>
      </c>
      <c r="V85">
        <v>4</v>
      </c>
      <c r="W85">
        <v>5</v>
      </c>
      <c r="X85">
        <v>4</v>
      </c>
      <c r="Y85">
        <v>3</v>
      </c>
      <c r="Z85">
        <v>2</v>
      </c>
      <c r="AA85">
        <v>5</v>
      </c>
      <c r="AB85">
        <v>2</v>
      </c>
      <c r="AC85">
        <v>4</v>
      </c>
      <c r="AD85">
        <v>2</v>
      </c>
      <c r="AE85" s="48">
        <f t="shared" si="49"/>
        <v>3.375</v>
      </c>
      <c r="AF85" s="35">
        <v>5</v>
      </c>
      <c r="AG85">
        <v>5</v>
      </c>
      <c r="AH85">
        <v>1</v>
      </c>
      <c r="AI85">
        <v>5</v>
      </c>
      <c r="AJ85">
        <v>6</v>
      </c>
      <c r="AK85">
        <v>5</v>
      </c>
      <c r="AL85">
        <v>5</v>
      </c>
      <c r="AM85">
        <v>1</v>
      </c>
      <c r="AN85" s="48">
        <f t="shared" si="47"/>
        <v>4.125</v>
      </c>
      <c r="AO85">
        <v>4</v>
      </c>
      <c r="AP85">
        <v>3</v>
      </c>
      <c r="AQ85">
        <v>4</v>
      </c>
      <c r="AR85">
        <v>1</v>
      </c>
      <c r="AS85">
        <v>1</v>
      </c>
      <c r="AT85">
        <v>6</v>
      </c>
      <c r="AU85" s="48">
        <f t="shared" si="48"/>
        <v>2.6</v>
      </c>
      <c r="AV85">
        <v>5</v>
      </c>
      <c r="AW85">
        <f t="shared" si="40"/>
        <v>4.125</v>
      </c>
      <c r="AX85">
        <f t="shared" si="41"/>
        <v>1</v>
      </c>
      <c r="AY85">
        <f t="shared" si="57"/>
        <v>3.375</v>
      </c>
      <c r="AZ85">
        <f t="shared" si="42"/>
        <v>1</v>
      </c>
      <c r="BA85" t="s">
        <v>341</v>
      </c>
      <c r="BB85" t="s">
        <v>342</v>
      </c>
      <c r="BC85" t="s">
        <v>343</v>
      </c>
      <c r="BD85">
        <v>1</v>
      </c>
      <c r="BF85">
        <f t="shared" si="43"/>
        <v>1</v>
      </c>
      <c r="BG85">
        <v>1</v>
      </c>
      <c r="BH85">
        <v>3</v>
      </c>
      <c r="BI85">
        <f t="shared" si="58"/>
        <v>1</v>
      </c>
      <c r="BJ85" t="s">
        <v>344</v>
      </c>
      <c r="BK85" t="s">
        <v>308</v>
      </c>
      <c r="BL85" s="1">
        <v>7.5000000000000006E-3</v>
      </c>
      <c r="BN85" s="5" t="s">
        <v>1041</v>
      </c>
      <c r="BP85" s="11" t="b">
        <f t="shared" ca="1" si="55"/>
        <v>0</v>
      </c>
      <c r="BQ85" s="11" t="b">
        <f t="shared" ca="1" si="55"/>
        <v>0</v>
      </c>
      <c r="BR85" s="11" t="b">
        <f t="shared" ca="1" si="55"/>
        <v>0</v>
      </c>
      <c r="BS85" s="11" t="b">
        <f t="shared" ca="1" si="55"/>
        <v>0</v>
      </c>
      <c r="BT85" s="11" t="b">
        <f t="shared" ca="1" si="55"/>
        <v>0</v>
      </c>
      <c r="BU85" s="11" t="b">
        <f t="shared" ca="1" si="55"/>
        <v>0</v>
      </c>
      <c r="BX85" s="11" t="b">
        <f t="shared" ca="1" si="45"/>
        <v>0</v>
      </c>
      <c r="BY85" s="11" t="b">
        <f t="shared" si="50"/>
        <v>0</v>
      </c>
      <c r="BZ85" s="11" t="b">
        <f t="shared" ca="1" si="56"/>
        <v>0</v>
      </c>
      <c r="CA85" s="11" t="b">
        <f t="shared" ca="1" si="56"/>
        <v>0</v>
      </c>
      <c r="CB85" s="11" t="b">
        <f t="shared" ca="1" si="56"/>
        <v>0</v>
      </c>
      <c r="CC85" s="11" t="b">
        <f t="shared" ca="1" si="56"/>
        <v>0</v>
      </c>
      <c r="CD85" s="11" t="b">
        <f t="shared" ca="1" si="56"/>
        <v>0</v>
      </c>
      <c r="CE85" s="11" t="b">
        <f t="shared" ca="1" si="56"/>
        <v>0</v>
      </c>
      <c r="CF85" s="11" t="b">
        <f t="shared" ca="1" si="56"/>
        <v>0</v>
      </c>
      <c r="CG85" s="11" t="b">
        <f t="shared" ca="1" si="56"/>
        <v>0</v>
      </c>
      <c r="CH85" s="11" t="b">
        <f t="shared" ca="1" si="56"/>
        <v>0</v>
      </c>
      <c r="CI85" s="11" t="b">
        <f t="shared" ca="1" si="56"/>
        <v>0</v>
      </c>
      <c r="CJ85" s="11" t="b">
        <f t="shared" ca="1" si="56"/>
        <v>0</v>
      </c>
      <c r="CK85" s="11" t="b">
        <f t="shared" ca="1" si="56"/>
        <v>0</v>
      </c>
      <c r="CL85" s="11" t="b">
        <f t="shared" ca="1" si="56"/>
        <v>0</v>
      </c>
      <c r="CM85" s="11" t="b">
        <f t="shared" ca="1" si="56"/>
        <v>0</v>
      </c>
      <c r="CN85" s="11" t="b">
        <f t="shared" ca="1" si="51"/>
        <v>0</v>
      </c>
      <c r="CO85" s="11" t="b">
        <f t="shared" ca="1" si="46"/>
        <v>0</v>
      </c>
    </row>
    <row r="86" spans="1:94">
      <c r="A86" t="s">
        <v>354</v>
      </c>
      <c r="B86" t="s">
        <v>355</v>
      </c>
      <c r="C86" t="s">
        <v>281</v>
      </c>
      <c r="D86" t="s">
        <v>54</v>
      </c>
      <c r="E86" t="s">
        <v>144</v>
      </c>
      <c r="F86" t="s">
        <v>356</v>
      </c>
      <c r="G86" t="s">
        <v>72</v>
      </c>
      <c r="H86" t="s">
        <v>109</v>
      </c>
      <c r="I86" t="str">
        <f t="shared" si="39"/>
        <v>UK</v>
      </c>
      <c r="J86" t="s">
        <v>59</v>
      </c>
      <c r="K86" t="s">
        <v>98</v>
      </c>
      <c r="L86">
        <v>5</v>
      </c>
      <c r="M86">
        <v>3</v>
      </c>
      <c r="N86">
        <v>4</v>
      </c>
      <c r="O86">
        <v>2</v>
      </c>
      <c r="P86">
        <v>3</v>
      </c>
      <c r="Q86">
        <v>4</v>
      </c>
      <c r="R86">
        <v>3</v>
      </c>
      <c r="S86">
        <v>1</v>
      </c>
      <c r="T86">
        <v>2</v>
      </c>
      <c r="V86">
        <v>5</v>
      </c>
      <c r="W86">
        <v>4</v>
      </c>
      <c r="X86">
        <v>3</v>
      </c>
      <c r="Y86">
        <v>5</v>
      </c>
      <c r="Z86">
        <v>4</v>
      </c>
      <c r="AA86">
        <v>6</v>
      </c>
      <c r="AB86">
        <v>5</v>
      </c>
      <c r="AC86">
        <v>1</v>
      </c>
      <c r="AD86">
        <v>5</v>
      </c>
      <c r="AE86" s="48">
        <f t="shared" si="49"/>
        <v>4.625</v>
      </c>
      <c r="AF86" s="35">
        <v>5</v>
      </c>
      <c r="AG86">
        <v>5</v>
      </c>
      <c r="AH86">
        <v>5</v>
      </c>
      <c r="AI86">
        <v>5</v>
      </c>
      <c r="AJ86">
        <v>4</v>
      </c>
      <c r="AK86">
        <v>5</v>
      </c>
      <c r="AL86">
        <v>5</v>
      </c>
      <c r="AM86">
        <v>6</v>
      </c>
      <c r="AN86" s="48">
        <f t="shared" si="47"/>
        <v>5</v>
      </c>
      <c r="AO86">
        <v>5</v>
      </c>
      <c r="AP86">
        <v>5</v>
      </c>
      <c r="AQ86">
        <v>6</v>
      </c>
      <c r="AR86">
        <v>6</v>
      </c>
      <c r="AS86">
        <v>6</v>
      </c>
      <c r="AT86">
        <v>6</v>
      </c>
      <c r="AU86" s="48">
        <f t="shared" si="48"/>
        <v>5.6</v>
      </c>
      <c r="AV86">
        <v>5</v>
      </c>
      <c r="AW86">
        <f t="shared" si="40"/>
        <v>5</v>
      </c>
      <c r="AX86">
        <f t="shared" si="41"/>
        <v>1</v>
      </c>
      <c r="AY86">
        <f t="shared" si="57"/>
        <v>4.625</v>
      </c>
      <c r="AZ86">
        <f t="shared" si="42"/>
        <v>1</v>
      </c>
      <c r="BA86" t="s">
        <v>357</v>
      </c>
      <c r="BB86" t="s">
        <v>358</v>
      </c>
      <c r="BC86" t="s">
        <v>359</v>
      </c>
      <c r="BD86">
        <v>4</v>
      </c>
      <c r="BF86">
        <f t="shared" si="43"/>
        <v>4</v>
      </c>
      <c r="BG86">
        <v>1</v>
      </c>
      <c r="BH86">
        <v>4</v>
      </c>
      <c r="BI86">
        <f t="shared" si="58"/>
        <v>1</v>
      </c>
      <c r="BJ86" t="s">
        <v>360</v>
      </c>
      <c r="BK86" t="s">
        <v>361</v>
      </c>
      <c r="BL86" s="1">
        <v>4.3749999999999995E-3</v>
      </c>
      <c r="BM86" t="s">
        <v>362</v>
      </c>
      <c r="BN86" s="5" t="s">
        <v>1042</v>
      </c>
      <c r="BP86" s="11" t="b">
        <f t="shared" ca="1" si="55"/>
        <v>0</v>
      </c>
      <c r="BQ86" s="11" t="b">
        <f t="shared" ca="1" si="55"/>
        <v>0</v>
      </c>
      <c r="BR86" s="11" t="b">
        <f t="shared" ca="1" si="55"/>
        <v>0</v>
      </c>
      <c r="BS86" s="11" t="b">
        <f t="shared" ca="1" si="55"/>
        <v>0</v>
      </c>
      <c r="BT86" s="11" t="b">
        <f t="shared" ca="1" si="55"/>
        <v>0</v>
      </c>
      <c r="BU86" s="11" t="b">
        <f t="shared" ca="1" si="55"/>
        <v>0</v>
      </c>
      <c r="BV86" s="5" t="s">
        <v>1054</v>
      </c>
      <c r="BX86" s="11" t="b">
        <f t="shared" ca="1" si="45"/>
        <v>0</v>
      </c>
      <c r="BY86" s="11" t="b">
        <f t="shared" si="50"/>
        <v>1</v>
      </c>
      <c r="BZ86" s="11" t="b">
        <f t="shared" ca="1" si="56"/>
        <v>0</v>
      </c>
      <c r="CA86" s="11" t="b">
        <f t="shared" ca="1" si="56"/>
        <v>0</v>
      </c>
      <c r="CB86" s="11" t="b">
        <f t="shared" ca="1" si="56"/>
        <v>0</v>
      </c>
      <c r="CC86" s="11" t="b">
        <f t="shared" ca="1" si="56"/>
        <v>0</v>
      </c>
      <c r="CD86" s="11" t="b">
        <f t="shared" ca="1" si="56"/>
        <v>0</v>
      </c>
      <c r="CE86" s="11" t="b">
        <f t="shared" ca="1" si="56"/>
        <v>0</v>
      </c>
      <c r="CF86" s="11" t="b">
        <f t="shared" ca="1" si="56"/>
        <v>0</v>
      </c>
      <c r="CG86" s="11" t="b">
        <f t="shared" ca="1" si="56"/>
        <v>0</v>
      </c>
      <c r="CH86" s="11" t="b">
        <f t="shared" ca="1" si="56"/>
        <v>0</v>
      </c>
      <c r="CI86" s="11" t="b">
        <f t="shared" ca="1" si="56"/>
        <v>0</v>
      </c>
      <c r="CJ86" s="11" t="b">
        <f t="shared" ca="1" si="56"/>
        <v>0</v>
      </c>
      <c r="CK86" s="11" t="b">
        <f t="shared" ca="1" si="56"/>
        <v>0</v>
      </c>
      <c r="CL86" s="11" t="b">
        <f t="shared" ca="1" si="56"/>
        <v>0</v>
      </c>
      <c r="CM86" s="11" t="b">
        <f t="shared" ca="1" si="56"/>
        <v>0</v>
      </c>
      <c r="CN86" s="11" t="b">
        <f t="shared" ca="1" si="51"/>
        <v>0</v>
      </c>
      <c r="CO86" s="11" t="b">
        <f t="shared" ca="1" si="46"/>
        <v>0</v>
      </c>
      <c r="CP86" t="s">
        <v>363</v>
      </c>
    </row>
    <row r="87" spans="1:94">
      <c r="A87" t="s">
        <v>364</v>
      </c>
      <c r="B87" t="s">
        <v>365</v>
      </c>
      <c r="C87" t="s">
        <v>281</v>
      </c>
      <c r="D87" t="s">
        <v>54</v>
      </c>
      <c r="E87" t="s">
        <v>366</v>
      </c>
      <c r="F87" t="s">
        <v>83</v>
      </c>
      <c r="G87" t="s">
        <v>72</v>
      </c>
      <c r="H87" t="s">
        <v>84</v>
      </c>
      <c r="I87" t="str">
        <f t="shared" si="39"/>
        <v>United States</v>
      </c>
      <c r="J87" t="s">
        <v>74</v>
      </c>
      <c r="K87" t="s">
        <v>60</v>
      </c>
      <c r="L87">
        <v>1</v>
      </c>
      <c r="M87">
        <v>1</v>
      </c>
      <c r="N87">
        <v>1</v>
      </c>
      <c r="O87">
        <v>1</v>
      </c>
      <c r="P87">
        <v>1</v>
      </c>
      <c r="Q87">
        <v>5</v>
      </c>
      <c r="R87">
        <v>3</v>
      </c>
      <c r="S87">
        <v>1</v>
      </c>
      <c r="T87">
        <v>3</v>
      </c>
      <c r="V87">
        <v>6</v>
      </c>
      <c r="W87">
        <v>5</v>
      </c>
      <c r="X87">
        <v>6</v>
      </c>
      <c r="Y87">
        <v>6</v>
      </c>
      <c r="Z87">
        <v>5</v>
      </c>
      <c r="AA87">
        <v>5</v>
      </c>
      <c r="AB87">
        <v>5</v>
      </c>
      <c r="AC87">
        <v>0</v>
      </c>
      <c r="AD87">
        <v>6</v>
      </c>
      <c r="AE87" s="48">
        <f t="shared" si="49"/>
        <v>5.5</v>
      </c>
      <c r="AF87" s="35">
        <v>5</v>
      </c>
      <c r="AG87">
        <v>5</v>
      </c>
      <c r="AH87">
        <v>5</v>
      </c>
      <c r="AI87">
        <v>5</v>
      </c>
      <c r="AJ87">
        <v>6</v>
      </c>
      <c r="AK87">
        <v>5</v>
      </c>
      <c r="AL87">
        <v>5</v>
      </c>
      <c r="AM87">
        <v>5</v>
      </c>
      <c r="AN87" s="48">
        <f t="shared" si="47"/>
        <v>5.125</v>
      </c>
      <c r="AO87">
        <v>4</v>
      </c>
      <c r="AP87">
        <v>4</v>
      </c>
      <c r="AQ87">
        <v>4</v>
      </c>
      <c r="AR87">
        <v>4</v>
      </c>
      <c r="AS87">
        <v>5</v>
      </c>
      <c r="AT87">
        <v>6</v>
      </c>
      <c r="AU87" s="48">
        <f t="shared" si="48"/>
        <v>4.2</v>
      </c>
      <c r="AV87">
        <v>3</v>
      </c>
      <c r="AW87">
        <f t="shared" si="40"/>
        <v>5.125</v>
      </c>
      <c r="AX87">
        <f t="shared" si="41"/>
        <v>1</v>
      </c>
      <c r="AY87">
        <f t="shared" si="57"/>
        <v>5.5</v>
      </c>
      <c r="AZ87">
        <f t="shared" si="42"/>
        <v>1</v>
      </c>
      <c r="BA87" t="s">
        <v>282</v>
      </c>
      <c r="BB87" t="s">
        <v>367</v>
      </c>
      <c r="BC87" t="s">
        <v>368</v>
      </c>
      <c r="BD87">
        <v>2</v>
      </c>
      <c r="BF87">
        <f t="shared" si="43"/>
        <v>2</v>
      </c>
      <c r="BG87">
        <v>1</v>
      </c>
      <c r="BH87">
        <v>4</v>
      </c>
      <c r="BI87">
        <f t="shared" si="58"/>
        <v>1</v>
      </c>
      <c r="BJ87" t="s">
        <v>369</v>
      </c>
      <c r="BK87" t="s">
        <v>370</v>
      </c>
      <c r="BL87" s="1">
        <v>4.6180555555555558E-3</v>
      </c>
      <c r="BN87" s="5" t="s">
        <v>1041</v>
      </c>
      <c r="BP87" s="11" t="b">
        <f t="shared" ca="1" si="55"/>
        <v>0</v>
      </c>
      <c r="BQ87" s="11" t="b">
        <f t="shared" ca="1" si="55"/>
        <v>0</v>
      </c>
      <c r="BR87" s="11" t="b">
        <f t="shared" ca="1" si="55"/>
        <v>0</v>
      </c>
      <c r="BS87" s="11" t="b">
        <f t="shared" ca="1" si="55"/>
        <v>0</v>
      </c>
      <c r="BT87" s="11" t="b">
        <f t="shared" ca="1" si="55"/>
        <v>0</v>
      </c>
      <c r="BU87" s="11" t="b">
        <f t="shared" ca="1" si="55"/>
        <v>0</v>
      </c>
      <c r="BX87" s="11" t="b">
        <f t="shared" ca="1" si="45"/>
        <v>0</v>
      </c>
      <c r="BY87" s="11" t="b">
        <f t="shared" si="50"/>
        <v>0</v>
      </c>
      <c r="BZ87" s="11" t="b">
        <f t="shared" ca="1" si="56"/>
        <v>0</v>
      </c>
      <c r="CA87" s="11" t="b">
        <f t="shared" ca="1" si="56"/>
        <v>0</v>
      </c>
      <c r="CB87" s="11" t="b">
        <f t="shared" ca="1" si="56"/>
        <v>0</v>
      </c>
      <c r="CC87" s="11" t="b">
        <f t="shared" ca="1" si="56"/>
        <v>0</v>
      </c>
      <c r="CD87" s="11" t="b">
        <f t="shared" ca="1" si="56"/>
        <v>0</v>
      </c>
      <c r="CE87" s="11" t="b">
        <f t="shared" ca="1" si="56"/>
        <v>0</v>
      </c>
      <c r="CF87" s="11" t="b">
        <f t="shared" ca="1" si="56"/>
        <v>0</v>
      </c>
      <c r="CG87" s="11" t="b">
        <f t="shared" ca="1" si="56"/>
        <v>0</v>
      </c>
      <c r="CH87" s="11" t="b">
        <f t="shared" ca="1" si="56"/>
        <v>0</v>
      </c>
      <c r="CI87" s="11" t="b">
        <f t="shared" ca="1" si="56"/>
        <v>0</v>
      </c>
      <c r="CJ87" s="11" t="b">
        <f t="shared" ca="1" si="56"/>
        <v>0</v>
      </c>
      <c r="CK87" s="11" t="b">
        <f t="shared" ca="1" si="56"/>
        <v>0</v>
      </c>
      <c r="CL87" s="11" t="b">
        <f t="shared" ca="1" si="56"/>
        <v>0</v>
      </c>
      <c r="CM87" s="11" t="b">
        <f t="shared" ca="1" si="56"/>
        <v>0</v>
      </c>
      <c r="CN87" s="11" t="b">
        <f t="shared" ca="1" si="51"/>
        <v>0</v>
      </c>
      <c r="CO87" s="11" t="b">
        <f t="shared" ca="1" si="46"/>
        <v>0</v>
      </c>
    </row>
    <row r="88" spans="1:94">
      <c r="A88" t="s">
        <v>371</v>
      </c>
      <c r="B88" t="s">
        <v>372</v>
      </c>
      <c r="C88" t="s">
        <v>281</v>
      </c>
      <c r="D88" t="s">
        <v>70</v>
      </c>
      <c r="E88" t="s">
        <v>71</v>
      </c>
      <c r="F88" t="s">
        <v>132</v>
      </c>
      <c r="G88" t="s">
        <v>96</v>
      </c>
      <c r="H88" t="s">
        <v>125</v>
      </c>
      <c r="I88" t="str">
        <f t="shared" si="39"/>
        <v>United Kingdom</v>
      </c>
      <c r="J88" t="s">
        <v>74</v>
      </c>
      <c r="K88" t="s">
        <v>98</v>
      </c>
      <c r="L88">
        <v>3</v>
      </c>
      <c r="M88">
        <v>4</v>
      </c>
      <c r="N88">
        <v>5</v>
      </c>
      <c r="O88">
        <v>3</v>
      </c>
      <c r="P88">
        <v>5</v>
      </c>
      <c r="Q88">
        <v>4</v>
      </c>
      <c r="R88">
        <v>1</v>
      </c>
      <c r="S88">
        <v>1</v>
      </c>
      <c r="T88">
        <v>2</v>
      </c>
      <c r="V88">
        <v>4</v>
      </c>
      <c r="W88">
        <v>4</v>
      </c>
      <c r="X88">
        <v>4</v>
      </c>
      <c r="Y88">
        <v>4</v>
      </c>
      <c r="Z88">
        <v>3</v>
      </c>
      <c r="AA88">
        <v>5</v>
      </c>
      <c r="AB88">
        <v>3</v>
      </c>
      <c r="AC88">
        <v>2</v>
      </c>
      <c r="AD88">
        <v>4</v>
      </c>
      <c r="AE88" s="48">
        <f t="shared" si="49"/>
        <v>3.875</v>
      </c>
      <c r="AF88" s="35">
        <v>4</v>
      </c>
      <c r="AG88">
        <v>4</v>
      </c>
      <c r="AH88">
        <v>1</v>
      </c>
      <c r="AI88">
        <v>3</v>
      </c>
      <c r="AJ88">
        <v>5</v>
      </c>
      <c r="AK88">
        <v>3</v>
      </c>
      <c r="AL88">
        <v>4</v>
      </c>
      <c r="AM88">
        <v>3</v>
      </c>
      <c r="AN88" s="48">
        <f t="shared" si="47"/>
        <v>3.375</v>
      </c>
      <c r="AO88">
        <v>1</v>
      </c>
      <c r="AP88">
        <v>2</v>
      </c>
      <c r="AQ88">
        <v>2</v>
      </c>
      <c r="AR88">
        <v>2</v>
      </c>
      <c r="AS88">
        <v>2</v>
      </c>
      <c r="AT88">
        <v>6</v>
      </c>
      <c r="AU88" s="48">
        <f t="shared" si="48"/>
        <v>1.8</v>
      </c>
      <c r="AV88">
        <v>4</v>
      </c>
      <c r="AW88">
        <f t="shared" si="40"/>
        <v>3.375</v>
      </c>
      <c r="AX88">
        <f t="shared" si="41"/>
        <v>1</v>
      </c>
      <c r="AY88">
        <f t="shared" si="57"/>
        <v>3.875</v>
      </c>
      <c r="AZ88">
        <f t="shared" si="42"/>
        <v>1</v>
      </c>
      <c r="BA88" t="s">
        <v>282</v>
      </c>
      <c r="BB88" t="s">
        <v>87</v>
      </c>
      <c r="BC88" t="s">
        <v>284</v>
      </c>
      <c r="BD88">
        <v>1</v>
      </c>
      <c r="BF88">
        <f t="shared" si="43"/>
        <v>1</v>
      </c>
      <c r="BG88">
        <v>1</v>
      </c>
      <c r="BH88">
        <v>1</v>
      </c>
      <c r="BI88">
        <f t="shared" si="58"/>
        <v>0</v>
      </c>
      <c r="BJ88" t="s">
        <v>292</v>
      </c>
      <c r="BK88" t="s">
        <v>286</v>
      </c>
      <c r="BL88" s="1">
        <v>4.5717592592592589E-3</v>
      </c>
      <c r="BN88" s="5" t="s">
        <v>1041</v>
      </c>
      <c r="BP88" s="11" t="b">
        <f t="shared" ca="1" si="55"/>
        <v>0</v>
      </c>
      <c r="BQ88" s="11" t="b">
        <f t="shared" ca="1" si="55"/>
        <v>0</v>
      </c>
      <c r="BR88" s="11" t="b">
        <f t="shared" ca="1" si="55"/>
        <v>0</v>
      </c>
      <c r="BS88" s="11" t="b">
        <f t="shared" ca="1" si="55"/>
        <v>0</v>
      </c>
      <c r="BT88" s="11" t="b">
        <f t="shared" ca="1" si="55"/>
        <v>0</v>
      </c>
      <c r="BU88" s="11" t="b">
        <f t="shared" ca="1" si="55"/>
        <v>0</v>
      </c>
      <c r="BX88" s="11" t="b">
        <f t="shared" ca="1" si="45"/>
        <v>0</v>
      </c>
      <c r="BY88" s="11" t="b">
        <f t="shared" si="50"/>
        <v>0</v>
      </c>
      <c r="BZ88" s="11" t="b">
        <f t="shared" ca="1" si="56"/>
        <v>0</v>
      </c>
      <c r="CA88" s="11" t="b">
        <f t="shared" ca="1" si="56"/>
        <v>0</v>
      </c>
      <c r="CB88" s="11" t="b">
        <f t="shared" ca="1" si="56"/>
        <v>0</v>
      </c>
      <c r="CC88" s="11" t="b">
        <f t="shared" ca="1" si="56"/>
        <v>0</v>
      </c>
      <c r="CD88" s="11" t="b">
        <f t="shared" ca="1" si="56"/>
        <v>0</v>
      </c>
      <c r="CE88" s="11" t="b">
        <f t="shared" ca="1" si="56"/>
        <v>0</v>
      </c>
      <c r="CF88" s="11" t="b">
        <f t="shared" ca="1" si="56"/>
        <v>0</v>
      </c>
      <c r="CG88" s="11" t="b">
        <f t="shared" ca="1" si="56"/>
        <v>0</v>
      </c>
      <c r="CH88" s="11" t="b">
        <f t="shared" ca="1" si="56"/>
        <v>0</v>
      </c>
      <c r="CI88" s="11" t="b">
        <f t="shared" ca="1" si="56"/>
        <v>0</v>
      </c>
      <c r="CJ88" s="11" t="b">
        <f t="shared" ca="1" si="56"/>
        <v>0</v>
      </c>
      <c r="CK88" s="11" t="b">
        <f t="shared" ca="1" si="56"/>
        <v>0</v>
      </c>
      <c r="CL88" s="11" t="b">
        <f t="shared" ca="1" si="56"/>
        <v>0</v>
      </c>
      <c r="CM88" s="11" t="b">
        <f t="shared" ca="1" si="56"/>
        <v>0</v>
      </c>
      <c r="CN88" s="11" t="b">
        <f t="shared" ca="1" si="51"/>
        <v>0</v>
      </c>
      <c r="CO88" s="11" t="b">
        <f t="shared" ca="1" si="46"/>
        <v>0</v>
      </c>
    </row>
    <row r="89" spans="1:94">
      <c r="A89" t="s">
        <v>373</v>
      </c>
      <c r="B89" t="s">
        <v>374</v>
      </c>
      <c r="C89" t="s">
        <v>281</v>
      </c>
      <c r="D89" t="s">
        <v>70</v>
      </c>
      <c r="E89" t="s">
        <v>82</v>
      </c>
      <c r="F89" t="s">
        <v>56</v>
      </c>
      <c r="G89" t="s">
        <v>124</v>
      </c>
      <c r="H89" t="s">
        <v>97</v>
      </c>
      <c r="I89" t="str">
        <f t="shared" si="39"/>
        <v>uk</v>
      </c>
      <c r="J89" t="s">
        <v>59</v>
      </c>
      <c r="K89" t="s">
        <v>98</v>
      </c>
      <c r="L89">
        <v>1</v>
      </c>
      <c r="M89">
        <v>4</v>
      </c>
      <c r="N89">
        <v>1</v>
      </c>
      <c r="O89">
        <v>4</v>
      </c>
      <c r="P89">
        <v>3</v>
      </c>
      <c r="Q89">
        <v>3</v>
      </c>
      <c r="R89">
        <v>3</v>
      </c>
      <c r="S89">
        <v>1</v>
      </c>
      <c r="T89">
        <v>2</v>
      </c>
      <c r="V89">
        <v>0</v>
      </c>
      <c r="W89">
        <v>4</v>
      </c>
      <c r="X89">
        <v>0</v>
      </c>
      <c r="Y89">
        <v>4</v>
      </c>
      <c r="Z89">
        <v>4</v>
      </c>
      <c r="AA89">
        <v>5</v>
      </c>
      <c r="AB89">
        <v>2</v>
      </c>
      <c r="AC89">
        <v>4</v>
      </c>
      <c r="AD89">
        <v>2</v>
      </c>
      <c r="AE89" s="48">
        <f t="shared" si="49"/>
        <v>2.625</v>
      </c>
      <c r="AF89" s="35">
        <v>0</v>
      </c>
      <c r="AG89">
        <v>3</v>
      </c>
      <c r="AH89">
        <v>0</v>
      </c>
      <c r="AI89">
        <v>0</v>
      </c>
      <c r="AJ89">
        <v>6</v>
      </c>
      <c r="AK89">
        <v>0</v>
      </c>
      <c r="AL89">
        <v>2</v>
      </c>
      <c r="AM89">
        <v>0</v>
      </c>
      <c r="AN89" s="48">
        <f t="shared" si="47"/>
        <v>1.375</v>
      </c>
      <c r="AO89">
        <v>0</v>
      </c>
      <c r="AP89">
        <v>0</v>
      </c>
      <c r="AQ89">
        <v>0</v>
      </c>
      <c r="AR89">
        <v>0</v>
      </c>
      <c r="AS89">
        <v>0</v>
      </c>
      <c r="AT89">
        <v>6</v>
      </c>
      <c r="AU89" s="48">
        <f t="shared" si="48"/>
        <v>0</v>
      </c>
      <c r="AV89">
        <v>6</v>
      </c>
      <c r="AW89">
        <f t="shared" si="40"/>
        <v>1.375</v>
      </c>
      <c r="AX89">
        <f t="shared" si="41"/>
        <v>0</v>
      </c>
      <c r="AY89">
        <f t="shared" si="57"/>
        <v>2.625</v>
      </c>
      <c r="AZ89">
        <f t="shared" si="42"/>
        <v>0</v>
      </c>
      <c r="BA89" t="s">
        <v>375</v>
      </c>
      <c r="BB89" t="s">
        <v>376</v>
      </c>
      <c r="BC89" t="s">
        <v>377</v>
      </c>
      <c r="BD89">
        <v>0</v>
      </c>
      <c r="BE89">
        <v>0</v>
      </c>
      <c r="BF89">
        <f t="shared" si="43"/>
        <v>0</v>
      </c>
      <c r="BG89">
        <v>1</v>
      </c>
      <c r="BH89">
        <v>2</v>
      </c>
      <c r="BI89">
        <f t="shared" si="58"/>
        <v>1</v>
      </c>
      <c r="BJ89" t="s">
        <v>378</v>
      </c>
      <c r="BK89" t="s">
        <v>379</v>
      </c>
      <c r="BL89" s="1">
        <v>2.8124999999999995E-3</v>
      </c>
      <c r="BM89" t="s">
        <v>92</v>
      </c>
      <c r="BN89" s="5" t="s">
        <v>1041</v>
      </c>
      <c r="BP89" s="11" t="b">
        <f t="shared" ca="1" si="55"/>
        <v>0</v>
      </c>
      <c r="BQ89" s="11" t="b">
        <f t="shared" ca="1" si="55"/>
        <v>0</v>
      </c>
      <c r="BR89" s="11" t="b">
        <f t="shared" ca="1" si="55"/>
        <v>0</v>
      </c>
      <c r="BS89" s="11" t="b">
        <f t="shared" ca="1" si="55"/>
        <v>0</v>
      </c>
      <c r="BT89" s="11" t="b">
        <f t="shared" ca="1" si="55"/>
        <v>0</v>
      </c>
      <c r="BU89" s="11" t="b">
        <f t="shared" ca="1" si="55"/>
        <v>0</v>
      </c>
      <c r="BX89" s="11" t="b">
        <f t="shared" ca="1" si="45"/>
        <v>0</v>
      </c>
      <c r="BY89" s="11" t="b">
        <f t="shared" si="50"/>
        <v>0</v>
      </c>
      <c r="BZ89" s="11" t="b">
        <f t="shared" ca="1" si="56"/>
        <v>0</v>
      </c>
      <c r="CA89" s="11" t="b">
        <f t="shared" ca="1" si="56"/>
        <v>0</v>
      </c>
      <c r="CB89" s="11" t="b">
        <f t="shared" ca="1" si="56"/>
        <v>0</v>
      </c>
      <c r="CC89" s="11" t="b">
        <f t="shared" ca="1" si="56"/>
        <v>0</v>
      </c>
      <c r="CD89" s="11" t="b">
        <f t="shared" ca="1" si="56"/>
        <v>0</v>
      </c>
      <c r="CE89" s="11" t="b">
        <f t="shared" ca="1" si="56"/>
        <v>0</v>
      </c>
      <c r="CF89" s="11" t="b">
        <f t="shared" ca="1" si="56"/>
        <v>0</v>
      </c>
      <c r="CG89" s="11" t="b">
        <f t="shared" ca="1" si="56"/>
        <v>0</v>
      </c>
      <c r="CH89" s="11" t="b">
        <f t="shared" ca="1" si="56"/>
        <v>0</v>
      </c>
      <c r="CI89" s="11" t="b">
        <f t="shared" ca="1" si="56"/>
        <v>0</v>
      </c>
      <c r="CJ89" s="11" t="b">
        <f t="shared" ca="1" si="56"/>
        <v>0</v>
      </c>
      <c r="CK89" s="11" t="b">
        <f t="shared" ca="1" si="56"/>
        <v>0</v>
      </c>
      <c r="CL89" s="11" t="b">
        <f t="shared" ca="1" si="56"/>
        <v>0</v>
      </c>
      <c r="CM89" s="11" t="b">
        <f t="shared" ca="1" si="56"/>
        <v>0</v>
      </c>
      <c r="CN89" s="11" t="b">
        <f t="shared" ca="1" si="51"/>
        <v>0</v>
      </c>
      <c r="CO89" s="11" t="b">
        <f t="shared" ca="1" si="46"/>
        <v>0</v>
      </c>
      <c r="CP89" t="s">
        <v>380</v>
      </c>
    </row>
    <row r="90" spans="1:94">
      <c r="A90" t="s">
        <v>395</v>
      </c>
      <c r="B90" t="s">
        <v>396</v>
      </c>
      <c r="C90" t="s">
        <v>281</v>
      </c>
      <c r="D90" t="s">
        <v>81</v>
      </c>
      <c r="E90" t="s">
        <v>71</v>
      </c>
      <c r="F90" t="s">
        <v>132</v>
      </c>
      <c r="G90" t="s">
        <v>124</v>
      </c>
      <c r="H90" t="s">
        <v>109</v>
      </c>
      <c r="I90" t="str">
        <f t="shared" si="39"/>
        <v>UK</v>
      </c>
      <c r="J90" t="s">
        <v>74</v>
      </c>
      <c r="K90" t="s">
        <v>98</v>
      </c>
      <c r="L90">
        <v>1</v>
      </c>
      <c r="M90">
        <v>1</v>
      </c>
      <c r="N90">
        <v>1</v>
      </c>
      <c r="O90">
        <v>0</v>
      </c>
      <c r="P90">
        <v>2</v>
      </c>
      <c r="Q90">
        <v>2</v>
      </c>
      <c r="R90">
        <v>2</v>
      </c>
      <c r="S90">
        <v>1</v>
      </c>
      <c r="T90">
        <v>2</v>
      </c>
      <c r="V90">
        <v>2</v>
      </c>
      <c r="W90">
        <v>5</v>
      </c>
      <c r="X90">
        <v>5</v>
      </c>
      <c r="Y90">
        <v>5</v>
      </c>
      <c r="Z90">
        <v>3</v>
      </c>
      <c r="AA90">
        <v>5</v>
      </c>
      <c r="AB90">
        <v>3</v>
      </c>
      <c r="AC90">
        <v>2</v>
      </c>
      <c r="AD90">
        <v>4</v>
      </c>
      <c r="AE90" s="48">
        <f t="shared" si="49"/>
        <v>4</v>
      </c>
      <c r="AF90" s="35">
        <v>5</v>
      </c>
      <c r="AG90">
        <v>5</v>
      </c>
      <c r="AH90">
        <v>3</v>
      </c>
      <c r="AI90">
        <v>2</v>
      </c>
      <c r="AJ90">
        <v>6</v>
      </c>
      <c r="AK90">
        <v>5</v>
      </c>
      <c r="AL90">
        <v>4</v>
      </c>
      <c r="AM90">
        <v>5</v>
      </c>
      <c r="AN90" s="48">
        <f t="shared" si="47"/>
        <v>4.375</v>
      </c>
      <c r="AO90">
        <v>4</v>
      </c>
      <c r="AP90">
        <v>5</v>
      </c>
      <c r="AQ90">
        <v>4</v>
      </c>
      <c r="AR90">
        <v>4</v>
      </c>
      <c r="AS90">
        <v>4</v>
      </c>
      <c r="AT90">
        <v>6</v>
      </c>
      <c r="AU90" s="48">
        <f t="shared" si="48"/>
        <v>4.2</v>
      </c>
      <c r="AV90">
        <v>5</v>
      </c>
      <c r="AW90">
        <f t="shared" si="40"/>
        <v>4.375</v>
      </c>
      <c r="AX90">
        <f t="shared" si="41"/>
        <v>1</v>
      </c>
      <c r="AY90">
        <f t="shared" si="57"/>
        <v>4</v>
      </c>
      <c r="AZ90">
        <f t="shared" si="42"/>
        <v>1</v>
      </c>
      <c r="BA90" t="s">
        <v>297</v>
      </c>
      <c r="BB90" t="s">
        <v>228</v>
      </c>
      <c r="BC90" t="s">
        <v>397</v>
      </c>
      <c r="BD90">
        <v>0</v>
      </c>
      <c r="BE90">
        <v>1</v>
      </c>
      <c r="BF90">
        <f t="shared" si="43"/>
        <v>1</v>
      </c>
      <c r="BG90">
        <v>3</v>
      </c>
      <c r="BH90">
        <v>5</v>
      </c>
      <c r="BI90">
        <f t="shared" si="58"/>
        <v>1</v>
      </c>
      <c r="BJ90" t="s">
        <v>398</v>
      </c>
      <c r="BK90" t="s">
        <v>399</v>
      </c>
      <c r="BL90" s="1">
        <v>1.0104166666666668E-2</v>
      </c>
      <c r="BM90" t="s">
        <v>400</v>
      </c>
      <c r="BN90" s="5" t="s">
        <v>1042</v>
      </c>
      <c r="BP90" s="11" t="b">
        <f t="shared" ca="1" si="55"/>
        <v>0</v>
      </c>
      <c r="BQ90" s="11" t="b">
        <f t="shared" ca="1" si="55"/>
        <v>0</v>
      </c>
      <c r="BR90" s="11" t="b">
        <f t="shared" ca="1" si="55"/>
        <v>0</v>
      </c>
      <c r="BS90" s="11" t="b">
        <f t="shared" ca="1" si="55"/>
        <v>0</v>
      </c>
      <c r="BT90" s="11" t="b">
        <f t="shared" ca="1" si="55"/>
        <v>0</v>
      </c>
      <c r="BU90" s="11" t="b">
        <f t="shared" ca="1" si="55"/>
        <v>0</v>
      </c>
      <c r="BV90" s="5" t="s">
        <v>1055</v>
      </c>
      <c r="BX90" s="11" t="b">
        <f t="shared" ca="1" si="45"/>
        <v>0</v>
      </c>
      <c r="BY90" s="11" t="b">
        <f t="shared" si="50"/>
        <v>0</v>
      </c>
      <c r="BZ90" s="11" t="b">
        <f t="shared" ca="1" si="56"/>
        <v>0</v>
      </c>
      <c r="CA90" s="11" t="b">
        <f t="shared" ca="1" si="56"/>
        <v>0</v>
      </c>
      <c r="CB90" s="11" t="b">
        <f t="shared" ca="1" si="56"/>
        <v>0</v>
      </c>
      <c r="CC90" s="11" t="b">
        <f t="shared" ca="1" si="56"/>
        <v>0</v>
      </c>
      <c r="CD90" s="11" t="b">
        <f t="shared" ca="1" si="56"/>
        <v>0</v>
      </c>
      <c r="CE90" s="11" t="b">
        <f t="shared" ca="1" si="56"/>
        <v>1</v>
      </c>
      <c r="CF90" s="11" t="b">
        <f t="shared" ca="1" si="56"/>
        <v>0</v>
      </c>
      <c r="CG90" s="11" t="b">
        <f t="shared" ca="1" si="56"/>
        <v>0</v>
      </c>
      <c r="CH90" s="11" t="b">
        <f t="shared" ca="1" si="56"/>
        <v>1</v>
      </c>
      <c r="CI90" s="11" t="b">
        <f t="shared" ca="1" si="56"/>
        <v>0</v>
      </c>
      <c r="CJ90" s="11" t="b">
        <f t="shared" ca="1" si="56"/>
        <v>0</v>
      </c>
      <c r="CK90" s="11" t="b">
        <f t="shared" ca="1" si="56"/>
        <v>0</v>
      </c>
      <c r="CL90" s="11" t="b">
        <f t="shared" ca="1" si="56"/>
        <v>0</v>
      </c>
      <c r="CM90" s="11" t="b">
        <f t="shared" ca="1" si="56"/>
        <v>0</v>
      </c>
      <c r="CN90" s="11" t="b">
        <f t="shared" ca="1" si="51"/>
        <v>0</v>
      </c>
      <c r="CO90" s="11" t="b">
        <f t="shared" ca="1" si="46"/>
        <v>0</v>
      </c>
      <c r="CP90" t="s">
        <v>401</v>
      </c>
    </row>
    <row r="91" spans="1:94">
      <c r="A91" t="s">
        <v>410</v>
      </c>
      <c r="B91" t="s">
        <v>411</v>
      </c>
      <c r="C91" t="s">
        <v>281</v>
      </c>
      <c r="D91" t="s">
        <v>81</v>
      </c>
      <c r="E91" t="s">
        <v>55</v>
      </c>
      <c r="F91" t="s">
        <v>83</v>
      </c>
      <c r="G91" t="s">
        <v>72</v>
      </c>
      <c r="H91" t="s">
        <v>73</v>
      </c>
      <c r="I91" t="str">
        <f t="shared" si="39"/>
        <v>USA</v>
      </c>
      <c r="J91" t="s">
        <v>74</v>
      </c>
      <c r="K91" t="s">
        <v>60</v>
      </c>
      <c r="L91">
        <v>5</v>
      </c>
      <c r="M91">
        <v>4</v>
      </c>
      <c r="N91">
        <v>3</v>
      </c>
      <c r="O91">
        <v>3</v>
      </c>
      <c r="P91">
        <v>4</v>
      </c>
      <c r="Q91">
        <v>4</v>
      </c>
      <c r="R91">
        <v>4</v>
      </c>
      <c r="S91">
        <v>1</v>
      </c>
      <c r="T91">
        <v>3</v>
      </c>
      <c r="V91">
        <v>2</v>
      </c>
      <c r="W91">
        <v>6</v>
      </c>
      <c r="X91">
        <v>3</v>
      </c>
      <c r="Y91">
        <v>4</v>
      </c>
      <c r="Z91">
        <v>5</v>
      </c>
      <c r="AA91">
        <v>6</v>
      </c>
      <c r="AB91">
        <v>3</v>
      </c>
      <c r="AC91">
        <v>2</v>
      </c>
      <c r="AD91">
        <v>4</v>
      </c>
      <c r="AE91" s="48">
        <f t="shared" si="49"/>
        <v>4.125</v>
      </c>
      <c r="AF91" s="35">
        <v>6</v>
      </c>
      <c r="AG91">
        <v>1</v>
      </c>
      <c r="AH91">
        <v>5</v>
      </c>
      <c r="AI91">
        <v>5</v>
      </c>
      <c r="AJ91">
        <v>6</v>
      </c>
      <c r="AK91">
        <v>6</v>
      </c>
      <c r="AL91">
        <v>6</v>
      </c>
      <c r="AM91">
        <v>5</v>
      </c>
      <c r="AN91" s="48">
        <f t="shared" si="47"/>
        <v>5</v>
      </c>
      <c r="AO91">
        <v>3</v>
      </c>
      <c r="AP91">
        <v>6</v>
      </c>
      <c r="AQ91">
        <v>6</v>
      </c>
      <c r="AR91">
        <v>5</v>
      </c>
      <c r="AS91">
        <v>5</v>
      </c>
      <c r="AT91">
        <v>6</v>
      </c>
      <c r="AU91" s="48">
        <f t="shared" si="48"/>
        <v>5</v>
      </c>
      <c r="AV91">
        <v>5</v>
      </c>
      <c r="AW91">
        <f t="shared" si="40"/>
        <v>5</v>
      </c>
      <c r="AX91">
        <f t="shared" si="41"/>
        <v>1</v>
      </c>
      <c r="AY91">
        <f t="shared" si="57"/>
        <v>4.125</v>
      </c>
      <c r="AZ91">
        <f t="shared" si="42"/>
        <v>1</v>
      </c>
      <c r="BA91" t="s">
        <v>297</v>
      </c>
      <c r="BB91" t="s">
        <v>110</v>
      </c>
      <c r="BC91" t="s">
        <v>412</v>
      </c>
      <c r="BD91">
        <v>1</v>
      </c>
      <c r="BF91">
        <f t="shared" si="43"/>
        <v>1</v>
      </c>
      <c r="BG91">
        <v>1</v>
      </c>
      <c r="BH91">
        <v>1</v>
      </c>
      <c r="BI91">
        <f t="shared" si="58"/>
        <v>0</v>
      </c>
      <c r="BJ91" t="s">
        <v>300</v>
      </c>
      <c r="BK91" t="s">
        <v>301</v>
      </c>
      <c r="BL91" s="1">
        <v>4.6527777777777774E-3</v>
      </c>
      <c r="BM91" t="s">
        <v>413</v>
      </c>
      <c r="BN91" s="5" t="s">
        <v>736</v>
      </c>
      <c r="BO91" s="5" t="s">
        <v>1144</v>
      </c>
      <c r="BP91" s="11" t="b">
        <f t="shared" ref="BP91:BU100" ca="1" si="59">ISNUMBER(SEARCH(BP$2,$BO91))</f>
        <v>1</v>
      </c>
      <c r="BQ91" s="11" t="b">
        <f t="shared" ca="1" si="59"/>
        <v>0</v>
      </c>
      <c r="BR91" s="11" t="b">
        <f t="shared" ca="1" si="59"/>
        <v>0</v>
      </c>
      <c r="BS91" s="11" t="b">
        <f t="shared" ca="1" si="59"/>
        <v>0</v>
      </c>
      <c r="BT91" s="11" t="b">
        <f t="shared" ca="1" si="59"/>
        <v>0</v>
      </c>
      <c r="BU91" s="11" t="b">
        <f t="shared" ca="1" si="59"/>
        <v>0</v>
      </c>
      <c r="BX91" s="11" t="b">
        <f t="shared" ca="1" si="45"/>
        <v>0</v>
      </c>
      <c r="BY91" s="11" t="b">
        <f t="shared" si="50"/>
        <v>0</v>
      </c>
      <c r="BZ91" s="11" t="b">
        <f t="shared" ref="BZ91:CM100" ca="1" si="60">ISNUMBER(SEARCH(BZ$2,$BV91))</f>
        <v>0</v>
      </c>
      <c r="CA91" s="11" t="b">
        <f t="shared" ca="1" si="60"/>
        <v>0</v>
      </c>
      <c r="CB91" s="11" t="b">
        <f t="shared" ca="1" si="60"/>
        <v>0</v>
      </c>
      <c r="CC91" s="11" t="b">
        <f t="shared" ca="1" si="60"/>
        <v>0</v>
      </c>
      <c r="CD91" s="11" t="b">
        <f t="shared" ca="1" si="60"/>
        <v>0</v>
      </c>
      <c r="CE91" s="11" t="b">
        <f t="shared" ca="1" si="60"/>
        <v>0</v>
      </c>
      <c r="CF91" s="11" t="b">
        <f t="shared" ca="1" si="60"/>
        <v>0</v>
      </c>
      <c r="CG91" s="11" t="b">
        <f t="shared" ca="1" si="60"/>
        <v>0</v>
      </c>
      <c r="CH91" s="11" t="b">
        <f t="shared" ca="1" si="60"/>
        <v>0</v>
      </c>
      <c r="CI91" s="11" t="b">
        <f t="shared" ca="1" si="60"/>
        <v>0</v>
      </c>
      <c r="CJ91" s="11" t="b">
        <f t="shared" ca="1" si="60"/>
        <v>0</v>
      </c>
      <c r="CK91" s="11" t="b">
        <f t="shared" ca="1" si="60"/>
        <v>0</v>
      </c>
      <c r="CL91" s="11" t="b">
        <f t="shared" ca="1" si="60"/>
        <v>0</v>
      </c>
      <c r="CM91" s="11" t="b">
        <f t="shared" ca="1" si="60"/>
        <v>0</v>
      </c>
      <c r="CN91" s="11" t="b">
        <f t="shared" ca="1" si="51"/>
        <v>0</v>
      </c>
      <c r="CO91" s="11" t="b">
        <f t="shared" ca="1" si="46"/>
        <v>0</v>
      </c>
    </row>
    <row r="92" spans="1:94">
      <c r="A92" t="s">
        <v>414</v>
      </c>
      <c r="B92" t="s">
        <v>415</v>
      </c>
      <c r="C92" t="s">
        <v>281</v>
      </c>
      <c r="D92" t="s">
        <v>54</v>
      </c>
      <c r="E92" t="s">
        <v>144</v>
      </c>
      <c r="F92" t="s">
        <v>56</v>
      </c>
      <c r="G92" t="s">
        <v>72</v>
      </c>
      <c r="H92" t="s">
        <v>109</v>
      </c>
      <c r="I92" t="str">
        <f t="shared" si="39"/>
        <v>UK</v>
      </c>
      <c r="J92" t="s">
        <v>74</v>
      </c>
      <c r="K92" t="s">
        <v>98</v>
      </c>
      <c r="L92">
        <v>0</v>
      </c>
      <c r="M92">
        <v>5</v>
      </c>
      <c r="N92">
        <v>0</v>
      </c>
      <c r="O92">
        <v>5</v>
      </c>
      <c r="P92">
        <v>0</v>
      </c>
      <c r="Q92">
        <v>5</v>
      </c>
      <c r="R92">
        <v>0</v>
      </c>
      <c r="S92">
        <v>1</v>
      </c>
      <c r="T92">
        <v>2</v>
      </c>
      <c r="V92">
        <v>0</v>
      </c>
      <c r="W92">
        <v>6</v>
      </c>
      <c r="X92">
        <v>6</v>
      </c>
      <c r="Y92">
        <v>6</v>
      </c>
      <c r="Z92">
        <v>6</v>
      </c>
      <c r="AA92">
        <v>6</v>
      </c>
      <c r="AB92">
        <v>4</v>
      </c>
      <c r="AC92">
        <v>4</v>
      </c>
      <c r="AD92">
        <v>2</v>
      </c>
      <c r="AE92" s="48">
        <f t="shared" si="49"/>
        <v>4.5</v>
      </c>
      <c r="AF92" s="35">
        <v>0</v>
      </c>
      <c r="AG92">
        <v>6</v>
      </c>
      <c r="AH92">
        <v>6</v>
      </c>
      <c r="AI92">
        <v>2</v>
      </c>
      <c r="AJ92">
        <v>6</v>
      </c>
      <c r="AK92">
        <v>0</v>
      </c>
      <c r="AL92">
        <v>6</v>
      </c>
      <c r="AM92">
        <v>0</v>
      </c>
      <c r="AN92" s="48">
        <f t="shared" si="47"/>
        <v>3.25</v>
      </c>
      <c r="AO92">
        <v>0</v>
      </c>
      <c r="AP92">
        <v>0</v>
      </c>
      <c r="AQ92">
        <v>0</v>
      </c>
      <c r="AR92">
        <v>0</v>
      </c>
      <c r="AS92">
        <v>0</v>
      </c>
      <c r="AT92">
        <v>6</v>
      </c>
      <c r="AU92" s="48">
        <f t="shared" si="48"/>
        <v>0</v>
      </c>
      <c r="AV92">
        <v>6</v>
      </c>
      <c r="AW92">
        <f t="shared" si="40"/>
        <v>3.25</v>
      </c>
      <c r="AX92">
        <f t="shared" si="41"/>
        <v>1</v>
      </c>
      <c r="AY92">
        <f t="shared" si="57"/>
        <v>4.5</v>
      </c>
      <c r="AZ92">
        <f t="shared" si="42"/>
        <v>1</v>
      </c>
      <c r="BA92" t="s">
        <v>86</v>
      </c>
      <c r="BB92" t="s">
        <v>416</v>
      </c>
      <c r="BC92" t="s">
        <v>417</v>
      </c>
      <c r="BD92">
        <v>1</v>
      </c>
      <c r="BF92">
        <f t="shared" si="43"/>
        <v>1</v>
      </c>
      <c r="BG92">
        <v>1</v>
      </c>
      <c r="BH92">
        <v>4</v>
      </c>
      <c r="BI92">
        <f t="shared" si="58"/>
        <v>1</v>
      </c>
      <c r="BJ92" t="s">
        <v>156</v>
      </c>
      <c r="BK92" t="s">
        <v>157</v>
      </c>
      <c r="BL92" s="1">
        <v>2.3611111111111111E-3</v>
      </c>
      <c r="BN92" s="5" t="s">
        <v>1041</v>
      </c>
      <c r="BP92" s="11" t="b">
        <f t="shared" ca="1" si="59"/>
        <v>0</v>
      </c>
      <c r="BQ92" s="11" t="b">
        <f t="shared" ca="1" si="59"/>
        <v>0</v>
      </c>
      <c r="BR92" s="11" t="b">
        <f t="shared" ca="1" si="59"/>
        <v>0</v>
      </c>
      <c r="BS92" s="11" t="b">
        <f t="shared" ca="1" si="59"/>
        <v>0</v>
      </c>
      <c r="BT92" s="11" t="b">
        <f t="shared" ca="1" si="59"/>
        <v>0</v>
      </c>
      <c r="BU92" s="11" t="b">
        <f t="shared" ca="1" si="59"/>
        <v>0</v>
      </c>
      <c r="BX92" s="11" t="b">
        <f t="shared" ca="1" si="45"/>
        <v>0</v>
      </c>
      <c r="BY92" s="11" t="b">
        <f t="shared" si="50"/>
        <v>0</v>
      </c>
      <c r="BZ92" s="11" t="b">
        <f t="shared" ca="1" si="60"/>
        <v>0</v>
      </c>
      <c r="CA92" s="11" t="b">
        <f t="shared" ca="1" si="60"/>
        <v>0</v>
      </c>
      <c r="CB92" s="11" t="b">
        <f t="shared" ca="1" si="60"/>
        <v>0</v>
      </c>
      <c r="CC92" s="11" t="b">
        <f t="shared" ca="1" si="60"/>
        <v>0</v>
      </c>
      <c r="CD92" s="11" t="b">
        <f t="shared" ca="1" si="60"/>
        <v>0</v>
      </c>
      <c r="CE92" s="11" t="b">
        <f t="shared" ca="1" si="60"/>
        <v>0</v>
      </c>
      <c r="CF92" s="11" t="b">
        <f t="shared" ca="1" si="60"/>
        <v>0</v>
      </c>
      <c r="CG92" s="11" t="b">
        <f t="shared" ca="1" si="60"/>
        <v>0</v>
      </c>
      <c r="CH92" s="11" t="b">
        <f t="shared" ca="1" si="60"/>
        <v>0</v>
      </c>
      <c r="CI92" s="11" t="b">
        <f t="shared" ca="1" si="60"/>
        <v>0</v>
      </c>
      <c r="CJ92" s="11" t="b">
        <f t="shared" ca="1" si="60"/>
        <v>0</v>
      </c>
      <c r="CK92" s="11" t="b">
        <f t="shared" ca="1" si="60"/>
        <v>0</v>
      </c>
      <c r="CL92" s="11" t="b">
        <f t="shared" ca="1" si="60"/>
        <v>0</v>
      </c>
      <c r="CM92" s="11" t="b">
        <f t="shared" ca="1" si="60"/>
        <v>0</v>
      </c>
      <c r="CN92" s="11" t="b">
        <f t="shared" ca="1" si="51"/>
        <v>0</v>
      </c>
      <c r="CO92" s="11" t="b">
        <f t="shared" ca="1" si="46"/>
        <v>0</v>
      </c>
    </row>
    <row r="93" spans="1:94">
      <c r="A93" t="s">
        <v>418</v>
      </c>
      <c r="B93" t="s">
        <v>419</v>
      </c>
      <c r="C93" t="s">
        <v>281</v>
      </c>
      <c r="D93" t="s">
        <v>70</v>
      </c>
      <c r="E93" t="s">
        <v>71</v>
      </c>
      <c r="F93" t="s">
        <v>56</v>
      </c>
      <c r="G93" t="s">
        <v>72</v>
      </c>
      <c r="H93" t="s">
        <v>420</v>
      </c>
      <c r="I93" t="str">
        <f t="shared" si="39"/>
        <v>london</v>
      </c>
      <c r="J93" t="s">
        <v>59</v>
      </c>
      <c r="K93" t="s">
        <v>98</v>
      </c>
      <c r="L93">
        <v>5</v>
      </c>
      <c r="M93">
        <v>3</v>
      </c>
      <c r="N93">
        <v>4</v>
      </c>
      <c r="O93">
        <v>3</v>
      </c>
      <c r="P93">
        <v>3</v>
      </c>
      <c r="Q93">
        <v>2</v>
      </c>
      <c r="R93">
        <v>5</v>
      </c>
      <c r="S93">
        <v>1</v>
      </c>
      <c r="T93">
        <v>2</v>
      </c>
      <c r="V93">
        <v>5</v>
      </c>
      <c r="W93">
        <v>4</v>
      </c>
      <c r="X93">
        <v>3</v>
      </c>
      <c r="Y93">
        <v>6</v>
      </c>
      <c r="Z93">
        <v>6</v>
      </c>
      <c r="AA93">
        <v>5</v>
      </c>
      <c r="AB93">
        <v>6</v>
      </c>
      <c r="AC93">
        <v>2</v>
      </c>
      <c r="AD93">
        <v>4</v>
      </c>
      <c r="AE93" s="48">
        <f t="shared" si="49"/>
        <v>4.875</v>
      </c>
      <c r="AF93" s="35">
        <v>5</v>
      </c>
      <c r="AG93">
        <v>5</v>
      </c>
      <c r="AH93">
        <v>5</v>
      </c>
      <c r="AI93">
        <v>6</v>
      </c>
      <c r="AJ93">
        <v>4</v>
      </c>
      <c r="AK93">
        <v>4</v>
      </c>
      <c r="AL93">
        <v>5</v>
      </c>
      <c r="AM93">
        <v>5</v>
      </c>
      <c r="AN93" s="48">
        <f t="shared" si="47"/>
        <v>4.875</v>
      </c>
      <c r="AO93">
        <v>5</v>
      </c>
      <c r="AP93">
        <v>5</v>
      </c>
      <c r="AQ93">
        <v>5</v>
      </c>
      <c r="AR93">
        <v>3</v>
      </c>
      <c r="AS93">
        <v>5</v>
      </c>
      <c r="AT93">
        <v>6</v>
      </c>
      <c r="AU93" s="48">
        <f t="shared" si="48"/>
        <v>4.5999999999999996</v>
      </c>
      <c r="AV93">
        <v>1</v>
      </c>
      <c r="AW93">
        <f t="shared" si="40"/>
        <v>4.875</v>
      </c>
      <c r="AX93">
        <f t="shared" si="41"/>
        <v>1</v>
      </c>
      <c r="AY93">
        <f t="shared" si="57"/>
        <v>4.875</v>
      </c>
      <c r="AZ93">
        <f t="shared" si="42"/>
        <v>1</v>
      </c>
      <c r="BA93" t="s">
        <v>145</v>
      </c>
      <c r="BB93" t="s">
        <v>421</v>
      </c>
      <c r="BC93" t="s">
        <v>422</v>
      </c>
      <c r="BD93">
        <v>1</v>
      </c>
      <c r="BF93">
        <f t="shared" si="43"/>
        <v>1</v>
      </c>
      <c r="BG93">
        <v>1</v>
      </c>
      <c r="BH93">
        <v>3</v>
      </c>
      <c r="BI93">
        <f t="shared" si="58"/>
        <v>1</v>
      </c>
      <c r="BJ93" t="s">
        <v>148</v>
      </c>
      <c r="BK93" t="s">
        <v>149</v>
      </c>
      <c r="BL93" s="1">
        <v>5.1273148148148146E-3</v>
      </c>
      <c r="BM93" t="s">
        <v>423</v>
      </c>
      <c r="BN93" s="5" t="s">
        <v>736</v>
      </c>
      <c r="BO93" s="5" t="s">
        <v>1149</v>
      </c>
      <c r="BP93" s="11" t="b">
        <f t="shared" ca="1" si="59"/>
        <v>0</v>
      </c>
      <c r="BQ93" s="11" t="b">
        <f t="shared" ca="1" si="59"/>
        <v>0</v>
      </c>
      <c r="BR93" s="11" t="b">
        <f t="shared" ca="1" si="59"/>
        <v>0</v>
      </c>
      <c r="BS93" s="11" t="b">
        <f t="shared" ca="1" si="59"/>
        <v>0</v>
      </c>
      <c r="BT93" s="11" t="b">
        <f t="shared" ca="1" si="59"/>
        <v>0</v>
      </c>
      <c r="BU93" s="11" t="b">
        <f t="shared" ca="1" si="59"/>
        <v>0</v>
      </c>
      <c r="BX93" s="11" t="b">
        <f t="shared" ca="1" si="45"/>
        <v>0</v>
      </c>
      <c r="BY93" s="11" t="b">
        <f t="shared" si="50"/>
        <v>0</v>
      </c>
      <c r="BZ93" s="11" t="b">
        <f t="shared" ca="1" si="60"/>
        <v>0</v>
      </c>
      <c r="CA93" s="11" t="b">
        <f t="shared" ca="1" si="60"/>
        <v>0</v>
      </c>
      <c r="CB93" s="11" t="b">
        <f t="shared" ca="1" si="60"/>
        <v>0</v>
      </c>
      <c r="CC93" s="11" t="b">
        <f t="shared" ca="1" si="60"/>
        <v>0</v>
      </c>
      <c r="CD93" s="11" t="b">
        <f t="shared" ca="1" si="60"/>
        <v>0</v>
      </c>
      <c r="CE93" s="11" t="b">
        <f t="shared" ca="1" si="60"/>
        <v>0</v>
      </c>
      <c r="CF93" s="11" t="b">
        <f t="shared" ca="1" si="60"/>
        <v>0</v>
      </c>
      <c r="CG93" s="11" t="b">
        <f t="shared" ca="1" si="60"/>
        <v>0</v>
      </c>
      <c r="CH93" s="11" t="b">
        <f t="shared" ca="1" si="60"/>
        <v>0</v>
      </c>
      <c r="CI93" s="11" t="b">
        <f t="shared" ca="1" si="60"/>
        <v>0</v>
      </c>
      <c r="CJ93" s="11" t="b">
        <f t="shared" ca="1" si="60"/>
        <v>0</v>
      </c>
      <c r="CK93" s="11" t="b">
        <f t="shared" ca="1" si="60"/>
        <v>0</v>
      </c>
      <c r="CL93" s="11" t="b">
        <f t="shared" ca="1" si="60"/>
        <v>0</v>
      </c>
      <c r="CM93" s="11" t="b">
        <f t="shared" ca="1" si="60"/>
        <v>0</v>
      </c>
      <c r="CN93" s="11" t="b">
        <f t="shared" ca="1" si="51"/>
        <v>0</v>
      </c>
      <c r="CO93" s="11" t="b">
        <f t="shared" ca="1" si="46"/>
        <v>0</v>
      </c>
      <c r="CP93" t="s">
        <v>424</v>
      </c>
    </row>
    <row r="94" spans="1:94">
      <c r="A94" t="s">
        <v>425</v>
      </c>
      <c r="B94" t="s">
        <v>426</v>
      </c>
      <c r="C94" t="s">
        <v>281</v>
      </c>
      <c r="D94" t="s">
        <v>54</v>
      </c>
      <c r="E94" t="s">
        <v>144</v>
      </c>
      <c r="F94" t="s">
        <v>116</v>
      </c>
      <c r="G94" t="s">
        <v>96</v>
      </c>
      <c r="H94" t="s">
        <v>125</v>
      </c>
      <c r="I94" t="str">
        <f t="shared" si="39"/>
        <v>United Kingdom</v>
      </c>
      <c r="J94" t="s">
        <v>74</v>
      </c>
      <c r="K94" t="s">
        <v>98</v>
      </c>
      <c r="L94">
        <v>5</v>
      </c>
      <c r="M94">
        <v>3</v>
      </c>
      <c r="N94">
        <v>4</v>
      </c>
      <c r="O94">
        <v>3</v>
      </c>
      <c r="P94">
        <v>5</v>
      </c>
      <c r="Q94">
        <v>5</v>
      </c>
      <c r="R94">
        <v>3</v>
      </c>
      <c r="S94">
        <v>1</v>
      </c>
      <c r="T94">
        <v>2</v>
      </c>
      <c r="V94">
        <v>5</v>
      </c>
      <c r="W94">
        <v>5</v>
      </c>
      <c r="X94">
        <v>5</v>
      </c>
      <c r="Y94">
        <v>6</v>
      </c>
      <c r="Z94">
        <v>5</v>
      </c>
      <c r="AA94">
        <v>6</v>
      </c>
      <c r="AB94">
        <v>5</v>
      </c>
      <c r="AC94">
        <v>1</v>
      </c>
      <c r="AD94">
        <v>5</v>
      </c>
      <c r="AE94" s="48">
        <f t="shared" si="49"/>
        <v>5.25</v>
      </c>
      <c r="AF94" s="35">
        <v>4</v>
      </c>
      <c r="AG94">
        <v>2</v>
      </c>
      <c r="AH94">
        <v>3</v>
      </c>
      <c r="AI94">
        <v>4</v>
      </c>
      <c r="AJ94">
        <v>6</v>
      </c>
      <c r="AK94">
        <v>5</v>
      </c>
      <c r="AL94">
        <v>5</v>
      </c>
      <c r="AM94">
        <v>3</v>
      </c>
      <c r="AN94" s="48">
        <f t="shared" si="47"/>
        <v>4</v>
      </c>
      <c r="AO94">
        <v>3</v>
      </c>
      <c r="AP94">
        <v>2</v>
      </c>
      <c r="AQ94">
        <v>4</v>
      </c>
      <c r="AR94">
        <v>3</v>
      </c>
      <c r="AS94">
        <v>4</v>
      </c>
      <c r="AT94">
        <v>6</v>
      </c>
      <c r="AU94" s="48">
        <f t="shared" si="48"/>
        <v>3.2</v>
      </c>
      <c r="AV94">
        <v>6</v>
      </c>
      <c r="AW94">
        <f t="shared" si="40"/>
        <v>4</v>
      </c>
      <c r="AX94">
        <f t="shared" si="41"/>
        <v>1</v>
      </c>
      <c r="AY94">
        <f t="shared" si="57"/>
        <v>5.25</v>
      </c>
      <c r="AZ94">
        <f t="shared" si="42"/>
        <v>1</v>
      </c>
      <c r="BA94" t="s">
        <v>297</v>
      </c>
      <c r="BB94" t="s">
        <v>104</v>
      </c>
      <c r="BC94" t="s">
        <v>427</v>
      </c>
      <c r="BD94">
        <v>1</v>
      </c>
      <c r="BF94">
        <f t="shared" si="43"/>
        <v>1</v>
      </c>
      <c r="BG94">
        <v>1</v>
      </c>
      <c r="BH94">
        <v>3</v>
      </c>
      <c r="BI94">
        <f t="shared" si="58"/>
        <v>1</v>
      </c>
      <c r="BJ94" t="s">
        <v>300</v>
      </c>
      <c r="BK94" t="s">
        <v>301</v>
      </c>
      <c r="BL94" s="1">
        <v>6.5046296296296302E-3</v>
      </c>
      <c r="BM94" t="s">
        <v>428</v>
      </c>
      <c r="BN94" s="5" t="s">
        <v>736</v>
      </c>
      <c r="BO94" s="5" t="s">
        <v>1150</v>
      </c>
      <c r="BP94" s="11" t="b">
        <f t="shared" ca="1" si="59"/>
        <v>0</v>
      </c>
      <c r="BQ94" s="11" t="b">
        <f t="shared" ca="1" si="59"/>
        <v>0</v>
      </c>
      <c r="BR94" s="11" t="b">
        <f t="shared" ca="1" si="59"/>
        <v>0</v>
      </c>
      <c r="BS94" s="11" t="b">
        <f t="shared" ca="1" si="59"/>
        <v>1</v>
      </c>
      <c r="BT94" s="11" t="b">
        <f t="shared" ca="1" si="59"/>
        <v>0</v>
      </c>
      <c r="BU94" s="11" t="b">
        <f t="shared" ca="1" si="59"/>
        <v>0</v>
      </c>
      <c r="BV94" s="5" t="s">
        <v>1057</v>
      </c>
      <c r="BX94" s="11" t="b">
        <f t="shared" ca="1" si="45"/>
        <v>1</v>
      </c>
      <c r="BY94" s="11" t="b">
        <f t="shared" si="50"/>
        <v>1</v>
      </c>
      <c r="BZ94" s="11" t="b">
        <f t="shared" ca="1" si="60"/>
        <v>0</v>
      </c>
      <c r="CA94" s="11" t="b">
        <f t="shared" ca="1" si="60"/>
        <v>0</v>
      </c>
      <c r="CB94" s="11" t="b">
        <f t="shared" ca="1" si="60"/>
        <v>0</v>
      </c>
      <c r="CC94" s="11" t="b">
        <f t="shared" ca="1" si="60"/>
        <v>0</v>
      </c>
      <c r="CD94" s="11" t="b">
        <f t="shared" ca="1" si="60"/>
        <v>0</v>
      </c>
      <c r="CE94" s="11" t="b">
        <f t="shared" ca="1" si="60"/>
        <v>0</v>
      </c>
      <c r="CF94" s="11" t="b">
        <f t="shared" ca="1" si="60"/>
        <v>0</v>
      </c>
      <c r="CG94" s="11" t="b">
        <f t="shared" ca="1" si="60"/>
        <v>0</v>
      </c>
      <c r="CH94" s="11" t="b">
        <f t="shared" ca="1" si="60"/>
        <v>0</v>
      </c>
      <c r="CI94" s="11" t="b">
        <f t="shared" ca="1" si="60"/>
        <v>0</v>
      </c>
      <c r="CJ94" s="11" t="b">
        <f t="shared" ca="1" si="60"/>
        <v>0</v>
      </c>
      <c r="CK94" s="11" t="b">
        <f t="shared" ca="1" si="60"/>
        <v>0</v>
      </c>
      <c r="CL94" s="11" t="b">
        <f t="shared" ca="1" si="60"/>
        <v>0</v>
      </c>
      <c r="CM94" s="11" t="b">
        <f t="shared" ca="1" si="60"/>
        <v>0</v>
      </c>
      <c r="CN94" s="11" t="b">
        <f t="shared" ca="1" si="51"/>
        <v>0</v>
      </c>
      <c r="CO94" s="11" t="b">
        <f t="shared" ca="1" si="46"/>
        <v>0</v>
      </c>
      <c r="CP94" t="s">
        <v>429</v>
      </c>
    </row>
    <row r="95" spans="1:94">
      <c r="A95" t="s">
        <v>436</v>
      </c>
      <c r="B95" t="s">
        <v>437</v>
      </c>
      <c r="C95" t="s">
        <v>281</v>
      </c>
      <c r="D95" t="s">
        <v>70</v>
      </c>
      <c r="E95" t="s">
        <v>144</v>
      </c>
      <c r="F95" t="s">
        <v>56</v>
      </c>
      <c r="G95" t="s">
        <v>96</v>
      </c>
      <c r="H95" t="s">
        <v>244</v>
      </c>
      <c r="I95" t="str">
        <f t="shared" si="39"/>
        <v>Uk</v>
      </c>
      <c r="J95" t="s">
        <v>74</v>
      </c>
      <c r="K95" t="s">
        <v>98</v>
      </c>
      <c r="L95">
        <v>2</v>
      </c>
      <c r="M95">
        <v>4</v>
      </c>
      <c r="N95">
        <v>4</v>
      </c>
      <c r="O95">
        <v>2</v>
      </c>
      <c r="P95">
        <v>6</v>
      </c>
      <c r="Q95">
        <v>4</v>
      </c>
      <c r="R95">
        <v>4</v>
      </c>
      <c r="S95">
        <v>1</v>
      </c>
      <c r="T95">
        <v>2</v>
      </c>
      <c r="V95">
        <v>4</v>
      </c>
      <c r="W95">
        <v>6</v>
      </c>
      <c r="X95">
        <v>3</v>
      </c>
      <c r="Y95">
        <v>5</v>
      </c>
      <c r="Z95">
        <v>4</v>
      </c>
      <c r="AA95">
        <v>6</v>
      </c>
      <c r="AB95">
        <v>5</v>
      </c>
      <c r="AC95">
        <v>4</v>
      </c>
      <c r="AD95">
        <v>2</v>
      </c>
      <c r="AE95" s="48">
        <f t="shared" si="49"/>
        <v>4.375</v>
      </c>
      <c r="AF95" s="35">
        <v>2</v>
      </c>
      <c r="AG95">
        <v>6</v>
      </c>
      <c r="AH95">
        <v>4</v>
      </c>
      <c r="AI95">
        <v>3</v>
      </c>
      <c r="AJ95">
        <v>6</v>
      </c>
      <c r="AK95">
        <v>3</v>
      </c>
      <c r="AL95">
        <v>2</v>
      </c>
      <c r="AM95">
        <v>3</v>
      </c>
      <c r="AN95" s="48">
        <f t="shared" si="47"/>
        <v>3.625</v>
      </c>
      <c r="AO95">
        <v>0</v>
      </c>
      <c r="AP95">
        <v>0</v>
      </c>
      <c r="AQ95">
        <v>0</v>
      </c>
      <c r="AR95">
        <v>0</v>
      </c>
      <c r="AS95">
        <v>0</v>
      </c>
      <c r="AT95">
        <v>6</v>
      </c>
      <c r="AU95" s="48">
        <f t="shared" si="48"/>
        <v>0</v>
      </c>
      <c r="AV95">
        <v>6</v>
      </c>
      <c r="AW95">
        <f t="shared" si="40"/>
        <v>3.625</v>
      </c>
      <c r="AX95">
        <f t="shared" si="41"/>
        <v>1</v>
      </c>
      <c r="AY95">
        <f t="shared" si="57"/>
        <v>4.375</v>
      </c>
      <c r="AZ95">
        <f t="shared" si="42"/>
        <v>1</v>
      </c>
      <c r="BA95" t="s">
        <v>86</v>
      </c>
      <c r="BB95" t="s">
        <v>438</v>
      </c>
      <c r="BC95" t="s">
        <v>439</v>
      </c>
      <c r="BD95">
        <v>1</v>
      </c>
      <c r="BF95">
        <f t="shared" si="43"/>
        <v>1</v>
      </c>
      <c r="BG95">
        <v>1</v>
      </c>
      <c r="BH95">
        <v>4</v>
      </c>
      <c r="BI95">
        <f t="shared" si="58"/>
        <v>1</v>
      </c>
      <c r="BJ95" t="s">
        <v>106</v>
      </c>
      <c r="BK95" t="s">
        <v>90</v>
      </c>
      <c r="BL95" s="1">
        <v>4.3749999999999995E-3</v>
      </c>
      <c r="BM95" t="s">
        <v>440</v>
      </c>
      <c r="BN95" s="5" t="s">
        <v>1042</v>
      </c>
      <c r="BP95" s="11" t="b">
        <f t="shared" ca="1" si="59"/>
        <v>0</v>
      </c>
      <c r="BQ95" s="11" t="b">
        <f t="shared" ca="1" si="59"/>
        <v>0</v>
      </c>
      <c r="BR95" s="11" t="b">
        <f t="shared" ca="1" si="59"/>
        <v>0</v>
      </c>
      <c r="BS95" s="11" t="b">
        <f t="shared" ca="1" si="59"/>
        <v>0</v>
      </c>
      <c r="BT95" s="11" t="b">
        <f t="shared" ca="1" si="59"/>
        <v>0</v>
      </c>
      <c r="BU95" s="11" t="b">
        <f t="shared" ca="1" si="59"/>
        <v>0</v>
      </c>
      <c r="BV95" s="5" t="s">
        <v>1047</v>
      </c>
      <c r="BW95" s="5" t="s">
        <v>1059</v>
      </c>
      <c r="BX95" s="11" t="b">
        <f t="shared" ca="1" si="45"/>
        <v>0</v>
      </c>
      <c r="BY95" s="11" t="b">
        <f t="shared" si="50"/>
        <v>0</v>
      </c>
      <c r="BZ95" s="11" t="b">
        <f t="shared" ca="1" si="60"/>
        <v>1</v>
      </c>
      <c r="CA95" s="11" t="b">
        <f t="shared" ca="1" si="60"/>
        <v>0</v>
      </c>
      <c r="CB95" s="11" t="b">
        <f t="shared" ca="1" si="60"/>
        <v>0</v>
      </c>
      <c r="CC95" s="11" t="b">
        <f t="shared" ca="1" si="60"/>
        <v>0</v>
      </c>
      <c r="CD95" s="11" t="b">
        <f t="shared" ca="1" si="60"/>
        <v>0</v>
      </c>
      <c r="CE95" s="11" t="b">
        <f t="shared" ca="1" si="60"/>
        <v>0</v>
      </c>
      <c r="CF95" s="11" t="b">
        <f t="shared" ca="1" si="60"/>
        <v>0</v>
      </c>
      <c r="CG95" s="11" t="b">
        <f t="shared" ca="1" si="60"/>
        <v>0</v>
      </c>
      <c r="CH95" s="11" t="b">
        <f t="shared" ca="1" si="60"/>
        <v>0</v>
      </c>
      <c r="CI95" s="11" t="b">
        <f t="shared" ca="1" si="60"/>
        <v>0</v>
      </c>
      <c r="CJ95" s="11" t="b">
        <f t="shared" ca="1" si="60"/>
        <v>0</v>
      </c>
      <c r="CK95" s="11" t="b">
        <f t="shared" ca="1" si="60"/>
        <v>0</v>
      </c>
      <c r="CL95" s="11" t="b">
        <f t="shared" ca="1" si="60"/>
        <v>0</v>
      </c>
      <c r="CM95" s="11" t="b">
        <f t="shared" ca="1" si="60"/>
        <v>0</v>
      </c>
      <c r="CN95" s="11" t="b">
        <f t="shared" ca="1" si="51"/>
        <v>0</v>
      </c>
      <c r="CO95" s="11" t="b">
        <f t="shared" ca="1" si="46"/>
        <v>0</v>
      </c>
    </row>
    <row r="96" spans="1:94">
      <c r="A96" t="s">
        <v>448</v>
      </c>
      <c r="B96" t="s">
        <v>449</v>
      </c>
      <c r="C96" t="s">
        <v>281</v>
      </c>
      <c r="D96" t="s">
        <v>54</v>
      </c>
      <c r="E96" t="s">
        <v>55</v>
      </c>
      <c r="F96" t="s">
        <v>116</v>
      </c>
      <c r="G96" t="s">
        <v>72</v>
      </c>
      <c r="H96" t="s">
        <v>450</v>
      </c>
      <c r="I96" t="str">
        <f t="shared" si="39"/>
        <v>london</v>
      </c>
      <c r="J96" t="s">
        <v>59</v>
      </c>
      <c r="K96" t="s">
        <v>98</v>
      </c>
      <c r="L96">
        <v>4</v>
      </c>
      <c r="M96">
        <v>3</v>
      </c>
      <c r="N96">
        <v>4</v>
      </c>
      <c r="O96">
        <v>2</v>
      </c>
      <c r="P96">
        <v>5</v>
      </c>
      <c r="Q96">
        <v>2</v>
      </c>
      <c r="R96">
        <v>3</v>
      </c>
      <c r="S96">
        <v>1</v>
      </c>
      <c r="T96">
        <v>2</v>
      </c>
      <c r="V96">
        <v>4</v>
      </c>
      <c r="W96">
        <v>5</v>
      </c>
      <c r="X96">
        <v>4</v>
      </c>
      <c r="Y96">
        <v>5</v>
      </c>
      <c r="Z96">
        <v>5</v>
      </c>
      <c r="AA96">
        <v>6</v>
      </c>
      <c r="AB96">
        <v>3</v>
      </c>
      <c r="AC96">
        <v>3</v>
      </c>
      <c r="AD96">
        <v>3</v>
      </c>
      <c r="AE96" s="48">
        <f t="shared" si="49"/>
        <v>4.375</v>
      </c>
      <c r="AF96" s="35">
        <v>2</v>
      </c>
      <c r="AG96">
        <v>5</v>
      </c>
      <c r="AH96">
        <v>3</v>
      </c>
      <c r="AI96">
        <v>3</v>
      </c>
      <c r="AJ96">
        <v>6</v>
      </c>
      <c r="AK96">
        <v>5</v>
      </c>
      <c r="AL96">
        <v>3</v>
      </c>
      <c r="AM96">
        <v>3</v>
      </c>
      <c r="AN96" s="48">
        <f t="shared" si="47"/>
        <v>3.75</v>
      </c>
      <c r="AO96">
        <v>3</v>
      </c>
      <c r="AP96">
        <v>4</v>
      </c>
      <c r="AQ96">
        <v>4</v>
      </c>
      <c r="AR96">
        <v>4</v>
      </c>
      <c r="AS96">
        <v>4</v>
      </c>
      <c r="AT96">
        <v>6</v>
      </c>
      <c r="AU96" s="48">
        <f t="shared" si="48"/>
        <v>3.8</v>
      </c>
      <c r="AV96">
        <v>5</v>
      </c>
      <c r="AW96">
        <f t="shared" si="40"/>
        <v>3.75</v>
      </c>
      <c r="AX96">
        <f t="shared" si="41"/>
        <v>1</v>
      </c>
      <c r="AY96">
        <f t="shared" si="57"/>
        <v>4.375</v>
      </c>
      <c r="AZ96">
        <f t="shared" si="42"/>
        <v>1</v>
      </c>
      <c r="BA96" t="s">
        <v>145</v>
      </c>
      <c r="BB96" t="s">
        <v>451</v>
      </c>
      <c r="BC96" t="s">
        <v>452</v>
      </c>
      <c r="BD96">
        <v>2</v>
      </c>
      <c r="BF96">
        <f t="shared" si="43"/>
        <v>2</v>
      </c>
      <c r="BG96">
        <v>1</v>
      </c>
      <c r="BH96">
        <v>2</v>
      </c>
      <c r="BI96">
        <f t="shared" si="58"/>
        <v>1</v>
      </c>
      <c r="BJ96" t="s">
        <v>453</v>
      </c>
      <c r="BK96" t="s">
        <v>149</v>
      </c>
      <c r="BL96" s="1">
        <v>4.1782407407407402E-3</v>
      </c>
      <c r="BN96" s="5" t="s">
        <v>1041</v>
      </c>
      <c r="BP96" s="11" t="b">
        <f t="shared" ca="1" si="59"/>
        <v>0</v>
      </c>
      <c r="BQ96" s="11" t="b">
        <f t="shared" ca="1" si="59"/>
        <v>0</v>
      </c>
      <c r="BR96" s="11" t="b">
        <f t="shared" ca="1" si="59"/>
        <v>0</v>
      </c>
      <c r="BS96" s="11" t="b">
        <f t="shared" ca="1" si="59"/>
        <v>0</v>
      </c>
      <c r="BT96" s="11" t="b">
        <f t="shared" ca="1" si="59"/>
        <v>0</v>
      </c>
      <c r="BU96" s="11" t="b">
        <f t="shared" ca="1" si="59"/>
        <v>0</v>
      </c>
      <c r="BX96" s="11" t="b">
        <f t="shared" ca="1" si="45"/>
        <v>0</v>
      </c>
      <c r="BY96" s="11" t="b">
        <f t="shared" si="50"/>
        <v>0</v>
      </c>
      <c r="BZ96" s="11" t="b">
        <f t="shared" ca="1" si="60"/>
        <v>0</v>
      </c>
      <c r="CA96" s="11" t="b">
        <f t="shared" ca="1" si="60"/>
        <v>0</v>
      </c>
      <c r="CB96" s="11" t="b">
        <f t="shared" ca="1" si="60"/>
        <v>0</v>
      </c>
      <c r="CC96" s="11" t="b">
        <f t="shared" ca="1" si="60"/>
        <v>0</v>
      </c>
      <c r="CD96" s="11" t="b">
        <f t="shared" ca="1" si="60"/>
        <v>0</v>
      </c>
      <c r="CE96" s="11" t="b">
        <f t="shared" ca="1" si="60"/>
        <v>0</v>
      </c>
      <c r="CF96" s="11" t="b">
        <f t="shared" ca="1" si="60"/>
        <v>0</v>
      </c>
      <c r="CG96" s="11" t="b">
        <f t="shared" ca="1" si="60"/>
        <v>0</v>
      </c>
      <c r="CH96" s="11" t="b">
        <f t="shared" ca="1" si="60"/>
        <v>0</v>
      </c>
      <c r="CI96" s="11" t="b">
        <f t="shared" ca="1" si="60"/>
        <v>0</v>
      </c>
      <c r="CJ96" s="11" t="b">
        <f t="shared" ca="1" si="60"/>
        <v>0</v>
      </c>
      <c r="CK96" s="11" t="b">
        <f t="shared" ca="1" si="60"/>
        <v>0</v>
      </c>
      <c r="CL96" s="11" t="b">
        <f t="shared" ca="1" si="60"/>
        <v>0</v>
      </c>
      <c r="CM96" s="11" t="b">
        <f t="shared" ca="1" si="60"/>
        <v>0</v>
      </c>
      <c r="CN96" s="11" t="b">
        <f t="shared" ca="1" si="51"/>
        <v>0</v>
      </c>
      <c r="CO96" s="11" t="b">
        <f t="shared" ca="1" si="46"/>
        <v>0</v>
      </c>
    </row>
    <row r="97" spans="1:94">
      <c r="A97" t="s">
        <v>460</v>
      </c>
      <c r="B97" t="s">
        <v>461</v>
      </c>
      <c r="C97" t="s">
        <v>281</v>
      </c>
      <c r="D97" t="s">
        <v>54</v>
      </c>
      <c r="E97" t="s">
        <v>144</v>
      </c>
      <c r="F97" t="s">
        <v>116</v>
      </c>
      <c r="G97" t="s">
        <v>72</v>
      </c>
      <c r="H97" t="s">
        <v>125</v>
      </c>
      <c r="I97" t="str">
        <f t="shared" ref="I97:I128" si="61">H97</f>
        <v>United Kingdom</v>
      </c>
      <c r="J97" t="s">
        <v>59</v>
      </c>
      <c r="K97" t="s">
        <v>98</v>
      </c>
      <c r="L97">
        <v>1</v>
      </c>
      <c r="M97">
        <v>3</v>
      </c>
      <c r="N97">
        <v>3</v>
      </c>
      <c r="O97">
        <v>3</v>
      </c>
      <c r="P97">
        <v>4</v>
      </c>
      <c r="Q97">
        <v>5</v>
      </c>
      <c r="R97">
        <v>3</v>
      </c>
      <c r="S97">
        <v>1</v>
      </c>
      <c r="T97">
        <v>2</v>
      </c>
      <c r="V97">
        <v>1</v>
      </c>
      <c r="W97">
        <v>5</v>
      </c>
      <c r="X97">
        <v>1</v>
      </c>
      <c r="Y97">
        <v>5</v>
      </c>
      <c r="Z97">
        <v>4</v>
      </c>
      <c r="AA97">
        <v>5</v>
      </c>
      <c r="AB97">
        <v>2</v>
      </c>
      <c r="AC97">
        <v>3</v>
      </c>
      <c r="AD97">
        <v>3</v>
      </c>
      <c r="AE97" s="48">
        <f t="shared" si="49"/>
        <v>3.25</v>
      </c>
      <c r="AF97" s="35">
        <v>5</v>
      </c>
      <c r="AG97">
        <v>4</v>
      </c>
      <c r="AH97">
        <v>5</v>
      </c>
      <c r="AI97">
        <v>5</v>
      </c>
      <c r="AJ97">
        <v>6</v>
      </c>
      <c r="AK97">
        <v>6</v>
      </c>
      <c r="AL97">
        <v>6</v>
      </c>
      <c r="AM97">
        <v>2</v>
      </c>
      <c r="AN97" s="48">
        <f t="shared" si="47"/>
        <v>4.875</v>
      </c>
      <c r="AO97">
        <v>5</v>
      </c>
      <c r="AP97">
        <v>4</v>
      </c>
      <c r="AQ97">
        <v>5</v>
      </c>
      <c r="AR97">
        <v>5</v>
      </c>
      <c r="AS97">
        <v>5</v>
      </c>
      <c r="AT97">
        <v>6</v>
      </c>
      <c r="AU97" s="48">
        <f t="shared" si="48"/>
        <v>4.8</v>
      </c>
      <c r="AV97">
        <v>5</v>
      </c>
      <c r="AW97">
        <f t="shared" ref="AW97:AW128" si="62">AVERAGE(AF97,AG97,AH97,AI97,AJ97,AK97,AL97,AM97)</f>
        <v>4.875</v>
      </c>
      <c r="AX97">
        <f t="shared" ref="AX97:AX128" si="63">IF(AW97&gt;3,1,0)</f>
        <v>1</v>
      </c>
      <c r="AY97">
        <f t="shared" si="57"/>
        <v>3.25</v>
      </c>
      <c r="AZ97">
        <f t="shared" ref="AZ97:AZ128" si="64">IF(AY97&gt;3, 1, 0)</f>
        <v>1</v>
      </c>
      <c r="BA97" t="s">
        <v>145</v>
      </c>
      <c r="BB97" t="s">
        <v>166</v>
      </c>
      <c r="BC97" t="s">
        <v>462</v>
      </c>
      <c r="BD97">
        <v>1</v>
      </c>
      <c r="BF97">
        <f t="shared" ref="BF97:BF128" si="65">IF(BE97="",BD97,BE97)</f>
        <v>1</v>
      </c>
      <c r="BG97">
        <v>1</v>
      </c>
      <c r="BH97">
        <v>2</v>
      </c>
      <c r="BI97">
        <f t="shared" si="58"/>
        <v>1</v>
      </c>
      <c r="BJ97" t="s">
        <v>463</v>
      </c>
      <c r="BK97" t="s">
        <v>149</v>
      </c>
      <c r="BL97" s="1">
        <v>2.5347222222222221E-3</v>
      </c>
      <c r="BM97" t="s">
        <v>464</v>
      </c>
      <c r="BN97" s="5" t="s">
        <v>1042</v>
      </c>
      <c r="BP97" s="11" t="b">
        <f t="shared" ca="1" si="59"/>
        <v>0</v>
      </c>
      <c r="BQ97" s="11" t="b">
        <f t="shared" ca="1" si="59"/>
        <v>0</v>
      </c>
      <c r="BR97" s="11" t="b">
        <f t="shared" ca="1" si="59"/>
        <v>0</v>
      </c>
      <c r="BS97" s="11" t="b">
        <f t="shared" ca="1" si="59"/>
        <v>0</v>
      </c>
      <c r="BT97" s="11" t="b">
        <f t="shared" ca="1" si="59"/>
        <v>0</v>
      </c>
      <c r="BU97" s="11" t="b">
        <f t="shared" ca="1" si="59"/>
        <v>0</v>
      </c>
      <c r="BV97" s="5" t="s">
        <v>1054</v>
      </c>
      <c r="BX97" s="11" t="b">
        <f t="shared" ref="BX97:BX128" ca="1" si="66">ISNUMBER(SEARCH($BX$2,BV97))</f>
        <v>0</v>
      </c>
      <c r="BY97" s="11" t="b">
        <f t="shared" si="50"/>
        <v>1</v>
      </c>
      <c r="BZ97" s="11" t="b">
        <f t="shared" ca="1" si="60"/>
        <v>0</v>
      </c>
      <c r="CA97" s="11" t="b">
        <f t="shared" ca="1" si="60"/>
        <v>0</v>
      </c>
      <c r="CB97" s="11" t="b">
        <f t="shared" ca="1" si="60"/>
        <v>0</v>
      </c>
      <c r="CC97" s="11" t="b">
        <f t="shared" ca="1" si="60"/>
        <v>0</v>
      </c>
      <c r="CD97" s="11" t="b">
        <f t="shared" ca="1" si="60"/>
        <v>0</v>
      </c>
      <c r="CE97" s="11" t="b">
        <f t="shared" ca="1" si="60"/>
        <v>0</v>
      </c>
      <c r="CF97" s="11" t="b">
        <f t="shared" ca="1" si="60"/>
        <v>0</v>
      </c>
      <c r="CG97" s="11" t="b">
        <f t="shared" ca="1" si="60"/>
        <v>0</v>
      </c>
      <c r="CH97" s="11" t="b">
        <f t="shared" ca="1" si="60"/>
        <v>0</v>
      </c>
      <c r="CI97" s="11" t="b">
        <f t="shared" ca="1" si="60"/>
        <v>0</v>
      </c>
      <c r="CJ97" s="11" t="b">
        <f t="shared" ca="1" si="60"/>
        <v>0</v>
      </c>
      <c r="CK97" s="11" t="b">
        <f t="shared" ca="1" si="60"/>
        <v>0</v>
      </c>
      <c r="CL97" s="11" t="b">
        <f t="shared" ca="1" si="60"/>
        <v>0</v>
      </c>
      <c r="CM97" s="11" t="b">
        <f t="shared" ca="1" si="60"/>
        <v>0</v>
      </c>
      <c r="CN97" s="11" t="b">
        <f t="shared" ca="1" si="51"/>
        <v>0</v>
      </c>
      <c r="CO97" s="11" t="b">
        <f t="shared" ref="CO97:CO128" ca="1" si="67">ISNUMBER(SEARCH($CO$2,$BW97))</f>
        <v>0</v>
      </c>
      <c r="CP97" t="s">
        <v>465</v>
      </c>
    </row>
    <row r="98" spans="1:94">
      <c r="A98" t="s">
        <v>466</v>
      </c>
      <c r="B98" t="s">
        <v>467</v>
      </c>
      <c r="C98" t="s">
        <v>281</v>
      </c>
      <c r="D98" t="s">
        <v>70</v>
      </c>
      <c r="E98" t="s">
        <v>144</v>
      </c>
      <c r="F98" t="s">
        <v>56</v>
      </c>
      <c r="G98" t="s">
        <v>96</v>
      </c>
      <c r="H98" t="s">
        <v>244</v>
      </c>
      <c r="I98" t="str">
        <f t="shared" si="61"/>
        <v>Uk</v>
      </c>
      <c r="J98" t="s">
        <v>59</v>
      </c>
      <c r="K98" t="s">
        <v>98</v>
      </c>
      <c r="L98">
        <v>3</v>
      </c>
      <c r="M98">
        <v>4</v>
      </c>
      <c r="N98">
        <v>4</v>
      </c>
      <c r="O98">
        <v>4</v>
      </c>
      <c r="P98">
        <v>5</v>
      </c>
      <c r="Q98">
        <v>5</v>
      </c>
      <c r="R98">
        <v>3</v>
      </c>
      <c r="S98">
        <v>1</v>
      </c>
      <c r="T98">
        <v>2</v>
      </c>
      <c r="V98">
        <v>4</v>
      </c>
      <c r="W98">
        <v>6</v>
      </c>
      <c r="X98">
        <v>1</v>
      </c>
      <c r="Y98">
        <v>5</v>
      </c>
      <c r="Z98">
        <v>5</v>
      </c>
      <c r="AA98">
        <v>6</v>
      </c>
      <c r="AB98">
        <v>4</v>
      </c>
      <c r="AC98">
        <v>0</v>
      </c>
      <c r="AD98">
        <v>6</v>
      </c>
      <c r="AE98" s="48">
        <f t="shared" si="49"/>
        <v>4.625</v>
      </c>
      <c r="AF98" s="35">
        <v>1</v>
      </c>
      <c r="AG98">
        <v>2</v>
      </c>
      <c r="AH98">
        <v>3</v>
      </c>
      <c r="AI98">
        <v>3</v>
      </c>
      <c r="AJ98">
        <v>6</v>
      </c>
      <c r="AK98">
        <v>3</v>
      </c>
      <c r="AL98">
        <v>5</v>
      </c>
      <c r="AM98">
        <v>2</v>
      </c>
      <c r="AN98" s="48">
        <f t="shared" si="47"/>
        <v>3.125</v>
      </c>
      <c r="AO98">
        <v>1</v>
      </c>
      <c r="AP98">
        <v>1</v>
      </c>
      <c r="AQ98">
        <v>1</v>
      </c>
      <c r="AR98">
        <v>1</v>
      </c>
      <c r="AS98">
        <v>1</v>
      </c>
      <c r="AT98">
        <v>6</v>
      </c>
      <c r="AU98" s="48">
        <f t="shared" si="48"/>
        <v>1</v>
      </c>
      <c r="AV98">
        <v>5</v>
      </c>
      <c r="AW98">
        <f t="shared" si="62"/>
        <v>3.125</v>
      </c>
      <c r="AX98">
        <f t="shared" si="63"/>
        <v>1</v>
      </c>
      <c r="AY98">
        <f t="shared" si="57"/>
        <v>4.625</v>
      </c>
      <c r="AZ98">
        <f t="shared" si="64"/>
        <v>1</v>
      </c>
      <c r="BA98" t="s">
        <v>86</v>
      </c>
      <c r="BB98" t="s">
        <v>270</v>
      </c>
      <c r="BC98" t="s">
        <v>468</v>
      </c>
      <c r="BD98">
        <v>2</v>
      </c>
      <c r="BF98">
        <f t="shared" si="65"/>
        <v>2</v>
      </c>
      <c r="BG98">
        <v>1</v>
      </c>
      <c r="BH98">
        <v>2</v>
      </c>
      <c r="BI98">
        <f t="shared" si="58"/>
        <v>1</v>
      </c>
      <c r="BJ98" t="s">
        <v>469</v>
      </c>
      <c r="BK98" t="s">
        <v>90</v>
      </c>
      <c r="BL98" s="1">
        <v>5.8449074074074072E-3</v>
      </c>
      <c r="BM98" t="s">
        <v>470</v>
      </c>
      <c r="BN98" s="5" t="s">
        <v>1042</v>
      </c>
      <c r="BP98" s="11" t="b">
        <f t="shared" ca="1" si="59"/>
        <v>0</v>
      </c>
      <c r="BQ98" s="11" t="b">
        <f t="shared" ca="1" si="59"/>
        <v>0</v>
      </c>
      <c r="BR98" s="11" t="b">
        <f t="shared" ca="1" si="59"/>
        <v>0</v>
      </c>
      <c r="BS98" s="11" t="b">
        <f t="shared" ca="1" si="59"/>
        <v>0</v>
      </c>
      <c r="BT98" s="11" t="b">
        <f t="shared" ca="1" si="59"/>
        <v>0</v>
      </c>
      <c r="BU98" s="11" t="b">
        <f t="shared" ca="1" si="59"/>
        <v>0</v>
      </c>
      <c r="BV98" s="5" t="s">
        <v>1061</v>
      </c>
      <c r="BW98" s="5" t="s">
        <v>1062</v>
      </c>
      <c r="BX98" s="11" t="b">
        <f t="shared" ca="1" si="66"/>
        <v>0</v>
      </c>
      <c r="BY98" s="11" t="b">
        <f t="shared" si="50"/>
        <v>1</v>
      </c>
      <c r="BZ98" s="11" t="b">
        <f t="shared" ca="1" si="60"/>
        <v>1</v>
      </c>
      <c r="CA98" s="11" t="b">
        <f t="shared" ca="1" si="60"/>
        <v>0</v>
      </c>
      <c r="CB98" s="11" t="b">
        <f t="shared" ca="1" si="60"/>
        <v>0</v>
      </c>
      <c r="CC98" s="11" t="b">
        <f t="shared" ca="1" si="60"/>
        <v>0</v>
      </c>
      <c r="CD98" s="11" t="b">
        <f t="shared" ca="1" si="60"/>
        <v>0</v>
      </c>
      <c r="CE98" s="11" t="b">
        <f t="shared" ca="1" si="60"/>
        <v>0</v>
      </c>
      <c r="CF98" s="11" t="b">
        <f t="shared" ca="1" si="60"/>
        <v>0</v>
      </c>
      <c r="CG98" s="11" t="b">
        <f t="shared" ca="1" si="60"/>
        <v>0</v>
      </c>
      <c r="CH98" s="11" t="b">
        <f t="shared" ca="1" si="60"/>
        <v>0</v>
      </c>
      <c r="CI98" s="11" t="b">
        <f t="shared" ca="1" si="60"/>
        <v>0</v>
      </c>
      <c r="CJ98" s="11" t="b">
        <f t="shared" ca="1" si="60"/>
        <v>0</v>
      </c>
      <c r="CK98" s="11" t="b">
        <f t="shared" ca="1" si="60"/>
        <v>0</v>
      </c>
      <c r="CL98" s="11" t="b">
        <f t="shared" ca="1" si="60"/>
        <v>0</v>
      </c>
      <c r="CM98" s="11" t="b">
        <f t="shared" ca="1" si="60"/>
        <v>0</v>
      </c>
      <c r="CN98" s="11" t="b">
        <f t="shared" ca="1" si="51"/>
        <v>0</v>
      </c>
      <c r="CO98" s="11" t="b">
        <f t="shared" ca="1" si="67"/>
        <v>1</v>
      </c>
    </row>
    <row r="99" spans="1:94">
      <c r="A99" t="s">
        <v>471</v>
      </c>
      <c r="B99" t="s">
        <v>472</v>
      </c>
      <c r="C99" t="s">
        <v>281</v>
      </c>
      <c r="D99" t="s">
        <v>54</v>
      </c>
      <c r="E99" t="s">
        <v>71</v>
      </c>
      <c r="F99" t="s">
        <v>83</v>
      </c>
      <c r="G99" t="s">
        <v>96</v>
      </c>
      <c r="H99" t="s">
        <v>84</v>
      </c>
      <c r="I99" t="str">
        <f t="shared" si="61"/>
        <v>United States</v>
      </c>
      <c r="J99" t="s">
        <v>59</v>
      </c>
      <c r="K99" t="s">
        <v>60</v>
      </c>
      <c r="L99">
        <v>1</v>
      </c>
      <c r="M99">
        <v>1</v>
      </c>
      <c r="N99">
        <v>1</v>
      </c>
      <c r="O99">
        <v>1</v>
      </c>
      <c r="P99">
        <v>3</v>
      </c>
      <c r="Q99">
        <v>2</v>
      </c>
      <c r="R99">
        <v>2</v>
      </c>
      <c r="S99">
        <v>1</v>
      </c>
      <c r="T99">
        <v>3</v>
      </c>
      <c r="V99">
        <v>3</v>
      </c>
      <c r="W99">
        <v>2</v>
      </c>
      <c r="X99">
        <v>3</v>
      </c>
      <c r="Y99">
        <v>3</v>
      </c>
      <c r="Z99">
        <v>3</v>
      </c>
      <c r="AA99">
        <v>3</v>
      </c>
      <c r="AB99">
        <v>4</v>
      </c>
      <c r="AC99">
        <v>3</v>
      </c>
      <c r="AD99">
        <v>3</v>
      </c>
      <c r="AE99" s="48">
        <f t="shared" si="49"/>
        <v>3</v>
      </c>
      <c r="AF99" s="35">
        <v>5</v>
      </c>
      <c r="AG99">
        <v>4</v>
      </c>
      <c r="AH99">
        <v>5</v>
      </c>
      <c r="AI99">
        <v>4</v>
      </c>
      <c r="AJ99">
        <v>4</v>
      </c>
      <c r="AK99">
        <v>4</v>
      </c>
      <c r="AL99">
        <v>4</v>
      </c>
      <c r="AM99">
        <v>3</v>
      </c>
      <c r="AN99" s="48">
        <f t="shared" si="47"/>
        <v>4.125</v>
      </c>
      <c r="AO99">
        <v>4</v>
      </c>
      <c r="AP99">
        <v>4</v>
      </c>
      <c r="AQ99">
        <v>4</v>
      </c>
      <c r="AR99">
        <v>4</v>
      </c>
      <c r="AS99">
        <v>3</v>
      </c>
      <c r="AT99">
        <v>6</v>
      </c>
      <c r="AU99" s="48">
        <f t="shared" si="48"/>
        <v>3.8</v>
      </c>
      <c r="AV99">
        <v>3</v>
      </c>
      <c r="AW99">
        <f t="shared" si="62"/>
        <v>4.125</v>
      </c>
      <c r="AX99">
        <f t="shared" si="63"/>
        <v>1</v>
      </c>
      <c r="AY99">
        <f t="shared" si="57"/>
        <v>3</v>
      </c>
      <c r="AZ99">
        <f t="shared" si="64"/>
        <v>0</v>
      </c>
      <c r="BA99" t="s">
        <v>86</v>
      </c>
      <c r="BB99" t="s">
        <v>473</v>
      </c>
      <c r="BC99" t="s">
        <v>474</v>
      </c>
      <c r="BD99">
        <v>1</v>
      </c>
      <c r="BF99">
        <f t="shared" si="65"/>
        <v>1</v>
      </c>
      <c r="BG99">
        <v>2</v>
      </c>
      <c r="BH99">
        <v>4</v>
      </c>
      <c r="BI99">
        <f t="shared" si="58"/>
        <v>1</v>
      </c>
      <c r="BJ99" t="s">
        <v>475</v>
      </c>
      <c r="BK99" t="s">
        <v>476</v>
      </c>
      <c r="BL99" s="1">
        <v>4.6527777777777774E-3</v>
      </c>
      <c r="BM99" t="s">
        <v>477</v>
      </c>
      <c r="BN99" s="5" t="s">
        <v>736</v>
      </c>
      <c r="BO99" s="5" t="s">
        <v>1151</v>
      </c>
      <c r="BP99" s="11" t="b">
        <f t="shared" ca="1" si="59"/>
        <v>0</v>
      </c>
      <c r="BQ99" s="11" t="b">
        <f t="shared" ca="1" si="59"/>
        <v>1</v>
      </c>
      <c r="BR99" s="11" t="b">
        <f t="shared" ca="1" si="59"/>
        <v>0</v>
      </c>
      <c r="BS99" s="11" t="b">
        <f t="shared" ca="1" si="59"/>
        <v>0</v>
      </c>
      <c r="BT99" s="11" t="b">
        <f t="shared" ca="1" si="59"/>
        <v>0</v>
      </c>
      <c r="BU99" s="11" t="b">
        <f t="shared" ca="1" si="59"/>
        <v>0</v>
      </c>
      <c r="BX99" s="11" t="b">
        <f t="shared" ca="1" si="66"/>
        <v>0</v>
      </c>
      <c r="BY99" s="11" t="b">
        <f t="shared" si="50"/>
        <v>0</v>
      </c>
      <c r="BZ99" s="11" t="b">
        <f t="shared" ca="1" si="60"/>
        <v>0</v>
      </c>
      <c r="CA99" s="11" t="b">
        <f t="shared" ca="1" si="60"/>
        <v>0</v>
      </c>
      <c r="CB99" s="11" t="b">
        <f t="shared" ca="1" si="60"/>
        <v>0</v>
      </c>
      <c r="CC99" s="11" t="b">
        <f t="shared" ca="1" si="60"/>
        <v>0</v>
      </c>
      <c r="CD99" s="11" t="b">
        <f t="shared" ca="1" si="60"/>
        <v>0</v>
      </c>
      <c r="CE99" s="11" t="b">
        <f t="shared" ca="1" si="60"/>
        <v>0</v>
      </c>
      <c r="CF99" s="11" t="b">
        <f t="shared" ca="1" si="60"/>
        <v>0</v>
      </c>
      <c r="CG99" s="11" t="b">
        <f t="shared" ca="1" si="60"/>
        <v>0</v>
      </c>
      <c r="CH99" s="11" t="b">
        <f t="shared" ca="1" si="60"/>
        <v>0</v>
      </c>
      <c r="CI99" s="11" t="b">
        <f t="shared" ca="1" si="60"/>
        <v>0</v>
      </c>
      <c r="CJ99" s="11" t="b">
        <f t="shared" ca="1" si="60"/>
        <v>0</v>
      </c>
      <c r="CK99" s="11" t="b">
        <f t="shared" ca="1" si="60"/>
        <v>0</v>
      </c>
      <c r="CL99" s="11" t="b">
        <f t="shared" ca="1" si="60"/>
        <v>0</v>
      </c>
      <c r="CM99" s="11" t="b">
        <f t="shared" ca="1" si="60"/>
        <v>0</v>
      </c>
      <c r="CN99" s="11" t="b">
        <f t="shared" ca="1" si="51"/>
        <v>0</v>
      </c>
      <c r="CO99" s="11" t="b">
        <f t="shared" ca="1" si="67"/>
        <v>0</v>
      </c>
      <c r="CP99" t="s">
        <v>429</v>
      </c>
    </row>
    <row r="100" spans="1:94">
      <c r="A100" t="s">
        <v>508</v>
      </c>
      <c r="B100" t="s">
        <v>509</v>
      </c>
      <c r="C100" t="s">
        <v>281</v>
      </c>
      <c r="D100" t="s">
        <v>81</v>
      </c>
      <c r="E100" t="s">
        <v>82</v>
      </c>
      <c r="F100" t="s">
        <v>83</v>
      </c>
      <c r="G100" t="s">
        <v>96</v>
      </c>
      <c r="H100" t="s">
        <v>510</v>
      </c>
      <c r="I100" t="str">
        <f t="shared" si="61"/>
        <v>England</v>
      </c>
      <c r="J100" t="s">
        <v>74</v>
      </c>
      <c r="K100" t="s">
        <v>60</v>
      </c>
      <c r="L100">
        <v>3</v>
      </c>
      <c r="M100">
        <v>3</v>
      </c>
      <c r="N100">
        <v>4</v>
      </c>
      <c r="O100">
        <v>1</v>
      </c>
      <c r="P100">
        <v>5</v>
      </c>
      <c r="Q100">
        <v>4</v>
      </c>
      <c r="R100">
        <v>6</v>
      </c>
      <c r="S100">
        <v>1</v>
      </c>
      <c r="T100">
        <v>2</v>
      </c>
      <c r="V100">
        <v>5</v>
      </c>
      <c r="W100">
        <v>5</v>
      </c>
      <c r="X100">
        <v>3</v>
      </c>
      <c r="Y100">
        <v>3</v>
      </c>
      <c r="Z100">
        <v>4</v>
      </c>
      <c r="AA100">
        <v>5</v>
      </c>
      <c r="AB100">
        <v>4</v>
      </c>
      <c r="AC100">
        <v>0</v>
      </c>
      <c r="AD100">
        <v>6</v>
      </c>
      <c r="AE100" s="48">
        <f t="shared" si="49"/>
        <v>4.375</v>
      </c>
      <c r="AF100" s="35">
        <v>2</v>
      </c>
      <c r="AG100">
        <v>1</v>
      </c>
      <c r="AH100">
        <v>4</v>
      </c>
      <c r="AI100">
        <v>3</v>
      </c>
      <c r="AJ100">
        <v>4</v>
      </c>
      <c r="AK100">
        <v>4</v>
      </c>
      <c r="AL100">
        <v>4</v>
      </c>
      <c r="AM100">
        <v>4</v>
      </c>
      <c r="AN100" s="48">
        <f t="shared" si="47"/>
        <v>3.25</v>
      </c>
      <c r="AO100">
        <v>5</v>
      </c>
      <c r="AP100">
        <v>4</v>
      </c>
      <c r="AQ100">
        <v>5</v>
      </c>
      <c r="AR100">
        <v>4</v>
      </c>
      <c r="AS100">
        <v>4</v>
      </c>
      <c r="AT100">
        <v>6</v>
      </c>
      <c r="AU100" s="48">
        <f t="shared" si="48"/>
        <v>4.4000000000000004</v>
      </c>
      <c r="AV100">
        <v>4</v>
      </c>
      <c r="AW100">
        <f t="shared" si="62"/>
        <v>3.25</v>
      </c>
      <c r="AX100">
        <f t="shared" si="63"/>
        <v>1</v>
      </c>
      <c r="AY100">
        <f t="shared" si="57"/>
        <v>4.375</v>
      </c>
      <c r="AZ100">
        <f t="shared" si="64"/>
        <v>1</v>
      </c>
      <c r="BA100" t="s">
        <v>282</v>
      </c>
      <c r="BB100" t="s">
        <v>511</v>
      </c>
      <c r="BC100" t="s">
        <v>512</v>
      </c>
      <c r="BD100">
        <v>1</v>
      </c>
      <c r="BF100">
        <f t="shared" si="65"/>
        <v>1</v>
      </c>
      <c r="BG100">
        <v>1</v>
      </c>
      <c r="BH100">
        <v>2</v>
      </c>
      <c r="BI100">
        <f t="shared" si="58"/>
        <v>1</v>
      </c>
      <c r="BJ100" t="s">
        <v>285</v>
      </c>
      <c r="BK100" t="s">
        <v>286</v>
      </c>
      <c r="BL100" s="1">
        <v>5.0115740740740737E-3</v>
      </c>
      <c r="BM100" t="s">
        <v>513</v>
      </c>
      <c r="BN100" s="5" t="s">
        <v>736</v>
      </c>
      <c r="BO100" s="5" t="s">
        <v>1159</v>
      </c>
      <c r="BP100" s="11" t="b">
        <f t="shared" ca="1" si="59"/>
        <v>0</v>
      </c>
      <c r="BQ100" s="11" t="b">
        <f t="shared" ca="1" si="59"/>
        <v>0</v>
      </c>
      <c r="BR100" s="11" t="b">
        <f t="shared" ca="1" si="59"/>
        <v>1</v>
      </c>
      <c r="BS100" s="11" t="b">
        <f t="shared" ca="1" si="59"/>
        <v>0</v>
      </c>
      <c r="BT100" s="11" t="b">
        <f t="shared" ca="1" si="59"/>
        <v>0</v>
      </c>
      <c r="BU100" s="11" t="b">
        <f t="shared" ca="1" si="59"/>
        <v>0</v>
      </c>
      <c r="BX100" s="11" t="b">
        <f t="shared" ca="1" si="66"/>
        <v>0</v>
      </c>
      <c r="BY100" s="11" t="b">
        <f t="shared" ref="BY100:BY131" si="68">ISNUMBER(SEARCH("NLU",BV100))</f>
        <v>0</v>
      </c>
      <c r="BZ100" s="11" t="b">
        <f t="shared" ca="1" si="60"/>
        <v>0</v>
      </c>
      <c r="CA100" s="11" t="b">
        <f t="shared" ca="1" si="60"/>
        <v>0</v>
      </c>
      <c r="CB100" s="11" t="b">
        <f t="shared" ca="1" si="60"/>
        <v>0</v>
      </c>
      <c r="CC100" s="11" t="b">
        <f t="shared" ca="1" si="60"/>
        <v>0</v>
      </c>
      <c r="CD100" s="11" t="b">
        <f t="shared" ca="1" si="60"/>
        <v>0</v>
      </c>
      <c r="CE100" s="11" t="b">
        <f t="shared" ca="1" si="60"/>
        <v>0</v>
      </c>
      <c r="CF100" s="11" t="b">
        <f t="shared" ca="1" si="60"/>
        <v>0</v>
      </c>
      <c r="CG100" s="11" t="b">
        <f t="shared" ca="1" si="60"/>
        <v>0</v>
      </c>
      <c r="CH100" s="11" t="b">
        <f t="shared" ca="1" si="60"/>
        <v>0</v>
      </c>
      <c r="CI100" s="11" t="b">
        <f t="shared" ca="1" si="60"/>
        <v>0</v>
      </c>
      <c r="CJ100" s="11" t="b">
        <f t="shared" ca="1" si="60"/>
        <v>0</v>
      </c>
      <c r="CK100" s="11" t="b">
        <f t="shared" ca="1" si="60"/>
        <v>0</v>
      </c>
      <c r="CL100" s="11" t="b">
        <f t="shared" ca="1" si="60"/>
        <v>0</v>
      </c>
      <c r="CM100" s="11" t="b">
        <f t="shared" ca="1" si="60"/>
        <v>0</v>
      </c>
      <c r="CN100" s="11" t="b">
        <f t="shared" ref="CN100:CN131" ca="1" si="69">ISNUMBER(SEARCH($CN$2,BW100))</f>
        <v>0</v>
      </c>
      <c r="CO100" s="11" t="b">
        <f t="shared" ca="1" si="67"/>
        <v>0</v>
      </c>
      <c r="CP100" t="s">
        <v>514</v>
      </c>
    </row>
    <row r="101" spans="1:94">
      <c r="A101" t="s">
        <v>515</v>
      </c>
      <c r="B101" t="s">
        <v>516</v>
      </c>
      <c r="C101" t="s">
        <v>281</v>
      </c>
      <c r="D101" t="s">
        <v>70</v>
      </c>
      <c r="E101" t="s">
        <v>71</v>
      </c>
      <c r="F101" t="s">
        <v>56</v>
      </c>
      <c r="G101" t="s">
        <v>124</v>
      </c>
      <c r="H101" t="s">
        <v>125</v>
      </c>
      <c r="I101" t="str">
        <f t="shared" si="61"/>
        <v>United Kingdom</v>
      </c>
      <c r="J101" t="s">
        <v>59</v>
      </c>
      <c r="K101" t="s">
        <v>98</v>
      </c>
      <c r="L101">
        <v>4</v>
      </c>
      <c r="M101">
        <v>4</v>
      </c>
      <c r="N101">
        <v>5</v>
      </c>
      <c r="O101">
        <v>4</v>
      </c>
      <c r="P101">
        <v>5</v>
      </c>
      <c r="Q101">
        <v>5</v>
      </c>
      <c r="R101">
        <v>5</v>
      </c>
      <c r="S101">
        <v>1</v>
      </c>
      <c r="T101">
        <v>3</v>
      </c>
      <c r="V101">
        <v>6</v>
      </c>
      <c r="W101">
        <v>6</v>
      </c>
      <c r="X101">
        <v>5</v>
      </c>
      <c r="Y101">
        <v>6</v>
      </c>
      <c r="Z101">
        <v>5</v>
      </c>
      <c r="AA101">
        <v>6</v>
      </c>
      <c r="AB101">
        <v>5</v>
      </c>
      <c r="AC101">
        <v>1</v>
      </c>
      <c r="AD101">
        <v>5</v>
      </c>
      <c r="AE101" s="48">
        <f t="shared" si="49"/>
        <v>5.5</v>
      </c>
      <c r="AF101" s="35">
        <v>5</v>
      </c>
      <c r="AG101">
        <v>6</v>
      </c>
      <c r="AH101">
        <v>5</v>
      </c>
      <c r="AI101">
        <v>5</v>
      </c>
      <c r="AJ101">
        <v>6</v>
      </c>
      <c r="AK101">
        <v>5</v>
      </c>
      <c r="AL101">
        <v>5</v>
      </c>
      <c r="AM101">
        <v>5</v>
      </c>
      <c r="AN101" s="48">
        <f t="shared" si="47"/>
        <v>5.25</v>
      </c>
      <c r="AO101">
        <v>5</v>
      </c>
      <c r="AP101">
        <v>5</v>
      </c>
      <c r="AQ101">
        <v>5</v>
      </c>
      <c r="AR101">
        <v>5</v>
      </c>
      <c r="AS101">
        <v>5</v>
      </c>
      <c r="AT101">
        <v>6</v>
      </c>
      <c r="AU101" s="48">
        <f t="shared" si="48"/>
        <v>5</v>
      </c>
      <c r="AV101">
        <v>5</v>
      </c>
      <c r="AW101">
        <f t="shared" si="62"/>
        <v>5.25</v>
      </c>
      <c r="AX101">
        <f t="shared" si="63"/>
        <v>1</v>
      </c>
      <c r="AY101">
        <f t="shared" si="57"/>
        <v>5.5</v>
      </c>
      <c r="AZ101">
        <f t="shared" si="64"/>
        <v>1</v>
      </c>
      <c r="BA101" t="s">
        <v>61</v>
      </c>
      <c r="BB101" t="s">
        <v>110</v>
      </c>
      <c r="BC101" t="s">
        <v>111</v>
      </c>
      <c r="BD101">
        <v>1</v>
      </c>
      <c r="BF101">
        <f t="shared" si="65"/>
        <v>1</v>
      </c>
      <c r="BG101">
        <v>1</v>
      </c>
      <c r="BH101">
        <v>2</v>
      </c>
      <c r="BI101">
        <f t="shared" si="58"/>
        <v>1</v>
      </c>
      <c r="BJ101" t="s">
        <v>64</v>
      </c>
      <c r="BK101" t="s">
        <v>65</v>
      </c>
      <c r="BL101" s="1">
        <v>4.3749999999999995E-3</v>
      </c>
      <c r="BM101" t="s">
        <v>517</v>
      </c>
      <c r="BN101" s="5" t="s">
        <v>736</v>
      </c>
      <c r="BO101" s="5" t="s">
        <v>1153</v>
      </c>
      <c r="BP101" s="11" t="b">
        <f t="shared" ref="BP101:BU110" ca="1" si="70">ISNUMBER(SEARCH(BP$2,$BO101))</f>
        <v>0</v>
      </c>
      <c r="BQ101" s="11" t="b">
        <f t="shared" ca="1" si="70"/>
        <v>0</v>
      </c>
      <c r="BR101" s="11" t="b">
        <f t="shared" ca="1" si="70"/>
        <v>0</v>
      </c>
      <c r="BS101" s="11" t="b">
        <f t="shared" ca="1" si="70"/>
        <v>0</v>
      </c>
      <c r="BT101" s="11" t="b">
        <f t="shared" ca="1" si="70"/>
        <v>0</v>
      </c>
      <c r="BU101" s="11" t="b">
        <f t="shared" ca="1" si="70"/>
        <v>0</v>
      </c>
      <c r="BV101" s="5" t="s">
        <v>1056</v>
      </c>
      <c r="BX101" s="11" t="b">
        <f t="shared" ca="1" si="66"/>
        <v>1</v>
      </c>
      <c r="BY101" s="11" t="b">
        <f t="shared" si="68"/>
        <v>1</v>
      </c>
      <c r="BZ101" s="11" t="b">
        <f t="shared" ref="BZ101:CM110" ca="1" si="71">ISNUMBER(SEARCH(BZ$2,$BV101))</f>
        <v>0</v>
      </c>
      <c r="CA101" s="11" t="b">
        <f t="shared" ca="1" si="71"/>
        <v>0</v>
      </c>
      <c r="CB101" s="11" t="b">
        <f t="shared" ca="1" si="71"/>
        <v>0</v>
      </c>
      <c r="CC101" s="11" t="b">
        <f t="shared" ca="1" si="71"/>
        <v>0</v>
      </c>
      <c r="CD101" s="11" t="b">
        <f t="shared" ca="1" si="71"/>
        <v>0</v>
      </c>
      <c r="CE101" s="11" t="b">
        <f t="shared" ca="1" si="71"/>
        <v>0</v>
      </c>
      <c r="CF101" s="11" t="b">
        <f t="shared" ca="1" si="71"/>
        <v>0</v>
      </c>
      <c r="CG101" s="11" t="b">
        <f t="shared" ca="1" si="71"/>
        <v>0</v>
      </c>
      <c r="CH101" s="11" t="b">
        <f t="shared" ca="1" si="71"/>
        <v>0</v>
      </c>
      <c r="CI101" s="11" t="b">
        <f t="shared" ca="1" si="71"/>
        <v>0</v>
      </c>
      <c r="CJ101" s="11" t="b">
        <f t="shared" ca="1" si="71"/>
        <v>0</v>
      </c>
      <c r="CK101" s="11" t="b">
        <f t="shared" ca="1" si="71"/>
        <v>0</v>
      </c>
      <c r="CL101" s="11" t="b">
        <f t="shared" ca="1" si="71"/>
        <v>0</v>
      </c>
      <c r="CM101" s="11" t="b">
        <f t="shared" ca="1" si="71"/>
        <v>0</v>
      </c>
      <c r="CN101" s="11" t="b">
        <f t="shared" ca="1" si="69"/>
        <v>0</v>
      </c>
      <c r="CO101" s="11" t="b">
        <f t="shared" ca="1" si="67"/>
        <v>0</v>
      </c>
      <c r="CP101" t="s">
        <v>518</v>
      </c>
    </row>
    <row r="102" spans="1:94">
      <c r="A102" t="s">
        <v>519</v>
      </c>
      <c r="B102" t="s">
        <v>520</v>
      </c>
      <c r="C102" t="s">
        <v>281</v>
      </c>
      <c r="D102" t="s">
        <v>70</v>
      </c>
      <c r="E102" t="s">
        <v>71</v>
      </c>
      <c r="F102" t="s">
        <v>56</v>
      </c>
      <c r="G102" t="s">
        <v>96</v>
      </c>
      <c r="H102" t="s">
        <v>521</v>
      </c>
      <c r="I102" t="str">
        <f t="shared" si="61"/>
        <v>Winshester</v>
      </c>
      <c r="J102" t="s">
        <v>59</v>
      </c>
      <c r="K102" t="s">
        <v>98</v>
      </c>
      <c r="L102">
        <v>5</v>
      </c>
      <c r="M102">
        <v>3</v>
      </c>
      <c r="N102">
        <v>4</v>
      </c>
      <c r="O102">
        <v>4</v>
      </c>
      <c r="P102">
        <v>3</v>
      </c>
      <c r="Q102">
        <v>5</v>
      </c>
      <c r="R102">
        <v>0</v>
      </c>
      <c r="S102">
        <v>1</v>
      </c>
      <c r="T102">
        <v>2</v>
      </c>
      <c r="V102">
        <v>5</v>
      </c>
      <c r="W102">
        <v>2</v>
      </c>
      <c r="X102">
        <v>5</v>
      </c>
      <c r="Y102">
        <v>5</v>
      </c>
      <c r="Z102">
        <v>5</v>
      </c>
      <c r="AA102">
        <v>6</v>
      </c>
      <c r="AB102">
        <v>5</v>
      </c>
      <c r="AC102">
        <v>1</v>
      </c>
      <c r="AD102">
        <v>5</v>
      </c>
      <c r="AE102" s="48">
        <f t="shared" si="49"/>
        <v>4.75</v>
      </c>
      <c r="AF102" s="35">
        <v>3</v>
      </c>
      <c r="AG102">
        <v>1</v>
      </c>
      <c r="AH102">
        <v>3</v>
      </c>
      <c r="AI102">
        <v>3</v>
      </c>
      <c r="AJ102">
        <v>4</v>
      </c>
      <c r="AK102">
        <v>3</v>
      </c>
      <c r="AL102">
        <v>4</v>
      </c>
      <c r="AM102">
        <v>5</v>
      </c>
      <c r="AN102" s="48">
        <f t="shared" si="47"/>
        <v>3.25</v>
      </c>
      <c r="AO102">
        <v>3</v>
      </c>
      <c r="AP102">
        <v>4</v>
      </c>
      <c r="AQ102">
        <v>4</v>
      </c>
      <c r="AR102">
        <v>4</v>
      </c>
      <c r="AS102">
        <v>4</v>
      </c>
      <c r="AT102">
        <v>6</v>
      </c>
      <c r="AU102" s="48">
        <f t="shared" si="48"/>
        <v>3.8</v>
      </c>
      <c r="AV102">
        <v>6</v>
      </c>
      <c r="AW102">
        <f t="shared" si="62"/>
        <v>3.25</v>
      </c>
      <c r="AX102">
        <f t="shared" si="63"/>
        <v>1</v>
      </c>
      <c r="AY102">
        <f t="shared" si="57"/>
        <v>4.75</v>
      </c>
      <c r="AZ102">
        <f t="shared" si="64"/>
        <v>1</v>
      </c>
      <c r="BA102" t="s">
        <v>86</v>
      </c>
      <c r="BB102" t="s">
        <v>522</v>
      </c>
      <c r="BC102" t="s">
        <v>523</v>
      </c>
      <c r="BD102">
        <v>1</v>
      </c>
      <c r="BF102">
        <f t="shared" si="65"/>
        <v>1</v>
      </c>
      <c r="BG102">
        <v>1</v>
      </c>
      <c r="BH102">
        <v>2</v>
      </c>
      <c r="BI102">
        <f t="shared" si="58"/>
        <v>1</v>
      </c>
      <c r="BJ102" t="s">
        <v>524</v>
      </c>
      <c r="BK102" t="s">
        <v>157</v>
      </c>
      <c r="BL102" s="1">
        <v>3.5532407407407405E-3</v>
      </c>
      <c r="BN102" s="5" t="s">
        <v>1041</v>
      </c>
      <c r="BP102" s="11" t="b">
        <f t="shared" ca="1" si="70"/>
        <v>0</v>
      </c>
      <c r="BQ102" s="11" t="b">
        <f t="shared" ca="1" si="70"/>
        <v>0</v>
      </c>
      <c r="BR102" s="11" t="b">
        <f t="shared" ca="1" si="70"/>
        <v>0</v>
      </c>
      <c r="BS102" s="11" t="b">
        <f t="shared" ca="1" si="70"/>
        <v>0</v>
      </c>
      <c r="BT102" s="11" t="b">
        <f t="shared" ca="1" si="70"/>
        <v>0</v>
      </c>
      <c r="BU102" s="11" t="b">
        <f t="shared" ca="1" si="70"/>
        <v>0</v>
      </c>
      <c r="BX102" s="11" t="b">
        <f t="shared" ca="1" si="66"/>
        <v>0</v>
      </c>
      <c r="BY102" s="11" t="b">
        <f t="shared" si="68"/>
        <v>0</v>
      </c>
      <c r="BZ102" s="11" t="b">
        <f t="shared" ca="1" si="71"/>
        <v>0</v>
      </c>
      <c r="CA102" s="11" t="b">
        <f t="shared" ca="1" si="71"/>
        <v>0</v>
      </c>
      <c r="CB102" s="11" t="b">
        <f t="shared" ca="1" si="71"/>
        <v>0</v>
      </c>
      <c r="CC102" s="11" t="b">
        <f t="shared" ca="1" si="71"/>
        <v>0</v>
      </c>
      <c r="CD102" s="11" t="b">
        <f t="shared" ca="1" si="71"/>
        <v>0</v>
      </c>
      <c r="CE102" s="11" t="b">
        <f t="shared" ca="1" si="71"/>
        <v>0</v>
      </c>
      <c r="CF102" s="11" t="b">
        <f t="shared" ca="1" si="71"/>
        <v>0</v>
      </c>
      <c r="CG102" s="11" t="b">
        <f t="shared" ca="1" si="71"/>
        <v>0</v>
      </c>
      <c r="CH102" s="11" t="b">
        <f t="shared" ca="1" si="71"/>
        <v>0</v>
      </c>
      <c r="CI102" s="11" t="b">
        <f t="shared" ca="1" si="71"/>
        <v>0</v>
      </c>
      <c r="CJ102" s="11" t="b">
        <f t="shared" ca="1" si="71"/>
        <v>0</v>
      </c>
      <c r="CK102" s="11" t="b">
        <f t="shared" ca="1" si="71"/>
        <v>0</v>
      </c>
      <c r="CL102" s="11" t="b">
        <f t="shared" ca="1" si="71"/>
        <v>0</v>
      </c>
      <c r="CM102" s="11" t="b">
        <f t="shared" ca="1" si="71"/>
        <v>0</v>
      </c>
      <c r="CN102" s="11" t="b">
        <f t="shared" ca="1" si="69"/>
        <v>0</v>
      </c>
      <c r="CO102" s="11" t="b">
        <f t="shared" ca="1" si="67"/>
        <v>0</v>
      </c>
    </row>
    <row r="103" spans="1:94">
      <c r="A103" t="s">
        <v>547</v>
      </c>
      <c r="B103" t="s">
        <v>548</v>
      </c>
      <c r="C103" t="s">
        <v>281</v>
      </c>
      <c r="D103" t="s">
        <v>81</v>
      </c>
      <c r="E103" t="s">
        <v>144</v>
      </c>
      <c r="F103" t="s">
        <v>83</v>
      </c>
      <c r="G103" t="s">
        <v>96</v>
      </c>
      <c r="H103" t="s">
        <v>109</v>
      </c>
      <c r="I103" t="str">
        <f t="shared" si="61"/>
        <v>UK</v>
      </c>
      <c r="J103" t="s">
        <v>74</v>
      </c>
      <c r="K103" t="s">
        <v>98</v>
      </c>
      <c r="L103">
        <v>4</v>
      </c>
      <c r="M103">
        <v>3</v>
      </c>
      <c r="N103">
        <v>5</v>
      </c>
      <c r="O103">
        <v>2</v>
      </c>
      <c r="P103">
        <v>5</v>
      </c>
      <c r="Q103">
        <v>4</v>
      </c>
      <c r="R103">
        <v>4</v>
      </c>
      <c r="S103">
        <v>1</v>
      </c>
      <c r="T103">
        <v>2</v>
      </c>
      <c r="V103">
        <v>5</v>
      </c>
      <c r="W103">
        <v>5</v>
      </c>
      <c r="X103">
        <v>4</v>
      </c>
      <c r="Y103">
        <v>6</v>
      </c>
      <c r="Z103">
        <v>5</v>
      </c>
      <c r="AA103">
        <v>6</v>
      </c>
      <c r="AB103">
        <v>4</v>
      </c>
      <c r="AC103">
        <v>0</v>
      </c>
      <c r="AD103">
        <v>6</v>
      </c>
      <c r="AE103" s="48">
        <f t="shared" si="49"/>
        <v>5.125</v>
      </c>
      <c r="AF103" s="35">
        <v>5</v>
      </c>
      <c r="AG103">
        <v>4</v>
      </c>
      <c r="AH103">
        <v>4</v>
      </c>
      <c r="AI103">
        <v>4</v>
      </c>
      <c r="AJ103">
        <v>6</v>
      </c>
      <c r="AK103">
        <v>6</v>
      </c>
      <c r="AL103">
        <v>6</v>
      </c>
      <c r="AM103">
        <v>5</v>
      </c>
      <c r="AN103" s="48">
        <f t="shared" si="47"/>
        <v>5</v>
      </c>
      <c r="AO103">
        <v>3</v>
      </c>
      <c r="AP103">
        <v>4</v>
      </c>
      <c r="AQ103">
        <v>4</v>
      </c>
      <c r="AR103">
        <v>3</v>
      </c>
      <c r="AS103">
        <v>4</v>
      </c>
      <c r="AT103">
        <v>6</v>
      </c>
      <c r="AU103" s="48">
        <f t="shared" si="48"/>
        <v>3.6</v>
      </c>
      <c r="AV103">
        <v>6</v>
      </c>
      <c r="AW103">
        <f t="shared" si="62"/>
        <v>5</v>
      </c>
      <c r="AX103">
        <f t="shared" si="63"/>
        <v>1</v>
      </c>
      <c r="AY103">
        <f t="shared" si="57"/>
        <v>5.125</v>
      </c>
      <c r="AZ103">
        <f t="shared" si="64"/>
        <v>1</v>
      </c>
      <c r="BA103" t="s">
        <v>86</v>
      </c>
      <c r="BB103" t="s">
        <v>392</v>
      </c>
      <c r="BC103" t="s">
        <v>393</v>
      </c>
      <c r="BD103">
        <v>3</v>
      </c>
      <c r="BF103">
        <f t="shared" si="65"/>
        <v>3</v>
      </c>
      <c r="BG103">
        <v>1</v>
      </c>
      <c r="BH103">
        <v>3</v>
      </c>
      <c r="BI103">
        <f t="shared" si="58"/>
        <v>1</v>
      </c>
      <c r="BJ103" t="s">
        <v>106</v>
      </c>
      <c r="BK103" t="s">
        <v>90</v>
      </c>
      <c r="BL103" s="1">
        <v>2.6620370370370374E-3</v>
      </c>
      <c r="BM103" t="s">
        <v>549</v>
      </c>
      <c r="BN103" s="5" t="s">
        <v>736</v>
      </c>
      <c r="BO103" s="5" t="s">
        <v>1144</v>
      </c>
      <c r="BP103" s="11" t="b">
        <f t="shared" ca="1" si="70"/>
        <v>1</v>
      </c>
      <c r="BQ103" s="11" t="b">
        <f t="shared" ca="1" si="70"/>
        <v>0</v>
      </c>
      <c r="BR103" s="11" t="b">
        <f t="shared" ca="1" si="70"/>
        <v>0</v>
      </c>
      <c r="BS103" s="11" t="b">
        <f t="shared" ca="1" si="70"/>
        <v>0</v>
      </c>
      <c r="BT103" s="11" t="b">
        <f t="shared" ca="1" si="70"/>
        <v>0</v>
      </c>
      <c r="BU103" s="11" t="b">
        <f t="shared" ca="1" si="70"/>
        <v>0</v>
      </c>
      <c r="BX103" s="11" t="b">
        <f t="shared" ca="1" si="66"/>
        <v>0</v>
      </c>
      <c r="BY103" s="11" t="b">
        <f t="shared" si="68"/>
        <v>0</v>
      </c>
      <c r="BZ103" s="11" t="b">
        <f t="shared" ca="1" si="71"/>
        <v>0</v>
      </c>
      <c r="CA103" s="11" t="b">
        <f t="shared" ca="1" si="71"/>
        <v>0</v>
      </c>
      <c r="CB103" s="11" t="b">
        <f t="shared" ca="1" si="71"/>
        <v>0</v>
      </c>
      <c r="CC103" s="11" t="b">
        <f t="shared" ca="1" si="71"/>
        <v>0</v>
      </c>
      <c r="CD103" s="11" t="b">
        <f t="shared" ca="1" si="71"/>
        <v>0</v>
      </c>
      <c r="CE103" s="11" t="b">
        <f t="shared" ca="1" si="71"/>
        <v>0</v>
      </c>
      <c r="CF103" s="11" t="b">
        <f t="shared" ca="1" si="71"/>
        <v>0</v>
      </c>
      <c r="CG103" s="11" t="b">
        <f t="shared" ca="1" si="71"/>
        <v>0</v>
      </c>
      <c r="CH103" s="11" t="b">
        <f t="shared" ca="1" si="71"/>
        <v>0</v>
      </c>
      <c r="CI103" s="11" t="b">
        <f t="shared" ca="1" si="71"/>
        <v>0</v>
      </c>
      <c r="CJ103" s="11" t="b">
        <f t="shared" ca="1" si="71"/>
        <v>0</v>
      </c>
      <c r="CK103" s="11" t="b">
        <f t="shared" ca="1" si="71"/>
        <v>0</v>
      </c>
      <c r="CL103" s="11" t="b">
        <f t="shared" ca="1" si="71"/>
        <v>0</v>
      </c>
      <c r="CM103" s="11" t="b">
        <f t="shared" ca="1" si="71"/>
        <v>0</v>
      </c>
      <c r="CN103" s="11" t="b">
        <f t="shared" ca="1" si="69"/>
        <v>0</v>
      </c>
      <c r="CO103" s="11" t="b">
        <f t="shared" ca="1" si="67"/>
        <v>0</v>
      </c>
      <c r="CP103" t="s">
        <v>169</v>
      </c>
    </row>
    <row r="104" spans="1:94">
      <c r="A104" t="s">
        <v>550</v>
      </c>
      <c r="B104" t="s">
        <v>551</v>
      </c>
      <c r="C104" t="s">
        <v>281</v>
      </c>
      <c r="D104" t="s">
        <v>70</v>
      </c>
      <c r="E104" t="s">
        <v>71</v>
      </c>
      <c r="F104" t="s">
        <v>116</v>
      </c>
      <c r="G104" t="s">
        <v>96</v>
      </c>
      <c r="H104" t="s">
        <v>84</v>
      </c>
      <c r="I104" t="str">
        <f t="shared" si="61"/>
        <v>United States</v>
      </c>
      <c r="J104" t="s">
        <v>74</v>
      </c>
      <c r="K104" t="s">
        <v>60</v>
      </c>
      <c r="L104">
        <v>3</v>
      </c>
      <c r="M104">
        <v>1</v>
      </c>
      <c r="N104">
        <v>3</v>
      </c>
      <c r="O104">
        <v>2</v>
      </c>
      <c r="P104">
        <v>4</v>
      </c>
      <c r="Q104">
        <v>4</v>
      </c>
      <c r="R104">
        <v>3</v>
      </c>
      <c r="S104">
        <v>1</v>
      </c>
      <c r="T104">
        <v>3</v>
      </c>
      <c r="V104">
        <v>2</v>
      </c>
      <c r="W104">
        <v>3</v>
      </c>
      <c r="X104">
        <v>2</v>
      </c>
      <c r="Y104">
        <v>5</v>
      </c>
      <c r="Z104">
        <v>5</v>
      </c>
      <c r="AA104">
        <v>5</v>
      </c>
      <c r="AB104">
        <v>3</v>
      </c>
      <c r="AC104">
        <v>4</v>
      </c>
      <c r="AD104">
        <v>2</v>
      </c>
      <c r="AE104" s="48">
        <f t="shared" si="49"/>
        <v>3.375</v>
      </c>
      <c r="AF104" s="35">
        <v>6</v>
      </c>
      <c r="AG104">
        <v>4</v>
      </c>
      <c r="AH104">
        <v>3</v>
      </c>
      <c r="AI104">
        <v>4</v>
      </c>
      <c r="AJ104">
        <v>5</v>
      </c>
      <c r="AK104">
        <v>5</v>
      </c>
      <c r="AL104">
        <v>5</v>
      </c>
      <c r="AM104">
        <v>6</v>
      </c>
      <c r="AN104" s="48">
        <f t="shared" si="47"/>
        <v>4.75</v>
      </c>
      <c r="AO104">
        <v>5</v>
      </c>
      <c r="AP104">
        <v>4</v>
      </c>
      <c r="AQ104">
        <v>4</v>
      </c>
      <c r="AR104">
        <v>4</v>
      </c>
      <c r="AS104">
        <v>4</v>
      </c>
      <c r="AT104">
        <v>6</v>
      </c>
      <c r="AU104" s="48">
        <f t="shared" si="48"/>
        <v>4.2</v>
      </c>
      <c r="AV104">
        <v>6</v>
      </c>
      <c r="AW104">
        <f t="shared" si="62"/>
        <v>4.75</v>
      </c>
      <c r="AX104">
        <f t="shared" si="63"/>
        <v>1</v>
      </c>
      <c r="AY104">
        <f t="shared" si="57"/>
        <v>3.375</v>
      </c>
      <c r="AZ104">
        <f t="shared" si="64"/>
        <v>1</v>
      </c>
      <c r="BA104" t="s">
        <v>297</v>
      </c>
      <c r="BB104" t="s">
        <v>552</v>
      </c>
      <c r="BC104" t="s">
        <v>412</v>
      </c>
      <c r="BD104">
        <v>1</v>
      </c>
      <c r="BF104">
        <f t="shared" si="65"/>
        <v>1</v>
      </c>
      <c r="BG104">
        <v>1</v>
      </c>
      <c r="BH104">
        <v>1</v>
      </c>
      <c r="BI104">
        <f t="shared" si="58"/>
        <v>0</v>
      </c>
      <c r="BJ104" t="s">
        <v>553</v>
      </c>
      <c r="BK104" t="s">
        <v>301</v>
      </c>
      <c r="BL104" s="1">
        <v>4.1319444444444442E-3</v>
      </c>
      <c r="BN104" s="5" t="s">
        <v>1041</v>
      </c>
      <c r="BP104" s="11" t="b">
        <f t="shared" ca="1" si="70"/>
        <v>0</v>
      </c>
      <c r="BQ104" s="11" t="b">
        <f t="shared" ca="1" si="70"/>
        <v>0</v>
      </c>
      <c r="BR104" s="11" t="b">
        <f t="shared" ca="1" si="70"/>
        <v>0</v>
      </c>
      <c r="BS104" s="11" t="b">
        <f t="shared" ca="1" si="70"/>
        <v>0</v>
      </c>
      <c r="BT104" s="11" t="b">
        <f t="shared" ca="1" si="70"/>
        <v>0</v>
      </c>
      <c r="BU104" s="11" t="b">
        <f t="shared" ca="1" si="70"/>
        <v>0</v>
      </c>
      <c r="BX104" s="11" t="b">
        <f t="shared" ca="1" si="66"/>
        <v>0</v>
      </c>
      <c r="BY104" s="11" t="b">
        <f t="shared" si="68"/>
        <v>0</v>
      </c>
      <c r="BZ104" s="11" t="b">
        <f t="shared" ca="1" si="71"/>
        <v>0</v>
      </c>
      <c r="CA104" s="11" t="b">
        <f t="shared" ca="1" si="71"/>
        <v>0</v>
      </c>
      <c r="CB104" s="11" t="b">
        <f t="shared" ca="1" si="71"/>
        <v>0</v>
      </c>
      <c r="CC104" s="11" t="b">
        <f t="shared" ca="1" si="71"/>
        <v>0</v>
      </c>
      <c r="CD104" s="11" t="b">
        <f t="shared" ca="1" si="71"/>
        <v>0</v>
      </c>
      <c r="CE104" s="11" t="b">
        <f t="shared" ca="1" si="71"/>
        <v>0</v>
      </c>
      <c r="CF104" s="11" t="b">
        <f t="shared" ca="1" si="71"/>
        <v>0</v>
      </c>
      <c r="CG104" s="11" t="b">
        <f t="shared" ca="1" si="71"/>
        <v>0</v>
      </c>
      <c r="CH104" s="11" t="b">
        <f t="shared" ca="1" si="71"/>
        <v>0</v>
      </c>
      <c r="CI104" s="11" t="b">
        <f t="shared" ca="1" si="71"/>
        <v>0</v>
      </c>
      <c r="CJ104" s="11" t="b">
        <f t="shared" ca="1" si="71"/>
        <v>0</v>
      </c>
      <c r="CK104" s="11" t="b">
        <f t="shared" ca="1" si="71"/>
        <v>0</v>
      </c>
      <c r="CL104" s="11" t="b">
        <f t="shared" ca="1" si="71"/>
        <v>0</v>
      </c>
      <c r="CM104" s="11" t="b">
        <f t="shared" ca="1" si="71"/>
        <v>0</v>
      </c>
      <c r="CN104" s="11" t="b">
        <f t="shared" ca="1" si="69"/>
        <v>0</v>
      </c>
      <c r="CO104" s="11" t="b">
        <f t="shared" ca="1" si="67"/>
        <v>0</v>
      </c>
    </row>
    <row r="105" spans="1:94">
      <c r="A105" t="s">
        <v>554</v>
      </c>
      <c r="B105" t="s">
        <v>555</v>
      </c>
      <c r="C105" t="s">
        <v>281</v>
      </c>
      <c r="D105" t="s">
        <v>70</v>
      </c>
      <c r="E105" t="s">
        <v>71</v>
      </c>
      <c r="F105" t="s">
        <v>56</v>
      </c>
      <c r="G105" t="s">
        <v>96</v>
      </c>
      <c r="H105" t="s">
        <v>125</v>
      </c>
      <c r="I105" t="str">
        <f t="shared" si="61"/>
        <v>United Kingdom</v>
      </c>
      <c r="J105" t="s">
        <v>59</v>
      </c>
      <c r="K105" t="s">
        <v>98</v>
      </c>
      <c r="L105">
        <v>4</v>
      </c>
      <c r="M105">
        <v>4</v>
      </c>
      <c r="N105">
        <v>4</v>
      </c>
      <c r="O105">
        <v>3</v>
      </c>
      <c r="P105">
        <v>5</v>
      </c>
      <c r="Q105">
        <v>5</v>
      </c>
      <c r="R105">
        <v>6</v>
      </c>
      <c r="S105">
        <v>1</v>
      </c>
      <c r="T105">
        <v>2</v>
      </c>
      <c r="V105">
        <v>2</v>
      </c>
      <c r="W105">
        <v>1</v>
      </c>
      <c r="X105">
        <v>1</v>
      </c>
      <c r="Y105">
        <v>4</v>
      </c>
      <c r="Z105">
        <v>4</v>
      </c>
      <c r="AA105">
        <v>4</v>
      </c>
      <c r="AB105">
        <v>0</v>
      </c>
      <c r="AC105">
        <v>6</v>
      </c>
      <c r="AD105">
        <v>0</v>
      </c>
      <c r="AE105" s="48">
        <f t="shared" si="49"/>
        <v>2</v>
      </c>
      <c r="AF105" s="35">
        <v>4</v>
      </c>
      <c r="AG105">
        <v>4</v>
      </c>
      <c r="AH105">
        <v>4</v>
      </c>
      <c r="AI105">
        <v>4</v>
      </c>
      <c r="AJ105">
        <v>4</v>
      </c>
      <c r="AK105">
        <v>4</v>
      </c>
      <c r="AL105">
        <v>4</v>
      </c>
      <c r="AM105">
        <v>4</v>
      </c>
      <c r="AN105" s="48">
        <f t="shared" si="47"/>
        <v>4</v>
      </c>
      <c r="AO105">
        <v>3</v>
      </c>
      <c r="AP105">
        <v>4</v>
      </c>
      <c r="AQ105">
        <v>4</v>
      </c>
      <c r="AR105">
        <v>3</v>
      </c>
      <c r="AS105">
        <v>3</v>
      </c>
      <c r="AT105">
        <v>6</v>
      </c>
      <c r="AU105" s="48">
        <f t="shared" si="48"/>
        <v>3.4</v>
      </c>
      <c r="AV105">
        <v>4</v>
      </c>
      <c r="AW105">
        <f t="shared" si="62"/>
        <v>4</v>
      </c>
      <c r="AX105">
        <f t="shared" si="63"/>
        <v>1</v>
      </c>
      <c r="AY105">
        <f t="shared" si="57"/>
        <v>2</v>
      </c>
      <c r="AZ105">
        <f t="shared" si="64"/>
        <v>0</v>
      </c>
      <c r="BA105" t="s">
        <v>86</v>
      </c>
      <c r="BB105" t="s">
        <v>556</v>
      </c>
      <c r="BC105" t="s">
        <v>557</v>
      </c>
      <c r="BD105">
        <v>0</v>
      </c>
      <c r="BE105">
        <v>1</v>
      </c>
      <c r="BF105">
        <f t="shared" si="65"/>
        <v>1</v>
      </c>
      <c r="BG105">
        <v>1</v>
      </c>
      <c r="BH105">
        <v>2</v>
      </c>
      <c r="BI105">
        <f t="shared" si="58"/>
        <v>1</v>
      </c>
      <c r="BJ105" t="s">
        <v>106</v>
      </c>
      <c r="BK105" t="s">
        <v>90</v>
      </c>
      <c r="BL105" s="1">
        <v>7.0254629629629634E-3</v>
      </c>
      <c r="BM105" t="s">
        <v>558</v>
      </c>
      <c r="BN105" s="5" t="s">
        <v>1042</v>
      </c>
      <c r="BP105" s="11" t="b">
        <f t="shared" ca="1" si="70"/>
        <v>0</v>
      </c>
      <c r="BQ105" s="11" t="b">
        <f t="shared" ca="1" si="70"/>
        <v>0</v>
      </c>
      <c r="BR105" s="11" t="b">
        <f t="shared" ca="1" si="70"/>
        <v>0</v>
      </c>
      <c r="BS105" s="11" t="b">
        <f t="shared" ca="1" si="70"/>
        <v>0</v>
      </c>
      <c r="BT105" s="11" t="b">
        <f t="shared" ca="1" si="70"/>
        <v>0</v>
      </c>
      <c r="BU105" s="11" t="b">
        <f t="shared" ca="1" si="70"/>
        <v>0</v>
      </c>
      <c r="BV105" s="5" t="s">
        <v>1065</v>
      </c>
      <c r="BX105" s="11" t="b">
        <f t="shared" ca="1" si="66"/>
        <v>0</v>
      </c>
      <c r="BY105" s="11" t="b">
        <f t="shared" si="68"/>
        <v>0</v>
      </c>
      <c r="BZ105" s="11" t="b">
        <f t="shared" ca="1" si="71"/>
        <v>0</v>
      </c>
      <c r="CA105" s="11" t="b">
        <f t="shared" ca="1" si="71"/>
        <v>0</v>
      </c>
      <c r="CB105" s="11" t="b">
        <f t="shared" ca="1" si="71"/>
        <v>0</v>
      </c>
      <c r="CC105" s="11" t="b">
        <f t="shared" ca="1" si="71"/>
        <v>0</v>
      </c>
      <c r="CD105" s="11" t="b">
        <f t="shared" ca="1" si="71"/>
        <v>0</v>
      </c>
      <c r="CE105" s="11" t="b">
        <f t="shared" ca="1" si="71"/>
        <v>0</v>
      </c>
      <c r="CF105" s="11" t="b">
        <f t="shared" ca="1" si="71"/>
        <v>0</v>
      </c>
      <c r="CG105" s="11" t="b">
        <f t="shared" ca="1" si="71"/>
        <v>0</v>
      </c>
      <c r="CH105" s="11" t="b">
        <f t="shared" ca="1" si="71"/>
        <v>0</v>
      </c>
      <c r="CI105" s="11" t="b">
        <f t="shared" ca="1" si="71"/>
        <v>0</v>
      </c>
      <c r="CJ105" s="11" t="b">
        <f t="shared" ca="1" si="71"/>
        <v>0</v>
      </c>
      <c r="CK105" s="11" t="b">
        <f t="shared" ca="1" si="71"/>
        <v>0</v>
      </c>
      <c r="CL105" s="11" t="b">
        <f t="shared" ca="1" si="71"/>
        <v>0</v>
      </c>
      <c r="CM105" s="11" t="b">
        <f t="shared" ca="1" si="71"/>
        <v>1</v>
      </c>
      <c r="CN105" s="11" t="b">
        <f t="shared" ca="1" si="69"/>
        <v>0</v>
      </c>
      <c r="CO105" s="11" t="b">
        <f t="shared" ca="1" si="67"/>
        <v>0</v>
      </c>
      <c r="CP105" t="s">
        <v>559</v>
      </c>
    </row>
    <row r="106" spans="1:94">
      <c r="A106" t="s">
        <v>566</v>
      </c>
      <c r="B106" t="s">
        <v>567</v>
      </c>
      <c r="C106" t="s">
        <v>562</v>
      </c>
      <c r="D106" t="s">
        <v>70</v>
      </c>
      <c r="E106" t="s">
        <v>71</v>
      </c>
      <c r="F106" t="s">
        <v>56</v>
      </c>
      <c r="G106" t="s">
        <v>96</v>
      </c>
      <c r="H106" t="s">
        <v>97</v>
      </c>
      <c r="I106" t="str">
        <f t="shared" si="61"/>
        <v>uk</v>
      </c>
      <c r="J106" t="s">
        <v>74</v>
      </c>
      <c r="K106" t="s">
        <v>98</v>
      </c>
      <c r="L106">
        <v>3</v>
      </c>
      <c r="M106">
        <v>4</v>
      </c>
      <c r="N106">
        <v>3</v>
      </c>
      <c r="O106">
        <v>4</v>
      </c>
      <c r="P106">
        <v>6</v>
      </c>
      <c r="Q106">
        <v>2</v>
      </c>
      <c r="R106">
        <v>2</v>
      </c>
      <c r="S106">
        <v>1</v>
      </c>
      <c r="T106">
        <v>2</v>
      </c>
      <c r="V106">
        <v>6</v>
      </c>
      <c r="W106">
        <v>6</v>
      </c>
      <c r="X106">
        <v>6</v>
      </c>
      <c r="Y106">
        <v>6</v>
      </c>
      <c r="Z106">
        <v>6</v>
      </c>
      <c r="AA106">
        <v>6</v>
      </c>
      <c r="AB106">
        <v>6</v>
      </c>
      <c r="AC106">
        <v>0</v>
      </c>
      <c r="AD106">
        <v>6</v>
      </c>
      <c r="AE106" s="48">
        <f t="shared" si="49"/>
        <v>6</v>
      </c>
      <c r="AF106" s="35">
        <v>3</v>
      </c>
      <c r="AG106">
        <v>5</v>
      </c>
      <c r="AH106">
        <v>4</v>
      </c>
      <c r="AI106">
        <v>3</v>
      </c>
      <c r="AJ106">
        <v>6</v>
      </c>
      <c r="AK106">
        <v>6</v>
      </c>
      <c r="AL106">
        <v>6</v>
      </c>
      <c r="AM106">
        <v>4</v>
      </c>
      <c r="AN106" s="48">
        <f t="shared" si="47"/>
        <v>4.625</v>
      </c>
      <c r="AO106">
        <v>6</v>
      </c>
      <c r="AP106">
        <v>5</v>
      </c>
      <c r="AQ106">
        <v>6</v>
      </c>
      <c r="AR106">
        <v>2</v>
      </c>
      <c r="AS106">
        <v>5</v>
      </c>
      <c r="AT106">
        <v>6</v>
      </c>
      <c r="AU106" s="48">
        <f t="shared" si="48"/>
        <v>4.8</v>
      </c>
      <c r="AV106">
        <v>6</v>
      </c>
      <c r="AW106">
        <f t="shared" si="62"/>
        <v>4.625</v>
      </c>
      <c r="AX106">
        <f t="shared" si="63"/>
        <v>1</v>
      </c>
      <c r="AY106">
        <f t="shared" si="57"/>
        <v>6</v>
      </c>
      <c r="AZ106">
        <f t="shared" si="64"/>
        <v>1</v>
      </c>
      <c r="BA106" t="s">
        <v>297</v>
      </c>
      <c r="BB106" t="s">
        <v>335</v>
      </c>
      <c r="BC106" t="s">
        <v>336</v>
      </c>
      <c r="BD106">
        <v>1</v>
      </c>
      <c r="BF106">
        <f t="shared" si="65"/>
        <v>1</v>
      </c>
      <c r="BG106">
        <v>1</v>
      </c>
      <c r="BH106">
        <v>4</v>
      </c>
      <c r="BI106">
        <f t="shared" si="58"/>
        <v>1</v>
      </c>
      <c r="BJ106" t="s">
        <v>545</v>
      </c>
      <c r="BK106" t="s">
        <v>301</v>
      </c>
      <c r="BL106" s="1">
        <v>1.2812499999999999E-2</v>
      </c>
      <c r="BM106" t="s">
        <v>568</v>
      </c>
      <c r="BN106" s="5" t="s">
        <v>736</v>
      </c>
      <c r="BO106" s="5" t="s">
        <v>1146</v>
      </c>
      <c r="BP106" s="11" t="b">
        <f t="shared" ca="1" si="70"/>
        <v>0</v>
      </c>
      <c r="BQ106" s="11" t="b">
        <f t="shared" ca="1" si="70"/>
        <v>0</v>
      </c>
      <c r="BR106" s="11" t="b">
        <f t="shared" ca="1" si="70"/>
        <v>0</v>
      </c>
      <c r="BS106" s="11" t="b">
        <f t="shared" ca="1" si="70"/>
        <v>0</v>
      </c>
      <c r="BT106" s="11" t="b">
        <f t="shared" ca="1" si="70"/>
        <v>0</v>
      </c>
      <c r="BU106" s="11" t="b">
        <f t="shared" ca="1" si="70"/>
        <v>0</v>
      </c>
      <c r="BX106" s="11" t="b">
        <f t="shared" ca="1" si="66"/>
        <v>0</v>
      </c>
      <c r="BY106" s="11" t="b">
        <f t="shared" si="68"/>
        <v>0</v>
      </c>
      <c r="BZ106" s="11" t="b">
        <f t="shared" ca="1" si="71"/>
        <v>0</v>
      </c>
      <c r="CA106" s="11" t="b">
        <f t="shared" ca="1" si="71"/>
        <v>0</v>
      </c>
      <c r="CB106" s="11" t="b">
        <f t="shared" ca="1" si="71"/>
        <v>0</v>
      </c>
      <c r="CC106" s="11" t="b">
        <f t="shared" ca="1" si="71"/>
        <v>0</v>
      </c>
      <c r="CD106" s="11" t="b">
        <f t="shared" ca="1" si="71"/>
        <v>0</v>
      </c>
      <c r="CE106" s="11" t="b">
        <f t="shared" ca="1" si="71"/>
        <v>0</v>
      </c>
      <c r="CF106" s="11" t="b">
        <f t="shared" ca="1" si="71"/>
        <v>0</v>
      </c>
      <c r="CG106" s="11" t="b">
        <f t="shared" ca="1" si="71"/>
        <v>0</v>
      </c>
      <c r="CH106" s="11" t="b">
        <f t="shared" ca="1" si="71"/>
        <v>0</v>
      </c>
      <c r="CI106" s="11" t="b">
        <f t="shared" ca="1" si="71"/>
        <v>0</v>
      </c>
      <c r="CJ106" s="11" t="b">
        <f t="shared" ca="1" si="71"/>
        <v>0</v>
      </c>
      <c r="CK106" s="11" t="b">
        <f t="shared" ca="1" si="71"/>
        <v>0</v>
      </c>
      <c r="CL106" s="11" t="b">
        <f t="shared" ca="1" si="71"/>
        <v>0</v>
      </c>
      <c r="CM106" s="11" t="b">
        <f t="shared" ca="1" si="71"/>
        <v>0</v>
      </c>
      <c r="CN106" s="11" t="b">
        <f t="shared" ca="1" si="69"/>
        <v>0</v>
      </c>
      <c r="CO106" s="11" t="b">
        <f t="shared" ca="1" si="67"/>
        <v>0</v>
      </c>
      <c r="CP106" t="s">
        <v>568</v>
      </c>
    </row>
    <row r="107" spans="1:94">
      <c r="A107" t="s">
        <v>576</v>
      </c>
      <c r="B107" t="s">
        <v>577</v>
      </c>
      <c r="C107" t="s">
        <v>562</v>
      </c>
      <c r="D107" t="s">
        <v>54</v>
      </c>
      <c r="E107" t="s">
        <v>144</v>
      </c>
      <c r="F107" t="s">
        <v>56</v>
      </c>
      <c r="G107" t="s">
        <v>124</v>
      </c>
      <c r="H107" t="s">
        <v>510</v>
      </c>
      <c r="I107" t="str">
        <f t="shared" si="61"/>
        <v>England</v>
      </c>
      <c r="J107" t="s">
        <v>59</v>
      </c>
      <c r="K107" t="s">
        <v>98</v>
      </c>
      <c r="L107">
        <v>4</v>
      </c>
      <c r="M107">
        <v>3</v>
      </c>
      <c r="N107">
        <v>4</v>
      </c>
      <c r="O107">
        <v>4</v>
      </c>
      <c r="P107">
        <v>5</v>
      </c>
      <c r="Q107">
        <v>3</v>
      </c>
      <c r="R107">
        <v>4</v>
      </c>
      <c r="S107">
        <v>1</v>
      </c>
      <c r="T107">
        <v>2</v>
      </c>
      <c r="V107">
        <v>4</v>
      </c>
      <c r="W107">
        <v>4</v>
      </c>
      <c r="X107">
        <v>4</v>
      </c>
      <c r="Y107">
        <v>4</v>
      </c>
      <c r="Z107">
        <v>4</v>
      </c>
      <c r="AA107">
        <v>4</v>
      </c>
      <c r="AB107">
        <v>4</v>
      </c>
      <c r="AC107">
        <v>4</v>
      </c>
      <c r="AD107">
        <v>2</v>
      </c>
      <c r="AE107" s="48">
        <f t="shared" si="49"/>
        <v>3.75</v>
      </c>
      <c r="AF107" s="35">
        <v>4</v>
      </c>
      <c r="AG107">
        <v>3</v>
      </c>
      <c r="AH107">
        <v>4</v>
      </c>
      <c r="AI107">
        <v>4</v>
      </c>
      <c r="AJ107">
        <v>5</v>
      </c>
      <c r="AK107">
        <v>5</v>
      </c>
      <c r="AL107">
        <v>5</v>
      </c>
      <c r="AM107">
        <v>4</v>
      </c>
      <c r="AN107" s="48">
        <f t="shared" si="47"/>
        <v>4.25</v>
      </c>
      <c r="AO107">
        <v>4</v>
      </c>
      <c r="AP107">
        <v>5</v>
      </c>
      <c r="AQ107">
        <v>5</v>
      </c>
      <c r="AR107">
        <v>5</v>
      </c>
      <c r="AS107">
        <v>5</v>
      </c>
      <c r="AT107">
        <v>6</v>
      </c>
      <c r="AU107" s="48">
        <f t="shared" si="48"/>
        <v>4.8</v>
      </c>
      <c r="AV107">
        <v>2</v>
      </c>
      <c r="AW107">
        <f t="shared" si="62"/>
        <v>4.25</v>
      </c>
      <c r="AX107">
        <f t="shared" si="63"/>
        <v>1</v>
      </c>
      <c r="AY107">
        <f t="shared" si="57"/>
        <v>3.75</v>
      </c>
      <c r="AZ107">
        <f t="shared" si="64"/>
        <v>1</v>
      </c>
      <c r="BA107" t="s">
        <v>282</v>
      </c>
      <c r="BB107" t="s">
        <v>228</v>
      </c>
      <c r="BC107" t="s">
        <v>571</v>
      </c>
      <c r="BD107">
        <v>1</v>
      </c>
      <c r="BF107">
        <f t="shared" si="65"/>
        <v>1</v>
      </c>
      <c r="BG107">
        <v>1</v>
      </c>
      <c r="BH107">
        <v>1</v>
      </c>
      <c r="BI107">
        <f t="shared" si="58"/>
        <v>0</v>
      </c>
      <c r="BJ107" t="s">
        <v>292</v>
      </c>
      <c r="BK107" t="s">
        <v>286</v>
      </c>
      <c r="BL107" s="1">
        <v>2.3611111111111111E-3</v>
      </c>
      <c r="BN107" s="5" t="s">
        <v>1041</v>
      </c>
      <c r="BP107" s="11" t="b">
        <f t="shared" ca="1" si="70"/>
        <v>0</v>
      </c>
      <c r="BQ107" s="11" t="b">
        <f t="shared" ca="1" si="70"/>
        <v>0</v>
      </c>
      <c r="BR107" s="11" t="b">
        <f t="shared" ca="1" si="70"/>
        <v>0</v>
      </c>
      <c r="BS107" s="11" t="b">
        <f t="shared" ca="1" si="70"/>
        <v>0</v>
      </c>
      <c r="BT107" s="11" t="b">
        <f t="shared" ca="1" si="70"/>
        <v>0</v>
      </c>
      <c r="BU107" s="11" t="b">
        <f t="shared" ca="1" si="70"/>
        <v>0</v>
      </c>
      <c r="BX107" s="11" t="b">
        <f t="shared" ca="1" si="66"/>
        <v>0</v>
      </c>
      <c r="BY107" s="11" t="b">
        <f t="shared" si="68"/>
        <v>0</v>
      </c>
      <c r="BZ107" s="11" t="b">
        <f t="shared" ca="1" si="71"/>
        <v>0</v>
      </c>
      <c r="CA107" s="11" t="b">
        <f t="shared" ca="1" si="71"/>
        <v>0</v>
      </c>
      <c r="CB107" s="11" t="b">
        <f t="shared" ca="1" si="71"/>
        <v>0</v>
      </c>
      <c r="CC107" s="11" t="b">
        <f t="shared" ca="1" si="71"/>
        <v>0</v>
      </c>
      <c r="CD107" s="11" t="b">
        <f t="shared" ca="1" si="71"/>
        <v>0</v>
      </c>
      <c r="CE107" s="11" t="b">
        <f t="shared" ca="1" si="71"/>
        <v>0</v>
      </c>
      <c r="CF107" s="11" t="b">
        <f t="shared" ca="1" si="71"/>
        <v>0</v>
      </c>
      <c r="CG107" s="11" t="b">
        <f t="shared" ca="1" si="71"/>
        <v>0</v>
      </c>
      <c r="CH107" s="11" t="b">
        <f t="shared" ca="1" si="71"/>
        <v>0</v>
      </c>
      <c r="CI107" s="11" t="b">
        <f t="shared" ca="1" si="71"/>
        <v>0</v>
      </c>
      <c r="CJ107" s="11" t="b">
        <f t="shared" ca="1" si="71"/>
        <v>0</v>
      </c>
      <c r="CK107" s="11" t="b">
        <f t="shared" ca="1" si="71"/>
        <v>0</v>
      </c>
      <c r="CL107" s="11" t="b">
        <f t="shared" ca="1" si="71"/>
        <v>0</v>
      </c>
      <c r="CM107" s="11" t="b">
        <f t="shared" ca="1" si="71"/>
        <v>0</v>
      </c>
      <c r="CN107" s="11" t="b">
        <f t="shared" ca="1" si="69"/>
        <v>0</v>
      </c>
      <c r="CO107" s="11" t="b">
        <f t="shared" ca="1" si="67"/>
        <v>0</v>
      </c>
    </row>
    <row r="108" spans="1:94">
      <c r="A108" t="s">
        <v>578</v>
      </c>
      <c r="B108" t="s">
        <v>579</v>
      </c>
      <c r="C108" t="s">
        <v>562</v>
      </c>
      <c r="D108" t="s">
        <v>81</v>
      </c>
      <c r="E108" t="s">
        <v>55</v>
      </c>
      <c r="F108" t="s">
        <v>56</v>
      </c>
      <c r="G108" t="s">
        <v>72</v>
      </c>
      <c r="H108" t="s">
        <v>84</v>
      </c>
      <c r="I108" t="str">
        <f t="shared" si="61"/>
        <v>United States</v>
      </c>
      <c r="J108" t="s">
        <v>74</v>
      </c>
      <c r="K108" t="s">
        <v>60</v>
      </c>
      <c r="L108">
        <v>5</v>
      </c>
      <c r="M108">
        <v>4</v>
      </c>
      <c r="N108">
        <v>5</v>
      </c>
      <c r="O108">
        <v>1</v>
      </c>
      <c r="P108">
        <v>3</v>
      </c>
      <c r="Q108">
        <v>2</v>
      </c>
      <c r="R108">
        <v>4</v>
      </c>
      <c r="S108">
        <v>1</v>
      </c>
      <c r="T108">
        <v>3</v>
      </c>
      <c r="V108">
        <v>5</v>
      </c>
      <c r="W108">
        <v>3</v>
      </c>
      <c r="X108">
        <v>5</v>
      </c>
      <c r="Y108">
        <v>4</v>
      </c>
      <c r="Z108">
        <v>2</v>
      </c>
      <c r="AA108">
        <v>5</v>
      </c>
      <c r="AB108">
        <v>4</v>
      </c>
      <c r="AC108">
        <v>5</v>
      </c>
      <c r="AD108">
        <v>1</v>
      </c>
      <c r="AE108" s="48">
        <f t="shared" si="49"/>
        <v>3.625</v>
      </c>
      <c r="AF108" s="35">
        <v>5</v>
      </c>
      <c r="AG108">
        <v>3</v>
      </c>
      <c r="AH108">
        <v>4</v>
      </c>
      <c r="AI108">
        <v>6</v>
      </c>
      <c r="AJ108">
        <v>4</v>
      </c>
      <c r="AK108">
        <v>5</v>
      </c>
      <c r="AL108">
        <v>3</v>
      </c>
      <c r="AM108">
        <v>5</v>
      </c>
      <c r="AN108" s="48">
        <f t="shared" si="47"/>
        <v>4.375</v>
      </c>
      <c r="AO108">
        <v>3</v>
      </c>
      <c r="AP108">
        <v>3</v>
      </c>
      <c r="AQ108">
        <v>4</v>
      </c>
      <c r="AR108">
        <v>3</v>
      </c>
      <c r="AS108">
        <v>4</v>
      </c>
      <c r="AT108">
        <v>6</v>
      </c>
      <c r="AU108" s="48">
        <f t="shared" si="48"/>
        <v>3.4</v>
      </c>
      <c r="AV108">
        <v>4</v>
      </c>
      <c r="AW108">
        <f t="shared" si="62"/>
        <v>4.375</v>
      </c>
      <c r="AX108">
        <f t="shared" si="63"/>
        <v>1</v>
      </c>
      <c r="AY108">
        <f t="shared" si="57"/>
        <v>3.625</v>
      </c>
      <c r="AZ108">
        <f t="shared" si="64"/>
        <v>1</v>
      </c>
      <c r="BA108" t="s">
        <v>61</v>
      </c>
      <c r="BB108" t="s">
        <v>580</v>
      </c>
      <c r="BC108" t="s">
        <v>581</v>
      </c>
      <c r="BD108">
        <v>0</v>
      </c>
      <c r="BE108">
        <v>1</v>
      </c>
      <c r="BF108">
        <f t="shared" si="65"/>
        <v>1</v>
      </c>
      <c r="BG108">
        <v>1</v>
      </c>
      <c r="BH108">
        <v>1</v>
      </c>
      <c r="BI108">
        <f t="shared" si="58"/>
        <v>0</v>
      </c>
      <c r="BJ108" t="s">
        <v>64</v>
      </c>
      <c r="BK108" t="s">
        <v>65</v>
      </c>
      <c r="BL108" s="1">
        <v>2.7662037037037034E-3</v>
      </c>
      <c r="BM108" t="s">
        <v>582</v>
      </c>
      <c r="BN108" s="5" t="s">
        <v>1042</v>
      </c>
      <c r="BP108" s="11" t="b">
        <f t="shared" ca="1" si="70"/>
        <v>0</v>
      </c>
      <c r="BQ108" s="11" t="b">
        <f t="shared" ca="1" si="70"/>
        <v>0</v>
      </c>
      <c r="BR108" s="11" t="b">
        <f t="shared" ca="1" si="70"/>
        <v>0</v>
      </c>
      <c r="BS108" s="11" t="b">
        <f t="shared" ca="1" si="70"/>
        <v>0</v>
      </c>
      <c r="BT108" s="11" t="b">
        <f t="shared" ca="1" si="70"/>
        <v>0</v>
      </c>
      <c r="BU108" s="11" t="b">
        <f t="shared" ca="1" si="70"/>
        <v>0</v>
      </c>
      <c r="BV108" s="5" t="s">
        <v>1067</v>
      </c>
      <c r="BX108" s="11" t="b">
        <f t="shared" ca="1" si="66"/>
        <v>0</v>
      </c>
      <c r="BY108" s="11" t="b">
        <f t="shared" si="68"/>
        <v>0</v>
      </c>
      <c r="BZ108" s="11" t="b">
        <f t="shared" ca="1" si="71"/>
        <v>0</v>
      </c>
      <c r="CA108" s="11" t="b">
        <f t="shared" ca="1" si="71"/>
        <v>0</v>
      </c>
      <c r="CB108" s="11" t="b">
        <f t="shared" ca="1" si="71"/>
        <v>0</v>
      </c>
      <c r="CC108" s="11" t="b">
        <f t="shared" ca="1" si="71"/>
        <v>0</v>
      </c>
      <c r="CD108" s="11" t="b">
        <f t="shared" ca="1" si="71"/>
        <v>0</v>
      </c>
      <c r="CE108" s="11" t="b">
        <f t="shared" ca="1" si="71"/>
        <v>0</v>
      </c>
      <c r="CF108" s="11" t="b">
        <f t="shared" ca="1" si="71"/>
        <v>0</v>
      </c>
      <c r="CG108" s="11" t="b">
        <f t="shared" ca="1" si="71"/>
        <v>1</v>
      </c>
      <c r="CH108" s="11" t="b">
        <f t="shared" ca="1" si="71"/>
        <v>0</v>
      </c>
      <c r="CI108" s="11" t="b">
        <f t="shared" ca="1" si="71"/>
        <v>0</v>
      </c>
      <c r="CJ108" s="11" t="b">
        <f t="shared" ca="1" si="71"/>
        <v>0</v>
      </c>
      <c r="CK108" s="11" t="b">
        <f t="shared" ca="1" si="71"/>
        <v>0</v>
      </c>
      <c r="CL108" s="11" t="b">
        <f t="shared" ca="1" si="71"/>
        <v>0</v>
      </c>
      <c r="CM108" s="11" t="b">
        <f t="shared" ca="1" si="71"/>
        <v>0</v>
      </c>
      <c r="CN108" s="11" t="b">
        <f t="shared" ca="1" si="69"/>
        <v>0</v>
      </c>
      <c r="CO108" s="11" t="b">
        <f t="shared" ca="1" si="67"/>
        <v>0</v>
      </c>
    </row>
    <row r="109" spans="1:94">
      <c r="A109" t="s">
        <v>583</v>
      </c>
      <c r="B109" t="s">
        <v>584</v>
      </c>
      <c r="C109" t="s">
        <v>562</v>
      </c>
      <c r="D109" t="s">
        <v>70</v>
      </c>
      <c r="E109" t="s">
        <v>71</v>
      </c>
      <c r="F109" t="s">
        <v>56</v>
      </c>
      <c r="G109" t="s">
        <v>72</v>
      </c>
      <c r="H109" t="s">
        <v>125</v>
      </c>
      <c r="I109" t="str">
        <f t="shared" si="61"/>
        <v>United Kingdom</v>
      </c>
      <c r="J109" t="s">
        <v>74</v>
      </c>
      <c r="K109" t="s">
        <v>98</v>
      </c>
      <c r="L109">
        <v>0</v>
      </c>
      <c r="M109">
        <v>4</v>
      </c>
      <c r="N109">
        <v>4</v>
      </c>
      <c r="O109">
        <v>1</v>
      </c>
      <c r="P109">
        <v>6</v>
      </c>
      <c r="Q109">
        <v>5</v>
      </c>
      <c r="R109">
        <v>6</v>
      </c>
      <c r="S109">
        <v>1</v>
      </c>
      <c r="T109">
        <v>2</v>
      </c>
      <c r="V109">
        <v>2</v>
      </c>
      <c r="W109">
        <v>5</v>
      </c>
      <c r="X109">
        <v>2</v>
      </c>
      <c r="Y109">
        <v>6</v>
      </c>
      <c r="Z109">
        <v>2</v>
      </c>
      <c r="AA109">
        <v>5</v>
      </c>
      <c r="AB109">
        <v>2</v>
      </c>
      <c r="AC109">
        <v>5</v>
      </c>
      <c r="AD109">
        <v>1</v>
      </c>
      <c r="AE109" s="48">
        <f t="shared" si="49"/>
        <v>3.125</v>
      </c>
      <c r="AF109" s="35">
        <v>2</v>
      </c>
      <c r="AG109">
        <v>5</v>
      </c>
      <c r="AH109">
        <v>3</v>
      </c>
      <c r="AI109">
        <v>2</v>
      </c>
      <c r="AJ109">
        <v>5</v>
      </c>
      <c r="AK109">
        <v>1</v>
      </c>
      <c r="AL109">
        <v>4</v>
      </c>
      <c r="AM109">
        <v>0</v>
      </c>
      <c r="AN109" s="48">
        <f t="shared" si="47"/>
        <v>2.75</v>
      </c>
      <c r="AO109">
        <v>1</v>
      </c>
      <c r="AP109">
        <v>1</v>
      </c>
      <c r="AQ109">
        <v>2</v>
      </c>
      <c r="AR109">
        <v>2</v>
      </c>
      <c r="AS109">
        <v>1</v>
      </c>
      <c r="AT109">
        <v>6</v>
      </c>
      <c r="AU109" s="48">
        <f t="shared" si="48"/>
        <v>1.4</v>
      </c>
      <c r="AV109">
        <v>0</v>
      </c>
      <c r="AW109">
        <f t="shared" si="62"/>
        <v>2.75</v>
      </c>
      <c r="AX109">
        <f t="shared" si="63"/>
        <v>0</v>
      </c>
      <c r="AY109">
        <f t="shared" si="57"/>
        <v>3.125</v>
      </c>
      <c r="AZ109">
        <f t="shared" si="64"/>
        <v>1</v>
      </c>
      <c r="BA109" t="s">
        <v>86</v>
      </c>
      <c r="BB109" t="s">
        <v>585</v>
      </c>
      <c r="BC109" t="s">
        <v>586</v>
      </c>
      <c r="BD109">
        <v>1</v>
      </c>
      <c r="BF109">
        <f t="shared" si="65"/>
        <v>1</v>
      </c>
      <c r="BG109">
        <v>2</v>
      </c>
      <c r="BH109">
        <v>4</v>
      </c>
      <c r="BI109">
        <f t="shared" si="58"/>
        <v>1</v>
      </c>
      <c r="BJ109" t="s">
        <v>587</v>
      </c>
      <c r="BK109" t="s">
        <v>476</v>
      </c>
      <c r="BL109" s="1">
        <v>3.2638888888888891E-3</v>
      </c>
      <c r="BN109" s="5" t="s">
        <v>1041</v>
      </c>
      <c r="BP109" s="11" t="b">
        <f t="shared" ca="1" si="70"/>
        <v>0</v>
      </c>
      <c r="BQ109" s="11" t="b">
        <f t="shared" ca="1" si="70"/>
        <v>0</v>
      </c>
      <c r="BR109" s="11" t="b">
        <f t="shared" ca="1" si="70"/>
        <v>0</v>
      </c>
      <c r="BS109" s="11" t="b">
        <f t="shared" ca="1" si="70"/>
        <v>0</v>
      </c>
      <c r="BT109" s="11" t="b">
        <f t="shared" ca="1" si="70"/>
        <v>0</v>
      </c>
      <c r="BU109" s="11" t="b">
        <f t="shared" ca="1" si="70"/>
        <v>0</v>
      </c>
      <c r="BX109" s="11" t="b">
        <f t="shared" ca="1" si="66"/>
        <v>0</v>
      </c>
      <c r="BY109" s="11" t="b">
        <f t="shared" si="68"/>
        <v>0</v>
      </c>
      <c r="BZ109" s="11" t="b">
        <f t="shared" ca="1" si="71"/>
        <v>0</v>
      </c>
      <c r="CA109" s="11" t="b">
        <f t="shared" ca="1" si="71"/>
        <v>0</v>
      </c>
      <c r="CB109" s="11" t="b">
        <f t="shared" ca="1" si="71"/>
        <v>0</v>
      </c>
      <c r="CC109" s="11" t="b">
        <f t="shared" ca="1" si="71"/>
        <v>0</v>
      </c>
      <c r="CD109" s="11" t="b">
        <f t="shared" ca="1" si="71"/>
        <v>0</v>
      </c>
      <c r="CE109" s="11" t="b">
        <f t="shared" ca="1" si="71"/>
        <v>0</v>
      </c>
      <c r="CF109" s="11" t="b">
        <f t="shared" ca="1" si="71"/>
        <v>0</v>
      </c>
      <c r="CG109" s="11" t="b">
        <f t="shared" ca="1" si="71"/>
        <v>0</v>
      </c>
      <c r="CH109" s="11" t="b">
        <f t="shared" ca="1" si="71"/>
        <v>0</v>
      </c>
      <c r="CI109" s="11" t="b">
        <f t="shared" ca="1" si="71"/>
        <v>0</v>
      </c>
      <c r="CJ109" s="11" t="b">
        <f t="shared" ca="1" si="71"/>
        <v>0</v>
      </c>
      <c r="CK109" s="11" t="b">
        <f t="shared" ca="1" si="71"/>
        <v>0</v>
      </c>
      <c r="CL109" s="11" t="b">
        <f t="shared" ca="1" si="71"/>
        <v>0</v>
      </c>
      <c r="CM109" s="11" t="b">
        <f t="shared" ca="1" si="71"/>
        <v>0</v>
      </c>
      <c r="CN109" s="11" t="b">
        <f t="shared" ca="1" si="69"/>
        <v>0</v>
      </c>
      <c r="CO109" s="11" t="b">
        <f t="shared" ca="1" si="67"/>
        <v>0</v>
      </c>
    </row>
    <row r="110" spans="1:94">
      <c r="A110" t="s">
        <v>597</v>
      </c>
      <c r="B110" t="s">
        <v>598</v>
      </c>
      <c r="C110" t="s">
        <v>562</v>
      </c>
      <c r="D110" t="s">
        <v>70</v>
      </c>
      <c r="E110" t="s">
        <v>144</v>
      </c>
      <c r="F110" t="s">
        <v>83</v>
      </c>
      <c r="G110" t="s">
        <v>96</v>
      </c>
      <c r="H110" t="s">
        <v>599</v>
      </c>
      <c r="I110" t="str">
        <f t="shared" si="61"/>
        <v>i was born here??</v>
      </c>
      <c r="J110" t="s">
        <v>59</v>
      </c>
      <c r="K110" t="s">
        <v>98</v>
      </c>
      <c r="L110">
        <v>5</v>
      </c>
      <c r="M110">
        <v>3</v>
      </c>
      <c r="N110">
        <v>5</v>
      </c>
      <c r="O110">
        <v>3</v>
      </c>
      <c r="P110">
        <v>5</v>
      </c>
      <c r="Q110">
        <v>4</v>
      </c>
      <c r="R110">
        <v>2</v>
      </c>
      <c r="S110">
        <v>1</v>
      </c>
      <c r="T110">
        <v>2</v>
      </c>
      <c r="V110">
        <v>1</v>
      </c>
      <c r="W110">
        <v>2</v>
      </c>
      <c r="X110">
        <v>1</v>
      </c>
      <c r="Y110">
        <v>1</v>
      </c>
      <c r="Z110">
        <v>3</v>
      </c>
      <c r="AA110">
        <v>4</v>
      </c>
      <c r="AB110">
        <v>2</v>
      </c>
      <c r="AC110">
        <v>4</v>
      </c>
      <c r="AD110">
        <v>2</v>
      </c>
      <c r="AE110" s="48">
        <f t="shared" si="49"/>
        <v>2</v>
      </c>
      <c r="AF110" s="35">
        <v>1</v>
      </c>
      <c r="AG110">
        <v>1</v>
      </c>
      <c r="AH110">
        <v>2</v>
      </c>
      <c r="AI110">
        <v>0</v>
      </c>
      <c r="AJ110">
        <v>5</v>
      </c>
      <c r="AK110">
        <v>3</v>
      </c>
      <c r="AL110">
        <v>5</v>
      </c>
      <c r="AM110">
        <v>3</v>
      </c>
      <c r="AN110" s="48">
        <f t="shared" si="47"/>
        <v>2.5</v>
      </c>
      <c r="AO110">
        <v>3</v>
      </c>
      <c r="AP110">
        <v>3</v>
      </c>
      <c r="AQ110">
        <v>3</v>
      </c>
      <c r="AR110">
        <v>2</v>
      </c>
      <c r="AS110">
        <v>2</v>
      </c>
      <c r="AT110">
        <v>6</v>
      </c>
      <c r="AU110" s="48">
        <f t="shared" si="48"/>
        <v>2.6</v>
      </c>
      <c r="AV110">
        <v>2</v>
      </c>
      <c r="AW110">
        <f t="shared" si="62"/>
        <v>2.5</v>
      </c>
      <c r="AX110">
        <f t="shared" si="63"/>
        <v>0</v>
      </c>
      <c r="AY110">
        <f t="shared" si="57"/>
        <v>2</v>
      </c>
      <c r="AZ110">
        <f t="shared" si="64"/>
        <v>0</v>
      </c>
      <c r="BA110" t="s">
        <v>282</v>
      </c>
      <c r="BB110" t="s">
        <v>358</v>
      </c>
      <c r="BC110" t="s">
        <v>527</v>
      </c>
      <c r="BD110">
        <v>2</v>
      </c>
      <c r="BF110">
        <f t="shared" si="65"/>
        <v>2</v>
      </c>
      <c r="BG110">
        <v>2</v>
      </c>
      <c r="BH110">
        <v>5</v>
      </c>
      <c r="BI110">
        <f t="shared" si="58"/>
        <v>1</v>
      </c>
      <c r="BJ110" t="s">
        <v>600</v>
      </c>
      <c r="BK110" t="s">
        <v>601</v>
      </c>
      <c r="BL110" s="1">
        <v>4.6874999999999998E-3</v>
      </c>
      <c r="BM110" t="s">
        <v>602</v>
      </c>
      <c r="BN110" s="5" t="s">
        <v>1042</v>
      </c>
      <c r="BP110" s="11" t="b">
        <f t="shared" ca="1" si="70"/>
        <v>0</v>
      </c>
      <c r="BQ110" s="11" t="b">
        <f t="shared" ca="1" si="70"/>
        <v>0</v>
      </c>
      <c r="BR110" s="11" t="b">
        <f t="shared" ca="1" si="70"/>
        <v>0</v>
      </c>
      <c r="BS110" s="11" t="b">
        <f t="shared" ca="1" si="70"/>
        <v>0</v>
      </c>
      <c r="BT110" s="11" t="b">
        <f t="shared" ca="1" si="70"/>
        <v>0</v>
      </c>
      <c r="BU110" s="11" t="b">
        <f t="shared" ca="1" si="70"/>
        <v>0</v>
      </c>
      <c r="BV110" s="5" t="s">
        <v>1061</v>
      </c>
      <c r="BW110" s="5" t="s">
        <v>1070</v>
      </c>
      <c r="BX110" s="11" t="b">
        <f t="shared" ca="1" si="66"/>
        <v>0</v>
      </c>
      <c r="BY110" s="11" t="b">
        <f t="shared" si="68"/>
        <v>1</v>
      </c>
      <c r="BZ110" s="11" t="b">
        <f t="shared" ca="1" si="71"/>
        <v>1</v>
      </c>
      <c r="CA110" s="11" t="b">
        <f t="shared" ca="1" si="71"/>
        <v>0</v>
      </c>
      <c r="CB110" s="11" t="b">
        <f t="shared" ca="1" si="71"/>
        <v>0</v>
      </c>
      <c r="CC110" s="11" t="b">
        <f t="shared" ca="1" si="71"/>
        <v>0</v>
      </c>
      <c r="CD110" s="11" t="b">
        <f t="shared" ca="1" si="71"/>
        <v>0</v>
      </c>
      <c r="CE110" s="11" t="b">
        <f t="shared" ca="1" si="71"/>
        <v>0</v>
      </c>
      <c r="CF110" s="11" t="b">
        <f t="shared" ca="1" si="71"/>
        <v>0</v>
      </c>
      <c r="CG110" s="11" t="b">
        <f t="shared" ca="1" si="71"/>
        <v>0</v>
      </c>
      <c r="CH110" s="11" t="b">
        <f t="shared" ca="1" si="71"/>
        <v>0</v>
      </c>
      <c r="CI110" s="11" t="b">
        <f t="shared" ca="1" si="71"/>
        <v>0</v>
      </c>
      <c r="CJ110" s="11" t="b">
        <f t="shared" ca="1" si="71"/>
        <v>0</v>
      </c>
      <c r="CK110" s="11" t="b">
        <f t="shared" ca="1" si="71"/>
        <v>0</v>
      </c>
      <c r="CL110" s="11" t="b">
        <f t="shared" ca="1" si="71"/>
        <v>0</v>
      </c>
      <c r="CM110" s="11" t="b">
        <f t="shared" ca="1" si="71"/>
        <v>0</v>
      </c>
      <c r="CN110" s="11" t="b">
        <f t="shared" ca="1" si="69"/>
        <v>0</v>
      </c>
      <c r="CO110" s="11" t="b">
        <f t="shared" ca="1" si="67"/>
        <v>0</v>
      </c>
    </row>
    <row r="111" spans="1:94">
      <c r="A111" t="s">
        <v>632</v>
      </c>
      <c r="B111" t="s">
        <v>633</v>
      </c>
      <c r="C111" t="s">
        <v>562</v>
      </c>
      <c r="D111" t="s">
        <v>70</v>
      </c>
      <c r="E111" t="s">
        <v>71</v>
      </c>
      <c r="F111" t="s">
        <v>56</v>
      </c>
      <c r="G111" t="s">
        <v>72</v>
      </c>
      <c r="H111" t="s">
        <v>109</v>
      </c>
      <c r="I111" t="str">
        <f t="shared" si="61"/>
        <v>UK</v>
      </c>
      <c r="J111" t="s">
        <v>59</v>
      </c>
      <c r="K111" t="s">
        <v>98</v>
      </c>
      <c r="L111">
        <v>2</v>
      </c>
      <c r="M111">
        <v>3</v>
      </c>
      <c r="N111">
        <v>2</v>
      </c>
      <c r="O111">
        <v>3</v>
      </c>
      <c r="P111">
        <v>1</v>
      </c>
      <c r="Q111">
        <v>3</v>
      </c>
      <c r="R111">
        <v>5</v>
      </c>
      <c r="S111">
        <v>1</v>
      </c>
      <c r="T111">
        <v>2</v>
      </c>
      <c r="V111">
        <v>4</v>
      </c>
      <c r="W111">
        <v>4</v>
      </c>
      <c r="X111">
        <v>3</v>
      </c>
      <c r="Y111">
        <v>4</v>
      </c>
      <c r="Z111">
        <v>4</v>
      </c>
      <c r="AA111">
        <v>4</v>
      </c>
      <c r="AB111">
        <v>4</v>
      </c>
      <c r="AC111">
        <v>2</v>
      </c>
      <c r="AD111">
        <v>4</v>
      </c>
      <c r="AE111" s="48">
        <f t="shared" si="49"/>
        <v>3.875</v>
      </c>
      <c r="AF111" s="35">
        <v>4</v>
      </c>
      <c r="AG111">
        <v>1</v>
      </c>
      <c r="AH111">
        <v>5</v>
      </c>
      <c r="AI111">
        <v>5</v>
      </c>
      <c r="AJ111">
        <v>5</v>
      </c>
      <c r="AK111">
        <v>4</v>
      </c>
      <c r="AL111">
        <v>3</v>
      </c>
      <c r="AM111">
        <v>4</v>
      </c>
      <c r="AN111" s="48">
        <f t="shared" si="47"/>
        <v>3.875</v>
      </c>
      <c r="AO111">
        <v>2</v>
      </c>
      <c r="AP111">
        <v>4</v>
      </c>
      <c r="AQ111">
        <v>4</v>
      </c>
      <c r="AR111">
        <v>4</v>
      </c>
      <c r="AS111">
        <v>5</v>
      </c>
      <c r="AT111">
        <v>6</v>
      </c>
      <c r="AU111" s="48">
        <f t="shared" si="48"/>
        <v>3.8</v>
      </c>
      <c r="AV111">
        <v>1</v>
      </c>
      <c r="AW111">
        <f t="shared" si="62"/>
        <v>3.875</v>
      </c>
      <c r="AX111">
        <f t="shared" si="63"/>
        <v>1</v>
      </c>
      <c r="AY111">
        <f t="shared" si="57"/>
        <v>3.875</v>
      </c>
      <c r="AZ111">
        <f t="shared" si="64"/>
        <v>1</v>
      </c>
      <c r="BA111" t="s">
        <v>86</v>
      </c>
      <c r="BB111" t="s">
        <v>634</v>
      </c>
      <c r="BC111" t="s">
        <v>635</v>
      </c>
      <c r="BD111">
        <v>0</v>
      </c>
      <c r="BE111">
        <v>1</v>
      </c>
      <c r="BF111">
        <f t="shared" si="65"/>
        <v>1</v>
      </c>
      <c r="BG111">
        <v>1</v>
      </c>
      <c r="BH111">
        <v>1</v>
      </c>
      <c r="BI111">
        <f t="shared" si="58"/>
        <v>0</v>
      </c>
      <c r="BJ111" t="s">
        <v>106</v>
      </c>
      <c r="BK111" t="s">
        <v>90</v>
      </c>
      <c r="BL111" s="1">
        <v>5.115740740740741E-3</v>
      </c>
      <c r="BM111" t="s">
        <v>636</v>
      </c>
      <c r="BN111" s="5" t="s">
        <v>736</v>
      </c>
      <c r="BO111" s="5" t="s">
        <v>1155</v>
      </c>
      <c r="BP111" s="11" t="b">
        <f t="shared" ref="BP111:BU120" ca="1" si="72">ISNUMBER(SEARCH(BP$2,$BO111))</f>
        <v>0</v>
      </c>
      <c r="BQ111" s="11" t="b">
        <f t="shared" ca="1" si="72"/>
        <v>0</v>
      </c>
      <c r="BR111" s="11" t="b">
        <f t="shared" ca="1" si="72"/>
        <v>0</v>
      </c>
      <c r="BS111" s="11" t="b">
        <f t="shared" ca="1" si="72"/>
        <v>0</v>
      </c>
      <c r="BT111" s="11" t="b">
        <f t="shared" ca="1" si="72"/>
        <v>0</v>
      </c>
      <c r="BU111" s="11" t="b">
        <f t="shared" ca="1" si="72"/>
        <v>0</v>
      </c>
      <c r="BX111" s="11" t="b">
        <f t="shared" ca="1" si="66"/>
        <v>0</v>
      </c>
      <c r="BY111" s="11" t="b">
        <f t="shared" si="68"/>
        <v>0</v>
      </c>
      <c r="BZ111" s="11" t="b">
        <f t="shared" ref="BZ111:CM120" ca="1" si="73">ISNUMBER(SEARCH(BZ$2,$BV111))</f>
        <v>0</v>
      </c>
      <c r="CA111" s="11" t="b">
        <f t="shared" ca="1" si="73"/>
        <v>0</v>
      </c>
      <c r="CB111" s="11" t="b">
        <f t="shared" ca="1" si="73"/>
        <v>0</v>
      </c>
      <c r="CC111" s="11" t="b">
        <f t="shared" ca="1" si="73"/>
        <v>0</v>
      </c>
      <c r="CD111" s="11" t="b">
        <f t="shared" ca="1" si="73"/>
        <v>0</v>
      </c>
      <c r="CE111" s="11" t="b">
        <f t="shared" ca="1" si="73"/>
        <v>0</v>
      </c>
      <c r="CF111" s="11" t="b">
        <f t="shared" ca="1" si="73"/>
        <v>0</v>
      </c>
      <c r="CG111" s="11" t="b">
        <f t="shared" ca="1" si="73"/>
        <v>0</v>
      </c>
      <c r="CH111" s="11" t="b">
        <f t="shared" ca="1" si="73"/>
        <v>0</v>
      </c>
      <c r="CI111" s="11" t="b">
        <f t="shared" ca="1" si="73"/>
        <v>0</v>
      </c>
      <c r="CJ111" s="11" t="b">
        <f t="shared" ca="1" si="73"/>
        <v>0</v>
      </c>
      <c r="CK111" s="11" t="b">
        <f t="shared" ca="1" si="73"/>
        <v>0</v>
      </c>
      <c r="CL111" s="11" t="b">
        <f t="shared" ca="1" si="73"/>
        <v>0</v>
      </c>
      <c r="CM111" s="11" t="b">
        <f t="shared" ca="1" si="73"/>
        <v>0</v>
      </c>
      <c r="CN111" s="11" t="b">
        <f t="shared" ca="1" si="69"/>
        <v>0</v>
      </c>
      <c r="CO111" s="11" t="b">
        <f t="shared" ca="1" si="67"/>
        <v>0</v>
      </c>
      <c r="CP111" t="s">
        <v>637</v>
      </c>
    </row>
    <row r="112" spans="1:94">
      <c r="A112" t="s">
        <v>664</v>
      </c>
      <c r="B112" t="s">
        <v>665</v>
      </c>
      <c r="C112" t="s">
        <v>562</v>
      </c>
      <c r="D112" t="s">
        <v>54</v>
      </c>
      <c r="E112" t="s">
        <v>82</v>
      </c>
      <c r="F112" t="s">
        <v>56</v>
      </c>
      <c r="G112" t="s">
        <v>57</v>
      </c>
      <c r="H112" t="s">
        <v>666</v>
      </c>
      <c r="I112" t="str">
        <f t="shared" si="61"/>
        <v>Scotland</v>
      </c>
      <c r="J112" t="s">
        <v>74</v>
      </c>
      <c r="K112" t="s">
        <v>98</v>
      </c>
      <c r="L112">
        <v>1</v>
      </c>
      <c r="M112">
        <v>4</v>
      </c>
      <c r="N112">
        <v>1</v>
      </c>
      <c r="O112">
        <v>4</v>
      </c>
      <c r="P112">
        <v>0</v>
      </c>
      <c r="Q112">
        <v>4</v>
      </c>
      <c r="R112">
        <v>1</v>
      </c>
      <c r="S112">
        <v>1</v>
      </c>
      <c r="T112">
        <v>2</v>
      </c>
      <c r="V112">
        <v>0</v>
      </c>
      <c r="W112">
        <v>6</v>
      </c>
      <c r="X112">
        <v>1</v>
      </c>
      <c r="Y112">
        <v>3</v>
      </c>
      <c r="Z112">
        <v>3</v>
      </c>
      <c r="AA112">
        <v>6</v>
      </c>
      <c r="AB112">
        <v>0</v>
      </c>
      <c r="AC112">
        <v>6</v>
      </c>
      <c r="AD112">
        <v>0</v>
      </c>
      <c r="AE112" s="48">
        <f t="shared" si="49"/>
        <v>2.375</v>
      </c>
      <c r="AF112" s="35">
        <v>0</v>
      </c>
      <c r="AG112">
        <v>3</v>
      </c>
      <c r="AH112">
        <v>0</v>
      </c>
      <c r="AI112">
        <v>0</v>
      </c>
      <c r="AJ112">
        <v>6</v>
      </c>
      <c r="AK112">
        <v>0</v>
      </c>
      <c r="AL112">
        <v>2</v>
      </c>
      <c r="AM112">
        <v>3</v>
      </c>
      <c r="AN112" s="48">
        <f t="shared" si="47"/>
        <v>1.75</v>
      </c>
      <c r="AO112">
        <v>0</v>
      </c>
      <c r="AP112">
        <v>0</v>
      </c>
      <c r="AQ112">
        <v>0</v>
      </c>
      <c r="AR112">
        <v>0</v>
      </c>
      <c r="AS112">
        <v>0</v>
      </c>
      <c r="AT112">
        <v>6</v>
      </c>
      <c r="AU112" s="48">
        <f t="shared" si="48"/>
        <v>0</v>
      </c>
      <c r="AV112">
        <v>5</v>
      </c>
      <c r="AW112">
        <f t="shared" si="62"/>
        <v>1.75</v>
      </c>
      <c r="AX112">
        <f t="shared" si="63"/>
        <v>0</v>
      </c>
      <c r="AY112">
        <f t="shared" si="57"/>
        <v>2.375</v>
      </c>
      <c r="AZ112">
        <f t="shared" si="64"/>
        <v>0</v>
      </c>
      <c r="BA112" t="s">
        <v>61</v>
      </c>
      <c r="BB112" t="s">
        <v>667</v>
      </c>
      <c r="BC112" t="s">
        <v>668</v>
      </c>
      <c r="BD112">
        <v>0</v>
      </c>
      <c r="BE112">
        <v>0</v>
      </c>
      <c r="BF112">
        <f t="shared" si="65"/>
        <v>0</v>
      </c>
      <c r="BG112">
        <v>2</v>
      </c>
      <c r="BH112">
        <v>5</v>
      </c>
      <c r="BI112">
        <f t="shared" si="58"/>
        <v>1</v>
      </c>
      <c r="BJ112" t="s">
        <v>669</v>
      </c>
      <c r="BK112" t="s">
        <v>630</v>
      </c>
      <c r="BL112" s="1">
        <v>5.208333333333333E-3</v>
      </c>
      <c r="BN112" s="5" t="s">
        <v>1041</v>
      </c>
      <c r="BP112" s="11" t="b">
        <f t="shared" ca="1" si="72"/>
        <v>0</v>
      </c>
      <c r="BQ112" s="11" t="b">
        <f t="shared" ca="1" si="72"/>
        <v>0</v>
      </c>
      <c r="BR112" s="11" t="b">
        <f t="shared" ca="1" si="72"/>
        <v>0</v>
      </c>
      <c r="BS112" s="11" t="b">
        <f t="shared" ca="1" si="72"/>
        <v>0</v>
      </c>
      <c r="BT112" s="11" t="b">
        <f t="shared" ca="1" si="72"/>
        <v>0</v>
      </c>
      <c r="BU112" s="11" t="b">
        <f t="shared" ca="1" si="72"/>
        <v>0</v>
      </c>
      <c r="BX112" s="11" t="b">
        <f t="shared" ca="1" si="66"/>
        <v>0</v>
      </c>
      <c r="BY112" s="11" t="b">
        <f t="shared" si="68"/>
        <v>0</v>
      </c>
      <c r="BZ112" s="11" t="b">
        <f t="shared" ca="1" si="73"/>
        <v>0</v>
      </c>
      <c r="CA112" s="11" t="b">
        <f t="shared" ca="1" si="73"/>
        <v>0</v>
      </c>
      <c r="CB112" s="11" t="b">
        <f t="shared" ca="1" si="73"/>
        <v>0</v>
      </c>
      <c r="CC112" s="11" t="b">
        <f t="shared" ca="1" si="73"/>
        <v>0</v>
      </c>
      <c r="CD112" s="11" t="b">
        <f t="shared" ca="1" si="73"/>
        <v>0</v>
      </c>
      <c r="CE112" s="11" t="b">
        <f t="shared" ca="1" si="73"/>
        <v>0</v>
      </c>
      <c r="CF112" s="11" t="b">
        <f t="shared" ca="1" si="73"/>
        <v>0</v>
      </c>
      <c r="CG112" s="11" t="b">
        <f t="shared" ca="1" si="73"/>
        <v>0</v>
      </c>
      <c r="CH112" s="11" t="b">
        <f t="shared" ca="1" si="73"/>
        <v>0</v>
      </c>
      <c r="CI112" s="11" t="b">
        <f t="shared" ca="1" si="73"/>
        <v>0</v>
      </c>
      <c r="CJ112" s="11" t="b">
        <f t="shared" ca="1" si="73"/>
        <v>0</v>
      </c>
      <c r="CK112" s="11" t="b">
        <f t="shared" ca="1" si="73"/>
        <v>0</v>
      </c>
      <c r="CL112" s="11" t="b">
        <f t="shared" ca="1" si="73"/>
        <v>0</v>
      </c>
      <c r="CM112" s="11" t="b">
        <f t="shared" ca="1" si="73"/>
        <v>0</v>
      </c>
      <c r="CN112" s="11" t="b">
        <f t="shared" ca="1" si="69"/>
        <v>0</v>
      </c>
      <c r="CO112" s="11" t="b">
        <f t="shared" ca="1" si="67"/>
        <v>0</v>
      </c>
    </row>
    <row r="113" spans="1:94">
      <c r="A113" t="s">
        <v>682</v>
      </c>
      <c r="B113" t="s">
        <v>683</v>
      </c>
      <c r="C113" t="s">
        <v>562</v>
      </c>
      <c r="D113" t="s">
        <v>54</v>
      </c>
      <c r="E113" t="s">
        <v>144</v>
      </c>
      <c r="F113" t="s">
        <v>132</v>
      </c>
      <c r="G113" t="s">
        <v>96</v>
      </c>
      <c r="H113" t="s">
        <v>109</v>
      </c>
      <c r="I113" t="str">
        <f t="shared" si="61"/>
        <v>UK</v>
      </c>
      <c r="J113" t="s">
        <v>74</v>
      </c>
      <c r="K113" t="s">
        <v>60</v>
      </c>
      <c r="L113">
        <v>5</v>
      </c>
      <c r="M113">
        <v>4</v>
      </c>
      <c r="N113">
        <v>4</v>
      </c>
      <c r="O113">
        <v>3</v>
      </c>
      <c r="P113">
        <v>5</v>
      </c>
      <c r="Q113">
        <v>4</v>
      </c>
      <c r="R113">
        <v>4</v>
      </c>
      <c r="S113">
        <v>1</v>
      </c>
      <c r="T113">
        <v>2</v>
      </c>
      <c r="V113">
        <v>5</v>
      </c>
      <c r="W113">
        <v>3</v>
      </c>
      <c r="X113">
        <v>4</v>
      </c>
      <c r="Y113">
        <v>5</v>
      </c>
      <c r="Z113">
        <v>4</v>
      </c>
      <c r="AA113">
        <v>5</v>
      </c>
      <c r="AB113">
        <v>4</v>
      </c>
      <c r="AC113">
        <v>0</v>
      </c>
      <c r="AD113">
        <v>6</v>
      </c>
      <c r="AE113" s="48">
        <f t="shared" si="49"/>
        <v>4.5</v>
      </c>
      <c r="AF113" s="35">
        <v>5</v>
      </c>
      <c r="AG113">
        <v>4</v>
      </c>
      <c r="AH113">
        <v>5</v>
      </c>
      <c r="AI113">
        <v>3</v>
      </c>
      <c r="AJ113">
        <v>5</v>
      </c>
      <c r="AK113">
        <v>5</v>
      </c>
      <c r="AL113">
        <v>1</v>
      </c>
      <c r="AM113">
        <v>4</v>
      </c>
      <c r="AN113" s="48">
        <f t="shared" si="47"/>
        <v>4</v>
      </c>
      <c r="AO113">
        <v>6</v>
      </c>
      <c r="AP113">
        <v>6</v>
      </c>
      <c r="AQ113">
        <v>6</v>
      </c>
      <c r="AR113">
        <v>6</v>
      </c>
      <c r="AS113">
        <v>6</v>
      </c>
      <c r="AT113">
        <v>6</v>
      </c>
      <c r="AU113" s="48">
        <f t="shared" si="48"/>
        <v>6</v>
      </c>
      <c r="AV113">
        <v>1</v>
      </c>
      <c r="AW113">
        <f t="shared" si="62"/>
        <v>4</v>
      </c>
      <c r="AX113">
        <f t="shared" si="63"/>
        <v>1</v>
      </c>
      <c r="AY113">
        <f t="shared" si="57"/>
        <v>4.5</v>
      </c>
      <c r="AZ113">
        <f t="shared" si="64"/>
        <v>1</v>
      </c>
      <c r="BA113" t="s">
        <v>297</v>
      </c>
      <c r="BB113" t="s">
        <v>684</v>
      </c>
      <c r="BC113" t="s">
        <v>397</v>
      </c>
      <c r="BD113">
        <v>3</v>
      </c>
      <c r="BF113">
        <f t="shared" si="65"/>
        <v>3</v>
      </c>
      <c r="BG113">
        <v>1</v>
      </c>
      <c r="BH113">
        <v>3</v>
      </c>
      <c r="BI113">
        <f t="shared" si="58"/>
        <v>1</v>
      </c>
      <c r="BJ113" t="s">
        <v>685</v>
      </c>
      <c r="BK113" t="s">
        <v>301</v>
      </c>
      <c r="BL113" s="1">
        <v>8.7499999999999991E-3</v>
      </c>
      <c r="BM113" t="s">
        <v>686</v>
      </c>
      <c r="BN113" s="5" t="s">
        <v>1042</v>
      </c>
      <c r="BP113" s="11" t="b">
        <f t="shared" ca="1" si="72"/>
        <v>0</v>
      </c>
      <c r="BQ113" s="11" t="b">
        <f t="shared" ca="1" si="72"/>
        <v>0</v>
      </c>
      <c r="BR113" s="11" t="b">
        <f t="shared" ca="1" si="72"/>
        <v>0</v>
      </c>
      <c r="BS113" s="11" t="b">
        <f t="shared" ca="1" si="72"/>
        <v>0</v>
      </c>
      <c r="BT113" s="11" t="b">
        <f t="shared" ca="1" si="72"/>
        <v>0</v>
      </c>
      <c r="BU113" s="11" t="b">
        <f t="shared" ca="1" si="72"/>
        <v>0</v>
      </c>
      <c r="BV113" s="5" t="s">
        <v>1068</v>
      </c>
      <c r="BW113" s="5" t="s">
        <v>1078</v>
      </c>
      <c r="BX113" s="11" t="b">
        <f t="shared" ca="1" si="66"/>
        <v>0</v>
      </c>
      <c r="BY113" s="11" t="b">
        <f t="shared" si="68"/>
        <v>0</v>
      </c>
      <c r="BZ113" s="11" t="b">
        <f t="shared" ca="1" si="73"/>
        <v>0</v>
      </c>
      <c r="CA113" s="11" t="b">
        <f t="shared" ca="1" si="73"/>
        <v>0</v>
      </c>
      <c r="CB113" s="11" t="b">
        <f t="shared" ca="1" si="73"/>
        <v>0</v>
      </c>
      <c r="CC113" s="11" t="b">
        <f t="shared" ca="1" si="73"/>
        <v>0</v>
      </c>
      <c r="CD113" s="11" t="b">
        <f t="shared" ca="1" si="73"/>
        <v>1</v>
      </c>
      <c r="CE113" s="11" t="b">
        <f t="shared" ca="1" si="73"/>
        <v>0</v>
      </c>
      <c r="CF113" s="11" t="b">
        <f t="shared" ca="1" si="73"/>
        <v>0</v>
      </c>
      <c r="CG113" s="11" t="b">
        <f t="shared" ca="1" si="73"/>
        <v>0</v>
      </c>
      <c r="CH113" s="11" t="b">
        <f t="shared" ca="1" si="73"/>
        <v>0</v>
      </c>
      <c r="CI113" s="11" t="b">
        <f t="shared" ca="1" si="73"/>
        <v>0</v>
      </c>
      <c r="CJ113" s="11" t="b">
        <f t="shared" ca="1" si="73"/>
        <v>0</v>
      </c>
      <c r="CK113" s="11" t="b">
        <f t="shared" ca="1" si="73"/>
        <v>0</v>
      </c>
      <c r="CL113" s="11" t="b">
        <f t="shared" ca="1" si="73"/>
        <v>0</v>
      </c>
      <c r="CM113" s="11" t="b">
        <f t="shared" ca="1" si="73"/>
        <v>0</v>
      </c>
      <c r="CN113" s="11" t="b">
        <f t="shared" ca="1" si="69"/>
        <v>0</v>
      </c>
      <c r="CO113" s="11" t="b">
        <f t="shared" ca="1" si="67"/>
        <v>0</v>
      </c>
      <c r="CP113" t="s">
        <v>687</v>
      </c>
    </row>
    <row r="114" spans="1:94">
      <c r="A114" t="s">
        <v>688</v>
      </c>
      <c r="B114" t="s">
        <v>689</v>
      </c>
      <c r="C114" t="s">
        <v>562</v>
      </c>
      <c r="D114" t="s">
        <v>70</v>
      </c>
      <c r="E114" t="s">
        <v>95</v>
      </c>
      <c r="F114" t="s">
        <v>56</v>
      </c>
      <c r="G114" t="s">
        <v>124</v>
      </c>
      <c r="H114" t="s">
        <v>73</v>
      </c>
      <c r="I114" t="str">
        <f t="shared" si="61"/>
        <v>USA</v>
      </c>
      <c r="J114" t="s">
        <v>74</v>
      </c>
      <c r="K114" t="s">
        <v>60</v>
      </c>
      <c r="L114">
        <v>1</v>
      </c>
      <c r="M114">
        <v>1</v>
      </c>
      <c r="N114">
        <v>1</v>
      </c>
      <c r="O114">
        <v>3</v>
      </c>
      <c r="P114">
        <v>1</v>
      </c>
      <c r="Q114">
        <v>3</v>
      </c>
      <c r="R114">
        <v>2</v>
      </c>
      <c r="S114">
        <v>1</v>
      </c>
      <c r="T114">
        <v>3</v>
      </c>
      <c r="V114">
        <v>3</v>
      </c>
      <c r="W114">
        <v>5</v>
      </c>
      <c r="X114">
        <v>6</v>
      </c>
      <c r="Y114">
        <v>6</v>
      </c>
      <c r="Z114">
        <v>5</v>
      </c>
      <c r="AA114">
        <v>5</v>
      </c>
      <c r="AB114">
        <v>5</v>
      </c>
      <c r="AC114">
        <v>0</v>
      </c>
      <c r="AD114">
        <v>6</v>
      </c>
      <c r="AE114" s="48">
        <f t="shared" si="49"/>
        <v>5.125</v>
      </c>
      <c r="AF114" s="35">
        <v>4</v>
      </c>
      <c r="AG114">
        <v>3</v>
      </c>
      <c r="AH114">
        <v>4</v>
      </c>
      <c r="AI114">
        <v>4</v>
      </c>
      <c r="AJ114">
        <v>6</v>
      </c>
      <c r="AK114">
        <v>6</v>
      </c>
      <c r="AL114">
        <v>6</v>
      </c>
      <c r="AM114">
        <v>5</v>
      </c>
      <c r="AN114" s="48">
        <f t="shared" si="47"/>
        <v>4.75</v>
      </c>
      <c r="AO114">
        <v>3</v>
      </c>
      <c r="AP114">
        <v>4</v>
      </c>
      <c r="AQ114">
        <v>4</v>
      </c>
      <c r="AR114">
        <v>4</v>
      </c>
      <c r="AS114">
        <v>3</v>
      </c>
      <c r="AT114">
        <v>6</v>
      </c>
      <c r="AU114" s="48">
        <f t="shared" si="48"/>
        <v>3.6</v>
      </c>
      <c r="AV114">
        <v>5</v>
      </c>
      <c r="AW114">
        <f t="shared" si="62"/>
        <v>4.75</v>
      </c>
      <c r="AX114">
        <f t="shared" si="63"/>
        <v>1</v>
      </c>
      <c r="AY114">
        <f t="shared" ref="AY114:AY145" si="74">AVERAGE(BA116,V114,W114,X114:AB114,AD114)</f>
        <v>5.125</v>
      </c>
      <c r="AZ114">
        <f t="shared" si="64"/>
        <v>1</v>
      </c>
      <c r="BA114" t="s">
        <v>297</v>
      </c>
      <c r="BB114" t="s">
        <v>408</v>
      </c>
      <c r="BC114" t="s">
        <v>690</v>
      </c>
      <c r="BD114">
        <v>0</v>
      </c>
      <c r="BE114">
        <v>1</v>
      </c>
      <c r="BF114">
        <f t="shared" si="65"/>
        <v>1</v>
      </c>
      <c r="BG114">
        <v>1</v>
      </c>
      <c r="BH114">
        <v>1</v>
      </c>
      <c r="BI114">
        <f t="shared" ref="BI114:BI145" si="75">IF(BH114=1,0,1)</f>
        <v>0</v>
      </c>
      <c r="BJ114" t="s">
        <v>300</v>
      </c>
      <c r="BK114" t="s">
        <v>301</v>
      </c>
      <c r="BL114" s="1">
        <v>1.736111111111111E-3</v>
      </c>
      <c r="BM114" t="s">
        <v>691</v>
      </c>
      <c r="BN114" s="5" t="s">
        <v>1042</v>
      </c>
      <c r="BP114" s="11" t="b">
        <f t="shared" ca="1" si="72"/>
        <v>0</v>
      </c>
      <c r="BQ114" s="11" t="b">
        <f t="shared" ca="1" si="72"/>
        <v>0</v>
      </c>
      <c r="BR114" s="11" t="b">
        <f t="shared" ca="1" si="72"/>
        <v>0</v>
      </c>
      <c r="BS114" s="11" t="b">
        <f t="shared" ca="1" si="72"/>
        <v>0</v>
      </c>
      <c r="BT114" s="11" t="b">
        <f t="shared" ca="1" si="72"/>
        <v>0</v>
      </c>
      <c r="BU114" s="11" t="b">
        <f t="shared" ca="1" si="72"/>
        <v>0</v>
      </c>
      <c r="BV114" s="5" t="s">
        <v>1045</v>
      </c>
      <c r="BW114" s="5" t="s">
        <v>1073</v>
      </c>
      <c r="BX114" s="11" t="b">
        <f t="shared" ca="1" si="66"/>
        <v>0</v>
      </c>
      <c r="BY114" s="11" t="b">
        <f t="shared" si="68"/>
        <v>0</v>
      </c>
      <c r="BZ114" s="11" t="b">
        <f t="shared" ca="1" si="73"/>
        <v>0</v>
      </c>
      <c r="CA114" s="11" t="b">
        <f t="shared" ca="1" si="73"/>
        <v>1</v>
      </c>
      <c r="CB114" s="11" t="b">
        <f t="shared" ca="1" si="73"/>
        <v>0</v>
      </c>
      <c r="CC114" s="11" t="b">
        <f t="shared" ca="1" si="73"/>
        <v>0</v>
      </c>
      <c r="CD114" s="11" t="b">
        <f t="shared" ca="1" si="73"/>
        <v>0</v>
      </c>
      <c r="CE114" s="11" t="b">
        <f t="shared" ca="1" si="73"/>
        <v>0</v>
      </c>
      <c r="CF114" s="11" t="b">
        <f t="shared" ca="1" si="73"/>
        <v>0</v>
      </c>
      <c r="CG114" s="11" t="b">
        <f t="shared" ca="1" si="73"/>
        <v>0</v>
      </c>
      <c r="CH114" s="11" t="b">
        <f t="shared" ca="1" si="73"/>
        <v>0</v>
      </c>
      <c r="CI114" s="11" t="b">
        <f t="shared" ca="1" si="73"/>
        <v>0</v>
      </c>
      <c r="CJ114" s="11" t="b">
        <f t="shared" ca="1" si="73"/>
        <v>1</v>
      </c>
      <c r="CK114" s="11" t="b">
        <f t="shared" ca="1" si="73"/>
        <v>0</v>
      </c>
      <c r="CL114" s="11" t="b">
        <f t="shared" ca="1" si="73"/>
        <v>0</v>
      </c>
      <c r="CM114" s="11" t="b">
        <f t="shared" ca="1" si="73"/>
        <v>0</v>
      </c>
      <c r="CN114" s="11" t="b">
        <f t="shared" ca="1" si="69"/>
        <v>1</v>
      </c>
      <c r="CO114" s="11" t="b">
        <f t="shared" ca="1" si="67"/>
        <v>0</v>
      </c>
      <c r="CP114" t="s">
        <v>692</v>
      </c>
    </row>
    <row r="115" spans="1:94">
      <c r="A115" t="s">
        <v>693</v>
      </c>
      <c r="B115" t="s">
        <v>694</v>
      </c>
      <c r="C115" t="s">
        <v>562</v>
      </c>
      <c r="D115" t="s">
        <v>81</v>
      </c>
      <c r="E115" t="s">
        <v>71</v>
      </c>
      <c r="F115" t="s">
        <v>132</v>
      </c>
      <c r="G115" t="s">
        <v>124</v>
      </c>
      <c r="H115" t="s">
        <v>109</v>
      </c>
      <c r="I115" t="str">
        <f t="shared" si="61"/>
        <v>UK</v>
      </c>
      <c r="J115" t="s">
        <v>74</v>
      </c>
      <c r="K115" t="s">
        <v>98</v>
      </c>
      <c r="L115">
        <v>1</v>
      </c>
      <c r="M115">
        <v>2</v>
      </c>
      <c r="N115">
        <v>6</v>
      </c>
      <c r="O115">
        <v>3</v>
      </c>
      <c r="P115">
        <v>2</v>
      </c>
      <c r="Q115">
        <v>1</v>
      </c>
      <c r="R115">
        <v>1</v>
      </c>
      <c r="S115">
        <v>1</v>
      </c>
      <c r="T115">
        <v>2</v>
      </c>
      <c r="V115">
        <v>4</v>
      </c>
      <c r="W115">
        <v>6</v>
      </c>
      <c r="X115">
        <v>4</v>
      </c>
      <c r="Y115">
        <v>5</v>
      </c>
      <c r="Z115">
        <v>4</v>
      </c>
      <c r="AA115">
        <v>5</v>
      </c>
      <c r="AB115">
        <v>4</v>
      </c>
      <c r="AC115">
        <v>2</v>
      </c>
      <c r="AD115">
        <v>4</v>
      </c>
      <c r="AE115" s="48">
        <f t="shared" si="49"/>
        <v>4.5</v>
      </c>
      <c r="AF115" s="35">
        <v>4</v>
      </c>
      <c r="AG115">
        <v>2</v>
      </c>
      <c r="AH115">
        <v>2</v>
      </c>
      <c r="AI115">
        <v>1</v>
      </c>
      <c r="AJ115">
        <v>6</v>
      </c>
      <c r="AK115">
        <v>3</v>
      </c>
      <c r="AL115">
        <v>6</v>
      </c>
      <c r="AM115">
        <v>1</v>
      </c>
      <c r="AN115" s="48">
        <f t="shared" si="47"/>
        <v>3.125</v>
      </c>
      <c r="AO115">
        <v>3</v>
      </c>
      <c r="AP115">
        <v>3</v>
      </c>
      <c r="AQ115">
        <v>3</v>
      </c>
      <c r="AR115">
        <v>3</v>
      </c>
      <c r="AS115">
        <v>3</v>
      </c>
      <c r="AT115">
        <v>6</v>
      </c>
      <c r="AU115" s="48">
        <f t="shared" si="48"/>
        <v>3</v>
      </c>
      <c r="AV115">
        <v>1</v>
      </c>
      <c r="AW115">
        <f t="shared" si="62"/>
        <v>3.125</v>
      </c>
      <c r="AX115">
        <f t="shared" si="63"/>
        <v>1</v>
      </c>
      <c r="AY115">
        <f t="shared" si="74"/>
        <v>4.5</v>
      </c>
      <c r="AZ115">
        <f t="shared" si="64"/>
        <v>1</v>
      </c>
      <c r="BA115" t="s">
        <v>297</v>
      </c>
      <c r="BB115" t="s">
        <v>384</v>
      </c>
      <c r="BC115" t="s">
        <v>695</v>
      </c>
      <c r="BD115">
        <v>2</v>
      </c>
      <c r="BF115">
        <f t="shared" si="65"/>
        <v>2</v>
      </c>
      <c r="BG115">
        <v>2</v>
      </c>
      <c r="BH115">
        <v>3</v>
      </c>
      <c r="BI115">
        <f t="shared" si="75"/>
        <v>1</v>
      </c>
      <c r="BJ115" t="s">
        <v>696</v>
      </c>
      <c r="BK115" t="s">
        <v>622</v>
      </c>
      <c r="BL115" s="1">
        <v>8.1597222222222227E-3</v>
      </c>
      <c r="BM115" t="s">
        <v>697</v>
      </c>
      <c r="BN115" s="5" t="s">
        <v>1051</v>
      </c>
      <c r="BP115" s="11" t="b">
        <f t="shared" ca="1" si="72"/>
        <v>0</v>
      </c>
      <c r="BQ115" s="11" t="b">
        <f t="shared" ca="1" si="72"/>
        <v>0</v>
      </c>
      <c r="BR115" s="11" t="b">
        <f t="shared" ca="1" si="72"/>
        <v>0</v>
      </c>
      <c r="BS115" s="11" t="b">
        <f t="shared" ca="1" si="72"/>
        <v>0</v>
      </c>
      <c r="BT115" s="11" t="b">
        <f t="shared" ca="1" si="72"/>
        <v>0</v>
      </c>
      <c r="BU115" s="11" t="b">
        <f t="shared" ca="1" si="72"/>
        <v>0</v>
      </c>
      <c r="BV115" s="5" t="s">
        <v>1068</v>
      </c>
      <c r="BW115" s="5" t="s">
        <v>1079</v>
      </c>
      <c r="BX115" s="11" t="b">
        <f t="shared" ca="1" si="66"/>
        <v>0</v>
      </c>
      <c r="BY115" s="11" t="b">
        <f t="shared" si="68"/>
        <v>0</v>
      </c>
      <c r="BZ115" s="11" t="b">
        <f t="shared" ca="1" si="73"/>
        <v>0</v>
      </c>
      <c r="CA115" s="11" t="b">
        <f t="shared" ca="1" si="73"/>
        <v>0</v>
      </c>
      <c r="CB115" s="11" t="b">
        <f t="shared" ca="1" si="73"/>
        <v>0</v>
      </c>
      <c r="CC115" s="11" t="b">
        <f t="shared" ca="1" si="73"/>
        <v>0</v>
      </c>
      <c r="CD115" s="11" t="b">
        <f t="shared" ca="1" si="73"/>
        <v>1</v>
      </c>
      <c r="CE115" s="11" t="b">
        <f t="shared" ca="1" si="73"/>
        <v>0</v>
      </c>
      <c r="CF115" s="11" t="b">
        <f t="shared" ca="1" si="73"/>
        <v>0</v>
      </c>
      <c r="CG115" s="11" t="b">
        <f t="shared" ca="1" si="73"/>
        <v>0</v>
      </c>
      <c r="CH115" s="11" t="b">
        <f t="shared" ca="1" si="73"/>
        <v>0</v>
      </c>
      <c r="CI115" s="11" t="b">
        <f t="shared" ca="1" si="73"/>
        <v>0</v>
      </c>
      <c r="CJ115" s="11" t="b">
        <f t="shared" ca="1" si="73"/>
        <v>0</v>
      </c>
      <c r="CK115" s="11" t="b">
        <f t="shared" ca="1" si="73"/>
        <v>0</v>
      </c>
      <c r="CL115" s="11" t="b">
        <f t="shared" ca="1" si="73"/>
        <v>0</v>
      </c>
      <c r="CM115" s="11" t="b">
        <f t="shared" ca="1" si="73"/>
        <v>0</v>
      </c>
      <c r="CN115" s="11" t="b">
        <f t="shared" ca="1" si="69"/>
        <v>0</v>
      </c>
      <c r="CO115" s="11" t="b">
        <f t="shared" ca="1" si="67"/>
        <v>0</v>
      </c>
    </row>
    <row r="116" spans="1:94">
      <c r="A116" t="s">
        <v>706</v>
      </c>
      <c r="B116" t="s">
        <v>707</v>
      </c>
      <c r="C116" t="s">
        <v>562</v>
      </c>
      <c r="D116" t="s">
        <v>54</v>
      </c>
      <c r="E116" t="s">
        <v>144</v>
      </c>
      <c r="F116" t="s">
        <v>116</v>
      </c>
      <c r="G116" t="s">
        <v>72</v>
      </c>
      <c r="H116" t="s">
        <v>125</v>
      </c>
      <c r="I116" t="str">
        <f t="shared" si="61"/>
        <v>United Kingdom</v>
      </c>
      <c r="J116" t="s">
        <v>74</v>
      </c>
      <c r="K116" t="s">
        <v>98</v>
      </c>
      <c r="L116">
        <v>2</v>
      </c>
      <c r="M116">
        <v>4</v>
      </c>
      <c r="N116">
        <v>3</v>
      </c>
      <c r="O116">
        <v>4</v>
      </c>
      <c r="P116">
        <v>4</v>
      </c>
      <c r="Q116">
        <v>4</v>
      </c>
      <c r="R116">
        <v>4</v>
      </c>
      <c r="S116">
        <v>1</v>
      </c>
      <c r="T116">
        <v>2</v>
      </c>
      <c r="V116">
        <v>5</v>
      </c>
      <c r="W116">
        <v>5</v>
      </c>
      <c r="X116">
        <v>4</v>
      </c>
      <c r="Y116">
        <v>5</v>
      </c>
      <c r="Z116">
        <v>5</v>
      </c>
      <c r="AA116">
        <v>6</v>
      </c>
      <c r="AB116">
        <v>6</v>
      </c>
      <c r="AC116">
        <v>1</v>
      </c>
      <c r="AD116">
        <v>5</v>
      </c>
      <c r="AE116" s="48">
        <f t="shared" si="49"/>
        <v>5.125</v>
      </c>
      <c r="AF116" s="35">
        <v>5</v>
      </c>
      <c r="AG116">
        <v>3</v>
      </c>
      <c r="AH116">
        <v>3</v>
      </c>
      <c r="AI116">
        <v>1</v>
      </c>
      <c r="AJ116">
        <v>5</v>
      </c>
      <c r="AK116">
        <v>4</v>
      </c>
      <c r="AL116">
        <v>2</v>
      </c>
      <c r="AM116">
        <v>4</v>
      </c>
      <c r="AN116" s="48">
        <f t="shared" si="47"/>
        <v>3.375</v>
      </c>
      <c r="AO116">
        <v>3</v>
      </c>
      <c r="AP116">
        <v>3</v>
      </c>
      <c r="AQ116">
        <v>2</v>
      </c>
      <c r="AR116">
        <v>3</v>
      </c>
      <c r="AS116">
        <v>3</v>
      </c>
      <c r="AT116">
        <v>6</v>
      </c>
      <c r="AU116" s="48">
        <f t="shared" si="48"/>
        <v>2.8</v>
      </c>
      <c r="AV116">
        <v>1</v>
      </c>
      <c r="AW116">
        <f t="shared" si="62"/>
        <v>3.375</v>
      </c>
      <c r="AX116">
        <f t="shared" si="63"/>
        <v>1</v>
      </c>
      <c r="AY116">
        <f t="shared" si="74"/>
        <v>5.125</v>
      </c>
      <c r="AZ116">
        <f t="shared" si="64"/>
        <v>1</v>
      </c>
      <c r="BA116" t="s">
        <v>501</v>
      </c>
      <c r="BB116" t="s">
        <v>672</v>
      </c>
      <c r="BC116" t="s">
        <v>708</v>
      </c>
      <c r="BD116">
        <v>0</v>
      </c>
      <c r="BE116">
        <v>2</v>
      </c>
      <c r="BF116">
        <f t="shared" si="65"/>
        <v>2</v>
      </c>
      <c r="BG116">
        <v>4</v>
      </c>
      <c r="BH116">
        <v>2</v>
      </c>
      <c r="BI116">
        <f t="shared" si="75"/>
        <v>1</v>
      </c>
      <c r="BJ116" t="s">
        <v>709</v>
      </c>
      <c r="BK116" t="s">
        <v>710</v>
      </c>
      <c r="BL116" s="1">
        <v>4.2013888888888891E-3</v>
      </c>
      <c r="BM116" t="s">
        <v>711</v>
      </c>
      <c r="BN116" s="5" t="s">
        <v>736</v>
      </c>
      <c r="BO116" s="5" t="s">
        <v>1157</v>
      </c>
      <c r="BP116" s="11" t="b">
        <f t="shared" ca="1" si="72"/>
        <v>1</v>
      </c>
      <c r="BQ116" s="11" t="b">
        <f t="shared" ca="1" si="72"/>
        <v>0</v>
      </c>
      <c r="BR116" s="11" t="b">
        <f t="shared" ca="1" si="72"/>
        <v>0</v>
      </c>
      <c r="BS116" s="11" t="b">
        <f t="shared" ca="1" si="72"/>
        <v>0</v>
      </c>
      <c r="BT116" s="11" t="b">
        <f t="shared" ca="1" si="72"/>
        <v>0</v>
      </c>
      <c r="BU116" s="11" t="b">
        <f t="shared" ca="1" si="72"/>
        <v>0</v>
      </c>
      <c r="BX116" s="11" t="b">
        <f t="shared" ca="1" si="66"/>
        <v>0</v>
      </c>
      <c r="BY116" s="11" t="b">
        <f t="shared" si="68"/>
        <v>0</v>
      </c>
      <c r="BZ116" s="11" t="b">
        <f t="shared" ca="1" si="73"/>
        <v>0</v>
      </c>
      <c r="CA116" s="11" t="b">
        <f t="shared" ca="1" si="73"/>
        <v>0</v>
      </c>
      <c r="CB116" s="11" t="b">
        <f t="shared" ca="1" si="73"/>
        <v>0</v>
      </c>
      <c r="CC116" s="11" t="b">
        <f t="shared" ca="1" si="73"/>
        <v>0</v>
      </c>
      <c r="CD116" s="11" t="b">
        <f t="shared" ca="1" si="73"/>
        <v>0</v>
      </c>
      <c r="CE116" s="11" t="b">
        <f t="shared" ca="1" si="73"/>
        <v>0</v>
      </c>
      <c r="CF116" s="11" t="b">
        <f t="shared" ca="1" si="73"/>
        <v>0</v>
      </c>
      <c r="CG116" s="11" t="b">
        <f t="shared" ca="1" si="73"/>
        <v>0</v>
      </c>
      <c r="CH116" s="11" t="b">
        <f t="shared" ca="1" si="73"/>
        <v>0</v>
      </c>
      <c r="CI116" s="11" t="b">
        <f t="shared" ca="1" si="73"/>
        <v>0</v>
      </c>
      <c r="CJ116" s="11" t="b">
        <f t="shared" ca="1" si="73"/>
        <v>0</v>
      </c>
      <c r="CK116" s="11" t="b">
        <f t="shared" ca="1" si="73"/>
        <v>0</v>
      </c>
      <c r="CL116" s="11" t="b">
        <f t="shared" ca="1" si="73"/>
        <v>0</v>
      </c>
      <c r="CM116" s="11" t="b">
        <f t="shared" ca="1" si="73"/>
        <v>0</v>
      </c>
      <c r="CN116" s="11" t="b">
        <f t="shared" ca="1" si="69"/>
        <v>0</v>
      </c>
      <c r="CO116" s="11" t="b">
        <f t="shared" ca="1" si="67"/>
        <v>0</v>
      </c>
    </row>
    <row r="117" spans="1:94">
      <c r="A117" t="s">
        <v>728</v>
      </c>
      <c r="B117" t="s">
        <v>729</v>
      </c>
      <c r="C117" t="s">
        <v>562</v>
      </c>
      <c r="D117" t="s">
        <v>70</v>
      </c>
      <c r="E117" t="s">
        <v>144</v>
      </c>
      <c r="F117" t="s">
        <v>56</v>
      </c>
      <c r="G117" t="s">
        <v>72</v>
      </c>
      <c r="H117" t="s">
        <v>84</v>
      </c>
      <c r="I117" t="str">
        <f t="shared" si="61"/>
        <v>United States</v>
      </c>
      <c r="J117" t="s">
        <v>59</v>
      </c>
      <c r="K117" t="s">
        <v>60</v>
      </c>
      <c r="L117">
        <v>1</v>
      </c>
      <c r="M117">
        <v>1</v>
      </c>
      <c r="N117">
        <v>0</v>
      </c>
      <c r="O117">
        <v>1</v>
      </c>
      <c r="P117">
        <v>2</v>
      </c>
      <c r="Q117">
        <v>2</v>
      </c>
      <c r="R117">
        <v>2</v>
      </c>
      <c r="S117">
        <v>1</v>
      </c>
      <c r="T117">
        <v>3</v>
      </c>
      <c r="V117">
        <v>4</v>
      </c>
      <c r="W117">
        <v>4</v>
      </c>
      <c r="X117">
        <v>3</v>
      </c>
      <c r="Y117">
        <v>3</v>
      </c>
      <c r="Z117">
        <v>3</v>
      </c>
      <c r="AA117">
        <v>3</v>
      </c>
      <c r="AB117">
        <v>3</v>
      </c>
      <c r="AC117">
        <v>1</v>
      </c>
      <c r="AD117">
        <v>5</v>
      </c>
      <c r="AE117" s="48">
        <f t="shared" si="49"/>
        <v>3.5</v>
      </c>
      <c r="AF117" s="35">
        <v>5</v>
      </c>
      <c r="AG117">
        <v>5</v>
      </c>
      <c r="AH117">
        <v>5</v>
      </c>
      <c r="AI117">
        <v>5</v>
      </c>
      <c r="AJ117">
        <v>5</v>
      </c>
      <c r="AK117">
        <v>5</v>
      </c>
      <c r="AL117">
        <v>4</v>
      </c>
      <c r="AM117">
        <v>4</v>
      </c>
      <c r="AN117" s="48">
        <f t="shared" si="47"/>
        <v>4.75</v>
      </c>
      <c r="AO117">
        <v>5</v>
      </c>
      <c r="AP117">
        <v>5</v>
      </c>
      <c r="AQ117">
        <v>5</v>
      </c>
      <c r="AR117">
        <v>5</v>
      </c>
      <c r="AS117">
        <v>5</v>
      </c>
      <c r="AT117">
        <v>6</v>
      </c>
      <c r="AU117" s="48">
        <f t="shared" si="48"/>
        <v>5</v>
      </c>
      <c r="AV117">
        <v>1</v>
      </c>
      <c r="AW117">
        <f t="shared" si="62"/>
        <v>4.75</v>
      </c>
      <c r="AX117">
        <f t="shared" si="63"/>
        <v>1</v>
      </c>
      <c r="AY117">
        <f t="shared" si="74"/>
        <v>3.5</v>
      </c>
      <c r="AZ117">
        <f t="shared" si="64"/>
        <v>1</v>
      </c>
      <c r="BA117" t="s">
        <v>61</v>
      </c>
      <c r="BB117" t="s">
        <v>126</v>
      </c>
      <c r="BC117" t="s">
        <v>127</v>
      </c>
      <c r="BD117">
        <v>1</v>
      </c>
      <c r="BF117">
        <f t="shared" si="65"/>
        <v>1</v>
      </c>
      <c r="BG117">
        <v>1</v>
      </c>
      <c r="BH117">
        <v>1</v>
      </c>
      <c r="BI117">
        <f t="shared" si="75"/>
        <v>0</v>
      </c>
      <c r="BJ117" t="s">
        <v>64</v>
      </c>
      <c r="BK117" t="s">
        <v>65</v>
      </c>
      <c r="BL117" s="1">
        <v>2.7314814814814819E-3</v>
      </c>
      <c r="BM117" t="s">
        <v>730</v>
      </c>
      <c r="BN117" s="5" t="s">
        <v>736</v>
      </c>
      <c r="BO117" s="5" t="s">
        <v>1158</v>
      </c>
      <c r="BP117" s="11" t="b">
        <f t="shared" ca="1" si="72"/>
        <v>1</v>
      </c>
      <c r="BQ117" s="11" t="b">
        <f t="shared" ca="1" si="72"/>
        <v>0</v>
      </c>
      <c r="BR117" s="11" t="b">
        <f t="shared" ca="1" si="72"/>
        <v>0</v>
      </c>
      <c r="BS117" s="11" t="b">
        <f t="shared" ca="1" si="72"/>
        <v>0</v>
      </c>
      <c r="BT117" s="11" t="b">
        <f t="shared" ca="1" si="72"/>
        <v>0</v>
      </c>
      <c r="BU117" s="11" t="b">
        <f t="shared" ca="1" si="72"/>
        <v>0</v>
      </c>
      <c r="BX117" s="11" t="b">
        <f t="shared" ca="1" si="66"/>
        <v>0</v>
      </c>
      <c r="BY117" s="11" t="b">
        <f t="shared" si="68"/>
        <v>0</v>
      </c>
      <c r="BZ117" s="11" t="b">
        <f t="shared" ca="1" si="73"/>
        <v>0</v>
      </c>
      <c r="CA117" s="11" t="b">
        <f t="shared" ca="1" si="73"/>
        <v>0</v>
      </c>
      <c r="CB117" s="11" t="b">
        <f t="shared" ca="1" si="73"/>
        <v>0</v>
      </c>
      <c r="CC117" s="11" t="b">
        <f t="shared" ca="1" si="73"/>
        <v>0</v>
      </c>
      <c r="CD117" s="11" t="b">
        <f t="shared" ca="1" si="73"/>
        <v>0</v>
      </c>
      <c r="CE117" s="11" t="b">
        <f t="shared" ca="1" si="73"/>
        <v>0</v>
      </c>
      <c r="CF117" s="11" t="b">
        <f t="shared" ca="1" si="73"/>
        <v>0</v>
      </c>
      <c r="CG117" s="11" t="b">
        <f t="shared" ca="1" si="73"/>
        <v>0</v>
      </c>
      <c r="CH117" s="11" t="b">
        <f t="shared" ca="1" si="73"/>
        <v>0</v>
      </c>
      <c r="CI117" s="11" t="b">
        <f t="shared" ca="1" si="73"/>
        <v>0</v>
      </c>
      <c r="CJ117" s="11" t="b">
        <f t="shared" ca="1" si="73"/>
        <v>0</v>
      </c>
      <c r="CK117" s="11" t="b">
        <f t="shared" ca="1" si="73"/>
        <v>0</v>
      </c>
      <c r="CL117" s="11" t="b">
        <f t="shared" ca="1" si="73"/>
        <v>0</v>
      </c>
      <c r="CM117" s="11" t="b">
        <f t="shared" ca="1" si="73"/>
        <v>0</v>
      </c>
      <c r="CN117" s="11" t="b">
        <f t="shared" ca="1" si="69"/>
        <v>0</v>
      </c>
      <c r="CO117" s="11" t="b">
        <f t="shared" ca="1" si="67"/>
        <v>0</v>
      </c>
    </row>
    <row r="118" spans="1:94">
      <c r="A118" t="s">
        <v>737</v>
      </c>
      <c r="B118" t="s">
        <v>738</v>
      </c>
      <c r="C118" t="s">
        <v>562</v>
      </c>
      <c r="D118" t="s">
        <v>54</v>
      </c>
      <c r="E118" t="s">
        <v>144</v>
      </c>
      <c r="F118" t="s">
        <v>83</v>
      </c>
      <c r="G118" t="s">
        <v>96</v>
      </c>
      <c r="H118" t="s">
        <v>510</v>
      </c>
      <c r="I118" t="str">
        <f t="shared" si="61"/>
        <v>England</v>
      </c>
      <c r="J118" t="s">
        <v>74</v>
      </c>
      <c r="K118" t="s">
        <v>98</v>
      </c>
      <c r="L118">
        <v>3</v>
      </c>
      <c r="M118">
        <v>3</v>
      </c>
      <c r="N118">
        <v>4</v>
      </c>
      <c r="O118">
        <v>2</v>
      </c>
      <c r="P118">
        <v>3</v>
      </c>
      <c r="Q118">
        <v>3</v>
      </c>
      <c r="R118">
        <v>3</v>
      </c>
      <c r="S118">
        <v>1</v>
      </c>
      <c r="T118">
        <v>2</v>
      </c>
      <c r="V118">
        <v>4</v>
      </c>
      <c r="W118">
        <v>6</v>
      </c>
      <c r="X118">
        <v>4</v>
      </c>
      <c r="Y118">
        <v>6</v>
      </c>
      <c r="Z118">
        <v>4</v>
      </c>
      <c r="AA118">
        <v>6</v>
      </c>
      <c r="AB118">
        <v>3</v>
      </c>
      <c r="AC118">
        <v>4</v>
      </c>
      <c r="AD118">
        <v>2</v>
      </c>
      <c r="AE118" s="48">
        <f t="shared" si="49"/>
        <v>4.375</v>
      </c>
      <c r="AF118" s="35">
        <v>5</v>
      </c>
      <c r="AG118">
        <v>6</v>
      </c>
      <c r="AH118">
        <v>6</v>
      </c>
      <c r="AI118">
        <v>6</v>
      </c>
      <c r="AJ118">
        <v>6</v>
      </c>
      <c r="AK118">
        <v>6</v>
      </c>
      <c r="AL118">
        <v>5</v>
      </c>
      <c r="AM118">
        <v>4</v>
      </c>
      <c r="AN118" s="48">
        <f t="shared" si="47"/>
        <v>5.5</v>
      </c>
      <c r="AO118">
        <v>6</v>
      </c>
      <c r="AP118">
        <v>3</v>
      </c>
      <c r="AQ118">
        <v>5</v>
      </c>
      <c r="AR118">
        <v>3</v>
      </c>
      <c r="AS118">
        <v>6</v>
      </c>
      <c r="AT118">
        <v>6</v>
      </c>
      <c r="AU118" s="48">
        <f t="shared" si="48"/>
        <v>4.5999999999999996</v>
      </c>
      <c r="AV118">
        <v>2</v>
      </c>
      <c r="AW118">
        <f t="shared" si="62"/>
        <v>5.5</v>
      </c>
      <c r="AX118">
        <f t="shared" si="63"/>
        <v>1</v>
      </c>
      <c r="AY118">
        <f t="shared" si="74"/>
        <v>4.375</v>
      </c>
      <c r="AZ118">
        <f t="shared" si="64"/>
        <v>1</v>
      </c>
      <c r="BA118" t="s">
        <v>61</v>
      </c>
      <c r="BB118" t="s">
        <v>245</v>
      </c>
      <c r="BC118" t="s">
        <v>246</v>
      </c>
      <c r="BD118">
        <v>1</v>
      </c>
      <c r="BF118">
        <f t="shared" si="65"/>
        <v>1</v>
      </c>
      <c r="BG118">
        <v>1</v>
      </c>
      <c r="BH118">
        <v>2</v>
      </c>
      <c r="BI118">
        <f t="shared" si="75"/>
        <v>1</v>
      </c>
      <c r="BJ118" t="s">
        <v>181</v>
      </c>
      <c r="BK118" t="s">
        <v>65</v>
      </c>
      <c r="BL118" s="1">
        <v>2.8240740740740739E-3</v>
      </c>
      <c r="BM118" t="s">
        <v>429</v>
      </c>
      <c r="BN118" s="5" t="s">
        <v>1041</v>
      </c>
      <c r="BP118" s="11" t="b">
        <f t="shared" ca="1" si="72"/>
        <v>0</v>
      </c>
      <c r="BQ118" s="11" t="b">
        <f t="shared" ca="1" si="72"/>
        <v>0</v>
      </c>
      <c r="BR118" s="11" t="b">
        <f t="shared" ca="1" si="72"/>
        <v>0</v>
      </c>
      <c r="BS118" s="11" t="b">
        <f t="shared" ca="1" si="72"/>
        <v>0</v>
      </c>
      <c r="BT118" s="11" t="b">
        <f t="shared" ca="1" si="72"/>
        <v>0</v>
      </c>
      <c r="BU118" s="11" t="b">
        <f t="shared" ca="1" si="72"/>
        <v>0</v>
      </c>
      <c r="BX118" s="11" t="b">
        <f t="shared" ca="1" si="66"/>
        <v>0</v>
      </c>
      <c r="BY118" s="11" t="b">
        <f t="shared" si="68"/>
        <v>0</v>
      </c>
      <c r="BZ118" s="11" t="b">
        <f t="shared" ca="1" si="73"/>
        <v>0</v>
      </c>
      <c r="CA118" s="11" t="b">
        <f t="shared" ca="1" si="73"/>
        <v>0</v>
      </c>
      <c r="CB118" s="11" t="b">
        <f t="shared" ca="1" si="73"/>
        <v>0</v>
      </c>
      <c r="CC118" s="11" t="b">
        <f t="shared" ca="1" si="73"/>
        <v>0</v>
      </c>
      <c r="CD118" s="11" t="b">
        <f t="shared" ca="1" si="73"/>
        <v>0</v>
      </c>
      <c r="CE118" s="11" t="b">
        <f t="shared" ca="1" si="73"/>
        <v>0</v>
      </c>
      <c r="CF118" s="11" t="b">
        <f t="shared" ca="1" si="73"/>
        <v>0</v>
      </c>
      <c r="CG118" s="11" t="b">
        <f t="shared" ca="1" si="73"/>
        <v>0</v>
      </c>
      <c r="CH118" s="11" t="b">
        <f t="shared" ca="1" si="73"/>
        <v>0</v>
      </c>
      <c r="CI118" s="11" t="b">
        <f t="shared" ca="1" si="73"/>
        <v>0</v>
      </c>
      <c r="CJ118" s="11" t="b">
        <f t="shared" ca="1" si="73"/>
        <v>0</v>
      </c>
      <c r="CK118" s="11" t="b">
        <f t="shared" ca="1" si="73"/>
        <v>0</v>
      </c>
      <c r="CL118" s="11" t="b">
        <f t="shared" ca="1" si="73"/>
        <v>0</v>
      </c>
      <c r="CM118" s="11" t="b">
        <f t="shared" ca="1" si="73"/>
        <v>0</v>
      </c>
      <c r="CN118" s="11" t="b">
        <f t="shared" ca="1" si="69"/>
        <v>0</v>
      </c>
      <c r="CO118" s="11" t="b">
        <f t="shared" ca="1" si="67"/>
        <v>0</v>
      </c>
      <c r="CP118" t="s">
        <v>429</v>
      </c>
    </row>
    <row r="119" spans="1:94">
      <c r="A119" t="s">
        <v>739</v>
      </c>
      <c r="B119" t="s">
        <v>740</v>
      </c>
      <c r="C119" t="s">
        <v>562</v>
      </c>
      <c r="D119" t="s">
        <v>70</v>
      </c>
      <c r="E119" t="s">
        <v>55</v>
      </c>
      <c r="F119" t="s">
        <v>56</v>
      </c>
      <c r="G119" t="s">
        <v>72</v>
      </c>
      <c r="H119" t="s">
        <v>125</v>
      </c>
      <c r="I119" t="str">
        <f t="shared" si="61"/>
        <v>United Kingdom</v>
      </c>
      <c r="J119" t="s">
        <v>59</v>
      </c>
      <c r="K119" t="s">
        <v>98</v>
      </c>
      <c r="L119">
        <v>4</v>
      </c>
      <c r="M119">
        <v>4</v>
      </c>
      <c r="N119">
        <v>5</v>
      </c>
      <c r="O119">
        <v>4</v>
      </c>
      <c r="P119">
        <v>5</v>
      </c>
      <c r="Q119">
        <v>5</v>
      </c>
      <c r="R119">
        <v>5</v>
      </c>
      <c r="S119">
        <v>1</v>
      </c>
      <c r="T119">
        <v>2</v>
      </c>
      <c r="V119">
        <v>1</v>
      </c>
      <c r="W119">
        <v>2</v>
      </c>
      <c r="X119">
        <v>1</v>
      </c>
      <c r="Y119">
        <v>3</v>
      </c>
      <c r="Z119">
        <v>2</v>
      </c>
      <c r="AA119">
        <v>4</v>
      </c>
      <c r="AB119">
        <v>1</v>
      </c>
      <c r="AC119">
        <v>2</v>
      </c>
      <c r="AD119">
        <v>4</v>
      </c>
      <c r="AE119" s="48">
        <f t="shared" si="49"/>
        <v>2.25</v>
      </c>
      <c r="AF119" s="35">
        <v>3</v>
      </c>
      <c r="AG119">
        <v>4</v>
      </c>
      <c r="AH119">
        <v>2</v>
      </c>
      <c r="AI119">
        <v>3</v>
      </c>
      <c r="AJ119">
        <v>3</v>
      </c>
      <c r="AK119">
        <v>3</v>
      </c>
      <c r="AL119">
        <v>3</v>
      </c>
      <c r="AM119">
        <v>4</v>
      </c>
      <c r="AN119" s="48">
        <f t="shared" si="47"/>
        <v>3.125</v>
      </c>
      <c r="AO119">
        <v>3</v>
      </c>
      <c r="AP119">
        <v>3</v>
      </c>
      <c r="AQ119">
        <v>3</v>
      </c>
      <c r="AR119">
        <v>3</v>
      </c>
      <c r="AS119">
        <v>3</v>
      </c>
      <c r="AT119">
        <v>6</v>
      </c>
      <c r="AU119" s="48">
        <f t="shared" si="48"/>
        <v>3</v>
      </c>
      <c r="AV119">
        <v>2</v>
      </c>
      <c r="AW119">
        <f t="shared" si="62"/>
        <v>3.125</v>
      </c>
      <c r="AX119">
        <f t="shared" si="63"/>
        <v>1</v>
      </c>
      <c r="AY119">
        <f t="shared" si="74"/>
        <v>2.25</v>
      </c>
      <c r="AZ119">
        <f t="shared" si="64"/>
        <v>0</v>
      </c>
      <c r="BA119" t="s">
        <v>297</v>
      </c>
      <c r="BB119" t="s">
        <v>110</v>
      </c>
      <c r="BC119" t="s">
        <v>412</v>
      </c>
      <c r="BD119">
        <v>0</v>
      </c>
      <c r="BE119" t="s">
        <v>1101</v>
      </c>
      <c r="BF119" t="str">
        <f t="shared" si="65"/>
        <v>NA</v>
      </c>
      <c r="BG119">
        <v>11</v>
      </c>
      <c r="BH119">
        <v>0</v>
      </c>
      <c r="BI119">
        <f t="shared" si="75"/>
        <v>1</v>
      </c>
      <c r="BJ119" t="s">
        <v>741</v>
      </c>
      <c r="BK119" t="s">
        <v>742</v>
      </c>
      <c r="BL119" s="1">
        <v>2.4768518518518516E-3</v>
      </c>
      <c r="BM119" t="s">
        <v>743</v>
      </c>
      <c r="BN119" s="5" t="s">
        <v>1082</v>
      </c>
      <c r="BP119" s="11" t="b">
        <f t="shared" ca="1" si="72"/>
        <v>0</v>
      </c>
      <c r="BQ119" s="11" t="b">
        <f t="shared" ca="1" si="72"/>
        <v>0</v>
      </c>
      <c r="BR119" s="11" t="b">
        <f t="shared" ca="1" si="72"/>
        <v>0</v>
      </c>
      <c r="BS119" s="11" t="b">
        <f t="shared" ca="1" si="72"/>
        <v>0</v>
      </c>
      <c r="BT119" s="11" t="b">
        <f t="shared" ca="1" si="72"/>
        <v>0</v>
      </c>
      <c r="BU119" s="11" t="b">
        <f t="shared" ca="1" si="72"/>
        <v>0</v>
      </c>
      <c r="BV119" s="5" t="s">
        <v>1081</v>
      </c>
      <c r="BX119" s="11" t="b">
        <f t="shared" ca="1" si="66"/>
        <v>0</v>
      </c>
      <c r="BY119" s="11" t="b">
        <f t="shared" si="68"/>
        <v>1</v>
      </c>
      <c r="BZ119" s="11" t="b">
        <f t="shared" ca="1" si="73"/>
        <v>0</v>
      </c>
      <c r="CA119" s="11" t="b">
        <f t="shared" ca="1" si="73"/>
        <v>0</v>
      </c>
      <c r="CB119" s="11" t="b">
        <f t="shared" ca="1" si="73"/>
        <v>0</v>
      </c>
      <c r="CC119" s="11" t="b">
        <f t="shared" ca="1" si="73"/>
        <v>0</v>
      </c>
      <c r="CD119" s="11" t="b">
        <f t="shared" ca="1" si="73"/>
        <v>0</v>
      </c>
      <c r="CE119" s="11" t="b">
        <f t="shared" ca="1" si="73"/>
        <v>0</v>
      </c>
      <c r="CF119" s="11" t="b">
        <f t="shared" ca="1" si="73"/>
        <v>0</v>
      </c>
      <c r="CG119" s="11" t="b">
        <f t="shared" ca="1" si="73"/>
        <v>0</v>
      </c>
      <c r="CH119" s="11" t="b">
        <f t="shared" ca="1" si="73"/>
        <v>0</v>
      </c>
      <c r="CI119" s="11" t="b">
        <f t="shared" ca="1" si="73"/>
        <v>0</v>
      </c>
      <c r="CJ119" s="11" t="b">
        <f t="shared" ca="1" si="73"/>
        <v>0</v>
      </c>
      <c r="CK119" s="11" t="b">
        <f t="shared" ca="1" si="73"/>
        <v>0</v>
      </c>
      <c r="CL119" s="11" t="b">
        <f t="shared" ca="1" si="73"/>
        <v>0</v>
      </c>
      <c r="CM119" s="11" t="b">
        <f t="shared" ca="1" si="73"/>
        <v>0</v>
      </c>
      <c r="CN119" s="11" t="b">
        <f t="shared" ca="1" si="69"/>
        <v>0</v>
      </c>
      <c r="CO119" s="11" t="b">
        <f t="shared" ca="1" si="67"/>
        <v>0</v>
      </c>
    </row>
    <row r="120" spans="1:94">
      <c r="A120" t="s">
        <v>744</v>
      </c>
      <c r="B120" t="s">
        <v>745</v>
      </c>
      <c r="C120" t="s">
        <v>562</v>
      </c>
      <c r="D120" t="s">
        <v>54</v>
      </c>
      <c r="E120" t="s">
        <v>144</v>
      </c>
      <c r="F120" t="s">
        <v>132</v>
      </c>
      <c r="G120" t="s">
        <v>72</v>
      </c>
      <c r="H120" t="s">
        <v>125</v>
      </c>
      <c r="I120" t="str">
        <f t="shared" si="61"/>
        <v>United Kingdom</v>
      </c>
      <c r="J120" t="s">
        <v>59</v>
      </c>
      <c r="K120" t="s">
        <v>98</v>
      </c>
      <c r="L120">
        <v>5</v>
      </c>
      <c r="M120">
        <v>2</v>
      </c>
      <c r="N120">
        <v>4</v>
      </c>
      <c r="O120">
        <v>4</v>
      </c>
      <c r="P120">
        <v>4</v>
      </c>
      <c r="Q120">
        <v>5</v>
      </c>
      <c r="R120">
        <v>4</v>
      </c>
      <c r="S120">
        <v>1</v>
      </c>
      <c r="T120">
        <v>2</v>
      </c>
      <c r="V120">
        <v>5</v>
      </c>
      <c r="W120">
        <v>5</v>
      </c>
      <c r="X120">
        <v>5</v>
      </c>
      <c r="Y120">
        <v>6</v>
      </c>
      <c r="Z120">
        <v>6</v>
      </c>
      <c r="AA120">
        <v>6</v>
      </c>
      <c r="AB120">
        <v>6</v>
      </c>
      <c r="AC120">
        <v>3</v>
      </c>
      <c r="AD120">
        <v>3</v>
      </c>
      <c r="AE120" s="48">
        <f t="shared" si="49"/>
        <v>5.25</v>
      </c>
      <c r="AF120" s="35">
        <v>6</v>
      </c>
      <c r="AG120">
        <v>5</v>
      </c>
      <c r="AH120">
        <v>5</v>
      </c>
      <c r="AI120">
        <v>5</v>
      </c>
      <c r="AJ120">
        <v>6</v>
      </c>
      <c r="AK120">
        <v>5</v>
      </c>
      <c r="AL120">
        <v>5</v>
      </c>
      <c r="AM120">
        <v>5</v>
      </c>
      <c r="AN120" s="48">
        <f t="shared" si="47"/>
        <v>5.25</v>
      </c>
      <c r="AO120">
        <v>5</v>
      </c>
      <c r="AP120">
        <v>5</v>
      </c>
      <c r="AQ120">
        <v>6</v>
      </c>
      <c r="AR120">
        <v>5</v>
      </c>
      <c r="AS120">
        <v>5</v>
      </c>
      <c r="AT120">
        <v>6</v>
      </c>
      <c r="AU120" s="48">
        <f t="shared" si="48"/>
        <v>5.2</v>
      </c>
      <c r="AV120">
        <v>6</v>
      </c>
      <c r="AW120">
        <f t="shared" si="62"/>
        <v>5.25</v>
      </c>
      <c r="AX120">
        <f t="shared" si="63"/>
        <v>1</v>
      </c>
      <c r="AY120">
        <f t="shared" si="74"/>
        <v>5.25</v>
      </c>
      <c r="AZ120">
        <f t="shared" si="64"/>
        <v>1</v>
      </c>
      <c r="BA120" t="s">
        <v>282</v>
      </c>
      <c r="BB120" t="s">
        <v>746</v>
      </c>
      <c r="BC120" t="s">
        <v>284</v>
      </c>
      <c r="BD120">
        <v>1</v>
      </c>
      <c r="BF120">
        <f t="shared" si="65"/>
        <v>1</v>
      </c>
      <c r="BG120">
        <v>1</v>
      </c>
      <c r="BH120">
        <v>3</v>
      </c>
      <c r="BI120">
        <f t="shared" si="75"/>
        <v>1</v>
      </c>
      <c r="BJ120" t="s">
        <v>285</v>
      </c>
      <c r="BK120" t="s">
        <v>286</v>
      </c>
      <c r="BL120" s="1">
        <v>6.828703703703704E-3</v>
      </c>
      <c r="BM120" t="s">
        <v>747</v>
      </c>
      <c r="BN120" s="5" t="s">
        <v>1041</v>
      </c>
      <c r="BP120" s="11" t="b">
        <f t="shared" ca="1" si="72"/>
        <v>0</v>
      </c>
      <c r="BQ120" s="11" t="b">
        <f t="shared" ca="1" si="72"/>
        <v>0</v>
      </c>
      <c r="BR120" s="11" t="b">
        <f t="shared" ca="1" si="72"/>
        <v>0</v>
      </c>
      <c r="BS120" s="11" t="b">
        <f t="shared" ca="1" si="72"/>
        <v>0</v>
      </c>
      <c r="BT120" s="11" t="b">
        <f t="shared" ca="1" si="72"/>
        <v>0</v>
      </c>
      <c r="BU120" s="11" t="b">
        <f t="shared" ca="1" si="72"/>
        <v>0</v>
      </c>
      <c r="BX120" s="11" t="b">
        <f t="shared" ca="1" si="66"/>
        <v>0</v>
      </c>
      <c r="BY120" s="11" t="b">
        <f t="shared" si="68"/>
        <v>0</v>
      </c>
      <c r="BZ120" s="11" t="b">
        <f t="shared" ca="1" si="73"/>
        <v>0</v>
      </c>
      <c r="CA120" s="11" t="b">
        <f t="shared" ca="1" si="73"/>
        <v>0</v>
      </c>
      <c r="CB120" s="11" t="b">
        <f t="shared" ca="1" si="73"/>
        <v>0</v>
      </c>
      <c r="CC120" s="11" t="b">
        <f t="shared" ca="1" si="73"/>
        <v>0</v>
      </c>
      <c r="CD120" s="11" t="b">
        <f t="shared" ca="1" si="73"/>
        <v>0</v>
      </c>
      <c r="CE120" s="11" t="b">
        <f t="shared" ca="1" si="73"/>
        <v>0</v>
      </c>
      <c r="CF120" s="11" t="b">
        <f t="shared" ca="1" si="73"/>
        <v>0</v>
      </c>
      <c r="CG120" s="11" t="b">
        <f t="shared" ca="1" si="73"/>
        <v>0</v>
      </c>
      <c r="CH120" s="11" t="b">
        <f t="shared" ca="1" si="73"/>
        <v>0</v>
      </c>
      <c r="CI120" s="11" t="b">
        <f t="shared" ca="1" si="73"/>
        <v>0</v>
      </c>
      <c r="CJ120" s="11" t="b">
        <f t="shared" ca="1" si="73"/>
        <v>0</v>
      </c>
      <c r="CK120" s="11" t="b">
        <f t="shared" ca="1" si="73"/>
        <v>0</v>
      </c>
      <c r="CL120" s="11" t="b">
        <f t="shared" ca="1" si="73"/>
        <v>0</v>
      </c>
      <c r="CM120" s="11" t="b">
        <f t="shared" ca="1" si="73"/>
        <v>0</v>
      </c>
      <c r="CN120" s="11" t="b">
        <f t="shared" ca="1" si="69"/>
        <v>0</v>
      </c>
      <c r="CO120" s="11" t="b">
        <f t="shared" ca="1" si="67"/>
        <v>0</v>
      </c>
      <c r="CP120" t="s">
        <v>748</v>
      </c>
    </row>
    <row r="121" spans="1:94">
      <c r="A121" t="s">
        <v>749</v>
      </c>
      <c r="B121" t="s">
        <v>750</v>
      </c>
      <c r="C121" t="s">
        <v>562</v>
      </c>
      <c r="D121" t="s">
        <v>70</v>
      </c>
      <c r="E121" t="s">
        <v>144</v>
      </c>
      <c r="F121" t="s">
        <v>56</v>
      </c>
      <c r="G121" t="s">
        <v>96</v>
      </c>
      <c r="H121" t="s">
        <v>125</v>
      </c>
      <c r="I121" t="str">
        <f t="shared" si="61"/>
        <v>United Kingdom</v>
      </c>
      <c r="J121" t="s">
        <v>59</v>
      </c>
      <c r="K121" t="s">
        <v>98</v>
      </c>
      <c r="L121">
        <v>4</v>
      </c>
      <c r="M121">
        <v>4</v>
      </c>
      <c r="N121">
        <v>4</v>
      </c>
      <c r="O121">
        <v>4</v>
      </c>
      <c r="P121">
        <v>3</v>
      </c>
      <c r="Q121">
        <v>4</v>
      </c>
      <c r="R121">
        <v>1</v>
      </c>
      <c r="S121">
        <v>1</v>
      </c>
      <c r="T121">
        <v>2</v>
      </c>
      <c r="V121">
        <v>1</v>
      </c>
      <c r="W121">
        <v>6</v>
      </c>
      <c r="X121">
        <v>2</v>
      </c>
      <c r="Y121">
        <v>4</v>
      </c>
      <c r="Z121">
        <v>4</v>
      </c>
      <c r="AA121">
        <v>4</v>
      </c>
      <c r="AB121">
        <v>3</v>
      </c>
      <c r="AC121">
        <v>2</v>
      </c>
      <c r="AD121">
        <v>4</v>
      </c>
      <c r="AE121" s="48">
        <f t="shared" si="49"/>
        <v>3.5</v>
      </c>
      <c r="AF121" s="35">
        <v>4</v>
      </c>
      <c r="AG121">
        <v>0</v>
      </c>
      <c r="AH121">
        <v>5</v>
      </c>
      <c r="AI121">
        <v>1</v>
      </c>
      <c r="AJ121">
        <v>6</v>
      </c>
      <c r="AK121">
        <v>2</v>
      </c>
      <c r="AL121">
        <v>6</v>
      </c>
      <c r="AM121">
        <v>4</v>
      </c>
      <c r="AN121" s="48">
        <f t="shared" si="47"/>
        <v>3.5</v>
      </c>
      <c r="AO121">
        <v>1</v>
      </c>
      <c r="AP121">
        <v>1</v>
      </c>
      <c r="AQ121">
        <v>3</v>
      </c>
      <c r="AR121">
        <v>1</v>
      </c>
      <c r="AS121">
        <v>1</v>
      </c>
      <c r="AT121">
        <v>6</v>
      </c>
      <c r="AU121" s="48">
        <f t="shared" si="48"/>
        <v>1.4</v>
      </c>
      <c r="AV121">
        <v>4</v>
      </c>
      <c r="AW121">
        <f t="shared" si="62"/>
        <v>3.5</v>
      </c>
      <c r="AX121">
        <f t="shared" si="63"/>
        <v>1</v>
      </c>
      <c r="AY121">
        <f t="shared" si="74"/>
        <v>3.5</v>
      </c>
      <c r="AZ121">
        <f t="shared" si="64"/>
        <v>1</v>
      </c>
      <c r="BA121" t="s">
        <v>86</v>
      </c>
      <c r="BB121" t="s">
        <v>160</v>
      </c>
      <c r="BC121" t="s">
        <v>161</v>
      </c>
      <c r="BD121">
        <v>0</v>
      </c>
      <c r="BE121">
        <v>0</v>
      </c>
      <c r="BF121">
        <f t="shared" si="65"/>
        <v>0</v>
      </c>
      <c r="BG121">
        <v>2</v>
      </c>
      <c r="BH121">
        <v>5</v>
      </c>
      <c r="BI121">
        <f t="shared" si="75"/>
        <v>1</v>
      </c>
      <c r="BJ121" t="s">
        <v>751</v>
      </c>
      <c r="BK121" t="s">
        <v>752</v>
      </c>
      <c r="BL121" s="1">
        <v>7.789351851851852E-3</v>
      </c>
      <c r="BM121" t="s">
        <v>753</v>
      </c>
      <c r="BN121" s="5" t="s">
        <v>1051</v>
      </c>
      <c r="BO121" s="5" t="s">
        <v>1159</v>
      </c>
      <c r="BP121" s="11" t="b">
        <f t="shared" ref="BP121:BU130" ca="1" si="76">ISNUMBER(SEARCH(BP$2,$BO121))</f>
        <v>0</v>
      </c>
      <c r="BQ121" s="11" t="b">
        <f t="shared" ca="1" si="76"/>
        <v>0</v>
      </c>
      <c r="BR121" s="11" t="b">
        <f t="shared" ca="1" si="76"/>
        <v>1</v>
      </c>
      <c r="BS121" s="11" t="b">
        <f t="shared" ca="1" si="76"/>
        <v>0</v>
      </c>
      <c r="BT121" s="11" t="b">
        <f t="shared" ca="1" si="76"/>
        <v>0</v>
      </c>
      <c r="BU121" s="11" t="b">
        <f t="shared" ca="1" si="76"/>
        <v>0</v>
      </c>
      <c r="BV121" s="5" t="s">
        <v>1083</v>
      </c>
      <c r="BX121" s="11" t="b">
        <f t="shared" ca="1" si="66"/>
        <v>0</v>
      </c>
      <c r="BY121" s="11" t="b">
        <f t="shared" si="68"/>
        <v>0</v>
      </c>
      <c r="BZ121" s="11" t="b">
        <f t="shared" ref="BZ121:CM130" ca="1" si="77">ISNUMBER(SEARCH(BZ$2,$BV121))</f>
        <v>0</v>
      </c>
      <c r="CA121" s="11" t="b">
        <f t="shared" ca="1" si="77"/>
        <v>1</v>
      </c>
      <c r="CB121" s="11" t="b">
        <f t="shared" ca="1" si="77"/>
        <v>0</v>
      </c>
      <c r="CC121" s="11" t="b">
        <f t="shared" ca="1" si="77"/>
        <v>0</v>
      </c>
      <c r="CD121" s="11" t="b">
        <f t="shared" ca="1" si="77"/>
        <v>0</v>
      </c>
      <c r="CE121" s="11" t="b">
        <f t="shared" ca="1" si="77"/>
        <v>0</v>
      </c>
      <c r="CF121" s="11" t="b">
        <f t="shared" ca="1" si="77"/>
        <v>0</v>
      </c>
      <c r="CG121" s="11" t="b">
        <f t="shared" ca="1" si="77"/>
        <v>0</v>
      </c>
      <c r="CH121" s="11" t="b">
        <f t="shared" ca="1" si="77"/>
        <v>0</v>
      </c>
      <c r="CI121" s="11" t="b">
        <f t="shared" ca="1" si="77"/>
        <v>0</v>
      </c>
      <c r="CJ121" s="11" t="b">
        <f t="shared" ca="1" si="77"/>
        <v>1</v>
      </c>
      <c r="CK121" s="11" t="b">
        <f t="shared" ca="1" si="77"/>
        <v>0</v>
      </c>
      <c r="CL121" s="11" t="b">
        <f t="shared" ca="1" si="77"/>
        <v>0</v>
      </c>
      <c r="CM121" s="11" t="b">
        <f t="shared" ca="1" si="77"/>
        <v>0</v>
      </c>
      <c r="CN121" s="11" t="b">
        <f t="shared" ca="1" si="69"/>
        <v>0</v>
      </c>
      <c r="CO121" s="11" t="b">
        <f t="shared" ca="1" si="67"/>
        <v>0</v>
      </c>
    </row>
    <row r="122" spans="1:94">
      <c r="A122" t="s">
        <v>754</v>
      </c>
      <c r="B122" t="s">
        <v>755</v>
      </c>
      <c r="C122" t="s">
        <v>562</v>
      </c>
      <c r="D122" t="s">
        <v>54</v>
      </c>
      <c r="E122" t="s">
        <v>55</v>
      </c>
      <c r="F122" t="s">
        <v>56</v>
      </c>
      <c r="G122" t="s">
        <v>124</v>
      </c>
      <c r="H122" t="s">
        <v>84</v>
      </c>
      <c r="I122" t="str">
        <f t="shared" si="61"/>
        <v>United States</v>
      </c>
      <c r="J122" t="s">
        <v>74</v>
      </c>
      <c r="K122" t="s">
        <v>60</v>
      </c>
      <c r="L122">
        <v>3</v>
      </c>
      <c r="M122">
        <v>1</v>
      </c>
      <c r="N122">
        <v>0</v>
      </c>
      <c r="O122">
        <v>2</v>
      </c>
      <c r="P122">
        <v>0</v>
      </c>
      <c r="Q122">
        <v>3</v>
      </c>
      <c r="R122">
        <v>3</v>
      </c>
      <c r="S122">
        <v>1</v>
      </c>
      <c r="T122">
        <v>3</v>
      </c>
      <c r="V122">
        <v>3</v>
      </c>
      <c r="W122">
        <v>4</v>
      </c>
      <c r="X122">
        <v>4</v>
      </c>
      <c r="Y122">
        <v>4</v>
      </c>
      <c r="Z122">
        <v>4</v>
      </c>
      <c r="AA122">
        <v>5</v>
      </c>
      <c r="AB122">
        <v>4</v>
      </c>
      <c r="AC122">
        <v>3</v>
      </c>
      <c r="AD122">
        <v>3</v>
      </c>
      <c r="AE122" s="48">
        <f t="shared" si="49"/>
        <v>3.875</v>
      </c>
      <c r="AF122" s="35">
        <v>4</v>
      </c>
      <c r="AG122">
        <v>3</v>
      </c>
      <c r="AH122">
        <v>4</v>
      </c>
      <c r="AI122">
        <v>3</v>
      </c>
      <c r="AJ122">
        <v>2</v>
      </c>
      <c r="AK122">
        <v>3</v>
      </c>
      <c r="AL122">
        <v>1</v>
      </c>
      <c r="AM122">
        <v>1</v>
      </c>
      <c r="AN122" s="48">
        <f t="shared" si="47"/>
        <v>2.625</v>
      </c>
      <c r="AO122">
        <v>5</v>
      </c>
      <c r="AP122">
        <v>3</v>
      </c>
      <c r="AQ122">
        <v>5</v>
      </c>
      <c r="AR122">
        <v>4</v>
      </c>
      <c r="AS122">
        <v>4</v>
      </c>
      <c r="AT122">
        <v>6</v>
      </c>
      <c r="AU122" s="48">
        <f t="shared" si="48"/>
        <v>4.2</v>
      </c>
      <c r="AV122">
        <v>1</v>
      </c>
      <c r="AW122">
        <f t="shared" si="62"/>
        <v>2.625</v>
      </c>
      <c r="AX122">
        <f t="shared" si="63"/>
        <v>0</v>
      </c>
      <c r="AY122">
        <f t="shared" si="74"/>
        <v>3.875</v>
      </c>
      <c r="AZ122">
        <f t="shared" si="64"/>
        <v>1</v>
      </c>
      <c r="BA122" t="s">
        <v>86</v>
      </c>
      <c r="BB122" t="s">
        <v>367</v>
      </c>
      <c r="BC122" t="s">
        <v>756</v>
      </c>
      <c r="BD122">
        <v>2</v>
      </c>
      <c r="BF122">
        <f t="shared" si="65"/>
        <v>2</v>
      </c>
      <c r="BG122">
        <v>1</v>
      </c>
      <c r="BH122">
        <v>2</v>
      </c>
      <c r="BI122">
        <f t="shared" si="75"/>
        <v>1</v>
      </c>
      <c r="BJ122" t="s">
        <v>757</v>
      </c>
      <c r="BK122" t="s">
        <v>157</v>
      </c>
      <c r="BL122" s="1">
        <v>2.2916666666666667E-3</v>
      </c>
      <c r="BM122" t="s">
        <v>758</v>
      </c>
      <c r="BN122" s="5" t="s">
        <v>1042</v>
      </c>
      <c r="BP122" s="11" t="b">
        <f t="shared" ca="1" si="76"/>
        <v>0</v>
      </c>
      <c r="BQ122" s="11" t="b">
        <f t="shared" ca="1" si="76"/>
        <v>0</v>
      </c>
      <c r="BR122" s="11" t="b">
        <f t="shared" ca="1" si="76"/>
        <v>0</v>
      </c>
      <c r="BS122" s="11" t="b">
        <f t="shared" ca="1" si="76"/>
        <v>0</v>
      </c>
      <c r="BT122" s="11" t="b">
        <f t="shared" ca="1" si="76"/>
        <v>0</v>
      </c>
      <c r="BU122" s="11" t="b">
        <f t="shared" ca="1" si="76"/>
        <v>0</v>
      </c>
      <c r="BV122" s="5" t="s">
        <v>1084</v>
      </c>
      <c r="BX122" s="11" t="b">
        <f t="shared" ca="1" si="66"/>
        <v>0</v>
      </c>
      <c r="BY122" s="11" t="b">
        <f t="shared" si="68"/>
        <v>0</v>
      </c>
      <c r="BZ122" s="11" t="b">
        <f t="shared" ca="1" si="77"/>
        <v>0</v>
      </c>
      <c r="CA122" s="11" t="b">
        <f t="shared" ca="1" si="77"/>
        <v>0</v>
      </c>
      <c r="CB122" s="11" t="b">
        <f t="shared" ca="1" si="77"/>
        <v>0</v>
      </c>
      <c r="CC122" s="11" t="b">
        <f t="shared" ca="1" si="77"/>
        <v>0</v>
      </c>
      <c r="CD122" s="11" t="b">
        <f t="shared" ca="1" si="77"/>
        <v>0</v>
      </c>
      <c r="CE122" s="11" t="b">
        <f t="shared" ca="1" si="77"/>
        <v>0</v>
      </c>
      <c r="CF122" s="11" t="b">
        <f t="shared" ca="1" si="77"/>
        <v>0</v>
      </c>
      <c r="CG122" s="11" t="b">
        <f t="shared" ca="1" si="77"/>
        <v>0</v>
      </c>
      <c r="CH122" s="11" t="b">
        <f t="shared" ca="1" si="77"/>
        <v>0</v>
      </c>
      <c r="CI122" s="11" t="b">
        <f t="shared" ca="1" si="77"/>
        <v>1</v>
      </c>
      <c r="CJ122" s="11" t="b">
        <f t="shared" ca="1" si="77"/>
        <v>0</v>
      </c>
      <c r="CK122" s="11" t="b">
        <f t="shared" ca="1" si="77"/>
        <v>0</v>
      </c>
      <c r="CL122" s="11" t="b">
        <f t="shared" ca="1" si="77"/>
        <v>0</v>
      </c>
      <c r="CM122" s="11" t="b">
        <f t="shared" ca="1" si="77"/>
        <v>0</v>
      </c>
      <c r="CN122" s="11" t="b">
        <f t="shared" ca="1" si="69"/>
        <v>0</v>
      </c>
      <c r="CO122" s="11" t="b">
        <f t="shared" ca="1" si="67"/>
        <v>0</v>
      </c>
    </row>
    <row r="123" spans="1:94">
      <c r="A123" t="s">
        <v>762</v>
      </c>
      <c r="B123" t="s">
        <v>763</v>
      </c>
      <c r="C123" t="s">
        <v>562</v>
      </c>
      <c r="D123" t="s">
        <v>54</v>
      </c>
      <c r="E123" t="s">
        <v>71</v>
      </c>
      <c r="F123" t="s">
        <v>83</v>
      </c>
      <c r="G123" t="s">
        <v>96</v>
      </c>
      <c r="H123" t="s">
        <v>84</v>
      </c>
      <c r="I123" t="str">
        <f t="shared" si="61"/>
        <v>United States</v>
      </c>
      <c r="J123" t="s">
        <v>74</v>
      </c>
      <c r="K123" t="s">
        <v>60</v>
      </c>
      <c r="L123">
        <v>4</v>
      </c>
      <c r="M123">
        <v>4</v>
      </c>
      <c r="N123">
        <v>3</v>
      </c>
      <c r="O123">
        <v>4</v>
      </c>
      <c r="P123">
        <v>4</v>
      </c>
      <c r="Q123">
        <v>4</v>
      </c>
      <c r="R123">
        <v>3</v>
      </c>
      <c r="S123">
        <v>1</v>
      </c>
      <c r="T123">
        <v>3</v>
      </c>
      <c r="V123">
        <v>4</v>
      </c>
      <c r="W123">
        <v>5</v>
      </c>
      <c r="X123">
        <v>4</v>
      </c>
      <c r="Y123">
        <v>4</v>
      </c>
      <c r="Z123">
        <v>4</v>
      </c>
      <c r="AA123">
        <v>4</v>
      </c>
      <c r="AB123">
        <v>4</v>
      </c>
      <c r="AC123">
        <v>2</v>
      </c>
      <c r="AD123">
        <v>4</v>
      </c>
      <c r="AE123" s="48">
        <f t="shared" si="49"/>
        <v>4.125</v>
      </c>
      <c r="AF123" s="35">
        <v>4</v>
      </c>
      <c r="AG123">
        <v>4</v>
      </c>
      <c r="AH123">
        <v>3</v>
      </c>
      <c r="AI123">
        <v>4</v>
      </c>
      <c r="AJ123">
        <v>5</v>
      </c>
      <c r="AK123">
        <v>5</v>
      </c>
      <c r="AL123">
        <v>4</v>
      </c>
      <c r="AM123">
        <v>2</v>
      </c>
      <c r="AN123" s="48">
        <f t="shared" si="47"/>
        <v>3.875</v>
      </c>
      <c r="AO123">
        <v>2</v>
      </c>
      <c r="AP123">
        <v>2</v>
      </c>
      <c r="AQ123">
        <v>2</v>
      </c>
      <c r="AR123">
        <v>2</v>
      </c>
      <c r="AS123">
        <v>2</v>
      </c>
      <c r="AT123">
        <v>6</v>
      </c>
      <c r="AU123" s="48">
        <f t="shared" si="48"/>
        <v>2</v>
      </c>
      <c r="AV123">
        <v>2</v>
      </c>
      <c r="AW123">
        <f t="shared" si="62"/>
        <v>3.875</v>
      </c>
      <c r="AX123">
        <f t="shared" si="63"/>
        <v>1</v>
      </c>
      <c r="AY123">
        <f t="shared" si="74"/>
        <v>4.125</v>
      </c>
      <c r="AZ123">
        <f t="shared" si="64"/>
        <v>1</v>
      </c>
      <c r="BA123" t="s">
        <v>61</v>
      </c>
      <c r="BB123" t="s">
        <v>270</v>
      </c>
      <c r="BC123" t="s">
        <v>271</v>
      </c>
      <c r="BD123">
        <v>1</v>
      </c>
      <c r="BF123">
        <f t="shared" si="65"/>
        <v>1</v>
      </c>
      <c r="BG123">
        <v>1</v>
      </c>
      <c r="BH123">
        <v>3</v>
      </c>
      <c r="BI123">
        <f t="shared" si="75"/>
        <v>1</v>
      </c>
      <c r="BJ123" t="s">
        <v>764</v>
      </c>
      <c r="BK123" t="s">
        <v>65</v>
      </c>
      <c r="BL123" s="1">
        <v>4.3749999999999995E-3</v>
      </c>
      <c r="BM123" t="s">
        <v>765</v>
      </c>
      <c r="BN123" s="5" t="s">
        <v>1042</v>
      </c>
      <c r="BP123" s="11" t="b">
        <f t="shared" ca="1" si="76"/>
        <v>0</v>
      </c>
      <c r="BQ123" s="11" t="b">
        <f t="shared" ca="1" si="76"/>
        <v>0</v>
      </c>
      <c r="BR123" s="11" t="b">
        <f t="shared" ca="1" si="76"/>
        <v>0</v>
      </c>
      <c r="BS123" s="11" t="b">
        <f t="shared" ca="1" si="76"/>
        <v>0</v>
      </c>
      <c r="BT123" s="11" t="b">
        <f t="shared" ca="1" si="76"/>
        <v>0</v>
      </c>
      <c r="BU123" s="11" t="b">
        <f t="shared" ca="1" si="76"/>
        <v>0</v>
      </c>
      <c r="BV123" s="5" t="s">
        <v>1086</v>
      </c>
      <c r="BW123" s="5" t="s">
        <v>1062</v>
      </c>
      <c r="BX123" s="11" t="b">
        <f t="shared" ca="1" si="66"/>
        <v>0</v>
      </c>
      <c r="BY123" s="11" t="b">
        <f t="shared" si="68"/>
        <v>1</v>
      </c>
      <c r="BZ123" s="11" t="b">
        <f t="shared" ca="1" si="77"/>
        <v>1</v>
      </c>
      <c r="CA123" s="11" t="b">
        <f t="shared" ca="1" si="77"/>
        <v>1</v>
      </c>
      <c r="CB123" s="11" t="b">
        <f t="shared" ca="1" si="77"/>
        <v>0</v>
      </c>
      <c r="CC123" s="11" t="b">
        <f t="shared" ca="1" si="77"/>
        <v>0</v>
      </c>
      <c r="CD123" s="11" t="b">
        <f t="shared" ca="1" si="77"/>
        <v>0</v>
      </c>
      <c r="CE123" s="11" t="b">
        <f t="shared" ca="1" si="77"/>
        <v>0</v>
      </c>
      <c r="CF123" s="11" t="b">
        <f t="shared" ca="1" si="77"/>
        <v>0</v>
      </c>
      <c r="CG123" s="11" t="b">
        <f t="shared" ca="1" si="77"/>
        <v>0</v>
      </c>
      <c r="CH123" s="11" t="b">
        <f t="shared" ca="1" si="77"/>
        <v>0</v>
      </c>
      <c r="CI123" s="11" t="b">
        <f t="shared" ca="1" si="77"/>
        <v>0</v>
      </c>
      <c r="CJ123" s="11" t="b">
        <f t="shared" ca="1" si="77"/>
        <v>1</v>
      </c>
      <c r="CK123" s="11" t="b">
        <f t="shared" ca="1" si="77"/>
        <v>0</v>
      </c>
      <c r="CL123" s="11" t="b">
        <f t="shared" ca="1" si="77"/>
        <v>0</v>
      </c>
      <c r="CM123" s="11" t="b">
        <f t="shared" ca="1" si="77"/>
        <v>0</v>
      </c>
      <c r="CN123" s="11" t="b">
        <f t="shared" ca="1" si="69"/>
        <v>0</v>
      </c>
      <c r="CO123" s="11" t="b">
        <f t="shared" ca="1" si="67"/>
        <v>1</v>
      </c>
      <c r="CP123" t="s">
        <v>92</v>
      </c>
    </row>
    <row r="124" spans="1:94">
      <c r="A124" t="s">
        <v>766</v>
      </c>
      <c r="B124" t="s">
        <v>767</v>
      </c>
      <c r="C124" t="s">
        <v>562</v>
      </c>
      <c r="D124" t="s">
        <v>70</v>
      </c>
      <c r="E124" t="s">
        <v>55</v>
      </c>
      <c r="F124" t="s">
        <v>56</v>
      </c>
      <c r="G124" t="s">
        <v>96</v>
      </c>
      <c r="H124" t="s">
        <v>109</v>
      </c>
      <c r="I124" t="str">
        <f t="shared" si="61"/>
        <v>UK</v>
      </c>
      <c r="J124" t="s">
        <v>493</v>
      </c>
      <c r="K124" t="s">
        <v>98</v>
      </c>
      <c r="L124">
        <v>4</v>
      </c>
      <c r="M124">
        <v>2</v>
      </c>
      <c r="N124">
        <v>5</v>
      </c>
      <c r="O124">
        <v>3</v>
      </c>
      <c r="P124">
        <v>5</v>
      </c>
      <c r="Q124">
        <v>3</v>
      </c>
      <c r="R124">
        <v>4</v>
      </c>
      <c r="S124">
        <v>1</v>
      </c>
      <c r="T124">
        <v>2</v>
      </c>
      <c r="V124">
        <v>1</v>
      </c>
      <c r="W124">
        <v>1</v>
      </c>
      <c r="X124">
        <v>0</v>
      </c>
      <c r="Y124">
        <v>0</v>
      </c>
      <c r="Z124">
        <v>0</v>
      </c>
      <c r="AA124">
        <v>0</v>
      </c>
      <c r="AB124">
        <v>0</v>
      </c>
      <c r="AC124">
        <v>6</v>
      </c>
      <c r="AD124">
        <v>0</v>
      </c>
      <c r="AE124" s="48">
        <f t="shared" si="49"/>
        <v>0.25</v>
      </c>
      <c r="AF124" s="35">
        <v>0</v>
      </c>
      <c r="AG124">
        <v>2</v>
      </c>
      <c r="AH124">
        <v>0</v>
      </c>
      <c r="AI124">
        <v>0</v>
      </c>
      <c r="AJ124">
        <v>5</v>
      </c>
      <c r="AK124">
        <v>3</v>
      </c>
      <c r="AL124">
        <v>4</v>
      </c>
      <c r="AM124">
        <v>4</v>
      </c>
      <c r="AN124" s="48">
        <f t="shared" si="47"/>
        <v>2.25</v>
      </c>
      <c r="AO124">
        <v>0</v>
      </c>
      <c r="AP124">
        <v>0</v>
      </c>
      <c r="AQ124">
        <v>0</v>
      </c>
      <c r="AR124">
        <v>0</v>
      </c>
      <c r="AS124">
        <v>0</v>
      </c>
      <c r="AT124">
        <v>6</v>
      </c>
      <c r="AU124" s="48">
        <f t="shared" si="48"/>
        <v>0</v>
      </c>
      <c r="AV124">
        <v>0</v>
      </c>
      <c r="AW124">
        <f t="shared" si="62"/>
        <v>2.25</v>
      </c>
      <c r="AX124">
        <f t="shared" si="63"/>
        <v>0</v>
      </c>
      <c r="AY124">
        <f t="shared" si="74"/>
        <v>0.25</v>
      </c>
      <c r="AZ124">
        <f t="shared" si="64"/>
        <v>0</v>
      </c>
      <c r="BA124" t="s">
        <v>375</v>
      </c>
      <c r="BB124" t="s">
        <v>392</v>
      </c>
      <c r="BC124" t="s">
        <v>768</v>
      </c>
      <c r="BD124">
        <v>2</v>
      </c>
      <c r="BF124">
        <f t="shared" si="65"/>
        <v>2</v>
      </c>
      <c r="BG124">
        <v>1</v>
      </c>
      <c r="BH124">
        <v>5</v>
      </c>
      <c r="BI124">
        <f t="shared" si="75"/>
        <v>1</v>
      </c>
      <c r="BJ124" t="s">
        <v>704</v>
      </c>
      <c r="BK124" t="s">
        <v>379</v>
      </c>
      <c r="BL124" s="1">
        <v>3.8888888888888883E-3</v>
      </c>
      <c r="BN124" s="5" t="s">
        <v>1041</v>
      </c>
      <c r="BP124" s="11" t="b">
        <f t="shared" ca="1" si="76"/>
        <v>0</v>
      </c>
      <c r="BQ124" s="11" t="b">
        <f t="shared" ca="1" si="76"/>
        <v>0</v>
      </c>
      <c r="BR124" s="11" t="b">
        <f t="shared" ca="1" si="76"/>
        <v>0</v>
      </c>
      <c r="BS124" s="11" t="b">
        <f t="shared" ca="1" si="76"/>
        <v>0</v>
      </c>
      <c r="BT124" s="11" t="b">
        <f t="shared" ca="1" si="76"/>
        <v>0</v>
      </c>
      <c r="BU124" s="11" t="b">
        <f t="shared" ca="1" si="76"/>
        <v>0</v>
      </c>
      <c r="BX124" s="11" t="b">
        <f t="shared" ca="1" si="66"/>
        <v>0</v>
      </c>
      <c r="BY124" s="11" t="b">
        <f t="shared" si="68"/>
        <v>0</v>
      </c>
      <c r="BZ124" s="11" t="b">
        <f t="shared" ca="1" si="77"/>
        <v>0</v>
      </c>
      <c r="CA124" s="11" t="b">
        <f t="shared" ca="1" si="77"/>
        <v>0</v>
      </c>
      <c r="CB124" s="11" t="b">
        <f t="shared" ca="1" si="77"/>
        <v>0</v>
      </c>
      <c r="CC124" s="11" t="b">
        <f t="shared" ca="1" si="77"/>
        <v>0</v>
      </c>
      <c r="CD124" s="11" t="b">
        <f t="shared" ca="1" si="77"/>
        <v>0</v>
      </c>
      <c r="CE124" s="11" t="b">
        <f t="shared" ca="1" si="77"/>
        <v>0</v>
      </c>
      <c r="CF124" s="11" t="b">
        <f t="shared" ca="1" si="77"/>
        <v>0</v>
      </c>
      <c r="CG124" s="11" t="b">
        <f t="shared" ca="1" si="77"/>
        <v>0</v>
      </c>
      <c r="CH124" s="11" t="b">
        <f t="shared" ca="1" si="77"/>
        <v>0</v>
      </c>
      <c r="CI124" s="11" t="b">
        <f t="shared" ca="1" si="77"/>
        <v>0</v>
      </c>
      <c r="CJ124" s="11" t="b">
        <f t="shared" ca="1" si="77"/>
        <v>0</v>
      </c>
      <c r="CK124" s="11" t="b">
        <f t="shared" ca="1" si="77"/>
        <v>0</v>
      </c>
      <c r="CL124" s="11" t="b">
        <f t="shared" ca="1" si="77"/>
        <v>0</v>
      </c>
      <c r="CM124" s="11" t="b">
        <f t="shared" ca="1" si="77"/>
        <v>0</v>
      </c>
      <c r="CN124" s="11" t="b">
        <f t="shared" ca="1" si="69"/>
        <v>0</v>
      </c>
      <c r="CO124" s="11" t="b">
        <f t="shared" ca="1" si="67"/>
        <v>0</v>
      </c>
      <c r="CP124" t="s">
        <v>769</v>
      </c>
    </row>
    <row r="125" spans="1:94">
      <c r="A125" t="s">
        <v>775</v>
      </c>
      <c r="B125" t="s">
        <v>776</v>
      </c>
      <c r="C125" t="s">
        <v>562</v>
      </c>
      <c r="D125" t="s">
        <v>81</v>
      </c>
      <c r="E125" t="s">
        <v>82</v>
      </c>
      <c r="F125" t="s">
        <v>132</v>
      </c>
      <c r="G125" t="s">
        <v>96</v>
      </c>
      <c r="H125" t="s">
        <v>125</v>
      </c>
      <c r="I125" t="str">
        <f t="shared" si="61"/>
        <v>United Kingdom</v>
      </c>
      <c r="J125" t="s">
        <v>59</v>
      </c>
      <c r="K125" t="s">
        <v>98</v>
      </c>
      <c r="L125">
        <v>2</v>
      </c>
      <c r="M125">
        <v>4</v>
      </c>
      <c r="N125">
        <v>5</v>
      </c>
      <c r="O125">
        <v>1</v>
      </c>
      <c r="P125">
        <v>4</v>
      </c>
      <c r="Q125">
        <v>5</v>
      </c>
      <c r="R125">
        <v>4</v>
      </c>
      <c r="S125">
        <v>1</v>
      </c>
      <c r="T125">
        <v>2</v>
      </c>
      <c r="V125">
        <v>5</v>
      </c>
      <c r="W125">
        <v>6</v>
      </c>
      <c r="X125">
        <v>5</v>
      </c>
      <c r="Y125">
        <v>6</v>
      </c>
      <c r="Z125">
        <v>6</v>
      </c>
      <c r="AA125">
        <v>6</v>
      </c>
      <c r="AB125">
        <v>5</v>
      </c>
      <c r="AC125">
        <v>0</v>
      </c>
      <c r="AD125">
        <v>6</v>
      </c>
      <c r="AE125" s="48">
        <f t="shared" si="49"/>
        <v>5.625</v>
      </c>
      <c r="AF125" s="35">
        <v>4</v>
      </c>
      <c r="AG125">
        <v>4</v>
      </c>
      <c r="AH125">
        <v>5</v>
      </c>
      <c r="AI125">
        <v>5</v>
      </c>
      <c r="AJ125">
        <v>6</v>
      </c>
      <c r="AK125">
        <v>5</v>
      </c>
      <c r="AL125">
        <v>5</v>
      </c>
      <c r="AM125">
        <v>4</v>
      </c>
      <c r="AN125" s="48">
        <f t="shared" si="47"/>
        <v>4.75</v>
      </c>
      <c r="AO125">
        <v>4</v>
      </c>
      <c r="AP125">
        <v>5</v>
      </c>
      <c r="AQ125">
        <v>5</v>
      </c>
      <c r="AR125">
        <v>5</v>
      </c>
      <c r="AS125">
        <v>4</v>
      </c>
      <c r="AT125">
        <v>6</v>
      </c>
      <c r="AU125" s="48">
        <f t="shared" si="48"/>
        <v>4.5999999999999996</v>
      </c>
      <c r="AV125">
        <v>1</v>
      </c>
      <c r="AW125">
        <f t="shared" si="62"/>
        <v>4.75</v>
      </c>
      <c r="AX125">
        <f t="shared" si="63"/>
        <v>1</v>
      </c>
      <c r="AY125">
        <f t="shared" si="74"/>
        <v>5.625</v>
      </c>
      <c r="AZ125">
        <f t="shared" si="64"/>
        <v>1</v>
      </c>
      <c r="BA125" t="s">
        <v>297</v>
      </c>
      <c r="BB125" t="s">
        <v>684</v>
      </c>
      <c r="BC125" t="s">
        <v>397</v>
      </c>
      <c r="BD125">
        <v>1</v>
      </c>
      <c r="BF125">
        <f t="shared" si="65"/>
        <v>1</v>
      </c>
      <c r="BG125">
        <v>1</v>
      </c>
      <c r="BH125">
        <v>2</v>
      </c>
      <c r="BI125">
        <f t="shared" si="75"/>
        <v>1</v>
      </c>
      <c r="BJ125" t="s">
        <v>300</v>
      </c>
      <c r="BK125" t="s">
        <v>301</v>
      </c>
      <c r="BL125" s="1">
        <v>6.2268518518518515E-3</v>
      </c>
      <c r="BM125" t="s">
        <v>777</v>
      </c>
      <c r="BN125" s="5" t="s">
        <v>1042</v>
      </c>
      <c r="BP125" s="11" t="b">
        <f t="shared" ca="1" si="76"/>
        <v>0</v>
      </c>
      <c r="BQ125" s="11" t="b">
        <f t="shared" ca="1" si="76"/>
        <v>0</v>
      </c>
      <c r="BR125" s="11" t="b">
        <f t="shared" ca="1" si="76"/>
        <v>0</v>
      </c>
      <c r="BS125" s="11" t="b">
        <f t="shared" ca="1" si="76"/>
        <v>0</v>
      </c>
      <c r="BT125" s="11" t="b">
        <f t="shared" ca="1" si="76"/>
        <v>0</v>
      </c>
      <c r="BU125" s="11" t="b">
        <f t="shared" ca="1" si="76"/>
        <v>0</v>
      </c>
      <c r="BV125" s="5" t="s">
        <v>1087</v>
      </c>
      <c r="BW125" s="5" t="s">
        <v>1088</v>
      </c>
      <c r="BX125" s="11" t="b">
        <f t="shared" ca="1" si="66"/>
        <v>0</v>
      </c>
      <c r="BY125" s="11" t="b">
        <f t="shared" si="68"/>
        <v>0</v>
      </c>
      <c r="BZ125" s="11" t="b">
        <f t="shared" ca="1" si="77"/>
        <v>0</v>
      </c>
      <c r="CA125" s="11" t="b">
        <f t="shared" ca="1" si="77"/>
        <v>0</v>
      </c>
      <c r="CB125" s="11" t="b">
        <f t="shared" ca="1" si="77"/>
        <v>0</v>
      </c>
      <c r="CC125" s="11" t="b">
        <f t="shared" ca="1" si="77"/>
        <v>0</v>
      </c>
      <c r="CD125" s="11" t="b">
        <f t="shared" ca="1" si="77"/>
        <v>0</v>
      </c>
      <c r="CE125" s="11" t="b">
        <f t="shared" ca="1" si="77"/>
        <v>1</v>
      </c>
      <c r="CF125" s="11" t="b">
        <f t="shared" ca="1" si="77"/>
        <v>0</v>
      </c>
      <c r="CG125" s="11" t="b">
        <f t="shared" ca="1" si="77"/>
        <v>0</v>
      </c>
      <c r="CH125" s="11" t="b">
        <f t="shared" ca="1" si="77"/>
        <v>0</v>
      </c>
      <c r="CI125" s="11" t="b">
        <f t="shared" ca="1" si="77"/>
        <v>0</v>
      </c>
      <c r="CJ125" s="11" t="b">
        <f t="shared" ca="1" si="77"/>
        <v>0</v>
      </c>
      <c r="CK125" s="11" t="b">
        <f t="shared" ca="1" si="77"/>
        <v>0</v>
      </c>
      <c r="CL125" s="11" t="b">
        <f t="shared" ca="1" si="77"/>
        <v>0</v>
      </c>
      <c r="CM125" s="11" t="b">
        <f t="shared" ca="1" si="77"/>
        <v>0</v>
      </c>
      <c r="CN125" s="11" t="b">
        <f t="shared" ca="1" si="69"/>
        <v>0</v>
      </c>
      <c r="CO125" s="11" t="b">
        <f t="shared" ca="1" si="67"/>
        <v>0</v>
      </c>
    </row>
    <row r="126" spans="1:94">
      <c r="A126" t="s">
        <v>778</v>
      </c>
      <c r="B126" t="s">
        <v>779</v>
      </c>
      <c r="C126" t="s">
        <v>562</v>
      </c>
      <c r="D126" t="s">
        <v>70</v>
      </c>
      <c r="E126" t="s">
        <v>71</v>
      </c>
      <c r="F126" t="s">
        <v>56</v>
      </c>
      <c r="G126" t="s">
        <v>96</v>
      </c>
      <c r="H126" t="s">
        <v>780</v>
      </c>
      <c r="I126" t="str">
        <f t="shared" si="61"/>
        <v>US</v>
      </c>
      <c r="J126" t="s">
        <v>59</v>
      </c>
      <c r="K126" t="s">
        <v>60</v>
      </c>
      <c r="L126">
        <v>4</v>
      </c>
      <c r="M126">
        <v>5</v>
      </c>
      <c r="N126">
        <v>2</v>
      </c>
      <c r="O126">
        <v>4</v>
      </c>
      <c r="P126">
        <v>3</v>
      </c>
      <c r="Q126">
        <v>4</v>
      </c>
      <c r="R126">
        <v>0</v>
      </c>
      <c r="S126">
        <v>1</v>
      </c>
      <c r="T126">
        <v>3</v>
      </c>
      <c r="V126">
        <v>2</v>
      </c>
      <c r="W126">
        <v>4</v>
      </c>
      <c r="X126">
        <v>1</v>
      </c>
      <c r="Y126">
        <v>4</v>
      </c>
      <c r="Z126">
        <v>2</v>
      </c>
      <c r="AA126">
        <v>5</v>
      </c>
      <c r="AB126">
        <v>0</v>
      </c>
      <c r="AC126">
        <v>4</v>
      </c>
      <c r="AD126">
        <v>2</v>
      </c>
      <c r="AE126" s="48">
        <f t="shared" si="49"/>
        <v>2.5</v>
      </c>
      <c r="AF126" s="35">
        <v>4</v>
      </c>
      <c r="AG126">
        <v>1</v>
      </c>
      <c r="AH126">
        <v>2</v>
      </c>
      <c r="AI126">
        <v>2</v>
      </c>
      <c r="AJ126">
        <v>6</v>
      </c>
      <c r="AK126">
        <v>4</v>
      </c>
      <c r="AL126">
        <v>5</v>
      </c>
      <c r="AM126">
        <v>0</v>
      </c>
      <c r="AN126" s="48">
        <f t="shared" si="47"/>
        <v>3</v>
      </c>
      <c r="AO126">
        <v>4</v>
      </c>
      <c r="AP126">
        <v>4</v>
      </c>
      <c r="AQ126">
        <v>3</v>
      </c>
      <c r="AR126">
        <v>3</v>
      </c>
      <c r="AS126">
        <v>2</v>
      </c>
      <c r="AT126">
        <v>6</v>
      </c>
      <c r="AU126" s="48">
        <f t="shared" si="48"/>
        <v>3.2</v>
      </c>
      <c r="AV126">
        <v>1</v>
      </c>
      <c r="AW126">
        <f t="shared" si="62"/>
        <v>3</v>
      </c>
      <c r="AX126">
        <f t="shared" si="63"/>
        <v>0</v>
      </c>
      <c r="AY126">
        <f t="shared" si="74"/>
        <v>2.5</v>
      </c>
      <c r="AZ126">
        <f t="shared" si="64"/>
        <v>0</v>
      </c>
      <c r="BA126" t="s">
        <v>61</v>
      </c>
      <c r="BB126" t="s">
        <v>502</v>
      </c>
      <c r="BC126" t="s">
        <v>781</v>
      </c>
      <c r="BD126">
        <v>1</v>
      </c>
      <c r="BF126">
        <f t="shared" si="65"/>
        <v>1</v>
      </c>
      <c r="BG126">
        <v>1</v>
      </c>
      <c r="BH126">
        <v>3</v>
      </c>
      <c r="BI126">
        <f t="shared" si="75"/>
        <v>1</v>
      </c>
      <c r="BJ126" t="s">
        <v>64</v>
      </c>
      <c r="BK126" t="s">
        <v>65</v>
      </c>
      <c r="BL126" s="1">
        <v>3.8888888888888883E-3</v>
      </c>
      <c r="BN126" s="5" t="s">
        <v>1041</v>
      </c>
      <c r="BP126" s="11" t="b">
        <f t="shared" ca="1" si="76"/>
        <v>0</v>
      </c>
      <c r="BQ126" s="11" t="b">
        <f t="shared" ca="1" si="76"/>
        <v>0</v>
      </c>
      <c r="BR126" s="11" t="b">
        <f t="shared" ca="1" si="76"/>
        <v>0</v>
      </c>
      <c r="BS126" s="11" t="b">
        <f t="shared" ca="1" si="76"/>
        <v>0</v>
      </c>
      <c r="BT126" s="11" t="b">
        <f t="shared" ca="1" si="76"/>
        <v>0</v>
      </c>
      <c r="BU126" s="11" t="b">
        <f t="shared" ca="1" si="76"/>
        <v>0</v>
      </c>
      <c r="BX126" s="11" t="b">
        <f t="shared" ca="1" si="66"/>
        <v>0</v>
      </c>
      <c r="BY126" s="11" t="b">
        <f t="shared" si="68"/>
        <v>0</v>
      </c>
      <c r="BZ126" s="11" t="b">
        <f t="shared" ca="1" si="77"/>
        <v>0</v>
      </c>
      <c r="CA126" s="11" t="b">
        <f t="shared" ca="1" si="77"/>
        <v>0</v>
      </c>
      <c r="CB126" s="11" t="b">
        <f t="shared" ca="1" si="77"/>
        <v>0</v>
      </c>
      <c r="CC126" s="11" t="b">
        <f t="shared" ca="1" si="77"/>
        <v>0</v>
      </c>
      <c r="CD126" s="11" t="b">
        <f t="shared" ca="1" si="77"/>
        <v>0</v>
      </c>
      <c r="CE126" s="11" t="b">
        <f t="shared" ca="1" si="77"/>
        <v>0</v>
      </c>
      <c r="CF126" s="11" t="b">
        <f t="shared" ca="1" si="77"/>
        <v>0</v>
      </c>
      <c r="CG126" s="11" t="b">
        <f t="shared" ca="1" si="77"/>
        <v>0</v>
      </c>
      <c r="CH126" s="11" t="b">
        <f t="shared" ca="1" si="77"/>
        <v>0</v>
      </c>
      <c r="CI126" s="11" t="b">
        <f t="shared" ca="1" si="77"/>
        <v>0</v>
      </c>
      <c r="CJ126" s="11" t="b">
        <f t="shared" ca="1" si="77"/>
        <v>0</v>
      </c>
      <c r="CK126" s="11" t="b">
        <f t="shared" ca="1" si="77"/>
        <v>0</v>
      </c>
      <c r="CL126" s="11" t="b">
        <f t="shared" ca="1" si="77"/>
        <v>0</v>
      </c>
      <c r="CM126" s="11" t="b">
        <f t="shared" ca="1" si="77"/>
        <v>0</v>
      </c>
      <c r="CN126" s="11" t="b">
        <f t="shared" ca="1" si="69"/>
        <v>0</v>
      </c>
      <c r="CO126" s="11" t="b">
        <f t="shared" ca="1" si="67"/>
        <v>0</v>
      </c>
    </row>
    <row r="127" spans="1:94">
      <c r="A127" t="s">
        <v>782</v>
      </c>
      <c r="B127" t="s">
        <v>783</v>
      </c>
      <c r="C127" t="s">
        <v>562</v>
      </c>
      <c r="D127" t="s">
        <v>54</v>
      </c>
      <c r="E127" t="s">
        <v>144</v>
      </c>
      <c r="F127" t="s">
        <v>116</v>
      </c>
      <c r="G127" t="s">
        <v>96</v>
      </c>
      <c r="H127" t="s">
        <v>784</v>
      </c>
      <c r="I127" t="str">
        <f t="shared" si="61"/>
        <v>Texas</v>
      </c>
      <c r="J127" t="s">
        <v>74</v>
      </c>
      <c r="K127" t="s">
        <v>60</v>
      </c>
      <c r="L127">
        <v>3</v>
      </c>
      <c r="M127">
        <v>1</v>
      </c>
      <c r="N127">
        <v>4</v>
      </c>
      <c r="O127">
        <v>2</v>
      </c>
      <c r="P127">
        <v>5</v>
      </c>
      <c r="Q127">
        <v>1</v>
      </c>
      <c r="R127">
        <v>3</v>
      </c>
      <c r="S127">
        <v>1</v>
      </c>
      <c r="T127">
        <v>3</v>
      </c>
      <c r="V127">
        <v>4</v>
      </c>
      <c r="W127">
        <v>5</v>
      </c>
      <c r="X127">
        <v>5</v>
      </c>
      <c r="Y127">
        <v>4</v>
      </c>
      <c r="Z127">
        <v>2</v>
      </c>
      <c r="AA127">
        <v>3</v>
      </c>
      <c r="AB127">
        <v>2</v>
      </c>
      <c r="AC127">
        <v>3</v>
      </c>
      <c r="AD127">
        <v>3</v>
      </c>
      <c r="AE127" s="48">
        <f t="shared" si="49"/>
        <v>3.5</v>
      </c>
      <c r="AF127" s="35">
        <v>5</v>
      </c>
      <c r="AG127">
        <v>6</v>
      </c>
      <c r="AH127">
        <v>5</v>
      </c>
      <c r="AI127">
        <v>4</v>
      </c>
      <c r="AJ127">
        <v>5</v>
      </c>
      <c r="AK127">
        <v>5</v>
      </c>
      <c r="AL127">
        <v>5</v>
      </c>
      <c r="AM127">
        <v>4</v>
      </c>
      <c r="AN127" s="48">
        <f t="shared" si="47"/>
        <v>4.875</v>
      </c>
      <c r="AO127">
        <v>5</v>
      </c>
      <c r="AP127">
        <v>2</v>
      </c>
      <c r="AQ127">
        <v>4</v>
      </c>
      <c r="AR127">
        <v>4</v>
      </c>
      <c r="AS127">
        <v>4</v>
      </c>
      <c r="AT127">
        <v>6</v>
      </c>
      <c r="AU127" s="48">
        <f t="shared" si="48"/>
        <v>3.8</v>
      </c>
      <c r="AV127">
        <v>1</v>
      </c>
      <c r="AW127">
        <f t="shared" si="62"/>
        <v>4.875</v>
      </c>
      <c r="AX127">
        <f t="shared" si="63"/>
        <v>1</v>
      </c>
      <c r="AY127">
        <f t="shared" si="74"/>
        <v>3.5</v>
      </c>
      <c r="AZ127">
        <f t="shared" si="64"/>
        <v>1</v>
      </c>
      <c r="BA127" t="s">
        <v>61</v>
      </c>
      <c r="BB127" t="s">
        <v>331</v>
      </c>
      <c r="BC127" t="s">
        <v>785</v>
      </c>
      <c r="BD127">
        <v>1</v>
      </c>
      <c r="BF127">
        <f t="shared" si="65"/>
        <v>1</v>
      </c>
      <c r="BG127">
        <v>1</v>
      </c>
      <c r="BH127">
        <v>3</v>
      </c>
      <c r="BI127">
        <f t="shared" si="75"/>
        <v>1</v>
      </c>
      <c r="BJ127" t="s">
        <v>786</v>
      </c>
      <c r="BK127" t="s">
        <v>65</v>
      </c>
      <c r="BL127" s="1">
        <v>3.8310185185185183E-3</v>
      </c>
      <c r="BM127" t="s">
        <v>787</v>
      </c>
      <c r="BN127" s="5" t="s">
        <v>736</v>
      </c>
      <c r="BO127" s="5" t="s">
        <v>1150</v>
      </c>
      <c r="BP127" s="11" t="b">
        <f t="shared" ca="1" si="76"/>
        <v>0</v>
      </c>
      <c r="BQ127" s="11" t="b">
        <f t="shared" ca="1" si="76"/>
        <v>0</v>
      </c>
      <c r="BR127" s="11" t="b">
        <f t="shared" ca="1" si="76"/>
        <v>0</v>
      </c>
      <c r="BS127" s="11" t="b">
        <f t="shared" ca="1" si="76"/>
        <v>1</v>
      </c>
      <c r="BT127" s="11" t="b">
        <f t="shared" ca="1" si="76"/>
        <v>0</v>
      </c>
      <c r="BU127" s="11" t="b">
        <f t="shared" ca="1" si="76"/>
        <v>0</v>
      </c>
      <c r="BX127" s="11" t="b">
        <f t="shared" ca="1" si="66"/>
        <v>0</v>
      </c>
      <c r="BY127" s="11" t="b">
        <f t="shared" si="68"/>
        <v>0</v>
      </c>
      <c r="BZ127" s="11" t="b">
        <f t="shared" ca="1" si="77"/>
        <v>0</v>
      </c>
      <c r="CA127" s="11" t="b">
        <f t="shared" ca="1" si="77"/>
        <v>0</v>
      </c>
      <c r="CB127" s="11" t="b">
        <f t="shared" ca="1" si="77"/>
        <v>0</v>
      </c>
      <c r="CC127" s="11" t="b">
        <f t="shared" ca="1" si="77"/>
        <v>0</v>
      </c>
      <c r="CD127" s="11" t="b">
        <f t="shared" ca="1" si="77"/>
        <v>0</v>
      </c>
      <c r="CE127" s="11" t="b">
        <f t="shared" ca="1" si="77"/>
        <v>0</v>
      </c>
      <c r="CF127" s="11" t="b">
        <f t="shared" ca="1" si="77"/>
        <v>0</v>
      </c>
      <c r="CG127" s="11" t="b">
        <f t="shared" ca="1" si="77"/>
        <v>0</v>
      </c>
      <c r="CH127" s="11" t="b">
        <f t="shared" ca="1" si="77"/>
        <v>0</v>
      </c>
      <c r="CI127" s="11" t="b">
        <f t="shared" ca="1" si="77"/>
        <v>0</v>
      </c>
      <c r="CJ127" s="11" t="b">
        <f t="shared" ca="1" si="77"/>
        <v>0</v>
      </c>
      <c r="CK127" s="11" t="b">
        <f t="shared" ca="1" si="77"/>
        <v>0</v>
      </c>
      <c r="CL127" s="11" t="b">
        <f t="shared" ca="1" si="77"/>
        <v>0</v>
      </c>
      <c r="CM127" s="11" t="b">
        <f t="shared" ca="1" si="77"/>
        <v>0</v>
      </c>
      <c r="CN127" s="11" t="b">
        <f t="shared" ca="1" si="69"/>
        <v>0</v>
      </c>
      <c r="CO127" s="11" t="b">
        <f t="shared" ca="1" si="67"/>
        <v>0</v>
      </c>
    </row>
    <row r="128" spans="1:94">
      <c r="A128" t="s">
        <v>788</v>
      </c>
      <c r="B128" t="s">
        <v>789</v>
      </c>
      <c r="C128" t="s">
        <v>562</v>
      </c>
      <c r="D128" t="s">
        <v>70</v>
      </c>
      <c r="E128" t="s">
        <v>144</v>
      </c>
      <c r="F128" t="s">
        <v>83</v>
      </c>
      <c r="G128" t="s">
        <v>72</v>
      </c>
      <c r="H128" t="s">
        <v>84</v>
      </c>
      <c r="I128" t="str">
        <f t="shared" si="61"/>
        <v>United States</v>
      </c>
      <c r="J128" t="s">
        <v>59</v>
      </c>
      <c r="K128" t="s">
        <v>60</v>
      </c>
      <c r="L128">
        <v>3</v>
      </c>
      <c r="M128">
        <v>0</v>
      </c>
      <c r="N128">
        <v>1</v>
      </c>
      <c r="O128">
        <v>3</v>
      </c>
      <c r="P128">
        <v>0</v>
      </c>
      <c r="Q128">
        <v>5</v>
      </c>
      <c r="R128">
        <v>0</v>
      </c>
      <c r="S128">
        <v>1</v>
      </c>
      <c r="T128">
        <v>3</v>
      </c>
      <c r="V128">
        <v>5</v>
      </c>
      <c r="W128">
        <v>6</v>
      </c>
      <c r="X128">
        <v>4</v>
      </c>
      <c r="Y128">
        <v>6</v>
      </c>
      <c r="Z128">
        <v>5</v>
      </c>
      <c r="AA128">
        <v>6</v>
      </c>
      <c r="AB128">
        <v>5</v>
      </c>
      <c r="AC128">
        <v>0</v>
      </c>
      <c r="AD128">
        <v>6</v>
      </c>
      <c r="AE128" s="48">
        <f t="shared" si="49"/>
        <v>5.375</v>
      </c>
      <c r="AF128" s="35">
        <v>6</v>
      </c>
      <c r="AG128">
        <v>6</v>
      </c>
      <c r="AH128">
        <v>6</v>
      </c>
      <c r="AI128">
        <v>6</v>
      </c>
      <c r="AJ128">
        <v>6</v>
      </c>
      <c r="AK128">
        <v>6</v>
      </c>
      <c r="AL128">
        <v>5</v>
      </c>
      <c r="AM128">
        <v>4</v>
      </c>
      <c r="AN128" s="48">
        <f t="shared" si="47"/>
        <v>5.625</v>
      </c>
      <c r="AO128">
        <v>6</v>
      </c>
      <c r="AP128">
        <v>6</v>
      </c>
      <c r="AQ128">
        <v>6</v>
      </c>
      <c r="AR128">
        <v>6</v>
      </c>
      <c r="AS128">
        <v>6</v>
      </c>
      <c r="AT128">
        <v>6</v>
      </c>
      <c r="AU128" s="48">
        <f t="shared" si="48"/>
        <v>6</v>
      </c>
      <c r="AV128">
        <v>0</v>
      </c>
      <c r="AW128">
        <f t="shared" si="62"/>
        <v>5.625</v>
      </c>
      <c r="AX128">
        <f t="shared" si="63"/>
        <v>1</v>
      </c>
      <c r="AY128">
        <f t="shared" si="74"/>
        <v>5.375</v>
      </c>
      <c r="AZ128">
        <f t="shared" si="64"/>
        <v>1</v>
      </c>
      <c r="BA128" t="s">
        <v>282</v>
      </c>
      <c r="BB128" t="s">
        <v>790</v>
      </c>
      <c r="BC128" t="s">
        <v>791</v>
      </c>
      <c r="BD128">
        <v>1</v>
      </c>
      <c r="BF128">
        <f t="shared" si="65"/>
        <v>1</v>
      </c>
      <c r="BG128">
        <v>2</v>
      </c>
      <c r="BH128">
        <v>5</v>
      </c>
      <c r="BI128">
        <f t="shared" si="75"/>
        <v>1</v>
      </c>
      <c r="BJ128" t="s">
        <v>792</v>
      </c>
      <c r="BK128" t="s">
        <v>793</v>
      </c>
      <c r="BL128" s="1">
        <v>4.7569444444444447E-3</v>
      </c>
      <c r="BM128" t="s">
        <v>794</v>
      </c>
      <c r="BN128" s="5" t="s">
        <v>1042</v>
      </c>
      <c r="BP128" s="11" t="b">
        <f t="shared" ca="1" si="76"/>
        <v>0</v>
      </c>
      <c r="BQ128" s="11" t="b">
        <f t="shared" ca="1" si="76"/>
        <v>0</v>
      </c>
      <c r="BR128" s="11" t="b">
        <f t="shared" ca="1" si="76"/>
        <v>0</v>
      </c>
      <c r="BS128" s="11" t="b">
        <f t="shared" ca="1" si="76"/>
        <v>0</v>
      </c>
      <c r="BT128" s="11" t="b">
        <f t="shared" ca="1" si="76"/>
        <v>0</v>
      </c>
      <c r="BU128" s="11" t="b">
        <f t="shared" ca="1" si="76"/>
        <v>0</v>
      </c>
      <c r="BV128" s="5" t="s">
        <v>1054</v>
      </c>
      <c r="BX128" s="11" t="b">
        <f t="shared" ca="1" si="66"/>
        <v>0</v>
      </c>
      <c r="BY128" s="11" t="b">
        <f t="shared" si="68"/>
        <v>1</v>
      </c>
      <c r="BZ128" s="11" t="b">
        <f t="shared" ca="1" si="77"/>
        <v>0</v>
      </c>
      <c r="CA128" s="11" t="b">
        <f t="shared" ca="1" si="77"/>
        <v>0</v>
      </c>
      <c r="CB128" s="11" t="b">
        <f t="shared" ca="1" si="77"/>
        <v>0</v>
      </c>
      <c r="CC128" s="11" t="b">
        <f t="shared" ca="1" si="77"/>
        <v>0</v>
      </c>
      <c r="CD128" s="11" t="b">
        <f t="shared" ca="1" si="77"/>
        <v>0</v>
      </c>
      <c r="CE128" s="11" t="b">
        <f t="shared" ca="1" si="77"/>
        <v>0</v>
      </c>
      <c r="CF128" s="11" t="b">
        <f t="shared" ca="1" si="77"/>
        <v>0</v>
      </c>
      <c r="CG128" s="11" t="b">
        <f t="shared" ca="1" si="77"/>
        <v>0</v>
      </c>
      <c r="CH128" s="11" t="b">
        <f t="shared" ca="1" si="77"/>
        <v>0</v>
      </c>
      <c r="CI128" s="11" t="b">
        <f t="shared" ca="1" si="77"/>
        <v>0</v>
      </c>
      <c r="CJ128" s="11" t="b">
        <f t="shared" ca="1" si="77"/>
        <v>0</v>
      </c>
      <c r="CK128" s="11" t="b">
        <f t="shared" ca="1" si="77"/>
        <v>0</v>
      </c>
      <c r="CL128" s="11" t="b">
        <f t="shared" ca="1" si="77"/>
        <v>0</v>
      </c>
      <c r="CM128" s="11" t="b">
        <f t="shared" ca="1" si="77"/>
        <v>0</v>
      </c>
      <c r="CN128" s="11" t="b">
        <f t="shared" ca="1" si="69"/>
        <v>0</v>
      </c>
      <c r="CO128" s="11" t="b">
        <f t="shared" ca="1" si="67"/>
        <v>0</v>
      </c>
      <c r="CP128" t="s">
        <v>795</v>
      </c>
    </row>
    <row r="129" spans="1:94">
      <c r="A129" t="s">
        <v>800</v>
      </c>
      <c r="B129" t="s">
        <v>801</v>
      </c>
      <c r="C129" t="s">
        <v>802</v>
      </c>
      <c r="D129" t="s">
        <v>54</v>
      </c>
      <c r="E129" t="s">
        <v>144</v>
      </c>
      <c r="F129" t="s">
        <v>56</v>
      </c>
      <c r="G129" t="s">
        <v>96</v>
      </c>
      <c r="H129" t="s">
        <v>803</v>
      </c>
      <c r="I129" t="str">
        <f t="shared" ref="I129:I160" si="78">H129</f>
        <v>Alabama, USA</v>
      </c>
      <c r="J129" t="s">
        <v>74</v>
      </c>
      <c r="K129" t="s">
        <v>60</v>
      </c>
      <c r="L129">
        <v>1</v>
      </c>
      <c r="M129">
        <v>3</v>
      </c>
      <c r="N129">
        <v>1</v>
      </c>
      <c r="O129">
        <v>3</v>
      </c>
      <c r="P129">
        <v>3</v>
      </c>
      <c r="Q129">
        <v>3</v>
      </c>
      <c r="R129">
        <v>3</v>
      </c>
      <c r="S129">
        <v>1</v>
      </c>
      <c r="T129">
        <v>3</v>
      </c>
      <c r="V129">
        <v>6</v>
      </c>
      <c r="W129">
        <v>6</v>
      </c>
      <c r="X129">
        <v>6</v>
      </c>
      <c r="Y129">
        <v>6</v>
      </c>
      <c r="Z129">
        <v>6</v>
      </c>
      <c r="AA129">
        <v>6</v>
      </c>
      <c r="AB129">
        <v>6</v>
      </c>
      <c r="AC129">
        <v>1</v>
      </c>
      <c r="AD129">
        <v>5</v>
      </c>
      <c r="AE129" s="48">
        <f t="shared" si="49"/>
        <v>5.875</v>
      </c>
      <c r="AF129" s="35">
        <v>6</v>
      </c>
      <c r="AG129">
        <v>4</v>
      </c>
      <c r="AH129">
        <v>5</v>
      </c>
      <c r="AI129">
        <v>4</v>
      </c>
      <c r="AJ129">
        <v>5</v>
      </c>
      <c r="AK129">
        <v>6</v>
      </c>
      <c r="AL129">
        <v>6</v>
      </c>
      <c r="AM129">
        <v>5</v>
      </c>
      <c r="AN129" s="48">
        <f t="shared" si="47"/>
        <v>5.125</v>
      </c>
      <c r="AO129">
        <v>4</v>
      </c>
      <c r="AP129">
        <v>3</v>
      </c>
      <c r="AQ129">
        <v>4</v>
      </c>
      <c r="AR129">
        <v>3</v>
      </c>
      <c r="AS129">
        <v>3</v>
      </c>
      <c r="AT129">
        <v>6</v>
      </c>
      <c r="AU129" s="48">
        <f t="shared" si="48"/>
        <v>3.4</v>
      </c>
      <c r="AV129">
        <v>6</v>
      </c>
      <c r="AW129">
        <f t="shared" ref="AW129:AW160" si="79">AVERAGE(AF129,AG129,AH129,AI129,AJ129,AK129,AL129,AM129)</f>
        <v>5.125</v>
      </c>
      <c r="AX129">
        <f t="shared" ref="AX129:AX160" si="80">IF(AW129&gt;3,1,0)</f>
        <v>1</v>
      </c>
      <c r="AY129">
        <f t="shared" si="74"/>
        <v>5.875</v>
      </c>
      <c r="AZ129">
        <f t="shared" ref="AZ129:AZ160" si="81">IF(AY129&gt;3, 1, 0)</f>
        <v>1</v>
      </c>
      <c r="BA129" t="s">
        <v>282</v>
      </c>
      <c r="BB129" t="s">
        <v>804</v>
      </c>
      <c r="BC129" t="s">
        <v>805</v>
      </c>
      <c r="BD129">
        <v>1</v>
      </c>
      <c r="BF129">
        <f t="shared" ref="BF129:BF160" si="82">IF(BE129="",BD129,BE129)</f>
        <v>1</v>
      </c>
      <c r="BG129">
        <v>1</v>
      </c>
      <c r="BH129">
        <v>1</v>
      </c>
      <c r="BI129">
        <f t="shared" si="75"/>
        <v>0</v>
      </c>
      <c r="BJ129" t="s">
        <v>285</v>
      </c>
      <c r="BK129" t="s">
        <v>286</v>
      </c>
      <c r="BL129" s="1">
        <v>3.1944444444444442E-3</v>
      </c>
      <c r="BN129" s="5" t="s">
        <v>1041</v>
      </c>
      <c r="BP129" s="11" t="b">
        <f t="shared" ca="1" si="76"/>
        <v>0</v>
      </c>
      <c r="BQ129" s="11" t="b">
        <f t="shared" ca="1" si="76"/>
        <v>0</v>
      </c>
      <c r="BR129" s="11" t="b">
        <f t="shared" ca="1" si="76"/>
        <v>0</v>
      </c>
      <c r="BS129" s="11" t="b">
        <f t="shared" ca="1" si="76"/>
        <v>0</v>
      </c>
      <c r="BT129" s="11" t="b">
        <f t="shared" ca="1" si="76"/>
        <v>0</v>
      </c>
      <c r="BU129" s="11" t="b">
        <f t="shared" ca="1" si="76"/>
        <v>0</v>
      </c>
      <c r="BX129" s="11" t="b">
        <f t="shared" ref="BX129:BX160" ca="1" si="83">ISNUMBER(SEARCH($BX$2,BV129))</f>
        <v>0</v>
      </c>
      <c r="BY129" s="11" t="b">
        <f t="shared" si="68"/>
        <v>0</v>
      </c>
      <c r="BZ129" s="11" t="b">
        <f t="shared" ca="1" si="77"/>
        <v>0</v>
      </c>
      <c r="CA129" s="11" t="b">
        <f t="shared" ca="1" si="77"/>
        <v>0</v>
      </c>
      <c r="CB129" s="11" t="b">
        <f t="shared" ca="1" si="77"/>
        <v>0</v>
      </c>
      <c r="CC129" s="11" t="b">
        <f t="shared" ca="1" si="77"/>
        <v>0</v>
      </c>
      <c r="CD129" s="11" t="b">
        <f t="shared" ca="1" si="77"/>
        <v>0</v>
      </c>
      <c r="CE129" s="11" t="b">
        <f t="shared" ca="1" si="77"/>
        <v>0</v>
      </c>
      <c r="CF129" s="11" t="b">
        <f t="shared" ca="1" si="77"/>
        <v>0</v>
      </c>
      <c r="CG129" s="11" t="b">
        <f t="shared" ca="1" si="77"/>
        <v>0</v>
      </c>
      <c r="CH129" s="11" t="b">
        <f t="shared" ca="1" si="77"/>
        <v>0</v>
      </c>
      <c r="CI129" s="11" t="b">
        <f t="shared" ca="1" si="77"/>
        <v>0</v>
      </c>
      <c r="CJ129" s="11" t="b">
        <f t="shared" ca="1" si="77"/>
        <v>0</v>
      </c>
      <c r="CK129" s="11" t="b">
        <f t="shared" ca="1" si="77"/>
        <v>0</v>
      </c>
      <c r="CL129" s="11" t="b">
        <f t="shared" ca="1" si="77"/>
        <v>0</v>
      </c>
      <c r="CM129" s="11" t="b">
        <f t="shared" ca="1" si="77"/>
        <v>0</v>
      </c>
      <c r="CN129" s="11" t="b">
        <f t="shared" ca="1" si="69"/>
        <v>0</v>
      </c>
      <c r="CO129" s="11" t="b">
        <f t="shared" ref="CO129:CO160" ca="1" si="84">ISNUMBER(SEARCH($CO$2,$BW129))</f>
        <v>0</v>
      </c>
    </row>
    <row r="130" spans="1:94">
      <c r="A130" t="s">
        <v>810</v>
      </c>
      <c r="B130" t="s">
        <v>811</v>
      </c>
      <c r="C130" t="s">
        <v>802</v>
      </c>
      <c r="D130" t="s">
        <v>70</v>
      </c>
      <c r="E130" t="s">
        <v>144</v>
      </c>
      <c r="F130" t="s">
        <v>56</v>
      </c>
      <c r="G130" t="s">
        <v>96</v>
      </c>
      <c r="H130" t="s">
        <v>812</v>
      </c>
      <c r="I130" t="str">
        <f t="shared" si="78"/>
        <v>blackburn, england</v>
      </c>
      <c r="J130" t="s">
        <v>74</v>
      </c>
      <c r="K130" t="s">
        <v>98</v>
      </c>
      <c r="L130">
        <v>4</v>
      </c>
      <c r="M130">
        <v>4</v>
      </c>
      <c r="N130">
        <v>3</v>
      </c>
      <c r="O130">
        <v>4</v>
      </c>
      <c r="P130">
        <v>5</v>
      </c>
      <c r="Q130">
        <v>4</v>
      </c>
      <c r="R130">
        <v>5</v>
      </c>
      <c r="S130">
        <v>1</v>
      </c>
      <c r="T130">
        <v>2</v>
      </c>
      <c r="V130">
        <v>5</v>
      </c>
      <c r="W130">
        <v>5</v>
      </c>
      <c r="X130">
        <v>5</v>
      </c>
      <c r="Y130">
        <v>5</v>
      </c>
      <c r="Z130">
        <v>5</v>
      </c>
      <c r="AA130">
        <v>6</v>
      </c>
      <c r="AB130">
        <v>5</v>
      </c>
      <c r="AC130">
        <v>0</v>
      </c>
      <c r="AD130">
        <v>6</v>
      </c>
      <c r="AE130" s="48">
        <f t="shared" si="49"/>
        <v>5.25</v>
      </c>
      <c r="AF130" s="35">
        <v>5</v>
      </c>
      <c r="AG130">
        <v>5</v>
      </c>
      <c r="AH130">
        <v>6</v>
      </c>
      <c r="AI130">
        <v>5</v>
      </c>
      <c r="AJ130">
        <v>6</v>
      </c>
      <c r="AK130">
        <v>6</v>
      </c>
      <c r="AL130">
        <v>6</v>
      </c>
      <c r="AM130">
        <v>4</v>
      </c>
      <c r="AN130" s="48">
        <f t="shared" si="47"/>
        <v>5.375</v>
      </c>
      <c r="AO130">
        <v>5</v>
      </c>
      <c r="AP130">
        <v>5</v>
      </c>
      <c r="AQ130">
        <v>6</v>
      </c>
      <c r="AR130">
        <v>5</v>
      </c>
      <c r="AS130">
        <v>6</v>
      </c>
      <c r="AT130">
        <v>6</v>
      </c>
      <c r="AU130" s="48">
        <f t="shared" si="48"/>
        <v>5.4</v>
      </c>
      <c r="AV130">
        <v>6</v>
      </c>
      <c r="AW130">
        <f t="shared" si="79"/>
        <v>5.375</v>
      </c>
      <c r="AX130">
        <f t="shared" si="80"/>
        <v>1</v>
      </c>
      <c r="AY130">
        <f t="shared" si="74"/>
        <v>5.25</v>
      </c>
      <c r="AZ130">
        <f t="shared" si="81"/>
        <v>1</v>
      </c>
      <c r="BA130" t="s">
        <v>297</v>
      </c>
      <c r="BB130" t="s">
        <v>813</v>
      </c>
      <c r="BC130" t="s">
        <v>814</v>
      </c>
      <c r="BD130">
        <v>1</v>
      </c>
      <c r="BF130">
        <f t="shared" si="82"/>
        <v>1</v>
      </c>
      <c r="BG130">
        <v>1</v>
      </c>
      <c r="BH130">
        <v>1</v>
      </c>
      <c r="BI130">
        <f t="shared" si="75"/>
        <v>0</v>
      </c>
      <c r="BJ130" t="s">
        <v>300</v>
      </c>
      <c r="BK130" t="s">
        <v>301</v>
      </c>
      <c r="BL130" s="1">
        <v>2.4189814814814816E-3</v>
      </c>
      <c r="BM130" t="s">
        <v>815</v>
      </c>
      <c r="BN130" s="5" t="s">
        <v>736</v>
      </c>
      <c r="BO130" s="5" t="s">
        <v>1159</v>
      </c>
      <c r="BP130" s="11" t="b">
        <f t="shared" ca="1" si="76"/>
        <v>0</v>
      </c>
      <c r="BQ130" s="11" t="b">
        <f t="shared" ca="1" si="76"/>
        <v>0</v>
      </c>
      <c r="BR130" s="11" t="b">
        <f t="shared" ca="1" si="76"/>
        <v>1</v>
      </c>
      <c r="BS130" s="11" t="b">
        <f t="shared" ca="1" si="76"/>
        <v>0</v>
      </c>
      <c r="BT130" s="11" t="b">
        <f t="shared" ca="1" si="76"/>
        <v>0</v>
      </c>
      <c r="BU130" s="11" t="b">
        <f t="shared" ca="1" si="76"/>
        <v>0</v>
      </c>
      <c r="BX130" s="11" t="b">
        <f t="shared" ca="1" si="83"/>
        <v>0</v>
      </c>
      <c r="BY130" s="11" t="b">
        <f t="shared" si="68"/>
        <v>0</v>
      </c>
      <c r="BZ130" s="11" t="b">
        <f t="shared" ca="1" si="77"/>
        <v>0</v>
      </c>
      <c r="CA130" s="11" t="b">
        <f t="shared" ca="1" si="77"/>
        <v>0</v>
      </c>
      <c r="CB130" s="11" t="b">
        <f t="shared" ca="1" si="77"/>
        <v>0</v>
      </c>
      <c r="CC130" s="11" t="b">
        <f t="shared" ca="1" si="77"/>
        <v>0</v>
      </c>
      <c r="CD130" s="11" t="b">
        <f t="shared" ca="1" si="77"/>
        <v>0</v>
      </c>
      <c r="CE130" s="11" t="b">
        <f t="shared" ca="1" si="77"/>
        <v>0</v>
      </c>
      <c r="CF130" s="11" t="b">
        <f t="shared" ca="1" si="77"/>
        <v>0</v>
      </c>
      <c r="CG130" s="11" t="b">
        <f t="shared" ca="1" si="77"/>
        <v>0</v>
      </c>
      <c r="CH130" s="11" t="b">
        <f t="shared" ca="1" si="77"/>
        <v>0</v>
      </c>
      <c r="CI130" s="11" t="b">
        <f t="shared" ca="1" si="77"/>
        <v>0</v>
      </c>
      <c r="CJ130" s="11" t="b">
        <f t="shared" ca="1" si="77"/>
        <v>0</v>
      </c>
      <c r="CK130" s="11" t="b">
        <f t="shared" ca="1" si="77"/>
        <v>0</v>
      </c>
      <c r="CL130" s="11" t="b">
        <f t="shared" ca="1" si="77"/>
        <v>0</v>
      </c>
      <c r="CM130" s="11" t="b">
        <f t="shared" ca="1" si="77"/>
        <v>0</v>
      </c>
      <c r="CN130" s="11" t="b">
        <f t="shared" ca="1" si="69"/>
        <v>0</v>
      </c>
      <c r="CO130" s="11" t="b">
        <f t="shared" ca="1" si="84"/>
        <v>0</v>
      </c>
      <c r="CP130" t="s">
        <v>92</v>
      </c>
    </row>
    <row r="131" spans="1:94">
      <c r="A131" t="s">
        <v>816</v>
      </c>
      <c r="B131" t="s">
        <v>817</v>
      </c>
      <c r="C131" t="s">
        <v>802</v>
      </c>
      <c r="D131" t="s">
        <v>70</v>
      </c>
      <c r="E131" t="s">
        <v>55</v>
      </c>
      <c r="F131" t="s">
        <v>132</v>
      </c>
      <c r="G131" t="s">
        <v>124</v>
      </c>
      <c r="H131" t="s">
        <v>125</v>
      </c>
      <c r="I131" t="str">
        <f t="shared" si="78"/>
        <v>United Kingdom</v>
      </c>
      <c r="J131" t="s">
        <v>59</v>
      </c>
      <c r="K131" t="s">
        <v>98</v>
      </c>
      <c r="L131">
        <v>5</v>
      </c>
      <c r="M131">
        <v>2</v>
      </c>
      <c r="N131">
        <v>2</v>
      </c>
      <c r="O131">
        <v>1</v>
      </c>
      <c r="P131">
        <v>4</v>
      </c>
      <c r="Q131">
        <v>5</v>
      </c>
      <c r="R131">
        <v>5</v>
      </c>
      <c r="S131">
        <v>1</v>
      </c>
      <c r="T131">
        <v>2</v>
      </c>
      <c r="V131">
        <v>4</v>
      </c>
      <c r="W131">
        <v>5</v>
      </c>
      <c r="X131">
        <v>5</v>
      </c>
      <c r="Y131">
        <v>5</v>
      </c>
      <c r="Z131">
        <v>4</v>
      </c>
      <c r="AA131">
        <v>4</v>
      </c>
      <c r="AB131">
        <v>5</v>
      </c>
      <c r="AC131">
        <v>2</v>
      </c>
      <c r="AD131">
        <v>4</v>
      </c>
      <c r="AE131" s="48">
        <f t="shared" si="49"/>
        <v>4.5</v>
      </c>
      <c r="AF131" s="35">
        <v>5</v>
      </c>
      <c r="AG131">
        <v>5</v>
      </c>
      <c r="AH131">
        <v>5</v>
      </c>
      <c r="AI131">
        <v>5</v>
      </c>
      <c r="AJ131">
        <v>4</v>
      </c>
      <c r="AK131">
        <v>5</v>
      </c>
      <c r="AL131">
        <v>4</v>
      </c>
      <c r="AM131">
        <v>6</v>
      </c>
      <c r="AN131" s="48">
        <f t="shared" ref="AN131:AN177" si="85">AVERAGE(AF131:AM131)</f>
        <v>4.875</v>
      </c>
      <c r="AO131">
        <v>1</v>
      </c>
      <c r="AP131">
        <v>4</v>
      </c>
      <c r="AQ131">
        <v>5</v>
      </c>
      <c r="AR131">
        <v>3</v>
      </c>
      <c r="AS131">
        <v>5</v>
      </c>
      <c r="AT131">
        <v>6</v>
      </c>
      <c r="AU131" s="48">
        <f t="shared" ref="AU131:AU177" si="86">AVERAGE(AO131:AS131)</f>
        <v>3.6</v>
      </c>
      <c r="AV131">
        <v>6</v>
      </c>
      <c r="AW131">
        <f t="shared" si="79"/>
        <v>4.875</v>
      </c>
      <c r="AX131">
        <f t="shared" si="80"/>
        <v>1</v>
      </c>
      <c r="AY131">
        <f t="shared" si="74"/>
        <v>4.5</v>
      </c>
      <c r="AZ131">
        <f t="shared" si="81"/>
        <v>1</v>
      </c>
      <c r="BA131" t="s">
        <v>145</v>
      </c>
      <c r="BB131" t="s">
        <v>392</v>
      </c>
      <c r="BC131" t="s">
        <v>818</v>
      </c>
      <c r="BD131">
        <v>1</v>
      </c>
      <c r="BF131">
        <f t="shared" si="82"/>
        <v>1</v>
      </c>
      <c r="BG131">
        <v>1</v>
      </c>
      <c r="BH131">
        <v>3</v>
      </c>
      <c r="BI131">
        <f t="shared" si="75"/>
        <v>1</v>
      </c>
      <c r="BJ131" t="s">
        <v>148</v>
      </c>
      <c r="BK131" t="s">
        <v>149</v>
      </c>
      <c r="BL131" s="1">
        <v>3.3680555555555551E-3</v>
      </c>
      <c r="BM131" t="s">
        <v>819</v>
      </c>
      <c r="BN131" s="5" t="s">
        <v>1042</v>
      </c>
      <c r="BP131" s="11" t="b">
        <f t="shared" ref="BP131:BU140" ca="1" si="87">ISNUMBER(SEARCH(BP$2,$BO131))</f>
        <v>0</v>
      </c>
      <c r="BQ131" s="11" t="b">
        <f t="shared" ca="1" si="87"/>
        <v>0</v>
      </c>
      <c r="BR131" s="11" t="b">
        <f t="shared" ca="1" si="87"/>
        <v>0</v>
      </c>
      <c r="BS131" s="11" t="b">
        <f t="shared" ca="1" si="87"/>
        <v>0</v>
      </c>
      <c r="BT131" s="11" t="b">
        <f t="shared" ca="1" si="87"/>
        <v>0</v>
      </c>
      <c r="BU131" s="11" t="b">
        <f t="shared" ca="1" si="87"/>
        <v>0</v>
      </c>
      <c r="BV131" s="5" t="s">
        <v>1091</v>
      </c>
      <c r="BW131" s="5" t="s">
        <v>1092</v>
      </c>
      <c r="BX131" s="11" t="b">
        <f t="shared" ca="1" si="83"/>
        <v>0</v>
      </c>
      <c r="BY131" s="11" t="b">
        <f t="shared" si="68"/>
        <v>0</v>
      </c>
      <c r="BZ131" s="11" t="b">
        <f t="shared" ref="BZ131:CM140" ca="1" si="88">ISNUMBER(SEARCH(BZ$2,$BV131))</f>
        <v>0</v>
      </c>
      <c r="CA131" s="11" t="b">
        <f t="shared" ca="1" si="88"/>
        <v>0</v>
      </c>
      <c r="CB131" s="11" t="b">
        <f t="shared" ca="1" si="88"/>
        <v>0</v>
      </c>
      <c r="CC131" s="11" t="b">
        <f t="shared" ca="1" si="88"/>
        <v>0</v>
      </c>
      <c r="CD131" s="11" t="b">
        <f t="shared" ca="1" si="88"/>
        <v>0</v>
      </c>
      <c r="CE131" s="11" t="b">
        <f t="shared" ca="1" si="88"/>
        <v>0</v>
      </c>
      <c r="CF131" s="11" t="b">
        <f t="shared" ca="1" si="88"/>
        <v>0</v>
      </c>
      <c r="CG131" s="11" t="b">
        <f t="shared" ca="1" si="88"/>
        <v>0</v>
      </c>
      <c r="CH131" s="11" t="b">
        <f t="shared" ca="1" si="88"/>
        <v>0</v>
      </c>
      <c r="CI131" s="11" t="b">
        <f t="shared" ca="1" si="88"/>
        <v>0</v>
      </c>
      <c r="CJ131" s="11" t="b">
        <f t="shared" ca="1" si="88"/>
        <v>0</v>
      </c>
      <c r="CK131" s="11" t="b">
        <f t="shared" ca="1" si="88"/>
        <v>0</v>
      </c>
      <c r="CL131" s="11" t="b">
        <f t="shared" ca="1" si="88"/>
        <v>0</v>
      </c>
      <c r="CM131" s="11" t="b">
        <f t="shared" ca="1" si="88"/>
        <v>0</v>
      </c>
      <c r="CN131" s="11" t="b">
        <f t="shared" ca="1" si="69"/>
        <v>0</v>
      </c>
      <c r="CO131" s="11" t="b">
        <f t="shared" ca="1" si="84"/>
        <v>0</v>
      </c>
      <c r="CP131" t="s">
        <v>820</v>
      </c>
    </row>
    <row r="132" spans="1:94">
      <c r="A132" t="s">
        <v>821</v>
      </c>
      <c r="B132" t="s">
        <v>822</v>
      </c>
      <c r="C132" t="s">
        <v>802</v>
      </c>
      <c r="D132" t="s">
        <v>81</v>
      </c>
      <c r="E132" t="s">
        <v>71</v>
      </c>
      <c r="F132" t="s">
        <v>56</v>
      </c>
      <c r="G132" t="s">
        <v>96</v>
      </c>
      <c r="H132" t="s">
        <v>244</v>
      </c>
      <c r="I132" t="str">
        <f t="shared" si="78"/>
        <v>Uk</v>
      </c>
      <c r="J132" t="s">
        <v>59</v>
      </c>
      <c r="K132" t="s">
        <v>98</v>
      </c>
      <c r="L132">
        <v>2</v>
      </c>
      <c r="M132">
        <v>5</v>
      </c>
      <c r="N132">
        <v>3</v>
      </c>
      <c r="O132">
        <v>3</v>
      </c>
      <c r="P132">
        <v>5</v>
      </c>
      <c r="Q132">
        <v>3</v>
      </c>
      <c r="R132">
        <v>2</v>
      </c>
      <c r="S132">
        <v>1</v>
      </c>
      <c r="T132">
        <v>2</v>
      </c>
      <c r="V132">
        <v>2</v>
      </c>
      <c r="W132">
        <v>4</v>
      </c>
      <c r="X132">
        <v>1</v>
      </c>
      <c r="Y132">
        <v>5</v>
      </c>
      <c r="Z132">
        <v>2</v>
      </c>
      <c r="AA132">
        <v>6</v>
      </c>
      <c r="AB132">
        <v>3</v>
      </c>
      <c r="AC132">
        <v>0</v>
      </c>
      <c r="AD132">
        <v>6</v>
      </c>
      <c r="AE132" s="48">
        <f t="shared" ref="AE132:AE177" si="89">AVERAGE(AD132,AB132,AA132,Z132,Y132,X132,W132,V132)</f>
        <v>3.625</v>
      </c>
      <c r="AF132" s="35">
        <v>5</v>
      </c>
      <c r="AG132">
        <v>5</v>
      </c>
      <c r="AH132">
        <v>1</v>
      </c>
      <c r="AI132">
        <v>3</v>
      </c>
      <c r="AJ132">
        <v>5</v>
      </c>
      <c r="AK132">
        <v>5</v>
      </c>
      <c r="AL132">
        <v>4</v>
      </c>
      <c r="AM132">
        <v>3</v>
      </c>
      <c r="AN132" s="48">
        <f t="shared" si="85"/>
        <v>3.875</v>
      </c>
      <c r="AO132">
        <v>0</v>
      </c>
      <c r="AP132">
        <v>0</v>
      </c>
      <c r="AQ132">
        <v>0</v>
      </c>
      <c r="AR132">
        <v>0</v>
      </c>
      <c r="AS132">
        <v>0</v>
      </c>
      <c r="AT132">
        <v>6</v>
      </c>
      <c r="AU132" s="48">
        <f t="shared" si="86"/>
        <v>0</v>
      </c>
      <c r="AV132">
        <v>6</v>
      </c>
      <c r="AW132">
        <f t="shared" si="79"/>
        <v>3.875</v>
      </c>
      <c r="AX132">
        <f t="shared" si="80"/>
        <v>1</v>
      </c>
      <c r="AY132">
        <f t="shared" si="74"/>
        <v>3.625</v>
      </c>
      <c r="AZ132">
        <f t="shared" si="81"/>
        <v>1</v>
      </c>
      <c r="BA132" t="s">
        <v>86</v>
      </c>
      <c r="BB132" t="s">
        <v>62</v>
      </c>
      <c r="BC132" t="s">
        <v>823</v>
      </c>
      <c r="BD132">
        <v>1</v>
      </c>
      <c r="BF132">
        <f t="shared" si="82"/>
        <v>1</v>
      </c>
      <c r="BG132">
        <v>1</v>
      </c>
      <c r="BH132">
        <v>1</v>
      </c>
      <c r="BI132">
        <f t="shared" si="75"/>
        <v>0</v>
      </c>
      <c r="BJ132" t="s">
        <v>106</v>
      </c>
      <c r="BK132" t="s">
        <v>90</v>
      </c>
      <c r="BL132" s="1">
        <v>8.1597222222222227E-3</v>
      </c>
      <c r="BM132" t="s">
        <v>824</v>
      </c>
      <c r="BN132" s="5" t="s">
        <v>1041</v>
      </c>
      <c r="BP132" s="11" t="b">
        <f t="shared" ca="1" si="87"/>
        <v>0</v>
      </c>
      <c r="BQ132" s="11" t="b">
        <f t="shared" ca="1" si="87"/>
        <v>0</v>
      </c>
      <c r="BR132" s="11" t="b">
        <f t="shared" ca="1" si="87"/>
        <v>0</v>
      </c>
      <c r="BS132" s="11" t="b">
        <f t="shared" ca="1" si="87"/>
        <v>0</v>
      </c>
      <c r="BT132" s="11" t="b">
        <f t="shared" ca="1" si="87"/>
        <v>0</v>
      </c>
      <c r="BU132" s="11" t="b">
        <f t="shared" ca="1" si="87"/>
        <v>0</v>
      </c>
      <c r="BX132" s="11" t="b">
        <f t="shared" ca="1" si="83"/>
        <v>0</v>
      </c>
      <c r="BY132" s="11" t="b">
        <f t="shared" ref="BY132:BY163" si="90">ISNUMBER(SEARCH("NLU",BV132))</f>
        <v>0</v>
      </c>
      <c r="BZ132" s="11" t="b">
        <f t="shared" ca="1" si="88"/>
        <v>0</v>
      </c>
      <c r="CA132" s="11" t="b">
        <f t="shared" ca="1" si="88"/>
        <v>0</v>
      </c>
      <c r="CB132" s="11" t="b">
        <f t="shared" ca="1" si="88"/>
        <v>0</v>
      </c>
      <c r="CC132" s="11" t="b">
        <f t="shared" ca="1" si="88"/>
        <v>0</v>
      </c>
      <c r="CD132" s="11" t="b">
        <f t="shared" ca="1" si="88"/>
        <v>0</v>
      </c>
      <c r="CE132" s="11" t="b">
        <f t="shared" ca="1" si="88"/>
        <v>0</v>
      </c>
      <c r="CF132" s="11" t="b">
        <f t="shared" ca="1" si="88"/>
        <v>0</v>
      </c>
      <c r="CG132" s="11" t="b">
        <f t="shared" ca="1" si="88"/>
        <v>0</v>
      </c>
      <c r="CH132" s="11" t="b">
        <f t="shared" ca="1" si="88"/>
        <v>0</v>
      </c>
      <c r="CI132" s="11" t="b">
        <f t="shared" ca="1" si="88"/>
        <v>0</v>
      </c>
      <c r="CJ132" s="11" t="b">
        <f t="shared" ca="1" si="88"/>
        <v>0</v>
      </c>
      <c r="CK132" s="11" t="b">
        <f t="shared" ca="1" si="88"/>
        <v>0</v>
      </c>
      <c r="CL132" s="11" t="b">
        <f t="shared" ca="1" si="88"/>
        <v>0</v>
      </c>
      <c r="CM132" s="11" t="b">
        <f t="shared" ca="1" si="88"/>
        <v>0</v>
      </c>
      <c r="CN132" s="11" t="b">
        <f t="shared" ref="CN132:CN163" ca="1" si="91">ISNUMBER(SEARCH($CN$2,BW132))</f>
        <v>0</v>
      </c>
      <c r="CO132" s="11" t="b">
        <f t="shared" ca="1" si="84"/>
        <v>0</v>
      </c>
      <c r="CP132" t="s">
        <v>169</v>
      </c>
    </row>
    <row r="133" spans="1:94">
      <c r="A133" t="s">
        <v>825</v>
      </c>
      <c r="B133" t="s">
        <v>826</v>
      </c>
      <c r="C133" t="s">
        <v>802</v>
      </c>
      <c r="D133" t="s">
        <v>70</v>
      </c>
      <c r="E133" t="s">
        <v>71</v>
      </c>
      <c r="F133" t="s">
        <v>56</v>
      </c>
      <c r="G133" t="s">
        <v>96</v>
      </c>
      <c r="H133" t="s">
        <v>510</v>
      </c>
      <c r="I133" t="str">
        <f t="shared" si="78"/>
        <v>England</v>
      </c>
      <c r="J133" t="s">
        <v>59</v>
      </c>
      <c r="K133" t="s">
        <v>98</v>
      </c>
      <c r="L133">
        <v>1</v>
      </c>
      <c r="M133">
        <v>5</v>
      </c>
      <c r="N133">
        <v>3</v>
      </c>
      <c r="O133">
        <v>3</v>
      </c>
      <c r="P133">
        <v>4</v>
      </c>
      <c r="Q133">
        <v>0</v>
      </c>
      <c r="R133">
        <v>4</v>
      </c>
      <c r="S133">
        <v>1</v>
      </c>
      <c r="T133">
        <v>2</v>
      </c>
      <c r="V133">
        <v>6</v>
      </c>
      <c r="W133">
        <v>6</v>
      </c>
      <c r="X133">
        <v>3</v>
      </c>
      <c r="Y133">
        <v>4</v>
      </c>
      <c r="Z133">
        <v>3</v>
      </c>
      <c r="AA133">
        <v>3</v>
      </c>
      <c r="AB133">
        <v>0</v>
      </c>
      <c r="AC133">
        <v>5</v>
      </c>
      <c r="AD133">
        <v>1</v>
      </c>
      <c r="AE133" s="48">
        <f t="shared" si="89"/>
        <v>3.25</v>
      </c>
      <c r="AF133" s="35">
        <v>6</v>
      </c>
      <c r="AG133">
        <v>6</v>
      </c>
      <c r="AH133">
        <v>6</v>
      </c>
      <c r="AI133">
        <v>4</v>
      </c>
      <c r="AJ133">
        <v>6</v>
      </c>
      <c r="AK133">
        <v>6</v>
      </c>
      <c r="AL133">
        <v>6</v>
      </c>
      <c r="AM133">
        <v>3</v>
      </c>
      <c r="AN133" s="48">
        <f t="shared" si="85"/>
        <v>5.375</v>
      </c>
      <c r="AO133">
        <v>2</v>
      </c>
      <c r="AP133">
        <v>2</v>
      </c>
      <c r="AQ133">
        <v>6</v>
      </c>
      <c r="AR133">
        <v>2</v>
      </c>
      <c r="AS133">
        <v>2</v>
      </c>
      <c r="AT133">
        <v>6</v>
      </c>
      <c r="AU133" s="48">
        <f t="shared" si="86"/>
        <v>2.8</v>
      </c>
      <c r="AV133">
        <v>3</v>
      </c>
      <c r="AW133">
        <f t="shared" si="79"/>
        <v>5.375</v>
      </c>
      <c r="AX133">
        <f t="shared" si="80"/>
        <v>1</v>
      </c>
      <c r="AY133">
        <f t="shared" si="74"/>
        <v>3.25</v>
      </c>
      <c r="AZ133">
        <f t="shared" si="81"/>
        <v>1</v>
      </c>
      <c r="BA133" t="s">
        <v>297</v>
      </c>
      <c r="BB133" t="s">
        <v>827</v>
      </c>
      <c r="BC133" t="s">
        <v>828</v>
      </c>
      <c r="BD133">
        <v>1</v>
      </c>
      <c r="BF133">
        <f t="shared" si="82"/>
        <v>1</v>
      </c>
      <c r="BG133">
        <v>1</v>
      </c>
      <c r="BH133">
        <v>3</v>
      </c>
      <c r="BI133">
        <f t="shared" si="75"/>
        <v>1</v>
      </c>
      <c r="BJ133" t="s">
        <v>300</v>
      </c>
      <c r="BK133" t="s">
        <v>301</v>
      </c>
      <c r="BL133" s="1">
        <v>3.8657407407407408E-3</v>
      </c>
      <c r="BM133" t="s">
        <v>829</v>
      </c>
      <c r="BN133" s="5" t="s">
        <v>1044</v>
      </c>
      <c r="BP133" s="11" t="b">
        <f t="shared" ca="1" si="87"/>
        <v>0</v>
      </c>
      <c r="BQ133" s="11" t="b">
        <f t="shared" ca="1" si="87"/>
        <v>0</v>
      </c>
      <c r="BR133" s="11" t="b">
        <f t="shared" ca="1" si="87"/>
        <v>0</v>
      </c>
      <c r="BS133" s="11" t="b">
        <f t="shared" ca="1" si="87"/>
        <v>0</v>
      </c>
      <c r="BT133" s="11" t="b">
        <f t="shared" ca="1" si="87"/>
        <v>0</v>
      </c>
      <c r="BU133" s="11" t="b">
        <f t="shared" ca="1" si="87"/>
        <v>0</v>
      </c>
      <c r="BX133" s="11" t="b">
        <f t="shared" ca="1" si="83"/>
        <v>0</v>
      </c>
      <c r="BY133" s="11" t="b">
        <f t="shared" si="90"/>
        <v>0</v>
      </c>
      <c r="BZ133" s="11" t="b">
        <f t="shared" ca="1" si="88"/>
        <v>0</v>
      </c>
      <c r="CA133" s="11" t="b">
        <f t="shared" ca="1" si="88"/>
        <v>0</v>
      </c>
      <c r="CB133" s="11" t="b">
        <f t="shared" ca="1" si="88"/>
        <v>0</v>
      </c>
      <c r="CC133" s="11" t="b">
        <f t="shared" ca="1" si="88"/>
        <v>0</v>
      </c>
      <c r="CD133" s="11" t="b">
        <f t="shared" ca="1" si="88"/>
        <v>0</v>
      </c>
      <c r="CE133" s="11" t="b">
        <f t="shared" ca="1" si="88"/>
        <v>0</v>
      </c>
      <c r="CF133" s="11" t="b">
        <f t="shared" ca="1" si="88"/>
        <v>0</v>
      </c>
      <c r="CG133" s="11" t="b">
        <f t="shared" ca="1" si="88"/>
        <v>0</v>
      </c>
      <c r="CH133" s="11" t="b">
        <f t="shared" ca="1" si="88"/>
        <v>0</v>
      </c>
      <c r="CI133" s="11" t="b">
        <f t="shared" ca="1" si="88"/>
        <v>0</v>
      </c>
      <c r="CJ133" s="11" t="b">
        <f t="shared" ca="1" si="88"/>
        <v>0</v>
      </c>
      <c r="CK133" s="11" t="b">
        <f t="shared" ca="1" si="88"/>
        <v>0</v>
      </c>
      <c r="CL133" s="11" t="b">
        <f t="shared" ca="1" si="88"/>
        <v>0</v>
      </c>
      <c r="CM133" s="11" t="b">
        <f t="shared" ca="1" si="88"/>
        <v>0</v>
      </c>
      <c r="CN133" s="11" t="b">
        <f t="shared" ca="1" si="91"/>
        <v>0</v>
      </c>
      <c r="CO133" s="11" t="b">
        <f t="shared" ca="1" si="84"/>
        <v>0</v>
      </c>
    </row>
    <row r="134" spans="1:94">
      <c r="A134" t="s">
        <v>830</v>
      </c>
      <c r="B134" t="s">
        <v>831</v>
      </c>
      <c r="C134" t="s">
        <v>802</v>
      </c>
      <c r="D134" t="s">
        <v>70</v>
      </c>
      <c r="E134" t="s">
        <v>82</v>
      </c>
      <c r="F134" t="s">
        <v>83</v>
      </c>
      <c r="G134" t="s">
        <v>96</v>
      </c>
      <c r="H134" t="s">
        <v>125</v>
      </c>
      <c r="I134" t="str">
        <f t="shared" si="78"/>
        <v>United Kingdom</v>
      </c>
      <c r="J134" t="s">
        <v>74</v>
      </c>
      <c r="K134" t="s">
        <v>98</v>
      </c>
      <c r="L134">
        <v>5</v>
      </c>
      <c r="M134">
        <v>4</v>
      </c>
      <c r="N134">
        <v>5</v>
      </c>
      <c r="O134">
        <v>4</v>
      </c>
      <c r="P134">
        <v>4</v>
      </c>
      <c r="Q134">
        <v>4</v>
      </c>
      <c r="R134">
        <v>3</v>
      </c>
      <c r="S134">
        <v>1</v>
      </c>
      <c r="T134">
        <v>2</v>
      </c>
      <c r="V134">
        <v>2</v>
      </c>
      <c r="W134">
        <v>5</v>
      </c>
      <c r="X134">
        <v>3</v>
      </c>
      <c r="Y134">
        <v>5</v>
      </c>
      <c r="Z134">
        <v>3</v>
      </c>
      <c r="AA134">
        <v>5</v>
      </c>
      <c r="AB134">
        <v>3</v>
      </c>
      <c r="AC134">
        <v>4</v>
      </c>
      <c r="AD134">
        <v>2</v>
      </c>
      <c r="AE134" s="48">
        <f t="shared" si="89"/>
        <v>3.5</v>
      </c>
      <c r="AF134" s="35">
        <v>2</v>
      </c>
      <c r="AG134">
        <v>3</v>
      </c>
      <c r="AH134">
        <v>2</v>
      </c>
      <c r="AI134">
        <v>1</v>
      </c>
      <c r="AJ134">
        <v>5</v>
      </c>
      <c r="AK134">
        <v>4</v>
      </c>
      <c r="AL134">
        <v>4</v>
      </c>
      <c r="AM134">
        <v>2</v>
      </c>
      <c r="AN134" s="48">
        <f t="shared" si="85"/>
        <v>2.875</v>
      </c>
      <c r="AO134">
        <v>3</v>
      </c>
      <c r="AP134">
        <v>3</v>
      </c>
      <c r="AQ134">
        <v>3</v>
      </c>
      <c r="AR134">
        <v>3</v>
      </c>
      <c r="AS134">
        <v>3</v>
      </c>
      <c r="AT134">
        <v>6</v>
      </c>
      <c r="AU134" s="48">
        <f t="shared" si="86"/>
        <v>3</v>
      </c>
      <c r="AV134">
        <v>5</v>
      </c>
      <c r="AW134">
        <f t="shared" si="79"/>
        <v>2.875</v>
      </c>
      <c r="AX134">
        <f t="shared" si="80"/>
        <v>0</v>
      </c>
      <c r="AY134">
        <f t="shared" si="74"/>
        <v>3.5</v>
      </c>
      <c r="AZ134">
        <f t="shared" si="81"/>
        <v>1</v>
      </c>
      <c r="BA134" t="s">
        <v>61</v>
      </c>
      <c r="BB134" t="s">
        <v>384</v>
      </c>
      <c r="BC134" t="s">
        <v>832</v>
      </c>
      <c r="BD134">
        <v>1</v>
      </c>
      <c r="BF134">
        <f t="shared" si="82"/>
        <v>1</v>
      </c>
      <c r="BG134">
        <v>1</v>
      </c>
      <c r="BH134">
        <v>1</v>
      </c>
      <c r="BI134">
        <f t="shared" si="75"/>
        <v>0</v>
      </c>
      <c r="BJ134" t="s">
        <v>181</v>
      </c>
      <c r="BK134" t="s">
        <v>65</v>
      </c>
      <c r="BL134" s="1">
        <v>9.1782407407407403E-3</v>
      </c>
      <c r="BM134" t="s">
        <v>833</v>
      </c>
      <c r="BN134" s="5" t="s">
        <v>1042</v>
      </c>
      <c r="BP134" s="11" t="b">
        <f t="shared" ca="1" si="87"/>
        <v>0</v>
      </c>
      <c r="BQ134" s="11" t="b">
        <f t="shared" ca="1" si="87"/>
        <v>0</v>
      </c>
      <c r="BR134" s="11" t="b">
        <f t="shared" ca="1" si="87"/>
        <v>0</v>
      </c>
      <c r="BS134" s="11" t="b">
        <f t="shared" ca="1" si="87"/>
        <v>0</v>
      </c>
      <c r="BT134" s="11" t="b">
        <f t="shared" ca="1" si="87"/>
        <v>0</v>
      </c>
      <c r="BU134" s="11" t="b">
        <f t="shared" ca="1" si="87"/>
        <v>0</v>
      </c>
      <c r="BV134" s="5" t="s">
        <v>1093</v>
      </c>
      <c r="BW134" s="5" t="s">
        <v>1073</v>
      </c>
      <c r="BX134" s="11" t="b">
        <f t="shared" ca="1" si="83"/>
        <v>0</v>
      </c>
      <c r="BY134" s="11" t="b">
        <f t="shared" si="90"/>
        <v>0</v>
      </c>
      <c r="BZ134" s="11" t="b">
        <f t="shared" ca="1" si="88"/>
        <v>0</v>
      </c>
      <c r="CA134" s="11" t="b">
        <f t="shared" ca="1" si="88"/>
        <v>1</v>
      </c>
      <c r="CB134" s="11" t="b">
        <f t="shared" ca="1" si="88"/>
        <v>0</v>
      </c>
      <c r="CC134" s="11" t="b">
        <f t="shared" ca="1" si="88"/>
        <v>0</v>
      </c>
      <c r="CD134" s="11" t="b">
        <f t="shared" ca="1" si="88"/>
        <v>0</v>
      </c>
      <c r="CE134" s="11" t="b">
        <f t="shared" ca="1" si="88"/>
        <v>0</v>
      </c>
      <c r="CF134" s="11" t="b">
        <f t="shared" ca="1" si="88"/>
        <v>0</v>
      </c>
      <c r="CG134" s="11" t="b">
        <f t="shared" ca="1" si="88"/>
        <v>0</v>
      </c>
      <c r="CH134" s="11" t="b">
        <f t="shared" ca="1" si="88"/>
        <v>0</v>
      </c>
      <c r="CI134" s="11" t="b">
        <f t="shared" ca="1" si="88"/>
        <v>1</v>
      </c>
      <c r="CJ134" s="11" t="b">
        <f t="shared" ca="1" si="88"/>
        <v>1</v>
      </c>
      <c r="CK134" s="11" t="b">
        <f t="shared" ca="1" si="88"/>
        <v>0</v>
      </c>
      <c r="CL134" s="11" t="b">
        <f t="shared" ca="1" si="88"/>
        <v>0</v>
      </c>
      <c r="CM134" s="11" t="b">
        <f t="shared" ca="1" si="88"/>
        <v>0</v>
      </c>
      <c r="CN134" s="11" t="b">
        <f t="shared" ca="1" si="91"/>
        <v>1</v>
      </c>
      <c r="CO134" s="11" t="b">
        <f t="shared" ca="1" si="84"/>
        <v>0</v>
      </c>
    </row>
    <row r="135" spans="1:94">
      <c r="A135" t="s">
        <v>837</v>
      </c>
      <c r="B135" t="s">
        <v>838</v>
      </c>
      <c r="C135" t="s">
        <v>802</v>
      </c>
      <c r="D135" t="s">
        <v>54</v>
      </c>
      <c r="E135" t="s">
        <v>71</v>
      </c>
      <c r="F135" t="s">
        <v>116</v>
      </c>
      <c r="G135" t="s">
        <v>96</v>
      </c>
      <c r="H135" t="s">
        <v>109</v>
      </c>
      <c r="I135" t="str">
        <f t="shared" si="78"/>
        <v>UK</v>
      </c>
      <c r="J135" t="s">
        <v>74</v>
      </c>
      <c r="K135" t="s">
        <v>98</v>
      </c>
      <c r="L135">
        <v>4</v>
      </c>
      <c r="M135">
        <v>3</v>
      </c>
      <c r="N135">
        <v>5</v>
      </c>
      <c r="O135">
        <v>3</v>
      </c>
      <c r="P135">
        <v>5</v>
      </c>
      <c r="Q135">
        <v>4</v>
      </c>
      <c r="R135">
        <v>6</v>
      </c>
      <c r="S135">
        <v>1</v>
      </c>
      <c r="T135">
        <v>2</v>
      </c>
      <c r="V135">
        <v>3</v>
      </c>
      <c r="W135">
        <v>4</v>
      </c>
      <c r="X135">
        <v>1</v>
      </c>
      <c r="Y135">
        <v>3</v>
      </c>
      <c r="Z135">
        <v>6</v>
      </c>
      <c r="AA135">
        <v>6</v>
      </c>
      <c r="AB135">
        <v>3</v>
      </c>
      <c r="AC135">
        <v>2</v>
      </c>
      <c r="AD135">
        <v>4</v>
      </c>
      <c r="AE135" s="48">
        <f t="shared" si="89"/>
        <v>3.75</v>
      </c>
      <c r="AF135" s="35">
        <v>4</v>
      </c>
      <c r="AG135">
        <v>2</v>
      </c>
      <c r="AH135">
        <v>6</v>
      </c>
      <c r="AI135">
        <v>4</v>
      </c>
      <c r="AJ135">
        <v>6</v>
      </c>
      <c r="AK135">
        <v>5</v>
      </c>
      <c r="AL135">
        <v>5</v>
      </c>
      <c r="AM135">
        <v>3</v>
      </c>
      <c r="AN135" s="48">
        <f t="shared" si="85"/>
        <v>4.375</v>
      </c>
      <c r="AO135">
        <v>4</v>
      </c>
      <c r="AP135">
        <v>4</v>
      </c>
      <c r="AQ135">
        <v>4</v>
      </c>
      <c r="AR135">
        <v>1</v>
      </c>
      <c r="AS135">
        <v>3</v>
      </c>
      <c r="AT135">
        <v>6</v>
      </c>
      <c r="AU135" s="48">
        <f t="shared" si="86"/>
        <v>3.2</v>
      </c>
      <c r="AV135">
        <v>6</v>
      </c>
      <c r="AW135">
        <f t="shared" si="79"/>
        <v>4.375</v>
      </c>
      <c r="AX135">
        <f t="shared" si="80"/>
        <v>1</v>
      </c>
      <c r="AY135">
        <f t="shared" si="74"/>
        <v>3.75</v>
      </c>
      <c r="AZ135">
        <f t="shared" si="81"/>
        <v>1</v>
      </c>
      <c r="BA135" t="s">
        <v>282</v>
      </c>
      <c r="BB135" t="s">
        <v>451</v>
      </c>
      <c r="BC135" t="s">
        <v>646</v>
      </c>
      <c r="BD135">
        <v>2</v>
      </c>
      <c r="BF135">
        <f t="shared" si="82"/>
        <v>2</v>
      </c>
      <c r="BG135">
        <v>1</v>
      </c>
      <c r="BH135">
        <v>5</v>
      </c>
      <c r="BI135">
        <f t="shared" si="75"/>
        <v>1</v>
      </c>
      <c r="BJ135" t="s">
        <v>839</v>
      </c>
      <c r="BK135" t="s">
        <v>370</v>
      </c>
      <c r="BL135" s="1">
        <v>5.8449074074074072E-3</v>
      </c>
      <c r="BM135" t="s">
        <v>840</v>
      </c>
      <c r="BN135" s="5" t="s">
        <v>1051</v>
      </c>
      <c r="BO135" s="5" t="s">
        <v>1160</v>
      </c>
      <c r="BP135" s="11" t="b">
        <f t="shared" ca="1" si="87"/>
        <v>0</v>
      </c>
      <c r="BQ135" s="11" t="b">
        <f t="shared" ca="1" si="87"/>
        <v>1</v>
      </c>
      <c r="BR135" s="11" t="b">
        <f t="shared" ca="1" si="87"/>
        <v>0</v>
      </c>
      <c r="BS135" s="11" t="b">
        <f t="shared" ca="1" si="87"/>
        <v>1</v>
      </c>
      <c r="BT135" s="11" t="b">
        <f t="shared" ca="1" si="87"/>
        <v>0</v>
      </c>
      <c r="BU135" s="11" t="b">
        <f t="shared" ca="1" si="87"/>
        <v>0</v>
      </c>
      <c r="BV135" s="5" t="s">
        <v>1094</v>
      </c>
      <c r="BX135" s="11" t="b">
        <f t="shared" ca="1" si="83"/>
        <v>1</v>
      </c>
      <c r="BY135" s="11" t="b">
        <f t="shared" si="90"/>
        <v>1</v>
      </c>
      <c r="BZ135" s="11" t="b">
        <f t="shared" ca="1" si="88"/>
        <v>0</v>
      </c>
      <c r="CA135" s="11" t="b">
        <f t="shared" ca="1" si="88"/>
        <v>1</v>
      </c>
      <c r="CB135" s="11" t="b">
        <f t="shared" ca="1" si="88"/>
        <v>0</v>
      </c>
      <c r="CC135" s="11" t="b">
        <f t="shared" ca="1" si="88"/>
        <v>0</v>
      </c>
      <c r="CD135" s="11" t="b">
        <f t="shared" ca="1" si="88"/>
        <v>0</v>
      </c>
      <c r="CE135" s="11" t="b">
        <f t="shared" ca="1" si="88"/>
        <v>0</v>
      </c>
      <c r="CF135" s="11" t="b">
        <f t="shared" ca="1" si="88"/>
        <v>0</v>
      </c>
      <c r="CG135" s="11" t="b">
        <f t="shared" ca="1" si="88"/>
        <v>0</v>
      </c>
      <c r="CH135" s="11" t="b">
        <f t="shared" ca="1" si="88"/>
        <v>0</v>
      </c>
      <c r="CI135" s="11" t="b">
        <f t="shared" ca="1" si="88"/>
        <v>0</v>
      </c>
      <c r="CJ135" s="11" t="b">
        <f t="shared" ca="1" si="88"/>
        <v>1</v>
      </c>
      <c r="CK135" s="11" t="b">
        <f t="shared" ca="1" si="88"/>
        <v>0</v>
      </c>
      <c r="CL135" s="11" t="b">
        <f t="shared" ca="1" si="88"/>
        <v>0</v>
      </c>
      <c r="CM135" s="11" t="b">
        <f t="shared" ca="1" si="88"/>
        <v>0</v>
      </c>
      <c r="CN135" s="11" t="b">
        <f t="shared" ca="1" si="91"/>
        <v>0</v>
      </c>
      <c r="CO135" s="11" t="b">
        <f t="shared" ca="1" si="84"/>
        <v>0</v>
      </c>
      <c r="CP135" t="s">
        <v>841</v>
      </c>
    </row>
    <row r="136" spans="1:94">
      <c r="A136" t="s">
        <v>845</v>
      </c>
      <c r="B136" t="s">
        <v>846</v>
      </c>
      <c r="C136" t="s">
        <v>802</v>
      </c>
      <c r="D136" t="s">
        <v>70</v>
      </c>
      <c r="E136" t="s">
        <v>71</v>
      </c>
      <c r="F136" t="s">
        <v>56</v>
      </c>
      <c r="G136" t="s">
        <v>72</v>
      </c>
      <c r="H136" t="s">
        <v>84</v>
      </c>
      <c r="I136" t="str">
        <f t="shared" si="78"/>
        <v>United States</v>
      </c>
      <c r="J136" t="s">
        <v>74</v>
      </c>
      <c r="K136" t="s">
        <v>60</v>
      </c>
      <c r="L136">
        <v>2</v>
      </c>
      <c r="M136">
        <v>1</v>
      </c>
      <c r="N136">
        <v>1</v>
      </c>
      <c r="O136">
        <v>2</v>
      </c>
      <c r="P136">
        <v>3</v>
      </c>
      <c r="Q136">
        <v>3</v>
      </c>
      <c r="R136">
        <v>4</v>
      </c>
      <c r="S136">
        <v>1</v>
      </c>
      <c r="T136">
        <v>3</v>
      </c>
      <c r="V136">
        <v>1</v>
      </c>
      <c r="W136">
        <v>6</v>
      </c>
      <c r="X136">
        <v>6</v>
      </c>
      <c r="Y136">
        <v>6</v>
      </c>
      <c r="Z136">
        <v>6</v>
      </c>
      <c r="AA136">
        <v>6</v>
      </c>
      <c r="AB136">
        <v>6</v>
      </c>
      <c r="AC136">
        <v>0</v>
      </c>
      <c r="AD136">
        <v>6</v>
      </c>
      <c r="AE136" s="48">
        <f t="shared" si="89"/>
        <v>5.375</v>
      </c>
      <c r="AF136" s="35">
        <v>4</v>
      </c>
      <c r="AG136">
        <v>3</v>
      </c>
      <c r="AH136">
        <v>3</v>
      </c>
      <c r="AI136">
        <v>1</v>
      </c>
      <c r="AJ136">
        <v>6</v>
      </c>
      <c r="AK136">
        <v>3</v>
      </c>
      <c r="AL136">
        <v>5</v>
      </c>
      <c r="AM136">
        <v>5</v>
      </c>
      <c r="AN136" s="48">
        <f t="shared" si="85"/>
        <v>3.75</v>
      </c>
      <c r="AO136">
        <v>0</v>
      </c>
      <c r="AP136">
        <v>1</v>
      </c>
      <c r="AQ136">
        <v>4</v>
      </c>
      <c r="AR136">
        <v>1</v>
      </c>
      <c r="AS136">
        <v>0</v>
      </c>
      <c r="AT136">
        <v>6</v>
      </c>
      <c r="AU136" s="48">
        <f t="shared" si="86"/>
        <v>1.2</v>
      </c>
      <c r="AV136">
        <v>6</v>
      </c>
      <c r="AW136">
        <f t="shared" si="79"/>
        <v>3.75</v>
      </c>
      <c r="AX136">
        <f t="shared" si="80"/>
        <v>1</v>
      </c>
      <c r="AY136">
        <f t="shared" si="74"/>
        <v>5.375</v>
      </c>
      <c r="AZ136">
        <f t="shared" si="81"/>
        <v>1</v>
      </c>
      <c r="BA136" t="s">
        <v>61</v>
      </c>
      <c r="BB136" t="s">
        <v>473</v>
      </c>
      <c r="BC136" t="s">
        <v>487</v>
      </c>
      <c r="BD136">
        <v>0</v>
      </c>
      <c r="BE136">
        <v>0</v>
      </c>
      <c r="BF136">
        <f t="shared" si="82"/>
        <v>0</v>
      </c>
      <c r="BG136">
        <v>2</v>
      </c>
      <c r="BH136">
        <v>3</v>
      </c>
      <c r="BI136">
        <f t="shared" si="75"/>
        <v>1</v>
      </c>
      <c r="BJ136" t="s">
        <v>847</v>
      </c>
      <c r="BK136" t="s">
        <v>236</v>
      </c>
      <c r="BL136" s="1">
        <v>3.6111111111111114E-3</v>
      </c>
      <c r="BM136" t="s">
        <v>848</v>
      </c>
      <c r="BN136" s="5" t="s">
        <v>1042</v>
      </c>
      <c r="BP136" s="11" t="b">
        <f t="shared" ca="1" si="87"/>
        <v>0</v>
      </c>
      <c r="BQ136" s="11" t="b">
        <f t="shared" ca="1" si="87"/>
        <v>0</v>
      </c>
      <c r="BR136" s="11" t="b">
        <f t="shared" ca="1" si="87"/>
        <v>0</v>
      </c>
      <c r="BS136" s="11" t="b">
        <f t="shared" ca="1" si="87"/>
        <v>0</v>
      </c>
      <c r="BT136" s="11" t="b">
        <f t="shared" ca="1" si="87"/>
        <v>0</v>
      </c>
      <c r="BU136" s="11" t="b">
        <f t="shared" ca="1" si="87"/>
        <v>0</v>
      </c>
      <c r="BV136" s="5" t="s">
        <v>1045</v>
      </c>
      <c r="BW136" s="5" t="s">
        <v>1073</v>
      </c>
      <c r="BX136" s="11" t="b">
        <f t="shared" ca="1" si="83"/>
        <v>0</v>
      </c>
      <c r="BY136" s="11" t="b">
        <f t="shared" si="90"/>
        <v>0</v>
      </c>
      <c r="BZ136" s="11" t="b">
        <f t="shared" ca="1" si="88"/>
        <v>0</v>
      </c>
      <c r="CA136" s="11" t="b">
        <f t="shared" ca="1" si="88"/>
        <v>1</v>
      </c>
      <c r="CB136" s="11" t="b">
        <f t="shared" ca="1" si="88"/>
        <v>0</v>
      </c>
      <c r="CC136" s="11" t="b">
        <f t="shared" ca="1" si="88"/>
        <v>0</v>
      </c>
      <c r="CD136" s="11" t="b">
        <f t="shared" ca="1" si="88"/>
        <v>0</v>
      </c>
      <c r="CE136" s="11" t="b">
        <f t="shared" ca="1" si="88"/>
        <v>0</v>
      </c>
      <c r="CF136" s="11" t="b">
        <f t="shared" ca="1" si="88"/>
        <v>0</v>
      </c>
      <c r="CG136" s="11" t="b">
        <f t="shared" ca="1" si="88"/>
        <v>0</v>
      </c>
      <c r="CH136" s="11" t="b">
        <f t="shared" ca="1" si="88"/>
        <v>0</v>
      </c>
      <c r="CI136" s="11" t="b">
        <f t="shared" ca="1" si="88"/>
        <v>0</v>
      </c>
      <c r="CJ136" s="11" t="b">
        <f t="shared" ca="1" si="88"/>
        <v>1</v>
      </c>
      <c r="CK136" s="11" t="b">
        <f t="shared" ca="1" si="88"/>
        <v>0</v>
      </c>
      <c r="CL136" s="11" t="b">
        <f t="shared" ca="1" si="88"/>
        <v>0</v>
      </c>
      <c r="CM136" s="11" t="b">
        <f t="shared" ca="1" si="88"/>
        <v>0</v>
      </c>
      <c r="CN136" s="11" t="b">
        <f t="shared" ca="1" si="91"/>
        <v>1</v>
      </c>
      <c r="CO136" s="11" t="b">
        <f t="shared" ca="1" si="84"/>
        <v>0</v>
      </c>
    </row>
    <row r="137" spans="1:94">
      <c r="A137" t="s">
        <v>852</v>
      </c>
      <c r="B137" t="s">
        <v>853</v>
      </c>
      <c r="C137" t="s">
        <v>802</v>
      </c>
      <c r="D137" t="s">
        <v>70</v>
      </c>
      <c r="E137" t="s">
        <v>144</v>
      </c>
      <c r="F137" t="s">
        <v>83</v>
      </c>
      <c r="G137" t="s">
        <v>96</v>
      </c>
      <c r="H137" t="s">
        <v>109</v>
      </c>
      <c r="I137" t="str">
        <f t="shared" si="78"/>
        <v>UK</v>
      </c>
      <c r="J137" t="s">
        <v>74</v>
      </c>
      <c r="K137" t="s">
        <v>98</v>
      </c>
      <c r="L137">
        <v>6</v>
      </c>
      <c r="M137">
        <v>3</v>
      </c>
      <c r="N137">
        <v>2</v>
      </c>
      <c r="O137">
        <v>0</v>
      </c>
      <c r="P137">
        <v>5</v>
      </c>
      <c r="Q137">
        <v>0</v>
      </c>
      <c r="R137">
        <v>4</v>
      </c>
      <c r="S137">
        <v>1</v>
      </c>
      <c r="T137">
        <v>2</v>
      </c>
      <c r="V137">
        <v>5</v>
      </c>
      <c r="W137">
        <v>4</v>
      </c>
      <c r="X137">
        <v>4</v>
      </c>
      <c r="Y137">
        <v>5</v>
      </c>
      <c r="Z137">
        <v>6</v>
      </c>
      <c r="AA137">
        <v>6</v>
      </c>
      <c r="AB137">
        <v>4</v>
      </c>
      <c r="AC137">
        <v>0</v>
      </c>
      <c r="AD137">
        <v>6</v>
      </c>
      <c r="AE137" s="48">
        <f t="shared" si="89"/>
        <v>5</v>
      </c>
      <c r="AF137" s="35">
        <v>6</v>
      </c>
      <c r="AG137">
        <v>6</v>
      </c>
      <c r="AH137">
        <v>6</v>
      </c>
      <c r="AI137">
        <v>6</v>
      </c>
      <c r="AJ137">
        <v>6</v>
      </c>
      <c r="AK137">
        <v>6</v>
      </c>
      <c r="AL137">
        <v>6</v>
      </c>
      <c r="AM137">
        <v>5</v>
      </c>
      <c r="AN137" s="48">
        <f t="shared" si="85"/>
        <v>5.875</v>
      </c>
      <c r="AO137">
        <v>6</v>
      </c>
      <c r="AP137">
        <v>6</v>
      </c>
      <c r="AQ137">
        <v>6</v>
      </c>
      <c r="AR137">
        <v>6</v>
      </c>
      <c r="AS137">
        <v>6</v>
      </c>
      <c r="AT137">
        <v>6</v>
      </c>
      <c r="AU137" s="48">
        <f t="shared" si="86"/>
        <v>6</v>
      </c>
      <c r="AV137">
        <v>5</v>
      </c>
      <c r="AW137">
        <f t="shared" si="79"/>
        <v>5.875</v>
      </c>
      <c r="AX137">
        <f t="shared" si="80"/>
        <v>1</v>
      </c>
      <c r="AY137">
        <f t="shared" si="74"/>
        <v>5</v>
      </c>
      <c r="AZ137">
        <f t="shared" si="81"/>
        <v>1</v>
      </c>
      <c r="BA137" t="s">
        <v>297</v>
      </c>
      <c r="BB137" t="s">
        <v>733</v>
      </c>
      <c r="BC137" t="s">
        <v>854</v>
      </c>
      <c r="BD137">
        <v>4</v>
      </c>
      <c r="BF137">
        <f t="shared" si="82"/>
        <v>4</v>
      </c>
      <c r="BG137">
        <v>1</v>
      </c>
      <c r="BH137">
        <v>5</v>
      </c>
      <c r="BI137">
        <f t="shared" si="75"/>
        <v>1</v>
      </c>
      <c r="BJ137" t="s">
        <v>855</v>
      </c>
      <c r="BK137" t="s">
        <v>301</v>
      </c>
      <c r="BL137" s="1">
        <v>7.5000000000000006E-3</v>
      </c>
      <c r="BM137" t="s">
        <v>856</v>
      </c>
      <c r="BN137" s="5" t="s">
        <v>1051</v>
      </c>
      <c r="BP137" s="11" t="b">
        <f t="shared" ca="1" si="87"/>
        <v>0</v>
      </c>
      <c r="BQ137" s="11" t="b">
        <f t="shared" ca="1" si="87"/>
        <v>0</v>
      </c>
      <c r="BR137" s="11" t="b">
        <f t="shared" ca="1" si="87"/>
        <v>0</v>
      </c>
      <c r="BS137" s="11" t="b">
        <f t="shared" ca="1" si="87"/>
        <v>0</v>
      </c>
      <c r="BT137" s="11" t="b">
        <f t="shared" ca="1" si="87"/>
        <v>0</v>
      </c>
      <c r="BU137" s="11" t="b">
        <f t="shared" ca="1" si="87"/>
        <v>0</v>
      </c>
      <c r="BV137" s="5" t="s">
        <v>1047</v>
      </c>
      <c r="BW137" s="5" t="s">
        <v>1062</v>
      </c>
      <c r="BX137" s="11" t="b">
        <f t="shared" ca="1" si="83"/>
        <v>0</v>
      </c>
      <c r="BY137" s="11" t="b">
        <f t="shared" si="90"/>
        <v>0</v>
      </c>
      <c r="BZ137" s="11" t="b">
        <f t="shared" ca="1" si="88"/>
        <v>1</v>
      </c>
      <c r="CA137" s="11" t="b">
        <f t="shared" ca="1" si="88"/>
        <v>0</v>
      </c>
      <c r="CB137" s="11" t="b">
        <f t="shared" ca="1" si="88"/>
        <v>0</v>
      </c>
      <c r="CC137" s="11" t="b">
        <f t="shared" ca="1" si="88"/>
        <v>0</v>
      </c>
      <c r="CD137" s="11" t="b">
        <f t="shared" ca="1" si="88"/>
        <v>0</v>
      </c>
      <c r="CE137" s="11" t="b">
        <f t="shared" ca="1" si="88"/>
        <v>0</v>
      </c>
      <c r="CF137" s="11" t="b">
        <f t="shared" ca="1" si="88"/>
        <v>0</v>
      </c>
      <c r="CG137" s="11" t="b">
        <f t="shared" ca="1" si="88"/>
        <v>0</v>
      </c>
      <c r="CH137" s="11" t="b">
        <f t="shared" ca="1" si="88"/>
        <v>0</v>
      </c>
      <c r="CI137" s="11" t="b">
        <f t="shared" ca="1" si="88"/>
        <v>0</v>
      </c>
      <c r="CJ137" s="11" t="b">
        <f t="shared" ca="1" si="88"/>
        <v>0</v>
      </c>
      <c r="CK137" s="11" t="b">
        <f t="shared" ca="1" si="88"/>
        <v>0</v>
      </c>
      <c r="CL137" s="11" t="b">
        <f t="shared" ca="1" si="88"/>
        <v>0</v>
      </c>
      <c r="CM137" s="11" t="b">
        <f t="shared" ca="1" si="88"/>
        <v>0</v>
      </c>
      <c r="CN137" s="11" t="b">
        <f t="shared" ca="1" si="91"/>
        <v>0</v>
      </c>
      <c r="CO137" s="11" t="b">
        <f t="shared" ca="1" si="84"/>
        <v>1</v>
      </c>
      <c r="CP137" t="s">
        <v>857</v>
      </c>
    </row>
    <row r="138" spans="1:94">
      <c r="A138" t="s">
        <v>858</v>
      </c>
      <c r="B138" t="s">
        <v>859</v>
      </c>
      <c r="C138" t="s">
        <v>802</v>
      </c>
      <c r="D138" t="s">
        <v>81</v>
      </c>
      <c r="E138" t="s">
        <v>71</v>
      </c>
      <c r="F138" t="s">
        <v>56</v>
      </c>
      <c r="G138" t="s">
        <v>96</v>
      </c>
      <c r="H138" t="s">
        <v>73</v>
      </c>
      <c r="I138" t="str">
        <f t="shared" si="78"/>
        <v>USA</v>
      </c>
      <c r="J138" t="s">
        <v>59</v>
      </c>
      <c r="K138" t="s">
        <v>60</v>
      </c>
      <c r="L138">
        <v>6</v>
      </c>
      <c r="M138">
        <v>0</v>
      </c>
      <c r="N138">
        <v>0</v>
      </c>
      <c r="O138">
        <v>0</v>
      </c>
      <c r="P138">
        <v>1</v>
      </c>
      <c r="Q138">
        <v>3</v>
      </c>
      <c r="R138">
        <v>0</v>
      </c>
      <c r="S138">
        <v>1</v>
      </c>
      <c r="T138">
        <v>3</v>
      </c>
      <c r="V138">
        <v>2</v>
      </c>
      <c r="W138">
        <v>5</v>
      </c>
      <c r="X138">
        <v>3</v>
      </c>
      <c r="Y138">
        <v>4</v>
      </c>
      <c r="Z138">
        <v>2</v>
      </c>
      <c r="AA138">
        <v>4</v>
      </c>
      <c r="AB138">
        <v>2</v>
      </c>
      <c r="AC138">
        <v>4</v>
      </c>
      <c r="AD138">
        <v>2</v>
      </c>
      <c r="AE138" s="48">
        <f t="shared" si="89"/>
        <v>3</v>
      </c>
      <c r="AF138" s="35">
        <v>4</v>
      </c>
      <c r="AG138">
        <v>3</v>
      </c>
      <c r="AH138">
        <v>4</v>
      </c>
      <c r="AI138">
        <v>4</v>
      </c>
      <c r="AJ138">
        <v>5</v>
      </c>
      <c r="AK138">
        <v>5</v>
      </c>
      <c r="AL138">
        <v>5</v>
      </c>
      <c r="AM138">
        <v>2</v>
      </c>
      <c r="AN138" s="48">
        <f t="shared" si="85"/>
        <v>4</v>
      </c>
      <c r="AO138">
        <v>2</v>
      </c>
      <c r="AP138">
        <v>1</v>
      </c>
      <c r="AQ138">
        <v>4</v>
      </c>
      <c r="AR138">
        <v>1</v>
      </c>
      <c r="AS138">
        <v>1</v>
      </c>
      <c r="AT138">
        <v>6</v>
      </c>
      <c r="AU138" s="48">
        <f t="shared" si="86"/>
        <v>1.8</v>
      </c>
      <c r="AV138">
        <v>3</v>
      </c>
      <c r="AW138">
        <f t="shared" si="79"/>
        <v>4</v>
      </c>
      <c r="AX138">
        <f t="shared" si="80"/>
        <v>1</v>
      </c>
      <c r="AY138">
        <f t="shared" si="74"/>
        <v>3</v>
      </c>
      <c r="AZ138">
        <f t="shared" si="81"/>
        <v>0</v>
      </c>
      <c r="BA138" t="s">
        <v>282</v>
      </c>
      <c r="BB138" t="s">
        <v>860</v>
      </c>
      <c r="BC138" t="s">
        <v>368</v>
      </c>
      <c r="BD138">
        <v>2</v>
      </c>
      <c r="BF138">
        <f t="shared" si="82"/>
        <v>2</v>
      </c>
      <c r="BG138">
        <v>1</v>
      </c>
      <c r="BH138">
        <v>2</v>
      </c>
      <c r="BI138">
        <f t="shared" si="75"/>
        <v>1</v>
      </c>
      <c r="BJ138" t="s">
        <v>292</v>
      </c>
      <c r="BK138" t="s">
        <v>286</v>
      </c>
      <c r="BL138" s="1">
        <v>6.6782407407407415E-3</v>
      </c>
      <c r="BN138" s="5" t="s">
        <v>1041</v>
      </c>
      <c r="BP138" s="11" t="b">
        <f t="shared" ca="1" si="87"/>
        <v>0</v>
      </c>
      <c r="BQ138" s="11" t="b">
        <f t="shared" ca="1" si="87"/>
        <v>0</v>
      </c>
      <c r="BR138" s="11" t="b">
        <f t="shared" ca="1" si="87"/>
        <v>0</v>
      </c>
      <c r="BS138" s="11" t="b">
        <f t="shared" ca="1" si="87"/>
        <v>0</v>
      </c>
      <c r="BT138" s="11" t="b">
        <f t="shared" ca="1" si="87"/>
        <v>0</v>
      </c>
      <c r="BU138" s="11" t="b">
        <f t="shared" ca="1" si="87"/>
        <v>0</v>
      </c>
      <c r="BX138" s="11" t="b">
        <f t="shared" ca="1" si="83"/>
        <v>0</v>
      </c>
      <c r="BY138" s="11" t="b">
        <f t="shared" si="90"/>
        <v>0</v>
      </c>
      <c r="BZ138" s="11" t="b">
        <f t="shared" ca="1" si="88"/>
        <v>0</v>
      </c>
      <c r="CA138" s="11" t="b">
        <f t="shared" ca="1" si="88"/>
        <v>0</v>
      </c>
      <c r="CB138" s="11" t="b">
        <f t="shared" ca="1" si="88"/>
        <v>0</v>
      </c>
      <c r="CC138" s="11" t="b">
        <f t="shared" ca="1" si="88"/>
        <v>0</v>
      </c>
      <c r="CD138" s="11" t="b">
        <f t="shared" ca="1" si="88"/>
        <v>0</v>
      </c>
      <c r="CE138" s="11" t="b">
        <f t="shared" ca="1" si="88"/>
        <v>0</v>
      </c>
      <c r="CF138" s="11" t="b">
        <f t="shared" ca="1" si="88"/>
        <v>0</v>
      </c>
      <c r="CG138" s="11" t="b">
        <f t="shared" ca="1" si="88"/>
        <v>0</v>
      </c>
      <c r="CH138" s="11" t="b">
        <f t="shared" ca="1" si="88"/>
        <v>0</v>
      </c>
      <c r="CI138" s="11" t="b">
        <f t="shared" ca="1" si="88"/>
        <v>0</v>
      </c>
      <c r="CJ138" s="11" t="b">
        <f t="shared" ca="1" si="88"/>
        <v>0</v>
      </c>
      <c r="CK138" s="11" t="b">
        <f t="shared" ca="1" si="88"/>
        <v>0</v>
      </c>
      <c r="CL138" s="11" t="b">
        <f t="shared" ca="1" si="88"/>
        <v>0</v>
      </c>
      <c r="CM138" s="11" t="b">
        <f t="shared" ca="1" si="88"/>
        <v>0</v>
      </c>
      <c r="CN138" s="11" t="b">
        <f t="shared" ca="1" si="91"/>
        <v>0</v>
      </c>
      <c r="CO138" s="11" t="b">
        <f t="shared" ca="1" si="84"/>
        <v>0</v>
      </c>
    </row>
    <row r="139" spans="1:94">
      <c r="A139" t="s">
        <v>861</v>
      </c>
      <c r="B139" t="s">
        <v>862</v>
      </c>
      <c r="C139" t="s">
        <v>802</v>
      </c>
      <c r="D139" t="s">
        <v>70</v>
      </c>
      <c r="E139" t="s">
        <v>55</v>
      </c>
      <c r="F139" t="s">
        <v>56</v>
      </c>
      <c r="G139" t="s">
        <v>72</v>
      </c>
      <c r="H139" t="s">
        <v>125</v>
      </c>
      <c r="I139" t="str">
        <f t="shared" si="78"/>
        <v>United Kingdom</v>
      </c>
      <c r="J139" t="s">
        <v>59</v>
      </c>
      <c r="K139" t="s">
        <v>98</v>
      </c>
      <c r="L139">
        <v>4</v>
      </c>
      <c r="M139">
        <v>3</v>
      </c>
      <c r="N139">
        <v>2</v>
      </c>
      <c r="O139">
        <v>3</v>
      </c>
      <c r="P139">
        <v>5</v>
      </c>
      <c r="Q139">
        <v>2</v>
      </c>
      <c r="R139">
        <v>2</v>
      </c>
      <c r="S139">
        <v>1</v>
      </c>
      <c r="T139">
        <v>2</v>
      </c>
      <c r="V139">
        <v>3</v>
      </c>
      <c r="W139">
        <v>5</v>
      </c>
      <c r="X139">
        <v>4</v>
      </c>
      <c r="Y139">
        <v>5</v>
      </c>
      <c r="Z139">
        <v>3</v>
      </c>
      <c r="AA139">
        <v>6</v>
      </c>
      <c r="AB139">
        <v>3</v>
      </c>
      <c r="AC139">
        <v>3</v>
      </c>
      <c r="AD139">
        <v>3</v>
      </c>
      <c r="AE139" s="48">
        <f t="shared" si="89"/>
        <v>4</v>
      </c>
      <c r="AF139" s="35">
        <v>5</v>
      </c>
      <c r="AG139">
        <v>1</v>
      </c>
      <c r="AH139">
        <v>4</v>
      </c>
      <c r="AI139">
        <v>3</v>
      </c>
      <c r="AJ139">
        <v>5</v>
      </c>
      <c r="AK139">
        <v>5</v>
      </c>
      <c r="AL139">
        <v>4</v>
      </c>
      <c r="AM139">
        <v>4</v>
      </c>
      <c r="AN139" s="48">
        <f t="shared" si="85"/>
        <v>3.875</v>
      </c>
      <c r="AO139">
        <v>2</v>
      </c>
      <c r="AP139">
        <v>1</v>
      </c>
      <c r="AQ139">
        <v>1</v>
      </c>
      <c r="AR139">
        <v>1</v>
      </c>
      <c r="AS139">
        <v>1</v>
      </c>
      <c r="AT139">
        <v>6</v>
      </c>
      <c r="AU139" s="48">
        <f t="shared" si="86"/>
        <v>1.2</v>
      </c>
      <c r="AV139">
        <v>4</v>
      </c>
      <c r="AW139">
        <f t="shared" si="79"/>
        <v>3.875</v>
      </c>
      <c r="AX139">
        <f t="shared" si="80"/>
        <v>1</v>
      </c>
      <c r="AY139">
        <f t="shared" si="74"/>
        <v>4</v>
      </c>
      <c r="AZ139">
        <f t="shared" si="81"/>
        <v>1</v>
      </c>
      <c r="BA139" t="s">
        <v>282</v>
      </c>
      <c r="BB139" t="s">
        <v>473</v>
      </c>
      <c r="BC139" t="s">
        <v>571</v>
      </c>
      <c r="BD139">
        <v>1</v>
      </c>
      <c r="BF139">
        <f t="shared" si="82"/>
        <v>1</v>
      </c>
      <c r="BG139">
        <v>1</v>
      </c>
      <c r="BH139">
        <v>1</v>
      </c>
      <c r="BI139">
        <f t="shared" si="75"/>
        <v>0</v>
      </c>
      <c r="BJ139" t="s">
        <v>285</v>
      </c>
      <c r="BK139" t="s">
        <v>286</v>
      </c>
      <c r="BL139" s="1">
        <v>2.3842592592592591E-3</v>
      </c>
      <c r="BN139" s="5" t="s">
        <v>1041</v>
      </c>
      <c r="BP139" s="11" t="b">
        <f t="shared" ca="1" si="87"/>
        <v>0</v>
      </c>
      <c r="BQ139" s="11" t="b">
        <f t="shared" ca="1" si="87"/>
        <v>0</v>
      </c>
      <c r="BR139" s="11" t="b">
        <f t="shared" ca="1" si="87"/>
        <v>0</v>
      </c>
      <c r="BS139" s="11" t="b">
        <f t="shared" ca="1" si="87"/>
        <v>0</v>
      </c>
      <c r="BT139" s="11" t="b">
        <f t="shared" ca="1" si="87"/>
        <v>0</v>
      </c>
      <c r="BU139" s="11" t="b">
        <f t="shared" ca="1" si="87"/>
        <v>0</v>
      </c>
      <c r="BX139" s="11" t="b">
        <f t="shared" ca="1" si="83"/>
        <v>0</v>
      </c>
      <c r="BY139" s="11" t="b">
        <f t="shared" si="90"/>
        <v>0</v>
      </c>
      <c r="BZ139" s="11" t="b">
        <f t="shared" ca="1" si="88"/>
        <v>0</v>
      </c>
      <c r="CA139" s="11" t="b">
        <f t="shared" ca="1" si="88"/>
        <v>0</v>
      </c>
      <c r="CB139" s="11" t="b">
        <f t="shared" ca="1" si="88"/>
        <v>0</v>
      </c>
      <c r="CC139" s="11" t="b">
        <f t="shared" ca="1" si="88"/>
        <v>0</v>
      </c>
      <c r="CD139" s="11" t="b">
        <f t="shared" ca="1" si="88"/>
        <v>0</v>
      </c>
      <c r="CE139" s="11" t="b">
        <f t="shared" ca="1" si="88"/>
        <v>0</v>
      </c>
      <c r="CF139" s="11" t="b">
        <f t="shared" ca="1" si="88"/>
        <v>0</v>
      </c>
      <c r="CG139" s="11" t="b">
        <f t="shared" ca="1" si="88"/>
        <v>0</v>
      </c>
      <c r="CH139" s="11" t="b">
        <f t="shared" ca="1" si="88"/>
        <v>0</v>
      </c>
      <c r="CI139" s="11" t="b">
        <f t="shared" ca="1" si="88"/>
        <v>0</v>
      </c>
      <c r="CJ139" s="11" t="b">
        <f t="shared" ca="1" si="88"/>
        <v>0</v>
      </c>
      <c r="CK139" s="11" t="b">
        <f t="shared" ca="1" si="88"/>
        <v>0</v>
      </c>
      <c r="CL139" s="11" t="b">
        <f t="shared" ca="1" si="88"/>
        <v>0</v>
      </c>
      <c r="CM139" s="11" t="b">
        <f t="shared" ca="1" si="88"/>
        <v>0</v>
      </c>
      <c r="CN139" s="11" t="b">
        <f t="shared" ca="1" si="91"/>
        <v>0</v>
      </c>
      <c r="CO139" s="11" t="b">
        <f t="shared" ca="1" si="84"/>
        <v>0</v>
      </c>
    </row>
    <row r="140" spans="1:94">
      <c r="A140" t="s">
        <v>869</v>
      </c>
      <c r="B140" t="s">
        <v>870</v>
      </c>
      <c r="C140" t="s">
        <v>802</v>
      </c>
      <c r="D140" t="s">
        <v>70</v>
      </c>
      <c r="E140" t="s">
        <v>144</v>
      </c>
      <c r="F140" t="s">
        <v>56</v>
      </c>
      <c r="G140" t="s">
        <v>124</v>
      </c>
      <c r="H140" t="s">
        <v>109</v>
      </c>
      <c r="I140" t="str">
        <f t="shared" si="78"/>
        <v>UK</v>
      </c>
      <c r="J140" t="s">
        <v>59</v>
      </c>
      <c r="K140" t="s">
        <v>98</v>
      </c>
      <c r="L140">
        <v>1</v>
      </c>
      <c r="M140">
        <v>4</v>
      </c>
      <c r="N140">
        <v>2</v>
      </c>
      <c r="O140">
        <v>4</v>
      </c>
      <c r="P140">
        <v>0</v>
      </c>
      <c r="Q140">
        <v>5</v>
      </c>
      <c r="R140">
        <v>4</v>
      </c>
      <c r="S140">
        <v>1</v>
      </c>
      <c r="T140">
        <v>2</v>
      </c>
      <c r="V140">
        <v>1</v>
      </c>
      <c r="W140">
        <v>2</v>
      </c>
      <c r="X140">
        <v>4</v>
      </c>
      <c r="Y140">
        <v>5</v>
      </c>
      <c r="Z140">
        <v>3</v>
      </c>
      <c r="AA140">
        <v>5</v>
      </c>
      <c r="AB140">
        <v>3</v>
      </c>
      <c r="AC140">
        <v>3</v>
      </c>
      <c r="AD140">
        <v>3</v>
      </c>
      <c r="AE140" s="48">
        <f t="shared" si="89"/>
        <v>3.25</v>
      </c>
      <c r="AF140" s="35">
        <v>1</v>
      </c>
      <c r="AG140">
        <v>4</v>
      </c>
      <c r="AH140">
        <v>1</v>
      </c>
      <c r="AI140">
        <v>1</v>
      </c>
      <c r="AJ140">
        <v>5</v>
      </c>
      <c r="AK140">
        <v>2</v>
      </c>
      <c r="AL140">
        <v>4</v>
      </c>
      <c r="AM140">
        <v>2</v>
      </c>
      <c r="AN140" s="48">
        <f t="shared" si="85"/>
        <v>2.5</v>
      </c>
      <c r="AO140">
        <v>0</v>
      </c>
      <c r="AP140">
        <v>1</v>
      </c>
      <c r="AQ140">
        <v>1</v>
      </c>
      <c r="AR140">
        <v>0</v>
      </c>
      <c r="AS140">
        <v>1</v>
      </c>
      <c r="AT140">
        <v>6</v>
      </c>
      <c r="AU140" s="48">
        <f t="shared" si="86"/>
        <v>0.6</v>
      </c>
      <c r="AV140">
        <v>3</v>
      </c>
      <c r="AW140">
        <f t="shared" si="79"/>
        <v>2.5</v>
      </c>
      <c r="AX140">
        <f t="shared" si="80"/>
        <v>0</v>
      </c>
      <c r="AY140">
        <f t="shared" si="74"/>
        <v>3.25</v>
      </c>
      <c r="AZ140">
        <f t="shared" si="81"/>
        <v>1</v>
      </c>
      <c r="BA140" t="s">
        <v>282</v>
      </c>
      <c r="BB140" t="s">
        <v>871</v>
      </c>
      <c r="BC140" t="s">
        <v>872</v>
      </c>
      <c r="BD140">
        <v>0</v>
      </c>
      <c r="BE140">
        <v>0</v>
      </c>
      <c r="BF140">
        <f t="shared" si="82"/>
        <v>0</v>
      </c>
      <c r="BG140">
        <v>2</v>
      </c>
      <c r="BH140">
        <v>3</v>
      </c>
      <c r="BI140">
        <f t="shared" si="75"/>
        <v>1</v>
      </c>
      <c r="BJ140" t="s">
        <v>873</v>
      </c>
      <c r="BK140" t="s">
        <v>793</v>
      </c>
      <c r="BL140" s="1">
        <v>9.8611111111111104E-3</v>
      </c>
      <c r="BN140" s="5" t="s">
        <v>1041</v>
      </c>
      <c r="BP140" s="11" t="b">
        <f t="shared" ca="1" si="87"/>
        <v>0</v>
      </c>
      <c r="BQ140" s="11" t="b">
        <f t="shared" ca="1" si="87"/>
        <v>0</v>
      </c>
      <c r="BR140" s="11" t="b">
        <f t="shared" ca="1" si="87"/>
        <v>0</v>
      </c>
      <c r="BS140" s="11" t="b">
        <f t="shared" ca="1" si="87"/>
        <v>0</v>
      </c>
      <c r="BT140" s="11" t="b">
        <f t="shared" ca="1" si="87"/>
        <v>0</v>
      </c>
      <c r="BU140" s="11" t="b">
        <f t="shared" ca="1" si="87"/>
        <v>0</v>
      </c>
      <c r="BX140" s="11" t="b">
        <f t="shared" ca="1" si="83"/>
        <v>0</v>
      </c>
      <c r="BY140" s="11" t="b">
        <f t="shared" si="90"/>
        <v>0</v>
      </c>
      <c r="BZ140" s="11" t="b">
        <f t="shared" ca="1" si="88"/>
        <v>0</v>
      </c>
      <c r="CA140" s="11" t="b">
        <f t="shared" ca="1" si="88"/>
        <v>0</v>
      </c>
      <c r="CB140" s="11" t="b">
        <f t="shared" ca="1" si="88"/>
        <v>0</v>
      </c>
      <c r="CC140" s="11" t="b">
        <f t="shared" ca="1" si="88"/>
        <v>0</v>
      </c>
      <c r="CD140" s="11" t="b">
        <f t="shared" ca="1" si="88"/>
        <v>0</v>
      </c>
      <c r="CE140" s="11" t="b">
        <f t="shared" ca="1" si="88"/>
        <v>0</v>
      </c>
      <c r="CF140" s="11" t="b">
        <f t="shared" ca="1" si="88"/>
        <v>0</v>
      </c>
      <c r="CG140" s="11" t="b">
        <f t="shared" ca="1" si="88"/>
        <v>0</v>
      </c>
      <c r="CH140" s="11" t="b">
        <f t="shared" ca="1" si="88"/>
        <v>0</v>
      </c>
      <c r="CI140" s="11" t="b">
        <f t="shared" ca="1" si="88"/>
        <v>0</v>
      </c>
      <c r="CJ140" s="11" t="b">
        <f t="shared" ca="1" si="88"/>
        <v>0</v>
      </c>
      <c r="CK140" s="11" t="b">
        <f t="shared" ca="1" si="88"/>
        <v>0</v>
      </c>
      <c r="CL140" s="11" t="b">
        <f t="shared" ca="1" si="88"/>
        <v>0</v>
      </c>
      <c r="CM140" s="11" t="b">
        <f t="shared" ca="1" si="88"/>
        <v>0</v>
      </c>
      <c r="CN140" s="11" t="b">
        <f t="shared" ca="1" si="91"/>
        <v>0</v>
      </c>
      <c r="CO140" s="11" t="b">
        <f t="shared" ca="1" si="84"/>
        <v>0</v>
      </c>
      <c r="CP140" t="s">
        <v>874</v>
      </c>
    </row>
    <row r="141" spans="1:94">
      <c r="A141" t="s">
        <v>875</v>
      </c>
      <c r="B141" t="s">
        <v>876</v>
      </c>
      <c r="C141" t="s">
        <v>802</v>
      </c>
      <c r="D141" t="s">
        <v>70</v>
      </c>
      <c r="E141" t="s">
        <v>71</v>
      </c>
      <c r="F141" t="s">
        <v>83</v>
      </c>
      <c r="G141" t="s">
        <v>96</v>
      </c>
      <c r="H141" t="s">
        <v>84</v>
      </c>
      <c r="I141" t="str">
        <f t="shared" si="78"/>
        <v>United States</v>
      </c>
      <c r="J141" t="s">
        <v>74</v>
      </c>
      <c r="K141" t="s">
        <v>60</v>
      </c>
      <c r="L141">
        <v>5</v>
      </c>
      <c r="M141">
        <v>3</v>
      </c>
      <c r="N141">
        <v>5</v>
      </c>
      <c r="O141">
        <v>4</v>
      </c>
      <c r="P141">
        <v>5</v>
      </c>
      <c r="Q141">
        <v>3</v>
      </c>
      <c r="R141">
        <v>2</v>
      </c>
      <c r="S141">
        <v>1</v>
      </c>
      <c r="T141">
        <v>3</v>
      </c>
      <c r="V141">
        <v>4</v>
      </c>
      <c r="W141">
        <v>4</v>
      </c>
      <c r="X141">
        <v>5</v>
      </c>
      <c r="Y141">
        <v>6</v>
      </c>
      <c r="Z141">
        <v>6</v>
      </c>
      <c r="AA141">
        <v>6</v>
      </c>
      <c r="AB141">
        <v>5</v>
      </c>
      <c r="AC141">
        <v>1</v>
      </c>
      <c r="AD141">
        <v>5</v>
      </c>
      <c r="AE141" s="48">
        <f t="shared" si="89"/>
        <v>5.125</v>
      </c>
      <c r="AF141" s="35">
        <v>6</v>
      </c>
      <c r="AG141">
        <v>6</v>
      </c>
      <c r="AH141">
        <v>4</v>
      </c>
      <c r="AI141">
        <v>4</v>
      </c>
      <c r="AJ141">
        <v>6</v>
      </c>
      <c r="AK141">
        <v>5</v>
      </c>
      <c r="AL141">
        <v>5</v>
      </c>
      <c r="AM141">
        <v>5</v>
      </c>
      <c r="AN141" s="48">
        <f t="shared" si="85"/>
        <v>5.125</v>
      </c>
      <c r="AO141">
        <v>5</v>
      </c>
      <c r="AP141">
        <v>5</v>
      </c>
      <c r="AQ141">
        <v>5</v>
      </c>
      <c r="AR141">
        <v>5</v>
      </c>
      <c r="AS141">
        <v>5</v>
      </c>
      <c r="AT141">
        <v>6</v>
      </c>
      <c r="AU141" s="48">
        <f t="shared" si="86"/>
        <v>5</v>
      </c>
      <c r="AV141">
        <v>5</v>
      </c>
      <c r="AW141">
        <f t="shared" si="79"/>
        <v>5.125</v>
      </c>
      <c r="AX141">
        <f t="shared" si="80"/>
        <v>1</v>
      </c>
      <c r="AY141">
        <f t="shared" si="74"/>
        <v>5.125</v>
      </c>
      <c r="AZ141">
        <f t="shared" si="81"/>
        <v>1</v>
      </c>
      <c r="BA141" t="s">
        <v>282</v>
      </c>
      <c r="BB141" t="s">
        <v>104</v>
      </c>
      <c r="BC141" t="s">
        <v>527</v>
      </c>
      <c r="BD141">
        <v>2</v>
      </c>
      <c r="BF141">
        <f t="shared" si="82"/>
        <v>2</v>
      </c>
      <c r="BG141">
        <v>1</v>
      </c>
      <c r="BH141">
        <v>5</v>
      </c>
      <c r="BI141">
        <f t="shared" si="75"/>
        <v>1</v>
      </c>
      <c r="BJ141" t="s">
        <v>839</v>
      </c>
      <c r="BK141" t="s">
        <v>370</v>
      </c>
      <c r="BL141" s="1">
        <v>4.5717592592592589E-3</v>
      </c>
      <c r="BN141" s="5" t="s">
        <v>1041</v>
      </c>
      <c r="BP141" s="11" t="b">
        <f t="shared" ref="BP141:BU150" ca="1" si="92">ISNUMBER(SEARCH(BP$2,$BO141))</f>
        <v>0</v>
      </c>
      <c r="BQ141" s="11" t="b">
        <f t="shared" ca="1" si="92"/>
        <v>0</v>
      </c>
      <c r="BR141" s="11" t="b">
        <f t="shared" ca="1" si="92"/>
        <v>0</v>
      </c>
      <c r="BS141" s="11" t="b">
        <f t="shared" ca="1" si="92"/>
        <v>0</v>
      </c>
      <c r="BT141" s="11" t="b">
        <f t="shared" ca="1" si="92"/>
        <v>0</v>
      </c>
      <c r="BU141" s="11" t="b">
        <f t="shared" ca="1" si="92"/>
        <v>0</v>
      </c>
      <c r="BX141" s="11" t="b">
        <f t="shared" ca="1" si="83"/>
        <v>0</v>
      </c>
      <c r="BY141" s="11" t="b">
        <f t="shared" si="90"/>
        <v>0</v>
      </c>
      <c r="BZ141" s="11" t="b">
        <f t="shared" ref="BZ141:CM150" ca="1" si="93">ISNUMBER(SEARCH(BZ$2,$BV141))</f>
        <v>0</v>
      </c>
      <c r="CA141" s="11" t="b">
        <f t="shared" ca="1" si="93"/>
        <v>0</v>
      </c>
      <c r="CB141" s="11" t="b">
        <f t="shared" ca="1" si="93"/>
        <v>0</v>
      </c>
      <c r="CC141" s="11" t="b">
        <f t="shared" ca="1" si="93"/>
        <v>0</v>
      </c>
      <c r="CD141" s="11" t="b">
        <f t="shared" ca="1" si="93"/>
        <v>0</v>
      </c>
      <c r="CE141" s="11" t="b">
        <f t="shared" ca="1" si="93"/>
        <v>0</v>
      </c>
      <c r="CF141" s="11" t="b">
        <f t="shared" ca="1" si="93"/>
        <v>0</v>
      </c>
      <c r="CG141" s="11" t="b">
        <f t="shared" ca="1" si="93"/>
        <v>0</v>
      </c>
      <c r="CH141" s="11" t="b">
        <f t="shared" ca="1" si="93"/>
        <v>0</v>
      </c>
      <c r="CI141" s="11" t="b">
        <f t="shared" ca="1" si="93"/>
        <v>0</v>
      </c>
      <c r="CJ141" s="11" t="b">
        <f t="shared" ca="1" si="93"/>
        <v>0</v>
      </c>
      <c r="CK141" s="11" t="b">
        <f t="shared" ca="1" si="93"/>
        <v>0</v>
      </c>
      <c r="CL141" s="11" t="b">
        <f t="shared" ca="1" si="93"/>
        <v>0</v>
      </c>
      <c r="CM141" s="11" t="b">
        <f t="shared" ca="1" si="93"/>
        <v>0</v>
      </c>
      <c r="CN141" s="11" t="b">
        <f t="shared" ca="1" si="91"/>
        <v>0</v>
      </c>
      <c r="CO141" s="11" t="b">
        <f t="shared" ca="1" si="84"/>
        <v>0</v>
      </c>
    </row>
    <row r="142" spans="1:94">
      <c r="A142" t="s">
        <v>877</v>
      </c>
      <c r="B142" t="s">
        <v>878</v>
      </c>
      <c r="C142" t="s">
        <v>802</v>
      </c>
      <c r="D142" t="s">
        <v>70</v>
      </c>
      <c r="E142" t="s">
        <v>71</v>
      </c>
      <c r="F142" t="s">
        <v>56</v>
      </c>
      <c r="G142" t="s">
        <v>96</v>
      </c>
      <c r="H142" t="s">
        <v>879</v>
      </c>
      <c r="I142" t="str">
        <f t="shared" si="78"/>
        <v>Glasgow</v>
      </c>
      <c r="J142" t="s">
        <v>59</v>
      </c>
      <c r="K142" t="s">
        <v>98</v>
      </c>
      <c r="L142">
        <v>2</v>
      </c>
      <c r="M142">
        <v>3</v>
      </c>
      <c r="N142">
        <v>3</v>
      </c>
      <c r="O142">
        <v>2</v>
      </c>
      <c r="P142">
        <v>3</v>
      </c>
      <c r="Q142">
        <v>1</v>
      </c>
      <c r="R142">
        <v>1</v>
      </c>
      <c r="S142">
        <v>1</v>
      </c>
      <c r="T142">
        <v>2</v>
      </c>
      <c r="V142">
        <v>4</v>
      </c>
      <c r="W142">
        <v>6</v>
      </c>
      <c r="X142">
        <v>3</v>
      </c>
      <c r="Y142">
        <v>3</v>
      </c>
      <c r="Z142">
        <v>4</v>
      </c>
      <c r="AA142">
        <v>6</v>
      </c>
      <c r="AB142">
        <v>1</v>
      </c>
      <c r="AC142">
        <v>3</v>
      </c>
      <c r="AD142">
        <v>3</v>
      </c>
      <c r="AE142" s="48">
        <f t="shared" si="89"/>
        <v>3.75</v>
      </c>
      <c r="AF142" s="35">
        <v>3</v>
      </c>
      <c r="AG142">
        <v>4</v>
      </c>
      <c r="AH142">
        <v>6</v>
      </c>
      <c r="AI142">
        <v>4</v>
      </c>
      <c r="AJ142">
        <v>5</v>
      </c>
      <c r="AK142">
        <v>4</v>
      </c>
      <c r="AL142">
        <v>3</v>
      </c>
      <c r="AM142">
        <v>4</v>
      </c>
      <c r="AN142" s="48">
        <f t="shared" si="85"/>
        <v>4.125</v>
      </c>
      <c r="AO142">
        <v>5</v>
      </c>
      <c r="AP142">
        <v>4</v>
      </c>
      <c r="AQ142">
        <v>4</v>
      </c>
      <c r="AR142">
        <v>4</v>
      </c>
      <c r="AS142">
        <v>4</v>
      </c>
      <c r="AT142">
        <v>6</v>
      </c>
      <c r="AU142" s="48">
        <f t="shared" si="86"/>
        <v>4.2</v>
      </c>
      <c r="AV142">
        <v>6</v>
      </c>
      <c r="AW142">
        <f t="shared" si="79"/>
        <v>4.125</v>
      </c>
      <c r="AX142">
        <f t="shared" si="80"/>
        <v>1</v>
      </c>
      <c r="AY142">
        <f t="shared" si="74"/>
        <v>3.75</v>
      </c>
      <c r="AZ142">
        <f t="shared" si="81"/>
        <v>1</v>
      </c>
      <c r="BA142" t="s">
        <v>86</v>
      </c>
      <c r="BB142" t="s">
        <v>139</v>
      </c>
      <c r="BC142" t="s">
        <v>249</v>
      </c>
      <c r="BD142">
        <v>1</v>
      </c>
      <c r="BF142">
        <f t="shared" si="82"/>
        <v>1</v>
      </c>
      <c r="BG142">
        <v>1</v>
      </c>
      <c r="BH142">
        <v>2</v>
      </c>
      <c r="BI142">
        <f t="shared" si="75"/>
        <v>1</v>
      </c>
      <c r="BJ142" t="s">
        <v>106</v>
      </c>
      <c r="BK142" t="s">
        <v>90</v>
      </c>
      <c r="BL142" s="1">
        <v>4.0740740740740746E-3</v>
      </c>
      <c r="BM142" t="s">
        <v>880</v>
      </c>
      <c r="BN142" s="5" t="s">
        <v>1051</v>
      </c>
      <c r="BP142" s="11" t="b">
        <f t="shared" ca="1" si="92"/>
        <v>0</v>
      </c>
      <c r="BQ142" s="11" t="b">
        <f t="shared" ca="1" si="92"/>
        <v>0</v>
      </c>
      <c r="BR142" s="11" t="b">
        <f t="shared" ca="1" si="92"/>
        <v>0</v>
      </c>
      <c r="BS142" s="11" t="b">
        <f t="shared" ca="1" si="92"/>
        <v>0</v>
      </c>
      <c r="BT142" s="11" t="b">
        <f t="shared" ca="1" si="92"/>
        <v>0</v>
      </c>
      <c r="BU142" s="11" t="b">
        <f t="shared" ca="1" si="92"/>
        <v>0</v>
      </c>
      <c r="BV142" s="5" t="s">
        <v>1050</v>
      </c>
      <c r="BW142" s="5" t="s">
        <v>1095</v>
      </c>
      <c r="BX142" s="11" t="b">
        <f t="shared" ca="1" si="83"/>
        <v>0</v>
      </c>
      <c r="BY142" s="11" t="b">
        <f t="shared" si="90"/>
        <v>1</v>
      </c>
      <c r="BZ142" s="11" t="b">
        <f t="shared" ca="1" si="93"/>
        <v>0</v>
      </c>
      <c r="CA142" s="11" t="b">
        <f t="shared" ca="1" si="93"/>
        <v>0</v>
      </c>
      <c r="CB142" s="11" t="b">
        <f t="shared" ca="1" si="93"/>
        <v>0</v>
      </c>
      <c r="CC142" s="11" t="b">
        <f t="shared" ca="1" si="93"/>
        <v>1</v>
      </c>
      <c r="CD142" s="11" t="b">
        <f t="shared" ca="1" si="93"/>
        <v>0</v>
      </c>
      <c r="CE142" s="11" t="b">
        <f t="shared" ca="1" si="93"/>
        <v>0</v>
      </c>
      <c r="CF142" s="11" t="b">
        <f t="shared" ca="1" si="93"/>
        <v>0</v>
      </c>
      <c r="CG142" s="11" t="b">
        <f t="shared" ca="1" si="93"/>
        <v>0</v>
      </c>
      <c r="CH142" s="11" t="b">
        <f t="shared" ca="1" si="93"/>
        <v>0</v>
      </c>
      <c r="CI142" s="11" t="b">
        <f t="shared" ca="1" si="93"/>
        <v>0</v>
      </c>
      <c r="CJ142" s="11" t="b">
        <f t="shared" ca="1" si="93"/>
        <v>0</v>
      </c>
      <c r="CK142" s="11" t="b">
        <f t="shared" ca="1" si="93"/>
        <v>0</v>
      </c>
      <c r="CL142" s="11" t="b">
        <f t="shared" ca="1" si="93"/>
        <v>0</v>
      </c>
      <c r="CM142" s="11" t="b">
        <f t="shared" ca="1" si="93"/>
        <v>0</v>
      </c>
      <c r="CN142" s="11" t="b">
        <f t="shared" ca="1" si="91"/>
        <v>0</v>
      </c>
      <c r="CO142" s="11" t="b">
        <f t="shared" ca="1" si="84"/>
        <v>0</v>
      </c>
    </row>
    <row r="143" spans="1:94">
      <c r="A143" t="s">
        <v>890</v>
      </c>
      <c r="B143" t="s">
        <v>891</v>
      </c>
      <c r="C143" t="s">
        <v>802</v>
      </c>
      <c r="D143" t="s">
        <v>54</v>
      </c>
      <c r="E143" t="s">
        <v>71</v>
      </c>
      <c r="F143" t="s">
        <v>56</v>
      </c>
      <c r="G143" t="s">
        <v>96</v>
      </c>
      <c r="H143" t="s">
        <v>892</v>
      </c>
      <c r="I143" t="str">
        <f t="shared" si="78"/>
        <v>Leeds</v>
      </c>
      <c r="J143" t="s">
        <v>74</v>
      </c>
      <c r="K143" t="s">
        <v>98</v>
      </c>
      <c r="L143">
        <v>3</v>
      </c>
      <c r="M143">
        <v>2</v>
      </c>
      <c r="N143">
        <v>3</v>
      </c>
      <c r="O143">
        <v>3</v>
      </c>
      <c r="P143">
        <v>3</v>
      </c>
      <c r="Q143">
        <v>4</v>
      </c>
      <c r="R143">
        <v>3</v>
      </c>
      <c r="S143">
        <v>1</v>
      </c>
      <c r="T143">
        <v>2</v>
      </c>
      <c r="V143">
        <v>6</v>
      </c>
      <c r="W143">
        <v>6</v>
      </c>
      <c r="X143">
        <v>6</v>
      </c>
      <c r="Y143">
        <v>5</v>
      </c>
      <c r="Z143">
        <v>6</v>
      </c>
      <c r="AA143">
        <v>6</v>
      </c>
      <c r="AB143">
        <v>6</v>
      </c>
      <c r="AC143">
        <v>0</v>
      </c>
      <c r="AD143">
        <v>6</v>
      </c>
      <c r="AE143" s="48">
        <f t="shared" si="89"/>
        <v>5.875</v>
      </c>
      <c r="AF143" s="35">
        <v>6</v>
      </c>
      <c r="AG143">
        <v>6</v>
      </c>
      <c r="AH143">
        <v>6</v>
      </c>
      <c r="AI143">
        <v>6</v>
      </c>
      <c r="AJ143">
        <v>6</v>
      </c>
      <c r="AK143">
        <v>6</v>
      </c>
      <c r="AL143">
        <v>6</v>
      </c>
      <c r="AM143">
        <v>6</v>
      </c>
      <c r="AN143" s="48">
        <f t="shared" si="85"/>
        <v>6</v>
      </c>
      <c r="AO143">
        <v>6</v>
      </c>
      <c r="AP143">
        <v>6</v>
      </c>
      <c r="AQ143">
        <v>6</v>
      </c>
      <c r="AR143">
        <v>5</v>
      </c>
      <c r="AS143">
        <v>6</v>
      </c>
      <c r="AT143">
        <v>6</v>
      </c>
      <c r="AU143" s="48">
        <f t="shared" si="86"/>
        <v>5.8</v>
      </c>
      <c r="AV143">
        <v>6</v>
      </c>
      <c r="AW143">
        <f t="shared" si="79"/>
        <v>6</v>
      </c>
      <c r="AX143">
        <f t="shared" si="80"/>
        <v>1</v>
      </c>
      <c r="AY143">
        <f t="shared" si="74"/>
        <v>5.875</v>
      </c>
      <c r="AZ143">
        <f t="shared" si="81"/>
        <v>1</v>
      </c>
      <c r="BA143" t="s">
        <v>282</v>
      </c>
      <c r="BB143" t="s">
        <v>87</v>
      </c>
      <c r="BC143" t="s">
        <v>284</v>
      </c>
      <c r="BD143">
        <v>2</v>
      </c>
      <c r="BF143">
        <f t="shared" si="82"/>
        <v>2</v>
      </c>
      <c r="BG143">
        <v>1</v>
      </c>
      <c r="BH143">
        <v>2</v>
      </c>
      <c r="BI143">
        <f t="shared" si="75"/>
        <v>1</v>
      </c>
      <c r="BJ143" t="s">
        <v>292</v>
      </c>
      <c r="BK143" t="s">
        <v>286</v>
      </c>
      <c r="BL143" s="1">
        <v>2.3958333333333336E-3</v>
      </c>
      <c r="BM143" t="s">
        <v>893</v>
      </c>
      <c r="BN143" s="5" t="s">
        <v>736</v>
      </c>
      <c r="BO143" s="5" t="s">
        <v>1159</v>
      </c>
      <c r="BP143" s="11" t="b">
        <f t="shared" ca="1" si="92"/>
        <v>0</v>
      </c>
      <c r="BQ143" s="11" t="b">
        <f t="shared" ca="1" si="92"/>
        <v>0</v>
      </c>
      <c r="BR143" s="11" t="b">
        <f t="shared" ca="1" si="92"/>
        <v>1</v>
      </c>
      <c r="BS143" s="11" t="b">
        <f t="shared" ca="1" si="92"/>
        <v>0</v>
      </c>
      <c r="BT143" s="11" t="b">
        <f t="shared" ca="1" si="92"/>
        <v>0</v>
      </c>
      <c r="BU143" s="11" t="b">
        <f t="shared" ca="1" si="92"/>
        <v>0</v>
      </c>
      <c r="BX143" s="11" t="b">
        <f t="shared" ca="1" si="83"/>
        <v>0</v>
      </c>
      <c r="BY143" s="11" t="b">
        <f t="shared" si="90"/>
        <v>0</v>
      </c>
      <c r="BZ143" s="11" t="b">
        <f t="shared" ca="1" si="93"/>
        <v>0</v>
      </c>
      <c r="CA143" s="11" t="b">
        <f t="shared" ca="1" si="93"/>
        <v>0</v>
      </c>
      <c r="CB143" s="11" t="b">
        <f t="shared" ca="1" si="93"/>
        <v>0</v>
      </c>
      <c r="CC143" s="11" t="b">
        <f t="shared" ca="1" si="93"/>
        <v>0</v>
      </c>
      <c r="CD143" s="11" t="b">
        <f t="shared" ca="1" si="93"/>
        <v>0</v>
      </c>
      <c r="CE143" s="11" t="b">
        <f t="shared" ca="1" si="93"/>
        <v>0</v>
      </c>
      <c r="CF143" s="11" t="b">
        <f t="shared" ca="1" si="93"/>
        <v>0</v>
      </c>
      <c r="CG143" s="11" t="b">
        <f t="shared" ca="1" si="93"/>
        <v>0</v>
      </c>
      <c r="CH143" s="11" t="b">
        <f t="shared" ca="1" si="93"/>
        <v>0</v>
      </c>
      <c r="CI143" s="11" t="b">
        <f t="shared" ca="1" si="93"/>
        <v>0</v>
      </c>
      <c r="CJ143" s="11" t="b">
        <f t="shared" ca="1" si="93"/>
        <v>0</v>
      </c>
      <c r="CK143" s="11" t="b">
        <f t="shared" ca="1" si="93"/>
        <v>0</v>
      </c>
      <c r="CL143" s="11" t="b">
        <f t="shared" ca="1" si="93"/>
        <v>0</v>
      </c>
      <c r="CM143" s="11" t="b">
        <f t="shared" ca="1" si="93"/>
        <v>0</v>
      </c>
      <c r="CN143" s="11" t="b">
        <f t="shared" ca="1" si="91"/>
        <v>0</v>
      </c>
      <c r="CO143" s="11" t="b">
        <f t="shared" ca="1" si="84"/>
        <v>0</v>
      </c>
    </row>
    <row r="144" spans="1:94">
      <c r="A144" t="s">
        <v>901</v>
      </c>
      <c r="B144" t="s">
        <v>902</v>
      </c>
      <c r="C144" t="s">
        <v>802</v>
      </c>
      <c r="D144" t="s">
        <v>81</v>
      </c>
      <c r="E144" t="s">
        <v>144</v>
      </c>
      <c r="F144" t="s">
        <v>56</v>
      </c>
      <c r="G144" t="s">
        <v>96</v>
      </c>
      <c r="H144" t="s">
        <v>73</v>
      </c>
      <c r="I144" t="str">
        <f t="shared" si="78"/>
        <v>USA</v>
      </c>
      <c r="J144" t="s">
        <v>74</v>
      </c>
      <c r="K144" t="s">
        <v>60</v>
      </c>
      <c r="L144">
        <v>3</v>
      </c>
      <c r="M144">
        <v>3</v>
      </c>
      <c r="N144">
        <v>2</v>
      </c>
      <c r="O144">
        <v>4</v>
      </c>
      <c r="P144">
        <v>5</v>
      </c>
      <c r="Q144">
        <v>4</v>
      </c>
      <c r="R144">
        <v>4</v>
      </c>
      <c r="S144">
        <v>1</v>
      </c>
      <c r="T144">
        <v>3</v>
      </c>
      <c r="V144">
        <v>6</v>
      </c>
      <c r="W144">
        <v>6</v>
      </c>
      <c r="X144">
        <v>6</v>
      </c>
      <c r="Y144">
        <v>6</v>
      </c>
      <c r="Z144">
        <v>6</v>
      </c>
      <c r="AA144">
        <v>6</v>
      </c>
      <c r="AB144">
        <v>6</v>
      </c>
      <c r="AC144">
        <v>1</v>
      </c>
      <c r="AD144">
        <v>5</v>
      </c>
      <c r="AE144" s="48">
        <f t="shared" si="89"/>
        <v>5.875</v>
      </c>
      <c r="AF144" s="35">
        <v>5</v>
      </c>
      <c r="AG144">
        <v>5</v>
      </c>
      <c r="AH144">
        <v>5</v>
      </c>
      <c r="AI144">
        <v>4</v>
      </c>
      <c r="AJ144">
        <v>5</v>
      </c>
      <c r="AK144">
        <v>5</v>
      </c>
      <c r="AL144">
        <v>6</v>
      </c>
      <c r="AM144">
        <v>6</v>
      </c>
      <c r="AN144" s="48">
        <f t="shared" si="85"/>
        <v>5.125</v>
      </c>
      <c r="AO144">
        <v>5</v>
      </c>
      <c r="AP144">
        <v>5</v>
      </c>
      <c r="AQ144">
        <v>5</v>
      </c>
      <c r="AR144">
        <v>4</v>
      </c>
      <c r="AS144">
        <v>4</v>
      </c>
      <c r="AT144">
        <v>6</v>
      </c>
      <c r="AU144" s="48">
        <f t="shared" si="86"/>
        <v>4.5999999999999996</v>
      </c>
      <c r="AV144">
        <v>6</v>
      </c>
      <c r="AW144">
        <f t="shared" si="79"/>
        <v>5.125</v>
      </c>
      <c r="AX144">
        <f t="shared" si="80"/>
        <v>1</v>
      </c>
      <c r="AY144">
        <f t="shared" si="74"/>
        <v>5.875</v>
      </c>
      <c r="AZ144">
        <f t="shared" si="81"/>
        <v>1</v>
      </c>
      <c r="BA144" t="s">
        <v>297</v>
      </c>
      <c r="BB144" t="s">
        <v>326</v>
      </c>
      <c r="BC144" t="s">
        <v>836</v>
      </c>
      <c r="BD144">
        <v>1</v>
      </c>
      <c r="BF144">
        <f t="shared" si="82"/>
        <v>1</v>
      </c>
      <c r="BG144">
        <v>2</v>
      </c>
      <c r="BH144">
        <v>5</v>
      </c>
      <c r="BI144">
        <f t="shared" si="75"/>
        <v>1</v>
      </c>
      <c r="BJ144" t="s">
        <v>903</v>
      </c>
      <c r="BK144" t="s">
        <v>622</v>
      </c>
      <c r="BL144" s="1">
        <v>7.3958333333333341E-3</v>
      </c>
      <c r="BM144" t="s">
        <v>904</v>
      </c>
      <c r="BN144" s="5" t="s">
        <v>736</v>
      </c>
      <c r="BO144" s="5" t="s">
        <v>1124</v>
      </c>
      <c r="BP144" s="11" t="b">
        <f t="shared" ca="1" si="92"/>
        <v>0</v>
      </c>
      <c r="BQ144" s="11" t="b">
        <f t="shared" ca="1" si="92"/>
        <v>0</v>
      </c>
      <c r="BR144" s="11" t="b">
        <f t="shared" ca="1" si="92"/>
        <v>0</v>
      </c>
      <c r="BS144" s="11" t="b">
        <f t="shared" ca="1" si="92"/>
        <v>0</v>
      </c>
      <c r="BT144" s="11" t="b">
        <f t="shared" ca="1" si="92"/>
        <v>0</v>
      </c>
      <c r="BU144" s="11" t="b">
        <f t="shared" ca="1" si="92"/>
        <v>0</v>
      </c>
      <c r="BV144" s="5" t="s">
        <v>1097</v>
      </c>
      <c r="BX144" s="11" t="b">
        <f t="shared" ca="1" si="83"/>
        <v>1</v>
      </c>
      <c r="BY144" s="11" t="b">
        <f t="shared" si="90"/>
        <v>0</v>
      </c>
      <c r="BZ144" s="11" t="b">
        <f t="shared" ca="1" si="93"/>
        <v>0</v>
      </c>
      <c r="CA144" s="11" t="b">
        <f t="shared" ca="1" si="93"/>
        <v>0</v>
      </c>
      <c r="CB144" s="11" t="b">
        <f t="shared" ca="1" si="93"/>
        <v>0</v>
      </c>
      <c r="CC144" s="11" t="b">
        <f t="shared" ca="1" si="93"/>
        <v>0</v>
      </c>
      <c r="CD144" s="11" t="b">
        <f t="shared" ca="1" si="93"/>
        <v>0</v>
      </c>
      <c r="CE144" s="11" t="b">
        <f t="shared" ca="1" si="93"/>
        <v>0</v>
      </c>
      <c r="CF144" s="11" t="b">
        <f t="shared" ca="1" si="93"/>
        <v>0</v>
      </c>
      <c r="CG144" s="11" t="b">
        <f t="shared" ca="1" si="93"/>
        <v>0</v>
      </c>
      <c r="CH144" s="11" t="b">
        <f t="shared" ca="1" si="93"/>
        <v>0</v>
      </c>
      <c r="CI144" s="11" t="b">
        <f t="shared" ca="1" si="93"/>
        <v>0</v>
      </c>
      <c r="CJ144" s="11" t="b">
        <f t="shared" ca="1" si="93"/>
        <v>0</v>
      </c>
      <c r="CK144" s="11" t="b">
        <f t="shared" ca="1" si="93"/>
        <v>1</v>
      </c>
      <c r="CL144" s="11" t="b">
        <f t="shared" ca="1" si="93"/>
        <v>0</v>
      </c>
      <c r="CM144" s="11" t="b">
        <f t="shared" ca="1" si="93"/>
        <v>0</v>
      </c>
      <c r="CN144" s="11" t="b">
        <f t="shared" ca="1" si="91"/>
        <v>0</v>
      </c>
      <c r="CO144" s="11" t="b">
        <f t="shared" ca="1" si="84"/>
        <v>0</v>
      </c>
      <c r="CP144" t="s">
        <v>92</v>
      </c>
    </row>
    <row r="145" spans="1:94">
      <c r="A145" t="s">
        <v>905</v>
      </c>
      <c r="B145" t="s">
        <v>906</v>
      </c>
      <c r="C145" t="s">
        <v>802</v>
      </c>
      <c r="D145" t="s">
        <v>70</v>
      </c>
      <c r="E145" t="s">
        <v>82</v>
      </c>
      <c r="F145" t="s">
        <v>83</v>
      </c>
      <c r="G145" t="s">
        <v>96</v>
      </c>
      <c r="H145" t="s">
        <v>125</v>
      </c>
      <c r="I145" t="str">
        <f t="shared" si="78"/>
        <v>United Kingdom</v>
      </c>
      <c r="J145" t="s">
        <v>74</v>
      </c>
      <c r="K145" t="s">
        <v>98</v>
      </c>
      <c r="L145">
        <v>1</v>
      </c>
      <c r="M145">
        <v>5</v>
      </c>
      <c r="N145">
        <v>0</v>
      </c>
      <c r="O145">
        <v>2</v>
      </c>
      <c r="P145">
        <v>3</v>
      </c>
      <c r="Q145">
        <v>3</v>
      </c>
      <c r="R145">
        <v>5</v>
      </c>
      <c r="S145">
        <v>1</v>
      </c>
      <c r="T145">
        <v>2</v>
      </c>
      <c r="V145">
        <v>6</v>
      </c>
      <c r="W145">
        <v>4</v>
      </c>
      <c r="X145">
        <v>5</v>
      </c>
      <c r="Y145">
        <v>6</v>
      </c>
      <c r="Z145">
        <v>5</v>
      </c>
      <c r="AA145">
        <v>6</v>
      </c>
      <c r="AB145">
        <v>5</v>
      </c>
      <c r="AC145">
        <v>0</v>
      </c>
      <c r="AD145">
        <v>6</v>
      </c>
      <c r="AE145" s="48">
        <f t="shared" si="89"/>
        <v>5.375</v>
      </c>
      <c r="AF145" s="35">
        <v>1</v>
      </c>
      <c r="AG145">
        <v>6</v>
      </c>
      <c r="AH145">
        <v>6</v>
      </c>
      <c r="AI145">
        <v>0</v>
      </c>
      <c r="AJ145">
        <v>6</v>
      </c>
      <c r="AK145">
        <v>1</v>
      </c>
      <c r="AL145">
        <v>5</v>
      </c>
      <c r="AM145">
        <v>3</v>
      </c>
      <c r="AN145" s="48">
        <f t="shared" si="85"/>
        <v>3.5</v>
      </c>
      <c r="AO145">
        <v>0</v>
      </c>
      <c r="AP145">
        <v>0</v>
      </c>
      <c r="AQ145">
        <v>0</v>
      </c>
      <c r="AR145">
        <v>0</v>
      </c>
      <c r="AS145">
        <v>0</v>
      </c>
      <c r="AT145">
        <v>6</v>
      </c>
      <c r="AU145" s="48">
        <f t="shared" si="86"/>
        <v>0</v>
      </c>
      <c r="AV145">
        <v>5</v>
      </c>
      <c r="AW145">
        <f t="shared" si="79"/>
        <v>3.5</v>
      </c>
      <c r="AX145">
        <f t="shared" si="80"/>
        <v>1</v>
      </c>
      <c r="AY145">
        <f t="shared" si="74"/>
        <v>5.375</v>
      </c>
      <c r="AZ145">
        <f t="shared" si="81"/>
        <v>1</v>
      </c>
      <c r="BA145" t="s">
        <v>282</v>
      </c>
      <c r="BB145" t="s">
        <v>907</v>
      </c>
      <c r="BC145" t="s">
        <v>908</v>
      </c>
      <c r="BD145">
        <v>0</v>
      </c>
      <c r="BE145">
        <v>1</v>
      </c>
      <c r="BF145">
        <f t="shared" si="82"/>
        <v>1</v>
      </c>
      <c r="BG145">
        <v>2</v>
      </c>
      <c r="BH145">
        <v>5</v>
      </c>
      <c r="BI145">
        <f t="shared" si="75"/>
        <v>1</v>
      </c>
      <c r="BJ145" t="s">
        <v>909</v>
      </c>
      <c r="BK145" t="s">
        <v>601</v>
      </c>
      <c r="BL145" s="1">
        <v>4.9537037037037041E-3</v>
      </c>
      <c r="BM145" t="s">
        <v>910</v>
      </c>
      <c r="BN145" s="5" t="s">
        <v>1051</v>
      </c>
      <c r="BO145" s="5" t="s">
        <v>1159</v>
      </c>
      <c r="BP145" s="11" t="b">
        <f t="shared" ca="1" si="92"/>
        <v>0</v>
      </c>
      <c r="BQ145" s="11" t="b">
        <f t="shared" ca="1" si="92"/>
        <v>0</v>
      </c>
      <c r="BR145" s="11" t="b">
        <f t="shared" ca="1" si="92"/>
        <v>1</v>
      </c>
      <c r="BS145" s="11" t="b">
        <f t="shared" ca="1" si="92"/>
        <v>0</v>
      </c>
      <c r="BT145" s="11" t="b">
        <f t="shared" ca="1" si="92"/>
        <v>0</v>
      </c>
      <c r="BU145" s="11" t="b">
        <f t="shared" ca="1" si="92"/>
        <v>0</v>
      </c>
      <c r="BV145" s="5" t="s">
        <v>1047</v>
      </c>
      <c r="BW145" s="5" t="s">
        <v>1073</v>
      </c>
      <c r="BX145" s="11" t="b">
        <f t="shared" ca="1" si="83"/>
        <v>0</v>
      </c>
      <c r="BY145" s="11" t="b">
        <f t="shared" si="90"/>
        <v>0</v>
      </c>
      <c r="BZ145" s="11" t="b">
        <f t="shared" ca="1" si="93"/>
        <v>1</v>
      </c>
      <c r="CA145" s="11" t="b">
        <f t="shared" ca="1" si="93"/>
        <v>0</v>
      </c>
      <c r="CB145" s="11" t="b">
        <f t="shared" ca="1" si="93"/>
        <v>0</v>
      </c>
      <c r="CC145" s="11" t="b">
        <f t="shared" ca="1" si="93"/>
        <v>0</v>
      </c>
      <c r="CD145" s="11" t="b">
        <f t="shared" ca="1" si="93"/>
        <v>0</v>
      </c>
      <c r="CE145" s="11" t="b">
        <f t="shared" ca="1" si="93"/>
        <v>0</v>
      </c>
      <c r="CF145" s="11" t="b">
        <f t="shared" ca="1" si="93"/>
        <v>0</v>
      </c>
      <c r="CG145" s="11" t="b">
        <f t="shared" ca="1" si="93"/>
        <v>0</v>
      </c>
      <c r="CH145" s="11" t="b">
        <f t="shared" ca="1" si="93"/>
        <v>0</v>
      </c>
      <c r="CI145" s="11" t="b">
        <f t="shared" ca="1" si="93"/>
        <v>0</v>
      </c>
      <c r="CJ145" s="11" t="b">
        <f t="shared" ca="1" si="93"/>
        <v>0</v>
      </c>
      <c r="CK145" s="11" t="b">
        <f t="shared" ca="1" si="93"/>
        <v>0</v>
      </c>
      <c r="CL145" s="11" t="b">
        <f t="shared" ca="1" si="93"/>
        <v>0</v>
      </c>
      <c r="CM145" s="11" t="b">
        <f t="shared" ca="1" si="93"/>
        <v>0</v>
      </c>
      <c r="CN145" s="11" t="b">
        <f t="shared" ca="1" si="91"/>
        <v>1</v>
      </c>
      <c r="CO145" s="11" t="b">
        <f t="shared" ca="1" si="84"/>
        <v>0</v>
      </c>
    </row>
    <row r="146" spans="1:94">
      <c r="A146" t="s">
        <v>911</v>
      </c>
      <c r="B146" t="s">
        <v>912</v>
      </c>
      <c r="C146" t="s">
        <v>802</v>
      </c>
      <c r="D146" t="s">
        <v>81</v>
      </c>
      <c r="E146" t="s">
        <v>82</v>
      </c>
      <c r="F146" t="s">
        <v>83</v>
      </c>
      <c r="G146" t="s">
        <v>96</v>
      </c>
      <c r="H146" t="s">
        <v>109</v>
      </c>
      <c r="I146" t="str">
        <f t="shared" si="78"/>
        <v>UK</v>
      </c>
      <c r="J146" t="s">
        <v>74</v>
      </c>
      <c r="K146" t="s">
        <v>98</v>
      </c>
      <c r="L146">
        <v>5</v>
      </c>
      <c r="M146">
        <v>4</v>
      </c>
      <c r="N146">
        <v>4</v>
      </c>
      <c r="O146">
        <v>2</v>
      </c>
      <c r="P146">
        <v>5</v>
      </c>
      <c r="Q146">
        <v>4</v>
      </c>
      <c r="R146">
        <v>5</v>
      </c>
      <c r="S146">
        <v>1</v>
      </c>
      <c r="T146">
        <v>2</v>
      </c>
      <c r="V146">
        <v>4</v>
      </c>
      <c r="W146">
        <v>5</v>
      </c>
      <c r="X146">
        <v>4</v>
      </c>
      <c r="Y146">
        <v>6</v>
      </c>
      <c r="Z146">
        <v>5</v>
      </c>
      <c r="AA146">
        <v>5</v>
      </c>
      <c r="AB146">
        <v>4</v>
      </c>
      <c r="AC146">
        <v>4</v>
      </c>
      <c r="AD146">
        <v>2</v>
      </c>
      <c r="AE146" s="48">
        <f t="shared" si="89"/>
        <v>4.375</v>
      </c>
      <c r="AF146" s="35">
        <v>5</v>
      </c>
      <c r="AG146">
        <v>5</v>
      </c>
      <c r="AH146">
        <v>5</v>
      </c>
      <c r="AI146">
        <v>4</v>
      </c>
      <c r="AJ146">
        <v>5</v>
      </c>
      <c r="AK146">
        <v>5</v>
      </c>
      <c r="AL146">
        <v>5</v>
      </c>
      <c r="AM146">
        <v>5</v>
      </c>
      <c r="AN146" s="48">
        <f t="shared" si="85"/>
        <v>4.875</v>
      </c>
      <c r="AO146">
        <v>5</v>
      </c>
      <c r="AP146">
        <v>5</v>
      </c>
      <c r="AQ146">
        <v>5</v>
      </c>
      <c r="AR146">
        <v>5</v>
      </c>
      <c r="AS146">
        <v>5</v>
      </c>
      <c r="AT146">
        <v>6</v>
      </c>
      <c r="AU146" s="48">
        <f t="shared" si="86"/>
        <v>5</v>
      </c>
      <c r="AV146">
        <v>5</v>
      </c>
      <c r="AW146">
        <f t="shared" si="79"/>
        <v>4.875</v>
      </c>
      <c r="AX146">
        <f t="shared" si="80"/>
        <v>1</v>
      </c>
      <c r="AY146">
        <f t="shared" ref="AY146:AY150" si="94">AVERAGE(BA148,V146,W146,X146:AB146,AD146)</f>
        <v>4.375</v>
      </c>
      <c r="AZ146">
        <f t="shared" si="81"/>
        <v>1</v>
      </c>
      <c r="BA146" t="s">
        <v>282</v>
      </c>
      <c r="BB146" t="s">
        <v>451</v>
      </c>
      <c r="BC146" t="s">
        <v>646</v>
      </c>
      <c r="BD146">
        <v>3</v>
      </c>
      <c r="BF146">
        <f t="shared" si="82"/>
        <v>3</v>
      </c>
      <c r="BG146">
        <v>2</v>
      </c>
      <c r="BH146">
        <v>5</v>
      </c>
      <c r="BI146">
        <f t="shared" ref="BI146:BI156" si="95">IF(BH146=1,0,1)</f>
        <v>1</v>
      </c>
      <c r="BJ146" t="s">
        <v>600</v>
      </c>
      <c r="BK146" t="s">
        <v>601</v>
      </c>
      <c r="BL146" s="1">
        <v>5.7754629629629623E-3</v>
      </c>
      <c r="BM146" t="s">
        <v>913</v>
      </c>
      <c r="BN146" s="5" t="s">
        <v>1051</v>
      </c>
      <c r="BO146" s="5" t="s">
        <v>1145</v>
      </c>
      <c r="BP146" s="11" t="b">
        <f t="shared" ca="1" si="92"/>
        <v>0</v>
      </c>
      <c r="BQ146" s="11" t="b">
        <f t="shared" ca="1" si="92"/>
        <v>0</v>
      </c>
      <c r="BR146" s="11" t="b">
        <f t="shared" ca="1" si="92"/>
        <v>0</v>
      </c>
      <c r="BS146" s="11" t="b">
        <f t="shared" ca="1" si="92"/>
        <v>0</v>
      </c>
      <c r="BT146" s="11" t="b">
        <f t="shared" ca="1" si="92"/>
        <v>0</v>
      </c>
      <c r="BU146" s="11" t="b">
        <f t="shared" ca="1" si="92"/>
        <v>0</v>
      </c>
      <c r="BV146" s="5" t="s">
        <v>1064</v>
      </c>
      <c r="BW146" s="5" t="s">
        <v>1098</v>
      </c>
      <c r="BX146" s="11" t="b">
        <f t="shared" ca="1" si="83"/>
        <v>0</v>
      </c>
      <c r="BY146" s="11" t="b">
        <f t="shared" si="90"/>
        <v>1</v>
      </c>
      <c r="BZ146" s="11" t="b">
        <f t="shared" ca="1" si="93"/>
        <v>1</v>
      </c>
      <c r="CA146" s="11" t="b">
        <f t="shared" ca="1" si="93"/>
        <v>0</v>
      </c>
      <c r="CB146" s="11" t="b">
        <f t="shared" ca="1" si="93"/>
        <v>0</v>
      </c>
      <c r="CC146" s="11" t="b">
        <f t="shared" ca="1" si="93"/>
        <v>0</v>
      </c>
      <c r="CD146" s="11" t="b">
        <f t="shared" ca="1" si="93"/>
        <v>0</v>
      </c>
      <c r="CE146" s="11" t="b">
        <f t="shared" ca="1" si="93"/>
        <v>0</v>
      </c>
      <c r="CF146" s="11" t="b">
        <f t="shared" ca="1" si="93"/>
        <v>0</v>
      </c>
      <c r="CG146" s="11" t="b">
        <f t="shared" ca="1" si="93"/>
        <v>0</v>
      </c>
      <c r="CH146" s="11" t="b">
        <f t="shared" ca="1" si="93"/>
        <v>0</v>
      </c>
      <c r="CI146" s="11" t="b">
        <f t="shared" ca="1" si="93"/>
        <v>0</v>
      </c>
      <c r="CJ146" s="11" t="b">
        <f t="shared" ca="1" si="93"/>
        <v>0</v>
      </c>
      <c r="CK146" s="11" t="b">
        <f t="shared" ca="1" si="93"/>
        <v>0</v>
      </c>
      <c r="CL146" s="11" t="b">
        <f t="shared" ca="1" si="93"/>
        <v>0</v>
      </c>
      <c r="CM146" s="11" t="b">
        <f t="shared" ca="1" si="93"/>
        <v>0</v>
      </c>
      <c r="CN146" s="11" t="b">
        <f t="shared" ca="1" si="91"/>
        <v>0</v>
      </c>
      <c r="CO146" s="11" t="b">
        <f t="shared" ca="1" si="84"/>
        <v>0</v>
      </c>
      <c r="CP146" t="s">
        <v>914</v>
      </c>
    </row>
    <row r="147" spans="1:94">
      <c r="A147" t="s">
        <v>923</v>
      </c>
      <c r="B147" t="s">
        <v>924</v>
      </c>
      <c r="C147" t="s">
        <v>802</v>
      </c>
      <c r="D147" t="s">
        <v>54</v>
      </c>
      <c r="E147" t="s">
        <v>144</v>
      </c>
      <c r="F147" t="s">
        <v>222</v>
      </c>
      <c r="G147" t="s">
        <v>96</v>
      </c>
      <c r="H147" t="s">
        <v>109</v>
      </c>
      <c r="I147" t="str">
        <f t="shared" si="78"/>
        <v>UK</v>
      </c>
      <c r="J147" t="s">
        <v>74</v>
      </c>
      <c r="K147" t="s">
        <v>98</v>
      </c>
      <c r="L147">
        <v>2</v>
      </c>
      <c r="M147">
        <v>3</v>
      </c>
      <c r="N147">
        <v>3</v>
      </c>
      <c r="O147">
        <v>3</v>
      </c>
      <c r="P147">
        <v>3</v>
      </c>
      <c r="Q147">
        <v>3</v>
      </c>
      <c r="R147">
        <v>1</v>
      </c>
      <c r="S147">
        <v>1</v>
      </c>
      <c r="T147">
        <v>2</v>
      </c>
      <c r="V147">
        <v>4</v>
      </c>
      <c r="W147">
        <v>4</v>
      </c>
      <c r="X147">
        <v>3</v>
      </c>
      <c r="Y147">
        <v>4</v>
      </c>
      <c r="Z147">
        <v>4</v>
      </c>
      <c r="AA147">
        <v>4</v>
      </c>
      <c r="AB147">
        <v>4</v>
      </c>
      <c r="AC147">
        <v>2</v>
      </c>
      <c r="AD147">
        <v>4</v>
      </c>
      <c r="AE147" s="48">
        <f t="shared" si="89"/>
        <v>3.875</v>
      </c>
      <c r="AF147" s="35">
        <v>5</v>
      </c>
      <c r="AG147">
        <v>5</v>
      </c>
      <c r="AH147">
        <v>1</v>
      </c>
      <c r="AI147">
        <v>4</v>
      </c>
      <c r="AJ147">
        <v>4</v>
      </c>
      <c r="AK147">
        <v>4</v>
      </c>
      <c r="AL147">
        <v>4</v>
      </c>
      <c r="AM147">
        <v>4</v>
      </c>
      <c r="AN147" s="48">
        <f t="shared" si="85"/>
        <v>3.875</v>
      </c>
      <c r="AO147">
        <v>1</v>
      </c>
      <c r="AP147">
        <v>1</v>
      </c>
      <c r="AQ147">
        <v>1</v>
      </c>
      <c r="AR147">
        <v>1</v>
      </c>
      <c r="AS147">
        <v>1</v>
      </c>
      <c r="AT147">
        <v>6</v>
      </c>
      <c r="AU147" s="48">
        <f t="shared" si="86"/>
        <v>1</v>
      </c>
      <c r="AV147">
        <v>4</v>
      </c>
      <c r="AW147">
        <f t="shared" si="79"/>
        <v>3.875</v>
      </c>
      <c r="AX147">
        <f t="shared" si="80"/>
        <v>1</v>
      </c>
      <c r="AY147">
        <f t="shared" si="94"/>
        <v>3.875</v>
      </c>
      <c r="AZ147">
        <f t="shared" si="81"/>
        <v>1</v>
      </c>
      <c r="BA147" t="s">
        <v>61</v>
      </c>
      <c r="BB147" t="s">
        <v>298</v>
      </c>
      <c r="BC147" t="s">
        <v>925</v>
      </c>
      <c r="BD147">
        <v>0</v>
      </c>
      <c r="BE147">
        <v>0</v>
      </c>
      <c r="BF147">
        <f t="shared" si="82"/>
        <v>0</v>
      </c>
      <c r="BG147">
        <v>1</v>
      </c>
      <c r="BH147">
        <v>1</v>
      </c>
      <c r="BI147">
        <f t="shared" si="95"/>
        <v>0</v>
      </c>
      <c r="BJ147" t="s">
        <v>181</v>
      </c>
      <c r="BK147" t="s">
        <v>65</v>
      </c>
      <c r="BL147" s="1">
        <v>2.2569444444444447E-3</v>
      </c>
      <c r="BM147" t="s">
        <v>926</v>
      </c>
      <c r="BN147" s="5" t="s">
        <v>1042</v>
      </c>
      <c r="BP147" s="11" t="b">
        <f t="shared" ca="1" si="92"/>
        <v>0</v>
      </c>
      <c r="BQ147" s="11" t="b">
        <f t="shared" ca="1" si="92"/>
        <v>0</v>
      </c>
      <c r="BR147" s="11" t="b">
        <f t="shared" ca="1" si="92"/>
        <v>0</v>
      </c>
      <c r="BS147" s="11" t="b">
        <f t="shared" ca="1" si="92"/>
        <v>0</v>
      </c>
      <c r="BT147" s="11" t="b">
        <f t="shared" ca="1" si="92"/>
        <v>0</v>
      </c>
      <c r="BU147" s="11" t="b">
        <f t="shared" ca="1" si="92"/>
        <v>0</v>
      </c>
      <c r="BV147" s="5" t="s">
        <v>1061</v>
      </c>
      <c r="BW147" s="5" t="s">
        <v>1123</v>
      </c>
      <c r="BX147" s="11" t="b">
        <f t="shared" ca="1" si="83"/>
        <v>0</v>
      </c>
      <c r="BY147" s="11" t="b">
        <f t="shared" si="90"/>
        <v>1</v>
      </c>
      <c r="BZ147" s="11" t="b">
        <f t="shared" ca="1" si="93"/>
        <v>1</v>
      </c>
      <c r="CA147" s="11" t="b">
        <f t="shared" ca="1" si="93"/>
        <v>0</v>
      </c>
      <c r="CB147" s="11" t="b">
        <f t="shared" ca="1" si="93"/>
        <v>0</v>
      </c>
      <c r="CC147" s="11" t="b">
        <f t="shared" ca="1" si="93"/>
        <v>0</v>
      </c>
      <c r="CD147" s="11" t="b">
        <f t="shared" ca="1" si="93"/>
        <v>0</v>
      </c>
      <c r="CE147" s="11" t="b">
        <f t="shared" ca="1" si="93"/>
        <v>0</v>
      </c>
      <c r="CF147" s="11" t="b">
        <f t="shared" ca="1" si="93"/>
        <v>0</v>
      </c>
      <c r="CG147" s="11" t="b">
        <f t="shared" ca="1" si="93"/>
        <v>0</v>
      </c>
      <c r="CH147" s="11" t="b">
        <f t="shared" ca="1" si="93"/>
        <v>0</v>
      </c>
      <c r="CI147" s="11" t="b">
        <f t="shared" ca="1" si="93"/>
        <v>0</v>
      </c>
      <c r="CJ147" s="11" t="b">
        <f t="shared" ca="1" si="93"/>
        <v>0</v>
      </c>
      <c r="CK147" s="11" t="b">
        <f t="shared" ca="1" si="93"/>
        <v>0</v>
      </c>
      <c r="CL147" s="11" t="b">
        <f t="shared" ca="1" si="93"/>
        <v>0</v>
      </c>
      <c r="CM147" s="11" t="b">
        <f t="shared" ca="1" si="93"/>
        <v>0</v>
      </c>
      <c r="CN147" s="11" t="b">
        <f t="shared" ca="1" si="91"/>
        <v>0</v>
      </c>
      <c r="CO147" s="11" t="b">
        <f t="shared" ca="1" si="84"/>
        <v>0</v>
      </c>
    </row>
    <row r="148" spans="1:94">
      <c r="A148" t="s">
        <v>943</v>
      </c>
      <c r="B148" t="s">
        <v>944</v>
      </c>
      <c r="C148" t="s">
        <v>802</v>
      </c>
      <c r="D148" t="s">
        <v>54</v>
      </c>
      <c r="E148" t="s">
        <v>71</v>
      </c>
      <c r="F148" t="s">
        <v>56</v>
      </c>
      <c r="G148" t="s">
        <v>96</v>
      </c>
      <c r="H148" t="s">
        <v>84</v>
      </c>
      <c r="I148" t="str">
        <f t="shared" si="78"/>
        <v>United States</v>
      </c>
      <c r="J148" t="s">
        <v>59</v>
      </c>
      <c r="K148" t="s">
        <v>60</v>
      </c>
      <c r="L148">
        <v>0</v>
      </c>
      <c r="M148">
        <v>1</v>
      </c>
      <c r="N148">
        <v>2</v>
      </c>
      <c r="O148">
        <v>2</v>
      </c>
      <c r="P148">
        <v>3</v>
      </c>
      <c r="Q148">
        <v>3</v>
      </c>
      <c r="R148">
        <v>2</v>
      </c>
      <c r="S148">
        <v>1</v>
      </c>
      <c r="T148">
        <v>3</v>
      </c>
      <c r="V148">
        <v>4</v>
      </c>
      <c r="W148">
        <v>4</v>
      </c>
      <c r="X148">
        <v>2</v>
      </c>
      <c r="Y148">
        <v>5</v>
      </c>
      <c r="Z148">
        <v>4</v>
      </c>
      <c r="AA148">
        <v>5</v>
      </c>
      <c r="AB148">
        <v>3</v>
      </c>
      <c r="AC148">
        <v>5</v>
      </c>
      <c r="AD148">
        <v>1</v>
      </c>
      <c r="AE148" s="48">
        <f t="shared" si="89"/>
        <v>3.5</v>
      </c>
      <c r="AF148" s="35">
        <v>4</v>
      </c>
      <c r="AG148">
        <v>5</v>
      </c>
      <c r="AH148">
        <v>2</v>
      </c>
      <c r="AI148">
        <v>2</v>
      </c>
      <c r="AJ148">
        <v>6</v>
      </c>
      <c r="AK148">
        <v>5</v>
      </c>
      <c r="AL148">
        <v>5</v>
      </c>
      <c r="AM148">
        <v>6</v>
      </c>
      <c r="AN148" s="48">
        <f t="shared" si="85"/>
        <v>4.375</v>
      </c>
      <c r="AO148">
        <v>3</v>
      </c>
      <c r="AP148">
        <v>4</v>
      </c>
      <c r="AQ148">
        <v>4</v>
      </c>
      <c r="AR148">
        <v>4</v>
      </c>
      <c r="AS148">
        <v>4</v>
      </c>
      <c r="AT148">
        <v>6</v>
      </c>
      <c r="AU148" s="48">
        <f t="shared" si="86"/>
        <v>3.8</v>
      </c>
      <c r="AV148">
        <v>5</v>
      </c>
      <c r="AW148">
        <f t="shared" si="79"/>
        <v>4.375</v>
      </c>
      <c r="AX148">
        <f t="shared" si="80"/>
        <v>1</v>
      </c>
      <c r="AY148">
        <f t="shared" si="94"/>
        <v>3.5</v>
      </c>
      <c r="AZ148">
        <f t="shared" si="81"/>
        <v>1</v>
      </c>
      <c r="BA148" t="s">
        <v>297</v>
      </c>
      <c r="BB148" t="s">
        <v>481</v>
      </c>
      <c r="BC148" t="s">
        <v>945</v>
      </c>
      <c r="BD148">
        <v>1</v>
      </c>
      <c r="BF148">
        <f t="shared" si="82"/>
        <v>1</v>
      </c>
      <c r="BG148">
        <v>1</v>
      </c>
      <c r="BH148">
        <v>1</v>
      </c>
      <c r="BI148">
        <f t="shared" si="95"/>
        <v>0</v>
      </c>
      <c r="BJ148" t="s">
        <v>300</v>
      </c>
      <c r="BK148" t="s">
        <v>301</v>
      </c>
      <c r="BL148" s="1">
        <v>4.6412037037037038E-3</v>
      </c>
      <c r="BM148" t="s">
        <v>946</v>
      </c>
      <c r="BN148" s="5" t="s">
        <v>1042</v>
      </c>
      <c r="BP148" s="11" t="b">
        <f t="shared" ca="1" si="92"/>
        <v>0</v>
      </c>
      <c r="BQ148" s="11" t="b">
        <f t="shared" ca="1" si="92"/>
        <v>0</v>
      </c>
      <c r="BR148" s="11" t="b">
        <f t="shared" ca="1" si="92"/>
        <v>0</v>
      </c>
      <c r="BS148" s="11" t="b">
        <f t="shared" ca="1" si="92"/>
        <v>0</v>
      </c>
      <c r="BT148" s="11" t="b">
        <f t="shared" ca="1" si="92"/>
        <v>0</v>
      </c>
      <c r="BU148" s="11" t="b">
        <f t="shared" ca="1" si="92"/>
        <v>0</v>
      </c>
      <c r="BV148" s="5" t="s">
        <v>1084</v>
      </c>
      <c r="BW148" s="5" t="s">
        <v>1124</v>
      </c>
      <c r="BX148" s="11" t="b">
        <f t="shared" ca="1" si="83"/>
        <v>0</v>
      </c>
      <c r="BY148" s="11" t="b">
        <f t="shared" si="90"/>
        <v>0</v>
      </c>
      <c r="BZ148" s="11" t="b">
        <f t="shared" ca="1" si="93"/>
        <v>0</v>
      </c>
      <c r="CA148" s="11" t="b">
        <f t="shared" ca="1" si="93"/>
        <v>0</v>
      </c>
      <c r="CB148" s="11" t="b">
        <f t="shared" ca="1" si="93"/>
        <v>0</v>
      </c>
      <c r="CC148" s="11" t="b">
        <f t="shared" ca="1" si="93"/>
        <v>0</v>
      </c>
      <c r="CD148" s="11" t="b">
        <f t="shared" ca="1" si="93"/>
        <v>0</v>
      </c>
      <c r="CE148" s="11" t="b">
        <f t="shared" ca="1" si="93"/>
        <v>0</v>
      </c>
      <c r="CF148" s="11" t="b">
        <f t="shared" ca="1" si="93"/>
        <v>0</v>
      </c>
      <c r="CG148" s="11" t="b">
        <f t="shared" ca="1" si="93"/>
        <v>0</v>
      </c>
      <c r="CH148" s="11" t="b">
        <f t="shared" ca="1" si="93"/>
        <v>0</v>
      </c>
      <c r="CI148" s="11" t="b">
        <f t="shared" ca="1" si="93"/>
        <v>1</v>
      </c>
      <c r="CJ148" s="11" t="b">
        <f t="shared" ca="1" si="93"/>
        <v>0</v>
      </c>
      <c r="CK148" s="11" t="b">
        <f t="shared" ca="1" si="93"/>
        <v>0</v>
      </c>
      <c r="CL148" s="11" t="b">
        <f t="shared" ca="1" si="93"/>
        <v>0</v>
      </c>
      <c r="CM148" s="11" t="b">
        <f t="shared" ca="1" si="93"/>
        <v>0</v>
      </c>
      <c r="CN148" s="11" t="b">
        <f t="shared" ca="1" si="91"/>
        <v>0</v>
      </c>
      <c r="CO148" s="11" t="b">
        <f t="shared" ca="1" si="84"/>
        <v>0</v>
      </c>
    </row>
    <row r="149" spans="1:94">
      <c r="A149" t="s">
        <v>950</v>
      </c>
      <c r="B149" t="s">
        <v>951</v>
      </c>
      <c r="C149" t="s">
        <v>802</v>
      </c>
      <c r="D149" t="s">
        <v>81</v>
      </c>
      <c r="E149" t="s">
        <v>71</v>
      </c>
      <c r="F149" t="s">
        <v>132</v>
      </c>
      <c r="G149" t="s">
        <v>96</v>
      </c>
      <c r="H149" t="s">
        <v>125</v>
      </c>
      <c r="I149" t="str">
        <f t="shared" si="78"/>
        <v>United Kingdom</v>
      </c>
      <c r="J149" t="s">
        <v>74</v>
      </c>
      <c r="K149" t="s">
        <v>98</v>
      </c>
      <c r="L149">
        <v>1</v>
      </c>
      <c r="M149">
        <v>2</v>
      </c>
      <c r="N149">
        <v>4</v>
      </c>
      <c r="O149">
        <v>2</v>
      </c>
      <c r="P149">
        <v>6</v>
      </c>
      <c r="Q149">
        <v>4</v>
      </c>
      <c r="R149">
        <v>5</v>
      </c>
      <c r="S149">
        <v>1</v>
      </c>
      <c r="T149">
        <v>2</v>
      </c>
      <c r="V149">
        <v>2</v>
      </c>
      <c r="W149">
        <v>3</v>
      </c>
      <c r="X149">
        <v>4</v>
      </c>
      <c r="Y149">
        <v>3</v>
      </c>
      <c r="Z149">
        <v>5</v>
      </c>
      <c r="AA149">
        <v>5</v>
      </c>
      <c r="AB149">
        <v>1</v>
      </c>
      <c r="AC149">
        <v>5</v>
      </c>
      <c r="AD149">
        <v>1</v>
      </c>
      <c r="AE149" s="48">
        <f t="shared" si="89"/>
        <v>3</v>
      </c>
      <c r="AF149" s="35">
        <v>4</v>
      </c>
      <c r="AG149">
        <v>5</v>
      </c>
      <c r="AH149">
        <v>3</v>
      </c>
      <c r="AI149">
        <v>4</v>
      </c>
      <c r="AJ149">
        <v>6</v>
      </c>
      <c r="AK149">
        <v>4</v>
      </c>
      <c r="AL149">
        <v>2</v>
      </c>
      <c r="AM149">
        <v>3</v>
      </c>
      <c r="AN149" s="48">
        <f t="shared" si="85"/>
        <v>3.875</v>
      </c>
      <c r="AO149">
        <v>2</v>
      </c>
      <c r="AP149">
        <v>2</v>
      </c>
      <c r="AQ149">
        <v>2</v>
      </c>
      <c r="AR149">
        <v>2</v>
      </c>
      <c r="AS149">
        <v>2</v>
      </c>
      <c r="AT149">
        <v>6</v>
      </c>
      <c r="AU149" s="48">
        <f t="shared" si="86"/>
        <v>2</v>
      </c>
      <c r="AV149">
        <v>4</v>
      </c>
      <c r="AW149">
        <f t="shared" si="79"/>
        <v>3.875</v>
      </c>
      <c r="AX149">
        <f t="shared" si="80"/>
        <v>1</v>
      </c>
      <c r="AY149">
        <f t="shared" si="94"/>
        <v>3</v>
      </c>
      <c r="AZ149">
        <f t="shared" si="81"/>
        <v>0</v>
      </c>
      <c r="BA149" t="s">
        <v>61</v>
      </c>
      <c r="BB149" t="s">
        <v>952</v>
      </c>
      <c r="BC149" t="s">
        <v>953</v>
      </c>
      <c r="BD149">
        <v>1</v>
      </c>
      <c r="BF149">
        <f t="shared" si="82"/>
        <v>1</v>
      </c>
      <c r="BG149">
        <v>1</v>
      </c>
      <c r="BH149">
        <v>5</v>
      </c>
      <c r="BI149">
        <f t="shared" si="95"/>
        <v>1</v>
      </c>
      <c r="BJ149" t="s">
        <v>64</v>
      </c>
      <c r="BK149" t="s">
        <v>65</v>
      </c>
      <c r="BL149" s="1">
        <v>7.4884259259259262E-3</v>
      </c>
      <c r="BM149" t="s">
        <v>954</v>
      </c>
      <c r="BN149" s="5" t="s">
        <v>1042</v>
      </c>
      <c r="BP149" s="11" t="b">
        <f t="shared" ca="1" si="92"/>
        <v>0</v>
      </c>
      <c r="BQ149" s="11" t="b">
        <f t="shared" ca="1" si="92"/>
        <v>0</v>
      </c>
      <c r="BR149" s="11" t="b">
        <f t="shared" ca="1" si="92"/>
        <v>0</v>
      </c>
      <c r="BS149" s="11" t="b">
        <f t="shared" ca="1" si="92"/>
        <v>0</v>
      </c>
      <c r="BT149" s="11" t="b">
        <f t="shared" ca="1" si="92"/>
        <v>0</v>
      </c>
      <c r="BU149" s="11" t="b">
        <f t="shared" ca="1" si="92"/>
        <v>0</v>
      </c>
      <c r="BV149" s="5" t="s">
        <v>1125</v>
      </c>
      <c r="BW149" s="5" t="s">
        <v>1126</v>
      </c>
      <c r="BX149" s="11" t="b">
        <f t="shared" ca="1" si="83"/>
        <v>0</v>
      </c>
      <c r="BY149" s="11" t="b">
        <f t="shared" si="90"/>
        <v>1</v>
      </c>
      <c r="BZ149" s="11" t="b">
        <f t="shared" ca="1" si="93"/>
        <v>0</v>
      </c>
      <c r="CA149" s="11" t="b">
        <f t="shared" ca="1" si="93"/>
        <v>0</v>
      </c>
      <c r="CB149" s="11" t="b">
        <f t="shared" ca="1" si="93"/>
        <v>0</v>
      </c>
      <c r="CC149" s="11" t="b">
        <f t="shared" ca="1" si="93"/>
        <v>1</v>
      </c>
      <c r="CD149" s="11" t="b">
        <f t="shared" ca="1" si="93"/>
        <v>0</v>
      </c>
      <c r="CE149" s="11" t="b">
        <f t="shared" ca="1" si="93"/>
        <v>0</v>
      </c>
      <c r="CF149" s="11" t="b">
        <f t="shared" ca="1" si="93"/>
        <v>0</v>
      </c>
      <c r="CG149" s="11" t="b">
        <f t="shared" ca="1" si="93"/>
        <v>0</v>
      </c>
      <c r="CH149" s="11" t="b">
        <f t="shared" ca="1" si="93"/>
        <v>0</v>
      </c>
      <c r="CI149" s="11" t="b">
        <f t="shared" ca="1" si="93"/>
        <v>0</v>
      </c>
      <c r="CJ149" s="11" t="b">
        <f t="shared" ca="1" si="93"/>
        <v>0</v>
      </c>
      <c r="CK149" s="11" t="b">
        <f t="shared" ca="1" si="93"/>
        <v>0</v>
      </c>
      <c r="CL149" s="11" t="b">
        <f t="shared" ca="1" si="93"/>
        <v>0</v>
      </c>
      <c r="CM149" s="11" t="b">
        <f t="shared" ca="1" si="93"/>
        <v>0</v>
      </c>
      <c r="CN149" s="11" t="b">
        <f t="shared" ca="1" si="91"/>
        <v>0</v>
      </c>
      <c r="CO149" s="11" t="b">
        <f t="shared" ca="1" si="84"/>
        <v>0</v>
      </c>
      <c r="CP149" t="s">
        <v>955</v>
      </c>
    </row>
    <row r="150" spans="1:94">
      <c r="A150" t="s">
        <v>956</v>
      </c>
      <c r="B150" t="s">
        <v>957</v>
      </c>
      <c r="C150" t="s">
        <v>802</v>
      </c>
      <c r="D150" t="s">
        <v>54</v>
      </c>
      <c r="E150" t="s">
        <v>71</v>
      </c>
      <c r="F150" t="s">
        <v>56</v>
      </c>
      <c r="G150" t="s">
        <v>96</v>
      </c>
      <c r="H150" t="s">
        <v>84</v>
      </c>
      <c r="I150" t="str">
        <f t="shared" si="78"/>
        <v>United States</v>
      </c>
      <c r="J150" t="s">
        <v>59</v>
      </c>
      <c r="K150" t="s">
        <v>60</v>
      </c>
      <c r="L150">
        <v>4</v>
      </c>
      <c r="M150">
        <v>3</v>
      </c>
      <c r="N150">
        <v>4</v>
      </c>
      <c r="O150">
        <v>4</v>
      </c>
      <c r="P150">
        <v>5</v>
      </c>
      <c r="Q150">
        <v>5</v>
      </c>
      <c r="R150">
        <v>5</v>
      </c>
      <c r="S150">
        <v>1</v>
      </c>
      <c r="T150">
        <v>3</v>
      </c>
      <c r="V150">
        <v>5</v>
      </c>
      <c r="W150">
        <v>5</v>
      </c>
      <c r="X150">
        <v>5</v>
      </c>
      <c r="Y150">
        <v>6</v>
      </c>
      <c r="Z150">
        <v>5</v>
      </c>
      <c r="AA150">
        <v>6</v>
      </c>
      <c r="AB150">
        <v>5</v>
      </c>
      <c r="AC150">
        <v>1</v>
      </c>
      <c r="AD150">
        <v>5</v>
      </c>
      <c r="AE150" s="48">
        <f t="shared" si="89"/>
        <v>5.25</v>
      </c>
      <c r="AF150" s="35">
        <v>5</v>
      </c>
      <c r="AG150">
        <v>5</v>
      </c>
      <c r="AH150">
        <v>4</v>
      </c>
      <c r="AI150">
        <v>5</v>
      </c>
      <c r="AJ150">
        <v>6</v>
      </c>
      <c r="AK150">
        <v>5</v>
      </c>
      <c r="AL150">
        <v>5</v>
      </c>
      <c r="AM150">
        <v>5</v>
      </c>
      <c r="AN150" s="48">
        <f t="shared" si="85"/>
        <v>5</v>
      </c>
      <c r="AO150">
        <v>6</v>
      </c>
      <c r="AP150">
        <v>5</v>
      </c>
      <c r="AQ150">
        <v>6</v>
      </c>
      <c r="AR150">
        <v>6</v>
      </c>
      <c r="AS150">
        <v>5</v>
      </c>
      <c r="AT150">
        <v>6</v>
      </c>
      <c r="AU150" s="48">
        <f t="shared" si="86"/>
        <v>5.6</v>
      </c>
      <c r="AV150">
        <v>2</v>
      </c>
      <c r="AW150">
        <f t="shared" si="79"/>
        <v>5</v>
      </c>
      <c r="AX150">
        <f t="shared" si="80"/>
        <v>1</v>
      </c>
      <c r="AY150">
        <f t="shared" si="94"/>
        <v>5.25</v>
      </c>
      <c r="AZ150">
        <f t="shared" si="81"/>
        <v>1</v>
      </c>
      <c r="BA150" t="s">
        <v>86</v>
      </c>
      <c r="BB150" t="s">
        <v>110</v>
      </c>
      <c r="BC150" t="s">
        <v>958</v>
      </c>
      <c r="BD150">
        <v>0</v>
      </c>
      <c r="BE150">
        <v>1</v>
      </c>
      <c r="BF150">
        <f t="shared" si="82"/>
        <v>1</v>
      </c>
      <c r="BG150">
        <v>1</v>
      </c>
      <c r="BH150">
        <v>1</v>
      </c>
      <c r="BI150">
        <f t="shared" si="95"/>
        <v>0</v>
      </c>
      <c r="BJ150" t="s">
        <v>106</v>
      </c>
      <c r="BK150" t="s">
        <v>90</v>
      </c>
      <c r="BL150" s="1">
        <v>4.5949074074074078E-3</v>
      </c>
      <c r="BM150" t="s">
        <v>959</v>
      </c>
      <c r="BN150" s="5" t="s">
        <v>736</v>
      </c>
      <c r="BP150" s="11" t="b">
        <f t="shared" ca="1" si="92"/>
        <v>0</v>
      </c>
      <c r="BQ150" s="11" t="b">
        <f t="shared" ca="1" si="92"/>
        <v>0</v>
      </c>
      <c r="BR150" s="11" t="b">
        <f t="shared" ca="1" si="92"/>
        <v>0</v>
      </c>
      <c r="BS150" s="11" t="b">
        <f t="shared" ca="1" si="92"/>
        <v>0</v>
      </c>
      <c r="BT150" s="11" t="b">
        <f t="shared" ca="1" si="92"/>
        <v>0</v>
      </c>
      <c r="BU150" s="11" t="b">
        <f t="shared" ca="1" si="92"/>
        <v>0</v>
      </c>
      <c r="BX150" s="11" t="b">
        <f t="shared" ca="1" si="83"/>
        <v>0</v>
      </c>
      <c r="BY150" s="11" t="b">
        <f t="shared" si="90"/>
        <v>0</v>
      </c>
      <c r="BZ150" s="11" t="b">
        <f t="shared" ca="1" si="93"/>
        <v>0</v>
      </c>
      <c r="CA150" s="11" t="b">
        <f t="shared" ca="1" si="93"/>
        <v>0</v>
      </c>
      <c r="CB150" s="11" t="b">
        <f t="shared" ca="1" si="93"/>
        <v>0</v>
      </c>
      <c r="CC150" s="11" t="b">
        <f t="shared" ca="1" si="93"/>
        <v>0</v>
      </c>
      <c r="CD150" s="11" t="b">
        <f t="shared" ca="1" si="93"/>
        <v>0</v>
      </c>
      <c r="CE150" s="11" t="b">
        <f t="shared" ca="1" si="93"/>
        <v>0</v>
      </c>
      <c r="CF150" s="11" t="b">
        <f t="shared" ca="1" si="93"/>
        <v>0</v>
      </c>
      <c r="CG150" s="11" t="b">
        <f t="shared" ca="1" si="93"/>
        <v>0</v>
      </c>
      <c r="CH150" s="11" t="b">
        <f t="shared" ca="1" si="93"/>
        <v>0</v>
      </c>
      <c r="CI150" s="11" t="b">
        <f t="shared" ca="1" si="93"/>
        <v>0</v>
      </c>
      <c r="CJ150" s="11" t="b">
        <f t="shared" ca="1" si="93"/>
        <v>0</v>
      </c>
      <c r="CK150" s="11" t="b">
        <f t="shared" ca="1" si="93"/>
        <v>0</v>
      </c>
      <c r="CL150" s="11" t="b">
        <f t="shared" ca="1" si="93"/>
        <v>0</v>
      </c>
      <c r="CM150" s="11" t="b">
        <f t="shared" ca="1" si="93"/>
        <v>0</v>
      </c>
      <c r="CN150" s="11" t="b">
        <f t="shared" ca="1" si="91"/>
        <v>0</v>
      </c>
      <c r="CO150" s="11" t="b">
        <f t="shared" ca="1" si="84"/>
        <v>0</v>
      </c>
      <c r="CP150" t="s">
        <v>960</v>
      </c>
    </row>
    <row r="151" spans="1:94">
      <c r="A151" t="s">
        <v>961</v>
      </c>
      <c r="B151" t="s">
        <v>962</v>
      </c>
      <c r="C151" t="s">
        <v>802</v>
      </c>
      <c r="D151" t="s">
        <v>54</v>
      </c>
      <c r="E151" t="s">
        <v>82</v>
      </c>
      <c r="F151" t="s">
        <v>132</v>
      </c>
      <c r="G151" t="s">
        <v>96</v>
      </c>
      <c r="H151" t="s">
        <v>84</v>
      </c>
      <c r="I151" t="str">
        <f t="shared" si="78"/>
        <v>United States</v>
      </c>
      <c r="J151" t="s">
        <v>59</v>
      </c>
      <c r="K151" t="s">
        <v>60</v>
      </c>
      <c r="L151">
        <v>3</v>
      </c>
      <c r="M151">
        <v>4</v>
      </c>
      <c r="N151">
        <v>0</v>
      </c>
      <c r="O151">
        <v>3</v>
      </c>
      <c r="P151">
        <v>5</v>
      </c>
      <c r="Q151">
        <v>5</v>
      </c>
      <c r="R151">
        <v>4</v>
      </c>
      <c r="S151">
        <v>1</v>
      </c>
      <c r="T151">
        <v>3</v>
      </c>
      <c r="V151">
        <v>3</v>
      </c>
      <c r="W151">
        <v>6</v>
      </c>
      <c r="X151">
        <v>0</v>
      </c>
      <c r="Y151">
        <v>6</v>
      </c>
      <c r="Z151">
        <v>0</v>
      </c>
      <c r="AA151">
        <v>6</v>
      </c>
      <c r="AB151">
        <v>6</v>
      </c>
      <c r="AC151">
        <v>6</v>
      </c>
      <c r="AD151">
        <v>0</v>
      </c>
      <c r="AE151" s="48">
        <f t="shared" si="89"/>
        <v>3.375</v>
      </c>
      <c r="AF151" s="35">
        <v>5</v>
      </c>
      <c r="AG151">
        <v>6</v>
      </c>
      <c r="AH151">
        <v>6</v>
      </c>
      <c r="AI151">
        <v>6</v>
      </c>
      <c r="AJ151">
        <v>5</v>
      </c>
      <c r="AK151">
        <v>5</v>
      </c>
      <c r="AL151">
        <v>6</v>
      </c>
      <c r="AM151">
        <v>4</v>
      </c>
      <c r="AN151" s="48">
        <f t="shared" si="85"/>
        <v>5.375</v>
      </c>
      <c r="AO151">
        <v>5</v>
      </c>
      <c r="AP151">
        <v>4</v>
      </c>
      <c r="AQ151">
        <v>5</v>
      </c>
      <c r="AR151">
        <v>6</v>
      </c>
      <c r="AS151">
        <v>5</v>
      </c>
      <c r="AT151">
        <v>6</v>
      </c>
      <c r="AU151" s="48">
        <f t="shared" si="86"/>
        <v>5</v>
      </c>
      <c r="AV151">
        <v>6</v>
      </c>
      <c r="AW151">
        <f t="shared" si="79"/>
        <v>5.375</v>
      </c>
      <c r="AX151">
        <f t="shared" si="80"/>
        <v>1</v>
      </c>
      <c r="AY151" t="e">
        <f>AVERAGE(#REF!,V151,W151,X151:AB151,AD151)</f>
        <v>#REF!</v>
      </c>
      <c r="AZ151" t="e">
        <f t="shared" si="81"/>
        <v>#REF!</v>
      </c>
      <c r="BA151" t="s">
        <v>297</v>
      </c>
      <c r="BB151" t="s">
        <v>888</v>
      </c>
      <c r="BC151" t="s">
        <v>963</v>
      </c>
      <c r="BD151">
        <v>1</v>
      </c>
      <c r="BF151">
        <f t="shared" si="82"/>
        <v>1</v>
      </c>
      <c r="BG151">
        <v>1</v>
      </c>
      <c r="BH151">
        <v>2</v>
      </c>
      <c r="BI151">
        <f t="shared" si="95"/>
        <v>1</v>
      </c>
      <c r="BJ151" t="s">
        <v>300</v>
      </c>
      <c r="BK151" t="s">
        <v>301</v>
      </c>
      <c r="BL151" s="1">
        <v>6.1805555555555563E-3</v>
      </c>
      <c r="BM151" t="s">
        <v>964</v>
      </c>
      <c r="BN151" s="5" t="s">
        <v>1042</v>
      </c>
      <c r="BP151" s="11" t="b">
        <f t="shared" ref="BP151:BU160" ca="1" si="96">ISNUMBER(SEARCH(BP$2,$BO151))</f>
        <v>0</v>
      </c>
      <c r="BQ151" s="11" t="b">
        <f t="shared" ca="1" si="96"/>
        <v>0</v>
      </c>
      <c r="BR151" s="11" t="b">
        <f t="shared" ca="1" si="96"/>
        <v>0</v>
      </c>
      <c r="BS151" s="11" t="b">
        <f t="shared" ca="1" si="96"/>
        <v>0</v>
      </c>
      <c r="BT151" s="11" t="b">
        <f t="shared" ca="1" si="96"/>
        <v>0</v>
      </c>
      <c r="BU151" s="11" t="b">
        <f t="shared" ca="1" si="96"/>
        <v>0</v>
      </c>
      <c r="BV151" s="5" t="s">
        <v>1127</v>
      </c>
      <c r="BX151" s="11" t="b">
        <f t="shared" ca="1" si="83"/>
        <v>0</v>
      </c>
      <c r="BY151" s="11" t="b">
        <f t="shared" si="90"/>
        <v>0</v>
      </c>
      <c r="BZ151" s="11" t="b">
        <f t="shared" ref="BZ151:CM160" ca="1" si="97">ISNUMBER(SEARCH(BZ$2,$BV151))</f>
        <v>0</v>
      </c>
      <c r="CA151" s="11" t="b">
        <f t="shared" ca="1" si="97"/>
        <v>0</v>
      </c>
      <c r="CB151" s="11" t="b">
        <f t="shared" ca="1" si="97"/>
        <v>0</v>
      </c>
      <c r="CC151" s="11" t="b">
        <f t="shared" ca="1" si="97"/>
        <v>0</v>
      </c>
      <c r="CD151" s="11" t="b">
        <f t="shared" ca="1" si="97"/>
        <v>0</v>
      </c>
      <c r="CE151" s="11" t="b">
        <f t="shared" ca="1" si="97"/>
        <v>0</v>
      </c>
      <c r="CF151" s="11" t="b">
        <f t="shared" ca="1" si="97"/>
        <v>0</v>
      </c>
      <c r="CG151" s="11" t="b">
        <f t="shared" ca="1" si="97"/>
        <v>0</v>
      </c>
      <c r="CH151" s="11" t="b">
        <f t="shared" ca="1" si="97"/>
        <v>0</v>
      </c>
      <c r="CI151" s="11" t="b">
        <f t="shared" ca="1" si="97"/>
        <v>0</v>
      </c>
      <c r="CJ151" s="11" t="b">
        <f t="shared" ca="1" si="97"/>
        <v>0</v>
      </c>
      <c r="CK151" s="11" t="b">
        <f t="shared" ca="1" si="97"/>
        <v>0</v>
      </c>
      <c r="CL151" s="11" t="b">
        <f t="shared" ca="1" si="97"/>
        <v>0</v>
      </c>
      <c r="CM151" s="11" t="b">
        <f t="shared" ca="1" si="97"/>
        <v>0</v>
      </c>
      <c r="CN151" s="11" t="b">
        <f t="shared" ca="1" si="91"/>
        <v>0</v>
      </c>
      <c r="CO151" s="11" t="b">
        <f t="shared" ca="1" si="84"/>
        <v>0</v>
      </c>
      <c r="CP151" t="s">
        <v>965</v>
      </c>
    </row>
    <row r="152" spans="1:94">
      <c r="A152" t="s">
        <v>972</v>
      </c>
      <c r="B152" t="s">
        <v>973</v>
      </c>
      <c r="C152" t="s">
        <v>802</v>
      </c>
      <c r="D152" t="s">
        <v>81</v>
      </c>
      <c r="E152" t="s">
        <v>71</v>
      </c>
      <c r="F152" t="s">
        <v>132</v>
      </c>
      <c r="G152" t="s">
        <v>96</v>
      </c>
      <c r="H152" t="s">
        <v>125</v>
      </c>
      <c r="I152" t="str">
        <f t="shared" si="78"/>
        <v>United Kingdom</v>
      </c>
      <c r="J152" t="s">
        <v>59</v>
      </c>
      <c r="K152" t="s">
        <v>98</v>
      </c>
      <c r="L152">
        <v>5</v>
      </c>
      <c r="M152">
        <v>4</v>
      </c>
      <c r="N152">
        <v>4</v>
      </c>
      <c r="O152">
        <v>2</v>
      </c>
      <c r="P152">
        <v>2</v>
      </c>
      <c r="Q152">
        <v>3</v>
      </c>
      <c r="R152">
        <v>3</v>
      </c>
      <c r="S152">
        <v>1</v>
      </c>
      <c r="T152">
        <v>2</v>
      </c>
      <c r="V152">
        <v>3</v>
      </c>
      <c r="W152">
        <v>5</v>
      </c>
      <c r="X152">
        <v>3</v>
      </c>
      <c r="Y152">
        <v>4</v>
      </c>
      <c r="Z152">
        <v>4</v>
      </c>
      <c r="AA152">
        <v>5</v>
      </c>
      <c r="AB152">
        <v>3</v>
      </c>
      <c r="AC152">
        <v>3</v>
      </c>
      <c r="AD152">
        <v>3</v>
      </c>
      <c r="AE152" s="48">
        <f t="shared" si="89"/>
        <v>3.75</v>
      </c>
      <c r="AF152" s="35">
        <v>5</v>
      </c>
      <c r="AG152">
        <v>4</v>
      </c>
      <c r="AH152">
        <v>4</v>
      </c>
      <c r="AI152">
        <v>4</v>
      </c>
      <c r="AJ152">
        <v>5</v>
      </c>
      <c r="AK152">
        <v>5</v>
      </c>
      <c r="AL152">
        <v>5</v>
      </c>
      <c r="AM152">
        <v>4</v>
      </c>
      <c r="AN152" s="48">
        <f t="shared" si="85"/>
        <v>4.5</v>
      </c>
      <c r="AO152">
        <v>5</v>
      </c>
      <c r="AP152">
        <v>5</v>
      </c>
      <c r="AQ152">
        <v>5</v>
      </c>
      <c r="AR152">
        <v>5</v>
      </c>
      <c r="AS152">
        <v>4</v>
      </c>
      <c r="AT152">
        <v>6</v>
      </c>
      <c r="AU152" s="48">
        <f t="shared" si="86"/>
        <v>4.8</v>
      </c>
      <c r="AV152">
        <v>5</v>
      </c>
      <c r="AW152">
        <f t="shared" si="79"/>
        <v>4.5</v>
      </c>
      <c r="AX152">
        <f t="shared" si="80"/>
        <v>1</v>
      </c>
      <c r="AY152">
        <f>AVERAGE(BA154,V152,W152,X152:AB152,AD152)</f>
        <v>3.75</v>
      </c>
      <c r="AZ152">
        <f t="shared" si="81"/>
        <v>1</v>
      </c>
      <c r="BA152" t="s">
        <v>282</v>
      </c>
      <c r="BB152" t="s">
        <v>104</v>
      </c>
      <c r="BC152" t="s">
        <v>527</v>
      </c>
      <c r="BD152">
        <v>1</v>
      </c>
      <c r="BF152">
        <f t="shared" si="82"/>
        <v>1</v>
      </c>
      <c r="BG152">
        <v>3</v>
      </c>
      <c r="BH152">
        <v>5</v>
      </c>
      <c r="BI152">
        <f t="shared" si="95"/>
        <v>1</v>
      </c>
      <c r="BJ152" t="s">
        <v>974</v>
      </c>
      <c r="BK152" t="s">
        <v>975</v>
      </c>
      <c r="BL152" s="1">
        <v>5.1273148148148146E-3</v>
      </c>
      <c r="BM152" t="s">
        <v>92</v>
      </c>
      <c r="BN152" s="5" t="s">
        <v>1041</v>
      </c>
      <c r="BP152" s="11" t="b">
        <f t="shared" ca="1" si="96"/>
        <v>0</v>
      </c>
      <c r="BQ152" s="11" t="b">
        <f t="shared" ca="1" si="96"/>
        <v>0</v>
      </c>
      <c r="BR152" s="11" t="b">
        <f t="shared" ca="1" si="96"/>
        <v>0</v>
      </c>
      <c r="BS152" s="11" t="b">
        <f t="shared" ca="1" si="96"/>
        <v>0</v>
      </c>
      <c r="BT152" s="11" t="b">
        <f t="shared" ca="1" si="96"/>
        <v>0</v>
      </c>
      <c r="BU152" s="11" t="b">
        <f t="shared" ca="1" si="96"/>
        <v>0</v>
      </c>
      <c r="BX152" s="11" t="b">
        <f t="shared" ca="1" si="83"/>
        <v>0</v>
      </c>
      <c r="BY152" s="11" t="b">
        <f t="shared" si="90"/>
        <v>0</v>
      </c>
      <c r="BZ152" s="11" t="b">
        <f t="shared" ca="1" si="97"/>
        <v>0</v>
      </c>
      <c r="CA152" s="11" t="b">
        <f t="shared" ca="1" si="97"/>
        <v>0</v>
      </c>
      <c r="CB152" s="11" t="b">
        <f t="shared" ca="1" si="97"/>
        <v>0</v>
      </c>
      <c r="CC152" s="11" t="b">
        <f t="shared" ca="1" si="97"/>
        <v>0</v>
      </c>
      <c r="CD152" s="11" t="b">
        <f t="shared" ca="1" si="97"/>
        <v>0</v>
      </c>
      <c r="CE152" s="11" t="b">
        <f t="shared" ca="1" si="97"/>
        <v>0</v>
      </c>
      <c r="CF152" s="11" t="b">
        <f t="shared" ca="1" si="97"/>
        <v>0</v>
      </c>
      <c r="CG152" s="11" t="b">
        <f t="shared" ca="1" si="97"/>
        <v>0</v>
      </c>
      <c r="CH152" s="11" t="b">
        <f t="shared" ca="1" si="97"/>
        <v>0</v>
      </c>
      <c r="CI152" s="11" t="b">
        <f t="shared" ca="1" si="97"/>
        <v>0</v>
      </c>
      <c r="CJ152" s="11" t="b">
        <f t="shared" ca="1" si="97"/>
        <v>0</v>
      </c>
      <c r="CK152" s="11" t="b">
        <f t="shared" ca="1" si="97"/>
        <v>0</v>
      </c>
      <c r="CL152" s="11" t="b">
        <f t="shared" ca="1" si="97"/>
        <v>0</v>
      </c>
      <c r="CM152" s="11" t="b">
        <f t="shared" ca="1" si="97"/>
        <v>0</v>
      </c>
      <c r="CN152" s="11" t="b">
        <f t="shared" ca="1" si="91"/>
        <v>0</v>
      </c>
      <c r="CO152" s="11" t="b">
        <f t="shared" ca="1" si="84"/>
        <v>0</v>
      </c>
      <c r="CP152" t="s">
        <v>92</v>
      </c>
    </row>
    <row r="153" spans="1:94">
      <c r="A153" t="s">
        <v>981</v>
      </c>
      <c r="B153" t="s">
        <v>982</v>
      </c>
      <c r="C153" t="s">
        <v>802</v>
      </c>
      <c r="D153" t="s">
        <v>54</v>
      </c>
      <c r="E153" t="s">
        <v>144</v>
      </c>
      <c r="F153" t="s">
        <v>56</v>
      </c>
      <c r="G153" t="s">
        <v>72</v>
      </c>
      <c r="H153" t="s">
        <v>983</v>
      </c>
      <c r="I153" t="str">
        <f t="shared" si="78"/>
        <v>eastbourne</v>
      </c>
      <c r="J153" t="s">
        <v>59</v>
      </c>
      <c r="K153" t="s">
        <v>98</v>
      </c>
      <c r="L153">
        <v>2</v>
      </c>
      <c r="M153">
        <v>3</v>
      </c>
      <c r="N153">
        <v>3</v>
      </c>
      <c r="O153">
        <v>2</v>
      </c>
      <c r="P153">
        <v>4</v>
      </c>
      <c r="Q153">
        <v>4</v>
      </c>
      <c r="R153">
        <v>3</v>
      </c>
      <c r="S153">
        <v>1</v>
      </c>
      <c r="T153">
        <v>2</v>
      </c>
      <c r="V153">
        <v>5</v>
      </c>
      <c r="W153">
        <v>6</v>
      </c>
      <c r="X153">
        <v>5</v>
      </c>
      <c r="Y153">
        <v>5</v>
      </c>
      <c r="Z153">
        <v>5</v>
      </c>
      <c r="AA153">
        <v>6</v>
      </c>
      <c r="AB153">
        <v>5</v>
      </c>
      <c r="AC153">
        <v>1</v>
      </c>
      <c r="AD153">
        <v>5</v>
      </c>
      <c r="AE153" s="48">
        <f t="shared" si="89"/>
        <v>5.25</v>
      </c>
      <c r="AF153" s="35">
        <v>5</v>
      </c>
      <c r="AG153">
        <v>6</v>
      </c>
      <c r="AH153">
        <v>5</v>
      </c>
      <c r="AI153">
        <v>4</v>
      </c>
      <c r="AJ153">
        <v>5</v>
      </c>
      <c r="AK153">
        <v>5</v>
      </c>
      <c r="AL153">
        <v>5</v>
      </c>
      <c r="AM153">
        <v>5</v>
      </c>
      <c r="AN153" s="48">
        <f t="shared" si="85"/>
        <v>5</v>
      </c>
      <c r="AO153">
        <v>3</v>
      </c>
      <c r="AP153">
        <v>4</v>
      </c>
      <c r="AQ153">
        <v>5</v>
      </c>
      <c r="AR153">
        <v>4</v>
      </c>
      <c r="AS153">
        <v>4</v>
      </c>
      <c r="AT153">
        <v>6</v>
      </c>
      <c r="AU153" s="48">
        <f t="shared" si="86"/>
        <v>4</v>
      </c>
      <c r="AV153">
        <v>4</v>
      </c>
      <c r="AW153">
        <f t="shared" si="79"/>
        <v>5</v>
      </c>
      <c r="AX153">
        <f t="shared" si="80"/>
        <v>1</v>
      </c>
      <c r="AY153">
        <f>AVERAGE(BA155,V153,W153,X153:AB153,AD153)</f>
        <v>5.25</v>
      </c>
      <c r="AZ153">
        <f t="shared" si="81"/>
        <v>1</v>
      </c>
      <c r="BA153" t="s">
        <v>61</v>
      </c>
      <c r="BB153" t="s">
        <v>139</v>
      </c>
      <c r="BC153" t="s">
        <v>140</v>
      </c>
      <c r="BD153">
        <v>2</v>
      </c>
      <c r="BF153">
        <f t="shared" si="82"/>
        <v>2</v>
      </c>
      <c r="BG153">
        <v>2</v>
      </c>
      <c r="BH153">
        <v>4</v>
      </c>
      <c r="BI153">
        <f t="shared" si="95"/>
        <v>1</v>
      </c>
      <c r="BJ153" t="s">
        <v>984</v>
      </c>
      <c r="BK153" t="s">
        <v>236</v>
      </c>
      <c r="BL153" s="1">
        <v>5.6712962962962958E-3</v>
      </c>
      <c r="BN153" s="5" t="s">
        <v>1041</v>
      </c>
      <c r="BP153" s="11" t="b">
        <f t="shared" ca="1" si="96"/>
        <v>0</v>
      </c>
      <c r="BQ153" s="11" t="b">
        <f t="shared" ca="1" si="96"/>
        <v>0</v>
      </c>
      <c r="BR153" s="11" t="b">
        <f t="shared" ca="1" si="96"/>
        <v>0</v>
      </c>
      <c r="BS153" s="11" t="b">
        <f t="shared" ca="1" si="96"/>
        <v>0</v>
      </c>
      <c r="BT153" s="11" t="b">
        <f t="shared" ca="1" si="96"/>
        <v>0</v>
      </c>
      <c r="BU153" s="11" t="b">
        <f t="shared" ca="1" si="96"/>
        <v>0</v>
      </c>
      <c r="BX153" s="11" t="b">
        <f t="shared" ca="1" si="83"/>
        <v>0</v>
      </c>
      <c r="BY153" s="11" t="b">
        <f t="shared" si="90"/>
        <v>0</v>
      </c>
      <c r="BZ153" s="11" t="b">
        <f t="shared" ca="1" si="97"/>
        <v>0</v>
      </c>
      <c r="CA153" s="11" t="b">
        <f t="shared" ca="1" si="97"/>
        <v>0</v>
      </c>
      <c r="CB153" s="11" t="b">
        <f t="shared" ca="1" si="97"/>
        <v>0</v>
      </c>
      <c r="CC153" s="11" t="b">
        <f t="shared" ca="1" si="97"/>
        <v>0</v>
      </c>
      <c r="CD153" s="11" t="b">
        <f t="shared" ca="1" si="97"/>
        <v>0</v>
      </c>
      <c r="CE153" s="11" t="b">
        <f t="shared" ca="1" si="97"/>
        <v>0</v>
      </c>
      <c r="CF153" s="11" t="b">
        <f t="shared" ca="1" si="97"/>
        <v>0</v>
      </c>
      <c r="CG153" s="11" t="b">
        <f t="shared" ca="1" si="97"/>
        <v>0</v>
      </c>
      <c r="CH153" s="11" t="b">
        <f t="shared" ca="1" si="97"/>
        <v>0</v>
      </c>
      <c r="CI153" s="11" t="b">
        <f t="shared" ca="1" si="97"/>
        <v>0</v>
      </c>
      <c r="CJ153" s="11" t="b">
        <f t="shared" ca="1" si="97"/>
        <v>0</v>
      </c>
      <c r="CK153" s="11" t="b">
        <f t="shared" ca="1" si="97"/>
        <v>0</v>
      </c>
      <c r="CL153" s="11" t="b">
        <f t="shared" ca="1" si="97"/>
        <v>0</v>
      </c>
      <c r="CM153" s="11" t="b">
        <f t="shared" ca="1" si="97"/>
        <v>0</v>
      </c>
      <c r="CN153" s="11" t="b">
        <f t="shared" ca="1" si="91"/>
        <v>0</v>
      </c>
      <c r="CO153" s="11" t="b">
        <f t="shared" ca="1" si="84"/>
        <v>0</v>
      </c>
    </row>
    <row r="154" spans="1:94">
      <c r="A154" t="s">
        <v>992</v>
      </c>
      <c r="B154" t="s">
        <v>993</v>
      </c>
      <c r="C154" t="s">
        <v>802</v>
      </c>
      <c r="D154" t="s">
        <v>70</v>
      </c>
      <c r="E154" t="s">
        <v>71</v>
      </c>
      <c r="F154" t="s">
        <v>56</v>
      </c>
      <c r="G154" t="s">
        <v>72</v>
      </c>
      <c r="H154" t="s">
        <v>994</v>
      </c>
      <c r="I154" t="str">
        <f t="shared" si="78"/>
        <v>USA, Michigan</v>
      </c>
      <c r="J154" t="s">
        <v>59</v>
      </c>
      <c r="K154" t="s">
        <v>60</v>
      </c>
      <c r="L154">
        <v>3</v>
      </c>
      <c r="M154">
        <v>4</v>
      </c>
      <c r="N154">
        <v>2</v>
      </c>
      <c r="O154">
        <v>4</v>
      </c>
      <c r="P154">
        <v>3</v>
      </c>
      <c r="Q154">
        <v>4</v>
      </c>
      <c r="R154">
        <v>5</v>
      </c>
      <c r="S154">
        <v>1</v>
      </c>
      <c r="T154">
        <v>3</v>
      </c>
      <c r="V154">
        <v>4</v>
      </c>
      <c r="W154">
        <v>6</v>
      </c>
      <c r="X154">
        <v>5</v>
      </c>
      <c r="Y154">
        <v>6</v>
      </c>
      <c r="Z154">
        <v>6</v>
      </c>
      <c r="AA154">
        <v>6</v>
      </c>
      <c r="AB154">
        <v>5</v>
      </c>
      <c r="AC154">
        <v>1</v>
      </c>
      <c r="AD154">
        <v>5</v>
      </c>
      <c r="AE154" s="48">
        <f t="shared" si="89"/>
        <v>5.375</v>
      </c>
      <c r="AF154" s="35">
        <v>4</v>
      </c>
      <c r="AG154">
        <v>5</v>
      </c>
      <c r="AH154">
        <v>5</v>
      </c>
      <c r="AI154">
        <v>5</v>
      </c>
      <c r="AJ154">
        <v>5</v>
      </c>
      <c r="AK154">
        <v>5</v>
      </c>
      <c r="AL154">
        <v>5</v>
      </c>
      <c r="AM154">
        <v>5</v>
      </c>
      <c r="AN154" s="48">
        <f t="shared" si="85"/>
        <v>4.875</v>
      </c>
      <c r="AO154">
        <v>5</v>
      </c>
      <c r="AP154">
        <v>5</v>
      </c>
      <c r="AQ154">
        <v>5</v>
      </c>
      <c r="AR154">
        <v>4</v>
      </c>
      <c r="AS154">
        <v>4</v>
      </c>
      <c r="AT154">
        <v>6</v>
      </c>
      <c r="AU154" s="48">
        <f t="shared" si="86"/>
        <v>4.5999999999999996</v>
      </c>
      <c r="AV154">
        <v>5</v>
      </c>
      <c r="AW154">
        <f t="shared" si="79"/>
        <v>4.875</v>
      </c>
      <c r="AX154">
        <f t="shared" si="80"/>
        <v>1</v>
      </c>
      <c r="AY154">
        <f>AVERAGE(BA156,V154,W154,X154:AB154,AD154)</f>
        <v>5.375</v>
      </c>
      <c r="AZ154">
        <f t="shared" si="81"/>
        <v>1</v>
      </c>
      <c r="BA154" t="s">
        <v>282</v>
      </c>
      <c r="BB154" t="s">
        <v>672</v>
      </c>
      <c r="BC154" t="s">
        <v>995</v>
      </c>
      <c r="BD154">
        <v>2</v>
      </c>
      <c r="BF154">
        <f t="shared" si="82"/>
        <v>2</v>
      </c>
      <c r="BG154">
        <v>2</v>
      </c>
      <c r="BH154">
        <v>4</v>
      </c>
      <c r="BI154">
        <f t="shared" si="95"/>
        <v>1</v>
      </c>
      <c r="BJ154" t="s">
        <v>996</v>
      </c>
      <c r="BK154" t="s">
        <v>601</v>
      </c>
      <c r="BL154" s="1">
        <v>3.0439814814814821E-3</v>
      </c>
      <c r="BM154" t="s">
        <v>857</v>
      </c>
      <c r="BN154" s="5" t="s">
        <v>736</v>
      </c>
      <c r="BO154" s="5" t="s">
        <v>1162</v>
      </c>
      <c r="BP154" s="11" t="b">
        <f t="shared" ca="1" si="96"/>
        <v>0</v>
      </c>
      <c r="BQ154" s="11" t="b">
        <f t="shared" ca="1" si="96"/>
        <v>0</v>
      </c>
      <c r="BR154" s="11" t="b">
        <f t="shared" ca="1" si="96"/>
        <v>0</v>
      </c>
      <c r="BS154" s="11" t="b">
        <f t="shared" ca="1" si="96"/>
        <v>0</v>
      </c>
      <c r="BT154" s="11" t="b">
        <f t="shared" ca="1" si="96"/>
        <v>0</v>
      </c>
      <c r="BU154" s="11" t="b">
        <f t="shared" ca="1" si="96"/>
        <v>0</v>
      </c>
      <c r="BX154" s="11" t="b">
        <f t="shared" ca="1" si="83"/>
        <v>0</v>
      </c>
      <c r="BY154" s="11" t="b">
        <f t="shared" si="90"/>
        <v>0</v>
      </c>
      <c r="BZ154" s="11" t="b">
        <f t="shared" ca="1" si="97"/>
        <v>0</v>
      </c>
      <c r="CA154" s="11" t="b">
        <f t="shared" ca="1" si="97"/>
        <v>0</v>
      </c>
      <c r="CB154" s="11" t="b">
        <f t="shared" ca="1" si="97"/>
        <v>0</v>
      </c>
      <c r="CC154" s="11" t="b">
        <f t="shared" ca="1" si="97"/>
        <v>0</v>
      </c>
      <c r="CD154" s="11" t="b">
        <f t="shared" ca="1" si="97"/>
        <v>0</v>
      </c>
      <c r="CE154" s="11" t="b">
        <f t="shared" ca="1" si="97"/>
        <v>0</v>
      </c>
      <c r="CF154" s="11" t="b">
        <f t="shared" ca="1" si="97"/>
        <v>0</v>
      </c>
      <c r="CG154" s="11" t="b">
        <f t="shared" ca="1" si="97"/>
        <v>0</v>
      </c>
      <c r="CH154" s="11" t="b">
        <f t="shared" ca="1" si="97"/>
        <v>0</v>
      </c>
      <c r="CI154" s="11" t="b">
        <f t="shared" ca="1" si="97"/>
        <v>0</v>
      </c>
      <c r="CJ154" s="11" t="b">
        <f t="shared" ca="1" si="97"/>
        <v>0</v>
      </c>
      <c r="CK154" s="11" t="b">
        <f t="shared" ca="1" si="97"/>
        <v>0</v>
      </c>
      <c r="CL154" s="11" t="b">
        <f t="shared" ca="1" si="97"/>
        <v>0</v>
      </c>
      <c r="CM154" s="11" t="b">
        <f t="shared" ca="1" si="97"/>
        <v>0</v>
      </c>
      <c r="CN154" s="11" t="b">
        <f t="shared" ca="1" si="91"/>
        <v>0</v>
      </c>
      <c r="CO154" s="11" t="b">
        <f t="shared" ca="1" si="84"/>
        <v>0</v>
      </c>
    </row>
    <row r="155" spans="1:94">
      <c r="A155" t="s">
        <v>997</v>
      </c>
      <c r="B155" t="s">
        <v>998</v>
      </c>
      <c r="C155" t="s">
        <v>802</v>
      </c>
      <c r="D155" t="s">
        <v>81</v>
      </c>
      <c r="E155" t="s">
        <v>71</v>
      </c>
      <c r="F155" t="s">
        <v>83</v>
      </c>
      <c r="G155" t="s">
        <v>72</v>
      </c>
      <c r="H155" t="s">
        <v>125</v>
      </c>
      <c r="I155" t="str">
        <f t="shared" si="78"/>
        <v>United Kingdom</v>
      </c>
      <c r="J155" t="s">
        <v>74</v>
      </c>
      <c r="K155" t="s">
        <v>98</v>
      </c>
      <c r="L155">
        <v>5</v>
      </c>
      <c r="M155">
        <v>4</v>
      </c>
      <c r="N155">
        <v>5</v>
      </c>
      <c r="O155">
        <v>3</v>
      </c>
      <c r="P155">
        <v>5</v>
      </c>
      <c r="Q155">
        <v>4</v>
      </c>
      <c r="R155">
        <v>4</v>
      </c>
      <c r="S155">
        <v>1</v>
      </c>
      <c r="T155">
        <v>2</v>
      </c>
      <c r="V155">
        <v>5</v>
      </c>
      <c r="W155">
        <v>5</v>
      </c>
      <c r="X155">
        <v>5</v>
      </c>
      <c r="Y155">
        <v>6</v>
      </c>
      <c r="Z155">
        <v>5</v>
      </c>
      <c r="AA155">
        <v>5</v>
      </c>
      <c r="AB155">
        <v>3</v>
      </c>
      <c r="AC155">
        <v>2</v>
      </c>
      <c r="AD155">
        <v>4</v>
      </c>
      <c r="AE155" s="48">
        <f t="shared" si="89"/>
        <v>4.75</v>
      </c>
      <c r="AF155" s="35">
        <v>5</v>
      </c>
      <c r="AG155">
        <v>3</v>
      </c>
      <c r="AH155">
        <v>4</v>
      </c>
      <c r="AI155">
        <v>5</v>
      </c>
      <c r="AJ155">
        <v>6</v>
      </c>
      <c r="AK155">
        <v>5</v>
      </c>
      <c r="AL155">
        <v>5</v>
      </c>
      <c r="AM155">
        <v>5</v>
      </c>
      <c r="AN155" s="48">
        <f t="shared" si="85"/>
        <v>4.75</v>
      </c>
      <c r="AO155">
        <v>4</v>
      </c>
      <c r="AP155">
        <v>4</v>
      </c>
      <c r="AQ155">
        <v>4</v>
      </c>
      <c r="AR155">
        <v>4</v>
      </c>
      <c r="AS155">
        <v>4</v>
      </c>
      <c r="AT155">
        <v>6</v>
      </c>
      <c r="AU155" s="48">
        <f t="shared" si="86"/>
        <v>4</v>
      </c>
      <c r="AV155">
        <v>5</v>
      </c>
      <c r="AW155">
        <f t="shared" si="79"/>
        <v>4.75</v>
      </c>
      <c r="AX155">
        <f t="shared" si="80"/>
        <v>1</v>
      </c>
      <c r="AY155">
        <f t="shared" ref="AY155:AY177" si="98">AVERAGE(BK157,V155,W155,X155:AB155,AD155)</f>
        <v>4.75</v>
      </c>
      <c r="AZ155">
        <f t="shared" si="81"/>
        <v>1</v>
      </c>
      <c r="BA155" t="s">
        <v>297</v>
      </c>
      <c r="BB155" t="s">
        <v>198</v>
      </c>
      <c r="BC155" t="s">
        <v>397</v>
      </c>
      <c r="BD155">
        <v>0</v>
      </c>
      <c r="BE155" t="s">
        <v>1100</v>
      </c>
      <c r="BF155" t="str">
        <f t="shared" si="82"/>
        <v>no dialog file</v>
      </c>
      <c r="BG155">
        <v>1</v>
      </c>
      <c r="BH155">
        <v>1</v>
      </c>
      <c r="BI155">
        <f t="shared" si="95"/>
        <v>0</v>
      </c>
      <c r="BJ155" t="s">
        <v>999</v>
      </c>
      <c r="BK155" t="s">
        <v>301</v>
      </c>
      <c r="BL155" s="1">
        <v>4.8263888888888887E-3</v>
      </c>
      <c r="BM155" t="s">
        <v>1000</v>
      </c>
      <c r="BN155" s="5" t="s">
        <v>736</v>
      </c>
      <c r="BO155" s="5" t="s">
        <v>1163</v>
      </c>
      <c r="BP155" s="11" t="b">
        <f t="shared" ca="1" si="96"/>
        <v>0</v>
      </c>
      <c r="BQ155" s="11" t="b">
        <f t="shared" ca="1" si="96"/>
        <v>0</v>
      </c>
      <c r="BR155" s="11" t="b">
        <f t="shared" ca="1" si="96"/>
        <v>0</v>
      </c>
      <c r="BS155" s="11" t="b">
        <f t="shared" ca="1" si="96"/>
        <v>0</v>
      </c>
      <c r="BT155" s="11" t="b">
        <f t="shared" ca="1" si="96"/>
        <v>0</v>
      </c>
      <c r="BU155" s="11" t="b">
        <f t="shared" ca="1" si="96"/>
        <v>1</v>
      </c>
      <c r="BV155" s="5" t="s">
        <v>1128</v>
      </c>
      <c r="BX155" s="11" t="b">
        <f t="shared" ca="1" si="83"/>
        <v>1</v>
      </c>
      <c r="BY155" s="11" t="b">
        <f t="shared" si="90"/>
        <v>0</v>
      </c>
      <c r="BZ155" s="11" t="b">
        <f t="shared" ca="1" si="97"/>
        <v>0</v>
      </c>
      <c r="CA155" s="11" t="b">
        <f t="shared" ca="1" si="97"/>
        <v>0</v>
      </c>
      <c r="CB155" s="11" t="b">
        <f t="shared" ca="1" si="97"/>
        <v>0</v>
      </c>
      <c r="CC155" s="11" t="b">
        <f t="shared" ca="1" si="97"/>
        <v>0</v>
      </c>
      <c r="CD155" s="11" t="b">
        <f t="shared" ca="1" si="97"/>
        <v>0</v>
      </c>
      <c r="CE155" s="11" t="b">
        <f t="shared" ca="1" si="97"/>
        <v>0</v>
      </c>
      <c r="CF155" s="11" t="b">
        <f t="shared" ca="1" si="97"/>
        <v>0</v>
      </c>
      <c r="CG155" s="11" t="b">
        <f t="shared" ca="1" si="97"/>
        <v>0</v>
      </c>
      <c r="CH155" s="11" t="b">
        <f t="shared" ca="1" si="97"/>
        <v>0</v>
      </c>
      <c r="CI155" s="11" t="b">
        <f t="shared" ca="1" si="97"/>
        <v>0</v>
      </c>
      <c r="CJ155" s="11" t="b">
        <f t="shared" ca="1" si="97"/>
        <v>0</v>
      </c>
      <c r="CK155" s="11" t="b">
        <f t="shared" ca="1" si="97"/>
        <v>0</v>
      </c>
      <c r="CL155" s="11" t="b">
        <f t="shared" ca="1" si="97"/>
        <v>0</v>
      </c>
      <c r="CM155" s="11" t="b">
        <f t="shared" ca="1" si="97"/>
        <v>0</v>
      </c>
      <c r="CN155" s="11" t="b">
        <f t="shared" ca="1" si="91"/>
        <v>0</v>
      </c>
      <c r="CO155" s="11" t="b">
        <f t="shared" ca="1" si="84"/>
        <v>0</v>
      </c>
      <c r="CP155" t="s">
        <v>1001</v>
      </c>
    </row>
    <row r="156" spans="1:94">
      <c r="A156" t="s">
        <v>1002</v>
      </c>
      <c r="B156" t="s">
        <v>1003</v>
      </c>
      <c r="C156" t="s">
        <v>802</v>
      </c>
      <c r="D156" t="s">
        <v>70</v>
      </c>
      <c r="E156" t="s">
        <v>82</v>
      </c>
      <c r="F156" t="s">
        <v>132</v>
      </c>
      <c r="G156" t="s">
        <v>72</v>
      </c>
      <c r="H156" t="s">
        <v>84</v>
      </c>
      <c r="I156" t="str">
        <f t="shared" si="78"/>
        <v>United States</v>
      </c>
      <c r="J156" t="s">
        <v>74</v>
      </c>
      <c r="K156" t="s">
        <v>60</v>
      </c>
      <c r="L156">
        <v>2</v>
      </c>
      <c r="M156">
        <v>3</v>
      </c>
      <c r="N156">
        <v>3</v>
      </c>
      <c r="O156">
        <v>2</v>
      </c>
      <c r="P156">
        <v>3</v>
      </c>
      <c r="Q156">
        <v>4</v>
      </c>
      <c r="R156">
        <v>4</v>
      </c>
      <c r="S156">
        <v>1</v>
      </c>
      <c r="T156">
        <v>3</v>
      </c>
      <c r="V156">
        <v>2</v>
      </c>
      <c r="W156">
        <v>1</v>
      </c>
      <c r="X156">
        <v>2</v>
      </c>
      <c r="Y156">
        <v>5</v>
      </c>
      <c r="Z156">
        <v>2</v>
      </c>
      <c r="AA156">
        <v>6</v>
      </c>
      <c r="AB156">
        <v>3</v>
      </c>
      <c r="AC156">
        <v>2</v>
      </c>
      <c r="AD156">
        <v>4</v>
      </c>
      <c r="AE156" s="48">
        <f t="shared" si="89"/>
        <v>3.125</v>
      </c>
      <c r="AF156" s="35">
        <v>4</v>
      </c>
      <c r="AG156">
        <v>2</v>
      </c>
      <c r="AH156">
        <v>6</v>
      </c>
      <c r="AI156">
        <v>2</v>
      </c>
      <c r="AJ156">
        <v>6</v>
      </c>
      <c r="AK156">
        <v>6</v>
      </c>
      <c r="AL156">
        <v>4</v>
      </c>
      <c r="AM156">
        <v>3</v>
      </c>
      <c r="AN156" s="48">
        <f t="shared" si="85"/>
        <v>4.125</v>
      </c>
      <c r="AO156">
        <v>1</v>
      </c>
      <c r="AP156">
        <v>1</v>
      </c>
      <c r="AQ156">
        <v>2</v>
      </c>
      <c r="AR156">
        <v>1</v>
      </c>
      <c r="AS156">
        <v>1</v>
      </c>
      <c r="AT156">
        <v>6</v>
      </c>
      <c r="AU156" s="48">
        <f t="shared" si="86"/>
        <v>1.2</v>
      </c>
      <c r="AV156">
        <v>6</v>
      </c>
      <c r="AW156">
        <f t="shared" si="79"/>
        <v>4.125</v>
      </c>
      <c r="AX156">
        <f t="shared" si="80"/>
        <v>1</v>
      </c>
      <c r="AY156">
        <f t="shared" si="98"/>
        <v>3.125</v>
      </c>
      <c r="AZ156">
        <f t="shared" si="81"/>
        <v>1</v>
      </c>
      <c r="BA156" t="s">
        <v>61</v>
      </c>
      <c r="BB156" t="s">
        <v>139</v>
      </c>
      <c r="BC156" t="s">
        <v>140</v>
      </c>
      <c r="BD156">
        <v>2</v>
      </c>
      <c r="BF156">
        <f t="shared" si="82"/>
        <v>2</v>
      </c>
      <c r="BG156">
        <v>1</v>
      </c>
      <c r="BH156">
        <v>2</v>
      </c>
      <c r="BI156">
        <f t="shared" si="95"/>
        <v>1</v>
      </c>
      <c r="BJ156" t="s">
        <v>181</v>
      </c>
      <c r="BK156" t="s">
        <v>65</v>
      </c>
      <c r="BL156" s="1">
        <v>3.4375E-3</v>
      </c>
      <c r="BM156" s="2"/>
      <c r="BN156" s="5" t="s">
        <v>1041</v>
      </c>
      <c r="BP156" s="11" t="b">
        <f t="shared" ca="1" si="96"/>
        <v>0</v>
      </c>
      <c r="BQ156" s="11" t="b">
        <f t="shared" ca="1" si="96"/>
        <v>0</v>
      </c>
      <c r="BR156" s="11" t="b">
        <f t="shared" ca="1" si="96"/>
        <v>0</v>
      </c>
      <c r="BS156" s="11" t="b">
        <f t="shared" ca="1" si="96"/>
        <v>0</v>
      </c>
      <c r="BT156" s="11" t="b">
        <f t="shared" ca="1" si="96"/>
        <v>0</v>
      </c>
      <c r="BU156" s="11" t="b">
        <f t="shared" ca="1" si="96"/>
        <v>0</v>
      </c>
      <c r="BX156" s="11" t="b">
        <f t="shared" ca="1" si="83"/>
        <v>0</v>
      </c>
      <c r="BY156" s="11" t="b">
        <f t="shared" si="90"/>
        <v>0</v>
      </c>
      <c r="BZ156" s="11" t="b">
        <f t="shared" ca="1" si="97"/>
        <v>0</v>
      </c>
      <c r="CA156" s="11" t="b">
        <f t="shared" ca="1" si="97"/>
        <v>0</v>
      </c>
      <c r="CB156" s="11" t="b">
        <f t="shared" ca="1" si="97"/>
        <v>0</v>
      </c>
      <c r="CC156" s="11" t="b">
        <f t="shared" ca="1" si="97"/>
        <v>0</v>
      </c>
      <c r="CD156" s="11" t="b">
        <f t="shared" ca="1" si="97"/>
        <v>0</v>
      </c>
      <c r="CE156" s="11" t="b">
        <f t="shared" ca="1" si="97"/>
        <v>0</v>
      </c>
      <c r="CF156" s="11" t="b">
        <f t="shared" ca="1" si="97"/>
        <v>0</v>
      </c>
      <c r="CG156" s="11" t="b">
        <f t="shared" ca="1" si="97"/>
        <v>0</v>
      </c>
      <c r="CH156" s="11" t="b">
        <f t="shared" ca="1" si="97"/>
        <v>0</v>
      </c>
      <c r="CI156" s="11" t="b">
        <f t="shared" ca="1" si="97"/>
        <v>0</v>
      </c>
      <c r="CJ156" s="11" t="b">
        <f t="shared" ca="1" si="97"/>
        <v>0</v>
      </c>
      <c r="CK156" s="11" t="b">
        <f t="shared" ca="1" si="97"/>
        <v>0</v>
      </c>
      <c r="CL156" s="11" t="b">
        <f t="shared" ca="1" si="97"/>
        <v>0</v>
      </c>
      <c r="CM156" s="11" t="b">
        <f t="shared" ca="1" si="97"/>
        <v>0</v>
      </c>
      <c r="CN156" s="11" t="b">
        <f t="shared" ca="1" si="91"/>
        <v>0</v>
      </c>
      <c r="CO156" s="11" t="b">
        <f t="shared" ca="1" si="84"/>
        <v>0</v>
      </c>
    </row>
    <row r="157" spans="1:94">
      <c r="A157" t="s">
        <v>68</v>
      </c>
      <c r="B157" t="s">
        <v>69</v>
      </c>
      <c r="C157" t="s">
        <v>53</v>
      </c>
      <c r="D157" t="s">
        <v>70</v>
      </c>
      <c r="E157" t="s">
        <v>71</v>
      </c>
      <c r="F157" t="s">
        <v>56</v>
      </c>
      <c r="G157" t="s">
        <v>72</v>
      </c>
      <c r="H157" t="s">
        <v>73</v>
      </c>
      <c r="I157" t="str">
        <f t="shared" si="78"/>
        <v>USA</v>
      </c>
      <c r="J157" t="s">
        <v>74</v>
      </c>
      <c r="K157" t="s">
        <v>60</v>
      </c>
      <c r="L157">
        <v>0</v>
      </c>
      <c r="M157">
        <v>1</v>
      </c>
      <c r="N157">
        <v>3</v>
      </c>
      <c r="O157">
        <v>0</v>
      </c>
      <c r="P157">
        <v>5</v>
      </c>
      <c r="Q157">
        <v>3</v>
      </c>
      <c r="R157">
        <v>1</v>
      </c>
      <c r="S157">
        <v>1</v>
      </c>
      <c r="T157">
        <v>3</v>
      </c>
      <c r="V157">
        <v>0</v>
      </c>
      <c r="W157">
        <v>5</v>
      </c>
      <c r="X157">
        <v>1</v>
      </c>
      <c r="Y157">
        <v>0</v>
      </c>
      <c r="Z157">
        <v>2</v>
      </c>
      <c r="AA157">
        <v>1</v>
      </c>
      <c r="AB157">
        <v>0</v>
      </c>
      <c r="AC157">
        <v>0</v>
      </c>
      <c r="AD157">
        <v>6</v>
      </c>
      <c r="AE157" s="48">
        <f t="shared" si="89"/>
        <v>1.875</v>
      </c>
      <c r="AF157" s="35">
        <v>1</v>
      </c>
      <c r="AG157">
        <v>4</v>
      </c>
      <c r="AH157">
        <v>4</v>
      </c>
      <c r="AI157">
        <v>5</v>
      </c>
      <c r="AJ157">
        <v>6</v>
      </c>
      <c r="AK157">
        <v>2</v>
      </c>
      <c r="AL157">
        <v>5</v>
      </c>
      <c r="AM157">
        <v>0</v>
      </c>
      <c r="AN157" s="48">
        <f t="shared" si="85"/>
        <v>3.375</v>
      </c>
      <c r="AO157">
        <v>5</v>
      </c>
      <c r="AP157">
        <v>5</v>
      </c>
      <c r="AQ157">
        <v>5</v>
      </c>
      <c r="AR157">
        <v>5</v>
      </c>
      <c r="AS157">
        <v>4</v>
      </c>
      <c r="AT157">
        <v>6</v>
      </c>
      <c r="AU157" s="48">
        <f t="shared" si="86"/>
        <v>4.8</v>
      </c>
      <c r="AV157">
        <v>0</v>
      </c>
      <c r="AW157">
        <f t="shared" si="79"/>
        <v>3.375</v>
      </c>
      <c r="AX157">
        <f t="shared" si="80"/>
        <v>1</v>
      </c>
      <c r="AY157">
        <f t="shared" si="98"/>
        <v>1.875</v>
      </c>
      <c r="AZ157">
        <f t="shared" si="81"/>
        <v>0</v>
      </c>
      <c r="BA157" t="s">
        <v>61</v>
      </c>
      <c r="BB157" t="s">
        <v>75</v>
      </c>
      <c r="BC157" t="s">
        <v>76</v>
      </c>
      <c r="BD157">
        <v>1</v>
      </c>
      <c r="BF157">
        <f t="shared" si="82"/>
        <v>1</v>
      </c>
      <c r="BG157">
        <v>1</v>
      </c>
      <c r="BH157">
        <v>3</v>
      </c>
      <c r="BI157">
        <v>1</v>
      </c>
      <c r="BJ157" t="s">
        <v>77</v>
      </c>
      <c r="BK157" t="s">
        <v>65</v>
      </c>
      <c r="BL157" s="1">
        <v>4.1319444444444442E-3</v>
      </c>
      <c r="BN157" s="5" t="s">
        <v>1041</v>
      </c>
      <c r="BP157" s="11" t="b">
        <f t="shared" ca="1" si="96"/>
        <v>0</v>
      </c>
      <c r="BQ157" s="11" t="b">
        <f t="shared" ca="1" si="96"/>
        <v>0</v>
      </c>
      <c r="BR157" s="11" t="b">
        <f t="shared" ca="1" si="96"/>
        <v>0</v>
      </c>
      <c r="BS157" s="11" t="b">
        <f t="shared" ca="1" si="96"/>
        <v>0</v>
      </c>
      <c r="BT157" s="11" t="b">
        <f t="shared" ca="1" si="96"/>
        <v>0</v>
      </c>
      <c r="BU157" s="11" t="b">
        <f t="shared" ca="1" si="96"/>
        <v>0</v>
      </c>
      <c r="BX157" s="11" t="b">
        <f t="shared" ca="1" si="83"/>
        <v>0</v>
      </c>
      <c r="BY157" s="11" t="b">
        <f t="shared" si="90"/>
        <v>0</v>
      </c>
      <c r="BZ157" s="11" t="b">
        <f t="shared" ca="1" si="97"/>
        <v>0</v>
      </c>
      <c r="CA157" s="11" t="b">
        <f t="shared" ca="1" si="97"/>
        <v>0</v>
      </c>
      <c r="CB157" s="11" t="b">
        <f t="shared" ca="1" si="97"/>
        <v>0</v>
      </c>
      <c r="CC157" s="11" t="b">
        <f t="shared" ca="1" si="97"/>
        <v>0</v>
      </c>
      <c r="CD157" s="11" t="b">
        <f t="shared" ca="1" si="97"/>
        <v>0</v>
      </c>
      <c r="CE157" s="11" t="b">
        <f t="shared" ca="1" si="97"/>
        <v>0</v>
      </c>
      <c r="CF157" s="11" t="b">
        <f t="shared" ca="1" si="97"/>
        <v>0</v>
      </c>
      <c r="CG157" s="11" t="b">
        <f t="shared" ca="1" si="97"/>
        <v>0</v>
      </c>
      <c r="CH157" s="11" t="b">
        <f t="shared" ca="1" si="97"/>
        <v>0</v>
      </c>
      <c r="CI157" s="11" t="b">
        <f t="shared" ca="1" si="97"/>
        <v>0</v>
      </c>
      <c r="CJ157" s="11" t="b">
        <f t="shared" ca="1" si="97"/>
        <v>0</v>
      </c>
      <c r="CK157" s="11" t="b">
        <f t="shared" ca="1" si="97"/>
        <v>0</v>
      </c>
      <c r="CL157" s="11" t="b">
        <f t="shared" ca="1" si="97"/>
        <v>0</v>
      </c>
      <c r="CM157" s="11" t="b">
        <f t="shared" ca="1" si="97"/>
        <v>0</v>
      </c>
      <c r="CN157" s="11" t="b">
        <f t="shared" ca="1" si="91"/>
        <v>0</v>
      </c>
      <c r="CO157" s="11" t="b">
        <f t="shared" ca="1" si="84"/>
        <v>0</v>
      </c>
      <c r="CP157" t="s">
        <v>78</v>
      </c>
    </row>
    <row r="158" spans="1:94">
      <c r="A158" t="s">
        <v>79</v>
      </c>
      <c r="B158" t="s">
        <v>80</v>
      </c>
      <c r="C158" t="s">
        <v>53</v>
      </c>
      <c r="D158" t="s">
        <v>81</v>
      </c>
      <c r="E158" t="s">
        <v>82</v>
      </c>
      <c r="F158" t="s">
        <v>83</v>
      </c>
      <c r="G158" t="s">
        <v>72</v>
      </c>
      <c r="H158" t="s">
        <v>84</v>
      </c>
      <c r="I158" t="str">
        <f t="shared" si="78"/>
        <v>United States</v>
      </c>
      <c r="J158" t="s">
        <v>74</v>
      </c>
      <c r="K158" t="s">
        <v>85</v>
      </c>
      <c r="L158">
        <v>3</v>
      </c>
      <c r="M158">
        <v>2</v>
      </c>
      <c r="N158">
        <v>2</v>
      </c>
      <c r="O158">
        <v>2</v>
      </c>
      <c r="P158">
        <v>3</v>
      </c>
      <c r="Q158">
        <v>4</v>
      </c>
      <c r="R158">
        <v>2</v>
      </c>
      <c r="S158">
        <v>1</v>
      </c>
      <c r="T158">
        <v>3</v>
      </c>
      <c r="V158">
        <v>6</v>
      </c>
      <c r="W158">
        <v>6</v>
      </c>
      <c r="X158">
        <v>6</v>
      </c>
      <c r="Y158">
        <v>6</v>
      </c>
      <c r="Z158">
        <v>6</v>
      </c>
      <c r="AA158">
        <v>6</v>
      </c>
      <c r="AB158">
        <v>3</v>
      </c>
      <c r="AC158">
        <v>1</v>
      </c>
      <c r="AD158">
        <v>5</v>
      </c>
      <c r="AE158" s="48">
        <f t="shared" si="89"/>
        <v>5.5</v>
      </c>
      <c r="AF158" s="35">
        <v>6</v>
      </c>
      <c r="AG158">
        <v>3</v>
      </c>
      <c r="AH158">
        <v>6</v>
      </c>
      <c r="AI158">
        <v>5</v>
      </c>
      <c r="AJ158">
        <v>6</v>
      </c>
      <c r="AK158">
        <v>6</v>
      </c>
      <c r="AL158">
        <v>6</v>
      </c>
      <c r="AM158">
        <v>0</v>
      </c>
      <c r="AN158" s="48">
        <f t="shared" si="85"/>
        <v>4.75</v>
      </c>
      <c r="AO158">
        <v>6</v>
      </c>
      <c r="AP158">
        <v>6</v>
      </c>
      <c r="AQ158">
        <v>6</v>
      </c>
      <c r="AR158">
        <v>6</v>
      </c>
      <c r="AS158">
        <v>6</v>
      </c>
      <c r="AT158">
        <v>6</v>
      </c>
      <c r="AU158" s="48">
        <f t="shared" si="86"/>
        <v>6</v>
      </c>
      <c r="AV158">
        <v>0</v>
      </c>
      <c r="AW158">
        <f t="shared" si="79"/>
        <v>4.75</v>
      </c>
      <c r="AX158">
        <f t="shared" si="80"/>
        <v>1</v>
      </c>
      <c r="AY158">
        <f t="shared" si="98"/>
        <v>5.5</v>
      </c>
      <c r="AZ158">
        <f t="shared" si="81"/>
        <v>1</v>
      </c>
      <c r="BA158" t="s">
        <v>86</v>
      </c>
      <c r="BB158" t="s">
        <v>87</v>
      </c>
      <c r="BC158" t="s">
        <v>88</v>
      </c>
      <c r="BD158">
        <v>2</v>
      </c>
      <c r="BF158">
        <f t="shared" si="82"/>
        <v>2</v>
      </c>
      <c r="BG158">
        <v>1</v>
      </c>
      <c r="BH158">
        <v>3</v>
      </c>
      <c r="BI158">
        <v>1</v>
      </c>
      <c r="BJ158" t="s">
        <v>89</v>
      </c>
      <c r="BK158" t="s">
        <v>90</v>
      </c>
      <c r="BL158" s="1">
        <v>2.3726851851851851E-3</v>
      </c>
      <c r="BM158" t="s">
        <v>91</v>
      </c>
      <c r="BN158" s="5" t="s">
        <v>736</v>
      </c>
      <c r="BO158" s="5" t="s">
        <v>1148</v>
      </c>
      <c r="BP158" s="11" t="b">
        <f t="shared" ca="1" si="96"/>
        <v>0</v>
      </c>
      <c r="BQ158" s="11" t="b">
        <f t="shared" ca="1" si="96"/>
        <v>0</v>
      </c>
      <c r="BR158" s="11" t="b">
        <f t="shared" ca="1" si="96"/>
        <v>0</v>
      </c>
      <c r="BS158" s="11" t="b">
        <f t="shared" ca="1" si="96"/>
        <v>0</v>
      </c>
      <c r="BT158" s="11" t="b">
        <f t="shared" ca="1" si="96"/>
        <v>1</v>
      </c>
      <c r="BU158" s="11" t="b">
        <f t="shared" ca="1" si="96"/>
        <v>0</v>
      </c>
      <c r="BX158" s="11" t="b">
        <f t="shared" ca="1" si="83"/>
        <v>0</v>
      </c>
      <c r="BY158" s="11" t="b">
        <f t="shared" si="90"/>
        <v>0</v>
      </c>
      <c r="BZ158" s="11" t="b">
        <f t="shared" ca="1" si="97"/>
        <v>0</v>
      </c>
      <c r="CA158" s="11" t="b">
        <f t="shared" ca="1" si="97"/>
        <v>0</v>
      </c>
      <c r="CB158" s="11" t="b">
        <f t="shared" ca="1" si="97"/>
        <v>0</v>
      </c>
      <c r="CC158" s="11" t="b">
        <f t="shared" ca="1" si="97"/>
        <v>0</v>
      </c>
      <c r="CD158" s="11" t="b">
        <f t="shared" ca="1" si="97"/>
        <v>0</v>
      </c>
      <c r="CE158" s="11" t="b">
        <f t="shared" ca="1" si="97"/>
        <v>0</v>
      </c>
      <c r="CF158" s="11" t="b">
        <f t="shared" ca="1" si="97"/>
        <v>0</v>
      </c>
      <c r="CG158" s="11" t="b">
        <f t="shared" ca="1" si="97"/>
        <v>0</v>
      </c>
      <c r="CH158" s="11" t="b">
        <f t="shared" ca="1" si="97"/>
        <v>0</v>
      </c>
      <c r="CI158" s="11" t="b">
        <f t="shared" ca="1" si="97"/>
        <v>0</v>
      </c>
      <c r="CJ158" s="11" t="b">
        <f t="shared" ca="1" si="97"/>
        <v>0</v>
      </c>
      <c r="CK158" s="11" t="b">
        <f t="shared" ca="1" si="97"/>
        <v>0</v>
      </c>
      <c r="CL158" s="11" t="b">
        <f t="shared" ca="1" si="97"/>
        <v>0</v>
      </c>
      <c r="CM158" s="11" t="b">
        <f t="shared" ca="1" si="97"/>
        <v>0</v>
      </c>
      <c r="CN158" s="11" t="b">
        <f t="shared" ca="1" si="91"/>
        <v>0</v>
      </c>
      <c r="CO158" s="11" t="b">
        <f t="shared" ca="1" si="84"/>
        <v>0</v>
      </c>
      <c r="CP158" t="s">
        <v>92</v>
      </c>
    </row>
    <row r="159" spans="1:94">
      <c r="A159" t="s">
        <v>93</v>
      </c>
      <c r="B159" t="s">
        <v>94</v>
      </c>
      <c r="C159" t="s">
        <v>53</v>
      </c>
      <c r="D159" t="s">
        <v>70</v>
      </c>
      <c r="E159" t="s">
        <v>95</v>
      </c>
      <c r="F159" t="s">
        <v>56</v>
      </c>
      <c r="G159" t="s">
        <v>96</v>
      </c>
      <c r="H159" t="s">
        <v>97</v>
      </c>
      <c r="I159" t="str">
        <f t="shared" si="78"/>
        <v>uk</v>
      </c>
      <c r="J159" t="s">
        <v>74</v>
      </c>
      <c r="K159" t="s">
        <v>98</v>
      </c>
      <c r="L159">
        <v>4</v>
      </c>
      <c r="M159">
        <v>4</v>
      </c>
      <c r="N159">
        <v>4</v>
      </c>
      <c r="O159">
        <v>2</v>
      </c>
      <c r="P159">
        <v>5</v>
      </c>
      <c r="Q159">
        <v>5</v>
      </c>
      <c r="R159">
        <v>5</v>
      </c>
      <c r="S159">
        <v>1</v>
      </c>
      <c r="T159">
        <v>2</v>
      </c>
      <c r="V159">
        <v>2</v>
      </c>
      <c r="W159">
        <v>5</v>
      </c>
      <c r="X159">
        <v>2</v>
      </c>
      <c r="Y159">
        <v>3</v>
      </c>
      <c r="Z159">
        <v>0</v>
      </c>
      <c r="AA159">
        <v>3</v>
      </c>
      <c r="AB159">
        <v>1</v>
      </c>
      <c r="AC159">
        <v>6</v>
      </c>
      <c r="AD159">
        <v>0</v>
      </c>
      <c r="AE159" s="48">
        <f t="shared" si="89"/>
        <v>2</v>
      </c>
      <c r="AF159" s="35">
        <v>2</v>
      </c>
      <c r="AG159">
        <v>2</v>
      </c>
      <c r="AH159">
        <v>0</v>
      </c>
      <c r="AI159">
        <v>0</v>
      </c>
      <c r="AJ159">
        <v>5</v>
      </c>
      <c r="AK159">
        <v>1</v>
      </c>
      <c r="AL159">
        <v>1</v>
      </c>
      <c r="AM159">
        <v>0</v>
      </c>
      <c r="AN159" s="48">
        <f t="shared" si="85"/>
        <v>1.375</v>
      </c>
      <c r="AO159">
        <v>0</v>
      </c>
      <c r="AP159">
        <v>1</v>
      </c>
      <c r="AQ159">
        <v>0</v>
      </c>
      <c r="AR159">
        <v>0</v>
      </c>
      <c r="AS159">
        <v>0</v>
      </c>
      <c r="AT159">
        <v>6</v>
      </c>
      <c r="AU159" s="48">
        <f t="shared" si="86"/>
        <v>0.2</v>
      </c>
      <c r="AV159">
        <v>0</v>
      </c>
      <c r="AW159">
        <f t="shared" si="79"/>
        <v>1.375</v>
      </c>
      <c r="AX159">
        <f t="shared" si="80"/>
        <v>0</v>
      </c>
      <c r="AY159">
        <f t="shared" si="98"/>
        <v>2</v>
      </c>
      <c r="AZ159">
        <f t="shared" si="81"/>
        <v>0</v>
      </c>
      <c r="BA159" t="s">
        <v>86</v>
      </c>
      <c r="BB159" t="s">
        <v>75</v>
      </c>
      <c r="BC159" t="s">
        <v>99</v>
      </c>
      <c r="BD159">
        <v>3</v>
      </c>
      <c r="BF159">
        <f t="shared" si="82"/>
        <v>3</v>
      </c>
      <c r="BG159">
        <v>1</v>
      </c>
      <c r="BH159">
        <v>5</v>
      </c>
      <c r="BI159">
        <v>1</v>
      </c>
      <c r="BJ159" t="s">
        <v>100</v>
      </c>
      <c r="BK159" t="s">
        <v>90</v>
      </c>
      <c r="BL159" s="1">
        <v>2.9745370370370373E-3</v>
      </c>
      <c r="BN159" s="5" t="s">
        <v>1041</v>
      </c>
      <c r="BP159" s="11" t="b">
        <f t="shared" ca="1" si="96"/>
        <v>0</v>
      </c>
      <c r="BQ159" s="11" t="b">
        <f t="shared" ca="1" si="96"/>
        <v>0</v>
      </c>
      <c r="BR159" s="11" t="b">
        <f t="shared" ca="1" si="96"/>
        <v>0</v>
      </c>
      <c r="BS159" s="11" t="b">
        <f t="shared" ca="1" si="96"/>
        <v>0</v>
      </c>
      <c r="BT159" s="11" t="b">
        <f t="shared" ca="1" si="96"/>
        <v>0</v>
      </c>
      <c r="BU159" s="11" t="b">
        <f t="shared" ca="1" si="96"/>
        <v>0</v>
      </c>
      <c r="BX159" s="11" t="b">
        <f t="shared" ca="1" si="83"/>
        <v>0</v>
      </c>
      <c r="BY159" s="11" t="b">
        <f t="shared" si="90"/>
        <v>0</v>
      </c>
      <c r="BZ159" s="11" t="b">
        <f t="shared" ca="1" si="97"/>
        <v>0</v>
      </c>
      <c r="CA159" s="11" t="b">
        <f t="shared" ca="1" si="97"/>
        <v>0</v>
      </c>
      <c r="CB159" s="11" t="b">
        <f t="shared" ca="1" si="97"/>
        <v>0</v>
      </c>
      <c r="CC159" s="11" t="b">
        <f t="shared" ca="1" si="97"/>
        <v>0</v>
      </c>
      <c r="CD159" s="11" t="b">
        <f t="shared" ca="1" si="97"/>
        <v>0</v>
      </c>
      <c r="CE159" s="11" t="b">
        <f t="shared" ca="1" si="97"/>
        <v>0</v>
      </c>
      <c r="CF159" s="11" t="b">
        <f t="shared" ca="1" si="97"/>
        <v>0</v>
      </c>
      <c r="CG159" s="11" t="b">
        <f t="shared" ca="1" si="97"/>
        <v>0</v>
      </c>
      <c r="CH159" s="11" t="b">
        <f t="shared" ca="1" si="97"/>
        <v>0</v>
      </c>
      <c r="CI159" s="11" t="b">
        <f t="shared" ca="1" si="97"/>
        <v>0</v>
      </c>
      <c r="CJ159" s="11" t="b">
        <f t="shared" ca="1" si="97"/>
        <v>0</v>
      </c>
      <c r="CK159" s="11" t="b">
        <f t="shared" ca="1" si="97"/>
        <v>0</v>
      </c>
      <c r="CL159" s="11" t="b">
        <f t="shared" ca="1" si="97"/>
        <v>0</v>
      </c>
      <c r="CM159" s="11" t="b">
        <f t="shared" ca="1" si="97"/>
        <v>0</v>
      </c>
      <c r="CN159" s="11" t="b">
        <f t="shared" ca="1" si="91"/>
        <v>0</v>
      </c>
      <c r="CO159" s="11" t="b">
        <f t="shared" ca="1" si="84"/>
        <v>0</v>
      </c>
    </row>
    <row r="160" spans="1:94">
      <c r="A160" t="s">
        <v>101</v>
      </c>
      <c r="B160" t="s">
        <v>102</v>
      </c>
      <c r="C160" t="s">
        <v>53</v>
      </c>
      <c r="D160" t="s">
        <v>70</v>
      </c>
      <c r="E160" t="s">
        <v>71</v>
      </c>
      <c r="F160" t="s">
        <v>56</v>
      </c>
      <c r="G160" t="s">
        <v>72</v>
      </c>
      <c r="H160" t="s">
        <v>73</v>
      </c>
      <c r="I160" t="str">
        <f t="shared" si="78"/>
        <v>USA</v>
      </c>
      <c r="J160" t="s">
        <v>59</v>
      </c>
      <c r="K160" t="s">
        <v>103</v>
      </c>
      <c r="L160">
        <v>2</v>
      </c>
      <c r="M160">
        <v>3</v>
      </c>
      <c r="N160">
        <v>6</v>
      </c>
      <c r="O160">
        <v>2</v>
      </c>
      <c r="P160">
        <v>1</v>
      </c>
      <c r="Q160">
        <v>2</v>
      </c>
      <c r="R160">
        <v>3</v>
      </c>
      <c r="S160">
        <v>1</v>
      </c>
      <c r="T160">
        <v>3</v>
      </c>
      <c r="V160">
        <v>6</v>
      </c>
      <c r="W160">
        <v>6</v>
      </c>
      <c r="X160">
        <v>5</v>
      </c>
      <c r="Y160">
        <v>6</v>
      </c>
      <c r="Z160">
        <v>6</v>
      </c>
      <c r="AA160">
        <v>6</v>
      </c>
      <c r="AB160">
        <v>5</v>
      </c>
      <c r="AC160">
        <v>0</v>
      </c>
      <c r="AD160">
        <v>6</v>
      </c>
      <c r="AE160" s="48">
        <f t="shared" si="89"/>
        <v>5.75</v>
      </c>
      <c r="AF160" s="35">
        <v>5</v>
      </c>
      <c r="AG160">
        <v>4</v>
      </c>
      <c r="AH160">
        <v>6</v>
      </c>
      <c r="AI160">
        <v>3</v>
      </c>
      <c r="AJ160">
        <v>5</v>
      </c>
      <c r="AK160">
        <v>6</v>
      </c>
      <c r="AL160">
        <v>6</v>
      </c>
      <c r="AM160">
        <v>3</v>
      </c>
      <c r="AN160" s="48">
        <f t="shared" si="85"/>
        <v>4.75</v>
      </c>
      <c r="AO160">
        <v>4</v>
      </c>
      <c r="AP160">
        <v>4</v>
      </c>
      <c r="AQ160">
        <v>5</v>
      </c>
      <c r="AR160">
        <v>5</v>
      </c>
      <c r="AS160">
        <v>5</v>
      </c>
      <c r="AT160">
        <v>6</v>
      </c>
      <c r="AU160" s="48">
        <f t="shared" si="86"/>
        <v>4.5999999999999996</v>
      </c>
      <c r="AV160">
        <v>2</v>
      </c>
      <c r="AW160">
        <f t="shared" si="79"/>
        <v>4.75</v>
      </c>
      <c r="AX160">
        <f t="shared" si="80"/>
        <v>1</v>
      </c>
      <c r="AY160">
        <f t="shared" si="98"/>
        <v>5.75</v>
      </c>
      <c r="AZ160">
        <f t="shared" si="81"/>
        <v>1</v>
      </c>
      <c r="BA160" t="s">
        <v>86</v>
      </c>
      <c r="BB160" t="s">
        <v>104</v>
      </c>
      <c r="BC160" t="s">
        <v>105</v>
      </c>
      <c r="BD160">
        <v>2</v>
      </c>
      <c r="BF160">
        <f t="shared" si="82"/>
        <v>2</v>
      </c>
      <c r="BG160">
        <v>1</v>
      </c>
      <c r="BH160">
        <v>2</v>
      </c>
      <c r="BI160">
        <v>1</v>
      </c>
      <c r="BJ160" t="s">
        <v>106</v>
      </c>
      <c r="BK160" t="s">
        <v>90</v>
      </c>
      <c r="BL160" s="1">
        <v>1.9675925925925928E-3</v>
      </c>
      <c r="BN160" s="5" t="s">
        <v>1041</v>
      </c>
      <c r="BP160" s="11" t="b">
        <f t="shared" ca="1" si="96"/>
        <v>0</v>
      </c>
      <c r="BQ160" s="11" t="b">
        <f t="shared" ca="1" si="96"/>
        <v>0</v>
      </c>
      <c r="BR160" s="11" t="b">
        <f t="shared" ca="1" si="96"/>
        <v>0</v>
      </c>
      <c r="BS160" s="11" t="b">
        <f t="shared" ca="1" si="96"/>
        <v>0</v>
      </c>
      <c r="BT160" s="11" t="b">
        <f t="shared" ca="1" si="96"/>
        <v>0</v>
      </c>
      <c r="BU160" s="11" t="b">
        <f t="shared" ca="1" si="96"/>
        <v>0</v>
      </c>
      <c r="BX160" s="11" t="b">
        <f t="shared" ca="1" si="83"/>
        <v>0</v>
      </c>
      <c r="BY160" s="11" t="b">
        <f t="shared" si="90"/>
        <v>0</v>
      </c>
      <c r="BZ160" s="11" t="b">
        <f t="shared" ca="1" si="97"/>
        <v>0</v>
      </c>
      <c r="CA160" s="11" t="b">
        <f t="shared" ca="1" si="97"/>
        <v>0</v>
      </c>
      <c r="CB160" s="11" t="b">
        <f t="shared" ca="1" si="97"/>
        <v>0</v>
      </c>
      <c r="CC160" s="11" t="b">
        <f t="shared" ca="1" si="97"/>
        <v>0</v>
      </c>
      <c r="CD160" s="11" t="b">
        <f t="shared" ca="1" si="97"/>
        <v>0</v>
      </c>
      <c r="CE160" s="11" t="b">
        <f t="shared" ca="1" si="97"/>
        <v>0</v>
      </c>
      <c r="CF160" s="11" t="b">
        <f t="shared" ca="1" si="97"/>
        <v>0</v>
      </c>
      <c r="CG160" s="11" t="b">
        <f t="shared" ca="1" si="97"/>
        <v>0</v>
      </c>
      <c r="CH160" s="11" t="b">
        <f t="shared" ca="1" si="97"/>
        <v>0</v>
      </c>
      <c r="CI160" s="11" t="b">
        <f t="shared" ca="1" si="97"/>
        <v>0</v>
      </c>
      <c r="CJ160" s="11" t="b">
        <f t="shared" ca="1" si="97"/>
        <v>0</v>
      </c>
      <c r="CK160" s="11" t="b">
        <f t="shared" ca="1" si="97"/>
        <v>0</v>
      </c>
      <c r="CL160" s="11" t="b">
        <f t="shared" ca="1" si="97"/>
        <v>0</v>
      </c>
      <c r="CM160" s="11" t="b">
        <f t="shared" ca="1" si="97"/>
        <v>0</v>
      </c>
      <c r="CN160" s="11" t="b">
        <f t="shared" ca="1" si="91"/>
        <v>0</v>
      </c>
      <c r="CO160" s="11" t="b">
        <f t="shared" ca="1" si="84"/>
        <v>0</v>
      </c>
    </row>
    <row r="161" spans="1:94">
      <c r="A161" t="s">
        <v>107</v>
      </c>
      <c r="B161" t="s">
        <v>108</v>
      </c>
      <c r="C161" t="s">
        <v>53</v>
      </c>
      <c r="D161" t="s">
        <v>70</v>
      </c>
      <c r="E161" t="s">
        <v>71</v>
      </c>
      <c r="F161" t="s">
        <v>56</v>
      </c>
      <c r="G161" t="s">
        <v>72</v>
      </c>
      <c r="H161" t="s">
        <v>109</v>
      </c>
      <c r="I161" t="str">
        <f t="shared" ref="I161:I177" si="99">H161</f>
        <v>UK</v>
      </c>
      <c r="J161" t="s">
        <v>59</v>
      </c>
      <c r="K161" t="s">
        <v>98</v>
      </c>
      <c r="L161">
        <v>4</v>
      </c>
      <c r="M161">
        <v>4</v>
      </c>
      <c r="N161">
        <v>3</v>
      </c>
      <c r="O161">
        <v>2</v>
      </c>
      <c r="P161">
        <v>3</v>
      </c>
      <c r="Q161">
        <v>4</v>
      </c>
      <c r="R161">
        <v>4</v>
      </c>
      <c r="S161">
        <v>1</v>
      </c>
      <c r="T161">
        <v>2</v>
      </c>
      <c r="V161">
        <v>5</v>
      </c>
      <c r="W161">
        <v>4</v>
      </c>
      <c r="X161">
        <v>4</v>
      </c>
      <c r="Y161">
        <v>4</v>
      </c>
      <c r="Z161">
        <v>4</v>
      </c>
      <c r="AA161">
        <v>5</v>
      </c>
      <c r="AB161">
        <v>4</v>
      </c>
      <c r="AC161">
        <v>1</v>
      </c>
      <c r="AD161">
        <v>5</v>
      </c>
      <c r="AE161" s="48">
        <f t="shared" si="89"/>
        <v>4.375</v>
      </c>
      <c r="AF161" s="35">
        <v>4</v>
      </c>
      <c r="AG161">
        <v>6</v>
      </c>
      <c r="AH161">
        <v>5</v>
      </c>
      <c r="AI161">
        <v>5</v>
      </c>
      <c r="AJ161">
        <v>6</v>
      </c>
      <c r="AK161">
        <v>5</v>
      </c>
      <c r="AL161">
        <v>5</v>
      </c>
      <c r="AM161">
        <v>3</v>
      </c>
      <c r="AN161" s="48">
        <f t="shared" si="85"/>
        <v>4.875</v>
      </c>
      <c r="AO161">
        <v>3</v>
      </c>
      <c r="AP161">
        <v>3</v>
      </c>
      <c r="AQ161">
        <v>4</v>
      </c>
      <c r="AR161">
        <v>4</v>
      </c>
      <c r="AS161">
        <v>4</v>
      </c>
      <c r="AT161">
        <v>6</v>
      </c>
      <c r="AU161" s="48">
        <f t="shared" si="86"/>
        <v>3.6</v>
      </c>
      <c r="AV161">
        <v>1</v>
      </c>
      <c r="AW161">
        <f t="shared" ref="AW161:AW177" si="100">AVERAGE(AF161,AG161,AH161,AI161,AJ161,AK161,AL161,AM161)</f>
        <v>4.875</v>
      </c>
      <c r="AX161">
        <f t="shared" ref="AX161:AX177" si="101">IF(AW161&gt;3,1,0)</f>
        <v>1</v>
      </c>
      <c r="AY161">
        <f t="shared" si="98"/>
        <v>4.375</v>
      </c>
      <c r="AZ161">
        <f t="shared" ref="AZ161:AZ177" si="102">IF(AY161&gt;3, 1, 0)</f>
        <v>1</v>
      </c>
      <c r="BA161" t="s">
        <v>61</v>
      </c>
      <c r="BB161" t="s">
        <v>110</v>
      </c>
      <c r="BC161" t="s">
        <v>111</v>
      </c>
      <c r="BD161">
        <v>1</v>
      </c>
      <c r="BF161">
        <f t="shared" ref="BF161:BF177" si="103">IF(BE161="",BD161,BE161)</f>
        <v>1</v>
      </c>
      <c r="BG161">
        <v>1</v>
      </c>
      <c r="BH161">
        <v>2</v>
      </c>
      <c r="BI161">
        <v>1</v>
      </c>
      <c r="BJ161" t="s">
        <v>64</v>
      </c>
      <c r="BK161" t="s">
        <v>65</v>
      </c>
      <c r="BL161" s="1">
        <v>3.3449074074074071E-3</v>
      </c>
      <c r="BM161" t="s">
        <v>112</v>
      </c>
      <c r="BN161" s="5" t="s">
        <v>1042</v>
      </c>
      <c r="BP161" s="11" t="b">
        <f t="shared" ref="BP161:BU170" ca="1" si="104">ISNUMBER(SEARCH(BP$2,$BO161))</f>
        <v>0</v>
      </c>
      <c r="BQ161" s="11" t="b">
        <f t="shared" ca="1" si="104"/>
        <v>0</v>
      </c>
      <c r="BR161" s="11" t="b">
        <f t="shared" ca="1" si="104"/>
        <v>0</v>
      </c>
      <c r="BS161" s="11" t="b">
        <f t="shared" ca="1" si="104"/>
        <v>0</v>
      </c>
      <c r="BT161" s="11" t="b">
        <f t="shared" ca="1" si="104"/>
        <v>0</v>
      </c>
      <c r="BU161" s="11" t="b">
        <f t="shared" ca="1" si="104"/>
        <v>0</v>
      </c>
      <c r="BV161" s="5" t="s">
        <v>1045</v>
      </c>
      <c r="BW161" s="5" t="s">
        <v>1073</v>
      </c>
      <c r="BX161" s="11" t="b">
        <f t="shared" ref="BX161:BX177" ca="1" si="105">ISNUMBER(SEARCH($BX$2,BV161))</f>
        <v>0</v>
      </c>
      <c r="BY161" s="11" t="b">
        <f t="shared" si="90"/>
        <v>0</v>
      </c>
      <c r="BZ161" s="11" t="b">
        <f t="shared" ref="BZ161:CM170" ca="1" si="106">ISNUMBER(SEARCH(BZ$2,$BV161))</f>
        <v>0</v>
      </c>
      <c r="CA161" s="11" t="b">
        <f t="shared" ca="1" si="106"/>
        <v>1</v>
      </c>
      <c r="CB161" s="11" t="b">
        <f t="shared" ca="1" si="106"/>
        <v>0</v>
      </c>
      <c r="CC161" s="11" t="b">
        <f t="shared" ca="1" si="106"/>
        <v>0</v>
      </c>
      <c r="CD161" s="11" t="b">
        <f t="shared" ca="1" si="106"/>
        <v>0</v>
      </c>
      <c r="CE161" s="11" t="b">
        <f t="shared" ca="1" si="106"/>
        <v>0</v>
      </c>
      <c r="CF161" s="11" t="b">
        <f t="shared" ca="1" si="106"/>
        <v>0</v>
      </c>
      <c r="CG161" s="11" t="b">
        <f t="shared" ca="1" si="106"/>
        <v>0</v>
      </c>
      <c r="CH161" s="11" t="b">
        <f t="shared" ca="1" si="106"/>
        <v>0</v>
      </c>
      <c r="CI161" s="11" t="b">
        <f t="shared" ca="1" si="106"/>
        <v>0</v>
      </c>
      <c r="CJ161" s="11" t="b">
        <f t="shared" ca="1" si="106"/>
        <v>1</v>
      </c>
      <c r="CK161" s="11" t="b">
        <f t="shared" ca="1" si="106"/>
        <v>0</v>
      </c>
      <c r="CL161" s="11" t="b">
        <f t="shared" ca="1" si="106"/>
        <v>0</v>
      </c>
      <c r="CM161" s="11" t="b">
        <f t="shared" ca="1" si="106"/>
        <v>0</v>
      </c>
      <c r="CN161" s="11" t="b">
        <f t="shared" ca="1" si="91"/>
        <v>1</v>
      </c>
      <c r="CO161" s="11" t="b">
        <f t="shared" ref="CO161:CO177" ca="1" si="107">ISNUMBER(SEARCH($CO$2,$BW161))</f>
        <v>0</v>
      </c>
      <c r="CP161" t="s">
        <v>113</v>
      </c>
    </row>
    <row r="162" spans="1:94">
      <c r="A162" t="s">
        <v>122</v>
      </c>
      <c r="B162" t="s">
        <v>123</v>
      </c>
      <c r="C162" t="s">
        <v>53</v>
      </c>
      <c r="D162" t="s">
        <v>81</v>
      </c>
      <c r="E162" t="s">
        <v>55</v>
      </c>
      <c r="F162" t="s">
        <v>56</v>
      </c>
      <c r="G162" t="s">
        <v>124</v>
      </c>
      <c r="H162" t="s">
        <v>125</v>
      </c>
      <c r="I162" t="str">
        <f t="shared" si="99"/>
        <v>United Kingdom</v>
      </c>
      <c r="J162" t="s">
        <v>74</v>
      </c>
      <c r="K162" t="s">
        <v>98</v>
      </c>
      <c r="L162">
        <v>4</v>
      </c>
      <c r="M162">
        <v>4</v>
      </c>
      <c r="N162">
        <v>3</v>
      </c>
      <c r="O162">
        <v>4</v>
      </c>
      <c r="P162">
        <v>6</v>
      </c>
      <c r="Q162">
        <v>4</v>
      </c>
      <c r="R162">
        <v>3</v>
      </c>
      <c r="S162">
        <v>1</v>
      </c>
      <c r="T162">
        <v>2</v>
      </c>
      <c r="V162">
        <v>1</v>
      </c>
      <c r="W162">
        <v>6</v>
      </c>
      <c r="X162">
        <v>1</v>
      </c>
      <c r="Y162">
        <v>2</v>
      </c>
      <c r="Z162">
        <v>2</v>
      </c>
      <c r="AA162">
        <v>2</v>
      </c>
      <c r="AB162">
        <v>0</v>
      </c>
      <c r="AC162">
        <v>6</v>
      </c>
      <c r="AD162">
        <v>0</v>
      </c>
      <c r="AE162" s="48">
        <f t="shared" si="89"/>
        <v>1.75</v>
      </c>
      <c r="AF162" s="35">
        <v>2</v>
      </c>
      <c r="AG162">
        <v>6</v>
      </c>
      <c r="AH162">
        <v>0</v>
      </c>
      <c r="AI162">
        <v>1</v>
      </c>
      <c r="AJ162">
        <v>3</v>
      </c>
      <c r="AK162">
        <v>1</v>
      </c>
      <c r="AL162">
        <v>0</v>
      </c>
      <c r="AM162">
        <v>0</v>
      </c>
      <c r="AN162" s="48">
        <f t="shared" si="85"/>
        <v>1.625</v>
      </c>
      <c r="AO162">
        <v>1</v>
      </c>
      <c r="AP162">
        <v>1</v>
      </c>
      <c r="AQ162">
        <v>1</v>
      </c>
      <c r="AR162">
        <v>1</v>
      </c>
      <c r="AS162">
        <v>1</v>
      </c>
      <c r="AT162">
        <v>6</v>
      </c>
      <c r="AU162" s="48">
        <f t="shared" si="86"/>
        <v>1</v>
      </c>
      <c r="AV162">
        <v>1</v>
      </c>
      <c r="AW162">
        <f t="shared" si="100"/>
        <v>1.625</v>
      </c>
      <c r="AX162">
        <f t="shared" si="101"/>
        <v>0</v>
      </c>
      <c r="AY162">
        <f t="shared" si="98"/>
        <v>1.75</v>
      </c>
      <c r="AZ162">
        <f t="shared" si="102"/>
        <v>0</v>
      </c>
      <c r="BA162" t="s">
        <v>61</v>
      </c>
      <c r="BB162" t="s">
        <v>126</v>
      </c>
      <c r="BC162" t="s">
        <v>127</v>
      </c>
      <c r="BD162">
        <v>1</v>
      </c>
      <c r="BF162">
        <f t="shared" si="103"/>
        <v>1</v>
      </c>
      <c r="BG162">
        <v>1</v>
      </c>
      <c r="BH162">
        <v>3</v>
      </c>
      <c r="BI162">
        <v>1</v>
      </c>
      <c r="BJ162" t="s">
        <v>128</v>
      </c>
      <c r="BK162" t="s">
        <v>65</v>
      </c>
      <c r="BL162" s="1">
        <v>5.0694444444444441E-3</v>
      </c>
      <c r="BM162" t="s">
        <v>129</v>
      </c>
      <c r="BN162" s="5" t="s">
        <v>1042</v>
      </c>
      <c r="BP162" s="11" t="b">
        <f t="shared" ca="1" si="104"/>
        <v>0</v>
      </c>
      <c r="BQ162" s="11" t="b">
        <f t="shared" ca="1" si="104"/>
        <v>0</v>
      </c>
      <c r="BR162" s="11" t="b">
        <f t="shared" ca="1" si="104"/>
        <v>0</v>
      </c>
      <c r="BS162" s="11" t="b">
        <f t="shared" ca="1" si="104"/>
        <v>0</v>
      </c>
      <c r="BT162" s="11" t="b">
        <f t="shared" ca="1" si="104"/>
        <v>0</v>
      </c>
      <c r="BU162" s="11" t="b">
        <f t="shared" ca="1" si="104"/>
        <v>0</v>
      </c>
      <c r="BV162" s="5" t="s">
        <v>1047</v>
      </c>
      <c r="BW162" s="5" t="s">
        <v>1129</v>
      </c>
      <c r="BX162" s="11" t="b">
        <f t="shared" ca="1" si="105"/>
        <v>0</v>
      </c>
      <c r="BY162" s="11" t="b">
        <f t="shared" si="90"/>
        <v>0</v>
      </c>
      <c r="BZ162" s="11" t="b">
        <f t="shared" ca="1" si="106"/>
        <v>1</v>
      </c>
      <c r="CA162" s="11" t="b">
        <f t="shared" ca="1" si="106"/>
        <v>0</v>
      </c>
      <c r="CB162" s="11" t="b">
        <f t="shared" ca="1" si="106"/>
        <v>0</v>
      </c>
      <c r="CC162" s="11" t="b">
        <f t="shared" ca="1" si="106"/>
        <v>0</v>
      </c>
      <c r="CD162" s="11" t="b">
        <f t="shared" ca="1" si="106"/>
        <v>0</v>
      </c>
      <c r="CE162" s="11" t="b">
        <f t="shared" ca="1" si="106"/>
        <v>0</v>
      </c>
      <c r="CF162" s="11" t="b">
        <f t="shared" ca="1" si="106"/>
        <v>0</v>
      </c>
      <c r="CG162" s="11" t="b">
        <f t="shared" ca="1" si="106"/>
        <v>0</v>
      </c>
      <c r="CH162" s="11" t="b">
        <f t="shared" ca="1" si="106"/>
        <v>0</v>
      </c>
      <c r="CI162" s="11" t="b">
        <f t="shared" ca="1" si="106"/>
        <v>0</v>
      </c>
      <c r="CJ162" s="11" t="b">
        <f t="shared" ca="1" si="106"/>
        <v>0</v>
      </c>
      <c r="CK162" s="11" t="b">
        <f t="shared" ca="1" si="106"/>
        <v>0</v>
      </c>
      <c r="CL162" s="11" t="b">
        <f t="shared" ca="1" si="106"/>
        <v>0</v>
      </c>
      <c r="CM162" s="11" t="b">
        <f t="shared" ca="1" si="106"/>
        <v>0</v>
      </c>
      <c r="CN162" s="11" t="b">
        <f t="shared" ca="1" si="91"/>
        <v>0</v>
      </c>
      <c r="CO162" s="11" t="b">
        <f t="shared" ca="1" si="107"/>
        <v>0</v>
      </c>
    </row>
    <row r="163" spans="1:94">
      <c r="A163" t="s">
        <v>142</v>
      </c>
      <c r="B163" t="s">
        <v>143</v>
      </c>
      <c r="C163" t="s">
        <v>53</v>
      </c>
      <c r="D163" t="s">
        <v>70</v>
      </c>
      <c r="E163" t="s">
        <v>144</v>
      </c>
      <c r="F163" t="s">
        <v>132</v>
      </c>
      <c r="G163" t="s">
        <v>96</v>
      </c>
      <c r="H163" t="s">
        <v>84</v>
      </c>
      <c r="I163" t="str">
        <f t="shared" si="99"/>
        <v>United States</v>
      </c>
      <c r="J163" t="s">
        <v>59</v>
      </c>
      <c r="K163" t="s">
        <v>60</v>
      </c>
      <c r="L163">
        <v>3</v>
      </c>
      <c r="M163">
        <v>1</v>
      </c>
      <c r="N163">
        <v>0</v>
      </c>
      <c r="O163">
        <v>1</v>
      </c>
      <c r="P163">
        <v>0</v>
      </c>
      <c r="Q163">
        <v>2</v>
      </c>
      <c r="R163">
        <v>0</v>
      </c>
      <c r="S163">
        <v>1</v>
      </c>
      <c r="T163">
        <v>3</v>
      </c>
      <c r="V163">
        <v>1</v>
      </c>
      <c r="W163">
        <v>3</v>
      </c>
      <c r="X163">
        <v>1</v>
      </c>
      <c r="Y163">
        <v>3</v>
      </c>
      <c r="Z163">
        <v>0</v>
      </c>
      <c r="AA163">
        <v>5</v>
      </c>
      <c r="AB163">
        <v>0</v>
      </c>
      <c r="AC163">
        <v>6</v>
      </c>
      <c r="AD163">
        <v>0</v>
      </c>
      <c r="AE163" s="48">
        <f t="shared" si="89"/>
        <v>1.625</v>
      </c>
      <c r="AF163" s="35">
        <v>1</v>
      </c>
      <c r="AG163">
        <v>3</v>
      </c>
      <c r="AH163">
        <v>0</v>
      </c>
      <c r="AI163">
        <v>0</v>
      </c>
      <c r="AJ163">
        <v>5</v>
      </c>
      <c r="AK163">
        <v>0</v>
      </c>
      <c r="AL163">
        <v>3</v>
      </c>
      <c r="AM163">
        <v>1</v>
      </c>
      <c r="AN163" s="48">
        <f t="shared" si="85"/>
        <v>1.625</v>
      </c>
      <c r="AO163">
        <v>0</v>
      </c>
      <c r="AP163">
        <v>0</v>
      </c>
      <c r="AQ163">
        <v>0</v>
      </c>
      <c r="AR163">
        <v>0</v>
      </c>
      <c r="AS163">
        <v>0</v>
      </c>
      <c r="AT163">
        <v>6</v>
      </c>
      <c r="AU163" s="48">
        <f t="shared" si="86"/>
        <v>0</v>
      </c>
      <c r="AV163">
        <v>1</v>
      </c>
      <c r="AW163">
        <f t="shared" si="100"/>
        <v>1.625</v>
      </c>
      <c r="AX163">
        <f t="shared" si="101"/>
        <v>0</v>
      </c>
      <c r="AY163">
        <f t="shared" si="98"/>
        <v>1.625</v>
      </c>
      <c r="AZ163">
        <f t="shared" si="102"/>
        <v>0</v>
      </c>
      <c r="BA163" t="s">
        <v>145</v>
      </c>
      <c r="BB163" t="s">
        <v>146</v>
      </c>
      <c r="BC163" t="s">
        <v>147</v>
      </c>
      <c r="BD163">
        <v>0</v>
      </c>
      <c r="BE163">
        <v>0</v>
      </c>
      <c r="BF163">
        <f t="shared" si="103"/>
        <v>0</v>
      </c>
      <c r="BG163">
        <v>1</v>
      </c>
      <c r="BH163">
        <v>5</v>
      </c>
      <c r="BI163">
        <v>1</v>
      </c>
      <c r="BJ163" t="s">
        <v>148</v>
      </c>
      <c r="BK163" t="s">
        <v>149</v>
      </c>
      <c r="BL163" s="1">
        <v>2.7662037037037034E-3</v>
      </c>
      <c r="BM163" t="s">
        <v>150</v>
      </c>
      <c r="BN163" s="5" t="s">
        <v>1042</v>
      </c>
      <c r="BP163" s="11" t="b">
        <f t="shared" ca="1" si="104"/>
        <v>0</v>
      </c>
      <c r="BQ163" s="11" t="b">
        <f t="shared" ca="1" si="104"/>
        <v>0</v>
      </c>
      <c r="BR163" s="11" t="b">
        <f t="shared" ca="1" si="104"/>
        <v>0</v>
      </c>
      <c r="BS163" s="11" t="b">
        <f t="shared" ca="1" si="104"/>
        <v>0</v>
      </c>
      <c r="BT163" s="11" t="b">
        <f t="shared" ca="1" si="104"/>
        <v>0</v>
      </c>
      <c r="BU163" s="11" t="b">
        <f t="shared" ca="1" si="104"/>
        <v>0</v>
      </c>
      <c r="BV163" s="5" t="s">
        <v>1047</v>
      </c>
      <c r="BW163" s="5" t="s">
        <v>1062</v>
      </c>
      <c r="BX163" s="11" t="b">
        <f t="shared" ca="1" si="105"/>
        <v>0</v>
      </c>
      <c r="BY163" s="11" t="b">
        <f t="shared" si="90"/>
        <v>0</v>
      </c>
      <c r="BZ163" s="11" t="b">
        <f t="shared" ca="1" si="106"/>
        <v>1</v>
      </c>
      <c r="CA163" s="11" t="b">
        <f t="shared" ca="1" si="106"/>
        <v>0</v>
      </c>
      <c r="CB163" s="11" t="b">
        <f t="shared" ca="1" si="106"/>
        <v>0</v>
      </c>
      <c r="CC163" s="11" t="b">
        <f t="shared" ca="1" si="106"/>
        <v>0</v>
      </c>
      <c r="CD163" s="11" t="b">
        <f t="shared" ca="1" si="106"/>
        <v>0</v>
      </c>
      <c r="CE163" s="11" t="b">
        <f t="shared" ca="1" si="106"/>
        <v>0</v>
      </c>
      <c r="CF163" s="11" t="b">
        <f t="shared" ca="1" si="106"/>
        <v>0</v>
      </c>
      <c r="CG163" s="11" t="b">
        <f t="shared" ca="1" si="106"/>
        <v>0</v>
      </c>
      <c r="CH163" s="11" t="b">
        <f t="shared" ca="1" si="106"/>
        <v>0</v>
      </c>
      <c r="CI163" s="11" t="b">
        <f t="shared" ca="1" si="106"/>
        <v>0</v>
      </c>
      <c r="CJ163" s="11" t="b">
        <f t="shared" ca="1" si="106"/>
        <v>0</v>
      </c>
      <c r="CK163" s="11" t="b">
        <f t="shared" ca="1" si="106"/>
        <v>0</v>
      </c>
      <c r="CL163" s="11" t="b">
        <f t="shared" ca="1" si="106"/>
        <v>0</v>
      </c>
      <c r="CM163" s="11" t="b">
        <f t="shared" ca="1" si="106"/>
        <v>0</v>
      </c>
      <c r="CN163" s="11" t="b">
        <f t="shared" ca="1" si="91"/>
        <v>0</v>
      </c>
      <c r="CO163" s="11" t="b">
        <f t="shared" ca="1" si="107"/>
        <v>1</v>
      </c>
      <c r="CP163" t="s">
        <v>151</v>
      </c>
    </row>
    <row r="164" spans="1:94">
      <c r="A164" t="s">
        <v>152</v>
      </c>
      <c r="B164" t="s">
        <v>153</v>
      </c>
      <c r="C164" t="s">
        <v>53</v>
      </c>
      <c r="D164" t="s">
        <v>54</v>
      </c>
      <c r="E164" t="s">
        <v>144</v>
      </c>
      <c r="F164" t="s">
        <v>56</v>
      </c>
      <c r="G164" t="s">
        <v>72</v>
      </c>
      <c r="H164" t="s">
        <v>84</v>
      </c>
      <c r="I164" t="str">
        <f t="shared" si="99"/>
        <v>United States</v>
      </c>
      <c r="J164" t="s">
        <v>74</v>
      </c>
      <c r="K164" t="s">
        <v>60</v>
      </c>
      <c r="L164">
        <v>0</v>
      </c>
      <c r="M164">
        <v>4</v>
      </c>
      <c r="N164">
        <v>0</v>
      </c>
      <c r="O164">
        <v>0</v>
      </c>
      <c r="P164">
        <v>0</v>
      </c>
      <c r="Q164">
        <v>5</v>
      </c>
      <c r="R164">
        <v>0</v>
      </c>
      <c r="S164">
        <v>1</v>
      </c>
      <c r="T164">
        <v>3</v>
      </c>
      <c r="V164">
        <v>4</v>
      </c>
      <c r="W164">
        <v>5</v>
      </c>
      <c r="X164">
        <v>5</v>
      </c>
      <c r="Y164">
        <v>5</v>
      </c>
      <c r="Z164">
        <v>3</v>
      </c>
      <c r="AA164">
        <v>5</v>
      </c>
      <c r="AB164">
        <v>2</v>
      </c>
      <c r="AC164">
        <v>3</v>
      </c>
      <c r="AD164">
        <v>3</v>
      </c>
      <c r="AE164" s="48">
        <f t="shared" si="89"/>
        <v>4</v>
      </c>
      <c r="AF164" s="35">
        <v>4</v>
      </c>
      <c r="AG164">
        <v>6</v>
      </c>
      <c r="AH164">
        <v>5</v>
      </c>
      <c r="AI164">
        <v>5</v>
      </c>
      <c r="AJ164">
        <v>6</v>
      </c>
      <c r="AK164">
        <v>5</v>
      </c>
      <c r="AL164">
        <v>6</v>
      </c>
      <c r="AM164">
        <v>4</v>
      </c>
      <c r="AN164" s="48">
        <f t="shared" si="85"/>
        <v>5.125</v>
      </c>
      <c r="AO164">
        <v>4</v>
      </c>
      <c r="AP164">
        <v>4</v>
      </c>
      <c r="AQ164">
        <v>5</v>
      </c>
      <c r="AR164">
        <v>4</v>
      </c>
      <c r="AS164">
        <v>4</v>
      </c>
      <c r="AT164">
        <v>6</v>
      </c>
      <c r="AU164" s="48">
        <f t="shared" si="86"/>
        <v>4.2</v>
      </c>
      <c r="AV164">
        <v>1</v>
      </c>
      <c r="AW164">
        <f t="shared" si="100"/>
        <v>5.125</v>
      </c>
      <c r="AX164">
        <f t="shared" si="101"/>
        <v>1</v>
      </c>
      <c r="AY164">
        <f t="shared" si="98"/>
        <v>4</v>
      </c>
      <c r="AZ164">
        <f t="shared" si="102"/>
        <v>1</v>
      </c>
      <c r="BA164" t="s">
        <v>86</v>
      </c>
      <c r="BB164" t="s">
        <v>154</v>
      </c>
      <c r="BC164" t="s">
        <v>155</v>
      </c>
      <c r="BD164">
        <v>2</v>
      </c>
      <c r="BF164">
        <f t="shared" si="103"/>
        <v>2</v>
      </c>
      <c r="BG164">
        <v>1</v>
      </c>
      <c r="BH164">
        <v>4</v>
      </c>
      <c r="BI164">
        <v>1</v>
      </c>
      <c r="BJ164" t="s">
        <v>156</v>
      </c>
      <c r="BK164" t="s">
        <v>157</v>
      </c>
      <c r="BL164" s="1">
        <v>2.7083333333333334E-3</v>
      </c>
      <c r="BN164" s="5" t="s">
        <v>1041</v>
      </c>
      <c r="BP164" s="11" t="b">
        <f t="shared" ca="1" si="104"/>
        <v>0</v>
      </c>
      <c r="BQ164" s="11" t="b">
        <f t="shared" ca="1" si="104"/>
        <v>0</v>
      </c>
      <c r="BR164" s="11" t="b">
        <f t="shared" ca="1" si="104"/>
        <v>0</v>
      </c>
      <c r="BS164" s="11" t="b">
        <f t="shared" ca="1" si="104"/>
        <v>0</v>
      </c>
      <c r="BT164" s="11" t="b">
        <f t="shared" ca="1" si="104"/>
        <v>0</v>
      </c>
      <c r="BU164" s="11" t="b">
        <f t="shared" ca="1" si="104"/>
        <v>0</v>
      </c>
      <c r="BX164" s="11" t="b">
        <f t="shared" ca="1" si="105"/>
        <v>0</v>
      </c>
      <c r="BY164" s="11" t="b">
        <f t="shared" ref="BY164:BY177" si="108">ISNUMBER(SEARCH("NLU",BV164))</f>
        <v>0</v>
      </c>
      <c r="BZ164" s="11" t="b">
        <f t="shared" ca="1" si="106"/>
        <v>0</v>
      </c>
      <c r="CA164" s="11" t="b">
        <f t="shared" ca="1" si="106"/>
        <v>0</v>
      </c>
      <c r="CB164" s="11" t="b">
        <f t="shared" ca="1" si="106"/>
        <v>0</v>
      </c>
      <c r="CC164" s="11" t="b">
        <f t="shared" ca="1" si="106"/>
        <v>0</v>
      </c>
      <c r="CD164" s="11" t="b">
        <f t="shared" ca="1" si="106"/>
        <v>0</v>
      </c>
      <c r="CE164" s="11" t="b">
        <f t="shared" ca="1" si="106"/>
        <v>0</v>
      </c>
      <c r="CF164" s="11" t="b">
        <f t="shared" ca="1" si="106"/>
        <v>0</v>
      </c>
      <c r="CG164" s="11" t="b">
        <f t="shared" ca="1" si="106"/>
        <v>0</v>
      </c>
      <c r="CH164" s="11" t="b">
        <f t="shared" ca="1" si="106"/>
        <v>0</v>
      </c>
      <c r="CI164" s="11" t="b">
        <f t="shared" ca="1" si="106"/>
        <v>0</v>
      </c>
      <c r="CJ164" s="11" t="b">
        <f t="shared" ca="1" si="106"/>
        <v>0</v>
      </c>
      <c r="CK164" s="11" t="b">
        <f t="shared" ca="1" si="106"/>
        <v>0</v>
      </c>
      <c r="CL164" s="11" t="b">
        <f t="shared" ca="1" si="106"/>
        <v>0</v>
      </c>
      <c r="CM164" s="11" t="b">
        <f t="shared" ca="1" si="106"/>
        <v>0</v>
      </c>
      <c r="CN164" s="11" t="b">
        <f t="shared" ref="CN164:CN177" ca="1" si="109">ISNUMBER(SEARCH($CN$2,BW164))</f>
        <v>0</v>
      </c>
      <c r="CO164" s="11" t="b">
        <f t="shared" ca="1" si="107"/>
        <v>0</v>
      </c>
    </row>
    <row r="165" spans="1:94">
      <c r="A165" t="s">
        <v>158</v>
      </c>
      <c r="B165" t="s">
        <v>159</v>
      </c>
      <c r="C165" t="s">
        <v>53</v>
      </c>
      <c r="D165" t="s">
        <v>70</v>
      </c>
      <c r="E165" t="s">
        <v>82</v>
      </c>
      <c r="F165" t="s">
        <v>132</v>
      </c>
      <c r="G165" t="s">
        <v>96</v>
      </c>
      <c r="H165" t="s">
        <v>125</v>
      </c>
      <c r="I165" t="str">
        <f t="shared" si="99"/>
        <v>United Kingdom</v>
      </c>
      <c r="J165" t="s">
        <v>74</v>
      </c>
      <c r="K165" t="s">
        <v>98</v>
      </c>
      <c r="L165">
        <v>4</v>
      </c>
      <c r="M165">
        <v>5</v>
      </c>
      <c r="N165">
        <v>5</v>
      </c>
      <c r="O165">
        <v>4</v>
      </c>
      <c r="P165">
        <v>3</v>
      </c>
      <c r="Q165">
        <v>5</v>
      </c>
      <c r="R165">
        <v>2</v>
      </c>
      <c r="S165">
        <v>1</v>
      </c>
      <c r="T165">
        <v>2</v>
      </c>
      <c r="V165">
        <v>6</v>
      </c>
      <c r="W165">
        <v>6</v>
      </c>
      <c r="X165">
        <v>4</v>
      </c>
      <c r="Y165">
        <v>6</v>
      </c>
      <c r="Z165">
        <v>4</v>
      </c>
      <c r="AA165">
        <v>6</v>
      </c>
      <c r="AB165">
        <v>2</v>
      </c>
      <c r="AC165">
        <v>5</v>
      </c>
      <c r="AD165">
        <v>1</v>
      </c>
      <c r="AE165" s="48">
        <f t="shared" si="89"/>
        <v>4.375</v>
      </c>
      <c r="AF165" s="35">
        <v>1</v>
      </c>
      <c r="AG165">
        <v>6</v>
      </c>
      <c r="AH165">
        <v>6</v>
      </c>
      <c r="AI165">
        <v>4</v>
      </c>
      <c r="AJ165">
        <v>6</v>
      </c>
      <c r="AK165">
        <v>1</v>
      </c>
      <c r="AL165">
        <v>6</v>
      </c>
      <c r="AM165">
        <v>6</v>
      </c>
      <c r="AN165" s="48">
        <f t="shared" si="85"/>
        <v>4.5</v>
      </c>
      <c r="AO165">
        <v>1</v>
      </c>
      <c r="AP165">
        <v>2</v>
      </c>
      <c r="AQ165">
        <v>1</v>
      </c>
      <c r="AR165">
        <v>1</v>
      </c>
      <c r="AS165">
        <v>1</v>
      </c>
      <c r="AT165">
        <v>6</v>
      </c>
      <c r="AU165" s="48">
        <f t="shared" si="86"/>
        <v>1.2</v>
      </c>
      <c r="AV165">
        <v>0</v>
      </c>
      <c r="AW165">
        <f t="shared" si="100"/>
        <v>4.5</v>
      </c>
      <c r="AX165">
        <f t="shared" si="101"/>
        <v>1</v>
      </c>
      <c r="AY165">
        <f t="shared" si="98"/>
        <v>4.375</v>
      </c>
      <c r="AZ165">
        <f t="shared" si="102"/>
        <v>1</v>
      </c>
      <c r="BA165" t="s">
        <v>86</v>
      </c>
      <c r="BB165" t="s">
        <v>160</v>
      </c>
      <c r="BC165" t="s">
        <v>161</v>
      </c>
      <c r="BD165">
        <v>2</v>
      </c>
      <c r="BF165">
        <f t="shared" si="103"/>
        <v>2</v>
      </c>
      <c r="BG165">
        <v>1</v>
      </c>
      <c r="BH165">
        <v>5</v>
      </c>
      <c r="BI165">
        <v>1</v>
      </c>
      <c r="BJ165" t="s">
        <v>156</v>
      </c>
      <c r="BK165" t="s">
        <v>157</v>
      </c>
      <c r="BL165" s="1">
        <v>7.6504629629629631E-3</v>
      </c>
      <c r="BM165" t="s">
        <v>162</v>
      </c>
      <c r="BN165" s="5" t="s">
        <v>1042</v>
      </c>
      <c r="BP165" s="11" t="b">
        <f t="shared" ca="1" si="104"/>
        <v>0</v>
      </c>
      <c r="BQ165" s="11" t="b">
        <f t="shared" ca="1" si="104"/>
        <v>0</v>
      </c>
      <c r="BR165" s="11" t="b">
        <f t="shared" ca="1" si="104"/>
        <v>0</v>
      </c>
      <c r="BS165" s="11" t="b">
        <f t="shared" ca="1" si="104"/>
        <v>0</v>
      </c>
      <c r="BT165" s="11" t="b">
        <f t="shared" ca="1" si="104"/>
        <v>0</v>
      </c>
      <c r="BU165" s="11" t="b">
        <f t="shared" ca="1" si="104"/>
        <v>0</v>
      </c>
      <c r="BV165" s="5" t="s">
        <v>1047</v>
      </c>
      <c r="BW165" s="5" t="s">
        <v>1130</v>
      </c>
      <c r="BX165" s="11" t="b">
        <f t="shared" ca="1" si="105"/>
        <v>0</v>
      </c>
      <c r="BY165" s="11" t="b">
        <f t="shared" si="108"/>
        <v>0</v>
      </c>
      <c r="BZ165" s="11" t="b">
        <f t="shared" ca="1" si="106"/>
        <v>1</v>
      </c>
      <c r="CA165" s="11" t="b">
        <f t="shared" ca="1" si="106"/>
        <v>0</v>
      </c>
      <c r="CB165" s="11" t="b">
        <f t="shared" ca="1" si="106"/>
        <v>0</v>
      </c>
      <c r="CC165" s="11" t="b">
        <f t="shared" ca="1" si="106"/>
        <v>0</v>
      </c>
      <c r="CD165" s="11" t="b">
        <f t="shared" ca="1" si="106"/>
        <v>0</v>
      </c>
      <c r="CE165" s="11" t="b">
        <f t="shared" ca="1" si="106"/>
        <v>0</v>
      </c>
      <c r="CF165" s="11" t="b">
        <f t="shared" ca="1" si="106"/>
        <v>0</v>
      </c>
      <c r="CG165" s="11" t="b">
        <f t="shared" ca="1" si="106"/>
        <v>0</v>
      </c>
      <c r="CH165" s="11" t="b">
        <f t="shared" ca="1" si="106"/>
        <v>0</v>
      </c>
      <c r="CI165" s="11" t="b">
        <f t="shared" ca="1" si="106"/>
        <v>0</v>
      </c>
      <c r="CJ165" s="11" t="b">
        <f t="shared" ca="1" si="106"/>
        <v>0</v>
      </c>
      <c r="CK165" s="11" t="b">
        <f t="shared" ca="1" si="106"/>
        <v>0</v>
      </c>
      <c r="CL165" s="11" t="b">
        <f t="shared" ca="1" si="106"/>
        <v>0</v>
      </c>
      <c r="CM165" s="11" t="b">
        <f t="shared" ca="1" si="106"/>
        <v>0</v>
      </c>
      <c r="CN165" s="11" t="b">
        <f t="shared" ca="1" si="109"/>
        <v>0</v>
      </c>
      <c r="CO165" s="11" t="b">
        <f t="shared" ca="1" si="107"/>
        <v>0</v>
      </c>
      <c r="CP165" t="s">
        <v>163</v>
      </c>
    </row>
    <row r="166" spans="1:94">
      <c r="A166" t="s">
        <v>164</v>
      </c>
      <c r="B166" t="s">
        <v>165</v>
      </c>
      <c r="C166" t="s">
        <v>53</v>
      </c>
      <c r="D166" t="s">
        <v>54</v>
      </c>
      <c r="E166" t="s">
        <v>144</v>
      </c>
      <c r="F166" t="s">
        <v>116</v>
      </c>
      <c r="G166" t="s">
        <v>96</v>
      </c>
      <c r="H166" t="s">
        <v>125</v>
      </c>
      <c r="I166" t="str">
        <f t="shared" si="99"/>
        <v>United Kingdom</v>
      </c>
      <c r="J166" t="s">
        <v>74</v>
      </c>
      <c r="K166" t="s">
        <v>98</v>
      </c>
      <c r="L166">
        <v>3</v>
      </c>
      <c r="M166">
        <v>5</v>
      </c>
      <c r="N166">
        <v>4</v>
      </c>
      <c r="O166">
        <v>4</v>
      </c>
      <c r="P166">
        <v>4</v>
      </c>
      <c r="Q166">
        <v>5</v>
      </c>
      <c r="R166">
        <v>4</v>
      </c>
      <c r="S166">
        <v>1</v>
      </c>
      <c r="T166">
        <v>2</v>
      </c>
      <c r="V166">
        <v>4</v>
      </c>
      <c r="W166">
        <v>5</v>
      </c>
      <c r="X166">
        <v>2</v>
      </c>
      <c r="Y166">
        <v>4</v>
      </c>
      <c r="Z166">
        <v>4</v>
      </c>
      <c r="AA166">
        <v>4</v>
      </c>
      <c r="AB166">
        <v>3</v>
      </c>
      <c r="AC166">
        <v>2</v>
      </c>
      <c r="AD166">
        <v>4</v>
      </c>
      <c r="AE166" s="48">
        <f t="shared" si="89"/>
        <v>3.75</v>
      </c>
      <c r="AF166" s="35">
        <v>2</v>
      </c>
      <c r="AG166">
        <v>1</v>
      </c>
      <c r="AH166">
        <v>4</v>
      </c>
      <c r="AI166">
        <v>1</v>
      </c>
      <c r="AJ166">
        <v>4</v>
      </c>
      <c r="AK166">
        <v>2</v>
      </c>
      <c r="AL166">
        <v>4</v>
      </c>
      <c r="AM166">
        <v>1</v>
      </c>
      <c r="AN166" s="48">
        <f t="shared" si="85"/>
        <v>2.375</v>
      </c>
      <c r="AO166">
        <v>3</v>
      </c>
      <c r="AP166">
        <v>3</v>
      </c>
      <c r="AQ166">
        <v>3</v>
      </c>
      <c r="AR166">
        <v>3</v>
      </c>
      <c r="AS166">
        <v>3</v>
      </c>
      <c r="AT166">
        <v>6</v>
      </c>
      <c r="AU166" s="48">
        <f t="shared" si="86"/>
        <v>3</v>
      </c>
      <c r="AV166">
        <v>1</v>
      </c>
      <c r="AW166">
        <f t="shared" si="100"/>
        <v>2.375</v>
      </c>
      <c r="AX166">
        <f t="shared" si="101"/>
        <v>0</v>
      </c>
      <c r="AY166">
        <f t="shared" si="98"/>
        <v>3.75</v>
      </c>
      <c r="AZ166">
        <f t="shared" si="102"/>
        <v>1</v>
      </c>
      <c r="BA166" t="s">
        <v>86</v>
      </c>
      <c r="BB166" t="s">
        <v>166</v>
      </c>
      <c r="BC166" t="s">
        <v>167</v>
      </c>
      <c r="BD166">
        <v>0</v>
      </c>
      <c r="BE166">
        <v>1</v>
      </c>
      <c r="BF166">
        <f t="shared" si="103"/>
        <v>1</v>
      </c>
      <c r="BG166">
        <v>1</v>
      </c>
      <c r="BH166">
        <v>5</v>
      </c>
      <c r="BI166">
        <v>1</v>
      </c>
      <c r="BJ166" t="s">
        <v>168</v>
      </c>
      <c r="BK166" t="s">
        <v>90</v>
      </c>
      <c r="BL166" s="1">
        <v>4.3518518518518515E-3</v>
      </c>
      <c r="BM166" t="s">
        <v>169</v>
      </c>
      <c r="BN166" s="5" t="s">
        <v>1041</v>
      </c>
      <c r="BP166" s="11" t="b">
        <f t="shared" ca="1" si="104"/>
        <v>0</v>
      </c>
      <c r="BQ166" s="11" t="b">
        <f t="shared" ca="1" si="104"/>
        <v>0</v>
      </c>
      <c r="BR166" s="11" t="b">
        <f t="shared" ca="1" si="104"/>
        <v>0</v>
      </c>
      <c r="BS166" s="11" t="b">
        <f t="shared" ca="1" si="104"/>
        <v>0</v>
      </c>
      <c r="BT166" s="11" t="b">
        <f t="shared" ca="1" si="104"/>
        <v>0</v>
      </c>
      <c r="BU166" s="11" t="b">
        <f t="shared" ca="1" si="104"/>
        <v>0</v>
      </c>
      <c r="BX166" s="11" t="b">
        <f t="shared" ca="1" si="105"/>
        <v>0</v>
      </c>
      <c r="BY166" s="11" t="b">
        <f t="shared" si="108"/>
        <v>0</v>
      </c>
      <c r="BZ166" s="11" t="b">
        <f t="shared" ca="1" si="106"/>
        <v>0</v>
      </c>
      <c r="CA166" s="11" t="b">
        <f t="shared" ca="1" si="106"/>
        <v>0</v>
      </c>
      <c r="CB166" s="11" t="b">
        <f t="shared" ca="1" si="106"/>
        <v>0</v>
      </c>
      <c r="CC166" s="11" t="b">
        <f t="shared" ca="1" si="106"/>
        <v>0</v>
      </c>
      <c r="CD166" s="11" t="b">
        <f t="shared" ca="1" si="106"/>
        <v>0</v>
      </c>
      <c r="CE166" s="11" t="b">
        <f t="shared" ca="1" si="106"/>
        <v>0</v>
      </c>
      <c r="CF166" s="11" t="b">
        <f t="shared" ca="1" si="106"/>
        <v>0</v>
      </c>
      <c r="CG166" s="11" t="b">
        <f t="shared" ca="1" si="106"/>
        <v>0</v>
      </c>
      <c r="CH166" s="11" t="b">
        <f t="shared" ca="1" si="106"/>
        <v>0</v>
      </c>
      <c r="CI166" s="11" t="b">
        <f t="shared" ca="1" si="106"/>
        <v>0</v>
      </c>
      <c r="CJ166" s="11" t="b">
        <f t="shared" ca="1" si="106"/>
        <v>0</v>
      </c>
      <c r="CK166" s="11" t="b">
        <f t="shared" ca="1" si="106"/>
        <v>0</v>
      </c>
      <c r="CL166" s="11" t="b">
        <f t="shared" ca="1" si="106"/>
        <v>0</v>
      </c>
      <c r="CM166" s="11" t="b">
        <f t="shared" ca="1" si="106"/>
        <v>0</v>
      </c>
      <c r="CN166" s="11" t="b">
        <f t="shared" ca="1" si="109"/>
        <v>0</v>
      </c>
      <c r="CO166" s="11" t="b">
        <f t="shared" ca="1" si="107"/>
        <v>0</v>
      </c>
      <c r="CP166" t="s">
        <v>169</v>
      </c>
    </row>
    <row r="167" spans="1:94">
      <c r="A167" t="s">
        <v>170</v>
      </c>
      <c r="B167" t="s">
        <v>171</v>
      </c>
      <c r="C167" t="s">
        <v>53</v>
      </c>
      <c r="D167" t="s">
        <v>70</v>
      </c>
      <c r="E167" t="s">
        <v>82</v>
      </c>
      <c r="F167" t="s">
        <v>56</v>
      </c>
      <c r="G167" t="s">
        <v>72</v>
      </c>
      <c r="H167" t="s">
        <v>84</v>
      </c>
      <c r="I167" t="str">
        <f t="shared" si="99"/>
        <v>United States</v>
      </c>
      <c r="J167" t="s">
        <v>59</v>
      </c>
      <c r="K167" t="s">
        <v>60</v>
      </c>
      <c r="L167">
        <v>3</v>
      </c>
      <c r="M167">
        <v>5</v>
      </c>
      <c r="N167">
        <v>4</v>
      </c>
      <c r="O167">
        <v>4</v>
      </c>
      <c r="P167">
        <v>1</v>
      </c>
      <c r="Q167">
        <v>5</v>
      </c>
      <c r="R167">
        <v>1</v>
      </c>
      <c r="S167">
        <v>1</v>
      </c>
      <c r="T167">
        <v>3</v>
      </c>
      <c r="V167">
        <v>5</v>
      </c>
      <c r="W167">
        <v>5</v>
      </c>
      <c r="X167">
        <v>5</v>
      </c>
      <c r="Y167">
        <v>5</v>
      </c>
      <c r="Z167">
        <v>4</v>
      </c>
      <c r="AA167">
        <v>5</v>
      </c>
      <c r="AB167">
        <v>4</v>
      </c>
      <c r="AC167">
        <v>2</v>
      </c>
      <c r="AD167">
        <v>4</v>
      </c>
      <c r="AE167" s="48">
        <f t="shared" si="89"/>
        <v>4.625</v>
      </c>
      <c r="AF167" s="35">
        <v>4</v>
      </c>
      <c r="AG167">
        <v>3</v>
      </c>
      <c r="AH167">
        <v>5</v>
      </c>
      <c r="AI167">
        <v>4</v>
      </c>
      <c r="AJ167">
        <v>5</v>
      </c>
      <c r="AK167">
        <v>4</v>
      </c>
      <c r="AL167">
        <v>4</v>
      </c>
      <c r="AM167">
        <v>2</v>
      </c>
      <c r="AN167" s="48">
        <f t="shared" si="85"/>
        <v>3.875</v>
      </c>
      <c r="AO167">
        <v>3</v>
      </c>
      <c r="AP167">
        <v>3</v>
      </c>
      <c r="AQ167">
        <v>4</v>
      </c>
      <c r="AR167">
        <v>3</v>
      </c>
      <c r="AS167">
        <v>3</v>
      </c>
      <c r="AT167">
        <v>6</v>
      </c>
      <c r="AU167" s="48">
        <f t="shared" si="86"/>
        <v>3.2</v>
      </c>
      <c r="AV167">
        <v>0</v>
      </c>
      <c r="AW167">
        <f t="shared" si="100"/>
        <v>3.875</v>
      </c>
      <c r="AX167">
        <f t="shared" si="101"/>
        <v>1</v>
      </c>
      <c r="AY167">
        <f t="shared" si="98"/>
        <v>4.625</v>
      </c>
      <c r="AZ167">
        <f t="shared" si="102"/>
        <v>1</v>
      </c>
      <c r="BA167" t="s">
        <v>86</v>
      </c>
      <c r="BB167" t="s">
        <v>172</v>
      </c>
      <c r="BC167" t="s">
        <v>173</v>
      </c>
      <c r="BD167">
        <v>2</v>
      </c>
      <c r="BF167">
        <f t="shared" si="103"/>
        <v>2</v>
      </c>
      <c r="BG167">
        <v>1</v>
      </c>
      <c r="BH167">
        <v>3</v>
      </c>
      <c r="BI167">
        <v>1</v>
      </c>
      <c r="BJ167" t="s">
        <v>174</v>
      </c>
      <c r="BK167" t="s">
        <v>157</v>
      </c>
      <c r="BL167" s="1">
        <v>2.2453703703703702E-3</v>
      </c>
      <c r="BM167" t="s">
        <v>175</v>
      </c>
      <c r="BN167" s="5" t="s">
        <v>736</v>
      </c>
      <c r="BO167" s="5" t="s">
        <v>1164</v>
      </c>
      <c r="BP167" s="11" t="b">
        <f t="shared" ca="1" si="104"/>
        <v>1</v>
      </c>
      <c r="BQ167" s="11" t="b">
        <f t="shared" ca="1" si="104"/>
        <v>1</v>
      </c>
      <c r="BR167" s="11" t="b">
        <f t="shared" ca="1" si="104"/>
        <v>0</v>
      </c>
      <c r="BS167" s="11" t="b">
        <f t="shared" ca="1" si="104"/>
        <v>0</v>
      </c>
      <c r="BT167" s="11" t="b">
        <f t="shared" ca="1" si="104"/>
        <v>0</v>
      </c>
      <c r="BU167" s="11" t="b">
        <f t="shared" ca="1" si="104"/>
        <v>0</v>
      </c>
      <c r="BX167" s="11" t="b">
        <f t="shared" ca="1" si="105"/>
        <v>0</v>
      </c>
      <c r="BY167" s="11" t="b">
        <f t="shared" si="108"/>
        <v>0</v>
      </c>
      <c r="BZ167" s="11" t="b">
        <f t="shared" ca="1" si="106"/>
        <v>0</v>
      </c>
      <c r="CA167" s="11" t="b">
        <f t="shared" ca="1" si="106"/>
        <v>0</v>
      </c>
      <c r="CB167" s="11" t="b">
        <f t="shared" ca="1" si="106"/>
        <v>0</v>
      </c>
      <c r="CC167" s="11" t="b">
        <f t="shared" ca="1" si="106"/>
        <v>0</v>
      </c>
      <c r="CD167" s="11" t="b">
        <f t="shared" ca="1" si="106"/>
        <v>0</v>
      </c>
      <c r="CE167" s="11" t="b">
        <f t="shared" ca="1" si="106"/>
        <v>0</v>
      </c>
      <c r="CF167" s="11" t="b">
        <f t="shared" ca="1" si="106"/>
        <v>0</v>
      </c>
      <c r="CG167" s="11" t="b">
        <f t="shared" ca="1" si="106"/>
        <v>0</v>
      </c>
      <c r="CH167" s="11" t="b">
        <f t="shared" ca="1" si="106"/>
        <v>0</v>
      </c>
      <c r="CI167" s="11" t="b">
        <f t="shared" ca="1" si="106"/>
        <v>0</v>
      </c>
      <c r="CJ167" s="11" t="b">
        <f t="shared" ca="1" si="106"/>
        <v>0</v>
      </c>
      <c r="CK167" s="11" t="b">
        <f t="shared" ca="1" si="106"/>
        <v>0</v>
      </c>
      <c r="CL167" s="11" t="b">
        <f t="shared" ca="1" si="106"/>
        <v>0</v>
      </c>
      <c r="CM167" s="11" t="b">
        <f t="shared" ca="1" si="106"/>
        <v>0</v>
      </c>
      <c r="CN167" s="11" t="b">
        <f t="shared" ca="1" si="109"/>
        <v>0</v>
      </c>
      <c r="CO167" s="11" t="b">
        <f t="shared" ca="1" si="107"/>
        <v>0</v>
      </c>
      <c r="CP167" t="s">
        <v>176</v>
      </c>
    </row>
    <row r="168" spans="1:94">
      <c r="A168" t="s">
        <v>177</v>
      </c>
      <c r="B168" t="s">
        <v>178</v>
      </c>
      <c r="C168" t="s">
        <v>53</v>
      </c>
      <c r="D168" t="s">
        <v>54</v>
      </c>
      <c r="E168" t="s">
        <v>71</v>
      </c>
      <c r="F168" t="s">
        <v>56</v>
      </c>
      <c r="G168" t="s">
        <v>96</v>
      </c>
      <c r="H168" t="s">
        <v>97</v>
      </c>
      <c r="I168" t="str">
        <f t="shared" si="99"/>
        <v>uk</v>
      </c>
      <c r="J168" t="s">
        <v>59</v>
      </c>
      <c r="K168" t="s">
        <v>98</v>
      </c>
      <c r="L168">
        <v>4</v>
      </c>
      <c r="M168">
        <v>3</v>
      </c>
      <c r="N168">
        <v>4</v>
      </c>
      <c r="O168">
        <v>1</v>
      </c>
      <c r="P168">
        <v>5</v>
      </c>
      <c r="Q168">
        <v>4</v>
      </c>
      <c r="R168">
        <v>4</v>
      </c>
      <c r="S168">
        <v>1</v>
      </c>
      <c r="T168">
        <v>2</v>
      </c>
      <c r="V168">
        <v>6</v>
      </c>
      <c r="W168">
        <v>6</v>
      </c>
      <c r="X168">
        <v>6</v>
      </c>
      <c r="Y168">
        <v>6</v>
      </c>
      <c r="Z168">
        <v>5</v>
      </c>
      <c r="AA168">
        <v>6</v>
      </c>
      <c r="AB168">
        <v>6</v>
      </c>
      <c r="AC168">
        <v>0</v>
      </c>
      <c r="AD168">
        <v>6</v>
      </c>
      <c r="AE168" s="48">
        <f t="shared" si="89"/>
        <v>5.875</v>
      </c>
      <c r="AF168" s="35">
        <v>6</v>
      </c>
      <c r="AG168">
        <v>6</v>
      </c>
      <c r="AH168">
        <v>6</v>
      </c>
      <c r="AI168">
        <v>6</v>
      </c>
      <c r="AJ168">
        <v>6</v>
      </c>
      <c r="AK168">
        <v>6</v>
      </c>
      <c r="AL168">
        <v>6</v>
      </c>
      <c r="AM168">
        <v>6</v>
      </c>
      <c r="AN168" s="48">
        <f t="shared" si="85"/>
        <v>6</v>
      </c>
      <c r="AO168">
        <v>4</v>
      </c>
      <c r="AP168">
        <v>4</v>
      </c>
      <c r="AQ168">
        <v>4</v>
      </c>
      <c r="AR168">
        <v>4</v>
      </c>
      <c r="AS168">
        <v>4</v>
      </c>
      <c r="AT168">
        <v>6</v>
      </c>
      <c r="AU168" s="48">
        <f t="shared" si="86"/>
        <v>4</v>
      </c>
      <c r="AV168">
        <v>0</v>
      </c>
      <c r="AW168">
        <f t="shared" si="100"/>
        <v>6</v>
      </c>
      <c r="AX168">
        <f t="shared" si="101"/>
        <v>1</v>
      </c>
      <c r="AY168">
        <f t="shared" si="98"/>
        <v>5.875</v>
      </c>
      <c r="AZ168">
        <f t="shared" si="102"/>
        <v>1</v>
      </c>
      <c r="BA168" t="s">
        <v>61</v>
      </c>
      <c r="BB168" t="s">
        <v>179</v>
      </c>
      <c r="BC168" t="s">
        <v>180</v>
      </c>
      <c r="BD168">
        <v>0</v>
      </c>
      <c r="BE168">
        <v>2</v>
      </c>
      <c r="BF168">
        <f t="shared" si="103"/>
        <v>2</v>
      </c>
      <c r="BG168">
        <v>1</v>
      </c>
      <c r="BH168">
        <v>2</v>
      </c>
      <c r="BI168">
        <v>1</v>
      </c>
      <c r="BJ168" t="s">
        <v>181</v>
      </c>
      <c r="BK168" t="s">
        <v>65</v>
      </c>
      <c r="BL168" s="1">
        <v>5.2546296296296299E-3</v>
      </c>
      <c r="BM168" t="s">
        <v>182</v>
      </c>
      <c r="BN168" s="5" t="s">
        <v>736</v>
      </c>
      <c r="BO168" s="5" t="s">
        <v>1165</v>
      </c>
      <c r="BP168" s="11" t="b">
        <f t="shared" ca="1" si="104"/>
        <v>0</v>
      </c>
      <c r="BQ168" s="11" t="b">
        <f t="shared" ca="1" si="104"/>
        <v>0</v>
      </c>
      <c r="BR168" s="11" t="b">
        <f t="shared" ca="1" si="104"/>
        <v>0</v>
      </c>
      <c r="BS168" s="11" t="b">
        <f t="shared" ca="1" si="104"/>
        <v>0</v>
      </c>
      <c r="BT168" s="11" t="b">
        <f t="shared" ca="1" si="104"/>
        <v>0</v>
      </c>
      <c r="BU168" s="11" t="b">
        <f t="shared" ca="1" si="104"/>
        <v>0</v>
      </c>
      <c r="BX168" s="11" t="b">
        <f t="shared" ca="1" si="105"/>
        <v>0</v>
      </c>
      <c r="BY168" s="11" t="b">
        <f t="shared" si="108"/>
        <v>0</v>
      </c>
      <c r="BZ168" s="11" t="b">
        <f t="shared" ca="1" si="106"/>
        <v>0</v>
      </c>
      <c r="CA168" s="11" t="b">
        <f t="shared" ca="1" si="106"/>
        <v>0</v>
      </c>
      <c r="CB168" s="11" t="b">
        <f t="shared" ca="1" si="106"/>
        <v>0</v>
      </c>
      <c r="CC168" s="11" t="b">
        <f t="shared" ca="1" si="106"/>
        <v>0</v>
      </c>
      <c r="CD168" s="11" t="b">
        <f t="shared" ca="1" si="106"/>
        <v>0</v>
      </c>
      <c r="CE168" s="11" t="b">
        <f t="shared" ca="1" si="106"/>
        <v>0</v>
      </c>
      <c r="CF168" s="11" t="b">
        <f t="shared" ca="1" si="106"/>
        <v>0</v>
      </c>
      <c r="CG168" s="11" t="b">
        <f t="shared" ca="1" si="106"/>
        <v>0</v>
      </c>
      <c r="CH168" s="11" t="b">
        <f t="shared" ca="1" si="106"/>
        <v>0</v>
      </c>
      <c r="CI168" s="11" t="b">
        <f t="shared" ca="1" si="106"/>
        <v>0</v>
      </c>
      <c r="CJ168" s="11" t="b">
        <f t="shared" ca="1" si="106"/>
        <v>0</v>
      </c>
      <c r="CK168" s="11" t="b">
        <f t="shared" ca="1" si="106"/>
        <v>0</v>
      </c>
      <c r="CL168" s="11" t="b">
        <f t="shared" ca="1" si="106"/>
        <v>0</v>
      </c>
      <c r="CM168" s="11" t="b">
        <f t="shared" ca="1" si="106"/>
        <v>0</v>
      </c>
      <c r="CN168" s="11" t="b">
        <f t="shared" ca="1" si="109"/>
        <v>0</v>
      </c>
      <c r="CO168" s="11" t="b">
        <f t="shared" ca="1" si="107"/>
        <v>0</v>
      </c>
    </row>
    <row r="169" spans="1:94">
      <c r="A169" t="s">
        <v>190</v>
      </c>
      <c r="B169" t="s">
        <v>191</v>
      </c>
      <c r="C169" t="s">
        <v>53</v>
      </c>
      <c r="D169" t="s">
        <v>54</v>
      </c>
      <c r="E169" t="s">
        <v>144</v>
      </c>
      <c r="F169" t="s">
        <v>116</v>
      </c>
      <c r="G169" t="s">
        <v>72</v>
      </c>
      <c r="H169" t="s">
        <v>109</v>
      </c>
      <c r="I169" t="str">
        <f t="shared" si="99"/>
        <v>UK</v>
      </c>
      <c r="J169" t="s">
        <v>59</v>
      </c>
      <c r="K169" t="s">
        <v>85</v>
      </c>
      <c r="L169">
        <v>1</v>
      </c>
      <c r="M169">
        <v>2</v>
      </c>
      <c r="N169">
        <v>1</v>
      </c>
      <c r="O169">
        <v>4</v>
      </c>
      <c r="P169">
        <v>5</v>
      </c>
      <c r="Q169">
        <v>5</v>
      </c>
      <c r="R169">
        <v>1</v>
      </c>
      <c r="S169">
        <v>1</v>
      </c>
      <c r="T169">
        <v>2</v>
      </c>
      <c r="V169">
        <v>5</v>
      </c>
      <c r="W169">
        <v>4</v>
      </c>
      <c r="X169">
        <v>3</v>
      </c>
      <c r="Y169">
        <v>6</v>
      </c>
      <c r="Z169">
        <v>3</v>
      </c>
      <c r="AA169">
        <v>5</v>
      </c>
      <c r="AB169">
        <v>2</v>
      </c>
      <c r="AC169">
        <v>1</v>
      </c>
      <c r="AD169">
        <v>5</v>
      </c>
      <c r="AE169" s="48">
        <f t="shared" si="89"/>
        <v>4.125</v>
      </c>
      <c r="AF169" s="35">
        <v>6</v>
      </c>
      <c r="AG169">
        <v>6</v>
      </c>
      <c r="AH169">
        <v>3</v>
      </c>
      <c r="AI169">
        <v>5</v>
      </c>
      <c r="AJ169">
        <v>6</v>
      </c>
      <c r="AK169">
        <v>5</v>
      </c>
      <c r="AL169">
        <v>6</v>
      </c>
      <c r="AM169">
        <v>6</v>
      </c>
      <c r="AN169" s="48">
        <f t="shared" si="85"/>
        <v>5.375</v>
      </c>
      <c r="AO169">
        <v>1</v>
      </c>
      <c r="AP169">
        <v>1</v>
      </c>
      <c r="AQ169">
        <v>1</v>
      </c>
      <c r="AR169">
        <v>1</v>
      </c>
      <c r="AS169">
        <v>1</v>
      </c>
      <c r="AT169">
        <v>6</v>
      </c>
      <c r="AU169" s="48">
        <f t="shared" si="86"/>
        <v>1</v>
      </c>
      <c r="AV169">
        <v>4</v>
      </c>
      <c r="AW169">
        <f t="shared" si="100"/>
        <v>5.375</v>
      </c>
      <c r="AX169">
        <f t="shared" si="101"/>
        <v>1</v>
      </c>
      <c r="AY169">
        <f t="shared" si="98"/>
        <v>4.125</v>
      </c>
      <c r="AZ169">
        <f t="shared" si="102"/>
        <v>1</v>
      </c>
      <c r="BA169" t="s">
        <v>86</v>
      </c>
      <c r="BB169" t="s">
        <v>192</v>
      </c>
      <c r="BC169" t="s">
        <v>193</v>
      </c>
      <c r="BD169">
        <v>1</v>
      </c>
      <c r="BF169">
        <f t="shared" si="103"/>
        <v>1</v>
      </c>
      <c r="BG169">
        <v>1</v>
      </c>
      <c r="BH169">
        <v>1</v>
      </c>
      <c r="BI169">
        <v>1</v>
      </c>
      <c r="BJ169" t="s">
        <v>174</v>
      </c>
      <c r="BK169" t="s">
        <v>157</v>
      </c>
      <c r="BL169" s="1">
        <v>1.8981481481481482E-3</v>
      </c>
      <c r="BM169" t="s">
        <v>194</v>
      </c>
      <c r="BN169" s="5" t="s">
        <v>736</v>
      </c>
      <c r="BO169" s="5" t="s">
        <v>1163</v>
      </c>
      <c r="BP169" s="11" t="b">
        <f t="shared" ca="1" si="104"/>
        <v>0</v>
      </c>
      <c r="BQ169" s="11" t="b">
        <f t="shared" ca="1" si="104"/>
        <v>0</v>
      </c>
      <c r="BR169" s="11" t="b">
        <f t="shared" ca="1" si="104"/>
        <v>0</v>
      </c>
      <c r="BS169" s="11" t="b">
        <f t="shared" ca="1" si="104"/>
        <v>0</v>
      </c>
      <c r="BT169" s="11" t="b">
        <f t="shared" ca="1" si="104"/>
        <v>0</v>
      </c>
      <c r="BU169" s="11" t="b">
        <f t="shared" ca="1" si="104"/>
        <v>1</v>
      </c>
      <c r="BX169" s="11" t="b">
        <f t="shared" ca="1" si="105"/>
        <v>0</v>
      </c>
      <c r="BY169" s="11" t="b">
        <f t="shared" si="108"/>
        <v>0</v>
      </c>
      <c r="BZ169" s="11" t="b">
        <f t="shared" ca="1" si="106"/>
        <v>0</v>
      </c>
      <c r="CA169" s="11" t="b">
        <f t="shared" ca="1" si="106"/>
        <v>0</v>
      </c>
      <c r="CB169" s="11" t="b">
        <f t="shared" ca="1" si="106"/>
        <v>0</v>
      </c>
      <c r="CC169" s="11" t="b">
        <f t="shared" ca="1" si="106"/>
        <v>0</v>
      </c>
      <c r="CD169" s="11" t="b">
        <f t="shared" ca="1" si="106"/>
        <v>0</v>
      </c>
      <c r="CE169" s="11" t="b">
        <f t="shared" ca="1" si="106"/>
        <v>0</v>
      </c>
      <c r="CF169" s="11" t="b">
        <f t="shared" ca="1" si="106"/>
        <v>0</v>
      </c>
      <c r="CG169" s="11" t="b">
        <f t="shared" ca="1" si="106"/>
        <v>0</v>
      </c>
      <c r="CH169" s="11" t="b">
        <f t="shared" ca="1" si="106"/>
        <v>0</v>
      </c>
      <c r="CI169" s="11" t="b">
        <f t="shared" ca="1" si="106"/>
        <v>0</v>
      </c>
      <c r="CJ169" s="11" t="b">
        <f t="shared" ca="1" si="106"/>
        <v>0</v>
      </c>
      <c r="CK169" s="11" t="b">
        <f t="shared" ca="1" si="106"/>
        <v>0</v>
      </c>
      <c r="CL169" s="11" t="b">
        <f t="shared" ca="1" si="106"/>
        <v>0</v>
      </c>
      <c r="CM169" s="11" t="b">
        <f t="shared" ca="1" si="106"/>
        <v>0</v>
      </c>
      <c r="CN169" s="11" t="b">
        <f t="shared" ca="1" si="109"/>
        <v>0</v>
      </c>
      <c r="CO169" s="11" t="b">
        <f t="shared" ca="1" si="107"/>
        <v>0</v>
      </c>
      <c r="CP169" t="s">
        <v>195</v>
      </c>
    </row>
    <row r="170" spans="1:94">
      <c r="A170" t="s">
        <v>196</v>
      </c>
      <c r="B170" t="s">
        <v>197</v>
      </c>
      <c r="C170" t="s">
        <v>53</v>
      </c>
      <c r="D170" t="s">
        <v>54</v>
      </c>
      <c r="E170" t="s">
        <v>71</v>
      </c>
      <c r="F170" t="s">
        <v>83</v>
      </c>
      <c r="G170" t="s">
        <v>96</v>
      </c>
      <c r="H170" t="s">
        <v>109</v>
      </c>
      <c r="I170" t="str">
        <f t="shared" si="99"/>
        <v>UK</v>
      </c>
      <c r="J170" t="s">
        <v>74</v>
      </c>
      <c r="K170" t="s">
        <v>98</v>
      </c>
      <c r="L170">
        <v>5</v>
      </c>
      <c r="M170">
        <v>3</v>
      </c>
      <c r="N170">
        <v>4</v>
      </c>
      <c r="O170">
        <v>3</v>
      </c>
      <c r="P170">
        <v>6</v>
      </c>
      <c r="Q170">
        <v>5</v>
      </c>
      <c r="R170">
        <v>4</v>
      </c>
      <c r="S170">
        <v>1</v>
      </c>
      <c r="T170">
        <v>2</v>
      </c>
      <c r="V170">
        <v>5</v>
      </c>
      <c r="W170">
        <v>5</v>
      </c>
      <c r="X170">
        <v>4</v>
      </c>
      <c r="Y170">
        <v>5</v>
      </c>
      <c r="Z170">
        <v>4</v>
      </c>
      <c r="AA170">
        <v>6</v>
      </c>
      <c r="AB170">
        <v>5</v>
      </c>
      <c r="AC170">
        <v>5</v>
      </c>
      <c r="AD170">
        <v>1</v>
      </c>
      <c r="AE170" s="48">
        <f t="shared" si="89"/>
        <v>4.375</v>
      </c>
      <c r="AF170" s="35">
        <v>4</v>
      </c>
      <c r="AG170">
        <v>4</v>
      </c>
      <c r="AH170">
        <v>6</v>
      </c>
      <c r="AI170">
        <v>4</v>
      </c>
      <c r="AJ170">
        <v>5</v>
      </c>
      <c r="AK170">
        <v>4</v>
      </c>
      <c r="AL170">
        <v>5</v>
      </c>
      <c r="AM170">
        <v>4</v>
      </c>
      <c r="AN170" s="48">
        <f t="shared" si="85"/>
        <v>4.5</v>
      </c>
      <c r="AO170">
        <v>5</v>
      </c>
      <c r="AP170">
        <v>5</v>
      </c>
      <c r="AQ170">
        <v>5</v>
      </c>
      <c r="AR170">
        <v>4</v>
      </c>
      <c r="AS170">
        <v>4</v>
      </c>
      <c r="AT170">
        <v>6</v>
      </c>
      <c r="AU170" s="48">
        <f t="shared" si="86"/>
        <v>4.5999999999999996</v>
      </c>
      <c r="AV170">
        <v>3</v>
      </c>
      <c r="AW170">
        <f t="shared" si="100"/>
        <v>4.5</v>
      </c>
      <c r="AX170">
        <f t="shared" si="101"/>
        <v>1</v>
      </c>
      <c r="AY170">
        <f t="shared" si="98"/>
        <v>4.375</v>
      </c>
      <c r="AZ170">
        <f t="shared" si="102"/>
        <v>1</v>
      </c>
      <c r="BA170" t="s">
        <v>61</v>
      </c>
      <c r="BB170" t="s">
        <v>198</v>
      </c>
      <c r="BC170" t="s">
        <v>199</v>
      </c>
      <c r="BD170">
        <v>2</v>
      </c>
      <c r="BF170">
        <f t="shared" si="103"/>
        <v>2</v>
      </c>
      <c r="BG170">
        <v>1</v>
      </c>
      <c r="BH170">
        <v>5</v>
      </c>
      <c r="BI170">
        <v>1</v>
      </c>
      <c r="BJ170" t="s">
        <v>200</v>
      </c>
      <c r="BK170" t="s">
        <v>65</v>
      </c>
      <c r="BL170" s="1">
        <v>5.208333333333333E-3</v>
      </c>
      <c r="BM170" t="s">
        <v>201</v>
      </c>
      <c r="BN170" s="5" t="s">
        <v>736</v>
      </c>
      <c r="BO170" s="5" t="s">
        <v>1148</v>
      </c>
      <c r="BP170" s="11" t="b">
        <f t="shared" ca="1" si="104"/>
        <v>0</v>
      </c>
      <c r="BQ170" s="11" t="b">
        <f t="shared" ca="1" si="104"/>
        <v>0</v>
      </c>
      <c r="BR170" s="11" t="b">
        <f t="shared" ca="1" si="104"/>
        <v>0</v>
      </c>
      <c r="BS170" s="11" t="b">
        <f t="shared" ca="1" si="104"/>
        <v>0</v>
      </c>
      <c r="BT170" s="11" t="b">
        <f t="shared" ca="1" si="104"/>
        <v>1</v>
      </c>
      <c r="BU170" s="11" t="b">
        <f t="shared" ca="1" si="104"/>
        <v>0</v>
      </c>
      <c r="BX170" s="11" t="b">
        <f t="shared" ca="1" si="105"/>
        <v>0</v>
      </c>
      <c r="BY170" s="11" t="b">
        <f t="shared" si="108"/>
        <v>0</v>
      </c>
      <c r="BZ170" s="11" t="b">
        <f t="shared" ca="1" si="106"/>
        <v>0</v>
      </c>
      <c r="CA170" s="11" t="b">
        <f t="shared" ca="1" si="106"/>
        <v>0</v>
      </c>
      <c r="CB170" s="11" t="b">
        <f t="shared" ca="1" si="106"/>
        <v>0</v>
      </c>
      <c r="CC170" s="11" t="b">
        <f t="shared" ca="1" si="106"/>
        <v>0</v>
      </c>
      <c r="CD170" s="11" t="b">
        <f t="shared" ca="1" si="106"/>
        <v>0</v>
      </c>
      <c r="CE170" s="11" t="b">
        <f t="shared" ca="1" si="106"/>
        <v>0</v>
      </c>
      <c r="CF170" s="11" t="b">
        <f t="shared" ca="1" si="106"/>
        <v>0</v>
      </c>
      <c r="CG170" s="11" t="b">
        <f t="shared" ca="1" si="106"/>
        <v>0</v>
      </c>
      <c r="CH170" s="11" t="b">
        <f t="shared" ca="1" si="106"/>
        <v>0</v>
      </c>
      <c r="CI170" s="11" t="b">
        <f t="shared" ca="1" si="106"/>
        <v>0</v>
      </c>
      <c r="CJ170" s="11" t="b">
        <f t="shared" ca="1" si="106"/>
        <v>0</v>
      </c>
      <c r="CK170" s="11" t="b">
        <f t="shared" ca="1" si="106"/>
        <v>0</v>
      </c>
      <c r="CL170" s="11" t="b">
        <f t="shared" ca="1" si="106"/>
        <v>0</v>
      </c>
      <c r="CM170" s="11" t="b">
        <f t="shared" ca="1" si="106"/>
        <v>0</v>
      </c>
      <c r="CN170" s="11" t="b">
        <f t="shared" ca="1" si="109"/>
        <v>0</v>
      </c>
      <c r="CO170" s="11" t="b">
        <f t="shared" ca="1" si="107"/>
        <v>0</v>
      </c>
    </row>
    <row r="171" spans="1:94">
      <c r="A171" t="s">
        <v>214</v>
      </c>
      <c r="B171" t="s">
        <v>215</v>
      </c>
      <c r="C171" t="s">
        <v>53</v>
      </c>
      <c r="D171" t="s">
        <v>70</v>
      </c>
      <c r="E171" t="s">
        <v>144</v>
      </c>
      <c r="F171" t="s">
        <v>56</v>
      </c>
      <c r="G171" t="s">
        <v>96</v>
      </c>
      <c r="H171" t="s">
        <v>84</v>
      </c>
      <c r="I171" t="str">
        <f t="shared" si="99"/>
        <v>United States</v>
      </c>
      <c r="J171" t="s">
        <v>74</v>
      </c>
      <c r="K171" t="s">
        <v>98</v>
      </c>
      <c r="L171">
        <v>1</v>
      </c>
      <c r="M171">
        <v>3</v>
      </c>
      <c r="N171">
        <v>2</v>
      </c>
      <c r="O171">
        <v>4</v>
      </c>
      <c r="P171">
        <v>3</v>
      </c>
      <c r="Q171">
        <v>5</v>
      </c>
      <c r="R171">
        <v>4</v>
      </c>
      <c r="S171">
        <v>1</v>
      </c>
      <c r="T171">
        <v>3</v>
      </c>
      <c r="V171">
        <v>6</v>
      </c>
      <c r="W171">
        <v>6</v>
      </c>
      <c r="X171">
        <v>6</v>
      </c>
      <c r="Y171">
        <v>6</v>
      </c>
      <c r="Z171">
        <v>6</v>
      </c>
      <c r="AA171">
        <v>6</v>
      </c>
      <c r="AB171">
        <v>6</v>
      </c>
      <c r="AC171">
        <v>0</v>
      </c>
      <c r="AD171">
        <v>6</v>
      </c>
      <c r="AE171" s="48">
        <f t="shared" si="89"/>
        <v>6</v>
      </c>
      <c r="AF171" s="35">
        <v>6</v>
      </c>
      <c r="AG171">
        <v>6</v>
      </c>
      <c r="AH171">
        <v>6</v>
      </c>
      <c r="AI171">
        <v>6</v>
      </c>
      <c r="AJ171">
        <v>6</v>
      </c>
      <c r="AK171">
        <v>6</v>
      </c>
      <c r="AL171">
        <v>6</v>
      </c>
      <c r="AM171">
        <v>6</v>
      </c>
      <c r="AN171" s="48">
        <f t="shared" si="85"/>
        <v>6</v>
      </c>
      <c r="AO171">
        <v>6</v>
      </c>
      <c r="AP171">
        <v>6</v>
      </c>
      <c r="AQ171">
        <v>6</v>
      </c>
      <c r="AR171">
        <v>6</v>
      </c>
      <c r="AS171">
        <v>6</v>
      </c>
      <c r="AT171">
        <v>6</v>
      </c>
      <c r="AU171" s="48">
        <f t="shared" si="86"/>
        <v>6</v>
      </c>
      <c r="AV171">
        <v>0</v>
      </c>
      <c r="AW171">
        <f t="shared" si="100"/>
        <v>6</v>
      </c>
      <c r="AX171">
        <f t="shared" si="101"/>
        <v>1</v>
      </c>
      <c r="AY171">
        <f t="shared" si="98"/>
        <v>6</v>
      </c>
      <c r="AZ171">
        <f t="shared" si="102"/>
        <v>1</v>
      </c>
      <c r="BA171" t="s">
        <v>86</v>
      </c>
      <c r="BB171" t="s">
        <v>216</v>
      </c>
      <c r="BC171" t="s">
        <v>217</v>
      </c>
      <c r="BD171">
        <v>1</v>
      </c>
      <c r="BF171">
        <f t="shared" si="103"/>
        <v>1</v>
      </c>
      <c r="BG171">
        <v>1</v>
      </c>
      <c r="BH171">
        <v>2</v>
      </c>
      <c r="BI171">
        <v>1</v>
      </c>
      <c r="BJ171" t="s">
        <v>156</v>
      </c>
      <c r="BK171" t="s">
        <v>157</v>
      </c>
      <c r="BL171" s="1">
        <v>4.8958333333333328E-3</v>
      </c>
      <c r="BM171" t="s">
        <v>218</v>
      </c>
      <c r="BN171" s="5" t="s">
        <v>736</v>
      </c>
      <c r="BO171" s="5" t="s">
        <v>1166</v>
      </c>
      <c r="BP171" s="11" t="b">
        <f t="shared" ref="BP171:BU177" ca="1" si="110">ISNUMBER(SEARCH(BP$2,$BO171))</f>
        <v>0</v>
      </c>
      <c r="BQ171" s="11" t="b">
        <f t="shared" ca="1" si="110"/>
        <v>0</v>
      </c>
      <c r="BR171" s="11" t="b">
        <f t="shared" ca="1" si="110"/>
        <v>0</v>
      </c>
      <c r="BS171" s="11" t="b">
        <f t="shared" ca="1" si="110"/>
        <v>1</v>
      </c>
      <c r="BT171" s="11" t="b">
        <f t="shared" ca="1" si="110"/>
        <v>0</v>
      </c>
      <c r="BU171" s="11" t="b">
        <f t="shared" ca="1" si="110"/>
        <v>1</v>
      </c>
      <c r="BX171" s="11" t="b">
        <f t="shared" ca="1" si="105"/>
        <v>0</v>
      </c>
      <c r="BY171" s="11" t="b">
        <f t="shared" si="108"/>
        <v>0</v>
      </c>
      <c r="BZ171" s="11" t="b">
        <f t="shared" ref="BZ171:CM177" ca="1" si="111">ISNUMBER(SEARCH(BZ$2,$BV171))</f>
        <v>0</v>
      </c>
      <c r="CA171" s="11" t="b">
        <f t="shared" ca="1" si="111"/>
        <v>0</v>
      </c>
      <c r="CB171" s="11" t="b">
        <f t="shared" ca="1" si="111"/>
        <v>0</v>
      </c>
      <c r="CC171" s="11" t="b">
        <f t="shared" ca="1" si="111"/>
        <v>0</v>
      </c>
      <c r="CD171" s="11" t="b">
        <f t="shared" ca="1" si="111"/>
        <v>0</v>
      </c>
      <c r="CE171" s="11" t="b">
        <f t="shared" ca="1" si="111"/>
        <v>0</v>
      </c>
      <c r="CF171" s="11" t="b">
        <f t="shared" ca="1" si="111"/>
        <v>0</v>
      </c>
      <c r="CG171" s="11" t="b">
        <f t="shared" ca="1" si="111"/>
        <v>0</v>
      </c>
      <c r="CH171" s="11" t="b">
        <f t="shared" ca="1" si="111"/>
        <v>0</v>
      </c>
      <c r="CI171" s="11" t="b">
        <f t="shared" ca="1" si="111"/>
        <v>0</v>
      </c>
      <c r="CJ171" s="11" t="b">
        <f t="shared" ca="1" si="111"/>
        <v>0</v>
      </c>
      <c r="CK171" s="11" t="b">
        <f t="shared" ca="1" si="111"/>
        <v>0</v>
      </c>
      <c r="CL171" s="11" t="b">
        <f t="shared" ca="1" si="111"/>
        <v>0</v>
      </c>
      <c r="CM171" s="11" t="b">
        <f t="shared" ca="1" si="111"/>
        <v>0</v>
      </c>
      <c r="CN171" s="11" t="b">
        <f t="shared" ca="1" si="109"/>
        <v>0</v>
      </c>
      <c r="CO171" s="11" t="b">
        <f t="shared" ca="1" si="107"/>
        <v>0</v>
      </c>
      <c r="CP171" t="s">
        <v>219</v>
      </c>
    </row>
    <row r="172" spans="1:94">
      <c r="A172" t="s">
        <v>220</v>
      </c>
      <c r="B172" t="s">
        <v>221</v>
      </c>
      <c r="C172" t="s">
        <v>53</v>
      </c>
      <c r="D172" t="s">
        <v>54</v>
      </c>
      <c r="E172" t="s">
        <v>55</v>
      </c>
      <c r="F172" t="s">
        <v>222</v>
      </c>
      <c r="G172" t="s">
        <v>124</v>
      </c>
      <c r="H172" t="s">
        <v>84</v>
      </c>
      <c r="I172" t="str">
        <f t="shared" si="99"/>
        <v>United States</v>
      </c>
      <c r="J172" t="s">
        <v>74</v>
      </c>
      <c r="K172" t="s">
        <v>60</v>
      </c>
      <c r="L172">
        <v>3</v>
      </c>
      <c r="M172">
        <v>2</v>
      </c>
      <c r="N172">
        <v>5</v>
      </c>
      <c r="O172">
        <v>1</v>
      </c>
      <c r="P172">
        <v>5</v>
      </c>
      <c r="Q172">
        <v>4</v>
      </c>
      <c r="R172">
        <v>2</v>
      </c>
      <c r="S172">
        <v>1</v>
      </c>
      <c r="T172">
        <v>3</v>
      </c>
      <c r="V172">
        <v>5</v>
      </c>
      <c r="W172">
        <v>2</v>
      </c>
      <c r="X172">
        <v>1</v>
      </c>
      <c r="Y172">
        <v>5</v>
      </c>
      <c r="Z172">
        <v>4</v>
      </c>
      <c r="AA172">
        <v>5</v>
      </c>
      <c r="AB172">
        <v>2</v>
      </c>
      <c r="AC172">
        <v>4</v>
      </c>
      <c r="AD172">
        <v>2</v>
      </c>
      <c r="AE172" s="48">
        <f t="shared" si="89"/>
        <v>3.25</v>
      </c>
      <c r="AF172" s="35">
        <v>6</v>
      </c>
      <c r="AG172">
        <v>3</v>
      </c>
      <c r="AH172">
        <v>4</v>
      </c>
      <c r="AI172">
        <v>4</v>
      </c>
      <c r="AJ172">
        <v>5</v>
      </c>
      <c r="AK172">
        <v>5</v>
      </c>
      <c r="AL172">
        <v>5</v>
      </c>
      <c r="AM172">
        <v>3</v>
      </c>
      <c r="AN172" s="48">
        <f t="shared" si="85"/>
        <v>4.375</v>
      </c>
      <c r="AO172">
        <v>4</v>
      </c>
      <c r="AP172">
        <v>4</v>
      </c>
      <c r="AQ172">
        <v>5</v>
      </c>
      <c r="AR172">
        <v>4</v>
      </c>
      <c r="AS172">
        <v>4</v>
      </c>
      <c r="AT172">
        <v>6</v>
      </c>
      <c r="AU172" s="48">
        <f t="shared" si="86"/>
        <v>4.2</v>
      </c>
      <c r="AV172">
        <v>0</v>
      </c>
      <c r="AW172">
        <f t="shared" si="100"/>
        <v>4.375</v>
      </c>
      <c r="AX172">
        <f t="shared" si="101"/>
        <v>1</v>
      </c>
      <c r="AY172">
        <f t="shared" si="98"/>
        <v>3.25</v>
      </c>
      <c r="AZ172">
        <f t="shared" si="102"/>
        <v>1</v>
      </c>
      <c r="BA172" t="s">
        <v>61</v>
      </c>
      <c r="BB172" t="s">
        <v>223</v>
      </c>
      <c r="BC172" t="s">
        <v>224</v>
      </c>
      <c r="BD172">
        <v>0</v>
      </c>
      <c r="BE172">
        <v>1</v>
      </c>
      <c r="BF172">
        <f t="shared" si="103"/>
        <v>1</v>
      </c>
      <c r="BG172">
        <v>1</v>
      </c>
      <c r="BH172">
        <v>1</v>
      </c>
      <c r="BI172">
        <v>1</v>
      </c>
      <c r="BJ172" t="s">
        <v>64</v>
      </c>
      <c r="BK172" t="s">
        <v>65</v>
      </c>
      <c r="BL172" s="1">
        <v>8.4953703703703701E-3</v>
      </c>
      <c r="BN172" s="5" t="s">
        <v>1041</v>
      </c>
      <c r="BP172" s="11" t="b">
        <f t="shared" ca="1" si="110"/>
        <v>0</v>
      </c>
      <c r="BQ172" s="11" t="b">
        <f t="shared" ca="1" si="110"/>
        <v>0</v>
      </c>
      <c r="BR172" s="11" t="b">
        <f t="shared" ca="1" si="110"/>
        <v>0</v>
      </c>
      <c r="BS172" s="11" t="b">
        <f t="shared" ca="1" si="110"/>
        <v>0</v>
      </c>
      <c r="BT172" s="11" t="b">
        <f t="shared" ca="1" si="110"/>
        <v>0</v>
      </c>
      <c r="BU172" s="11" t="b">
        <f t="shared" ca="1" si="110"/>
        <v>0</v>
      </c>
      <c r="BX172" s="11" t="b">
        <f t="shared" ca="1" si="105"/>
        <v>0</v>
      </c>
      <c r="BY172" s="11" t="b">
        <f t="shared" si="108"/>
        <v>0</v>
      </c>
      <c r="BZ172" s="11" t="b">
        <f t="shared" ca="1" si="111"/>
        <v>0</v>
      </c>
      <c r="CA172" s="11" t="b">
        <f t="shared" ca="1" si="111"/>
        <v>0</v>
      </c>
      <c r="CB172" s="11" t="b">
        <f t="shared" ca="1" si="111"/>
        <v>0</v>
      </c>
      <c r="CC172" s="11" t="b">
        <f t="shared" ca="1" si="111"/>
        <v>0</v>
      </c>
      <c r="CD172" s="11" t="b">
        <f t="shared" ca="1" si="111"/>
        <v>0</v>
      </c>
      <c r="CE172" s="11" t="b">
        <f t="shared" ca="1" si="111"/>
        <v>0</v>
      </c>
      <c r="CF172" s="11" t="b">
        <f t="shared" ca="1" si="111"/>
        <v>0</v>
      </c>
      <c r="CG172" s="11" t="b">
        <f t="shared" ca="1" si="111"/>
        <v>0</v>
      </c>
      <c r="CH172" s="11" t="b">
        <f t="shared" ca="1" si="111"/>
        <v>0</v>
      </c>
      <c r="CI172" s="11" t="b">
        <f t="shared" ca="1" si="111"/>
        <v>0</v>
      </c>
      <c r="CJ172" s="11" t="b">
        <f t="shared" ca="1" si="111"/>
        <v>0</v>
      </c>
      <c r="CK172" s="11" t="b">
        <f t="shared" ca="1" si="111"/>
        <v>0</v>
      </c>
      <c r="CL172" s="11" t="b">
        <f t="shared" ca="1" si="111"/>
        <v>0</v>
      </c>
      <c r="CM172" s="11" t="b">
        <f t="shared" ca="1" si="111"/>
        <v>0</v>
      </c>
      <c r="CN172" s="11" t="b">
        <f t="shared" ca="1" si="109"/>
        <v>0</v>
      </c>
      <c r="CO172" s="11" t="b">
        <f t="shared" ca="1" si="107"/>
        <v>0</v>
      </c>
    </row>
    <row r="173" spans="1:94">
      <c r="A173" t="s">
        <v>231</v>
      </c>
      <c r="B173" t="s">
        <v>232</v>
      </c>
      <c r="C173" t="s">
        <v>53</v>
      </c>
      <c r="D173" t="s">
        <v>70</v>
      </c>
      <c r="E173" t="s">
        <v>95</v>
      </c>
      <c r="F173" t="s">
        <v>56</v>
      </c>
      <c r="G173" t="s">
        <v>96</v>
      </c>
      <c r="H173" t="s">
        <v>73</v>
      </c>
      <c r="I173" t="str">
        <f t="shared" si="99"/>
        <v>USA</v>
      </c>
      <c r="J173" t="s">
        <v>74</v>
      </c>
      <c r="K173" t="s">
        <v>60</v>
      </c>
      <c r="L173">
        <v>4</v>
      </c>
      <c r="M173">
        <v>4</v>
      </c>
      <c r="N173">
        <v>4</v>
      </c>
      <c r="O173">
        <v>4</v>
      </c>
      <c r="P173">
        <v>3</v>
      </c>
      <c r="Q173">
        <v>4</v>
      </c>
      <c r="R173">
        <v>4</v>
      </c>
      <c r="S173">
        <v>1</v>
      </c>
      <c r="T173">
        <v>3</v>
      </c>
      <c r="V173">
        <v>1</v>
      </c>
      <c r="W173">
        <v>5</v>
      </c>
      <c r="X173">
        <v>1</v>
      </c>
      <c r="Y173">
        <v>1</v>
      </c>
      <c r="Z173">
        <v>3</v>
      </c>
      <c r="AA173">
        <v>5</v>
      </c>
      <c r="AB173">
        <v>0</v>
      </c>
      <c r="AC173">
        <v>5</v>
      </c>
      <c r="AD173">
        <v>1</v>
      </c>
      <c r="AE173" s="48">
        <f t="shared" si="89"/>
        <v>2.125</v>
      </c>
      <c r="AF173" s="35">
        <v>0</v>
      </c>
      <c r="AG173">
        <v>1</v>
      </c>
      <c r="AH173">
        <v>1</v>
      </c>
      <c r="AI173">
        <v>0</v>
      </c>
      <c r="AJ173">
        <v>4</v>
      </c>
      <c r="AK173">
        <v>0</v>
      </c>
      <c r="AL173">
        <v>4</v>
      </c>
      <c r="AM173">
        <v>1</v>
      </c>
      <c r="AN173" s="48">
        <f t="shared" si="85"/>
        <v>1.375</v>
      </c>
      <c r="AO173">
        <v>0</v>
      </c>
      <c r="AP173">
        <v>0</v>
      </c>
      <c r="AQ173">
        <v>3</v>
      </c>
      <c r="AR173">
        <v>0</v>
      </c>
      <c r="AS173">
        <v>1</v>
      </c>
      <c r="AT173">
        <v>6</v>
      </c>
      <c r="AU173" s="48">
        <f t="shared" si="86"/>
        <v>0.8</v>
      </c>
      <c r="AV173">
        <v>0</v>
      </c>
      <c r="AW173">
        <f t="shared" si="100"/>
        <v>1.375</v>
      </c>
      <c r="AX173">
        <f t="shared" si="101"/>
        <v>0</v>
      </c>
      <c r="AY173">
        <f t="shared" si="98"/>
        <v>2.125</v>
      </c>
      <c r="AZ173">
        <f t="shared" si="102"/>
        <v>0</v>
      </c>
      <c r="BA173" t="s">
        <v>61</v>
      </c>
      <c r="BB173" t="s">
        <v>233</v>
      </c>
      <c r="BC173" t="s">
        <v>234</v>
      </c>
      <c r="BD173">
        <v>0</v>
      </c>
      <c r="BE173" t="s">
        <v>1100</v>
      </c>
      <c r="BF173" t="str">
        <f t="shared" si="103"/>
        <v>no dialog file</v>
      </c>
      <c r="BG173">
        <v>2</v>
      </c>
      <c r="BH173">
        <v>5</v>
      </c>
      <c r="BI173">
        <v>2</v>
      </c>
      <c r="BJ173" t="s">
        <v>235</v>
      </c>
      <c r="BK173" t="s">
        <v>236</v>
      </c>
      <c r="BL173" s="1">
        <v>3.8425925925925923E-3</v>
      </c>
      <c r="BN173" s="5" t="s">
        <v>1041</v>
      </c>
      <c r="BP173" s="11" t="b">
        <f t="shared" ca="1" si="110"/>
        <v>0</v>
      </c>
      <c r="BQ173" s="11" t="b">
        <f t="shared" ca="1" si="110"/>
        <v>0</v>
      </c>
      <c r="BR173" s="11" t="b">
        <f t="shared" ca="1" si="110"/>
        <v>0</v>
      </c>
      <c r="BS173" s="11" t="b">
        <f t="shared" ca="1" si="110"/>
        <v>0</v>
      </c>
      <c r="BT173" s="11" t="b">
        <f t="shared" ca="1" si="110"/>
        <v>0</v>
      </c>
      <c r="BU173" s="11" t="b">
        <f t="shared" ca="1" si="110"/>
        <v>0</v>
      </c>
      <c r="BX173" s="11" t="b">
        <f t="shared" ca="1" si="105"/>
        <v>0</v>
      </c>
      <c r="BY173" s="11" t="b">
        <f t="shared" si="108"/>
        <v>0</v>
      </c>
      <c r="BZ173" s="11" t="b">
        <f t="shared" ca="1" si="111"/>
        <v>0</v>
      </c>
      <c r="CA173" s="11" t="b">
        <f t="shared" ca="1" si="111"/>
        <v>0</v>
      </c>
      <c r="CB173" s="11" t="b">
        <f t="shared" ca="1" si="111"/>
        <v>0</v>
      </c>
      <c r="CC173" s="11" t="b">
        <f t="shared" ca="1" si="111"/>
        <v>0</v>
      </c>
      <c r="CD173" s="11" t="b">
        <f t="shared" ca="1" si="111"/>
        <v>0</v>
      </c>
      <c r="CE173" s="11" t="b">
        <f t="shared" ca="1" si="111"/>
        <v>0</v>
      </c>
      <c r="CF173" s="11" t="b">
        <f t="shared" ca="1" si="111"/>
        <v>0</v>
      </c>
      <c r="CG173" s="11" t="b">
        <f t="shared" ca="1" si="111"/>
        <v>0</v>
      </c>
      <c r="CH173" s="11" t="b">
        <f t="shared" ca="1" si="111"/>
        <v>0</v>
      </c>
      <c r="CI173" s="11" t="b">
        <f t="shared" ca="1" si="111"/>
        <v>0</v>
      </c>
      <c r="CJ173" s="11" t="b">
        <f t="shared" ca="1" si="111"/>
        <v>0</v>
      </c>
      <c r="CK173" s="11" t="b">
        <f t="shared" ca="1" si="111"/>
        <v>0</v>
      </c>
      <c r="CL173" s="11" t="b">
        <f t="shared" ca="1" si="111"/>
        <v>0</v>
      </c>
      <c r="CM173" s="11" t="b">
        <f t="shared" ca="1" si="111"/>
        <v>0</v>
      </c>
      <c r="CN173" s="11" t="b">
        <f t="shared" ca="1" si="109"/>
        <v>0</v>
      </c>
      <c r="CO173" s="11" t="b">
        <f t="shared" ca="1" si="107"/>
        <v>0</v>
      </c>
    </row>
    <row r="174" spans="1:94">
      <c r="A174" t="s">
        <v>237</v>
      </c>
      <c r="B174" t="s">
        <v>238</v>
      </c>
      <c r="C174" t="s">
        <v>53</v>
      </c>
      <c r="D174" t="s">
        <v>70</v>
      </c>
      <c r="E174" t="s">
        <v>144</v>
      </c>
      <c r="F174" t="s">
        <v>83</v>
      </c>
      <c r="G174" t="s">
        <v>72</v>
      </c>
      <c r="H174" t="s">
        <v>73</v>
      </c>
      <c r="I174" t="str">
        <f t="shared" si="99"/>
        <v>USA</v>
      </c>
      <c r="J174" t="s">
        <v>74</v>
      </c>
      <c r="K174" t="s">
        <v>60</v>
      </c>
      <c r="L174">
        <v>2</v>
      </c>
      <c r="M174">
        <v>4</v>
      </c>
      <c r="N174">
        <v>4</v>
      </c>
      <c r="O174">
        <v>4</v>
      </c>
      <c r="P174">
        <v>3</v>
      </c>
      <c r="Q174">
        <v>4</v>
      </c>
      <c r="R174">
        <v>4</v>
      </c>
      <c r="S174">
        <v>1</v>
      </c>
      <c r="T174">
        <v>3</v>
      </c>
      <c r="V174">
        <v>6</v>
      </c>
      <c r="W174">
        <v>6</v>
      </c>
      <c r="X174">
        <v>6</v>
      </c>
      <c r="Y174">
        <v>6</v>
      </c>
      <c r="Z174">
        <v>6</v>
      </c>
      <c r="AA174">
        <v>6</v>
      </c>
      <c r="AB174">
        <v>6</v>
      </c>
      <c r="AC174">
        <v>6</v>
      </c>
      <c r="AD174">
        <v>0</v>
      </c>
      <c r="AE174" s="48">
        <f t="shared" si="89"/>
        <v>5.25</v>
      </c>
      <c r="AF174" s="35">
        <v>6</v>
      </c>
      <c r="AG174">
        <v>6</v>
      </c>
      <c r="AH174">
        <v>6</v>
      </c>
      <c r="AI174">
        <v>4</v>
      </c>
      <c r="AJ174">
        <v>6</v>
      </c>
      <c r="AK174">
        <v>6</v>
      </c>
      <c r="AL174">
        <v>6</v>
      </c>
      <c r="AM174">
        <v>6</v>
      </c>
      <c r="AN174" s="48">
        <f t="shared" si="85"/>
        <v>5.75</v>
      </c>
      <c r="AO174">
        <v>5</v>
      </c>
      <c r="AP174">
        <v>3</v>
      </c>
      <c r="AQ174">
        <v>4</v>
      </c>
      <c r="AR174">
        <v>3</v>
      </c>
      <c r="AS174">
        <v>5</v>
      </c>
      <c r="AT174">
        <v>6</v>
      </c>
      <c r="AU174" s="48">
        <f t="shared" si="86"/>
        <v>4</v>
      </c>
      <c r="AV174">
        <v>1</v>
      </c>
      <c r="AW174">
        <f t="shared" si="100"/>
        <v>5.75</v>
      </c>
      <c r="AX174">
        <f t="shared" si="101"/>
        <v>1</v>
      </c>
      <c r="AY174">
        <f t="shared" si="98"/>
        <v>5.25</v>
      </c>
      <c r="AZ174">
        <f t="shared" si="102"/>
        <v>1</v>
      </c>
      <c r="BA174" t="s">
        <v>61</v>
      </c>
      <c r="BB174" t="s">
        <v>166</v>
      </c>
      <c r="BC174" t="s">
        <v>239</v>
      </c>
      <c r="BD174">
        <v>2</v>
      </c>
      <c r="BF174">
        <f t="shared" si="103"/>
        <v>2</v>
      </c>
      <c r="BG174">
        <v>1</v>
      </c>
      <c r="BH174">
        <v>2</v>
      </c>
      <c r="BI174">
        <v>1</v>
      </c>
      <c r="BJ174" t="s">
        <v>181</v>
      </c>
      <c r="BK174" t="s">
        <v>65</v>
      </c>
      <c r="BL174" s="1">
        <v>3.3912037037037036E-3</v>
      </c>
      <c r="BM174" t="s">
        <v>240</v>
      </c>
      <c r="BN174" s="5" t="s">
        <v>736</v>
      </c>
      <c r="BO174" s="5" t="s">
        <v>1159</v>
      </c>
      <c r="BP174" s="11" t="b">
        <f t="shared" ca="1" si="110"/>
        <v>0</v>
      </c>
      <c r="BQ174" s="11" t="b">
        <f t="shared" ca="1" si="110"/>
        <v>0</v>
      </c>
      <c r="BR174" s="11" t="b">
        <f t="shared" ca="1" si="110"/>
        <v>1</v>
      </c>
      <c r="BS174" s="11" t="b">
        <f t="shared" ca="1" si="110"/>
        <v>0</v>
      </c>
      <c r="BT174" s="11" t="b">
        <f t="shared" ca="1" si="110"/>
        <v>0</v>
      </c>
      <c r="BU174" s="11" t="b">
        <f t="shared" ca="1" si="110"/>
        <v>0</v>
      </c>
      <c r="BX174" s="11" t="b">
        <f t="shared" ca="1" si="105"/>
        <v>0</v>
      </c>
      <c r="BY174" s="11" t="b">
        <f t="shared" si="108"/>
        <v>0</v>
      </c>
      <c r="BZ174" s="11" t="b">
        <f t="shared" ca="1" si="111"/>
        <v>0</v>
      </c>
      <c r="CA174" s="11" t="b">
        <f t="shared" ca="1" si="111"/>
        <v>0</v>
      </c>
      <c r="CB174" s="11" t="b">
        <f t="shared" ca="1" si="111"/>
        <v>0</v>
      </c>
      <c r="CC174" s="11" t="b">
        <f t="shared" ca="1" si="111"/>
        <v>0</v>
      </c>
      <c r="CD174" s="11" t="b">
        <f t="shared" ca="1" si="111"/>
        <v>0</v>
      </c>
      <c r="CE174" s="11" t="b">
        <f t="shared" ca="1" si="111"/>
        <v>0</v>
      </c>
      <c r="CF174" s="11" t="b">
        <f t="shared" ca="1" si="111"/>
        <v>0</v>
      </c>
      <c r="CG174" s="11" t="b">
        <f t="shared" ca="1" si="111"/>
        <v>0</v>
      </c>
      <c r="CH174" s="11" t="b">
        <f t="shared" ca="1" si="111"/>
        <v>0</v>
      </c>
      <c r="CI174" s="11" t="b">
        <f t="shared" ca="1" si="111"/>
        <v>0</v>
      </c>
      <c r="CJ174" s="11" t="b">
        <f t="shared" ca="1" si="111"/>
        <v>0</v>
      </c>
      <c r="CK174" s="11" t="b">
        <f t="shared" ca="1" si="111"/>
        <v>0</v>
      </c>
      <c r="CL174" s="11" t="b">
        <f t="shared" ca="1" si="111"/>
        <v>0</v>
      </c>
      <c r="CM174" s="11" t="b">
        <f t="shared" ca="1" si="111"/>
        <v>0</v>
      </c>
      <c r="CN174" s="11" t="b">
        <f t="shared" ca="1" si="109"/>
        <v>0</v>
      </c>
      <c r="CO174" s="11" t="b">
        <f t="shared" ca="1" si="107"/>
        <v>0</v>
      </c>
      <c r="CP174" t="s">
        <v>241</v>
      </c>
    </row>
    <row r="175" spans="1:94">
      <c r="A175" t="s">
        <v>242</v>
      </c>
      <c r="B175" t="s">
        <v>243</v>
      </c>
      <c r="C175" t="s">
        <v>53</v>
      </c>
      <c r="D175" t="s">
        <v>70</v>
      </c>
      <c r="E175" t="s">
        <v>55</v>
      </c>
      <c r="F175" t="s">
        <v>56</v>
      </c>
      <c r="G175" t="s">
        <v>72</v>
      </c>
      <c r="H175" t="s">
        <v>244</v>
      </c>
      <c r="I175" t="str">
        <f t="shared" si="99"/>
        <v>Uk</v>
      </c>
      <c r="J175" t="s">
        <v>74</v>
      </c>
      <c r="K175" t="s">
        <v>98</v>
      </c>
      <c r="L175">
        <v>4</v>
      </c>
      <c r="M175">
        <v>4</v>
      </c>
      <c r="N175">
        <v>5</v>
      </c>
      <c r="O175">
        <v>3</v>
      </c>
      <c r="P175">
        <v>4</v>
      </c>
      <c r="Q175">
        <v>5</v>
      </c>
      <c r="R175">
        <v>5</v>
      </c>
      <c r="S175">
        <v>1</v>
      </c>
      <c r="T175">
        <v>2</v>
      </c>
      <c r="V175">
        <v>5</v>
      </c>
      <c r="W175">
        <v>5</v>
      </c>
      <c r="X175">
        <v>5</v>
      </c>
      <c r="Y175">
        <v>3</v>
      </c>
      <c r="Z175">
        <v>3</v>
      </c>
      <c r="AA175">
        <v>4</v>
      </c>
      <c r="AB175">
        <v>3</v>
      </c>
      <c r="AC175">
        <v>1</v>
      </c>
      <c r="AD175">
        <v>5</v>
      </c>
      <c r="AE175" s="48">
        <f t="shared" si="89"/>
        <v>4.125</v>
      </c>
      <c r="AF175" s="35">
        <v>4</v>
      </c>
      <c r="AG175">
        <v>4</v>
      </c>
      <c r="AH175">
        <v>4</v>
      </c>
      <c r="AI175">
        <v>4</v>
      </c>
      <c r="AJ175">
        <v>4</v>
      </c>
      <c r="AK175">
        <v>4</v>
      </c>
      <c r="AL175">
        <v>4</v>
      </c>
      <c r="AM175">
        <v>0</v>
      </c>
      <c r="AN175" s="48">
        <f t="shared" si="85"/>
        <v>3.5</v>
      </c>
      <c r="AO175">
        <v>5</v>
      </c>
      <c r="AP175">
        <v>5</v>
      </c>
      <c r="AQ175">
        <v>3</v>
      </c>
      <c r="AR175">
        <v>4</v>
      </c>
      <c r="AS175">
        <v>3</v>
      </c>
      <c r="AT175">
        <v>6</v>
      </c>
      <c r="AU175" s="48">
        <f t="shared" si="86"/>
        <v>4</v>
      </c>
      <c r="AV175">
        <v>0</v>
      </c>
      <c r="AW175">
        <f t="shared" si="100"/>
        <v>3.5</v>
      </c>
      <c r="AX175">
        <f t="shared" si="101"/>
        <v>1</v>
      </c>
      <c r="AY175">
        <f t="shared" si="98"/>
        <v>4.125</v>
      </c>
      <c r="AZ175">
        <f t="shared" si="102"/>
        <v>1</v>
      </c>
      <c r="BA175" t="s">
        <v>61</v>
      </c>
      <c r="BB175" t="s">
        <v>245</v>
      </c>
      <c r="BC175" t="s">
        <v>246</v>
      </c>
      <c r="BD175">
        <v>1</v>
      </c>
      <c r="BF175">
        <f t="shared" si="103"/>
        <v>1</v>
      </c>
      <c r="BG175">
        <v>1</v>
      </c>
      <c r="BH175">
        <v>1</v>
      </c>
      <c r="BI175">
        <v>1</v>
      </c>
      <c r="BJ175" t="s">
        <v>64</v>
      </c>
      <c r="BK175" t="s">
        <v>65</v>
      </c>
      <c r="BL175" s="1">
        <v>1.4004629629629629E-3</v>
      </c>
      <c r="BN175" s="5" t="s">
        <v>1041</v>
      </c>
      <c r="BP175" s="11" t="b">
        <f t="shared" ca="1" si="110"/>
        <v>0</v>
      </c>
      <c r="BQ175" s="11" t="b">
        <f t="shared" ca="1" si="110"/>
        <v>0</v>
      </c>
      <c r="BR175" s="11" t="b">
        <f t="shared" ca="1" si="110"/>
        <v>0</v>
      </c>
      <c r="BS175" s="11" t="b">
        <f t="shared" ca="1" si="110"/>
        <v>0</v>
      </c>
      <c r="BT175" s="11" t="b">
        <f t="shared" ca="1" si="110"/>
        <v>0</v>
      </c>
      <c r="BU175" s="11" t="b">
        <f t="shared" ca="1" si="110"/>
        <v>0</v>
      </c>
      <c r="BX175" s="11" t="b">
        <f t="shared" ca="1" si="105"/>
        <v>0</v>
      </c>
      <c r="BY175" s="11" t="b">
        <f t="shared" si="108"/>
        <v>0</v>
      </c>
      <c r="BZ175" s="11" t="b">
        <f t="shared" ca="1" si="111"/>
        <v>0</v>
      </c>
      <c r="CA175" s="11" t="b">
        <f t="shared" ca="1" si="111"/>
        <v>0</v>
      </c>
      <c r="CB175" s="11" t="b">
        <f t="shared" ca="1" si="111"/>
        <v>0</v>
      </c>
      <c r="CC175" s="11" t="b">
        <f t="shared" ca="1" si="111"/>
        <v>0</v>
      </c>
      <c r="CD175" s="11" t="b">
        <f t="shared" ca="1" si="111"/>
        <v>0</v>
      </c>
      <c r="CE175" s="11" t="b">
        <f t="shared" ca="1" si="111"/>
        <v>0</v>
      </c>
      <c r="CF175" s="11" t="b">
        <f t="shared" ca="1" si="111"/>
        <v>0</v>
      </c>
      <c r="CG175" s="11" t="b">
        <f t="shared" ca="1" si="111"/>
        <v>0</v>
      </c>
      <c r="CH175" s="11" t="b">
        <f t="shared" ca="1" si="111"/>
        <v>0</v>
      </c>
      <c r="CI175" s="11" t="b">
        <f t="shared" ca="1" si="111"/>
        <v>0</v>
      </c>
      <c r="CJ175" s="11" t="b">
        <f t="shared" ca="1" si="111"/>
        <v>0</v>
      </c>
      <c r="CK175" s="11" t="b">
        <f t="shared" ca="1" si="111"/>
        <v>0</v>
      </c>
      <c r="CL175" s="11" t="b">
        <f t="shared" ca="1" si="111"/>
        <v>0</v>
      </c>
      <c r="CM175" s="11" t="b">
        <f t="shared" ca="1" si="111"/>
        <v>0</v>
      </c>
      <c r="CN175" s="11" t="b">
        <f t="shared" ca="1" si="109"/>
        <v>0</v>
      </c>
      <c r="CO175" s="11" t="b">
        <f t="shared" ca="1" si="107"/>
        <v>0</v>
      </c>
    </row>
    <row r="176" spans="1:94">
      <c r="A176" t="s">
        <v>247</v>
      </c>
      <c r="B176" t="s">
        <v>248</v>
      </c>
      <c r="C176" t="s">
        <v>53</v>
      </c>
      <c r="D176" t="s">
        <v>70</v>
      </c>
      <c r="E176" t="s">
        <v>71</v>
      </c>
      <c r="F176" t="s">
        <v>83</v>
      </c>
      <c r="G176" t="s">
        <v>72</v>
      </c>
      <c r="H176" t="s">
        <v>125</v>
      </c>
      <c r="I176" t="str">
        <f t="shared" si="99"/>
        <v>United Kingdom</v>
      </c>
      <c r="J176" t="s">
        <v>59</v>
      </c>
      <c r="K176" t="s">
        <v>98</v>
      </c>
      <c r="L176">
        <v>4</v>
      </c>
      <c r="M176">
        <v>5</v>
      </c>
      <c r="N176">
        <v>4</v>
      </c>
      <c r="O176">
        <v>3</v>
      </c>
      <c r="P176">
        <v>3</v>
      </c>
      <c r="Q176">
        <v>3</v>
      </c>
      <c r="R176">
        <v>4</v>
      </c>
      <c r="S176">
        <v>1</v>
      </c>
      <c r="T176">
        <v>2</v>
      </c>
      <c r="V176">
        <v>2</v>
      </c>
      <c r="W176">
        <v>5</v>
      </c>
      <c r="X176">
        <v>3</v>
      </c>
      <c r="Y176">
        <v>4</v>
      </c>
      <c r="Z176">
        <v>3</v>
      </c>
      <c r="AA176">
        <v>3</v>
      </c>
      <c r="AB176">
        <v>4</v>
      </c>
      <c r="AC176">
        <v>2</v>
      </c>
      <c r="AD176">
        <v>4</v>
      </c>
      <c r="AE176" s="48">
        <f t="shared" si="89"/>
        <v>3.5</v>
      </c>
      <c r="AF176" s="35">
        <v>4</v>
      </c>
      <c r="AG176">
        <v>2</v>
      </c>
      <c r="AH176">
        <v>4</v>
      </c>
      <c r="AI176">
        <v>2</v>
      </c>
      <c r="AJ176">
        <v>6</v>
      </c>
      <c r="AK176">
        <v>5</v>
      </c>
      <c r="AL176">
        <v>2</v>
      </c>
      <c r="AM176">
        <v>1</v>
      </c>
      <c r="AN176" s="48">
        <f t="shared" si="85"/>
        <v>3.25</v>
      </c>
      <c r="AO176">
        <v>3</v>
      </c>
      <c r="AP176">
        <v>3</v>
      </c>
      <c r="AQ176">
        <v>3</v>
      </c>
      <c r="AR176">
        <v>3</v>
      </c>
      <c r="AS176">
        <v>3</v>
      </c>
      <c r="AT176">
        <v>6</v>
      </c>
      <c r="AU176" s="48">
        <f t="shared" si="86"/>
        <v>3</v>
      </c>
      <c r="AV176">
        <v>0</v>
      </c>
      <c r="AW176">
        <f t="shared" si="100"/>
        <v>3.25</v>
      </c>
      <c r="AX176">
        <f t="shared" si="101"/>
        <v>1</v>
      </c>
      <c r="AY176">
        <f t="shared" si="98"/>
        <v>3.5</v>
      </c>
      <c r="AZ176">
        <f t="shared" si="102"/>
        <v>1</v>
      </c>
      <c r="BA176" t="s">
        <v>86</v>
      </c>
      <c r="BB176" t="s">
        <v>139</v>
      </c>
      <c r="BC176" t="s">
        <v>249</v>
      </c>
      <c r="BD176">
        <v>1</v>
      </c>
      <c r="BF176">
        <f t="shared" si="103"/>
        <v>1</v>
      </c>
      <c r="BG176">
        <v>1</v>
      </c>
      <c r="BH176">
        <v>4</v>
      </c>
      <c r="BI176">
        <v>1</v>
      </c>
      <c r="BJ176" t="s">
        <v>106</v>
      </c>
      <c r="BK176" t="s">
        <v>90</v>
      </c>
      <c r="BL176" s="1">
        <v>3.8888888888888883E-3</v>
      </c>
      <c r="BM176" t="s">
        <v>250</v>
      </c>
      <c r="BN176" s="5" t="s">
        <v>1042</v>
      </c>
      <c r="BP176" s="11" t="b">
        <f t="shared" ca="1" si="110"/>
        <v>0</v>
      </c>
      <c r="BQ176" s="11" t="b">
        <f t="shared" ca="1" si="110"/>
        <v>0</v>
      </c>
      <c r="BR176" s="11" t="b">
        <f t="shared" ca="1" si="110"/>
        <v>0</v>
      </c>
      <c r="BS176" s="11" t="b">
        <f t="shared" ca="1" si="110"/>
        <v>0</v>
      </c>
      <c r="BT176" s="11" t="b">
        <f t="shared" ca="1" si="110"/>
        <v>0</v>
      </c>
      <c r="BU176" s="11" t="b">
        <f t="shared" ca="1" si="110"/>
        <v>0</v>
      </c>
      <c r="BV176" s="5" t="s">
        <v>1085</v>
      </c>
      <c r="BW176" s="5" t="s">
        <v>1073</v>
      </c>
      <c r="BX176" s="11" t="b">
        <f t="shared" ca="1" si="105"/>
        <v>0</v>
      </c>
      <c r="BY176" s="11" t="b">
        <f t="shared" si="108"/>
        <v>0</v>
      </c>
      <c r="BZ176" s="11" t="b">
        <f t="shared" ca="1" si="111"/>
        <v>1</v>
      </c>
      <c r="CA176" s="11" t="b">
        <f t="shared" ca="1" si="111"/>
        <v>1</v>
      </c>
      <c r="CB176" s="11" t="b">
        <f t="shared" ca="1" si="111"/>
        <v>0</v>
      </c>
      <c r="CC176" s="11" t="b">
        <f t="shared" ca="1" si="111"/>
        <v>0</v>
      </c>
      <c r="CD176" s="11" t="b">
        <f t="shared" ca="1" si="111"/>
        <v>0</v>
      </c>
      <c r="CE176" s="11" t="b">
        <f t="shared" ca="1" si="111"/>
        <v>0</v>
      </c>
      <c r="CF176" s="11" t="b">
        <f t="shared" ca="1" si="111"/>
        <v>0</v>
      </c>
      <c r="CG176" s="11" t="b">
        <f t="shared" ca="1" si="111"/>
        <v>0</v>
      </c>
      <c r="CH176" s="11" t="b">
        <f t="shared" ca="1" si="111"/>
        <v>0</v>
      </c>
      <c r="CI176" s="11" t="b">
        <f t="shared" ca="1" si="111"/>
        <v>0</v>
      </c>
      <c r="CJ176" s="11" t="b">
        <f t="shared" ca="1" si="111"/>
        <v>1</v>
      </c>
      <c r="CK176" s="11" t="b">
        <f t="shared" ca="1" si="111"/>
        <v>0</v>
      </c>
      <c r="CL176" s="11" t="b">
        <f t="shared" ca="1" si="111"/>
        <v>0</v>
      </c>
      <c r="CM176" s="11" t="b">
        <f t="shared" ca="1" si="111"/>
        <v>0</v>
      </c>
      <c r="CN176" s="11" t="b">
        <f t="shared" ca="1" si="109"/>
        <v>1</v>
      </c>
      <c r="CO176" s="11" t="b">
        <f t="shared" ca="1" si="107"/>
        <v>0</v>
      </c>
      <c r="CP176" t="s">
        <v>251</v>
      </c>
    </row>
    <row r="177" spans="1:96">
      <c r="A177" t="s">
        <v>272</v>
      </c>
      <c r="B177" t="s">
        <v>273</v>
      </c>
      <c r="C177" t="s">
        <v>53</v>
      </c>
      <c r="D177" t="s">
        <v>70</v>
      </c>
      <c r="E177" t="s">
        <v>71</v>
      </c>
      <c r="F177" t="s">
        <v>132</v>
      </c>
      <c r="G177" t="s">
        <v>96</v>
      </c>
      <c r="H177" t="s">
        <v>84</v>
      </c>
      <c r="I177" t="str">
        <f t="shared" si="99"/>
        <v>United States</v>
      </c>
      <c r="J177" t="s">
        <v>74</v>
      </c>
      <c r="K177" t="s">
        <v>60</v>
      </c>
      <c r="L177">
        <v>2</v>
      </c>
      <c r="M177">
        <v>3</v>
      </c>
      <c r="N177">
        <v>4</v>
      </c>
      <c r="O177">
        <v>4</v>
      </c>
      <c r="P177">
        <v>4</v>
      </c>
      <c r="Q177">
        <v>4</v>
      </c>
      <c r="R177">
        <v>5</v>
      </c>
      <c r="S177">
        <v>1</v>
      </c>
      <c r="T177">
        <v>3</v>
      </c>
      <c r="V177">
        <v>3</v>
      </c>
      <c r="W177">
        <v>2</v>
      </c>
      <c r="X177">
        <v>3</v>
      </c>
      <c r="Y177">
        <v>5</v>
      </c>
      <c r="Z177">
        <v>3</v>
      </c>
      <c r="AA177">
        <v>4</v>
      </c>
      <c r="AB177">
        <v>2</v>
      </c>
      <c r="AC177">
        <v>4</v>
      </c>
      <c r="AD177">
        <v>2</v>
      </c>
      <c r="AE177" s="48">
        <f t="shared" si="89"/>
        <v>3</v>
      </c>
      <c r="AF177" s="35">
        <v>4</v>
      </c>
      <c r="AG177">
        <v>3</v>
      </c>
      <c r="AH177">
        <v>6</v>
      </c>
      <c r="AI177">
        <v>4</v>
      </c>
      <c r="AJ177">
        <v>6</v>
      </c>
      <c r="AK177">
        <v>4</v>
      </c>
      <c r="AL177">
        <v>5</v>
      </c>
      <c r="AM177">
        <v>3</v>
      </c>
      <c r="AN177" s="48">
        <f t="shared" si="85"/>
        <v>4.375</v>
      </c>
      <c r="AO177">
        <v>4</v>
      </c>
      <c r="AP177">
        <v>4</v>
      </c>
      <c r="AQ177">
        <v>5</v>
      </c>
      <c r="AR177">
        <v>4</v>
      </c>
      <c r="AS177">
        <v>4</v>
      </c>
      <c r="AT177">
        <v>6</v>
      </c>
      <c r="AU177" s="48">
        <f t="shared" si="86"/>
        <v>4.2</v>
      </c>
      <c r="AV177">
        <v>2</v>
      </c>
      <c r="AW177">
        <f t="shared" si="100"/>
        <v>4.375</v>
      </c>
      <c r="AX177">
        <f t="shared" si="101"/>
        <v>1</v>
      </c>
      <c r="AY177">
        <f t="shared" si="98"/>
        <v>3</v>
      </c>
      <c r="AZ177">
        <f t="shared" si="102"/>
        <v>0</v>
      </c>
      <c r="BA177" t="s">
        <v>61</v>
      </c>
      <c r="BB177" t="s">
        <v>126</v>
      </c>
      <c r="BC177" t="s">
        <v>127</v>
      </c>
      <c r="BD177">
        <v>1</v>
      </c>
      <c r="BF177">
        <f t="shared" si="103"/>
        <v>1</v>
      </c>
      <c r="BG177">
        <v>1</v>
      </c>
      <c r="BH177">
        <v>2</v>
      </c>
      <c r="BI177">
        <v>1</v>
      </c>
      <c r="BJ177" t="s">
        <v>64</v>
      </c>
      <c r="BK177" t="s">
        <v>65</v>
      </c>
      <c r="BL177" s="1">
        <v>4.1898148148148146E-3</v>
      </c>
      <c r="BM177" t="s">
        <v>274</v>
      </c>
      <c r="BN177" s="5" t="s">
        <v>1042</v>
      </c>
      <c r="BP177" s="11" t="b">
        <f t="shared" ca="1" si="110"/>
        <v>0</v>
      </c>
      <c r="BQ177" s="11" t="b">
        <f t="shared" ca="1" si="110"/>
        <v>0</v>
      </c>
      <c r="BR177" s="11" t="b">
        <f t="shared" ca="1" si="110"/>
        <v>0</v>
      </c>
      <c r="BS177" s="11" t="b">
        <f t="shared" ca="1" si="110"/>
        <v>0</v>
      </c>
      <c r="BT177" s="11" t="b">
        <f t="shared" ca="1" si="110"/>
        <v>0</v>
      </c>
      <c r="BU177" s="11" t="b">
        <f t="shared" ca="1" si="110"/>
        <v>0</v>
      </c>
      <c r="BV177" s="5" t="s">
        <v>1047</v>
      </c>
      <c r="BW177" s="5" t="s">
        <v>1136</v>
      </c>
      <c r="BX177" s="11" t="b">
        <f t="shared" ca="1" si="105"/>
        <v>0</v>
      </c>
      <c r="BY177" s="11" t="b">
        <f t="shared" si="108"/>
        <v>0</v>
      </c>
      <c r="BZ177" s="11" t="b">
        <f t="shared" ca="1" si="111"/>
        <v>1</v>
      </c>
      <c r="CA177" s="11" t="b">
        <f t="shared" ca="1" si="111"/>
        <v>0</v>
      </c>
      <c r="CB177" s="11" t="b">
        <f t="shared" ca="1" si="111"/>
        <v>0</v>
      </c>
      <c r="CC177" s="11" t="b">
        <f t="shared" ca="1" si="111"/>
        <v>0</v>
      </c>
      <c r="CD177" s="11" t="b">
        <f t="shared" ca="1" si="111"/>
        <v>0</v>
      </c>
      <c r="CE177" s="11" t="b">
        <f t="shared" ca="1" si="111"/>
        <v>0</v>
      </c>
      <c r="CF177" s="11" t="b">
        <f t="shared" ca="1" si="111"/>
        <v>0</v>
      </c>
      <c r="CG177" s="11" t="b">
        <f t="shared" ca="1" si="111"/>
        <v>0</v>
      </c>
      <c r="CH177" s="11" t="b">
        <f t="shared" ca="1" si="111"/>
        <v>0</v>
      </c>
      <c r="CI177" s="11" t="b">
        <f t="shared" ca="1" si="111"/>
        <v>0</v>
      </c>
      <c r="CJ177" s="11" t="b">
        <f t="shared" ca="1" si="111"/>
        <v>0</v>
      </c>
      <c r="CK177" s="11" t="b">
        <f t="shared" ca="1" si="111"/>
        <v>0</v>
      </c>
      <c r="CL177" s="11" t="b">
        <f t="shared" ca="1" si="111"/>
        <v>0</v>
      </c>
      <c r="CM177" s="11" t="b">
        <f t="shared" ca="1" si="111"/>
        <v>0</v>
      </c>
      <c r="CN177" s="11" t="b">
        <f t="shared" ca="1" si="109"/>
        <v>0</v>
      </c>
      <c r="CO177" s="11" t="b">
        <f t="shared" ca="1" si="107"/>
        <v>0</v>
      </c>
    </row>
    <row r="178" spans="1:96">
      <c r="A178" t="s">
        <v>1287</v>
      </c>
      <c r="B178" t="s">
        <v>802</v>
      </c>
      <c r="H178" t="s">
        <v>1347</v>
      </c>
      <c r="S178">
        <f>COUNTIF(S1:S145,"=0")</f>
        <v>79</v>
      </c>
      <c r="T178">
        <f>COUNTIF(T1:T145,"=2")</f>
        <v>45</v>
      </c>
      <c r="U178">
        <f>COUNTIF(U1:U145,"=4")</f>
        <v>44</v>
      </c>
      <c r="X178" t="s">
        <v>109</v>
      </c>
      <c r="Y178">
        <v>61</v>
      </c>
      <c r="BN178"/>
      <c r="BO178"/>
      <c r="BV178"/>
      <c r="BW178"/>
    </row>
    <row r="179" spans="1:96" ht="16" customHeight="1">
      <c r="A179" t="s">
        <v>1351</v>
      </c>
      <c r="V179" s="20"/>
      <c r="W179" s="20"/>
      <c r="X179" s="20"/>
      <c r="Y179" s="21" t="s">
        <v>1330</v>
      </c>
      <c r="Z179" s="20"/>
      <c r="AA179" s="20"/>
      <c r="AB179" s="20"/>
      <c r="AC179" s="20"/>
      <c r="AD179" s="34"/>
      <c r="AF179" s="30"/>
      <c r="AG179" s="22"/>
      <c r="AH179" s="23" t="s">
        <v>1331</v>
      </c>
      <c r="AI179" s="22"/>
      <c r="AJ179" s="22"/>
      <c r="AK179" s="22"/>
      <c r="AL179" s="22"/>
      <c r="AM179" s="30"/>
      <c r="AO179" s="25" t="s">
        <v>1332</v>
      </c>
      <c r="AP179" s="24"/>
      <c r="AQ179" s="24"/>
      <c r="AR179" s="24"/>
      <c r="AS179" s="47"/>
    </row>
    <row r="180" spans="1:96" s="10" customFormat="1" ht="16" customHeight="1">
      <c r="A180" s="13"/>
      <c r="B180" s="13"/>
      <c r="C180" s="13"/>
      <c r="D180" s="13" t="s">
        <v>1</v>
      </c>
      <c r="E180" s="13" t="s">
        <v>2</v>
      </c>
      <c r="F180" s="13" t="s">
        <v>3</v>
      </c>
      <c r="G180" s="13" t="s">
        <v>4</v>
      </c>
      <c r="H180" s="13" t="s">
        <v>5</v>
      </c>
      <c r="I180" s="13"/>
      <c r="J180" s="13" t="s">
        <v>6</v>
      </c>
      <c r="K180" s="13" t="s">
        <v>7</v>
      </c>
      <c r="L180" s="13" t="s">
        <v>8</v>
      </c>
      <c r="M180" s="13" t="s">
        <v>9</v>
      </c>
      <c r="N180" s="13" t="s">
        <v>10</v>
      </c>
      <c r="O180" s="13" t="s">
        <v>11</v>
      </c>
      <c r="P180" s="13" t="s">
        <v>12</v>
      </c>
      <c r="Q180" s="13" t="s">
        <v>13</v>
      </c>
      <c r="R180" s="13" t="s">
        <v>14</v>
      </c>
      <c r="S180" s="13"/>
      <c r="T180" s="13"/>
      <c r="U180" s="13"/>
      <c r="V180" s="20" t="s">
        <v>15</v>
      </c>
      <c r="W180" s="20" t="s">
        <v>19</v>
      </c>
      <c r="X180" s="20" t="s">
        <v>21</v>
      </c>
      <c r="Y180" s="20" t="s">
        <v>22</v>
      </c>
      <c r="Z180" s="20" t="s">
        <v>23</v>
      </c>
      <c r="AA180" s="20" t="s">
        <v>24</v>
      </c>
      <c r="AB180" s="20" t="s">
        <v>25</v>
      </c>
      <c r="AC180" s="20" t="s">
        <v>26</v>
      </c>
      <c r="AD180" s="34" t="s">
        <v>27</v>
      </c>
      <c r="AE180" s="48"/>
      <c r="AF180" s="30" t="s">
        <v>38</v>
      </c>
      <c r="AG180" s="22" t="s">
        <v>28</v>
      </c>
      <c r="AH180" s="22" t="s">
        <v>29</v>
      </c>
      <c r="AI180" s="22" t="s">
        <v>30</v>
      </c>
      <c r="AJ180" s="22" t="s">
        <v>31</v>
      </c>
      <c r="AK180" s="22" t="s">
        <v>32</v>
      </c>
      <c r="AL180" s="22" t="s">
        <v>33</v>
      </c>
      <c r="AM180" s="30" t="s">
        <v>34</v>
      </c>
      <c r="AN180" s="48"/>
      <c r="AO180" s="24" t="s">
        <v>16</v>
      </c>
      <c r="AP180" s="24" t="s">
        <v>17</v>
      </c>
      <c r="AQ180" s="24" t="s">
        <v>18</v>
      </c>
      <c r="AR180" s="24" t="s">
        <v>35</v>
      </c>
      <c r="AS180" s="47" t="s">
        <v>36</v>
      </c>
      <c r="AT180" s="13" t="s">
        <v>37</v>
      </c>
      <c r="AU180" s="48"/>
      <c r="AV180" s="13" t="s">
        <v>20</v>
      </c>
      <c r="AW180" s="13"/>
      <c r="AX180" s="13"/>
      <c r="AY180" s="13"/>
      <c r="AZ180" s="13"/>
      <c r="BA180" s="13" t="s">
        <v>39</v>
      </c>
      <c r="BB180" s="13" t="s">
        <v>40</v>
      </c>
      <c r="BC180" s="13" t="s">
        <v>41</v>
      </c>
      <c r="BD180" s="13" t="s">
        <v>42</v>
      </c>
      <c r="BE180" s="13" t="s">
        <v>1099</v>
      </c>
      <c r="BF180" s="13"/>
      <c r="BG180" s="13" t="s">
        <v>43</v>
      </c>
      <c r="BH180" s="13" t="s">
        <v>44</v>
      </c>
      <c r="BI180" s="13" t="s">
        <v>45</v>
      </c>
      <c r="BJ180" s="13" t="s">
        <v>46</v>
      </c>
      <c r="BK180" s="13" t="s">
        <v>47</v>
      </c>
      <c r="BL180" s="13" t="s">
        <v>48</v>
      </c>
      <c r="BM180" s="13" t="s">
        <v>49</v>
      </c>
      <c r="BN180" s="14" t="s">
        <v>1039</v>
      </c>
      <c r="BO180" s="14"/>
      <c r="BP180" s="11" t="s">
        <v>1144</v>
      </c>
      <c r="BQ180" s="11" t="s">
        <v>1151</v>
      </c>
      <c r="BR180" s="11" t="s">
        <v>1333</v>
      </c>
      <c r="BS180" s="11" t="s">
        <v>1150</v>
      </c>
      <c r="BT180" s="11" t="s">
        <v>1148</v>
      </c>
      <c r="BU180" s="11" t="s">
        <v>1163</v>
      </c>
      <c r="BV180" s="14"/>
      <c r="BW180" s="14"/>
      <c r="BX180" s="15" t="s">
        <v>1311</v>
      </c>
      <c r="BY180" s="15" t="s">
        <v>1309</v>
      </c>
      <c r="BZ180" s="15" t="s">
        <v>1310</v>
      </c>
      <c r="CA180" s="15" t="s">
        <v>1312</v>
      </c>
      <c r="CB180" s="15" t="s">
        <v>1315</v>
      </c>
      <c r="CC180" s="15" t="s">
        <v>1313</v>
      </c>
      <c r="CD180" s="15" t="s">
        <v>1314</v>
      </c>
      <c r="CE180" s="15" t="s">
        <v>1317</v>
      </c>
      <c r="CF180" s="15" t="s">
        <v>1154</v>
      </c>
      <c r="CG180" s="15" t="s">
        <v>1318</v>
      </c>
      <c r="CH180" s="15" t="s">
        <v>1323</v>
      </c>
      <c r="CI180" s="15" t="s">
        <v>1319</v>
      </c>
      <c r="CJ180" s="15" t="s">
        <v>1316</v>
      </c>
      <c r="CK180" s="15" t="s">
        <v>1124</v>
      </c>
      <c r="CL180" s="15" t="s">
        <v>1320</v>
      </c>
      <c r="CM180" s="15" t="s">
        <v>1321</v>
      </c>
      <c r="CN180" s="15" t="s">
        <v>1324</v>
      </c>
      <c r="CO180" s="15" t="s">
        <v>1325</v>
      </c>
      <c r="CP180" s="13" t="s">
        <v>50</v>
      </c>
      <c r="CQ180" s="13"/>
      <c r="CR180" s="13"/>
    </row>
    <row r="181" spans="1:96">
      <c r="A181" s="10" t="s">
        <v>1290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F181" s="36"/>
      <c r="AG181" s="10"/>
      <c r="AH181" s="10"/>
      <c r="AI181" s="10"/>
      <c r="AJ181" s="10"/>
      <c r="AK181" s="10"/>
      <c r="AL181" s="10"/>
      <c r="AM181" s="10"/>
      <c r="AO181" s="10"/>
      <c r="AP181" s="10"/>
      <c r="AQ181" s="10"/>
      <c r="AR181" s="10"/>
      <c r="AS181" s="10"/>
      <c r="AT181" s="10"/>
      <c r="AV181" s="10"/>
      <c r="AW181" s="10"/>
      <c r="AX181" s="10"/>
      <c r="AY181" s="10"/>
      <c r="AZ181" s="10"/>
      <c r="BA181" s="10"/>
      <c r="BB181" s="10"/>
      <c r="BC181" s="10"/>
      <c r="BD181" s="10"/>
      <c r="BE181" s="10"/>
      <c r="BF181" s="10"/>
      <c r="BG181" s="10"/>
      <c r="BH181" s="10"/>
      <c r="BI181" s="10"/>
      <c r="BJ181" s="10"/>
      <c r="BK181" s="10"/>
      <c r="BL181" s="10"/>
      <c r="BM181" s="10"/>
      <c r="BN181" s="10"/>
      <c r="BO181" s="10"/>
      <c r="BV181" s="10"/>
      <c r="BW181" s="10"/>
      <c r="CP181" s="10"/>
      <c r="CQ181" s="10"/>
      <c r="CR181" s="10"/>
    </row>
    <row r="182" spans="1:96">
      <c r="A182" t="s">
        <v>1173</v>
      </c>
      <c r="B182" t="s">
        <v>1174</v>
      </c>
      <c r="C182" t="s">
        <v>281</v>
      </c>
      <c r="D182" t="s">
        <v>81</v>
      </c>
      <c r="E182" t="s">
        <v>71</v>
      </c>
      <c r="F182" t="s">
        <v>56</v>
      </c>
      <c r="G182" t="s">
        <v>96</v>
      </c>
      <c r="H182" t="s">
        <v>109</v>
      </c>
      <c r="J182" t="s">
        <v>74</v>
      </c>
      <c r="K182" t="s">
        <v>98</v>
      </c>
      <c r="L182">
        <v>2</v>
      </c>
      <c r="M182">
        <v>2</v>
      </c>
      <c r="N182">
        <v>3</v>
      </c>
      <c r="O182">
        <v>2</v>
      </c>
      <c r="P182">
        <v>2</v>
      </c>
      <c r="Q182">
        <v>3</v>
      </c>
      <c r="R182">
        <v>3</v>
      </c>
      <c r="V182">
        <v>3</v>
      </c>
      <c r="W182">
        <v>0</v>
      </c>
      <c r="X182">
        <v>0</v>
      </c>
      <c r="Y182">
        <v>1</v>
      </c>
      <c r="Z182">
        <v>1</v>
      </c>
      <c r="AA182">
        <v>2</v>
      </c>
      <c r="AB182">
        <v>1</v>
      </c>
      <c r="AC182">
        <v>1</v>
      </c>
      <c r="AD182">
        <v>0</v>
      </c>
      <c r="AF182" s="35">
        <v>3</v>
      </c>
      <c r="AG182">
        <v>0</v>
      </c>
      <c r="AH182">
        <v>6</v>
      </c>
      <c r="AI182">
        <v>6</v>
      </c>
      <c r="AJ182">
        <v>0</v>
      </c>
      <c r="AK182">
        <v>0</v>
      </c>
      <c r="AL182">
        <v>4</v>
      </c>
      <c r="AM182">
        <v>3</v>
      </c>
      <c r="AO182">
        <v>3</v>
      </c>
      <c r="AP182">
        <v>3</v>
      </c>
      <c r="AQ182">
        <v>3</v>
      </c>
      <c r="AR182">
        <v>5</v>
      </c>
      <c r="AS182">
        <v>0</v>
      </c>
      <c r="AT182">
        <v>3</v>
      </c>
      <c r="AV182">
        <v>0</v>
      </c>
      <c r="AW182">
        <v>4</v>
      </c>
      <c r="AX182">
        <v>0</v>
      </c>
      <c r="AY182">
        <v>6</v>
      </c>
      <c r="AZ182">
        <v>0</v>
      </c>
      <c r="BA182" t="s">
        <v>1167</v>
      </c>
      <c r="BB182" t="s">
        <v>267</v>
      </c>
      <c r="BC182" t="s">
        <v>1175</v>
      </c>
      <c r="BD182">
        <v>2</v>
      </c>
      <c r="BG182">
        <v>1</v>
      </c>
      <c r="BH182">
        <v>5</v>
      </c>
      <c r="BI182">
        <v>1</v>
      </c>
      <c r="BJ182" t="s">
        <v>839</v>
      </c>
      <c r="BK182" t="s">
        <v>370</v>
      </c>
      <c r="BL182" s="1">
        <v>1.0694444444444444E-2</v>
      </c>
      <c r="BM182" t="s">
        <v>1176</v>
      </c>
      <c r="BN182" s="5" t="s">
        <v>1051</v>
      </c>
      <c r="BO182" s="5" t="s">
        <v>1151</v>
      </c>
      <c r="BP182" s="11">
        <f t="shared" ref="BP182:BU182" ca="1" si="112">COUNTIF(BP4:BP180,TRUE)</f>
        <v>7</v>
      </c>
      <c r="BQ182" s="11">
        <f t="shared" ca="1" si="112"/>
        <v>6</v>
      </c>
      <c r="BR182" s="11">
        <f t="shared" ca="1" si="112"/>
        <v>7</v>
      </c>
      <c r="BS182" s="11">
        <f t="shared" ca="1" si="112"/>
        <v>5</v>
      </c>
      <c r="BT182" s="11">
        <f t="shared" ca="1" si="112"/>
        <v>6</v>
      </c>
      <c r="BU182" s="11">
        <f t="shared" ca="1" si="112"/>
        <v>3</v>
      </c>
      <c r="BV182" s="5" t="s">
        <v>1291</v>
      </c>
      <c r="BW182" s="5" t="s">
        <v>1292</v>
      </c>
    </row>
    <row r="183" spans="1:96">
      <c r="A183" t="s">
        <v>1184</v>
      </c>
      <c r="B183" t="s">
        <v>1185</v>
      </c>
      <c r="C183" t="s">
        <v>281</v>
      </c>
      <c r="D183" t="s">
        <v>70</v>
      </c>
      <c r="E183" t="s">
        <v>55</v>
      </c>
      <c r="F183" t="s">
        <v>56</v>
      </c>
      <c r="G183" t="s">
        <v>96</v>
      </c>
      <c r="H183" t="s">
        <v>1186</v>
      </c>
      <c r="J183" t="s">
        <v>59</v>
      </c>
      <c r="K183" t="s">
        <v>60</v>
      </c>
      <c r="L183">
        <v>2</v>
      </c>
      <c r="M183">
        <v>2</v>
      </c>
      <c r="N183">
        <v>3</v>
      </c>
      <c r="O183">
        <v>3</v>
      </c>
      <c r="P183">
        <v>3</v>
      </c>
      <c r="Q183">
        <v>4</v>
      </c>
      <c r="R183">
        <v>3</v>
      </c>
      <c r="BN183" s="5" t="s">
        <v>1299</v>
      </c>
      <c r="BP183" s="44">
        <f t="shared" ref="BP183:BU183" ca="1" si="113">BP182/$BN$218</f>
        <v>0.16279069767441862</v>
      </c>
      <c r="BQ183" s="44">
        <f t="shared" ca="1" si="113"/>
        <v>0.13953488372093023</v>
      </c>
      <c r="BR183" s="44">
        <f t="shared" ca="1" si="113"/>
        <v>0.16279069767441862</v>
      </c>
      <c r="BS183" s="44">
        <f t="shared" ca="1" si="113"/>
        <v>0.11627906976744186</v>
      </c>
      <c r="BT183" s="44">
        <f t="shared" ca="1" si="113"/>
        <v>0.13953488372093023</v>
      </c>
      <c r="BU183" s="44">
        <f t="shared" ca="1" si="113"/>
        <v>6.9767441860465115E-2</v>
      </c>
    </row>
    <row r="184" spans="1:96">
      <c r="A184" t="s">
        <v>1201</v>
      </c>
      <c r="B184" t="s">
        <v>1202</v>
      </c>
      <c r="C184" t="s">
        <v>281</v>
      </c>
      <c r="D184" t="s">
        <v>54</v>
      </c>
      <c r="E184" t="s">
        <v>82</v>
      </c>
      <c r="F184" t="s">
        <v>56</v>
      </c>
      <c r="G184" t="s">
        <v>57</v>
      </c>
      <c r="H184" t="s">
        <v>254</v>
      </c>
      <c r="J184" t="s">
        <v>59</v>
      </c>
      <c r="K184" t="s">
        <v>60</v>
      </c>
      <c r="L184">
        <v>1</v>
      </c>
      <c r="M184">
        <v>1</v>
      </c>
      <c r="N184">
        <v>2</v>
      </c>
      <c r="O184">
        <v>1</v>
      </c>
      <c r="P184">
        <v>0</v>
      </c>
      <c r="Q184">
        <v>3</v>
      </c>
      <c r="R184">
        <v>2</v>
      </c>
      <c r="V184">
        <v>4</v>
      </c>
      <c r="W184">
        <v>3</v>
      </c>
      <c r="X184">
        <v>3</v>
      </c>
      <c r="Y184">
        <v>3</v>
      </c>
      <c r="Z184">
        <v>2</v>
      </c>
      <c r="AA184">
        <v>3</v>
      </c>
      <c r="AB184">
        <v>3</v>
      </c>
      <c r="AC184">
        <v>5</v>
      </c>
      <c r="AD184">
        <v>1</v>
      </c>
      <c r="AF184" s="35">
        <v>4</v>
      </c>
      <c r="AG184">
        <v>4</v>
      </c>
      <c r="AH184">
        <v>2</v>
      </c>
      <c r="AI184">
        <v>4</v>
      </c>
      <c r="AJ184">
        <v>2</v>
      </c>
      <c r="AK184">
        <v>2</v>
      </c>
      <c r="AL184">
        <v>4</v>
      </c>
      <c r="AM184">
        <v>4</v>
      </c>
      <c r="AO184">
        <v>4</v>
      </c>
      <c r="AP184">
        <v>4</v>
      </c>
      <c r="AQ184">
        <v>4</v>
      </c>
      <c r="AR184">
        <v>3</v>
      </c>
      <c r="AS184">
        <v>2</v>
      </c>
      <c r="AT184">
        <v>4</v>
      </c>
      <c r="AV184">
        <v>1</v>
      </c>
      <c r="AW184">
        <v>3</v>
      </c>
      <c r="AX184">
        <v>4</v>
      </c>
      <c r="AY184">
        <v>6</v>
      </c>
      <c r="AZ184">
        <v>4</v>
      </c>
      <c r="BA184" t="s">
        <v>1167</v>
      </c>
      <c r="BB184" t="s">
        <v>659</v>
      </c>
      <c r="BC184" t="s">
        <v>1203</v>
      </c>
      <c r="BD184">
        <v>1</v>
      </c>
      <c r="BG184">
        <v>4</v>
      </c>
      <c r="BH184">
        <v>3</v>
      </c>
      <c r="BI184">
        <v>3</v>
      </c>
      <c r="BJ184" t="s">
        <v>1204</v>
      </c>
      <c r="BK184" t="s">
        <v>1168</v>
      </c>
      <c r="BL184" s="1">
        <v>6.4467592592592597E-3</v>
      </c>
      <c r="BM184" t="s">
        <v>1205</v>
      </c>
      <c r="BN184" s="5" t="s">
        <v>1042</v>
      </c>
      <c r="BP184" s="44" t="e">
        <f ca="1">BP182/#REF!</f>
        <v>#REF!</v>
      </c>
      <c r="BQ184" s="44" t="e">
        <f ca="1">BQ182/#REF!</f>
        <v>#REF!</v>
      </c>
      <c r="BR184" s="44" t="e">
        <f ca="1">BR182/#REF!</f>
        <v>#REF!</v>
      </c>
      <c r="BS184" s="44" t="e">
        <f ca="1">BS182/#REF!</f>
        <v>#REF!</v>
      </c>
      <c r="BT184" s="44" t="e">
        <f ca="1">BT182/#REF!</f>
        <v>#REF!</v>
      </c>
      <c r="BU184" s="44" t="e">
        <f ca="1">BU182/#REF!</f>
        <v>#REF!</v>
      </c>
      <c r="BV184" s="5" t="s">
        <v>1293</v>
      </c>
      <c r="BW184" s="5" t="s">
        <v>1294</v>
      </c>
    </row>
    <row r="185" spans="1:96">
      <c r="A185" t="s">
        <v>1210</v>
      </c>
      <c r="B185" t="s">
        <v>1211</v>
      </c>
      <c r="C185" t="s">
        <v>281</v>
      </c>
      <c r="D185" t="s">
        <v>54</v>
      </c>
      <c r="E185" t="s">
        <v>71</v>
      </c>
      <c r="F185" t="s">
        <v>116</v>
      </c>
      <c r="G185" t="s">
        <v>124</v>
      </c>
      <c r="H185" t="s">
        <v>254</v>
      </c>
      <c r="J185" t="s">
        <v>74</v>
      </c>
      <c r="K185" t="s">
        <v>60</v>
      </c>
      <c r="L185">
        <v>3</v>
      </c>
      <c r="M185">
        <v>2</v>
      </c>
      <c r="N185">
        <v>3</v>
      </c>
      <c r="O185">
        <v>3</v>
      </c>
      <c r="P185">
        <v>4</v>
      </c>
      <c r="Q185">
        <v>4</v>
      </c>
      <c r="R185">
        <v>4</v>
      </c>
      <c r="V185">
        <v>5</v>
      </c>
      <c r="W185">
        <v>3</v>
      </c>
      <c r="X185">
        <v>2</v>
      </c>
      <c r="Y185">
        <v>3</v>
      </c>
      <c r="Z185">
        <v>6</v>
      </c>
      <c r="AA185">
        <v>6</v>
      </c>
      <c r="AB185">
        <v>5</v>
      </c>
      <c r="AC185">
        <v>5</v>
      </c>
      <c r="AD185">
        <v>5</v>
      </c>
      <c r="AF185" s="35">
        <v>6</v>
      </c>
      <c r="AG185">
        <v>0</v>
      </c>
      <c r="AH185">
        <v>6</v>
      </c>
      <c r="AI185">
        <v>2</v>
      </c>
      <c r="AJ185">
        <v>6</v>
      </c>
      <c r="AK185">
        <v>4</v>
      </c>
      <c r="AL185">
        <v>6</v>
      </c>
      <c r="AM185">
        <v>6</v>
      </c>
      <c r="AO185">
        <v>6</v>
      </c>
      <c r="AP185">
        <v>6</v>
      </c>
      <c r="AQ185">
        <v>6</v>
      </c>
      <c r="AR185">
        <v>5</v>
      </c>
      <c r="AS185">
        <v>4</v>
      </c>
      <c r="AT185">
        <v>5</v>
      </c>
      <c r="AV185">
        <v>4</v>
      </c>
      <c r="AW185">
        <v>1</v>
      </c>
      <c r="AX185">
        <v>0</v>
      </c>
      <c r="AY185">
        <v>6</v>
      </c>
      <c r="AZ185">
        <v>5</v>
      </c>
      <c r="BA185" t="s">
        <v>1212</v>
      </c>
      <c r="BB185" t="s">
        <v>110</v>
      </c>
      <c r="BC185" t="s">
        <v>1213</v>
      </c>
      <c r="BD185">
        <v>1</v>
      </c>
      <c r="BG185">
        <v>1</v>
      </c>
      <c r="BH185">
        <v>1</v>
      </c>
      <c r="BI185">
        <v>1</v>
      </c>
      <c r="BJ185" t="s">
        <v>307</v>
      </c>
      <c r="BK185" t="s">
        <v>308</v>
      </c>
      <c r="BL185" s="1">
        <v>7.2222222222222228E-3</v>
      </c>
      <c r="BM185" t="s">
        <v>1214</v>
      </c>
      <c r="BN185" s="5" t="s">
        <v>1042</v>
      </c>
      <c r="BV185" s="5" t="s">
        <v>1295</v>
      </c>
    </row>
    <row r="186" spans="1:96">
      <c r="A186" t="s">
        <v>1225</v>
      </c>
      <c r="B186" t="s">
        <v>1226</v>
      </c>
      <c r="C186" t="s">
        <v>281</v>
      </c>
      <c r="D186" t="s">
        <v>54</v>
      </c>
      <c r="E186" t="s">
        <v>144</v>
      </c>
      <c r="F186" t="s">
        <v>116</v>
      </c>
      <c r="G186" t="s">
        <v>96</v>
      </c>
      <c r="H186" t="s">
        <v>1227</v>
      </c>
      <c r="J186" t="s">
        <v>59</v>
      </c>
      <c r="K186" t="s">
        <v>60</v>
      </c>
      <c r="L186">
        <v>2</v>
      </c>
      <c r="M186">
        <v>3</v>
      </c>
      <c r="N186">
        <v>0</v>
      </c>
      <c r="O186">
        <v>2</v>
      </c>
      <c r="P186">
        <v>1</v>
      </c>
      <c r="Q186">
        <v>5</v>
      </c>
      <c r="R186">
        <v>0</v>
      </c>
      <c r="V186">
        <v>4</v>
      </c>
      <c r="W186">
        <v>3</v>
      </c>
      <c r="X186">
        <v>3</v>
      </c>
      <c r="Y186">
        <v>4</v>
      </c>
      <c r="Z186">
        <v>2</v>
      </c>
      <c r="AA186">
        <v>2</v>
      </c>
      <c r="AB186">
        <v>4</v>
      </c>
      <c r="AC186">
        <v>3</v>
      </c>
      <c r="AD186">
        <v>2</v>
      </c>
      <c r="AF186" s="35">
        <v>1</v>
      </c>
      <c r="AG186">
        <v>4</v>
      </c>
      <c r="AH186">
        <v>2</v>
      </c>
      <c r="AI186">
        <v>2</v>
      </c>
      <c r="AJ186">
        <v>3</v>
      </c>
      <c r="AK186">
        <v>1</v>
      </c>
      <c r="AL186">
        <v>5</v>
      </c>
      <c r="AM186">
        <v>1</v>
      </c>
      <c r="AO186">
        <v>1</v>
      </c>
      <c r="AP186">
        <v>3</v>
      </c>
      <c r="AQ186">
        <v>4</v>
      </c>
      <c r="AR186">
        <v>1</v>
      </c>
      <c r="AS186">
        <v>1</v>
      </c>
      <c r="AT186">
        <v>1</v>
      </c>
      <c r="AV186">
        <v>1</v>
      </c>
      <c r="AW186">
        <v>4</v>
      </c>
      <c r="AX186">
        <v>1</v>
      </c>
      <c r="AY186">
        <v>6</v>
      </c>
      <c r="AZ186">
        <v>0</v>
      </c>
      <c r="BA186" t="s">
        <v>1167</v>
      </c>
      <c r="BB186" t="s">
        <v>1228</v>
      </c>
      <c r="BC186" t="s">
        <v>1229</v>
      </c>
      <c r="BD186">
        <v>1</v>
      </c>
      <c r="BG186">
        <v>1</v>
      </c>
      <c r="BH186">
        <v>5</v>
      </c>
      <c r="BI186">
        <v>1</v>
      </c>
      <c r="BJ186" t="s">
        <v>285</v>
      </c>
      <c r="BK186" t="s">
        <v>286</v>
      </c>
      <c r="BL186" s="1">
        <v>6.9560185185185185E-3</v>
      </c>
      <c r="BN186" s="5" t="s">
        <v>1041</v>
      </c>
    </row>
    <row r="187" spans="1:96">
      <c r="A187" t="s">
        <v>1236</v>
      </c>
      <c r="B187" t="s">
        <v>1237</v>
      </c>
      <c r="C187" t="s">
        <v>281</v>
      </c>
      <c r="D187" t="s">
        <v>54</v>
      </c>
      <c r="E187" t="s">
        <v>144</v>
      </c>
      <c r="F187" t="s">
        <v>116</v>
      </c>
      <c r="G187" t="s">
        <v>57</v>
      </c>
      <c r="H187" t="s">
        <v>185</v>
      </c>
      <c r="J187" t="s">
        <v>59</v>
      </c>
      <c r="K187" t="s">
        <v>60</v>
      </c>
      <c r="L187">
        <v>0</v>
      </c>
      <c r="M187">
        <v>1</v>
      </c>
      <c r="N187">
        <v>2</v>
      </c>
      <c r="O187">
        <v>4</v>
      </c>
      <c r="P187">
        <v>4</v>
      </c>
      <c r="Q187">
        <v>5</v>
      </c>
      <c r="R187">
        <v>0</v>
      </c>
      <c r="BN187" s="5" t="s">
        <v>1299</v>
      </c>
    </row>
    <row r="188" spans="1:96">
      <c r="A188" t="s">
        <v>1245</v>
      </c>
      <c r="B188" t="s">
        <v>1246</v>
      </c>
      <c r="C188" t="s">
        <v>281</v>
      </c>
      <c r="D188" t="s">
        <v>54</v>
      </c>
      <c r="E188" t="s">
        <v>55</v>
      </c>
      <c r="F188" t="s">
        <v>132</v>
      </c>
      <c r="G188" t="s">
        <v>96</v>
      </c>
      <c r="H188" t="s">
        <v>1247</v>
      </c>
      <c r="J188" t="s">
        <v>74</v>
      </c>
      <c r="K188" t="s">
        <v>85</v>
      </c>
      <c r="L188">
        <v>3</v>
      </c>
      <c r="M188">
        <v>1</v>
      </c>
      <c r="N188">
        <v>6</v>
      </c>
      <c r="O188">
        <v>1</v>
      </c>
      <c r="P188">
        <v>5</v>
      </c>
      <c r="Q188">
        <v>5</v>
      </c>
      <c r="R188">
        <v>1</v>
      </c>
      <c r="BN188" s="5" t="s">
        <v>1299</v>
      </c>
    </row>
    <row r="189" spans="1:96">
      <c r="A189" t="s">
        <v>1254</v>
      </c>
      <c r="B189" t="s">
        <v>1255</v>
      </c>
      <c r="C189" t="s">
        <v>281</v>
      </c>
      <c r="D189" t="s">
        <v>54</v>
      </c>
      <c r="E189" t="s">
        <v>71</v>
      </c>
      <c r="F189" t="s">
        <v>116</v>
      </c>
      <c r="G189" t="s">
        <v>96</v>
      </c>
      <c r="H189" t="s">
        <v>1256</v>
      </c>
      <c r="J189" t="s">
        <v>59</v>
      </c>
      <c r="K189" t="s">
        <v>60</v>
      </c>
      <c r="L189">
        <v>4</v>
      </c>
      <c r="M189">
        <v>3</v>
      </c>
      <c r="N189">
        <v>5</v>
      </c>
      <c r="O189">
        <v>6</v>
      </c>
      <c r="P189">
        <v>5</v>
      </c>
      <c r="Q189">
        <v>4</v>
      </c>
      <c r="R189">
        <v>3</v>
      </c>
      <c r="V189">
        <v>5</v>
      </c>
      <c r="W189">
        <v>4</v>
      </c>
      <c r="X189">
        <v>4</v>
      </c>
      <c r="Y189">
        <v>4</v>
      </c>
      <c r="Z189">
        <v>6</v>
      </c>
      <c r="AA189">
        <v>6</v>
      </c>
      <c r="AB189">
        <v>6</v>
      </c>
      <c r="AC189">
        <v>5</v>
      </c>
      <c r="AD189">
        <v>5</v>
      </c>
      <c r="AF189" s="35">
        <v>5</v>
      </c>
      <c r="AG189">
        <v>2</v>
      </c>
      <c r="AH189">
        <v>4</v>
      </c>
      <c r="AI189">
        <v>5</v>
      </c>
      <c r="AJ189">
        <v>6</v>
      </c>
      <c r="AK189">
        <v>5</v>
      </c>
      <c r="AL189">
        <v>6</v>
      </c>
      <c r="AM189">
        <v>6</v>
      </c>
      <c r="AO189">
        <v>6</v>
      </c>
      <c r="AP189">
        <v>6</v>
      </c>
      <c r="AQ189">
        <v>6</v>
      </c>
      <c r="AR189">
        <v>5</v>
      </c>
      <c r="AS189">
        <v>5</v>
      </c>
      <c r="AT189">
        <v>5</v>
      </c>
      <c r="AV189">
        <v>5</v>
      </c>
      <c r="AW189">
        <v>2</v>
      </c>
      <c r="AX189">
        <v>5</v>
      </c>
      <c r="AY189">
        <v>6</v>
      </c>
      <c r="AZ189">
        <v>5</v>
      </c>
      <c r="BA189" t="s">
        <v>1257</v>
      </c>
      <c r="BB189" t="s">
        <v>367</v>
      </c>
      <c r="BC189" t="s">
        <v>1258</v>
      </c>
      <c r="BD189">
        <v>4</v>
      </c>
      <c r="BG189">
        <v>1</v>
      </c>
      <c r="BH189">
        <v>5</v>
      </c>
      <c r="BI189">
        <v>1</v>
      </c>
      <c r="BJ189" t="s">
        <v>181</v>
      </c>
      <c r="BK189" t="s">
        <v>65</v>
      </c>
      <c r="BL189" s="1">
        <v>1.9328703703703702E-2</v>
      </c>
      <c r="BM189" t="s">
        <v>92</v>
      </c>
      <c r="BN189" s="5" t="s">
        <v>1041</v>
      </c>
      <c r="CP189" t="s">
        <v>92</v>
      </c>
    </row>
    <row r="190" spans="1:96">
      <c r="A190" t="s">
        <v>1268</v>
      </c>
      <c r="B190" t="s">
        <v>1269</v>
      </c>
      <c r="C190" t="s">
        <v>281</v>
      </c>
      <c r="D190" t="s">
        <v>54</v>
      </c>
      <c r="E190" t="s">
        <v>144</v>
      </c>
      <c r="F190" t="s">
        <v>116</v>
      </c>
      <c r="G190" t="s">
        <v>72</v>
      </c>
      <c r="H190" t="s">
        <v>254</v>
      </c>
      <c r="J190" t="s">
        <v>59</v>
      </c>
      <c r="K190" t="s">
        <v>60</v>
      </c>
      <c r="L190">
        <v>1</v>
      </c>
      <c r="M190">
        <v>2</v>
      </c>
      <c r="N190">
        <v>2</v>
      </c>
      <c r="O190">
        <v>3</v>
      </c>
      <c r="P190">
        <v>2</v>
      </c>
      <c r="Q190">
        <v>3</v>
      </c>
      <c r="R190">
        <v>3</v>
      </c>
      <c r="V190">
        <v>3</v>
      </c>
      <c r="W190">
        <v>4</v>
      </c>
      <c r="X190">
        <v>3</v>
      </c>
      <c r="Y190">
        <v>2</v>
      </c>
      <c r="Z190">
        <v>5</v>
      </c>
      <c r="AA190">
        <v>5</v>
      </c>
      <c r="AB190">
        <v>4</v>
      </c>
      <c r="AC190">
        <v>5</v>
      </c>
      <c r="AD190">
        <v>0</v>
      </c>
      <c r="AF190" s="35">
        <v>5</v>
      </c>
      <c r="AG190">
        <v>0</v>
      </c>
      <c r="AH190">
        <v>6</v>
      </c>
      <c r="AI190">
        <v>5</v>
      </c>
      <c r="AJ190">
        <v>5</v>
      </c>
      <c r="AK190">
        <v>5</v>
      </c>
      <c r="AL190">
        <v>5</v>
      </c>
      <c r="AM190">
        <v>5</v>
      </c>
      <c r="AO190">
        <v>4</v>
      </c>
      <c r="AP190">
        <v>4</v>
      </c>
      <c r="AQ190">
        <v>4</v>
      </c>
      <c r="AR190">
        <v>4</v>
      </c>
      <c r="AS190">
        <v>3</v>
      </c>
      <c r="AT190">
        <v>4</v>
      </c>
      <c r="AV190">
        <v>2</v>
      </c>
      <c r="AW190">
        <v>4</v>
      </c>
      <c r="AX190">
        <v>2</v>
      </c>
      <c r="AY190">
        <v>6</v>
      </c>
      <c r="AZ190">
        <v>5</v>
      </c>
      <c r="BA190" t="s">
        <v>1181</v>
      </c>
      <c r="BB190" t="s">
        <v>166</v>
      </c>
      <c r="BC190" t="s">
        <v>1270</v>
      </c>
      <c r="BD190">
        <v>1</v>
      </c>
      <c r="BG190">
        <v>1</v>
      </c>
      <c r="BH190">
        <v>1</v>
      </c>
      <c r="BI190">
        <v>1</v>
      </c>
      <c r="BJ190" t="s">
        <v>315</v>
      </c>
      <c r="BK190" t="s">
        <v>316</v>
      </c>
      <c r="BL190" s="1">
        <v>8.9467592592592585E-3</v>
      </c>
      <c r="BM190" t="s">
        <v>1271</v>
      </c>
      <c r="BN190" s="5" t="s">
        <v>1042</v>
      </c>
      <c r="BV190" s="5" t="s">
        <v>1295</v>
      </c>
      <c r="CP190" t="s">
        <v>1272</v>
      </c>
    </row>
    <row r="191" spans="1:96">
      <c r="A191" t="s">
        <v>1284</v>
      </c>
      <c r="B191" t="s">
        <v>1285</v>
      </c>
      <c r="C191" t="s">
        <v>281</v>
      </c>
      <c r="D191" t="s">
        <v>54</v>
      </c>
      <c r="E191" t="s">
        <v>55</v>
      </c>
      <c r="F191" t="s">
        <v>56</v>
      </c>
      <c r="G191" t="s">
        <v>72</v>
      </c>
      <c r="H191" t="s">
        <v>254</v>
      </c>
      <c r="J191" t="s">
        <v>74</v>
      </c>
      <c r="K191" t="s">
        <v>60</v>
      </c>
      <c r="L191">
        <v>2</v>
      </c>
      <c r="M191">
        <v>2</v>
      </c>
      <c r="N191">
        <v>2</v>
      </c>
      <c r="O191">
        <v>3</v>
      </c>
      <c r="P191">
        <v>2</v>
      </c>
      <c r="Q191">
        <v>3</v>
      </c>
      <c r="R191">
        <v>3</v>
      </c>
      <c r="V191">
        <v>2</v>
      </c>
      <c r="W191">
        <v>5</v>
      </c>
      <c r="X191">
        <v>4</v>
      </c>
      <c r="Y191">
        <v>3</v>
      </c>
      <c r="Z191">
        <v>2</v>
      </c>
      <c r="AA191">
        <v>5</v>
      </c>
      <c r="AB191">
        <v>3</v>
      </c>
      <c r="AC191">
        <v>5</v>
      </c>
      <c r="AD191">
        <v>4</v>
      </c>
      <c r="AF191" s="35">
        <v>2</v>
      </c>
      <c r="AG191">
        <v>1</v>
      </c>
      <c r="AH191">
        <v>5</v>
      </c>
      <c r="AI191">
        <v>3</v>
      </c>
      <c r="AJ191">
        <v>3</v>
      </c>
      <c r="AK191">
        <v>2</v>
      </c>
      <c r="AL191">
        <v>5</v>
      </c>
      <c r="AM191">
        <v>3</v>
      </c>
      <c r="AO191">
        <v>2</v>
      </c>
      <c r="AP191">
        <v>2</v>
      </c>
      <c r="AQ191">
        <v>2</v>
      </c>
      <c r="AR191">
        <v>3</v>
      </c>
      <c r="AS191">
        <v>1</v>
      </c>
      <c r="AT191">
        <v>2</v>
      </c>
      <c r="AV191">
        <v>1</v>
      </c>
      <c r="AW191">
        <v>6</v>
      </c>
      <c r="AX191">
        <v>0</v>
      </c>
      <c r="AY191">
        <v>6</v>
      </c>
      <c r="AZ191">
        <v>4</v>
      </c>
      <c r="BA191" t="s">
        <v>1212</v>
      </c>
      <c r="BB191" t="s">
        <v>270</v>
      </c>
      <c r="BC191" t="s">
        <v>1275</v>
      </c>
      <c r="BD191">
        <v>2</v>
      </c>
      <c r="BG191">
        <v>1</v>
      </c>
      <c r="BH191">
        <v>5</v>
      </c>
      <c r="BI191">
        <v>1</v>
      </c>
      <c r="BJ191" t="s">
        <v>307</v>
      </c>
      <c r="BK191" t="s">
        <v>308</v>
      </c>
      <c r="BL191" s="1">
        <v>7.789351851851852E-3</v>
      </c>
      <c r="BM191" t="s">
        <v>1286</v>
      </c>
      <c r="BN191" s="5" t="s">
        <v>1042</v>
      </c>
      <c r="BV191" s="5" t="s">
        <v>1295</v>
      </c>
    </row>
    <row r="192" spans="1:96">
      <c r="A192" t="s">
        <v>1170</v>
      </c>
      <c r="B192" t="s">
        <v>1171</v>
      </c>
      <c r="C192" t="s">
        <v>562</v>
      </c>
      <c r="D192" t="s">
        <v>54</v>
      </c>
      <c r="E192" t="s">
        <v>71</v>
      </c>
      <c r="F192" t="s">
        <v>222</v>
      </c>
      <c r="G192" t="s">
        <v>96</v>
      </c>
      <c r="H192" t="s">
        <v>1172</v>
      </c>
      <c r="J192" t="s">
        <v>59</v>
      </c>
      <c r="K192" t="s">
        <v>60</v>
      </c>
      <c r="L192">
        <v>0</v>
      </c>
      <c r="M192">
        <v>1</v>
      </c>
      <c r="N192">
        <v>0</v>
      </c>
      <c r="O192">
        <v>3</v>
      </c>
      <c r="P192">
        <v>0</v>
      </c>
      <c r="Q192">
        <v>5</v>
      </c>
      <c r="R192">
        <v>4</v>
      </c>
      <c r="BN192" s="5" t="s">
        <v>1299</v>
      </c>
    </row>
    <row r="193" spans="1:94">
      <c r="A193" t="s">
        <v>1179</v>
      </c>
      <c r="B193" t="s">
        <v>1180</v>
      </c>
      <c r="C193" t="s">
        <v>562</v>
      </c>
      <c r="D193" t="s">
        <v>54</v>
      </c>
      <c r="E193" t="s">
        <v>144</v>
      </c>
      <c r="F193" t="s">
        <v>116</v>
      </c>
      <c r="G193" t="s">
        <v>96</v>
      </c>
      <c r="H193" t="s">
        <v>383</v>
      </c>
      <c r="J193" t="s">
        <v>59</v>
      </c>
      <c r="K193" t="s">
        <v>60</v>
      </c>
      <c r="L193">
        <v>3</v>
      </c>
      <c r="M193">
        <v>4</v>
      </c>
      <c r="N193">
        <v>3</v>
      </c>
      <c r="O193">
        <v>2</v>
      </c>
      <c r="P193">
        <v>4</v>
      </c>
      <c r="Q193">
        <v>5</v>
      </c>
      <c r="R193">
        <v>4</v>
      </c>
      <c r="V193">
        <v>2</v>
      </c>
      <c r="W193">
        <v>5</v>
      </c>
      <c r="X193">
        <v>2</v>
      </c>
      <c r="Y193">
        <v>2</v>
      </c>
      <c r="Z193">
        <v>2</v>
      </c>
      <c r="AA193">
        <v>4</v>
      </c>
      <c r="AB193">
        <v>1</v>
      </c>
      <c r="AC193">
        <v>5</v>
      </c>
      <c r="AD193">
        <v>3</v>
      </c>
      <c r="AF193" s="35">
        <v>4</v>
      </c>
      <c r="AG193">
        <v>4</v>
      </c>
      <c r="AH193">
        <v>2</v>
      </c>
      <c r="AI193">
        <v>2</v>
      </c>
      <c r="AJ193">
        <v>4</v>
      </c>
      <c r="AK193">
        <v>2</v>
      </c>
      <c r="AL193">
        <v>5</v>
      </c>
      <c r="AM193">
        <v>5</v>
      </c>
      <c r="AO193">
        <v>4</v>
      </c>
      <c r="AP193">
        <v>4</v>
      </c>
      <c r="AQ193">
        <v>3</v>
      </c>
      <c r="AR193">
        <v>2</v>
      </c>
      <c r="AS193">
        <v>4</v>
      </c>
      <c r="AT193">
        <v>4</v>
      </c>
      <c r="AV193">
        <v>2</v>
      </c>
      <c r="AW193">
        <v>4</v>
      </c>
      <c r="AX193">
        <v>5</v>
      </c>
      <c r="AY193">
        <v>6</v>
      </c>
      <c r="AZ193">
        <v>4</v>
      </c>
      <c r="BA193" t="s">
        <v>1181</v>
      </c>
      <c r="BB193" t="s">
        <v>139</v>
      </c>
      <c r="BC193" t="s">
        <v>1182</v>
      </c>
      <c r="BD193">
        <v>1</v>
      </c>
      <c r="BG193">
        <v>1</v>
      </c>
      <c r="BH193">
        <v>3</v>
      </c>
      <c r="BI193">
        <v>1</v>
      </c>
      <c r="BJ193" t="s">
        <v>315</v>
      </c>
      <c r="BK193" t="s">
        <v>316</v>
      </c>
      <c r="BL193" s="1">
        <v>9.6527777777777775E-3</v>
      </c>
      <c r="BM193" t="s">
        <v>1183</v>
      </c>
      <c r="BN193" s="5" t="s">
        <v>1042</v>
      </c>
      <c r="BV193" s="5" t="s">
        <v>1296</v>
      </c>
      <c r="BW193" s="5" t="s">
        <v>1297</v>
      </c>
    </row>
    <row r="194" spans="1:94">
      <c r="A194" t="s">
        <v>1196</v>
      </c>
      <c r="B194" t="s">
        <v>1197</v>
      </c>
      <c r="C194" t="s">
        <v>562</v>
      </c>
      <c r="D194" t="s">
        <v>54</v>
      </c>
      <c r="E194" t="s">
        <v>71</v>
      </c>
      <c r="F194" t="s">
        <v>116</v>
      </c>
      <c r="G194" t="s">
        <v>96</v>
      </c>
      <c r="H194" t="s">
        <v>58</v>
      </c>
      <c r="J194" t="s">
        <v>59</v>
      </c>
      <c r="K194" t="s">
        <v>60</v>
      </c>
      <c r="L194">
        <v>1</v>
      </c>
      <c r="M194">
        <v>3</v>
      </c>
      <c r="N194">
        <v>3</v>
      </c>
      <c r="O194">
        <v>1</v>
      </c>
      <c r="P194">
        <v>3</v>
      </c>
      <c r="Q194">
        <v>3</v>
      </c>
      <c r="R194">
        <v>3</v>
      </c>
      <c r="V194">
        <v>5</v>
      </c>
      <c r="W194">
        <v>6</v>
      </c>
      <c r="X194">
        <v>3</v>
      </c>
      <c r="Y194">
        <v>1</v>
      </c>
      <c r="Z194">
        <v>4</v>
      </c>
      <c r="AA194">
        <v>5</v>
      </c>
      <c r="AB194">
        <v>4</v>
      </c>
      <c r="AC194">
        <v>4</v>
      </c>
      <c r="AD194">
        <v>0</v>
      </c>
      <c r="AF194" s="35">
        <v>5</v>
      </c>
      <c r="AG194">
        <v>3</v>
      </c>
      <c r="AH194">
        <v>3</v>
      </c>
      <c r="AI194">
        <v>3</v>
      </c>
      <c r="AJ194">
        <v>3</v>
      </c>
      <c r="AK194">
        <v>5</v>
      </c>
      <c r="AL194">
        <v>6</v>
      </c>
      <c r="AM194">
        <v>5</v>
      </c>
      <c r="AO194">
        <v>5</v>
      </c>
      <c r="AP194">
        <v>5</v>
      </c>
      <c r="AQ194">
        <v>5</v>
      </c>
      <c r="AR194">
        <v>3</v>
      </c>
      <c r="AS194">
        <v>3</v>
      </c>
      <c r="AT194">
        <v>5</v>
      </c>
      <c r="AV194">
        <v>1</v>
      </c>
      <c r="AW194">
        <v>5</v>
      </c>
      <c r="AX194">
        <v>3</v>
      </c>
      <c r="AY194">
        <v>6</v>
      </c>
      <c r="AZ194">
        <v>5</v>
      </c>
      <c r="BA194" t="s">
        <v>1181</v>
      </c>
      <c r="BB194" t="s">
        <v>473</v>
      </c>
      <c r="BC194" t="s">
        <v>1198</v>
      </c>
      <c r="BD194">
        <v>0</v>
      </c>
      <c r="BG194">
        <v>1</v>
      </c>
      <c r="BH194">
        <v>1</v>
      </c>
      <c r="BI194">
        <v>1</v>
      </c>
      <c r="BJ194" t="s">
        <v>1199</v>
      </c>
      <c r="BK194" t="s">
        <v>316</v>
      </c>
      <c r="BL194" s="1">
        <v>7.9282407407407409E-3</v>
      </c>
      <c r="BM194" t="s">
        <v>1200</v>
      </c>
      <c r="BN194" s="5" t="s">
        <v>1042</v>
      </c>
      <c r="BV194" s="5" t="s">
        <v>1295</v>
      </c>
    </row>
    <row r="195" spans="1:94">
      <c r="A195" t="s">
        <v>1208</v>
      </c>
      <c r="B195" t="s">
        <v>1209</v>
      </c>
      <c r="C195" t="s">
        <v>562</v>
      </c>
      <c r="D195" t="s">
        <v>54</v>
      </c>
      <c r="E195" t="s">
        <v>55</v>
      </c>
      <c r="F195" t="s">
        <v>56</v>
      </c>
      <c r="G195" t="s">
        <v>72</v>
      </c>
      <c r="H195" t="s">
        <v>254</v>
      </c>
      <c r="J195" t="s">
        <v>59</v>
      </c>
      <c r="K195" t="s">
        <v>60</v>
      </c>
      <c r="L195">
        <v>3</v>
      </c>
      <c r="M195">
        <v>1</v>
      </c>
      <c r="N195">
        <v>4</v>
      </c>
      <c r="O195">
        <v>2</v>
      </c>
      <c r="P195">
        <v>5</v>
      </c>
      <c r="Q195">
        <v>4</v>
      </c>
      <c r="R195">
        <v>3</v>
      </c>
      <c r="BN195" s="5" t="s">
        <v>1299</v>
      </c>
    </row>
    <row r="196" spans="1:94">
      <c r="A196" t="s">
        <v>1217</v>
      </c>
      <c r="B196" t="s">
        <v>1218</v>
      </c>
      <c r="C196" t="s">
        <v>562</v>
      </c>
      <c r="D196" t="s">
        <v>70</v>
      </c>
      <c r="E196" t="s">
        <v>55</v>
      </c>
      <c r="F196" t="s">
        <v>56</v>
      </c>
      <c r="G196" t="s">
        <v>72</v>
      </c>
      <c r="H196" t="s">
        <v>780</v>
      </c>
      <c r="J196" t="s">
        <v>74</v>
      </c>
      <c r="K196" t="s">
        <v>60</v>
      </c>
      <c r="L196">
        <v>1</v>
      </c>
      <c r="M196">
        <v>2</v>
      </c>
      <c r="N196">
        <v>1</v>
      </c>
      <c r="O196">
        <v>2</v>
      </c>
      <c r="P196">
        <v>2</v>
      </c>
      <c r="Q196">
        <v>3</v>
      </c>
      <c r="R196">
        <v>2</v>
      </c>
      <c r="V196">
        <v>2</v>
      </c>
      <c r="W196">
        <v>4</v>
      </c>
      <c r="X196">
        <v>4</v>
      </c>
      <c r="Y196">
        <v>0</v>
      </c>
      <c r="Z196">
        <v>3</v>
      </c>
      <c r="AA196">
        <v>4</v>
      </c>
      <c r="AB196">
        <v>4</v>
      </c>
      <c r="AC196">
        <v>6</v>
      </c>
      <c r="AD196">
        <v>3</v>
      </c>
      <c r="AF196" s="35">
        <v>3</v>
      </c>
      <c r="AG196">
        <v>2</v>
      </c>
      <c r="AH196">
        <v>4</v>
      </c>
      <c r="AI196">
        <v>4</v>
      </c>
      <c r="AJ196">
        <v>4</v>
      </c>
      <c r="AK196">
        <v>4</v>
      </c>
      <c r="AL196">
        <v>4</v>
      </c>
      <c r="AM196">
        <v>2</v>
      </c>
      <c r="AO196">
        <v>1</v>
      </c>
      <c r="AP196">
        <v>3</v>
      </c>
      <c r="AQ196">
        <v>3</v>
      </c>
      <c r="AR196">
        <v>6</v>
      </c>
      <c r="AS196">
        <v>0</v>
      </c>
      <c r="AT196">
        <v>3</v>
      </c>
      <c r="AV196">
        <v>0</v>
      </c>
      <c r="AW196">
        <v>5</v>
      </c>
      <c r="AX196">
        <v>0</v>
      </c>
      <c r="AY196">
        <v>6</v>
      </c>
      <c r="AZ196">
        <v>3</v>
      </c>
      <c r="BA196" t="s">
        <v>1219</v>
      </c>
      <c r="BB196" t="s">
        <v>166</v>
      </c>
      <c r="BC196" t="s">
        <v>1220</v>
      </c>
      <c r="BD196">
        <v>1</v>
      </c>
      <c r="BG196">
        <v>2</v>
      </c>
      <c r="BH196">
        <v>5</v>
      </c>
      <c r="BI196">
        <v>2</v>
      </c>
      <c r="BJ196" t="s">
        <v>1221</v>
      </c>
      <c r="BK196" t="s">
        <v>1222</v>
      </c>
      <c r="BL196" s="1">
        <v>5.4166666666666669E-3</v>
      </c>
      <c r="BM196" t="s">
        <v>1223</v>
      </c>
      <c r="BN196" s="5" t="s">
        <v>1042</v>
      </c>
      <c r="BV196" s="5" t="s">
        <v>1293</v>
      </c>
      <c r="BW196" s="5" t="s">
        <v>1298</v>
      </c>
      <c r="CP196" t="s">
        <v>1224</v>
      </c>
    </row>
    <row r="197" spans="1:94">
      <c r="A197" t="s">
        <v>1234</v>
      </c>
      <c r="B197" t="s">
        <v>1235</v>
      </c>
      <c r="C197" t="s">
        <v>562</v>
      </c>
      <c r="D197" t="s">
        <v>54</v>
      </c>
      <c r="E197" t="s">
        <v>71</v>
      </c>
      <c r="F197" t="s">
        <v>116</v>
      </c>
      <c r="G197" t="s">
        <v>96</v>
      </c>
      <c r="H197" t="s">
        <v>666</v>
      </c>
      <c r="J197" t="s">
        <v>59</v>
      </c>
      <c r="K197" t="s">
        <v>98</v>
      </c>
      <c r="L197">
        <v>2</v>
      </c>
      <c r="M197">
        <v>5</v>
      </c>
      <c r="N197">
        <v>5</v>
      </c>
      <c r="O197">
        <v>3</v>
      </c>
      <c r="P197">
        <v>5</v>
      </c>
      <c r="Q197">
        <v>5</v>
      </c>
      <c r="R197">
        <v>4</v>
      </c>
      <c r="BN197" s="5" t="s">
        <v>1299</v>
      </c>
    </row>
    <row r="198" spans="1:94">
      <c r="A198" t="s">
        <v>1243</v>
      </c>
      <c r="B198" t="s">
        <v>1244</v>
      </c>
      <c r="C198" t="s">
        <v>562</v>
      </c>
      <c r="D198" t="s">
        <v>54</v>
      </c>
      <c r="E198" t="s">
        <v>71</v>
      </c>
      <c r="F198" t="s">
        <v>116</v>
      </c>
      <c r="G198" t="s">
        <v>57</v>
      </c>
      <c r="H198" t="s">
        <v>254</v>
      </c>
      <c r="J198" t="s">
        <v>74</v>
      </c>
      <c r="K198" t="s">
        <v>60</v>
      </c>
      <c r="L198">
        <v>3</v>
      </c>
      <c r="M198">
        <v>1</v>
      </c>
      <c r="N198">
        <v>3</v>
      </c>
      <c r="O198">
        <v>1</v>
      </c>
      <c r="P198">
        <v>1</v>
      </c>
      <c r="Q198">
        <v>3</v>
      </c>
      <c r="R198">
        <v>4</v>
      </c>
      <c r="BN198" s="5" t="s">
        <v>1299</v>
      </c>
    </row>
    <row r="199" spans="1:94">
      <c r="A199" t="s">
        <v>1252</v>
      </c>
      <c r="B199" t="s">
        <v>1253</v>
      </c>
      <c r="C199" t="s">
        <v>562</v>
      </c>
      <c r="D199" t="s">
        <v>54</v>
      </c>
      <c r="E199" t="s">
        <v>71</v>
      </c>
      <c r="F199" t="s">
        <v>116</v>
      </c>
      <c r="G199" t="s">
        <v>347</v>
      </c>
      <c r="H199" t="s">
        <v>204</v>
      </c>
      <c r="J199" t="s">
        <v>59</v>
      </c>
      <c r="K199" t="s">
        <v>60</v>
      </c>
      <c r="L199">
        <v>1</v>
      </c>
      <c r="M199">
        <v>3</v>
      </c>
      <c r="N199">
        <v>0</v>
      </c>
      <c r="O199">
        <v>4</v>
      </c>
      <c r="P199">
        <v>1</v>
      </c>
      <c r="Q199">
        <v>3</v>
      </c>
      <c r="R199">
        <v>4</v>
      </c>
      <c r="BN199" s="5" t="s">
        <v>1299</v>
      </c>
    </row>
    <row r="200" spans="1:94">
      <c r="A200" t="s">
        <v>1262</v>
      </c>
      <c r="B200" t="s">
        <v>607</v>
      </c>
      <c r="C200" t="s">
        <v>562</v>
      </c>
      <c r="D200" t="s">
        <v>54</v>
      </c>
      <c r="E200" t="s">
        <v>71</v>
      </c>
      <c r="F200" t="s">
        <v>116</v>
      </c>
      <c r="G200" t="s">
        <v>72</v>
      </c>
      <c r="H200" t="s">
        <v>608</v>
      </c>
      <c r="J200" t="s">
        <v>74</v>
      </c>
      <c r="K200" t="s">
        <v>60</v>
      </c>
      <c r="L200">
        <v>2</v>
      </c>
      <c r="M200">
        <v>4</v>
      </c>
      <c r="N200">
        <v>2</v>
      </c>
      <c r="O200">
        <v>2</v>
      </c>
      <c r="P200">
        <v>5</v>
      </c>
      <c r="Q200">
        <v>4</v>
      </c>
      <c r="R200">
        <v>5</v>
      </c>
      <c r="V200">
        <v>6</v>
      </c>
      <c r="W200">
        <v>6</v>
      </c>
      <c r="X200">
        <v>2</v>
      </c>
      <c r="Y200">
        <v>2</v>
      </c>
      <c r="Z200">
        <v>6</v>
      </c>
      <c r="AA200">
        <v>6</v>
      </c>
      <c r="AB200">
        <v>6</v>
      </c>
      <c r="AC200">
        <v>6</v>
      </c>
      <c r="AD200">
        <v>6</v>
      </c>
      <c r="AF200" s="35">
        <v>6</v>
      </c>
      <c r="AG200">
        <v>1</v>
      </c>
      <c r="AH200">
        <v>5</v>
      </c>
      <c r="AI200">
        <v>6</v>
      </c>
      <c r="AJ200">
        <v>6</v>
      </c>
      <c r="AK200">
        <v>6</v>
      </c>
      <c r="AL200">
        <v>6</v>
      </c>
      <c r="AM200">
        <v>6</v>
      </c>
      <c r="AO200">
        <v>6</v>
      </c>
      <c r="AP200">
        <v>6</v>
      </c>
      <c r="AQ200">
        <v>6</v>
      </c>
      <c r="AR200">
        <v>6</v>
      </c>
      <c r="AS200">
        <v>6</v>
      </c>
      <c r="AT200">
        <v>6</v>
      </c>
      <c r="AV200">
        <v>6</v>
      </c>
      <c r="AW200">
        <v>2</v>
      </c>
      <c r="AX200">
        <v>4</v>
      </c>
      <c r="AY200">
        <v>6</v>
      </c>
      <c r="AZ200">
        <v>6</v>
      </c>
      <c r="BA200" t="s">
        <v>1181</v>
      </c>
      <c r="BB200" t="s">
        <v>1263</v>
      </c>
      <c r="BC200" t="s">
        <v>1264</v>
      </c>
      <c r="BD200">
        <v>0</v>
      </c>
      <c r="BG200">
        <v>1</v>
      </c>
      <c r="BH200">
        <v>2</v>
      </c>
      <c r="BI200">
        <v>1</v>
      </c>
      <c r="BJ200" t="s">
        <v>1265</v>
      </c>
      <c r="BK200" t="s">
        <v>316</v>
      </c>
      <c r="BL200" s="1">
        <v>8.7962962962962968E-3</v>
      </c>
      <c r="BM200" t="s">
        <v>1266</v>
      </c>
      <c r="BN200" s="5" t="s">
        <v>736</v>
      </c>
      <c r="BO200" s="5" t="s">
        <v>1300</v>
      </c>
      <c r="CP200" t="s">
        <v>1267</v>
      </c>
    </row>
    <row r="201" spans="1:94">
      <c r="A201" t="s">
        <v>1278</v>
      </c>
      <c r="B201" t="s">
        <v>1279</v>
      </c>
      <c r="C201" t="s">
        <v>562</v>
      </c>
      <c r="D201" t="s">
        <v>54</v>
      </c>
      <c r="E201" t="s">
        <v>55</v>
      </c>
      <c r="F201" t="s">
        <v>132</v>
      </c>
      <c r="G201" t="s">
        <v>72</v>
      </c>
      <c r="H201" t="s">
        <v>1280</v>
      </c>
      <c r="J201" t="s">
        <v>59</v>
      </c>
      <c r="K201" t="s">
        <v>60</v>
      </c>
      <c r="L201">
        <v>1</v>
      </c>
      <c r="M201">
        <v>3</v>
      </c>
      <c r="N201">
        <v>3</v>
      </c>
      <c r="O201">
        <v>3</v>
      </c>
      <c r="P201">
        <v>5</v>
      </c>
      <c r="Q201">
        <v>5</v>
      </c>
      <c r="R201">
        <v>5</v>
      </c>
      <c r="V201">
        <v>0</v>
      </c>
      <c r="W201">
        <v>0</v>
      </c>
      <c r="X201">
        <v>6</v>
      </c>
      <c r="Y201">
        <v>0</v>
      </c>
      <c r="Z201">
        <v>0</v>
      </c>
      <c r="AA201">
        <v>0</v>
      </c>
      <c r="AB201">
        <v>0</v>
      </c>
      <c r="AC201">
        <v>0</v>
      </c>
      <c r="AD201">
        <v>0</v>
      </c>
      <c r="AF201" s="35">
        <v>0</v>
      </c>
      <c r="AG201">
        <v>6</v>
      </c>
      <c r="AH201">
        <v>0</v>
      </c>
      <c r="AI201">
        <v>0</v>
      </c>
      <c r="AJ201">
        <v>0</v>
      </c>
      <c r="AK201">
        <v>0</v>
      </c>
      <c r="AL201">
        <v>4</v>
      </c>
      <c r="AM201">
        <v>0</v>
      </c>
      <c r="AO201">
        <v>0</v>
      </c>
      <c r="AP201">
        <v>0</v>
      </c>
      <c r="AQ201">
        <v>0</v>
      </c>
      <c r="AR201">
        <v>3</v>
      </c>
      <c r="AS201">
        <v>0</v>
      </c>
      <c r="AT201">
        <v>0</v>
      </c>
      <c r="AV201">
        <v>0</v>
      </c>
      <c r="AW201">
        <v>6</v>
      </c>
      <c r="AX201">
        <v>0</v>
      </c>
      <c r="AY201">
        <v>6</v>
      </c>
      <c r="AZ201">
        <v>0</v>
      </c>
      <c r="BA201" t="s">
        <v>1167</v>
      </c>
      <c r="BB201" t="s">
        <v>335</v>
      </c>
      <c r="BC201" t="s">
        <v>1281</v>
      </c>
      <c r="BD201">
        <v>0</v>
      </c>
      <c r="BG201">
        <v>4</v>
      </c>
      <c r="BH201">
        <v>5</v>
      </c>
      <c r="BI201">
        <v>3</v>
      </c>
      <c r="BJ201" t="s">
        <v>1204</v>
      </c>
      <c r="BK201" t="s">
        <v>1168</v>
      </c>
      <c r="BL201" s="1">
        <v>7.2453703703703708E-3</v>
      </c>
      <c r="BM201" t="s">
        <v>1282</v>
      </c>
      <c r="BN201" s="5" t="s">
        <v>1042</v>
      </c>
      <c r="BV201" s="5" t="s">
        <v>1296</v>
      </c>
      <c r="BW201" s="5" t="s">
        <v>1301</v>
      </c>
      <c r="CP201" t="s">
        <v>1283</v>
      </c>
    </row>
    <row r="202" spans="1:94">
      <c r="A202" t="s">
        <v>1288</v>
      </c>
      <c r="B202" t="s">
        <v>1289</v>
      </c>
      <c r="C202" t="s">
        <v>562</v>
      </c>
      <c r="D202" t="s">
        <v>54</v>
      </c>
      <c r="E202" t="s">
        <v>55</v>
      </c>
      <c r="F202" t="s">
        <v>132</v>
      </c>
      <c r="G202" t="s">
        <v>96</v>
      </c>
      <c r="H202" t="s">
        <v>658</v>
      </c>
      <c r="J202" t="s">
        <v>74</v>
      </c>
      <c r="K202" t="s">
        <v>444</v>
      </c>
      <c r="L202">
        <v>2</v>
      </c>
      <c r="M202">
        <v>3</v>
      </c>
      <c r="N202">
        <v>4</v>
      </c>
      <c r="O202">
        <v>2</v>
      </c>
      <c r="P202">
        <v>5</v>
      </c>
      <c r="Q202">
        <v>2</v>
      </c>
      <c r="R202">
        <v>4</v>
      </c>
      <c r="BN202" s="5" t="s">
        <v>1299</v>
      </c>
    </row>
    <row r="203" spans="1:94">
      <c r="A203" t="s">
        <v>1177</v>
      </c>
      <c r="B203" t="s">
        <v>1178</v>
      </c>
      <c r="C203" t="s">
        <v>802</v>
      </c>
      <c r="D203" t="s">
        <v>54</v>
      </c>
      <c r="E203" t="s">
        <v>144</v>
      </c>
      <c r="F203" t="s">
        <v>116</v>
      </c>
      <c r="G203" t="s">
        <v>124</v>
      </c>
      <c r="H203" t="s">
        <v>58</v>
      </c>
      <c r="J203" t="s">
        <v>59</v>
      </c>
      <c r="K203" t="s">
        <v>60</v>
      </c>
      <c r="L203">
        <v>3</v>
      </c>
      <c r="M203">
        <v>5</v>
      </c>
      <c r="N203">
        <v>5</v>
      </c>
      <c r="O203">
        <v>4</v>
      </c>
      <c r="P203">
        <v>5</v>
      </c>
      <c r="Q203">
        <v>5</v>
      </c>
      <c r="R203">
        <v>4</v>
      </c>
      <c r="BN203" s="5" t="s">
        <v>1299</v>
      </c>
    </row>
    <row r="204" spans="1:94">
      <c r="A204" t="s">
        <v>1187</v>
      </c>
      <c r="B204" t="s">
        <v>1188</v>
      </c>
      <c r="C204" t="s">
        <v>802</v>
      </c>
      <c r="D204" t="s">
        <v>54</v>
      </c>
      <c r="E204" t="s">
        <v>71</v>
      </c>
      <c r="F204" t="s">
        <v>116</v>
      </c>
      <c r="G204" t="s">
        <v>72</v>
      </c>
      <c r="H204" t="s">
        <v>1189</v>
      </c>
      <c r="J204" t="s">
        <v>59</v>
      </c>
      <c r="K204" t="s">
        <v>98</v>
      </c>
      <c r="L204">
        <v>1</v>
      </c>
      <c r="M204">
        <v>2</v>
      </c>
      <c r="N204">
        <v>1</v>
      </c>
      <c r="O204">
        <v>2</v>
      </c>
      <c r="P204">
        <v>5</v>
      </c>
      <c r="Q204">
        <v>5</v>
      </c>
      <c r="R204">
        <v>1</v>
      </c>
      <c r="V204">
        <v>1</v>
      </c>
      <c r="W204">
        <v>1</v>
      </c>
      <c r="X204">
        <v>3</v>
      </c>
      <c r="Y204">
        <v>4</v>
      </c>
      <c r="Z204">
        <v>1</v>
      </c>
      <c r="AA204">
        <v>4</v>
      </c>
      <c r="AB204">
        <v>1</v>
      </c>
      <c r="AC204">
        <v>4</v>
      </c>
      <c r="AD204">
        <v>1</v>
      </c>
      <c r="AF204" s="35">
        <v>1</v>
      </c>
      <c r="AG204">
        <v>5</v>
      </c>
      <c r="AH204">
        <v>1</v>
      </c>
      <c r="AI204">
        <v>0</v>
      </c>
      <c r="AJ204">
        <v>1</v>
      </c>
      <c r="AK204">
        <v>1</v>
      </c>
      <c r="AL204">
        <v>5</v>
      </c>
      <c r="AM204">
        <v>1</v>
      </c>
      <c r="AO204">
        <v>1</v>
      </c>
      <c r="AP204">
        <v>1</v>
      </c>
      <c r="AQ204">
        <v>1</v>
      </c>
      <c r="AR204">
        <v>1</v>
      </c>
      <c r="AS204">
        <v>1</v>
      </c>
      <c r="AT204">
        <v>5</v>
      </c>
      <c r="AV204">
        <v>1</v>
      </c>
      <c r="AW204">
        <v>5</v>
      </c>
      <c r="AX204">
        <v>1</v>
      </c>
      <c r="AY204">
        <v>6</v>
      </c>
      <c r="AZ204">
        <v>1</v>
      </c>
      <c r="BA204" t="s">
        <v>1190</v>
      </c>
      <c r="BB204" t="s">
        <v>166</v>
      </c>
      <c r="BC204" t="s">
        <v>1191</v>
      </c>
      <c r="BD204">
        <v>0</v>
      </c>
      <c r="BG204">
        <v>2</v>
      </c>
      <c r="BH204">
        <v>5</v>
      </c>
      <c r="BI204">
        <v>2</v>
      </c>
      <c r="BJ204" t="s">
        <v>1192</v>
      </c>
      <c r="BK204" t="s">
        <v>1193</v>
      </c>
      <c r="BL204" s="1">
        <v>6.6666666666666671E-3</v>
      </c>
      <c r="BM204" t="s">
        <v>1194</v>
      </c>
      <c r="BN204" s="5" t="s">
        <v>1042</v>
      </c>
      <c r="BV204" s="5" t="s">
        <v>1296</v>
      </c>
      <c r="CP204" t="s">
        <v>1195</v>
      </c>
    </row>
    <row r="205" spans="1:94">
      <c r="A205" t="s">
        <v>1206</v>
      </c>
      <c r="B205" t="s">
        <v>1207</v>
      </c>
      <c r="C205" t="s">
        <v>802</v>
      </c>
      <c r="D205" t="s">
        <v>54</v>
      </c>
      <c r="E205" t="s">
        <v>82</v>
      </c>
      <c r="F205" t="s">
        <v>116</v>
      </c>
      <c r="G205" t="s">
        <v>347</v>
      </c>
      <c r="H205" t="s">
        <v>133</v>
      </c>
      <c r="J205" t="s">
        <v>59</v>
      </c>
      <c r="K205" t="s">
        <v>60</v>
      </c>
      <c r="L205">
        <v>1</v>
      </c>
      <c r="M205">
        <v>3</v>
      </c>
      <c r="N205">
        <v>3</v>
      </c>
      <c r="O205">
        <v>2</v>
      </c>
      <c r="P205">
        <v>0</v>
      </c>
      <c r="Q205">
        <v>3</v>
      </c>
      <c r="R205">
        <v>1</v>
      </c>
      <c r="BN205" s="5" t="s">
        <v>1299</v>
      </c>
    </row>
    <row r="206" spans="1:94">
      <c r="A206" t="s">
        <v>1215</v>
      </c>
      <c r="B206" t="s">
        <v>1216</v>
      </c>
      <c r="C206" t="s">
        <v>802</v>
      </c>
      <c r="D206" t="s">
        <v>81</v>
      </c>
      <c r="E206" t="s">
        <v>55</v>
      </c>
      <c r="F206" t="s">
        <v>132</v>
      </c>
      <c r="G206" t="s">
        <v>96</v>
      </c>
      <c r="H206" t="s">
        <v>125</v>
      </c>
      <c r="J206" t="s">
        <v>74</v>
      </c>
      <c r="K206" t="s">
        <v>60</v>
      </c>
      <c r="L206">
        <v>2</v>
      </c>
      <c r="M206">
        <v>1</v>
      </c>
      <c r="N206">
        <v>4</v>
      </c>
      <c r="O206">
        <v>3</v>
      </c>
      <c r="P206">
        <v>4</v>
      </c>
      <c r="Q206">
        <v>4</v>
      </c>
      <c r="R206">
        <v>4</v>
      </c>
      <c r="BN206" s="5" t="s">
        <v>1299</v>
      </c>
    </row>
    <row r="207" spans="1:94">
      <c r="A207" t="s">
        <v>1230</v>
      </c>
      <c r="B207" t="s">
        <v>1231</v>
      </c>
      <c r="C207" t="s">
        <v>802</v>
      </c>
      <c r="D207" t="s">
        <v>54</v>
      </c>
      <c r="E207" t="s">
        <v>144</v>
      </c>
      <c r="F207" t="s">
        <v>116</v>
      </c>
      <c r="G207" t="s">
        <v>72</v>
      </c>
      <c r="H207" t="s">
        <v>260</v>
      </c>
      <c r="J207" t="s">
        <v>493</v>
      </c>
      <c r="K207" t="s">
        <v>444</v>
      </c>
      <c r="L207">
        <v>4</v>
      </c>
      <c r="M207">
        <v>2</v>
      </c>
      <c r="N207">
        <v>3</v>
      </c>
      <c r="O207">
        <v>2</v>
      </c>
      <c r="P207">
        <v>4</v>
      </c>
      <c r="Q207">
        <v>5</v>
      </c>
      <c r="R207">
        <v>4</v>
      </c>
      <c r="V207">
        <v>4</v>
      </c>
      <c r="W207">
        <v>4</v>
      </c>
      <c r="X207">
        <v>3</v>
      </c>
      <c r="Y207">
        <v>5</v>
      </c>
      <c r="Z207">
        <v>3</v>
      </c>
      <c r="AA207">
        <v>6</v>
      </c>
      <c r="AB207">
        <v>4</v>
      </c>
      <c r="AC207">
        <v>6</v>
      </c>
      <c r="AD207">
        <v>2</v>
      </c>
      <c r="AF207" s="35">
        <v>5</v>
      </c>
      <c r="AG207">
        <v>3</v>
      </c>
      <c r="AH207">
        <v>3</v>
      </c>
      <c r="AI207">
        <v>5</v>
      </c>
      <c r="AJ207">
        <v>6</v>
      </c>
      <c r="AK207">
        <v>4</v>
      </c>
      <c r="AL207">
        <v>6</v>
      </c>
      <c r="AM207">
        <v>4</v>
      </c>
      <c r="AO207">
        <v>5</v>
      </c>
      <c r="AP207">
        <v>5</v>
      </c>
      <c r="AQ207">
        <v>5</v>
      </c>
      <c r="AR207">
        <v>5</v>
      </c>
      <c r="AS207">
        <v>4</v>
      </c>
      <c r="AT207">
        <v>5</v>
      </c>
      <c r="AV207">
        <v>4</v>
      </c>
      <c r="AW207">
        <v>3</v>
      </c>
      <c r="AX207">
        <v>1</v>
      </c>
      <c r="AY207">
        <v>6</v>
      </c>
      <c r="AZ207">
        <v>4</v>
      </c>
      <c r="BA207" t="s">
        <v>1167</v>
      </c>
      <c r="BB207" t="s">
        <v>552</v>
      </c>
      <c r="BC207" t="s">
        <v>1232</v>
      </c>
      <c r="BD207">
        <v>2</v>
      </c>
      <c r="BG207">
        <v>1</v>
      </c>
      <c r="BH207">
        <v>2</v>
      </c>
      <c r="BI207">
        <v>1</v>
      </c>
      <c r="BJ207" t="s">
        <v>369</v>
      </c>
      <c r="BK207" t="s">
        <v>370</v>
      </c>
      <c r="BL207" s="1">
        <v>1.0520833333333333E-2</v>
      </c>
      <c r="BM207" t="s">
        <v>1233</v>
      </c>
      <c r="BN207" s="5" t="s">
        <v>736</v>
      </c>
      <c r="BV207" s="5" t="s">
        <v>1302</v>
      </c>
    </row>
    <row r="208" spans="1:94">
      <c r="A208" t="s">
        <v>1238</v>
      </c>
      <c r="B208" t="s">
        <v>1239</v>
      </c>
      <c r="C208" t="s">
        <v>802</v>
      </c>
      <c r="D208" t="s">
        <v>70</v>
      </c>
      <c r="E208" t="s">
        <v>366</v>
      </c>
      <c r="F208" t="s">
        <v>83</v>
      </c>
      <c r="G208" t="s">
        <v>72</v>
      </c>
      <c r="H208" t="s">
        <v>58</v>
      </c>
      <c r="J208" t="s">
        <v>59</v>
      </c>
      <c r="K208" t="s">
        <v>60</v>
      </c>
      <c r="L208">
        <v>2</v>
      </c>
      <c r="M208">
        <v>1</v>
      </c>
      <c r="N208">
        <v>5</v>
      </c>
      <c r="O208">
        <v>1</v>
      </c>
      <c r="P208">
        <v>5</v>
      </c>
      <c r="Q208">
        <v>4</v>
      </c>
      <c r="R208">
        <v>4</v>
      </c>
      <c r="V208">
        <v>2</v>
      </c>
      <c r="W208">
        <v>5</v>
      </c>
      <c r="X208">
        <v>1</v>
      </c>
      <c r="Y208">
        <v>5</v>
      </c>
      <c r="Z208">
        <v>2</v>
      </c>
      <c r="AA208">
        <v>4</v>
      </c>
      <c r="AB208">
        <v>5</v>
      </c>
      <c r="AC208">
        <v>5</v>
      </c>
      <c r="AD208">
        <v>3</v>
      </c>
      <c r="AF208" s="35">
        <v>4</v>
      </c>
      <c r="AG208">
        <v>4</v>
      </c>
      <c r="AH208">
        <v>2</v>
      </c>
      <c r="AI208">
        <v>1</v>
      </c>
      <c r="AJ208">
        <v>2</v>
      </c>
      <c r="AK208">
        <v>2</v>
      </c>
      <c r="AL208">
        <v>6</v>
      </c>
      <c r="AM208">
        <v>5</v>
      </c>
      <c r="AO208">
        <v>4</v>
      </c>
      <c r="AP208">
        <v>4</v>
      </c>
      <c r="AQ208">
        <v>4</v>
      </c>
      <c r="AR208">
        <v>4</v>
      </c>
      <c r="AS208">
        <v>5</v>
      </c>
      <c r="AT208">
        <v>4</v>
      </c>
      <c r="AV208">
        <v>1</v>
      </c>
      <c r="AW208">
        <v>2</v>
      </c>
      <c r="AX208">
        <v>2</v>
      </c>
      <c r="AY208">
        <v>6</v>
      </c>
      <c r="AZ208">
        <v>4</v>
      </c>
      <c r="BA208" t="s">
        <v>1181</v>
      </c>
      <c r="BB208" t="s">
        <v>580</v>
      </c>
      <c r="BC208" t="s">
        <v>1240</v>
      </c>
      <c r="BD208">
        <v>3</v>
      </c>
      <c r="BG208">
        <v>1</v>
      </c>
      <c r="BH208">
        <v>5</v>
      </c>
      <c r="BI208">
        <v>1</v>
      </c>
      <c r="BJ208" t="s">
        <v>315</v>
      </c>
      <c r="BK208" t="s">
        <v>316</v>
      </c>
      <c r="BL208" s="1">
        <v>1.5324074074074073E-2</v>
      </c>
      <c r="BM208" t="s">
        <v>1241</v>
      </c>
      <c r="BN208" s="5" t="s">
        <v>1051</v>
      </c>
      <c r="BO208" s="5" t="s">
        <v>1144</v>
      </c>
      <c r="BV208" s="5" t="s">
        <v>1296</v>
      </c>
      <c r="BW208" s="5" t="s">
        <v>1303</v>
      </c>
      <c r="CP208" t="s">
        <v>1242</v>
      </c>
    </row>
    <row r="209" spans="1:94">
      <c r="A209" t="s">
        <v>1248</v>
      </c>
      <c r="B209" t="s">
        <v>1249</v>
      </c>
      <c r="C209" t="s">
        <v>802</v>
      </c>
      <c r="D209" t="s">
        <v>54</v>
      </c>
      <c r="E209" t="s">
        <v>144</v>
      </c>
      <c r="F209" t="s">
        <v>83</v>
      </c>
      <c r="G209" t="s">
        <v>96</v>
      </c>
      <c r="H209" t="s">
        <v>844</v>
      </c>
      <c r="J209" t="s">
        <v>74</v>
      </c>
      <c r="K209" t="s">
        <v>296</v>
      </c>
      <c r="L209">
        <v>2</v>
      </c>
      <c r="M209">
        <v>5</v>
      </c>
      <c r="N209">
        <v>2</v>
      </c>
      <c r="O209">
        <v>2</v>
      </c>
      <c r="P209">
        <v>3</v>
      </c>
      <c r="Q209">
        <v>4</v>
      </c>
      <c r="R209">
        <v>3</v>
      </c>
      <c r="V209">
        <v>5</v>
      </c>
      <c r="W209">
        <v>5</v>
      </c>
      <c r="X209">
        <v>3</v>
      </c>
      <c r="Y209">
        <v>4</v>
      </c>
      <c r="Z209">
        <v>6</v>
      </c>
      <c r="AA209">
        <v>6</v>
      </c>
      <c r="AB209">
        <v>4</v>
      </c>
      <c r="AC209">
        <v>5</v>
      </c>
      <c r="AD209">
        <v>5</v>
      </c>
      <c r="AF209" s="35">
        <v>3</v>
      </c>
      <c r="AG209">
        <v>2</v>
      </c>
      <c r="AH209">
        <v>4</v>
      </c>
      <c r="AI209">
        <v>2</v>
      </c>
      <c r="AJ209">
        <v>5</v>
      </c>
      <c r="AK209">
        <v>3</v>
      </c>
      <c r="AL209">
        <v>5</v>
      </c>
      <c r="AM209">
        <v>5</v>
      </c>
      <c r="AO209">
        <v>3</v>
      </c>
      <c r="AP209">
        <v>3</v>
      </c>
      <c r="AQ209">
        <v>4</v>
      </c>
      <c r="AR209">
        <v>5</v>
      </c>
      <c r="AS209">
        <v>5</v>
      </c>
      <c r="AT209">
        <v>3</v>
      </c>
      <c r="AV209">
        <v>3</v>
      </c>
      <c r="AW209">
        <v>3</v>
      </c>
      <c r="AX209">
        <v>2</v>
      </c>
      <c r="AY209">
        <v>6</v>
      </c>
      <c r="AZ209">
        <v>6</v>
      </c>
      <c r="BA209" t="s">
        <v>1167</v>
      </c>
      <c r="BB209" t="s">
        <v>672</v>
      </c>
      <c r="BC209" t="s">
        <v>1250</v>
      </c>
      <c r="BD209">
        <v>3</v>
      </c>
      <c r="BG209">
        <v>1</v>
      </c>
      <c r="BH209">
        <v>3</v>
      </c>
      <c r="BI209">
        <v>1</v>
      </c>
      <c r="BJ209" t="s">
        <v>285</v>
      </c>
      <c r="BK209" t="s">
        <v>286</v>
      </c>
      <c r="BL209" s="1">
        <v>6.3888888888888884E-3</v>
      </c>
      <c r="BM209" t="s">
        <v>1251</v>
      </c>
      <c r="BN209" s="5" t="s">
        <v>736</v>
      </c>
      <c r="BO209" s="5" t="s">
        <v>1304</v>
      </c>
      <c r="CP209" t="s">
        <v>868</v>
      </c>
    </row>
    <row r="210" spans="1:94">
      <c r="A210" t="s">
        <v>1259</v>
      </c>
      <c r="B210" t="s">
        <v>1260</v>
      </c>
      <c r="C210" t="s">
        <v>802</v>
      </c>
      <c r="D210" t="s">
        <v>54</v>
      </c>
      <c r="E210" t="s">
        <v>144</v>
      </c>
      <c r="F210" t="s">
        <v>83</v>
      </c>
      <c r="G210" t="s">
        <v>72</v>
      </c>
      <c r="H210" t="s">
        <v>1261</v>
      </c>
      <c r="J210" t="s">
        <v>74</v>
      </c>
      <c r="K210" t="s">
        <v>98</v>
      </c>
      <c r="L210">
        <v>4</v>
      </c>
      <c r="M210">
        <v>4</v>
      </c>
      <c r="N210">
        <v>4</v>
      </c>
      <c r="O210">
        <v>2</v>
      </c>
      <c r="P210">
        <v>4</v>
      </c>
      <c r="Q210">
        <v>5</v>
      </c>
      <c r="R210">
        <v>5</v>
      </c>
      <c r="BN210" s="5" t="s">
        <v>1299</v>
      </c>
    </row>
    <row r="211" spans="1:94">
      <c r="A211" t="s">
        <v>1273</v>
      </c>
      <c r="B211" t="s">
        <v>1274</v>
      </c>
      <c r="C211" t="s">
        <v>802</v>
      </c>
      <c r="D211" t="s">
        <v>70</v>
      </c>
      <c r="E211" t="s">
        <v>144</v>
      </c>
      <c r="F211" t="s">
        <v>132</v>
      </c>
      <c r="G211" t="s">
        <v>72</v>
      </c>
      <c r="H211" t="s">
        <v>109</v>
      </c>
      <c r="J211" t="s">
        <v>74</v>
      </c>
      <c r="K211" t="s">
        <v>98</v>
      </c>
      <c r="L211">
        <v>3</v>
      </c>
      <c r="M211">
        <v>3</v>
      </c>
      <c r="N211">
        <v>3</v>
      </c>
      <c r="O211">
        <v>4</v>
      </c>
      <c r="P211">
        <v>4</v>
      </c>
      <c r="Q211">
        <v>4</v>
      </c>
      <c r="R211">
        <v>3</v>
      </c>
      <c r="V211">
        <v>3</v>
      </c>
      <c r="W211">
        <v>4</v>
      </c>
      <c r="X211">
        <v>4</v>
      </c>
      <c r="Y211">
        <v>0</v>
      </c>
      <c r="Z211">
        <v>4</v>
      </c>
      <c r="AA211">
        <v>3</v>
      </c>
      <c r="AB211">
        <v>5</v>
      </c>
      <c r="AC211">
        <v>5</v>
      </c>
      <c r="AD211">
        <v>2</v>
      </c>
      <c r="AF211" s="35">
        <v>5</v>
      </c>
      <c r="AG211">
        <v>3</v>
      </c>
      <c r="AH211">
        <v>3</v>
      </c>
      <c r="AI211">
        <v>5</v>
      </c>
      <c r="AJ211">
        <v>5</v>
      </c>
      <c r="AK211">
        <v>4</v>
      </c>
      <c r="AL211">
        <v>5</v>
      </c>
      <c r="AM211">
        <v>2</v>
      </c>
      <c r="AO211">
        <v>4</v>
      </c>
      <c r="AP211">
        <v>5</v>
      </c>
      <c r="AQ211">
        <v>5</v>
      </c>
      <c r="AR211">
        <v>4</v>
      </c>
      <c r="AS211">
        <v>2</v>
      </c>
      <c r="AT211">
        <v>4</v>
      </c>
      <c r="AV211">
        <v>5</v>
      </c>
      <c r="AW211">
        <v>6</v>
      </c>
      <c r="AX211">
        <v>1</v>
      </c>
      <c r="AY211">
        <v>6</v>
      </c>
      <c r="AZ211">
        <v>4</v>
      </c>
      <c r="BA211" t="s">
        <v>1212</v>
      </c>
      <c r="BB211" t="s">
        <v>270</v>
      </c>
      <c r="BC211" t="s">
        <v>1275</v>
      </c>
      <c r="BD211">
        <v>1</v>
      </c>
      <c r="BG211">
        <v>1</v>
      </c>
      <c r="BH211">
        <v>5</v>
      </c>
      <c r="BI211">
        <v>1</v>
      </c>
      <c r="BJ211" t="s">
        <v>1276</v>
      </c>
      <c r="BK211" t="s">
        <v>308</v>
      </c>
      <c r="BL211" s="1">
        <v>6.0069444444444441E-3</v>
      </c>
      <c r="BM211" t="s">
        <v>1277</v>
      </c>
      <c r="BN211" s="5" t="s">
        <v>736</v>
      </c>
    </row>
    <row r="212" spans="1:94">
      <c r="A212" t="s">
        <v>1169</v>
      </c>
      <c r="B212" t="s">
        <v>802</v>
      </c>
    </row>
    <row r="213" spans="1:94">
      <c r="C213" t="s">
        <v>54</v>
      </c>
      <c r="D213">
        <f>COUNTIF($D$3:$D$179,"=18-29")</f>
        <v>82</v>
      </c>
      <c r="F213" t="s">
        <v>3</v>
      </c>
      <c r="H213" t="s">
        <v>1348</v>
      </c>
      <c r="S213">
        <f>COUNTIF(S3:S179,"=1")</f>
        <v>96</v>
      </c>
      <c r="T213">
        <f>COUNTIF(T3:T179,"=3")</f>
        <v>35</v>
      </c>
      <c r="X213" t="s">
        <v>73</v>
      </c>
      <c r="Y213">
        <v>35</v>
      </c>
      <c r="BN213"/>
      <c r="BO213"/>
      <c r="BV213"/>
      <c r="BW213"/>
    </row>
    <row r="214" spans="1:94">
      <c r="C214" t="s">
        <v>70</v>
      </c>
      <c r="D214">
        <f>COUNTIF($D$3:$D$179,"=30-49")</f>
        <v>75</v>
      </c>
      <c r="X214" t="s">
        <v>58</v>
      </c>
      <c r="Y214">
        <f>COUNTIF(U3:U179,"=5")</f>
        <v>24</v>
      </c>
      <c r="BN214"/>
      <c r="BO214"/>
      <c r="BV214"/>
      <c r="BW214"/>
    </row>
    <row r="215" spans="1:94">
      <c r="C215" t="s">
        <v>81</v>
      </c>
      <c r="D215">
        <f>COUNTIF($D$3:$D$179,"=50-69")</f>
        <v>18</v>
      </c>
      <c r="X215" t="s">
        <v>254</v>
      </c>
      <c r="Y215">
        <f>COUNTIF(U3:U179,"=6")</f>
        <v>11</v>
      </c>
      <c r="BN215"/>
      <c r="BO215"/>
      <c r="BV215"/>
      <c r="BW215"/>
    </row>
    <row r="216" spans="1:94">
      <c r="A216" t="s">
        <v>1346</v>
      </c>
      <c r="B216">
        <f>COUNTIF($D$3:$D$179,"=*")</f>
        <v>175</v>
      </c>
      <c r="D216">
        <f>D213/COUNTIF($D$3:$D$179,"=*")</f>
        <v>0.46857142857142858</v>
      </c>
      <c r="G216">
        <f>COUNTIF(G$3:G$179,"=never")</f>
        <v>2</v>
      </c>
      <c r="H216">
        <f>G216/$B$216</f>
        <v>1.1428571428571429E-2</v>
      </c>
      <c r="I216" t="s">
        <v>74</v>
      </c>
      <c r="J216">
        <f>COUNTIF(J3:J179, "=female")</f>
        <v>86</v>
      </c>
      <c r="K216">
        <f>J216/$B$216</f>
        <v>0.49142857142857144</v>
      </c>
      <c r="X216" t="s">
        <v>1344</v>
      </c>
      <c r="Y216">
        <v>44</v>
      </c>
      <c r="BN216"/>
      <c r="BO216"/>
      <c r="BV216"/>
      <c r="BW216"/>
      <c r="BY216" s="11" t="s">
        <v>1309</v>
      </c>
      <c r="BZ216" s="11" t="s">
        <v>1310</v>
      </c>
      <c r="CA216" s="11" t="s">
        <v>1312</v>
      </c>
      <c r="CB216" s="11" t="s">
        <v>1315</v>
      </c>
      <c r="CC216" s="11" t="s">
        <v>1313</v>
      </c>
      <c r="CD216" s="11" t="s">
        <v>1314</v>
      </c>
      <c r="CE216" s="11" t="s">
        <v>1317</v>
      </c>
      <c r="CF216" s="11" t="s">
        <v>1154</v>
      </c>
      <c r="CG216" s="11" t="s">
        <v>1318</v>
      </c>
      <c r="CH216" s="11" t="s">
        <v>1323</v>
      </c>
      <c r="CI216" s="11" t="s">
        <v>1319</v>
      </c>
      <c r="CJ216" s="11" t="s">
        <v>1316</v>
      </c>
      <c r="CK216" s="11" t="s">
        <v>1124</v>
      </c>
      <c r="CL216" s="11" t="s">
        <v>1320</v>
      </c>
      <c r="CM216" s="11" t="s">
        <v>1321</v>
      </c>
      <c r="CN216" s="11" t="s">
        <v>1324</v>
      </c>
      <c r="CO216" s="11" t="s">
        <v>1325</v>
      </c>
    </row>
    <row r="217" spans="1:94">
      <c r="D217">
        <f t="shared" ref="D217:D218" si="114">D214/COUNTIF($D$3:$D$179,"=*")</f>
        <v>0.42857142857142855</v>
      </c>
      <c r="G217">
        <f>COUNTIF(G$3:G$179,"=occasionnaly")</f>
        <v>7</v>
      </c>
      <c r="H217">
        <f t="shared" ref="H217:H220" si="115">G217/$B$216</f>
        <v>0.04</v>
      </c>
      <c r="I217" t="s">
        <v>59</v>
      </c>
      <c r="J217">
        <f>COUNTIF(J3:J179,"=male")</f>
        <v>87</v>
      </c>
      <c r="K217">
        <f t="shared" ref="K217:K218" si="116">J217/$B$216</f>
        <v>0.49714285714285716</v>
      </c>
      <c r="BM217" s="10" t="s">
        <v>1308</v>
      </c>
      <c r="BN217"/>
      <c r="BO217"/>
      <c r="BV217"/>
      <c r="BW217" t="s">
        <v>1322</v>
      </c>
      <c r="BY217" s="11">
        <f ca="1">COUNTIFS($BX3:$BX179,FALSE,BY3:BY179,TRUE)</f>
        <v>21</v>
      </c>
      <c r="BZ217" s="11">
        <f t="shared" ref="BZ217:CO217" ca="1" si="117">COUNTIFS($BX3:$BX179,FALSE,BZ3:BZ179,TRUE)</f>
        <v>21</v>
      </c>
      <c r="CA217" s="11">
        <f t="shared" ca="1" si="117"/>
        <v>12</v>
      </c>
      <c r="CB217" s="11">
        <f t="shared" ca="1" si="117"/>
        <v>1</v>
      </c>
      <c r="CC217" s="11">
        <f t="shared" ca="1" si="117"/>
        <v>4</v>
      </c>
      <c r="CD217" s="11">
        <f t="shared" ca="1" si="117"/>
        <v>3</v>
      </c>
      <c r="CE217" s="11">
        <f t="shared" ca="1" si="117"/>
        <v>5</v>
      </c>
      <c r="CF217" s="11">
        <f t="shared" ca="1" si="117"/>
        <v>1</v>
      </c>
      <c r="CG217" s="11">
        <f t="shared" ca="1" si="117"/>
        <v>1</v>
      </c>
      <c r="CH217" s="11">
        <f t="shared" ca="1" si="117"/>
        <v>1</v>
      </c>
      <c r="CI217" s="11">
        <f t="shared" ca="1" si="117"/>
        <v>3</v>
      </c>
      <c r="CJ217" s="11">
        <f t="shared" ca="1" si="117"/>
        <v>13</v>
      </c>
      <c r="CK217" s="11">
        <f t="shared" ca="1" si="117"/>
        <v>0</v>
      </c>
      <c r="CL217" s="11">
        <f t="shared" ca="1" si="117"/>
        <v>2</v>
      </c>
      <c r="CM217" s="11">
        <f t="shared" ca="1" si="117"/>
        <v>2</v>
      </c>
      <c r="CN217" s="11">
        <f t="shared" ca="1" si="117"/>
        <v>11</v>
      </c>
      <c r="CO217" s="11">
        <f t="shared" ca="1" si="117"/>
        <v>5</v>
      </c>
    </row>
    <row r="218" spans="1:94">
      <c r="D218">
        <f t="shared" si="114"/>
        <v>0.10285714285714286</v>
      </c>
      <c r="G218">
        <f>COUNTIF(G$3:G$179,"=once_w")</f>
        <v>16</v>
      </c>
      <c r="H218">
        <f t="shared" si="115"/>
        <v>9.1428571428571428E-2</v>
      </c>
      <c r="I218" t="s">
        <v>493</v>
      </c>
      <c r="J218">
        <f>COUNTIF(J3:J179,"=other")</f>
        <v>2</v>
      </c>
      <c r="K218">
        <f t="shared" si="116"/>
        <v>1.1428571428571429E-2</v>
      </c>
      <c r="BM218" s="12" t="s">
        <v>1137</v>
      </c>
      <c r="BN218" s="12">
        <f>COUNTIF(BN3:BN179, "=positive")</f>
        <v>43</v>
      </c>
      <c r="BO218" s="38" t="e">
        <f>BN218/#REF!</f>
        <v>#REF!</v>
      </c>
      <c r="BP218" s="40" t="e">
        <f>BN218/#REF!</f>
        <v>#REF!</v>
      </c>
      <c r="BQ218" s="40"/>
      <c r="BR218" s="40"/>
      <c r="BS218" s="40"/>
      <c r="BT218" s="40"/>
      <c r="BU218" s="42"/>
      <c r="BV218"/>
      <c r="BW218"/>
      <c r="BY218" s="11" t="e">
        <f ca="1">BY217/#REF!</f>
        <v>#REF!</v>
      </c>
      <c r="BZ218" s="11" t="e">
        <f ca="1">BZ217/#REF!</f>
        <v>#REF!</v>
      </c>
      <c r="CA218" s="11" t="e">
        <f ca="1">CA217/#REF!</f>
        <v>#REF!</v>
      </c>
      <c r="CB218" s="11" t="e">
        <f ca="1">CB217/#REF!</f>
        <v>#REF!</v>
      </c>
      <c r="CC218" s="11" t="e">
        <f ca="1">CC217/#REF!</f>
        <v>#REF!</v>
      </c>
      <c r="CD218" s="11" t="e">
        <f ca="1">CD217/#REF!</f>
        <v>#REF!</v>
      </c>
      <c r="CE218" s="11" t="e">
        <f ca="1">CE217/#REF!</f>
        <v>#REF!</v>
      </c>
      <c r="CF218" s="11" t="e">
        <f ca="1">CF217/#REF!</f>
        <v>#REF!</v>
      </c>
      <c r="CG218" s="11" t="e">
        <f ca="1">CG217/#REF!</f>
        <v>#REF!</v>
      </c>
      <c r="CH218" s="11" t="e">
        <f ca="1">CH217/#REF!</f>
        <v>#REF!</v>
      </c>
      <c r="CI218" s="11" t="e">
        <f ca="1">CI217/#REF!</f>
        <v>#REF!</v>
      </c>
      <c r="CJ218" s="11" t="e">
        <f ca="1">CJ217/#REF!</f>
        <v>#REF!</v>
      </c>
      <c r="CK218" s="11" t="e">
        <f ca="1">CK217/#REF!</f>
        <v>#REF!</v>
      </c>
      <c r="CL218" s="11" t="e">
        <f ca="1">CL217/#REF!</f>
        <v>#REF!</v>
      </c>
      <c r="CM218" s="11" t="e">
        <f ca="1">CM217/#REF!</f>
        <v>#REF!</v>
      </c>
      <c r="CN218" s="11" t="e">
        <f ca="1">CN217/#REF!</f>
        <v>#REF!</v>
      </c>
      <c r="CO218" s="11" t="e">
        <f ca="1">CO217/#REF!</f>
        <v>#REF!</v>
      </c>
    </row>
    <row r="219" spans="1:94">
      <c r="G219">
        <f>COUNTIF(G$3:G$179,"=several_t_w")</f>
        <v>65</v>
      </c>
      <c r="H219">
        <f t="shared" si="115"/>
        <v>0.37142857142857144</v>
      </c>
      <c r="AE219"/>
      <c r="AF219"/>
      <c r="AN219"/>
      <c r="AU219"/>
      <c r="BM219" s="12" t="s">
        <v>1138</v>
      </c>
      <c r="BN219" s="12">
        <f>COUNTIF(BN3:BN179,"=negative")</f>
        <v>44</v>
      </c>
      <c r="BO219" s="38" t="e">
        <f>BN219/#REF!</f>
        <v>#REF!</v>
      </c>
      <c r="BP219" s="40" t="e">
        <f>BN219/#REF!</f>
        <v>#REF!</v>
      </c>
      <c r="BQ219" s="40"/>
      <c r="BR219" s="40"/>
      <c r="BS219" s="40"/>
      <c r="BT219" s="40"/>
      <c r="BU219" s="42"/>
      <c r="BV219"/>
      <c r="BW219"/>
    </row>
    <row r="220" spans="1:94" ht="25" thickBot="1">
      <c r="G220">
        <f>COUNTIF(G$3:G$179,"=once_day")</f>
        <v>85</v>
      </c>
      <c r="H220">
        <f t="shared" si="115"/>
        <v>0.48571428571428571</v>
      </c>
      <c r="V220" s="53"/>
      <c r="W220" s="53"/>
      <c r="X220" s="53"/>
      <c r="Y220" s="54" t="s">
        <v>1330</v>
      </c>
      <c r="Z220" s="53"/>
      <c r="AA220" s="53"/>
      <c r="AB220" s="53"/>
      <c r="AC220" s="53"/>
      <c r="AD220" s="53"/>
      <c r="AE220" s="53"/>
      <c r="AF220" s="5"/>
      <c r="AG220" s="5"/>
      <c r="AH220" s="5"/>
      <c r="AI220" s="55" t="s">
        <v>1331</v>
      </c>
      <c r="AJ220" s="5"/>
      <c r="AK220" s="5"/>
      <c r="AL220" s="5"/>
      <c r="AM220" s="5"/>
      <c r="AN220" s="5"/>
      <c r="AO220" s="56"/>
      <c r="AP220" s="57" t="s">
        <v>1332</v>
      </c>
      <c r="AQ220" s="56"/>
      <c r="AR220" s="56"/>
      <c r="AS220" s="56"/>
      <c r="AT220" s="56"/>
      <c r="AU220" s="56"/>
      <c r="BM220" s="12" t="s">
        <v>1140</v>
      </c>
      <c r="BN220" s="12">
        <f>COUNTIF(BN3:BN178,"=neutral")</f>
        <v>5</v>
      </c>
      <c r="BO220" s="38" t="e">
        <f>BN220/#REF!</f>
        <v>#REF!</v>
      </c>
      <c r="BP220" s="40" t="e">
        <f>BN220/#REF!</f>
        <v>#REF!</v>
      </c>
      <c r="BQ220" s="40"/>
      <c r="BR220" s="40"/>
      <c r="BS220" s="40"/>
      <c r="BT220" s="40"/>
      <c r="BU220" s="42"/>
      <c r="BV220"/>
      <c r="BW220"/>
    </row>
    <row r="221" spans="1:94" s="16" customFormat="1" ht="20" customHeight="1" thickTop="1">
      <c r="C221" s="37"/>
      <c r="V221" s="53"/>
      <c r="W221" s="53"/>
      <c r="X221" s="53"/>
      <c r="Y221" s="53"/>
      <c r="Z221" s="53"/>
      <c r="AA221" s="53"/>
      <c r="AB221" s="53"/>
      <c r="AC221" s="53"/>
      <c r="AD221" s="53"/>
      <c r="AE221" s="53"/>
      <c r="AF221" s="5"/>
      <c r="AG221" s="5"/>
      <c r="AH221" s="5"/>
      <c r="AI221" s="5"/>
      <c r="AJ221" s="5"/>
      <c r="AK221" s="5"/>
      <c r="AL221" s="5"/>
      <c r="AM221" s="5"/>
      <c r="AN221" s="5"/>
      <c r="AO221" s="56"/>
      <c r="AP221" s="56"/>
      <c r="AQ221" s="56"/>
      <c r="AR221" s="56"/>
      <c r="AS221" s="56"/>
      <c r="AT221" s="56"/>
      <c r="AU221" s="56"/>
      <c r="AV221"/>
      <c r="BP221" s="11"/>
      <c r="BQ221" s="11"/>
      <c r="BR221" s="11"/>
      <c r="BS221" s="11"/>
      <c r="BT221" s="11"/>
      <c r="BU221" s="11"/>
      <c r="BX221" s="18"/>
      <c r="BY221" s="18"/>
      <c r="BZ221" s="18"/>
      <c r="CA221" s="18"/>
      <c r="CB221" s="18"/>
      <c r="CC221" s="18"/>
      <c r="CD221" s="18"/>
      <c r="CE221" s="18"/>
      <c r="CF221" s="18"/>
      <c r="CG221" s="18"/>
      <c r="CH221" s="18"/>
      <c r="CI221" s="18"/>
      <c r="CJ221" s="18"/>
      <c r="CK221" s="18"/>
      <c r="CL221" s="18"/>
      <c r="CM221" s="18"/>
      <c r="CN221" s="18"/>
      <c r="CO221" s="18"/>
    </row>
    <row r="222" spans="1:94" s="16" customFormat="1" ht="20" customHeight="1">
      <c r="C222" s="29"/>
      <c r="T222" s="16" t="s">
        <v>1350</v>
      </c>
      <c r="V222" s="16">
        <f>AVERAGE(V3:V81)</f>
        <v>4.1772151898734178</v>
      </c>
      <c r="W222" s="16">
        <f t="shared" ref="W222:AM222" si="118">AVERAGE(W3:W81)</f>
        <v>4.8607594936708862</v>
      </c>
      <c r="X222" s="16">
        <f t="shared" si="118"/>
        <v>4.0506329113924053</v>
      </c>
      <c r="Y222" s="16">
        <f t="shared" si="118"/>
        <v>4.7848101265822782</v>
      </c>
      <c r="Z222" s="16">
        <f t="shared" si="118"/>
        <v>4.518987341772152</v>
      </c>
      <c r="AA222" s="16">
        <f t="shared" si="118"/>
        <v>5.037974683544304</v>
      </c>
      <c r="AB222" s="16">
        <f t="shared" si="118"/>
        <v>3.5569620253164556</v>
      </c>
      <c r="AC222" s="16">
        <f t="shared" si="118"/>
        <v>1.9746835443037976</v>
      </c>
      <c r="AD222" s="16">
        <f t="shared" si="118"/>
        <v>4.0253164556962027</v>
      </c>
      <c r="AE222" s="51">
        <f t="shared" ref="AE222" si="119">AVERAGE(AE3:AE81)</f>
        <v>4.3765822784810124</v>
      </c>
      <c r="AF222" s="16">
        <f t="shared" si="118"/>
        <v>4.1772151898734178</v>
      </c>
      <c r="AG222" s="16">
        <f t="shared" si="118"/>
        <v>4.3164556962025316</v>
      </c>
      <c r="AH222" s="16">
        <f t="shared" si="118"/>
        <v>4.0886075949367084</v>
      </c>
      <c r="AI222" s="16">
        <f t="shared" si="118"/>
        <v>3.721518987341772</v>
      </c>
      <c r="AJ222" s="16">
        <f t="shared" si="118"/>
        <v>5.3291139240506329</v>
      </c>
      <c r="AK222" s="16">
        <f t="shared" si="118"/>
        <v>4.5316455696202533</v>
      </c>
      <c r="AL222" s="16">
        <f t="shared" si="118"/>
        <v>4.3291139240506329</v>
      </c>
      <c r="AM222" s="16">
        <f t="shared" si="118"/>
        <v>3.4556962025316458</v>
      </c>
      <c r="AN222" s="51">
        <f t="shared" ref="AN222:AV222" si="120">AVERAGE(AN3:AN81)</f>
        <v>4.2436708860759493</v>
      </c>
      <c r="AO222" s="16">
        <f t="shared" si="120"/>
        <v>3.8607594936708862</v>
      </c>
      <c r="AP222" s="16">
        <f t="shared" si="120"/>
        <v>3.9367088607594938</v>
      </c>
      <c r="AQ222" s="16">
        <f t="shared" si="120"/>
        <v>4.1265822784810124</v>
      </c>
      <c r="AR222" s="16">
        <f t="shared" si="120"/>
        <v>3.9493670886075951</v>
      </c>
      <c r="AS222" s="16">
        <f t="shared" si="120"/>
        <v>3.8987341772151898</v>
      </c>
      <c r="AT222" s="16">
        <f t="shared" si="120"/>
        <v>5.962025316455696</v>
      </c>
      <c r="AU222" s="51">
        <f t="shared" si="120"/>
        <v>3.9544303797468361</v>
      </c>
      <c r="AV222" s="16">
        <f t="shared" si="120"/>
        <v>3.1772151898734178</v>
      </c>
      <c r="BP222" s="11"/>
      <c r="BQ222" s="11"/>
      <c r="BR222" s="11"/>
      <c r="BS222" s="11"/>
      <c r="BT222" s="11"/>
      <c r="BU222" s="11"/>
      <c r="BX222" s="18"/>
      <c r="BY222" s="18"/>
      <c r="BZ222" s="18"/>
      <c r="CA222" s="18"/>
      <c r="CB222" s="18"/>
      <c r="CC222" s="18"/>
      <c r="CD222" s="18"/>
      <c r="CE222" s="18"/>
      <c r="CF222" s="18"/>
      <c r="CG222" s="18"/>
      <c r="CH222" s="18"/>
      <c r="CI222" s="18"/>
      <c r="CJ222" s="18"/>
      <c r="CK222" s="18"/>
      <c r="CL222" s="18"/>
      <c r="CM222" s="18"/>
      <c r="CN222" s="18"/>
      <c r="CO222" s="18"/>
    </row>
    <row r="223" spans="1:94" s="16" customFormat="1" ht="20" customHeight="1">
      <c r="C223" s="29"/>
      <c r="T223" s="16" t="s">
        <v>1344</v>
      </c>
      <c r="V223" s="16">
        <f>AVERAGE(V82:V177)</f>
        <v>3.625</v>
      </c>
      <c r="W223" s="16">
        <f t="shared" ref="W223:AM223" si="121">AVERAGE(W82:W177)</f>
        <v>4.666666666666667</v>
      </c>
      <c r="X223" s="16">
        <f t="shared" si="121"/>
        <v>3.5625</v>
      </c>
      <c r="Y223" s="16">
        <f t="shared" si="121"/>
        <v>4.677083333333333</v>
      </c>
      <c r="Z223" s="16">
        <f t="shared" si="121"/>
        <v>4.020833333333333</v>
      </c>
      <c r="AA223" s="16">
        <f t="shared" si="121"/>
        <v>5.072916666666667</v>
      </c>
      <c r="AB223" s="16">
        <f t="shared" si="121"/>
        <v>3.3958333333333335</v>
      </c>
      <c r="AC223" s="16">
        <f t="shared" si="121"/>
        <v>2.4479166666666665</v>
      </c>
      <c r="AD223" s="16">
        <f t="shared" si="121"/>
        <v>3.5520833333333335</v>
      </c>
      <c r="AE223" s="51">
        <f t="shared" ref="AE223" si="122">AVERAGE(AE82:AE177)</f>
        <v>4.071614583333333</v>
      </c>
      <c r="AF223" s="16">
        <f t="shared" si="121"/>
        <v>3.90625</v>
      </c>
      <c r="AG223" s="16">
        <f t="shared" si="121"/>
        <v>3.9479166666666665</v>
      </c>
      <c r="AH223" s="16">
        <f t="shared" si="121"/>
        <v>3.9479166666666665</v>
      </c>
      <c r="AI223" s="16">
        <f t="shared" si="121"/>
        <v>3.46875</v>
      </c>
      <c r="AJ223" s="16">
        <f t="shared" si="121"/>
        <v>5.322916666666667</v>
      </c>
      <c r="AK223" s="16">
        <f t="shared" si="121"/>
        <v>4.135416666666667</v>
      </c>
      <c r="AL223" s="16">
        <f t="shared" si="121"/>
        <v>4.541666666666667</v>
      </c>
      <c r="AM223" s="16">
        <f t="shared" si="121"/>
        <v>3.4791666666666665</v>
      </c>
      <c r="AN223" s="51">
        <f t="shared" ref="AN223:AV223" si="123">AVERAGE(AN82:AN177)</f>
        <v>4.09375</v>
      </c>
      <c r="AO223" s="16">
        <f t="shared" si="123"/>
        <v>3.2395833333333335</v>
      </c>
      <c r="AP223" s="16">
        <f t="shared" si="123"/>
        <v>3.2395833333333335</v>
      </c>
      <c r="AQ223" s="16">
        <f t="shared" si="123"/>
        <v>3.6458333333333335</v>
      </c>
      <c r="AR223" s="16">
        <f t="shared" si="123"/>
        <v>3.09375</v>
      </c>
      <c r="AS223" s="16">
        <f t="shared" si="123"/>
        <v>3.2291666666666665</v>
      </c>
      <c r="AT223" s="16">
        <f t="shared" si="123"/>
        <v>6</v>
      </c>
      <c r="AU223" s="51">
        <f t="shared" si="123"/>
        <v>3.2895833333333333</v>
      </c>
      <c r="AV223" s="16">
        <f t="shared" si="123"/>
        <v>3.34375</v>
      </c>
      <c r="BP223" s="11"/>
      <c r="BQ223" s="11"/>
      <c r="BR223" s="11"/>
      <c r="BS223" s="11"/>
      <c r="BT223" s="11"/>
      <c r="BU223" s="11"/>
      <c r="BX223" s="18"/>
      <c r="BY223" s="18"/>
      <c r="BZ223" s="18"/>
      <c r="CA223" s="18"/>
      <c r="CB223" s="18"/>
      <c r="CC223" s="18"/>
      <c r="CD223" s="18"/>
      <c r="CE223" s="18"/>
      <c r="CF223" s="18"/>
      <c r="CG223" s="18"/>
      <c r="CH223" s="18"/>
      <c r="CI223" s="18"/>
      <c r="CJ223" s="18"/>
      <c r="CK223" s="18"/>
      <c r="CL223" s="18"/>
      <c r="CM223" s="18"/>
      <c r="CN223" s="18"/>
      <c r="CO223" s="18"/>
    </row>
    <row r="224" spans="1:94" s="16" customFormat="1" ht="20" customHeight="1">
      <c r="C224" s="29"/>
      <c r="Y224"/>
      <c r="Z224"/>
      <c r="AA224"/>
      <c r="AB224"/>
      <c r="AC224"/>
      <c r="AD224"/>
      <c r="AE224" s="52"/>
      <c r="AF224"/>
      <c r="AG224"/>
      <c r="AH224"/>
      <c r="AI224"/>
      <c r="AJ224"/>
      <c r="AK224"/>
      <c r="AL224"/>
      <c r="AM224"/>
      <c r="AN224" s="52"/>
      <c r="AO224"/>
      <c r="AP224"/>
      <c r="AQ224"/>
      <c r="AR224"/>
      <c r="AS224"/>
      <c r="AT224"/>
      <c r="AV224"/>
      <c r="BP224" s="11"/>
      <c r="BQ224" s="11"/>
      <c r="BR224" s="11"/>
      <c r="BS224" s="11"/>
      <c r="BT224" s="11"/>
      <c r="BU224" s="11"/>
      <c r="BX224" s="18"/>
      <c r="BY224" s="18"/>
      <c r="BZ224" s="18"/>
      <c r="CA224" s="18"/>
      <c r="CB224" s="18"/>
      <c r="CC224" s="18"/>
      <c r="CD224" s="18"/>
      <c r="CE224" s="18"/>
      <c r="CF224" s="18"/>
      <c r="CG224" s="18"/>
      <c r="CH224" s="18"/>
      <c r="CI224" s="18"/>
      <c r="CJ224" s="18"/>
      <c r="CK224" s="18"/>
      <c r="CL224" s="18"/>
      <c r="CM224" s="18"/>
      <c r="CN224" s="18"/>
      <c r="CO224" s="18"/>
    </row>
    <row r="225" spans="3:93" s="16" customFormat="1" ht="20" customHeight="1">
      <c r="C225" s="29"/>
      <c r="T225" s="16" t="s">
        <v>1352</v>
      </c>
      <c r="V225" s="16">
        <f>TTEST(V3:V81,V82:V177,2,3)</f>
        <v>3.7764699633681467E-2</v>
      </c>
      <c r="W225" s="16">
        <f t="shared" ref="W225:AV225" si="124">TTEST(W3:W81,W82:W177,2,3)</f>
        <v>0.35565661228621737</v>
      </c>
      <c r="X225" s="16">
        <f t="shared" si="124"/>
        <v>5.998639705685186E-2</v>
      </c>
      <c r="Y225" s="16">
        <f t="shared" si="124"/>
        <v>0.61374292465220215</v>
      </c>
      <c r="Z225" s="16">
        <f t="shared" si="124"/>
        <v>2.7428233462435392E-2</v>
      </c>
      <c r="AA225" s="16">
        <f t="shared" si="124"/>
        <v>0.84453947728468592</v>
      </c>
      <c r="AB225" s="16">
        <f t="shared" si="124"/>
        <v>0.5224966072047994</v>
      </c>
      <c r="AC225" s="16">
        <f t="shared" si="124"/>
        <v>8.6738360010511995E-2</v>
      </c>
      <c r="AD225" s="16">
        <f t="shared" si="124"/>
        <v>8.6738360010511995E-2</v>
      </c>
      <c r="AE225" s="51">
        <f t="shared" si="124"/>
        <v>8.4637830303496475E-2</v>
      </c>
      <c r="AF225" s="16">
        <f t="shared" si="124"/>
        <v>0.28229395954552311</v>
      </c>
      <c r="AG225" s="16">
        <f t="shared" si="124"/>
        <v>0.13723291323999876</v>
      </c>
      <c r="AH225" s="16">
        <f t="shared" si="124"/>
        <v>0.60451233536976834</v>
      </c>
      <c r="AI225" s="16">
        <f t="shared" si="124"/>
        <v>0.34802221258943611</v>
      </c>
      <c r="AJ225" s="16">
        <f t="shared" si="124"/>
        <v>0.96654218121001523</v>
      </c>
      <c r="AK225" s="16">
        <f t="shared" si="124"/>
        <v>0.11887338806067323</v>
      </c>
      <c r="AL225" s="16">
        <f t="shared" si="124"/>
        <v>0.31458547334093334</v>
      </c>
      <c r="AM225" s="16">
        <f t="shared" si="124"/>
        <v>0.92916502383118982</v>
      </c>
      <c r="AN225" s="51">
        <f t="shared" si="124"/>
        <v>0.3894859544047572</v>
      </c>
      <c r="AO225" s="16">
        <f t="shared" si="124"/>
        <v>2.9214266139713393E-2</v>
      </c>
      <c r="AP225" s="16">
        <f t="shared" si="124"/>
        <v>1.1965276900270981E-2</v>
      </c>
      <c r="AQ225" s="16">
        <f t="shared" si="124"/>
        <v>6.9968046063582326E-2</v>
      </c>
      <c r="AR225" s="16">
        <f t="shared" si="124"/>
        <v>2.2859885317713879E-3</v>
      </c>
      <c r="AS225" s="16">
        <f t="shared" si="124"/>
        <v>1.7086086630851247E-2</v>
      </c>
      <c r="AT225" s="16">
        <f t="shared" si="124"/>
        <v>0.32040273255411178</v>
      </c>
      <c r="AU225" s="51">
        <f t="shared" si="124"/>
        <v>1.2076076812903793E-2</v>
      </c>
      <c r="AV225" s="16">
        <f t="shared" si="124"/>
        <v>0.61546118124983962</v>
      </c>
      <c r="BP225" s="11"/>
      <c r="BQ225" s="11"/>
      <c r="BR225" s="11"/>
      <c r="BS225" s="11"/>
      <c r="BT225" s="11"/>
      <c r="BU225" s="11"/>
      <c r="BX225" s="18"/>
      <c r="BY225" s="18"/>
      <c r="BZ225" s="18"/>
      <c r="CA225" s="18"/>
      <c r="CB225" s="18"/>
      <c r="CC225" s="18"/>
      <c r="CD225" s="18"/>
      <c r="CE225" s="18"/>
      <c r="CF225" s="18"/>
      <c r="CG225" s="18"/>
      <c r="CH225" s="18"/>
      <c r="CI225" s="18"/>
      <c r="CJ225" s="18"/>
      <c r="CK225" s="18"/>
      <c r="CL225" s="18"/>
      <c r="CM225" s="18"/>
      <c r="CN225" s="18"/>
      <c r="CO225" s="18"/>
    </row>
    <row r="226" spans="3:93" s="16" customFormat="1" ht="20" customHeight="1">
      <c r="C226" s="29"/>
      <c r="AA226"/>
      <c r="AB226"/>
      <c r="AC226"/>
      <c r="AD226"/>
      <c r="AE226" s="52"/>
      <c r="AF226"/>
      <c r="AG226"/>
      <c r="AH226"/>
      <c r="AI226"/>
      <c r="AJ226"/>
      <c r="AK226"/>
      <c r="AL226"/>
      <c r="AM226"/>
      <c r="AN226" s="52"/>
      <c r="AO226"/>
      <c r="AP226"/>
      <c r="AQ226"/>
      <c r="AR226"/>
      <c r="AS226"/>
      <c r="AT226"/>
      <c r="AV226"/>
      <c r="BP226" s="11"/>
      <c r="BQ226" s="11"/>
      <c r="BR226" s="11"/>
      <c r="BS226" s="11"/>
      <c r="BT226" s="11"/>
      <c r="BU226" s="11"/>
      <c r="BX226" s="18"/>
      <c r="BY226" s="18"/>
      <c r="BZ226" s="18"/>
      <c r="CA226" s="18"/>
      <c r="CB226" s="18"/>
      <c r="CC226" s="18"/>
      <c r="CD226" s="18"/>
      <c r="CE226" s="18"/>
      <c r="CF226" s="18"/>
      <c r="CG226" s="18"/>
      <c r="CH226" s="18"/>
      <c r="CI226" s="18"/>
      <c r="CJ226" s="18"/>
      <c r="CK226" s="18"/>
      <c r="CL226" s="18"/>
      <c r="CM226" s="18"/>
      <c r="CN226" s="18"/>
      <c r="CO226" s="18"/>
    </row>
    <row r="227" spans="3:93" s="16" customFormat="1" ht="20" customHeight="1">
      <c r="C227" s="29"/>
      <c r="T227" s="16" t="s">
        <v>1350</v>
      </c>
      <c r="U227" s="16" t="s">
        <v>281</v>
      </c>
      <c r="V227" s="16">
        <f>AVERAGE(V3:V25)</f>
        <v>4</v>
      </c>
      <c r="W227" s="16">
        <f t="shared" ref="W227:AV227" si="125">AVERAGE(W3:W25)</f>
        <v>4.6956521739130439</v>
      </c>
      <c r="X227" s="16">
        <f t="shared" si="125"/>
        <v>4.3043478260869561</v>
      </c>
      <c r="Y227" s="16">
        <f t="shared" si="125"/>
        <v>4.8260869565217392</v>
      </c>
      <c r="Z227" s="16">
        <f t="shared" si="125"/>
        <v>4.8695652173913047</v>
      </c>
      <c r="AA227" s="16">
        <f t="shared" si="125"/>
        <v>5.4782608695652177</v>
      </c>
      <c r="AB227" s="16">
        <f t="shared" si="125"/>
        <v>3.7826086956521738</v>
      </c>
      <c r="AC227" s="16">
        <f t="shared" si="125"/>
        <v>1.9130434782608696</v>
      </c>
      <c r="AD227" s="16">
        <f t="shared" si="125"/>
        <v>4.0869565217391308</v>
      </c>
      <c r="AE227" s="51">
        <f t="shared" si="125"/>
        <v>4.5054347826086953</v>
      </c>
      <c r="AF227" s="16">
        <f t="shared" si="125"/>
        <v>4.3913043478260869</v>
      </c>
      <c r="AG227" s="16">
        <f t="shared" si="125"/>
        <v>4.4347826086956523</v>
      </c>
      <c r="AH227" s="16">
        <f t="shared" si="125"/>
        <v>4</v>
      </c>
      <c r="AI227" s="16">
        <f t="shared" si="125"/>
        <v>3.8260869565217392</v>
      </c>
      <c r="AJ227" s="16">
        <f t="shared" si="125"/>
        <v>5.2173913043478262</v>
      </c>
      <c r="AK227" s="16">
        <f t="shared" si="125"/>
        <v>4.5217391304347823</v>
      </c>
      <c r="AL227" s="16">
        <f t="shared" si="125"/>
        <v>4.3913043478260869</v>
      </c>
      <c r="AM227" s="16">
        <f t="shared" si="125"/>
        <v>3.9130434782608696</v>
      </c>
      <c r="AN227" s="51">
        <f t="shared" si="125"/>
        <v>4.3369565217391308</v>
      </c>
      <c r="AO227" s="16">
        <f t="shared" si="125"/>
        <v>3.6956521739130435</v>
      </c>
      <c r="AP227" s="16">
        <f t="shared" si="125"/>
        <v>3.7826086956521738</v>
      </c>
      <c r="AQ227" s="16">
        <f t="shared" si="125"/>
        <v>4.0434782608695654</v>
      </c>
      <c r="AR227" s="16">
        <f t="shared" si="125"/>
        <v>3.6956521739130435</v>
      </c>
      <c r="AS227" s="16">
        <f t="shared" si="125"/>
        <v>3.7391304347826089</v>
      </c>
      <c r="AT227" s="16">
        <f t="shared" si="125"/>
        <v>6</v>
      </c>
      <c r="AU227" s="51">
        <f t="shared" si="125"/>
        <v>3.7913043478260873</v>
      </c>
      <c r="AV227" s="16">
        <f t="shared" si="125"/>
        <v>4.6521739130434785</v>
      </c>
      <c r="BP227" s="11"/>
      <c r="BQ227" s="11"/>
      <c r="BR227" s="11"/>
      <c r="BS227" s="11"/>
      <c r="BT227" s="11"/>
      <c r="BU227" s="11"/>
      <c r="BX227" s="18"/>
      <c r="BY227" s="18"/>
      <c r="BZ227" s="18"/>
      <c r="CA227" s="18"/>
      <c r="CB227" s="18"/>
      <c r="CC227" s="18"/>
      <c r="CD227" s="18"/>
      <c r="CE227" s="18"/>
      <c r="CF227" s="18"/>
      <c r="CG227" s="18"/>
      <c r="CH227" s="18"/>
      <c r="CI227" s="18"/>
      <c r="CJ227" s="18"/>
      <c r="CK227" s="18"/>
      <c r="CL227" s="18"/>
      <c r="CM227" s="18"/>
      <c r="CN227" s="18"/>
      <c r="CO227" s="18"/>
    </row>
    <row r="228" spans="3:93" s="16" customFormat="1" ht="20" customHeight="1">
      <c r="C228" s="29"/>
      <c r="U228" s="16" t="s">
        <v>1353</v>
      </c>
      <c r="V228" s="16">
        <f>AVERAGE(V26:V51)</f>
        <v>4.2692307692307692</v>
      </c>
      <c r="W228" s="16">
        <f t="shared" ref="W228:AV228" si="126">AVERAGE(W26:W51)</f>
        <v>5</v>
      </c>
      <c r="X228" s="16">
        <f t="shared" si="126"/>
        <v>4.3461538461538458</v>
      </c>
      <c r="Y228" s="16">
        <f t="shared" si="126"/>
        <v>4.8461538461538458</v>
      </c>
      <c r="Z228" s="16">
        <f t="shared" si="126"/>
        <v>4.5</v>
      </c>
      <c r="AA228" s="16">
        <f t="shared" si="126"/>
        <v>5.1923076923076925</v>
      </c>
      <c r="AB228" s="16">
        <f t="shared" si="126"/>
        <v>3.8076923076923075</v>
      </c>
      <c r="AC228" s="16">
        <f t="shared" si="126"/>
        <v>1.7692307692307692</v>
      </c>
      <c r="AD228" s="16">
        <f t="shared" si="126"/>
        <v>4.2307692307692308</v>
      </c>
      <c r="AE228" s="51">
        <f t="shared" si="126"/>
        <v>4.5240384615384617</v>
      </c>
      <c r="AF228" s="16">
        <f t="shared" si="126"/>
        <v>4</v>
      </c>
      <c r="AG228" s="16">
        <f t="shared" si="126"/>
        <v>4.0769230769230766</v>
      </c>
      <c r="AH228" s="16">
        <f t="shared" si="126"/>
        <v>4.3076923076923075</v>
      </c>
      <c r="AI228" s="16">
        <f t="shared" si="126"/>
        <v>3.7307692307692308</v>
      </c>
      <c r="AJ228" s="16">
        <f t="shared" si="126"/>
        <v>5.4615384615384617</v>
      </c>
      <c r="AK228" s="16">
        <f t="shared" si="126"/>
        <v>4.615384615384615</v>
      </c>
      <c r="AL228" s="16">
        <f t="shared" si="126"/>
        <v>4.3076923076923075</v>
      </c>
      <c r="AM228" s="16">
        <f t="shared" si="126"/>
        <v>3.2307692307692308</v>
      </c>
      <c r="AN228" s="51">
        <f t="shared" si="126"/>
        <v>4.2163461538461542</v>
      </c>
      <c r="AO228" s="16">
        <f t="shared" si="126"/>
        <v>4.1923076923076925</v>
      </c>
      <c r="AP228" s="16">
        <f t="shared" si="126"/>
        <v>4.2692307692307692</v>
      </c>
      <c r="AQ228" s="16">
        <f t="shared" si="126"/>
        <v>4.384615384615385</v>
      </c>
      <c r="AR228" s="16">
        <f t="shared" si="126"/>
        <v>4.3461538461538458</v>
      </c>
      <c r="AS228" s="16">
        <f t="shared" si="126"/>
        <v>4.3461538461538458</v>
      </c>
      <c r="AT228" s="16">
        <f t="shared" si="126"/>
        <v>6</v>
      </c>
      <c r="AU228" s="51">
        <f t="shared" si="126"/>
        <v>4.3076923076923075</v>
      </c>
      <c r="AV228" s="16">
        <f t="shared" si="126"/>
        <v>2.1538461538461537</v>
      </c>
      <c r="BP228" s="11"/>
      <c r="BQ228" s="11"/>
      <c r="BR228" s="11"/>
      <c r="BS228" s="11"/>
      <c r="BT228" s="11"/>
      <c r="BU228" s="11"/>
      <c r="BX228" s="18"/>
      <c r="BY228" s="18"/>
      <c r="BZ228" s="18"/>
      <c r="CA228" s="18"/>
      <c r="CB228" s="18"/>
      <c r="CC228" s="18"/>
      <c r="CD228" s="18"/>
      <c r="CE228" s="18"/>
      <c r="CF228" s="18"/>
      <c r="CG228" s="18"/>
      <c r="CH228" s="18"/>
      <c r="CI228" s="18"/>
      <c r="CJ228" s="18"/>
      <c r="CK228" s="18"/>
      <c r="CL228" s="18"/>
      <c r="CM228" s="18"/>
      <c r="CN228" s="18"/>
      <c r="CO228" s="18"/>
    </row>
    <row r="229" spans="3:93" s="16" customFormat="1" ht="20" customHeight="1">
      <c r="C229" s="29"/>
      <c r="U229" s="16" t="s">
        <v>802</v>
      </c>
      <c r="V229" s="16">
        <f>AVERAGE(V52:V68)</f>
        <v>4.4705882352941178</v>
      </c>
      <c r="W229" s="16">
        <f t="shared" ref="W229:AV229" si="127">AVERAGE(W52:W68)</f>
        <v>5.117647058823529</v>
      </c>
      <c r="X229" s="16">
        <f t="shared" si="127"/>
        <v>3.8235294117647061</v>
      </c>
      <c r="Y229" s="16">
        <f t="shared" si="127"/>
        <v>4.7647058823529411</v>
      </c>
      <c r="Z229" s="16">
        <f t="shared" si="127"/>
        <v>4.3529411764705879</v>
      </c>
      <c r="AA229" s="16">
        <f t="shared" si="127"/>
        <v>5</v>
      </c>
      <c r="AB229" s="16">
        <f t="shared" si="127"/>
        <v>3.6470588235294117</v>
      </c>
      <c r="AC229" s="16">
        <f t="shared" si="127"/>
        <v>1.5294117647058822</v>
      </c>
      <c r="AD229" s="16">
        <f t="shared" si="127"/>
        <v>4.4705882352941178</v>
      </c>
      <c r="AE229" s="51">
        <f t="shared" si="127"/>
        <v>4.4558823529411766</v>
      </c>
      <c r="AF229" s="16">
        <f t="shared" si="127"/>
        <v>4.2352941176470589</v>
      </c>
      <c r="AG229" s="16">
        <f t="shared" si="127"/>
        <v>4.5882352941176467</v>
      </c>
      <c r="AH229" s="16">
        <f t="shared" si="127"/>
        <v>4.4705882352941178</v>
      </c>
      <c r="AI229" s="16">
        <f t="shared" si="127"/>
        <v>4.2941176470588234</v>
      </c>
      <c r="AJ229" s="16">
        <f t="shared" si="127"/>
        <v>5.5882352941176467</v>
      </c>
      <c r="AK229" s="16">
        <f t="shared" si="127"/>
        <v>4.7647058823529411</v>
      </c>
      <c r="AL229" s="16">
        <f t="shared" si="127"/>
        <v>4.4117647058823533</v>
      </c>
      <c r="AM229" s="16">
        <f t="shared" si="127"/>
        <v>3.7058823529411766</v>
      </c>
      <c r="AN229" s="51">
        <f t="shared" si="127"/>
        <v>4.507352941176471</v>
      </c>
      <c r="AO229" s="16">
        <f t="shared" si="127"/>
        <v>4</v>
      </c>
      <c r="AP229" s="16">
        <f t="shared" si="127"/>
        <v>4.117647058823529</v>
      </c>
      <c r="AQ229" s="16">
        <f t="shared" si="127"/>
        <v>4.2352941176470589</v>
      </c>
      <c r="AR229" s="16">
        <f t="shared" si="127"/>
        <v>4.2941176470588234</v>
      </c>
      <c r="AS229" s="16">
        <f t="shared" si="127"/>
        <v>3.8823529411764706</v>
      </c>
      <c r="AT229" s="16">
        <f t="shared" si="127"/>
        <v>6</v>
      </c>
      <c r="AU229" s="51">
        <f t="shared" si="127"/>
        <v>4.1058823529411761</v>
      </c>
      <c r="AV229" s="16">
        <f t="shared" si="127"/>
        <v>4.117647058823529</v>
      </c>
      <c r="BP229" s="11"/>
      <c r="BQ229" s="11"/>
      <c r="BR229" s="11"/>
      <c r="BS229" s="11"/>
      <c r="BT229" s="11"/>
      <c r="BU229" s="11"/>
      <c r="BX229" s="18"/>
      <c r="BY229" s="18"/>
      <c r="BZ229" s="18"/>
      <c r="CA229" s="18"/>
      <c r="CB229" s="18"/>
      <c r="CC229" s="18"/>
      <c r="CD229" s="18"/>
      <c r="CE229" s="18"/>
      <c r="CF229" s="18"/>
      <c r="CG229" s="18"/>
      <c r="CH229" s="18"/>
      <c r="CI229" s="18"/>
      <c r="CJ229" s="18"/>
      <c r="CK229" s="18"/>
      <c r="CL229" s="18"/>
      <c r="CM229" s="18"/>
      <c r="CN229" s="18"/>
      <c r="CO229" s="18"/>
    </row>
    <row r="230" spans="3:93" s="16" customFormat="1" ht="20" customHeight="1">
      <c r="C230" s="29"/>
      <c r="U230" s="16" t="s">
        <v>1354</v>
      </c>
      <c r="V230" s="16">
        <f>AVERAGE(V69:V81)</f>
        <v>3.9230769230769229</v>
      </c>
      <c r="W230" s="16">
        <f t="shared" ref="W230:AV230" si="128">AVERAGE(W69:W81)</f>
        <v>4.5384615384615383</v>
      </c>
      <c r="X230" s="16">
        <f t="shared" si="128"/>
        <v>3.3076923076923075</v>
      </c>
      <c r="Y230" s="16">
        <f t="shared" si="128"/>
        <v>4.615384615384615</v>
      </c>
      <c r="Z230" s="16">
        <f t="shared" si="128"/>
        <v>4.1538461538461542</v>
      </c>
      <c r="AA230" s="16">
        <f t="shared" si="128"/>
        <v>4</v>
      </c>
      <c r="AB230" s="16">
        <f t="shared" si="128"/>
        <v>2.5384615384615383</v>
      </c>
      <c r="AC230" s="16">
        <f t="shared" si="128"/>
        <v>3.0769230769230771</v>
      </c>
      <c r="AD230" s="16">
        <f t="shared" si="128"/>
        <v>2.9230769230769229</v>
      </c>
      <c r="AE230" s="51">
        <f t="shared" si="128"/>
        <v>3.75</v>
      </c>
      <c r="AF230" s="16">
        <f t="shared" si="128"/>
        <v>4.0769230769230766</v>
      </c>
      <c r="AG230" s="16">
        <f t="shared" si="128"/>
        <v>4.2307692307692308</v>
      </c>
      <c r="AH230" s="16">
        <f t="shared" si="128"/>
        <v>3.3076923076923075</v>
      </c>
      <c r="AI230" s="16">
        <f t="shared" si="128"/>
        <v>2.7692307692307692</v>
      </c>
      <c r="AJ230" s="16">
        <f t="shared" si="128"/>
        <v>4.9230769230769234</v>
      </c>
      <c r="AK230" s="16">
        <f t="shared" si="128"/>
        <v>4.0769230769230766</v>
      </c>
      <c r="AL230" s="16">
        <f t="shared" si="128"/>
        <v>4.1538461538461542</v>
      </c>
      <c r="AM230" s="16">
        <f t="shared" si="128"/>
        <v>2.7692307692307692</v>
      </c>
      <c r="AN230" s="51">
        <f t="shared" si="128"/>
        <v>3.7884615384615383</v>
      </c>
      <c r="AO230" s="16">
        <f t="shared" si="128"/>
        <v>3.3076923076923075</v>
      </c>
      <c r="AP230" s="16">
        <f t="shared" si="128"/>
        <v>3.3076923076923075</v>
      </c>
      <c r="AQ230" s="16">
        <f t="shared" si="128"/>
        <v>3.6153846153846154</v>
      </c>
      <c r="AR230" s="16">
        <f t="shared" si="128"/>
        <v>3.1538461538461537</v>
      </c>
      <c r="AS230" s="16">
        <f t="shared" si="128"/>
        <v>3.3076923076923075</v>
      </c>
      <c r="AT230" s="16">
        <f t="shared" si="128"/>
        <v>5.7692307692307692</v>
      </c>
      <c r="AU230" s="51">
        <f t="shared" si="128"/>
        <v>3.3384615384615377</v>
      </c>
      <c r="AV230" s="16">
        <f t="shared" si="128"/>
        <v>1.3846153846153846</v>
      </c>
      <c r="BP230" s="11"/>
      <c r="BQ230" s="11"/>
      <c r="BR230" s="11"/>
      <c r="BS230" s="11"/>
      <c r="BT230" s="11"/>
      <c r="BU230" s="11"/>
      <c r="BX230" s="18"/>
      <c r="BY230" s="18"/>
      <c r="BZ230" s="18"/>
      <c r="CA230" s="18"/>
      <c r="CB230" s="18"/>
      <c r="CC230" s="18"/>
      <c r="CD230" s="18"/>
      <c r="CE230" s="18"/>
      <c r="CF230" s="18"/>
      <c r="CG230" s="18"/>
      <c r="CH230" s="18"/>
      <c r="CI230" s="18"/>
      <c r="CJ230" s="18"/>
      <c r="CK230" s="18"/>
      <c r="CL230" s="18"/>
      <c r="CM230" s="18"/>
      <c r="CN230" s="18"/>
      <c r="CO230" s="18"/>
    </row>
    <row r="231" spans="3:93" s="16" customFormat="1" ht="20" customHeight="1">
      <c r="C231" s="29"/>
      <c r="AA231"/>
      <c r="AB231"/>
      <c r="AC231"/>
      <c r="AD231"/>
      <c r="AE231" s="52"/>
      <c r="AF231"/>
      <c r="AG231"/>
      <c r="AH231"/>
      <c r="AI231"/>
      <c r="AJ231"/>
      <c r="AK231"/>
      <c r="AL231"/>
      <c r="AM231"/>
      <c r="AN231" s="52"/>
      <c r="AO231"/>
      <c r="AP231"/>
      <c r="AQ231"/>
      <c r="AR231"/>
      <c r="AS231"/>
      <c r="AT231"/>
      <c r="AV231"/>
      <c r="BP231" s="11"/>
      <c r="BQ231" s="11"/>
      <c r="BR231" s="11"/>
      <c r="BS231" s="11"/>
      <c r="BT231" s="11"/>
      <c r="BU231" s="11"/>
      <c r="BX231" s="18"/>
      <c r="BY231" s="18"/>
      <c r="BZ231" s="18"/>
      <c r="CA231" s="18"/>
      <c r="CB231" s="18"/>
      <c r="CC231" s="18"/>
      <c r="CD231" s="18"/>
      <c r="CE231" s="18"/>
      <c r="CF231" s="18"/>
      <c r="CG231" s="18"/>
      <c r="CH231" s="18"/>
      <c r="CI231" s="18"/>
      <c r="CJ231" s="18"/>
      <c r="CK231" s="18"/>
      <c r="CL231" s="18"/>
      <c r="CM231" s="18"/>
      <c r="CN231" s="18"/>
      <c r="CO231" s="18"/>
    </row>
    <row r="232" spans="3:93" s="16" customFormat="1" ht="20" customHeight="1">
      <c r="C232" s="29"/>
      <c r="T232" s="16" t="s">
        <v>1355</v>
      </c>
      <c r="U232" s="16" t="s">
        <v>281</v>
      </c>
      <c r="V232" s="16">
        <f>AVERAGE(V82:V105)</f>
        <v>3.2916666666666665</v>
      </c>
      <c r="W232" s="16">
        <f t="shared" ref="W232:AV232" si="129">AVERAGE(W82:W105)</f>
        <v>4.583333333333333</v>
      </c>
      <c r="X232" s="16">
        <f t="shared" si="129"/>
        <v>3.4166666666666665</v>
      </c>
      <c r="Y232" s="16">
        <f t="shared" si="129"/>
        <v>4.958333333333333</v>
      </c>
      <c r="Z232" s="16">
        <f t="shared" si="129"/>
        <v>4.416666666666667</v>
      </c>
      <c r="AA232" s="16">
        <f t="shared" si="129"/>
        <v>5.416666666666667</v>
      </c>
      <c r="AB232" s="16">
        <f t="shared" si="129"/>
        <v>3.375</v>
      </c>
      <c r="AC232" s="16">
        <f t="shared" si="129"/>
        <v>2.2916666666666665</v>
      </c>
      <c r="AD232" s="16">
        <f>AVERAGE(AD82:AD105)</f>
        <v>3.7083333333333335</v>
      </c>
      <c r="AE232" s="51">
        <f t="shared" si="129"/>
        <v>4.145833333333333</v>
      </c>
      <c r="AF232" s="16">
        <f t="shared" si="129"/>
        <v>3.5416666666666665</v>
      </c>
      <c r="AG232" s="16">
        <f t="shared" si="129"/>
        <v>3.75</v>
      </c>
      <c r="AH232" s="16">
        <f t="shared" si="129"/>
        <v>3.625</v>
      </c>
      <c r="AI232" s="16">
        <f t="shared" si="129"/>
        <v>3.5</v>
      </c>
      <c r="AJ232" s="16">
        <f t="shared" si="129"/>
        <v>5.416666666666667</v>
      </c>
      <c r="AK232" s="16">
        <f t="shared" si="129"/>
        <v>3.8333333333333335</v>
      </c>
      <c r="AL232" s="16">
        <f t="shared" si="129"/>
        <v>4.625</v>
      </c>
      <c r="AM232" s="16">
        <f t="shared" si="129"/>
        <v>3.5</v>
      </c>
      <c r="AN232" s="51">
        <f t="shared" si="129"/>
        <v>3.9739583333333335</v>
      </c>
      <c r="AO232" s="16">
        <f t="shared" si="129"/>
        <v>3.0833333333333335</v>
      </c>
      <c r="AP232" s="16">
        <f t="shared" si="129"/>
        <v>3.2083333333333335</v>
      </c>
      <c r="AQ232" s="16">
        <f t="shared" si="129"/>
        <v>3.4583333333333335</v>
      </c>
      <c r="AR232" s="16">
        <f t="shared" si="129"/>
        <v>2.9583333333333335</v>
      </c>
      <c r="AS232" s="16">
        <f t="shared" si="129"/>
        <v>3.1666666666666665</v>
      </c>
      <c r="AT232" s="16">
        <f t="shared" si="129"/>
        <v>6</v>
      </c>
      <c r="AU232" s="51">
        <f t="shared" si="129"/>
        <v>3.1750000000000003</v>
      </c>
      <c r="AV232" s="16">
        <f t="shared" si="129"/>
        <v>4.875</v>
      </c>
      <c r="BP232" s="11"/>
      <c r="BQ232" s="11"/>
      <c r="BR232" s="11"/>
      <c r="BS232" s="11"/>
      <c r="BT232" s="11"/>
      <c r="BU232" s="11"/>
      <c r="BX232" s="18"/>
      <c r="BY232" s="18"/>
      <c r="BZ232" s="18"/>
      <c r="CA232" s="18"/>
      <c r="CB232" s="18"/>
      <c r="CC232" s="18"/>
      <c r="CD232" s="18"/>
      <c r="CE232" s="18"/>
      <c r="CF232" s="18"/>
      <c r="CG232" s="18"/>
      <c r="CH232" s="18"/>
      <c r="CI232" s="18"/>
      <c r="CJ232" s="18"/>
      <c r="CK232" s="18"/>
      <c r="CL232" s="18"/>
      <c r="CM232" s="18"/>
      <c r="CN232" s="18"/>
      <c r="CO232" s="18"/>
    </row>
    <row r="233" spans="3:93" s="16" customFormat="1" ht="20" customHeight="1">
      <c r="C233" s="29"/>
      <c r="U233" s="16" t="s">
        <v>1353</v>
      </c>
      <c r="V233" s="16">
        <f>AVERAGE(V106:V128)</f>
        <v>3.3913043478260869</v>
      </c>
      <c r="W233" s="16">
        <f t="shared" ref="W233:AV233" si="130">AVERAGE(W106:W128)</f>
        <v>4.4782608695652177</v>
      </c>
      <c r="X233" s="16">
        <f t="shared" si="130"/>
        <v>3.3913043478260869</v>
      </c>
      <c r="Y233" s="16">
        <f t="shared" si="130"/>
        <v>4.3043478260869561</v>
      </c>
      <c r="Z233" s="16">
        <f t="shared" si="130"/>
        <v>3.652173913043478</v>
      </c>
      <c r="AA233" s="16">
        <f t="shared" si="130"/>
        <v>4.6521739130434785</v>
      </c>
      <c r="AB233" s="16">
        <f t="shared" si="130"/>
        <v>3.347826086956522</v>
      </c>
      <c r="AC233" s="16">
        <f t="shared" si="130"/>
        <v>2.5652173913043477</v>
      </c>
      <c r="AD233" s="16">
        <f t="shared" si="130"/>
        <v>3.4347826086956523</v>
      </c>
      <c r="AE233" s="51">
        <f t="shared" si="130"/>
        <v>3.8315217391304346</v>
      </c>
      <c r="AF233" s="16">
        <f t="shared" si="130"/>
        <v>3.7826086956521738</v>
      </c>
      <c r="AG233" s="16">
        <f t="shared" si="130"/>
        <v>3.4347826086956523</v>
      </c>
      <c r="AH233" s="16">
        <f t="shared" si="130"/>
        <v>3.652173913043478</v>
      </c>
      <c r="AI233" s="16">
        <f t="shared" si="130"/>
        <v>3.1739130434782608</v>
      </c>
      <c r="AJ233" s="16">
        <f t="shared" si="130"/>
        <v>5.1739130434782608</v>
      </c>
      <c r="AK233" s="16">
        <f t="shared" si="130"/>
        <v>4.0869565217391308</v>
      </c>
      <c r="AL233" s="16">
        <f t="shared" si="130"/>
        <v>4.1304347826086953</v>
      </c>
      <c r="AM233" s="16">
        <f t="shared" si="130"/>
        <v>3.347826086956522</v>
      </c>
      <c r="AN233" s="51">
        <f t="shared" si="130"/>
        <v>3.847826086956522</v>
      </c>
      <c r="AO233" s="16">
        <f t="shared" si="130"/>
        <v>3.4782608695652173</v>
      </c>
      <c r="AP233" s="16">
        <f t="shared" si="130"/>
        <v>3.3043478260869565</v>
      </c>
      <c r="AQ233" s="16">
        <f t="shared" si="130"/>
        <v>3.7391304347826089</v>
      </c>
      <c r="AR233" s="16">
        <f t="shared" si="130"/>
        <v>3.2608695652173911</v>
      </c>
      <c r="AS233" s="16">
        <f t="shared" si="130"/>
        <v>3.4347826086956523</v>
      </c>
      <c r="AT233" s="16">
        <f t="shared" si="130"/>
        <v>6</v>
      </c>
      <c r="AU233" s="51">
        <f t="shared" si="130"/>
        <v>3.4434782608695653</v>
      </c>
      <c r="AV233" s="16">
        <f t="shared" si="130"/>
        <v>2.1304347826086958</v>
      </c>
      <c r="BP233" s="11"/>
      <c r="BQ233" s="11"/>
      <c r="BR233" s="11"/>
      <c r="BS233" s="11"/>
      <c r="BT233" s="11"/>
      <c r="BU233" s="11"/>
      <c r="BX233" s="18"/>
      <c r="BY233" s="18"/>
      <c r="BZ233" s="18"/>
      <c r="CA233" s="18"/>
      <c r="CB233" s="18"/>
      <c r="CC233" s="18"/>
      <c r="CD233" s="18"/>
      <c r="CE233" s="18"/>
      <c r="CF233" s="18"/>
      <c r="CG233" s="18"/>
      <c r="CH233" s="18"/>
      <c r="CI233" s="18"/>
      <c r="CJ233" s="18"/>
      <c r="CK233" s="18"/>
      <c r="CL233" s="18"/>
      <c r="CM233" s="18"/>
      <c r="CN233" s="18"/>
      <c r="CO233" s="18"/>
    </row>
    <row r="234" spans="3:93" s="16" customFormat="1" ht="20" customHeight="1">
      <c r="C234" s="29"/>
      <c r="U234" s="16" t="s">
        <v>802</v>
      </c>
      <c r="V234" s="16">
        <f>AVERAGE(V129:V156)</f>
        <v>3.8214285714285716</v>
      </c>
      <c r="W234" s="16">
        <f t="shared" ref="W234:AV234" si="131">AVERAGE(W129:W156)</f>
        <v>4.75</v>
      </c>
      <c r="X234" s="16">
        <f t="shared" si="131"/>
        <v>3.8571428571428572</v>
      </c>
      <c r="Y234" s="16">
        <f t="shared" si="131"/>
        <v>5</v>
      </c>
      <c r="Z234" s="16">
        <f t="shared" si="131"/>
        <v>4.3214285714285712</v>
      </c>
      <c r="AA234" s="16">
        <f t="shared" si="131"/>
        <v>5.4285714285714288</v>
      </c>
      <c r="AB234" s="16">
        <f t="shared" si="131"/>
        <v>3.8571428571428572</v>
      </c>
      <c r="AC234" s="16">
        <f t="shared" si="131"/>
        <v>2.1785714285714284</v>
      </c>
      <c r="AD234" s="16">
        <f t="shared" si="131"/>
        <v>3.8214285714285716</v>
      </c>
      <c r="AE234" s="51">
        <f t="shared" si="131"/>
        <v>4.3571428571428568</v>
      </c>
      <c r="AF234" s="16">
        <f t="shared" si="131"/>
        <v>4.4642857142857144</v>
      </c>
      <c r="AG234" s="16">
        <f t="shared" si="131"/>
        <v>4.4642857142857144</v>
      </c>
      <c r="AH234" s="16">
        <f t="shared" si="131"/>
        <v>4.3214285714285712</v>
      </c>
      <c r="AI234" s="16">
        <f t="shared" si="131"/>
        <v>3.7142857142857144</v>
      </c>
      <c r="AJ234" s="16">
        <f t="shared" si="131"/>
        <v>5.3928571428571432</v>
      </c>
      <c r="AK234" s="16">
        <f t="shared" si="131"/>
        <v>4.75</v>
      </c>
      <c r="AL234" s="16">
        <f t="shared" si="131"/>
        <v>4.8214285714285712</v>
      </c>
      <c r="AM234" s="16">
        <f t="shared" si="131"/>
        <v>4.1785714285714288</v>
      </c>
      <c r="AN234" s="51">
        <f t="shared" si="131"/>
        <v>4.5133928571428568</v>
      </c>
      <c r="AO234" s="16">
        <f t="shared" si="131"/>
        <v>3.2142857142857144</v>
      </c>
      <c r="AP234" s="16">
        <f t="shared" si="131"/>
        <v>3.25</v>
      </c>
      <c r="AQ234" s="16">
        <f t="shared" si="131"/>
        <v>3.8571428571428572</v>
      </c>
      <c r="AR234" s="16">
        <f t="shared" si="131"/>
        <v>3.0714285714285716</v>
      </c>
      <c r="AS234" s="16">
        <f t="shared" si="131"/>
        <v>3.1785714285714284</v>
      </c>
      <c r="AT234" s="16">
        <f t="shared" si="131"/>
        <v>6</v>
      </c>
      <c r="AU234" s="51">
        <f t="shared" si="131"/>
        <v>3.3142857142857136</v>
      </c>
      <c r="AV234" s="16">
        <f t="shared" si="131"/>
        <v>4.9285714285714288</v>
      </c>
      <c r="BP234" s="11"/>
      <c r="BQ234" s="11"/>
      <c r="BR234" s="11"/>
      <c r="BS234" s="11"/>
      <c r="BT234" s="11"/>
      <c r="BU234" s="11"/>
      <c r="BX234" s="18"/>
      <c r="BY234" s="18"/>
      <c r="BZ234" s="18"/>
      <c r="CA234" s="18"/>
      <c r="CB234" s="18"/>
      <c r="CC234" s="18"/>
      <c r="CD234" s="18"/>
      <c r="CE234" s="18"/>
      <c r="CF234" s="18"/>
      <c r="CG234" s="18"/>
      <c r="CH234" s="18"/>
      <c r="CI234" s="18"/>
      <c r="CJ234" s="18"/>
      <c r="CK234" s="18"/>
      <c r="CL234" s="18"/>
      <c r="CM234" s="18"/>
      <c r="CN234" s="18"/>
      <c r="CO234" s="18"/>
    </row>
    <row r="235" spans="3:93" s="16" customFormat="1" ht="20" customHeight="1">
      <c r="C235" s="29"/>
      <c r="U235" s="16" t="s">
        <v>1354</v>
      </c>
      <c r="V235" s="16">
        <f>AVERAGE(V157:V177)</f>
        <v>4</v>
      </c>
      <c r="W235" s="16">
        <f t="shared" ref="W235:AV235" si="132">AVERAGE(W157:W177)</f>
        <v>4.8571428571428568</v>
      </c>
      <c r="X235" s="16">
        <f t="shared" si="132"/>
        <v>3.5238095238095237</v>
      </c>
      <c r="Y235" s="16">
        <f t="shared" si="132"/>
        <v>4.333333333333333</v>
      </c>
      <c r="Z235" s="16">
        <f t="shared" si="132"/>
        <v>3.5714285714285716</v>
      </c>
      <c r="AA235" s="16">
        <f t="shared" si="132"/>
        <v>4.666666666666667</v>
      </c>
      <c r="AB235" s="16">
        <f t="shared" si="132"/>
        <v>2.8571428571428572</v>
      </c>
      <c r="AC235" s="16">
        <f t="shared" si="132"/>
        <v>2.8571428571428572</v>
      </c>
      <c r="AD235" s="16">
        <f t="shared" si="132"/>
        <v>3.1428571428571428</v>
      </c>
      <c r="AE235" s="51">
        <f t="shared" si="132"/>
        <v>3.8690476190476191</v>
      </c>
      <c r="AF235" s="16">
        <f t="shared" si="132"/>
        <v>3.7142857142857144</v>
      </c>
      <c r="AG235" s="16">
        <f t="shared" si="132"/>
        <v>4.0476190476190474</v>
      </c>
      <c r="AH235" s="16">
        <f t="shared" si="132"/>
        <v>4.1428571428571432</v>
      </c>
      <c r="AI235" s="16">
        <f t="shared" si="132"/>
        <v>3.4285714285714284</v>
      </c>
      <c r="AJ235" s="16">
        <f t="shared" si="132"/>
        <v>5.2857142857142856</v>
      </c>
      <c r="AK235" s="16">
        <f t="shared" si="132"/>
        <v>3.7142857142857144</v>
      </c>
      <c r="AL235" s="16">
        <f t="shared" si="132"/>
        <v>4.5238095238095237</v>
      </c>
      <c r="AM235" s="16">
        <f t="shared" si="132"/>
        <v>2.6666666666666665</v>
      </c>
      <c r="AN235" s="51">
        <f t="shared" si="132"/>
        <v>3.9404761904761907</v>
      </c>
      <c r="AO235" s="16">
        <f t="shared" si="132"/>
        <v>3.1904761904761907</v>
      </c>
      <c r="AP235" s="16">
        <f t="shared" si="132"/>
        <v>3.1904761904761907</v>
      </c>
      <c r="AQ235" s="16">
        <f t="shared" si="132"/>
        <v>3.4761904761904763</v>
      </c>
      <c r="AR235" s="16">
        <f t="shared" si="132"/>
        <v>3.0952380952380953</v>
      </c>
      <c r="AS235" s="16">
        <f t="shared" si="132"/>
        <v>3.1428571428571428</v>
      </c>
      <c r="AT235" s="16">
        <f t="shared" si="132"/>
        <v>6</v>
      </c>
      <c r="AU235" s="51">
        <f t="shared" si="132"/>
        <v>3.2190476190476187</v>
      </c>
      <c r="AV235" s="16">
        <f t="shared" si="132"/>
        <v>0.80952380952380953</v>
      </c>
      <c r="BP235" s="11"/>
      <c r="BQ235" s="11"/>
      <c r="BR235" s="11"/>
      <c r="BS235" s="11"/>
      <c r="BT235" s="11"/>
      <c r="BU235" s="11"/>
      <c r="BX235" s="18"/>
      <c r="BY235" s="18"/>
      <c r="BZ235" s="18"/>
      <c r="CA235" s="18"/>
      <c r="CB235" s="18"/>
      <c r="CC235" s="18"/>
      <c r="CD235" s="18"/>
      <c r="CE235" s="18"/>
      <c r="CF235" s="18"/>
      <c r="CG235" s="18"/>
      <c r="CH235" s="18"/>
      <c r="CI235" s="18"/>
      <c r="CJ235" s="18"/>
      <c r="CK235" s="18"/>
      <c r="CL235" s="18"/>
      <c r="CM235" s="18"/>
      <c r="CN235" s="18"/>
      <c r="CO235" s="18"/>
    </row>
    <row r="236" spans="3:93" s="16" customFormat="1" ht="20" customHeight="1">
      <c r="C236" s="29"/>
      <c r="AE236" s="48"/>
      <c r="AN236" s="48"/>
      <c r="AU236" s="48"/>
      <c r="BP236" s="11"/>
      <c r="BQ236" s="11"/>
      <c r="BR236" s="11"/>
      <c r="BS236" s="11"/>
      <c r="BT236" s="11"/>
      <c r="BU236" s="11"/>
      <c r="BX236" s="18"/>
      <c r="BY236" s="18"/>
      <c r="BZ236" s="18"/>
      <c r="CA236" s="18"/>
      <c r="CB236" s="18"/>
      <c r="CC236" s="18"/>
      <c r="CD236" s="18"/>
      <c r="CE236" s="18"/>
      <c r="CF236" s="18"/>
      <c r="CG236" s="18"/>
      <c r="CH236" s="18"/>
      <c r="CI236" s="18"/>
      <c r="CJ236" s="18"/>
      <c r="CK236" s="18"/>
      <c r="CL236" s="18"/>
      <c r="CM236" s="18"/>
      <c r="CN236" s="18"/>
      <c r="CO236" s="18"/>
    </row>
    <row r="237" spans="3:93" s="16" customFormat="1" ht="20" customHeight="1">
      <c r="C237" s="29"/>
      <c r="AE237" s="48"/>
      <c r="AN237" s="48"/>
      <c r="AU237" s="48"/>
      <c r="BP237" s="11"/>
      <c r="BQ237" s="11"/>
      <c r="BR237" s="11"/>
      <c r="BS237" s="11"/>
      <c r="BT237" s="11"/>
      <c r="BU237" s="11"/>
      <c r="BX237" s="18"/>
      <c r="BY237" s="18"/>
      <c r="BZ237" s="18"/>
      <c r="CA237" s="18"/>
      <c r="CB237" s="18"/>
      <c r="CC237" s="18"/>
      <c r="CD237" s="18"/>
      <c r="CE237" s="18"/>
      <c r="CF237" s="18"/>
      <c r="CG237" s="18"/>
      <c r="CH237" s="18"/>
      <c r="CI237" s="18"/>
      <c r="CJ237" s="18"/>
      <c r="CK237" s="18"/>
      <c r="CL237" s="18"/>
      <c r="CM237" s="18"/>
      <c r="CN237" s="18"/>
      <c r="CO237" s="18"/>
    </row>
    <row r="238" spans="3:93" s="16" customFormat="1" ht="20" customHeight="1">
      <c r="AE238" s="48"/>
      <c r="AF238" s="29"/>
      <c r="AN238" s="48"/>
      <c r="AU238" s="48"/>
      <c r="BP238" s="11"/>
      <c r="BQ238" s="11"/>
      <c r="BR238" s="11"/>
      <c r="BS238" s="11"/>
      <c r="BT238" s="11"/>
      <c r="BU238" s="11"/>
      <c r="BX238" s="18"/>
      <c r="BY238" s="18"/>
      <c r="BZ238" s="18"/>
      <c r="CA238" s="18"/>
      <c r="CB238" s="18"/>
      <c r="CC238" s="18"/>
      <c r="CD238" s="18"/>
      <c r="CE238" s="18"/>
      <c r="CF238" s="18"/>
      <c r="CG238" s="18"/>
      <c r="CH238" s="18"/>
      <c r="CI238" s="18"/>
      <c r="CJ238" s="18"/>
      <c r="CK238" s="18"/>
      <c r="CL238" s="18"/>
      <c r="CM238" s="18"/>
      <c r="CN238" s="18"/>
      <c r="CO238" s="18"/>
    </row>
    <row r="239" spans="3:93">
      <c r="BM239" s="12" t="s">
        <v>1138</v>
      </c>
      <c r="BN239" s="12">
        <f>COUNTIF(BN181:BN210,"=negative")</f>
        <v>9</v>
      </c>
      <c r="BO239" s="12" t="e">
        <f>BN239/$BN$241</f>
        <v>#REF!</v>
      </c>
      <c r="BP239" s="41"/>
      <c r="BQ239" s="41"/>
      <c r="BR239" s="41"/>
      <c r="BS239" s="41"/>
      <c r="BT239" s="41"/>
      <c r="BU239" s="43"/>
      <c r="BV239"/>
      <c r="BW239"/>
    </row>
    <row r="240" spans="3:93">
      <c r="C240" t="s">
        <v>366</v>
      </c>
      <c r="D240">
        <f>COUNTIF($E$3:$E$179,"=no_education")</f>
        <v>1</v>
      </c>
      <c r="E240">
        <f>D240/$B$216</f>
        <v>5.7142857142857143E-3</v>
      </c>
      <c r="BM240" s="12" t="s">
        <v>1141</v>
      </c>
      <c r="BN240" s="12">
        <f>COUNTIF(BN181:BN210, "=balanced")</f>
        <v>2</v>
      </c>
      <c r="BO240" s="12" t="e">
        <f>BN240/$BN$241</f>
        <v>#REF!</v>
      </c>
      <c r="BP240" s="41"/>
      <c r="BQ240" s="41"/>
      <c r="BR240" s="41"/>
      <c r="BS240" s="41"/>
      <c r="BT240" s="41"/>
      <c r="BU240" s="43"/>
      <c r="BV240"/>
      <c r="BW240"/>
    </row>
    <row r="241" spans="3:75">
      <c r="C241" t="s">
        <v>82</v>
      </c>
      <c r="D241">
        <f>COUNTIF($E$3:$E$179,"=secondary")</f>
        <v>27</v>
      </c>
      <c r="E241">
        <f t="shared" ref="E241:E245" si="133">D241/$B$216</f>
        <v>0.15428571428571428</v>
      </c>
      <c r="BM241" s="12" t="s">
        <v>1307</v>
      </c>
      <c r="BN241" s="12" t="e">
        <f>#REF!+#REF!</f>
        <v>#REF!</v>
      </c>
      <c r="BO241" s="12" t="e">
        <f>BN241/$BN$241</f>
        <v>#REF!</v>
      </c>
      <c r="BP241" s="41"/>
      <c r="BQ241" s="41"/>
      <c r="BR241" s="41"/>
      <c r="BS241" s="41"/>
      <c r="BT241" s="41"/>
      <c r="BU241" s="43"/>
      <c r="BV241"/>
      <c r="BW241"/>
    </row>
    <row r="242" spans="3:75">
      <c r="C242" t="s">
        <v>144</v>
      </c>
      <c r="D242">
        <f>COUNTIF($E$3:$E$179,"=college")</f>
        <v>51</v>
      </c>
      <c r="E242">
        <f t="shared" si="133"/>
        <v>0.29142857142857143</v>
      </c>
      <c r="V242" s="3" t="s">
        <v>1012</v>
      </c>
      <c r="BN242"/>
      <c r="BO242"/>
      <c r="BV242"/>
      <c r="BW242"/>
    </row>
    <row r="243" spans="3:75">
      <c r="C243" t="s">
        <v>1334</v>
      </c>
      <c r="D243">
        <f>COUNTIF($E$3:$E$179,"=udergrad")</f>
        <v>54</v>
      </c>
      <c r="E243">
        <f t="shared" si="133"/>
        <v>0.30857142857142855</v>
      </c>
      <c r="V243" s="4" t="s">
        <v>1013</v>
      </c>
      <c r="BN243"/>
      <c r="BO243"/>
      <c r="BV243"/>
      <c r="BW243"/>
    </row>
    <row r="244" spans="3:75">
      <c r="C244" t="s">
        <v>55</v>
      </c>
      <c r="D244">
        <f>COUNTIF($E$3:$E$179,"=graduate")</f>
        <v>35</v>
      </c>
      <c r="E244">
        <f t="shared" si="133"/>
        <v>0.2</v>
      </c>
      <c r="V244" s="3" t="s">
        <v>1014</v>
      </c>
      <c r="BN244"/>
      <c r="BO244"/>
      <c r="BV244"/>
      <c r="BW244"/>
    </row>
    <row r="245" spans="3:75">
      <c r="C245" t="s">
        <v>95</v>
      </c>
      <c r="D245">
        <f>COUNTIF($E$3:$E$179,"=PhD")</f>
        <v>7</v>
      </c>
      <c r="E245">
        <f t="shared" si="133"/>
        <v>0.04</v>
      </c>
      <c r="V245" s="3" t="s">
        <v>1015</v>
      </c>
      <c r="BN245"/>
      <c r="BO245"/>
      <c r="BV245"/>
      <c r="BW245"/>
    </row>
    <row r="246" spans="3:75">
      <c r="V246" s="3" t="s">
        <v>1016</v>
      </c>
      <c r="BN246"/>
      <c r="BO246"/>
      <c r="BV246"/>
      <c r="BW246"/>
    </row>
    <row r="247" spans="3:75">
      <c r="C247" t="s">
        <v>1335</v>
      </c>
      <c r="D247" t="e">
        <f>count</f>
        <v>#NAME?</v>
      </c>
      <c r="V247" s="3" t="s">
        <v>1017</v>
      </c>
      <c r="BN247"/>
      <c r="BO247"/>
      <c r="BV247"/>
      <c r="BW247"/>
    </row>
    <row r="248" spans="3:75">
      <c r="V248" s="3" t="s">
        <v>1018</v>
      </c>
      <c r="BN248"/>
      <c r="BO248"/>
      <c r="BV248"/>
      <c r="BW248"/>
    </row>
    <row r="249" spans="3:75">
      <c r="V249" s="3" t="s">
        <v>1019</v>
      </c>
      <c r="BN249"/>
      <c r="BO249"/>
      <c r="BV249"/>
      <c r="BW249"/>
    </row>
    <row r="250" spans="3:75">
      <c r="V250" s="3" t="s">
        <v>1020</v>
      </c>
      <c r="BN250"/>
      <c r="BO250"/>
      <c r="BV250"/>
      <c r="BW250"/>
    </row>
    <row r="251" spans="3:75">
      <c r="V251" s="3" t="s">
        <v>1021</v>
      </c>
      <c r="BN251"/>
      <c r="BO251"/>
      <c r="BV251"/>
      <c r="BW251"/>
    </row>
    <row r="252" spans="3:75">
      <c r="V252" s="3" t="s">
        <v>1022</v>
      </c>
      <c r="BN252"/>
      <c r="BO252"/>
      <c r="BV252"/>
      <c r="BW252"/>
    </row>
    <row r="253" spans="3:75">
      <c r="V253" s="3" t="s">
        <v>1023</v>
      </c>
      <c r="BN253"/>
      <c r="BO253"/>
      <c r="BV253"/>
      <c r="BW253"/>
    </row>
    <row r="254" spans="3:75">
      <c r="V254" s="3" t="s">
        <v>1024</v>
      </c>
      <c r="BN254"/>
      <c r="BO254"/>
      <c r="BV254"/>
      <c r="BW254"/>
    </row>
    <row r="255" spans="3:75">
      <c r="V255" s="4" t="s">
        <v>1025</v>
      </c>
      <c r="BN255"/>
      <c r="BO255"/>
      <c r="BV255"/>
      <c r="BW255"/>
    </row>
    <row r="256" spans="3:75">
      <c r="V256" s="3" t="s">
        <v>1026</v>
      </c>
      <c r="BN256"/>
      <c r="BO256"/>
      <c r="BV256"/>
      <c r="BW256"/>
    </row>
    <row r="257" spans="22:75">
      <c r="V257" s="4" t="s">
        <v>1027</v>
      </c>
      <c r="BN257"/>
      <c r="BO257"/>
      <c r="BV257"/>
      <c r="BW257"/>
    </row>
    <row r="258" spans="22:75">
      <c r="V258" s="3" t="s">
        <v>1028</v>
      </c>
      <c r="BN258"/>
      <c r="BO258"/>
      <c r="BV258"/>
      <c r="BW258"/>
    </row>
    <row r="259" spans="22:75">
      <c r="V259" s="3" t="s">
        <v>1029</v>
      </c>
      <c r="BN259"/>
      <c r="BO259"/>
      <c r="BV259"/>
      <c r="BW259"/>
    </row>
    <row r="260" spans="22:75">
      <c r="V260" s="3" t="s">
        <v>1030</v>
      </c>
      <c r="BN260"/>
      <c r="BO260"/>
      <c r="BV260"/>
      <c r="BW260"/>
    </row>
    <row r="261" spans="22:75">
      <c r="V261" s="3" t="s">
        <v>1031</v>
      </c>
      <c r="BN261"/>
      <c r="BO261"/>
      <c r="BV261"/>
      <c r="BW261"/>
    </row>
    <row r="262" spans="22:75">
      <c r="V262" s="3" t="s">
        <v>1032</v>
      </c>
      <c r="BN262"/>
      <c r="BO262"/>
      <c r="BV262"/>
      <c r="BW262"/>
    </row>
    <row r="263" spans="22:75">
      <c r="V263" s="3" t="s">
        <v>1033</v>
      </c>
      <c r="BN263"/>
      <c r="BO263"/>
      <c r="BV263"/>
      <c r="BW263"/>
    </row>
    <row r="264" spans="22:75">
      <c r="V264" s="3" t="s">
        <v>1034</v>
      </c>
      <c r="BN264"/>
      <c r="BO264"/>
      <c r="BV264"/>
      <c r="BW264"/>
    </row>
    <row r="265" spans="22:75">
      <c r="V265" s="3" t="s">
        <v>1035</v>
      </c>
      <c r="BN265"/>
      <c r="BO265"/>
      <c r="BV265"/>
      <c r="BW265"/>
    </row>
    <row r="266" spans="22:75">
      <c r="V266" s="3" t="s">
        <v>1036</v>
      </c>
      <c r="BN266"/>
      <c r="BO266"/>
      <c r="BV266"/>
      <c r="BW266"/>
    </row>
    <row r="267" spans="22:75">
      <c r="V267" s="4" t="s">
        <v>1037</v>
      </c>
      <c r="BN267"/>
      <c r="BO267"/>
      <c r="BV267"/>
      <c r="BW267"/>
    </row>
    <row r="268" spans="22:75">
      <c r="V268" s="3" t="s">
        <v>1038</v>
      </c>
      <c r="BN268"/>
      <c r="BO268"/>
      <c r="BV268"/>
      <c r="BW268"/>
    </row>
    <row r="269" spans="22:75">
      <c r="BN269"/>
      <c r="BO269"/>
      <c r="BV269"/>
      <c r="BW269"/>
    </row>
  </sheetData>
  <sortState xmlns:xlrd2="http://schemas.microsoft.com/office/spreadsheetml/2017/richdata2" ref="A1:CR212">
    <sortCondition ref="S1:S212"/>
  </sortState>
  <conditionalFormatting sqref="BD211:BF1048576 BD2:BF180 BD181:BD210 BG181:BH210">
    <cfRule type="colorScale" priority="14">
      <colorScale>
        <cfvo type="min"/>
        <cfvo type="num" val="0.05"/>
        <color rgb="FFFF7128"/>
        <color rgb="FFFFEF9C"/>
      </colorScale>
    </cfRule>
    <cfRule type="colorScale" priority="15">
      <colorScale>
        <cfvo type="min"/>
        <cfvo type="num" val="0"/>
        <color rgb="FFFF7128"/>
        <color rgb="FFFFEF9C"/>
      </colorScale>
    </cfRule>
  </conditionalFormatting>
  <conditionalFormatting sqref="BX3:CO179">
    <cfRule type="cellIs" dxfId="1" priority="11" operator="equal">
      <formula>TRUE</formula>
    </cfRule>
    <cfRule type="colorScale" priority="12">
      <colorScale>
        <cfvo type="formula" val="TRUE"/>
        <cfvo type="formula" val="FALSE"/>
        <color rgb="FFFF7128"/>
        <color rgb="FFFFEF9C"/>
      </colorScale>
    </cfRule>
    <cfRule type="colorScale" priority="13">
      <colorScale>
        <cfvo type="min"/>
        <cfvo type="percentile" val="50"/>
        <cfvo type="max"/>
        <color rgb="FFF8696B"/>
        <color rgb="FFFFEB84"/>
        <color rgb="FF63BE7B"/>
      </colorScale>
    </cfRule>
  </conditionalFormatting>
  <conditionalFormatting sqref="BP3:BU179">
    <cfRule type="cellIs" dxfId="0"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7">
      <colorScale>
        <cfvo type="min"/>
        <cfvo type="percentile" val="50"/>
        <cfvo type="max"/>
        <color rgb="FFF8696B"/>
        <color rgb="FFFFEB84"/>
        <color rgb="FF63BE7B"/>
      </colorScale>
    </cfRule>
  </conditionalFormatting>
  <conditionalFormatting sqref="V222:AV237">
    <cfRule type="colorScale" priority="4">
      <colorScale>
        <cfvo type="min"/>
        <cfvo type="percentile" val="50"/>
        <cfvo type="max"/>
        <color rgb="FFF8696B"/>
        <color rgb="FFFFEB84"/>
        <color rgb="FF63BE7B"/>
      </colorScale>
    </cfRule>
  </conditionalFormatting>
  <conditionalFormatting sqref="V225:AV237">
    <cfRule type="colorScale" priority="2">
      <colorScale>
        <cfvo type="min"/>
        <cfvo type="num" val="0.05"/>
        <color rgb="FFFF7128"/>
        <color rgb="FFFFEF9C"/>
      </colorScale>
    </cfRule>
    <cfRule type="colorScale" priority="3">
      <colorScale>
        <cfvo type="min"/>
        <cfvo type="num" val="0.5"/>
        <color rgb="FFFF7128"/>
        <color rgb="FFFFEF9C"/>
      </colorScale>
    </cfRule>
  </conditionalFormatting>
  <conditionalFormatting sqref="V227:AV2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3878-8015-9648-88CC-FCA194E3565C}">
  <dimension ref="A1:M59"/>
  <sheetViews>
    <sheetView topLeftCell="A23" workbookViewId="0">
      <selection activeCell="B28" sqref="B28"/>
    </sheetView>
  </sheetViews>
  <sheetFormatPr baseColWidth="10" defaultRowHeight="16"/>
  <sheetData>
    <row r="1" spans="1:13">
      <c r="A1" t="s">
        <v>1355</v>
      </c>
      <c r="B1" t="s">
        <v>1363</v>
      </c>
      <c r="C1" t="s">
        <v>380</v>
      </c>
      <c r="D1" t="s">
        <v>802</v>
      </c>
      <c r="E1" t="s">
        <v>1354</v>
      </c>
    </row>
    <row r="2" spans="1:13">
      <c r="B2">
        <v>2.6</v>
      </c>
      <c r="C2">
        <v>5</v>
      </c>
      <c r="D2">
        <v>6</v>
      </c>
      <c r="G2" t="s">
        <v>1102</v>
      </c>
    </row>
    <row r="3" spans="1:13">
      <c r="B3">
        <v>0.4</v>
      </c>
      <c r="C3">
        <v>5.2</v>
      </c>
      <c r="D3">
        <v>3</v>
      </c>
      <c r="E3">
        <v>3</v>
      </c>
    </row>
    <row r="4" spans="1:13" ht="17" thickBot="1">
      <c r="B4">
        <v>3</v>
      </c>
      <c r="C4">
        <v>3.8</v>
      </c>
      <c r="D4">
        <v>0.8</v>
      </c>
      <c r="E4">
        <v>4</v>
      </c>
      <c r="G4" t="s">
        <v>1103</v>
      </c>
    </row>
    <row r="5" spans="1:13">
      <c r="B5">
        <v>4</v>
      </c>
      <c r="C5">
        <v>5</v>
      </c>
      <c r="D5">
        <v>5</v>
      </c>
      <c r="E5">
        <v>2.4</v>
      </c>
      <c r="G5" s="8" t="s">
        <v>1104</v>
      </c>
      <c r="H5" s="8" t="s">
        <v>1105</v>
      </c>
      <c r="I5" s="8" t="s">
        <v>1106</v>
      </c>
      <c r="J5" s="8" t="s">
        <v>1107</v>
      </c>
      <c r="K5" s="8" t="s">
        <v>1108</v>
      </c>
    </row>
    <row r="6" spans="1:13">
      <c r="B6">
        <v>1.2</v>
      </c>
      <c r="C6">
        <v>3.2</v>
      </c>
      <c r="D6">
        <v>2.8</v>
      </c>
      <c r="E6">
        <v>6</v>
      </c>
      <c r="G6" s="6" t="s">
        <v>1109</v>
      </c>
      <c r="H6" s="6">
        <v>23</v>
      </c>
      <c r="I6" s="6">
        <v>87.2</v>
      </c>
      <c r="J6" s="6">
        <v>3.7913043478260873</v>
      </c>
      <c r="K6" s="6">
        <v>2.8090118577075107</v>
      </c>
    </row>
    <row r="7" spans="1:13">
      <c r="B7">
        <v>4</v>
      </c>
      <c r="C7">
        <v>6</v>
      </c>
      <c r="D7">
        <v>6</v>
      </c>
      <c r="E7">
        <v>5</v>
      </c>
      <c r="G7" s="6" t="s">
        <v>1110</v>
      </c>
      <c r="H7" s="6">
        <v>26</v>
      </c>
      <c r="I7" s="6">
        <v>112</v>
      </c>
      <c r="J7" s="6">
        <v>4.3076923076923075</v>
      </c>
      <c r="K7" s="6">
        <v>2.6919384615384616</v>
      </c>
    </row>
    <row r="8" spans="1:13">
      <c r="B8">
        <v>2.4</v>
      </c>
      <c r="C8">
        <v>6</v>
      </c>
      <c r="D8">
        <v>5.2</v>
      </c>
      <c r="E8">
        <v>2.2000000000000002</v>
      </c>
      <c r="G8" s="6" t="s">
        <v>1111</v>
      </c>
      <c r="H8" s="6">
        <v>17</v>
      </c>
      <c r="I8" s="6">
        <v>69.8</v>
      </c>
      <c r="J8" s="6">
        <v>4.1058823529411761</v>
      </c>
      <c r="K8" s="6">
        <v>2.8755882352941207</v>
      </c>
    </row>
    <row r="9" spans="1:13" ht="17" thickBot="1">
      <c r="B9">
        <v>2.6</v>
      </c>
      <c r="C9">
        <v>3.4</v>
      </c>
      <c r="D9">
        <v>4.8</v>
      </c>
      <c r="E9">
        <v>2.2000000000000002</v>
      </c>
      <c r="G9" s="7" t="s">
        <v>1357</v>
      </c>
      <c r="H9" s="7">
        <v>13</v>
      </c>
      <c r="I9" s="7">
        <v>43.399999999999991</v>
      </c>
      <c r="J9" s="7">
        <v>3.3384615384615377</v>
      </c>
      <c r="K9" s="7">
        <v>2.8958974358974388</v>
      </c>
    </row>
    <row r="10" spans="1:13">
      <c r="B10">
        <v>6</v>
      </c>
      <c r="C10">
        <v>0.2</v>
      </c>
      <c r="D10">
        <v>6</v>
      </c>
      <c r="E10">
        <v>5.6</v>
      </c>
    </row>
    <row r="11" spans="1:13">
      <c r="B11">
        <v>3.6</v>
      </c>
      <c r="C11">
        <v>6</v>
      </c>
      <c r="D11">
        <v>1.6</v>
      </c>
      <c r="E11">
        <v>1.4</v>
      </c>
    </row>
    <row r="12" spans="1:13" ht="17" thickBot="1">
      <c r="B12">
        <v>4.5999999999999996</v>
      </c>
      <c r="C12">
        <v>0</v>
      </c>
      <c r="D12">
        <v>4.2</v>
      </c>
      <c r="E12">
        <v>3.8</v>
      </c>
      <c r="G12" t="s">
        <v>1112</v>
      </c>
    </row>
    <row r="13" spans="1:13">
      <c r="B13">
        <v>1.2</v>
      </c>
      <c r="C13">
        <v>4</v>
      </c>
      <c r="D13">
        <v>4</v>
      </c>
      <c r="E13">
        <v>3.8</v>
      </c>
      <c r="G13" s="8" t="s">
        <v>1113</v>
      </c>
      <c r="H13" s="8" t="s">
        <v>1114</v>
      </c>
      <c r="I13" s="8" t="s">
        <v>1115</v>
      </c>
      <c r="J13" s="8" t="s">
        <v>1116</v>
      </c>
      <c r="K13" s="8" t="s">
        <v>1117</v>
      </c>
      <c r="L13" s="8" t="s">
        <v>1118</v>
      </c>
      <c r="M13" s="8" t="s">
        <v>1119</v>
      </c>
    </row>
    <row r="14" spans="1:13">
      <c r="B14">
        <v>4.2</v>
      </c>
      <c r="C14">
        <v>6</v>
      </c>
      <c r="D14">
        <v>2.4</v>
      </c>
      <c r="E14">
        <v>4</v>
      </c>
      <c r="G14" s="6" t="s">
        <v>1120</v>
      </c>
      <c r="H14" s="6">
        <v>9.1790459635866171</v>
      </c>
      <c r="I14" s="6">
        <v>3</v>
      </c>
      <c r="J14" s="6">
        <v>3.0596819878622057</v>
      </c>
      <c r="K14" s="6">
        <v>1.0934886838029849</v>
      </c>
      <c r="L14" s="6">
        <v>0.35722547628688767</v>
      </c>
      <c r="M14" s="6">
        <v>2.7265891562567068</v>
      </c>
    </row>
    <row r="15" spans="1:13">
      <c r="B15">
        <v>5.8</v>
      </c>
      <c r="C15">
        <v>5.8</v>
      </c>
      <c r="D15">
        <v>2</v>
      </c>
      <c r="G15" s="6" t="s">
        <v>1121</v>
      </c>
      <c r="H15" s="6">
        <v>209.85690340350189</v>
      </c>
      <c r="I15" s="6">
        <v>75</v>
      </c>
      <c r="J15" s="6">
        <v>2.7980920453800251</v>
      </c>
      <c r="K15" s="6"/>
      <c r="L15" s="6"/>
      <c r="M15" s="6"/>
    </row>
    <row r="16" spans="1:13">
      <c r="B16">
        <v>5</v>
      </c>
      <c r="C16">
        <v>4.4000000000000004</v>
      </c>
      <c r="D16">
        <v>5.2</v>
      </c>
      <c r="G16" s="6"/>
      <c r="H16" s="6"/>
      <c r="I16" s="6"/>
      <c r="J16" s="6"/>
      <c r="K16" s="6"/>
      <c r="L16" s="6"/>
      <c r="M16" s="6"/>
    </row>
    <row r="17" spans="1:13" ht="17" thickBot="1">
      <c r="B17">
        <v>5</v>
      </c>
      <c r="C17">
        <v>4</v>
      </c>
      <c r="D17">
        <v>6</v>
      </c>
      <c r="G17" s="7" t="s">
        <v>1122</v>
      </c>
      <c r="H17" s="7">
        <v>219.03594936708851</v>
      </c>
      <c r="I17" s="7">
        <v>78</v>
      </c>
      <c r="J17" s="7"/>
      <c r="K17" s="7"/>
      <c r="L17" s="7"/>
      <c r="M17" s="7"/>
    </row>
    <row r="18" spans="1:13">
      <c r="B18">
        <v>5.4</v>
      </c>
      <c r="C18">
        <v>5</v>
      </c>
      <c r="D18">
        <v>4.8</v>
      </c>
    </row>
    <row r="19" spans="1:13">
      <c r="B19">
        <v>6</v>
      </c>
      <c r="C19">
        <v>3.6</v>
      </c>
    </row>
    <row r="20" spans="1:13">
      <c r="B20">
        <v>3.2</v>
      </c>
      <c r="C20">
        <v>3.4</v>
      </c>
    </row>
    <row r="21" spans="1:13">
      <c r="B21">
        <v>5.2</v>
      </c>
      <c r="C21">
        <v>4</v>
      </c>
    </row>
    <row r="22" spans="1:13">
      <c r="B22">
        <v>1.8</v>
      </c>
      <c r="C22">
        <v>3</v>
      </c>
    </row>
    <row r="23" spans="1:13">
      <c r="B23">
        <v>6</v>
      </c>
      <c r="C23">
        <v>2.6</v>
      </c>
    </row>
    <row r="24" spans="1:13">
      <c r="B24">
        <v>4</v>
      </c>
      <c r="C24">
        <v>5.4</v>
      </c>
    </row>
    <row r="25" spans="1:13">
      <c r="C25">
        <v>6</v>
      </c>
    </row>
    <row r="26" spans="1:13">
      <c r="C26">
        <v>6</v>
      </c>
    </row>
    <row r="27" spans="1:13">
      <c r="C27">
        <v>5</v>
      </c>
    </row>
    <row r="28" spans="1:13">
      <c r="A28" t="s">
        <v>1365</v>
      </c>
      <c r="B28">
        <f>TTEST(B2:B24,E2:E14,2,3)</f>
        <v>0.74996545530442593</v>
      </c>
      <c r="C28">
        <f>TTEST(C2:C27,E2:E14,2,3)</f>
        <v>0.20011108930468513</v>
      </c>
      <c r="D28">
        <f>TTEST(D2:D18,E2:E14,2,3)</f>
        <v>0.40976059184314317</v>
      </c>
    </row>
    <row r="31" spans="1:13">
      <c r="B31">
        <v>1</v>
      </c>
      <c r="C31">
        <v>4.8</v>
      </c>
      <c r="D31">
        <v>3.4</v>
      </c>
      <c r="E31">
        <v>4.8</v>
      </c>
      <c r="G31" t="s">
        <v>1102</v>
      </c>
    </row>
    <row r="32" spans="1:13">
      <c r="B32">
        <v>0.2</v>
      </c>
      <c r="C32">
        <v>4.8</v>
      </c>
      <c r="D32">
        <v>5.4</v>
      </c>
      <c r="E32">
        <v>6</v>
      </c>
    </row>
    <row r="33" spans="2:13" ht="17" thickBot="1">
      <c r="B33">
        <v>6</v>
      </c>
      <c r="C33">
        <v>3.4</v>
      </c>
      <c r="D33">
        <v>3.6</v>
      </c>
      <c r="E33">
        <v>0.2</v>
      </c>
      <c r="G33" t="s">
        <v>1103</v>
      </c>
    </row>
    <row r="34" spans="2:13">
      <c r="B34">
        <v>2.6</v>
      </c>
      <c r="C34">
        <v>1.4</v>
      </c>
      <c r="D34">
        <v>0</v>
      </c>
      <c r="E34">
        <v>4.5999999999999996</v>
      </c>
      <c r="G34" s="8" t="s">
        <v>1104</v>
      </c>
      <c r="H34" s="8" t="s">
        <v>1105</v>
      </c>
      <c r="I34" s="8" t="s">
        <v>1106</v>
      </c>
      <c r="J34" s="8" t="s">
        <v>1107</v>
      </c>
      <c r="K34" s="8" t="s">
        <v>1108</v>
      </c>
    </row>
    <row r="35" spans="2:13">
      <c r="B35">
        <v>5.6</v>
      </c>
      <c r="C35">
        <v>2.6</v>
      </c>
      <c r="D35">
        <v>2.8</v>
      </c>
      <c r="E35">
        <v>3.6</v>
      </c>
      <c r="G35" s="6" t="s">
        <v>1109</v>
      </c>
      <c r="H35" s="6">
        <v>24</v>
      </c>
      <c r="I35" s="6">
        <v>76.2</v>
      </c>
      <c r="J35" s="6">
        <v>3.1750000000000003</v>
      </c>
      <c r="K35" s="6">
        <v>3.5663043478260845</v>
      </c>
    </row>
    <row r="36" spans="2:13">
      <c r="B36">
        <v>4.2</v>
      </c>
      <c r="C36">
        <v>3.8</v>
      </c>
      <c r="D36">
        <v>3</v>
      </c>
      <c r="E36">
        <v>1</v>
      </c>
      <c r="G36" s="6" t="s">
        <v>1110</v>
      </c>
      <c r="H36" s="6">
        <v>23</v>
      </c>
      <c r="I36" s="6">
        <v>79.2</v>
      </c>
      <c r="J36" s="6">
        <v>3.4434782608695653</v>
      </c>
      <c r="K36" s="6">
        <v>2.7962055335968357</v>
      </c>
    </row>
    <row r="37" spans="2:13">
      <c r="B37">
        <v>1.8</v>
      </c>
      <c r="C37">
        <v>0</v>
      </c>
      <c r="D37">
        <v>3.2</v>
      </c>
      <c r="E37">
        <v>0</v>
      </c>
      <c r="G37" s="6" t="s">
        <v>1111</v>
      </c>
      <c r="H37" s="6">
        <v>28</v>
      </c>
      <c r="I37" s="6">
        <v>92.799999999999983</v>
      </c>
      <c r="J37" s="6">
        <v>3.3142857142857136</v>
      </c>
      <c r="K37" s="6">
        <v>3.3908994708994786</v>
      </c>
    </row>
    <row r="38" spans="2:13" ht="17" thickBot="1">
      <c r="B38">
        <v>0</v>
      </c>
      <c r="C38">
        <v>6</v>
      </c>
      <c r="D38">
        <v>1.2</v>
      </c>
      <c r="E38">
        <v>4.2</v>
      </c>
      <c r="G38" s="7" t="s">
        <v>1357</v>
      </c>
      <c r="H38" s="7">
        <v>21</v>
      </c>
      <c r="I38" s="7">
        <v>67.599999999999994</v>
      </c>
      <c r="J38" s="7">
        <v>3.2190476190476187</v>
      </c>
      <c r="K38" s="7">
        <v>3.2996190476190477</v>
      </c>
    </row>
    <row r="39" spans="2:13">
      <c r="B39">
        <v>4.2</v>
      </c>
      <c r="C39">
        <v>3.6</v>
      </c>
      <c r="D39">
        <v>6</v>
      </c>
      <c r="E39">
        <v>1.2</v>
      </c>
    </row>
    <row r="40" spans="2:13">
      <c r="B40">
        <v>5</v>
      </c>
      <c r="C40">
        <v>3</v>
      </c>
      <c r="D40">
        <v>1.8</v>
      </c>
      <c r="E40">
        <v>3</v>
      </c>
    </row>
    <row r="41" spans="2:13" ht="17" thickBot="1">
      <c r="B41">
        <v>0</v>
      </c>
      <c r="C41">
        <v>2.8</v>
      </c>
      <c r="D41">
        <v>1.2</v>
      </c>
      <c r="E41">
        <v>3.2</v>
      </c>
      <c r="G41" t="s">
        <v>1112</v>
      </c>
    </row>
    <row r="42" spans="2:13">
      <c r="B42">
        <v>4.5999999999999996</v>
      </c>
      <c r="C42">
        <v>5</v>
      </c>
      <c r="D42">
        <v>0.6</v>
      </c>
      <c r="E42">
        <v>4</v>
      </c>
      <c r="G42" s="8" t="s">
        <v>1113</v>
      </c>
      <c r="H42" s="8" t="s">
        <v>1114</v>
      </c>
      <c r="I42" s="8" t="s">
        <v>1115</v>
      </c>
      <c r="J42" s="8" t="s">
        <v>1116</v>
      </c>
      <c r="K42" s="8" t="s">
        <v>1117</v>
      </c>
      <c r="L42" s="8" t="s">
        <v>1118</v>
      </c>
      <c r="M42" s="8" t="s">
        <v>1119</v>
      </c>
    </row>
    <row r="43" spans="2:13">
      <c r="B43">
        <v>3.2</v>
      </c>
      <c r="C43">
        <v>4.5999999999999996</v>
      </c>
      <c r="D43">
        <v>5</v>
      </c>
      <c r="E43">
        <v>1</v>
      </c>
      <c r="G43" s="6" t="s">
        <v>1120</v>
      </c>
      <c r="H43" s="6">
        <v>0.98139492753614377</v>
      </c>
      <c r="I43" s="6">
        <v>3</v>
      </c>
      <c r="J43" s="6">
        <v>0.3271316425120479</v>
      </c>
      <c r="K43" s="6">
        <v>9.9957793995378602E-2</v>
      </c>
      <c r="L43" s="6">
        <v>0.95983934687956329</v>
      </c>
      <c r="M43" s="6">
        <v>2.7035940413644344</v>
      </c>
    </row>
    <row r="44" spans="2:13">
      <c r="B44">
        <v>0</v>
      </c>
      <c r="C44">
        <v>3</v>
      </c>
      <c r="D44">
        <v>4.2</v>
      </c>
      <c r="E44">
        <v>4.5999999999999996</v>
      </c>
      <c r="G44" s="6" t="s">
        <v>1121</v>
      </c>
      <c r="H44" s="6">
        <v>301.0881884057971</v>
      </c>
      <c r="I44" s="6">
        <v>92</v>
      </c>
      <c r="J44" s="6">
        <v>3.272697700063012</v>
      </c>
      <c r="K44" s="6"/>
      <c r="L44" s="6"/>
      <c r="M44" s="6"/>
    </row>
    <row r="45" spans="2:13">
      <c r="B45">
        <v>3.8</v>
      </c>
      <c r="C45">
        <v>5.2</v>
      </c>
      <c r="D45">
        <v>5.8</v>
      </c>
      <c r="E45">
        <v>6</v>
      </c>
      <c r="G45" s="6"/>
      <c r="H45" s="6"/>
      <c r="I45" s="6"/>
      <c r="J45" s="6"/>
      <c r="K45" s="6"/>
      <c r="L45" s="6"/>
      <c r="M45" s="6"/>
    </row>
    <row r="46" spans="2:13" ht="17" thickBot="1">
      <c r="B46">
        <v>4.8</v>
      </c>
      <c r="C46">
        <v>1.4</v>
      </c>
      <c r="D46">
        <v>4.5999999999999996</v>
      </c>
      <c r="E46">
        <v>4.2</v>
      </c>
      <c r="G46" s="7" t="s">
        <v>1122</v>
      </c>
      <c r="H46" s="7">
        <v>302.06958333333324</v>
      </c>
      <c r="I46" s="7">
        <v>95</v>
      </c>
      <c r="J46" s="7"/>
      <c r="K46" s="7"/>
      <c r="L46" s="7"/>
      <c r="M46" s="7"/>
    </row>
    <row r="47" spans="2:13">
      <c r="B47">
        <v>1</v>
      </c>
      <c r="C47">
        <v>4.2</v>
      </c>
      <c r="D47">
        <v>0</v>
      </c>
      <c r="E47">
        <v>0.8</v>
      </c>
    </row>
    <row r="48" spans="2:13">
      <c r="B48">
        <v>3.8</v>
      </c>
      <c r="C48">
        <v>2</v>
      </c>
      <c r="D48">
        <v>5</v>
      </c>
      <c r="E48">
        <v>4</v>
      </c>
    </row>
    <row r="49" spans="2:5">
      <c r="B49">
        <v>4.4000000000000004</v>
      </c>
      <c r="C49">
        <v>0</v>
      </c>
      <c r="D49">
        <v>1</v>
      </c>
      <c r="E49">
        <v>4</v>
      </c>
    </row>
    <row r="50" spans="2:5">
      <c r="B50">
        <v>5</v>
      </c>
      <c r="C50">
        <v>4.5999999999999996</v>
      </c>
      <c r="D50">
        <v>3.8</v>
      </c>
      <c r="E50">
        <v>3</v>
      </c>
    </row>
    <row r="51" spans="2:5">
      <c r="B51">
        <v>3.8</v>
      </c>
      <c r="C51">
        <v>3.2</v>
      </c>
      <c r="D51">
        <v>2</v>
      </c>
      <c r="E51">
        <v>4.2</v>
      </c>
    </row>
    <row r="52" spans="2:5">
      <c r="B52">
        <v>3.6</v>
      </c>
      <c r="C52">
        <v>3.8</v>
      </c>
      <c r="D52">
        <v>5.6</v>
      </c>
    </row>
    <row r="53" spans="2:5">
      <c r="B53">
        <v>4.2</v>
      </c>
      <c r="C53">
        <v>6</v>
      </c>
      <c r="D53">
        <v>5</v>
      </c>
    </row>
    <row r="54" spans="2:5">
      <c r="B54">
        <v>3.4</v>
      </c>
      <c r="D54">
        <v>4.8</v>
      </c>
    </row>
    <row r="55" spans="2:5">
      <c r="D55">
        <v>4</v>
      </c>
    </row>
    <row r="56" spans="2:5">
      <c r="D56">
        <v>4.5999999999999996</v>
      </c>
    </row>
    <row r="57" spans="2:5">
      <c r="D57">
        <v>4</v>
      </c>
    </row>
    <row r="58" spans="2:5">
      <c r="D58">
        <v>1.2</v>
      </c>
    </row>
    <row r="59" spans="2:5">
      <c r="B59">
        <f>TTEST(B31:B54,E31:E51,2,3)</f>
        <v>0.93687793493382654</v>
      </c>
      <c r="C59">
        <f>TTEST(C31:C53,E31:E51,2,3)</f>
        <v>0.67298382297013615</v>
      </c>
      <c r="D59">
        <f>TTEST(D31:D58,E31:E51,2,3)</f>
        <v>0.8575543472426912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B8A9-FADC-6B4D-BD8C-C9D5CEE6FEA0}">
  <dimension ref="A1:M62"/>
  <sheetViews>
    <sheetView topLeftCell="A10" workbookViewId="0">
      <selection activeCell="D30" sqref="D30"/>
    </sheetView>
  </sheetViews>
  <sheetFormatPr baseColWidth="10" defaultRowHeight="16"/>
  <sheetData>
    <row r="1" spans="1:13">
      <c r="A1" t="s">
        <v>1361</v>
      </c>
    </row>
    <row r="2" spans="1:13">
      <c r="B2" t="s">
        <v>1363</v>
      </c>
      <c r="C2" t="s">
        <v>1353</v>
      </c>
      <c r="D2" t="s">
        <v>802</v>
      </c>
      <c r="E2" t="s">
        <v>1354</v>
      </c>
    </row>
    <row r="3" spans="1:13">
      <c r="A3" t="s">
        <v>1355</v>
      </c>
      <c r="B3">
        <v>3.25</v>
      </c>
      <c r="C3">
        <v>4.875</v>
      </c>
      <c r="D3">
        <v>5.25</v>
      </c>
      <c r="E3">
        <v>2.75</v>
      </c>
      <c r="G3" t="s">
        <v>1102</v>
      </c>
    </row>
    <row r="4" spans="1:13">
      <c r="B4">
        <v>3.25</v>
      </c>
      <c r="C4">
        <v>5.125</v>
      </c>
      <c r="D4">
        <v>4.625</v>
      </c>
      <c r="E4">
        <v>3.625</v>
      </c>
    </row>
    <row r="5" spans="1:13" ht="17" thickBot="1">
      <c r="B5">
        <v>3</v>
      </c>
      <c r="C5">
        <v>3.875</v>
      </c>
      <c r="D5">
        <v>4</v>
      </c>
      <c r="E5">
        <v>2.25</v>
      </c>
      <c r="G5" t="s">
        <v>1103</v>
      </c>
    </row>
    <row r="6" spans="1:13">
      <c r="B6">
        <v>4</v>
      </c>
      <c r="C6">
        <v>4.375</v>
      </c>
      <c r="D6">
        <v>5.625</v>
      </c>
      <c r="E6">
        <v>4.125</v>
      </c>
      <c r="G6" s="8" t="s">
        <v>1104</v>
      </c>
      <c r="H6" s="8" t="s">
        <v>1105</v>
      </c>
      <c r="I6" s="8" t="s">
        <v>1106</v>
      </c>
      <c r="J6" s="8" t="s">
        <v>1107</v>
      </c>
      <c r="K6" s="8" t="s">
        <v>1108</v>
      </c>
    </row>
    <row r="7" spans="1:13">
      <c r="B7">
        <v>3.5</v>
      </c>
      <c r="C7">
        <v>3</v>
      </c>
      <c r="D7">
        <v>2.5</v>
      </c>
      <c r="E7">
        <v>4.625</v>
      </c>
      <c r="G7" s="6" t="s">
        <v>1109</v>
      </c>
      <c r="H7" s="6">
        <v>23</v>
      </c>
      <c r="I7" s="6">
        <v>99.75</v>
      </c>
      <c r="J7" s="6">
        <v>4.3369565217391308</v>
      </c>
      <c r="K7" s="6">
        <v>1.5091403162055341</v>
      </c>
    </row>
    <row r="8" spans="1:13">
      <c r="B8">
        <v>6</v>
      </c>
      <c r="C8">
        <v>5.125</v>
      </c>
      <c r="D8">
        <v>4.25</v>
      </c>
      <c r="E8">
        <v>4.125</v>
      </c>
      <c r="G8" s="6" t="s">
        <v>1110</v>
      </c>
      <c r="H8" s="6">
        <v>26</v>
      </c>
      <c r="I8" s="6">
        <v>109.625</v>
      </c>
      <c r="J8" s="6">
        <v>4.2163461538461542</v>
      </c>
      <c r="K8" s="6">
        <v>1.3244471153846142</v>
      </c>
    </row>
    <row r="9" spans="1:13">
      <c r="B9">
        <v>2.125</v>
      </c>
      <c r="C9">
        <v>6</v>
      </c>
      <c r="D9">
        <v>4.75</v>
      </c>
      <c r="E9">
        <v>2.5</v>
      </c>
      <c r="G9" s="6" t="s">
        <v>1111</v>
      </c>
      <c r="H9" s="6">
        <v>17</v>
      </c>
      <c r="I9" s="6">
        <v>76.625</v>
      </c>
      <c r="J9" s="6">
        <v>4.507352941176471</v>
      </c>
      <c r="K9" s="6">
        <v>1.313419117647058</v>
      </c>
    </row>
    <row r="10" spans="1:13" ht="17" thickBot="1">
      <c r="B10">
        <v>3</v>
      </c>
      <c r="C10">
        <v>4</v>
      </c>
      <c r="D10">
        <v>5.625</v>
      </c>
      <c r="E10">
        <v>4.125</v>
      </c>
      <c r="G10" s="7" t="s">
        <v>1357</v>
      </c>
      <c r="H10" s="7">
        <v>13</v>
      </c>
      <c r="I10" s="7">
        <v>49.25</v>
      </c>
      <c r="J10" s="7">
        <v>3.7884615384615383</v>
      </c>
      <c r="K10" s="7">
        <v>0.93329326923076883</v>
      </c>
    </row>
    <row r="11" spans="1:13">
      <c r="B11">
        <v>4.875</v>
      </c>
      <c r="C11">
        <v>3</v>
      </c>
      <c r="D11">
        <v>6</v>
      </c>
      <c r="E11">
        <v>5.375</v>
      </c>
    </row>
    <row r="12" spans="1:13">
      <c r="B12">
        <v>3.875</v>
      </c>
      <c r="C12">
        <v>3.75</v>
      </c>
      <c r="D12">
        <v>1.875</v>
      </c>
      <c r="E12">
        <v>3.375</v>
      </c>
    </row>
    <row r="13" spans="1:13" ht="17" thickBot="1">
      <c r="B13">
        <v>5.75</v>
      </c>
      <c r="C13">
        <v>0.75</v>
      </c>
      <c r="D13">
        <v>5</v>
      </c>
      <c r="E13">
        <v>3.125</v>
      </c>
      <c r="G13" t="s">
        <v>1112</v>
      </c>
    </row>
    <row r="14" spans="1:13">
      <c r="B14">
        <v>1.875</v>
      </c>
      <c r="C14">
        <v>4.25</v>
      </c>
      <c r="D14">
        <v>3.875</v>
      </c>
      <c r="E14">
        <v>5.125</v>
      </c>
      <c r="G14" s="8" t="s">
        <v>1113</v>
      </c>
      <c r="H14" s="8" t="s">
        <v>1114</v>
      </c>
      <c r="I14" s="8" t="s">
        <v>1115</v>
      </c>
      <c r="J14" s="8" t="s">
        <v>1116</v>
      </c>
      <c r="K14" s="8" t="s">
        <v>1117</v>
      </c>
      <c r="L14" s="8" t="s">
        <v>1118</v>
      </c>
      <c r="M14" s="8" t="s">
        <v>1119</v>
      </c>
    </row>
    <row r="15" spans="1:13">
      <c r="B15">
        <v>4.625</v>
      </c>
      <c r="C15">
        <v>5.375</v>
      </c>
      <c r="D15">
        <v>3.875</v>
      </c>
      <c r="E15">
        <v>4.125</v>
      </c>
      <c r="G15" s="6" t="s">
        <v>1120</v>
      </c>
      <c r="H15" s="6">
        <v>4.0953454887786194</v>
      </c>
      <c r="I15" s="6">
        <v>3</v>
      </c>
      <c r="J15" s="6">
        <v>1.3651151629262064</v>
      </c>
      <c r="K15" s="6">
        <v>1.0391483271858852</v>
      </c>
      <c r="L15" s="6">
        <v>0.3802690962728093</v>
      </c>
      <c r="M15" s="6">
        <v>2.7265891562567068</v>
      </c>
    </row>
    <row r="16" spans="1:13">
      <c r="B16">
        <v>5.75</v>
      </c>
      <c r="C16">
        <v>3.875</v>
      </c>
      <c r="D16">
        <v>3.375</v>
      </c>
      <c r="G16" s="6" t="s">
        <v>1121</v>
      </c>
      <c r="H16" s="6">
        <v>98.52648995425929</v>
      </c>
      <c r="I16" s="6">
        <v>75</v>
      </c>
      <c r="J16" s="6">
        <v>1.3136865327234573</v>
      </c>
      <c r="K16" s="6"/>
      <c r="L16" s="6"/>
      <c r="M16" s="6"/>
    </row>
    <row r="17" spans="1:13">
      <c r="B17">
        <v>5.125</v>
      </c>
      <c r="C17">
        <v>5.125</v>
      </c>
      <c r="D17">
        <v>5.375</v>
      </c>
      <c r="G17" s="6"/>
      <c r="H17" s="6"/>
      <c r="I17" s="6"/>
      <c r="J17" s="6"/>
      <c r="K17" s="6"/>
      <c r="L17" s="6"/>
      <c r="M17" s="6"/>
    </row>
    <row r="18" spans="1:13" ht="17" thickBot="1">
      <c r="B18">
        <v>5.25</v>
      </c>
      <c r="C18">
        <v>5.125</v>
      </c>
      <c r="D18">
        <v>5.25</v>
      </c>
      <c r="G18" s="7" t="s">
        <v>1122</v>
      </c>
      <c r="H18" s="7">
        <v>102.62183544303791</v>
      </c>
      <c r="I18" s="7">
        <v>78</v>
      </c>
      <c r="J18" s="7"/>
      <c r="K18" s="7"/>
      <c r="L18" s="7"/>
      <c r="M18" s="7"/>
    </row>
    <row r="19" spans="1:13">
      <c r="B19">
        <v>5.25</v>
      </c>
      <c r="C19">
        <v>4.625</v>
      </c>
      <c r="D19">
        <v>5.375</v>
      </c>
    </row>
    <row r="20" spans="1:13">
      <c r="B20">
        <v>5.875</v>
      </c>
      <c r="C20">
        <v>3.875</v>
      </c>
    </row>
    <row r="21" spans="1:13">
      <c r="B21">
        <v>4.625</v>
      </c>
      <c r="C21">
        <v>5</v>
      </c>
    </row>
    <row r="22" spans="1:13">
      <c r="B22">
        <v>5</v>
      </c>
      <c r="C22">
        <v>3.25</v>
      </c>
    </row>
    <row r="23" spans="1:13">
      <c r="B23">
        <v>3.25</v>
      </c>
      <c r="C23">
        <v>2.25</v>
      </c>
    </row>
    <row r="24" spans="1:13">
      <c r="B24">
        <v>5.5</v>
      </c>
      <c r="C24">
        <v>4.625</v>
      </c>
    </row>
    <row r="25" spans="1:13">
      <c r="B25">
        <v>5</v>
      </c>
      <c r="C25">
        <v>5</v>
      </c>
    </row>
    <row r="26" spans="1:13">
      <c r="C26">
        <v>4.125</v>
      </c>
    </row>
    <row r="27" spans="1:13">
      <c r="C27">
        <v>5.75</v>
      </c>
    </row>
    <row r="28" spans="1:13">
      <c r="C28">
        <v>3.5</v>
      </c>
    </row>
    <row r="30" spans="1:13">
      <c r="A30" t="s">
        <v>1362</v>
      </c>
      <c r="B30">
        <f>TTEST(B3:B25,E3:E15,2,3)</f>
        <v>0.1493149049404475</v>
      </c>
      <c r="C30">
        <f>TTEST(C3:C28,E3:E15,2,3)</f>
        <v>0.23204249959065359</v>
      </c>
      <c r="D30">
        <f>TTEST(D3:D19,E3:E15,2,3)</f>
        <v>7.3241593592971888E-2</v>
      </c>
    </row>
    <row r="32" spans="1:13">
      <c r="A32" t="s">
        <v>1364</v>
      </c>
    </row>
    <row r="33" spans="2:13">
      <c r="B33">
        <v>2.75</v>
      </c>
      <c r="C33">
        <v>4.625</v>
      </c>
      <c r="D33">
        <v>5.125</v>
      </c>
      <c r="E33">
        <v>3.375</v>
      </c>
      <c r="G33" t="s">
        <v>1102</v>
      </c>
    </row>
    <row r="34" spans="2:13">
      <c r="B34">
        <v>1.875</v>
      </c>
      <c r="C34">
        <v>4.25</v>
      </c>
      <c r="D34">
        <v>5.375</v>
      </c>
      <c r="E34">
        <v>4.75</v>
      </c>
    </row>
    <row r="35" spans="2:13" ht="17" thickBot="1">
      <c r="B35">
        <v>5.25</v>
      </c>
      <c r="C35">
        <v>4.375</v>
      </c>
      <c r="D35">
        <v>4.875</v>
      </c>
      <c r="E35">
        <v>1.375</v>
      </c>
      <c r="G35" t="s">
        <v>1103</v>
      </c>
    </row>
    <row r="36" spans="2:13">
      <c r="B36">
        <v>4.125</v>
      </c>
      <c r="C36">
        <v>2.75</v>
      </c>
      <c r="D36">
        <v>3.875</v>
      </c>
      <c r="E36">
        <v>4.75</v>
      </c>
      <c r="G36" s="8" t="s">
        <v>1104</v>
      </c>
      <c r="H36" s="8" t="s">
        <v>1105</v>
      </c>
      <c r="I36" s="8" t="s">
        <v>1106</v>
      </c>
      <c r="J36" s="8" t="s">
        <v>1107</v>
      </c>
      <c r="K36" s="8" t="s">
        <v>1108</v>
      </c>
    </row>
    <row r="37" spans="2:13">
      <c r="B37">
        <v>5</v>
      </c>
      <c r="C37">
        <v>2.5</v>
      </c>
      <c r="D37">
        <v>5.375</v>
      </c>
      <c r="E37">
        <v>4.875</v>
      </c>
      <c r="G37" s="6" t="s">
        <v>1109</v>
      </c>
      <c r="H37" s="6">
        <v>24</v>
      </c>
      <c r="I37" s="6">
        <v>95.375</v>
      </c>
      <c r="J37" s="6">
        <v>3.9739583333333335</v>
      </c>
      <c r="K37" s="6">
        <v>1.1154608242753614</v>
      </c>
    </row>
    <row r="38" spans="2:13">
      <c r="B38">
        <v>5.125</v>
      </c>
      <c r="C38">
        <v>3.875</v>
      </c>
      <c r="D38">
        <v>2.875</v>
      </c>
      <c r="E38">
        <v>1.625</v>
      </c>
      <c r="G38" s="6" t="s">
        <v>1110</v>
      </c>
      <c r="H38" s="6">
        <v>23</v>
      </c>
      <c r="I38" s="6">
        <v>88.5</v>
      </c>
      <c r="J38" s="6">
        <v>3.847826086956522</v>
      </c>
      <c r="K38" s="6">
        <v>1.1817564229249007</v>
      </c>
    </row>
    <row r="39" spans="2:13">
      <c r="B39">
        <v>3.375</v>
      </c>
      <c r="C39">
        <v>1.75</v>
      </c>
      <c r="D39">
        <v>4.375</v>
      </c>
      <c r="E39">
        <v>1.625</v>
      </c>
      <c r="G39" s="6" t="s">
        <v>1111</v>
      </c>
      <c r="H39" s="6">
        <v>28</v>
      </c>
      <c r="I39" s="6">
        <v>126.375</v>
      </c>
      <c r="J39" s="6">
        <v>4.5133928571428568</v>
      </c>
      <c r="K39" s="6">
        <v>0.70062417328042392</v>
      </c>
    </row>
    <row r="40" spans="2:13" ht="17" thickBot="1">
      <c r="B40">
        <v>1.375</v>
      </c>
      <c r="C40">
        <v>4</v>
      </c>
      <c r="D40">
        <v>3.75</v>
      </c>
      <c r="E40">
        <v>5.125</v>
      </c>
      <c r="G40" s="7" t="s">
        <v>1357</v>
      </c>
      <c r="H40" s="7">
        <v>21</v>
      </c>
      <c r="I40" s="7">
        <v>82.75</v>
      </c>
      <c r="J40" s="7">
        <v>3.9404761904761907</v>
      </c>
      <c r="K40" s="7">
        <v>2.2869047619047622</v>
      </c>
    </row>
    <row r="41" spans="2:13">
      <c r="B41">
        <v>4.375</v>
      </c>
      <c r="C41">
        <v>4.75</v>
      </c>
      <c r="D41">
        <v>5.875</v>
      </c>
      <c r="E41">
        <v>4.5</v>
      </c>
    </row>
    <row r="42" spans="2:13">
      <c r="B42">
        <v>5</v>
      </c>
      <c r="C42">
        <v>3.125</v>
      </c>
      <c r="D42">
        <v>4</v>
      </c>
      <c r="E42">
        <v>2.375</v>
      </c>
    </row>
    <row r="43" spans="2:13" ht="17" thickBot="1">
      <c r="B43">
        <v>3.25</v>
      </c>
      <c r="C43">
        <v>3.375</v>
      </c>
      <c r="D43">
        <v>3.875</v>
      </c>
      <c r="E43">
        <v>3.875</v>
      </c>
      <c r="G43" t="s">
        <v>1112</v>
      </c>
    </row>
    <row r="44" spans="2:13">
      <c r="B44">
        <v>4.875</v>
      </c>
      <c r="C44">
        <v>4.75</v>
      </c>
      <c r="D44">
        <v>2.5</v>
      </c>
      <c r="E44">
        <v>6</v>
      </c>
      <c r="G44" s="8" t="s">
        <v>1113</v>
      </c>
      <c r="H44" s="8" t="s">
        <v>1114</v>
      </c>
      <c r="I44" s="8" t="s">
        <v>1115</v>
      </c>
      <c r="J44" s="8" t="s">
        <v>1116</v>
      </c>
      <c r="K44" s="8" t="s">
        <v>1117</v>
      </c>
      <c r="L44" s="8" t="s">
        <v>1118</v>
      </c>
      <c r="M44" s="8" t="s">
        <v>1119</v>
      </c>
    </row>
    <row r="45" spans="2:13">
      <c r="B45">
        <v>4</v>
      </c>
      <c r="C45">
        <v>5.5</v>
      </c>
      <c r="D45">
        <v>5.125</v>
      </c>
      <c r="E45">
        <v>5.375</v>
      </c>
      <c r="G45" s="6" t="s">
        <v>1120</v>
      </c>
      <c r="H45" s="6">
        <v>7.1595618206521578</v>
      </c>
      <c r="I45" s="6">
        <v>3</v>
      </c>
      <c r="J45" s="6">
        <v>2.3865206068840528</v>
      </c>
      <c r="K45" s="6">
        <v>1.8877261484687973</v>
      </c>
      <c r="L45" s="6">
        <v>0.13713324523073633</v>
      </c>
      <c r="M45" s="6">
        <v>2.7035940413644344</v>
      </c>
    </row>
    <row r="46" spans="2:13">
      <c r="B46">
        <v>3.625</v>
      </c>
      <c r="C46">
        <v>3.125</v>
      </c>
      <c r="D46">
        <v>4.125</v>
      </c>
      <c r="E46">
        <v>4.5</v>
      </c>
      <c r="G46" s="6" t="s">
        <v>1121</v>
      </c>
      <c r="H46" s="6">
        <v>116.30918817934784</v>
      </c>
      <c r="I46" s="6">
        <v>92</v>
      </c>
      <c r="J46" s="6">
        <v>1.2642303062972591</v>
      </c>
      <c r="K46" s="6"/>
      <c r="L46" s="6"/>
      <c r="M46" s="6"/>
    </row>
    <row r="47" spans="2:13">
      <c r="B47">
        <v>3.75</v>
      </c>
      <c r="C47">
        <v>5.25</v>
      </c>
      <c r="D47">
        <v>6</v>
      </c>
      <c r="E47">
        <v>6</v>
      </c>
      <c r="G47" s="6"/>
      <c r="H47" s="6"/>
      <c r="I47" s="6"/>
      <c r="J47" s="6"/>
      <c r="K47" s="6"/>
      <c r="L47" s="6"/>
      <c r="M47" s="6"/>
    </row>
    <row r="48" spans="2:13" ht="17" thickBot="1">
      <c r="B48">
        <v>4.875</v>
      </c>
      <c r="C48">
        <v>3.5</v>
      </c>
      <c r="D48">
        <v>5.125</v>
      </c>
      <c r="E48">
        <v>4.375</v>
      </c>
      <c r="G48" s="7" t="s">
        <v>1122</v>
      </c>
      <c r="H48" s="7">
        <v>123.46875</v>
      </c>
      <c r="I48" s="7">
        <v>95</v>
      </c>
      <c r="J48" s="7"/>
      <c r="K48" s="7"/>
      <c r="L48" s="7"/>
      <c r="M48" s="7"/>
    </row>
    <row r="49" spans="1:5">
      <c r="B49">
        <v>3.125</v>
      </c>
      <c r="C49">
        <v>2.625</v>
      </c>
      <c r="D49">
        <v>3.5</v>
      </c>
      <c r="E49">
        <v>1.375</v>
      </c>
    </row>
    <row r="50" spans="1:5">
      <c r="B50">
        <v>4.125</v>
      </c>
      <c r="C50">
        <v>3.875</v>
      </c>
      <c r="D50">
        <v>4.875</v>
      </c>
      <c r="E50">
        <v>5.75</v>
      </c>
    </row>
    <row r="51" spans="1:5">
      <c r="B51">
        <v>3.25</v>
      </c>
      <c r="C51">
        <v>2.25</v>
      </c>
      <c r="D51">
        <v>3.875</v>
      </c>
      <c r="E51">
        <v>3.5</v>
      </c>
    </row>
    <row r="52" spans="1:5">
      <c r="B52">
        <v>5.25</v>
      </c>
      <c r="C52">
        <v>4.75</v>
      </c>
      <c r="D52">
        <v>4.375</v>
      </c>
      <c r="E52">
        <v>3.25</v>
      </c>
    </row>
    <row r="53" spans="1:5">
      <c r="B53">
        <v>3.25</v>
      </c>
      <c r="C53">
        <v>3</v>
      </c>
      <c r="D53">
        <v>3.875</v>
      </c>
      <c r="E53">
        <v>4.375</v>
      </c>
    </row>
    <row r="54" spans="1:5">
      <c r="B54">
        <v>5</v>
      </c>
      <c r="C54">
        <v>4.875</v>
      </c>
      <c r="D54">
        <v>5</v>
      </c>
    </row>
    <row r="55" spans="1:5">
      <c r="B55">
        <v>4.75</v>
      </c>
      <c r="C55">
        <v>5.625</v>
      </c>
      <c r="D55">
        <v>5.375</v>
      </c>
    </row>
    <row r="56" spans="1:5">
      <c r="B56">
        <v>4</v>
      </c>
      <c r="D56">
        <v>4.5</v>
      </c>
    </row>
    <row r="57" spans="1:5">
      <c r="D57">
        <v>5</v>
      </c>
    </row>
    <row r="58" spans="1:5">
      <c r="D58">
        <v>4.875</v>
      </c>
    </row>
    <row r="59" spans="1:5">
      <c r="D59">
        <v>4.75</v>
      </c>
    </row>
    <row r="60" spans="1:5">
      <c r="D60">
        <v>4.125</v>
      </c>
    </row>
    <row r="62" spans="1:5">
      <c r="A62" t="s">
        <v>1362</v>
      </c>
      <c r="B62">
        <f>TTEST(B33:B56,E33:E53,2,3)</f>
        <v>0.93279007494514055</v>
      </c>
      <c r="C62">
        <f>TTEST(C33:C55,E33:E53,2,3)</f>
        <v>0.8182960111235591</v>
      </c>
      <c r="D62">
        <f>TTEST(D33:D60,E33:E52,2,3)</f>
        <v>0.12988119308032411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535C-4B20-4F49-8AD7-B19ACD423865}">
  <dimension ref="A1:N62"/>
  <sheetViews>
    <sheetView workbookViewId="0">
      <selection activeCell="C30" sqref="C30"/>
    </sheetView>
  </sheetViews>
  <sheetFormatPr baseColWidth="10" defaultRowHeight="16"/>
  <sheetData>
    <row r="1" spans="1:14">
      <c r="A1" t="s">
        <v>1360</v>
      </c>
      <c r="H1" t="s">
        <v>1102</v>
      </c>
    </row>
    <row r="2" spans="1:14">
      <c r="B2" t="s">
        <v>1356</v>
      </c>
      <c r="C2" t="s">
        <v>1326</v>
      </c>
      <c r="D2" t="s">
        <v>1329</v>
      </c>
      <c r="E2" t="s">
        <v>1354</v>
      </c>
    </row>
    <row r="3" spans="1:14" ht="17" thickBot="1">
      <c r="B3" s="49">
        <v>4.38</v>
      </c>
      <c r="C3" s="49">
        <v>5</v>
      </c>
      <c r="D3">
        <v>4</v>
      </c>
      <c r="E3">
        <v>3</v>
      </c>
      <c r="H3" t="s">
        <v>1103</v>
      </c>
    </row>
    <row r="4" spans="1:14">
      <c r="B4" s="50">
        <v>4.63</v>
      </c>
      <c r="C4" s="50">
        <v>5.25</v>
      </c>
      <c r="D4">
        <v>4.625</v>
      </c>
      <c r="E4">
        <v>3.625</v>
      </c>
      <c r="H4" s="8" t="s">
        <v>1104</v>
      </c>
      <c r="I4" s="8" t="s">
        <v>1105</v>
      </c>
      <c r="J4" s="8" t="s">
        <v>1106</v>
      </c>
      <c r="K4" s="8" t="s">
        <v>1107</v>
      </c>
      <c r="L4" s="8" t="s">
        <v>1108</v>
      </c>
    </row>
    <row r="5" spans="1:14">
      <c r="B5" s="50">
        <v>3</v>
      </c>
      <c r="C5" s="50">
        <v>2.5</v>
      </c>
      <c r="D5">
        <v>5</v>
      </c>
      <c r="E5">
        <v>3.25</v>
      </c>
      <c r="H5" s="6" t="s">
        <v>1109</v>
      </c>
      <c r="I5" s="6">
        <v>23</v>
      </c>
      <c r="J5" s="6">
        <v>103.68999999999998</v>
      </c>
      <c r="K5" s="6">
        <v>4.5082608695652171</v>
      </c>
      <c r="L5" s="6">
        <v>1.8110513833992095</v>
      </c>
    </row>
    <row r="6" spans="1:14">
      <c r="B6" s="50">
        <v>4</v>
      </c>
      <c r="C6" s="50">
        <v>4.63</v>
      </c>
      <c r="D6">
        <v>5.25</v>
      </c>
      <c r="E6">
        <v>4.25</v>
      </c>
      <c r="H6" s="6" t="s">
        <v>1110</v>
      </c>
      <c r="I6" s="6">
        <v>26</v>
      </c>
      <c r="J6" s="6">
        <v>117.66999999999999</v>
      </c>
      <c r="K6" s="6">
        <v>4.5257692307692299</v>
      </c>
      <c r="L6" s="6">
        <v>1.1727933846153882</v>
      </c>
    </row>
    <row r="7" spans="1:14">
      <c r="B7" s="50">
        <v>3.25</v>
      </c>
      <c r="C7" s="50">
        <v>2.75</v>
      </c>
      <c r="D7">
        <v>3.125</v>
      </c>
      <c r="E7">
        <v>4.875</v>
      </c>
      <c r="H7" s="6" t="s">
        <v>1111</v>
      </c>
      <c r="I7" s="6">
        <v>17</v>
      </c>
      <c r="J7" s="6">
        <v>75.75</v>
      </c>
      <c r="K7" s="6">
        <v>4.4558823529411766</v>
      </c>
      <c r="L7" s="6">
        <v>1.003791360294116</v>
      </c>
    </row>
    <row r="8" spans="1:14" ht="17" thickBot="1">
      <c r="B8" s="50">
        <v>5.88</v>
      </c>
      <c r="C8" s="50">
        <v>4.75</v>
      </c>
      <c r="D8">
        <v>4.25</v>
      </c>
      <c r="E8">
        <v>3.75</v>
      </c>
      <c r="H8" s="7" t="s">
        <v>1357</v>
      </c>
      <c r="I8" s="7">
        <v>13</v>
      </c>
      <c r="J8" s="7">
        <v>48.75</v>
      </c>
      <c r="K8" s="7">
        <v>3.75</v>
      </c>
      <c r="L8" s="7">
        <v>0.96875</v>
      </c>
    </row>
    <row r="9" spans="1:14">
      <c r="B9" s="50">
        <v>3.5</v>
      </c>
      <c r="C9" s="50">
        <v>5.75</v>
      </c>
      <c r="D9">
        <v>4.75</v>
      </c>
      <c r="E9">
        <v>2</v>
      </c>
    </row>
    <row r="10" spans="1:14">
      <c r="B10" s="50">
        <v>2</v>
      </c>
      <c r="C10" s="50">
        <v>5.13</v>
      </c>
      <c r="D10">
        <v>5.5</v>
      </c>
      <c r="E10">
        <v>2.875</v>
      </c>
    </row>
    <row r="11" spans="1:14" ht="17" thickBot="1">
      <c r="B11" s="50">
        <v>4.88</v>
      </c>
      <c r="C11" s="50">
        <v>4.25</v>
      </c>
      <c r="D11">
        <v>6</v>
      </c>
      <c r="E11">
        <v>5.75</v>
      </c>
      <c r="H11" t="s">
        <v>1112</v>
      </c>
    </row>
    <row r="12" spans="1:14">
      <c r="B12" s="50">
        <v>4</v>
      </c>
      <c r="C12" s="50">
        <v>3</v>
      </c>
      <c r="D12">
        <v>3</v>
      </c>
      <c r="E12">
        <v>4</v>
      </c>
      <c r="H12" s="8" t="s">
        <v>1113</v>
      </c>
      <c r="I12" s="8" t="s">
        <v>1114</v>
      </c>
      <c r="J12" s="8" t="s">
        <v>1115</v>
      </c>
      <c r="K12" s="8" t="s">
        <v>1116</v>
      </c>
      <c r="L12" s="8" t="s">
        <v>1117</v>
      </c>
      <c r="M12" s="8" t="s">
        <v>1118</v>
      </c>
      <c r="N12" s="8" t="s">
        <v>1119</v>
      </c>
    </row>
    <row r="13" spans="1:14">
      <c r="B13" s="50">
        <v>5.63</v>
      </c>
      <c r="C13" s="50">
        <v>2.38</v>
      </c>
      <c r="D13">
        <v>4.375</v>
      </c>
      <c r="E13">
        <v>2.875</v>
      </c>
      <c r="H13" s="6" t="s">
        <v>1120</v>
      </c>
      <c r="I13" s="6">
        <v>6.1880991344939957</v>
      </c>
      <c r="J13" s="6">
        <v>3</v>
      </c>
      <c r="K13" s="6">
        <v>2.0626997114979986</v>
      </c>
      <c r="L13" s="6">
        <v>1.597363674118631</v>
      </c>
      <c r="M13" s="6">
        <v>0.19713036519859825</v>
      </c>
      <c r="N13" s="6">
        <v>2.7265891562567068</v>
      </c>
    </row>
    <row r="14" spans="1:14">
      <c r="B14" s="50">
        <v>2.38</v>
      </c>
      <c r="C14" s="50">
        <v>5.25</v>
      </c>
      <c r="D14">
        <v>2.625</v>
      </c>
      <c r="E14">
        <v>4</v>
      </c>
      <c r="H14" s="6" t="s">
        <v>1121</v>
      </c>
      <c r="I14" s="6">
        <v>96.848626814873114</v>
      </c>
      <c r="J14" s="6">
        <v>75</v>
      </c>
      <c r="K14" s="6">
        <v>1.2913150241983082</v>
      </c>
      <c r="L14" s="6"/>
      <c r="M14" s="6"/>
      <c r="N14" s="6"/>
    </row>
    <row r="15" spans="1:14">
      <c r="B15" s="50">
        <v>5.38</v>
      </c>
      <c r="C15" s="50">
        <v>5.75</v>
      </c>
      <c r="D15">
        <v>5.25</v>
      </c>
      <c r="E15">
        <v>4.5</v>
      </c>
      <c r="H15" s="6"/>
      <c r="I15" s="6"/>
      <c r="J15" s="6"/>
      <c r="K15" s="6"/>
      <c r="L15" s="6"/>
      <c r="M15" s="6"/>
      <c r="N15" s="6"/>
    </row>
    <row r="16" spans="1:14" ht="17" thickBot="1">
      <c r="B16" s="50">
        <v>5.88</v>
      </c>
      <c r="C16" s="50">
        <v>3.38</v>
      </c>
      <c r="D16">
        <v>3.5</v>
      </c>
      <c r="H16" s="7" t="s">
        <v>1122</v>
      </c>
      <c r="I16" s="7">
        <v>103.03672594936711</v>
      </c>
      <c r="J16" s="7">
        <v>78</v>
      </c>
      <c r="K16" s="7"/>
      <c r="L16" s="7"/>
      <c r="M16" s="7"/>
      <c r="N16" s="7"/>
    </row>
    <row r="17" spans="1:4">
      <c r="B17" s="50">
        <v>5.38</v>
      </c>
      <c r="C17" s="50">
        <v>4.5</v>
      </c>
      <c r="D17">
        <v>4.125</v>
      </c>
    </row>
    <row r="18" spans="1:4">
      <c r="B18" s="50">
        <v>5.38</v>
      </c>
      <c r="C18" s="50">
        <v>6</v>
      </c>
      <c r="D18">
        <v>6</v>
      </c>
    </row>
    <row r="19" spans="1:4">
      <c r="B19" s="50">
        <v>5.38</v>
      </c>
      <c r="C19" s="50">
        <v>5.88</v>
      </c>
      <c r="D19">
        <v>4.375</v>
      </c>
    </row>
    <row r="20" spans="1:4">
      <c r="B20" s="50">
        <v>6</v>
      </c>
      <c r="C20" s="50">
        <v>4.88</v>
      </c>
    </row>
    <row r="21" spans="1:4">
      <c r="B21" s="50">
        <v>5.63</v>
      </c>
      <c r="C21" s="50">
        <v>5</v>
      </c>
    </row>
    <row r="22" spans="1:4">
      <c r="B22" s="50">
        <v>5.75</v>
      </c>
      <c r="C22" s="50">
        <v>3.75</v>
      </c>
    </row>
    <row r="23" spans="1:4">
      <c r="B23" s="50">
        <v>1.5</v>
      </c>
      <c r="C23" s="50">
        <v>3.25</v>
      </c>
    </row>
    <row r="24" spans="1:4">
      <c r="B24" s="50">
        <v>5.63</v>
      </c>
      <c r="C24" s="50">
        <v>4.75</v>
      </c>
    </row>
    <row r="25" spans="1:4">
      <c r="B25" s="50">
        <v>4.25</v>
      </c>
      <c r="C25" s="50">
        <v>4.75</v>
      </c>
    </row>
    <row r="26" spans="1:4">
      <c r="C26" s="50">
        <v>4.13</v>
      </c>
    </row>
    <row r="27" spans="1:4">
      <c r="C27" s="50">
        <v>5.88</v>
      </c>
    </row>
    <row r="28" spans="1:4">
      <c r="C28" s="50">
        <v>5.13</v>
      </c>
    </row>
    <row r="30" spans="1:4">
      <c r="A30" t="s">
        <v>1358</v>
      </c>
      <c r="B30">
        <f>TTEST(B3:B26,E3:E15,2,3)</f>
        <v>6.1759726336238066E-2</v>
      </c>
      <c r="C30">
        <f>TTEST(C3:C28,E3:E15,2,3)</f>
        <v>3.3541007202716508E-2</v>
      </c>
      <c r="D30">
        <f>TTEST(D3:D19,E3:E15,2,3)</f>
        <v>6.4307653268256257E-2</v>
      </c>
    </row>
    <row r="33" spans="1:14">
      <c r="A33" t="s">
        <v>1350</v>
      </c>
      <c r="B33">
        <v>3.625</v>
      </c>
      <c r="C33">
        <v>6</v>
      </c>
      <c r="D33">
        <v>5.875</v>
      </c>
      <c r="E33">
        <v>1.875</v>
      </c>
      <c r="H33" t="s">
        <v>1102</v>
      </c>
    </row>
    <row r="34" spans="1:14">
      <c r="B34">
        <v>3.375</v>
      </c>
      <c r="C34">
        <v>3.75</v>
      </c>
      <c r="D34">
        <v>5.25</v>
      </c>
      <c r="E34">
        <v>5.5</v>
      </c>
    </row>
    <row r="35" spans="1:14" ht="17" thickBot="1">
      <c r="B35">
        <v>5</v>
      </c>
      <c r="C35">
        <v>3.625</v>
      </c>
      <c r="D35">
        <v>4.5</v>
      </c>
      <c r="E35">
        <v>2</v>
      </c>
      <c r="H35" t="s">
        <v>1103</v>
      </c>
    </row>
    <row r="36" spans="1:14">
      <c r="B36">
        <v>3.375</v>
      </c>
      <c r="C36">
        <v>3.125</v>
      </c>
      <c r="D36">
        <v>3.625</v>
      </c>
      <c r="E36">
        <v>5.75</v>
      </c>
      <c r="H36" s="8" t="s">
        <v>1104</v>
      </c>
      <c r="I36" s="8" t="s">
        <v>1105</v>
      </c>
      <c r="J36" s="8" t="s">
        <v>1106</v>
      </c>
      <c r="K36" s="8" t="s">
        <v>1107</v>
      </c>
      <c r="L36" s="8" t="s">
        <v>1108</v>
      </c>
    </row>
    <row r="37" spans="1:14">
      <c r="B37">
        <v>4.625</v>
      </c>
      <c r="C37">
        <v>2</v>
      </c>
      <c r="D37">
        <v>3.25</v>
      </c>
      <c r="E37">
        <v>4.375</v>
      </c>
      <c r="H37" s="6" t="s">
        <v>1109</v>
      </c>
      <c r="I37" s="6">
        <v>24</v>
      </c>
      <c r="J37" s="6">
        <v>99.5</v>
      </c>
      <c r="K37" s="6">
        <v>4.145833333333333</v>
      </c>
      <c r="L37" s="6">
        <v>0.8432971014492745</v>
      </c>
    </row>
    <row r="38" spans="1:14">
      <c r="B38">
        <v>5.5</v>
      </c>
      <c r="C38">
        <v>3.875</v>
      </c>
      <c r="D38">
        <v>3.5</v>
      </c>
      <c r="E38">
        <v>1.75</v>
      </c>
      <c r="H38" s="6" t="s">
        <v>1110</v>
      </c>
      <c r="I38" s="6">
        <v>23</v>
      </c>
      <c r="J38" s="6">
        <v>88.125</v>
      </c>
      <c r="K38" s="6">
        <v>3.8315217391304346</v>
      </c>
      <c r="L38" s="6">
        <v>1.8360918972332017</v>
      </c>
    </row>
    <row r="39" spans="1:14">
      <c r="B39">
        <v>3.875</v>
      </c>
      <c r="C39">
        <v>2.375</v>
      </c>
      <c r="D39">
        <v>3.75</v>
      </c>
      <c r="E39">
        <v>1.625</v>
      </c>
      <c r="H39" s="6" t="s">
        <v>1111</v>
      </c>
      <c r="I39" s="6">
        <v>28</v>
      </c>
      <c r="J39" s="6">
        <v>122</v>
      </c>
      <c r="K39" s="6">
        <v>4.3571428571428568</v>
      </c>
      <c r="L39" s="6">
        <v>0.95105820105820171</v>
      </c>
    </row>
    <row r="40" spans="1:14" ht="17" thickBot="1">
      <c r="B40">
        <v>2.625</v>
      </c>
      <c r="C40">
        <v>4.5</v>
      </c>
      <c r="D40">
        <v>5.375</v>
      </c>
      <c r="E40">
        <v>4</v>
      </c>
      <c r="H40" s="7" t="s">
        <v>1357</v>
      </c>
      <c r="I40" s="7">
        <v>21</v>
      </c>
      <c r="J40" s="7">
        <v>81.25</v>
      </c>
      <c r="K40" s="7">
        <v>3.8690476190476191</v>
      </c>
      <c r="L40" s="7">
        <v>1.9741815476190481</v>
      </c>
    </row>
    <row r="41" spans="1:14">
      <c r="B41">
        <v>4</v>
      </c>
      <c r="C41">
        <v>5.125</v>
      </c>
      <c r="D41">
        <v>5</v>
      </c>
      <c r="E41">
        <v>4.375</v>
      </c>
    </row>
    <row r="42" spans="1:14">
      <c r="B42">
        <v>4.125</v>
      </c>
      <c r="C42">
        <v>4.5</v>
      </c>
      <c r="D42">
        <v>3</v>
      </c>
      <c r="E42">
        <v>3.75</v>
      </c>
    </row>
    <row r="43" spans="1:14" ht="17" thickBot="1">
      <c r="B43">
        <v>4.5</v>
      </c>
      <c r="C43">
        <v>5.125</v>
      </c>
      <c r="D43">
        <v>4</v>
      </c>
      <c r="E43">
        <v>4.625</v>
      </c>
      <c r="H43" t="s">
        <v>1112</v>
      </c>
    </row>
    <row r="44" spans="1:14">
      <c r="B44">
        <v>4.875</v>
      </c>
      <c r="C44">
        <v>3.5</v>
      </c>
      <c r="D44">
        <v>3.25</v>
      </c>
      <c r="E44">
        <v>5.875</v>
      </c>
      <c r="H44" s="8" t="s">
        <v>1113</v>
      </c>
      <c r="I44" s="8" t="s">
        <v>1114</v>
      </c>
      <c r="J44" s="8" t="s">
        <v>1115</v>
      </c>
      <c r="K44" s="8" t="s">
        <v>1116</v>
      </c>
      <c r="L44" s="8" t="s">
        <v>1117</v>
      </c>
      <c r="M44" s="8" t="s">
        <v>1118</v>
      </c>
      <c r="N44" s="8" t="s">
        <v>1119</v>
      </c>
    </row>
    <row r="45" spans="1:14">
      <c r="B45">
        <v>5.25</v>
      </c>
      <c r="C45">
        <v>4.375</v>
      </c>
      <c r="D45">
        <v>5.125</v>
      </c>
      <c r="E45">
        <v>4.125</v>
      </c>
      <c r="H45" s="6" t="s">
        <v>1120</v>
      </c>
      <c r="I45" s="6">
        <v>4.6024672861671689</v>
      </c>
      <c r="J45" s="6">
        <v>3</v>
      </c>
      <c r="K45" s="6">
        <v>1.5341557620557229</v>
      </c>
      <c r="L45" s="6">
        <v>1.1295718772917871</v>
      </c>
      <c r="M45" s="6">
        <v>0.34132607618372218</v>
      </c>
      <c r="N45" s="6">
        <v>2.7035940413644344</v>
      </c>
    </row>
    <row r="46" spans="1:14">
      <c r="B46">
        <v>4.375</v>
      </c>
      <c r="C46">
        <v>2.25</v>
      </c>
      <c r="D46">
        <v>3.75</v>
      </c>
      <c r="E46">
        <v>4.375</v>
      </c>
      <c r="H46" s="6" t="s">
        <v>1121</v>
      </c>
      <c r="I46" s="6">
        <v>124.95205745341615</v>
      </c>
      <c r="J46" s="6">
        <v>92</v>
      </c>
      <c r="K46" s="6">
        <v>1.3581745375371319</v>
      </c>
      <c r="L46" s="6"/>
      <c r="M46" s="6"/>
      <c r="N46" s="6"/>
    </row>
    <row r="47" spans="1:14">
      <c r="B47">
        <v>4.375</v>
      </c>
      <c r="C47">
        <v>5.25</v>
      </c>
      <c r="D47">
        <v>5.875</v>
      </c>
      <c r="E47">
        <v>6</v>
      </c>
      <c r="H47" s="6"/>
      <c r="I47" s="6"/>
      <c r="J47" s="6"/>
      <c r="K47" s="6"/>
      <c r="L47" s="6"/>
      <c r="M47" s="6"/>
      <c r="N47" s="6"/>
    </row>
    <row r="48" spans="1:14" ht="17" thickBot="1">
      <c r="B48">
        <v>3.25</v>
      </c>
      <c r="C48">
        <v>3.5</v>
      </c>
      <c r="D48">
        <v>5.875</v>
      </c>
      <c r="E48">
        <v>3.25</v>
      </c>
      <c r="H48" s="7" t="s">
        <v>1122</v>
      </c>
      <c r="I48" s="7">
        <v>129.55452473958331</v>
      </c>
      <c r="J48" s="7">
        <v>95</v>
      </c>
      <c r="K48" s="7"/>
      <c r="L48" s="7"/>
      <c r="M48" s="7"/>
      <c r="N48" s="7"/>
    </row>
    <row r="49" spans="1:5">
      <c r="B49">
        <v>4.625</v>
      </c>
      <c r="C49">
        <v>3.875</v>
      </c>
      <c r="D49">
        <v>5.375</v>
      </c>
      <c r="E49">
        <v>2.125</v>
      </c>
    </row>
    <row r="50" spans="1:5">
      <c r="B50">
        <v>3</v>
      </c>
      <c r="C50">
        <v>4.125</v>
      </c>
      <c r="D50">
        <v>4.375</v>
      </c>
      <c r="E50">
        <v>5.25</v>
      </c>
    </row>
    <row r="51" spans="1:5">
      <c r="B51">
        <v>4.375</v>
      </c>
      <c r="C51">
        <v>0.25</v>
      </c>
      <c r="D51">
        <v>3.875</v>
      </c>
      <c r="E51">
        <v>4.125</v>
      </c>
    </row>
    <row r="52" spans="1:5">
      <c r="B52">
        <v>5.5</v>
      </c>
      <c r="C52">
        <v>5.625</v>
      </c>
      <c r="D52">
        <v>3.5</v>
      </c>
      <c r="E52">
        <v>3.5</v>
      </c>
    </row>
    <row r="53" spans="1:5">
      <c r="B53">
        <v>4.75</v>
      </c>
      <c r="C53">
        <v>2.5</v>
      </c>
      <c r="D53">
        <v>3</v>
      </c>
      <c r="E53">
        <v>3</v>
      </c>
    </row>
    <row r="54" spans="1:5">
      <c r="B54">
        <v>5.125</v>
      </c>
      <c r="C54">
        <v>3.5</v>
      </c>
      <c r="D54">
        <v>5.25</v>
      </c>
    </row>
    <row r="55" spans="1:5">
      <c r="B55">
        <v>3.375</v>
      </c>
      <c r="C55">
        <v>5.375</v>
      </c>
      <c r="D55">
        <v>3.375</v>
      </c>
    </row>
    <row r="56" spans="1:5">
      <c r="B56">
        <v>2</v>
      </c>
      <c r="D56">
        <v>3.75</v>
      </c>
    </row>
    <row r="57" spans="1:5">
      <c r="D57">
        <v>5.25</v>
      </c>
    </row>
    <row r="58" spans="1:5">
      <c r="D58">
        <v>5.375</v>
      </c>
    </row>
    <row r="59" spans="1:5">
      <c r="D59">
        <v>4.75</v>
      </c>
    </row>
    <row r="60" spans="1:5">
      <c r="D60">
        <v>3.125</v>
      </c>
    </row>
    <row r="62" spans="1:5">
      <c r="A62" t="s">
        <v>1359</v>
      </c>
      <c r="B62">
        <f>TTEST(B33:B56,E33:E53,2,3)</f>
        <v>0.44655448107445794</v>
      </c>
      <c r="C62">
        <f>TTEST(C33:C55,E33:E53,2,3)</f>
        <v>0.92871971178497748</v>
      </c>
      <c r="D62">
        <f>TTEST(D33:D60,E33:E53,2,3)</f>
        <v>0.18145870630003436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3704-0FB6-BE4C-A0A7-E146CC006033}">
  <sheetPr filterMode="1"/>
  <dimension ref="A1:D177"/>
  <sheetViews>
    <sheetView topLeftCell="A22" workbookViewId="0">
      <selection activeCell="G1" sqref="G1:J45"/>
    </sheetView>
  </sheetViews>
  <sheetFormatPr baseColWidth="10" defaultRowHeight="16"/>
  <sheetData>
    <row r="1" spans="1:4">
      <c r="A1" s="45" t="s">
        <v>803</v>
      </c>
      <c r="D1">
        <f>SUM(B1:C1)</f>
        <v>0</v>
      </c>
    </row>
    <row r="2" spans="1:4">
      <c r="A2" t="s">
        <v>949</v>
      </c>
      <c r="B2">
        <v>1</v>
      </c>
      <c r="D2">
        <f t="shared" ref="D2:D4" si="0">SUM(B2:C2)</f>
        <v>1</v>
      </c>
    </row>
    <row r="3" spans="1:4">
      <c r="A3" t="s">
        <v>265</v>
      </c>
      <c r="B3">
        <v>1</v>
      </c>
      <c r="D3">
        <f t="shared" si="0"/>
        <v>1</v>
      </c>
    </row>
    <row r="4" spans="1:4">
      <c r="A4" t="s">
        <v>383</v>
      </c>
      <c r="B4">
        <v>2</v>
      </c>
      <c r="D4">
        <f t="shared" si="0"/>
        <v>2</v>
      </c>
    </row>
    <row r="5" spans="1:4" hidden="1">
      <c r="A5" t="s">
        <v>383</v>
      </c>
    </row>
    <row r="6" spans="1:4">
      <c r="A6" s="45" t="s">
        <v>812</v>
      </c>
      <c r="D6">
        <f t="shared" ref="D6:D8" si="1">SUM(B6:C6)</f>
        <v>0</v>
      </c>
    </row>
    <row r="7" spans="1:4">
      <c r="A7" t="s">
        <v>772</v>
      </c>
      <c r="B7">
        <v>1</v>
      </c>
      <c r="D7">
        <f t="shared" si="1"/>
        <v>1</v>
      </c>
    </row>
    <row r="8" spans="1:4">
      <c r="A8" t="s">
        <v>658</v>
      </c>
      <c r="B8">
        <v>2</v>
      </c>
      <c r="D8">
        <f t="shared" si="1"/>
        <v>2</v>
      </c>
    </row>
    <row r="9" spans="1:4" hidden="1">
      <c r="A9" t="s">
        <v>658</v>
      </c>
    </row>
    <row r="10" spans="1:4">
      <c r="A10" t="s">
        <v>391</v>
      </c>
      <c r="B10">
        <v>1</v>
      </c>
      <c r="D10">
        <f t="shared" ref="D10:D12" si="2">SUM(B10:C10)</f>
        <v>1</v>
      </c>
    </row>
    <row r="11" spans="1:4">
      <c r="A11" t="s">
        <v>968</v>
      </c>
      <c r="B11">
        <v>1</v>
      </c>
      <c r="D11">
        <f t="shared" si="2"/>
        <v>1</v>
      </c>
    </row>
    <row r="12" spans="1:4">
      <c r="A12" t="s">
        <v>227</v>
      </c>
      <c r="B12">
        <v>2</v>
      </c>
      <c r="D12">
        <f t="shared" si="2"/>
        <v>2</v>
      </c>
    </row>
    <row r="13" spans="1:4" hidden="1">
      <c r="A13" t="s">
        <v>227</v>
      </c>
    </row>
    <row r="14" spans="1:4">
      <c r="A14" t="s">
        <v>295</v>
      </c>
      <c r="B14">
        <v>1</v>
      </c>
      <c r="D14">
        <f t="shared" ref="D14:D16" si="3">SUM(B14:C14)</f>
        <v>1</v>
      </c>
    </row>
    <row r="15" spans="1:4">
      <c r="A15" s="45" t="s">
        <v>983</v>
      </c>
      <c r="D15">
        <f t="shared" si="3"/>
        <v>0</v>
      </c>
    </row>
    <row r="16" spans="1:4">
      <c r="A16" s="45" t="s">
        <v>510</v>
      </c>
      <c r="D16">
        <f t="shared" si="3"/>
        <v>0</v>
      </c>
    </row>
    <row r="17" spans="1:4" hidden="1">
      <c r="A17" t="s">
        <v>510</v>
      </c>
    </row>
    <row r="18" spans="1:4" hidden="1">
      <c r="A18" t="s">
        <v>510</v>
      </c>
    </row>
    <row r="19" spans="1:4" hidden="1">
      <c r="A19" t="s">
        <v>510</v>
      </c>
    </row>
    <row r="20" spans="1:4">
      <c r="A20" t="s">
        <v>492</v>
      </c>
      <c r="B20">
        <v>2</v>
      </c>
      <c r="D20">
        <f>SUM(B20:C20)</f>
        <v>2</v>
      </c>
    </row>
    <row r="21" spans="1:4" hidden="1">
      <c r="A21" t="s">
        <v>492</v>
      </c>
    </row>
    <row r="22" spans="1:4">
      <c r="A22" t="s">
        <v>702</v>
      </c>
      <c r="B22">
        <v>1</v>
      </c>
      <c r="D22">
        <f t="shared" ref="D22:D23" si="4">SUM(B22:C22)</f>
        <v>1</v>
      </c>
    </row>
    <row r="23" spans="1:4">
      <c r="A23" t="s">
        <v>725</v>
      </c>
      <c r="B23">
        <v>4</v>
      </c>
      <c r="D23">
        <f t="shared" si="4"/>
        <v>4</v>
      </c>
    </row>
    <row r="24" spans="1:4" hidden="1">
      <c r="A24" t="s">
        <v>844</v>
      </c>
    </row>
    <row r="25" spans="1:4" hidden="1">
      <c r="A25" t="s">
        <v>844</v>
      </c>
    </row>
    <row r="26" spans="1:4" hidden="1">
      <c r="A26" t="s">
        <v>844</v>
      </c>
    </row>
    <row r="27" spans="1:4">
      <c r="A27" t="s">
        <v>325</v>
      </c>
      <c r="B27">
        <v>1</v>
      </c>
      <c r="D27">
        <f t="shared" ref="D27:D29" si="5">SUM(B27:C27)</f>
        <v>1</v>
      </c>
    </row>
    <row r="28" spans="1:4">
      <c r="A28" s="45" t="s">
        <v>879</v>
      </c>
      <c r="D28">
        <f t="shared" si="5"/>
        <v>0</v>
      </c>
    </row>
    <row r="29" spans="1:4">
      <c r="A29" t="s">
        <v>608</v>
      </c>
      <c r="B29">
        <v>4</v>
      </c>
      <c r="C29">
        <v>1</v>
      </c>
      <c r="D29">
        <f t="shared" si="5"/>
        <v>5</v>
      </c>
    </row>
    <row r="30" spans="1:4" hidden="1">
      <c r="A30" t="s">
        <v>260</v>
      </c>
    </row>
    <row r="31" spans="1:4" hidden="1">
      <c r="A31" t="s">
        <v>260</v>
      </c>
    </row>
    <row r="32" spans="1:4" hidden="1">
      <c r="A32" t="s">
        <v>260</v>
      </c>
    </row>
    <row r="33" spans="1:4">
      <c r="A33" t="s">
        <v>133</v>
      </c>
      <c r="B33">
        <v>3</v>
      </c>
      <c r="D33">
        <f>SUM(B33:C33)</f>
        <v>3</v>
      </c>
    </row>
    <row r="34" spans="1:4" hidden="1">
      <c r="A34" t="s">
        <v>133</v>
      </c>
    </row>
    <row r="35" spans="1:4" hidden="1">
      <c r="A35" t="s">
        <v>133</v>
      </c>
    </row>
    <row r="36" spans="1:4">
      <c r="A36" s="45" t="s">
        <v>599</v>
      </c>
      <c r="D36">
        <f t="shared" ref="D36:D38" si="6">SUM(B36:C36)</f>
        <v>0</v>
      </c>
    </row>
    <row r="37" spans="1:4">
      <c r="A37" t="s">
        <v>1186</v>
      </c>
      <c r="B37">
        <v>1</v>
      </c>
      <c r="D37">
        <f t="shared" si="6"/>
        <v>1</v>
      </c>
    </row>
    <row r="38" spans="1:4">
      <c r="A38" t="s">
        <v>138</v>
      </c>
      <c r="B38">
        <v>2</v>
      </c>
      <c r="D38">
        <f t="shared" si="6"/>
        <v>2</v>
      </c>
    </row>
    <row r="39" spans="1:4" hidden="1">
      <c r="A39" t="s">
        <v>138</v>
      </c>
    </row>
    <row r="40" spans="1:4">
      <c r="A40" t="s">
        <v>117</v>
      </c>
      <c r="B40">
        <v>1</v>
      </c>
      <c r="D40">
        <f t="shared" ref="D40:D41" si="7">SUM(B40:C40)</f>
        <v>1</v>
      </c>
    </row>
    <row r="41" spans="1:4">
      <c r="A41" t="s">
        <v>185</v>
      </c>
      <c r="B41">
        <v>4</v>
      </c>
      <c r="D41">
        <f t="shared" si="7"/>
        <v>4</v>
      </c>
    </row>
    <row r="42" spans="1:4" hidden="1">
      <c r="A42" t="s">
        <v>185</v>
      </c>
    </row>
    <row r="43" spans="1:4" hidden="1">
      <c r="A43" t="s">
        <v>185</v>
      </c>
    </row>
    <row r="44" spans="1:4" hidden="1">
      <c r="A44" t="s">
        <v>185</v>
      </c>
    </row>
    <row r="45" spans="1:4">
      <c r="A45" t="s">
        <v>640</v>
      </c>
      <c r="B45">
        <v>3</v>
      </c>
      <c r="D45">
        <f>SUM(B45:C45)</f>
        <v>3</v>
      </c>
    </row>
    <row r="46" spans="1:4" hidden="1">
      <c r="A46" t="s">
        <v>640</v>
      </c>
    </row>
    <row r="47" spans="1:4" hidden="1">
      <c r="A47" t="s">
        <v>640</v>
      </c>
    </row>
    <row r="48" spans="1:4">
      <c r="A48" s="45" t="s">
        <v>892</v>
      </c>
      <c r="D48">
        <f t="shared" ref="D48:D55" si="8">SUM(B48:C48)</f>
        <v>0</v>
      </c>
    </row>
    <row r="49" spans="1:4">
      <c r="A49" s="45" t="s">
        <v>420</v>
      </c>
      <c r="D49">
        <f t="shared" si="8"/>
        <v>0</v>
      </c>
    </row>
    <row r="50" spans="1:4">
      <c r="A50" s="45" t="s">
        <v>450</v>
      </c>
      <c r="D50">
        <f t="shared" si="8"/>
        <v>0</v>
      </c>
    </row>
    <row r="51" spans="1:4">
      <c r="A51" t="s">
        <v>480</v>
      </c>
      <c r="B51">
        <v>1</v>
      </c>
      <c r="D51">
        <f t="shared" si="8"/>
        <v>1</v>
      </c>
    </row>
    <row r="52" spans="1:4">
      <c r="A52" t="s">
        <v>211</v>
      </c>
      <c r="B52">
        <v>1</v>
      </c>
      <c r="D52">
        <f t="shared" si="8"/>
        <v>1</v>
      </c>
    </row>
    <row r="53" spans="1:4">
      <c r="A53" t="s">
        <v>883</v>
      </c>
      <c r="B53">
        <v>1</v>
      </c>
      <c r="D53">
        <f t="shared" si="8"/>
        <v>1</v>
      </c>
    </row>
    <row r="54" spans="1:4">
      <c r="A54" s="45" t="s">
        <v>651</v>
      </c>
      <c r="D54">
        <f t="shared" si="8"/>
        <v>0</v>
      </c>
    </row>
    <row r="55" spans="1:4">
      <c r="A55" t="s">
        <v>254</v>
      </c>
      <c r="B55">
        <v>1</v>
      </c>
      <c r="D55">
        <f t="shared" si="8"/>
        <v>1</v>
      </c>
    </row>
    <row r="56" spans="1:4" hidden="1">
      <c r="A56" t="s">
        <v>254</v>
      </c>
    </row>
    <row r="57" spans="1:4" hidden="1">
      <c r="A57" t="s">
        <v>254</v>
      </c>
    </row>
    <row r="58" spans="1:4" hidden="1">
      <c r="A58" t="s">
        <v>254</v>
      </c>
    </row>
    <row r="59" spans="1:4" hidden="1">
      <c r="A59" t="s">
        <v>254</v>
      </c>
    </row>
    <row r="60" spans="1:4" hidden="1">
      <c r="A60" t="s">
        <v>254</v>
      </c>
    </row>
    <row r="61" spans="1:4" hidden="1">
      <c r="A61" t="s">
        <v>254</v>
      </c>
    </row>
    <row r="62" spans="1:4" hidden="1">
      <c r="A62" t="s">
        <v>254</v>
      </c>
    </row>
    <row r="63" spans="1:4" hidden="1">
      <c r="A63" t="s">
        <v>254</v>
      </c>
    </row>
    <row r="64" spans="1:4" hidden="1">
      <c r="A64" t="s">
        <v>254</v>
      </c>
    </row>
    <row r="65" spans="1:4" hidden="1">
      <c r="A65" t="s">
        <v>254</v>
      </c>
    </row>
    <row r="66" spans="1:4">
      <c r="A66" t="s">
        <v>58</v>
      </c>
      <c r="B66">
        <v>24</v>
      </c>
      <c r="D66">
        <f>SUM(B66:C66)</f>
        <v>24</v>
      </c>
    </row>
    <row r="67" spans="1:4" hidden="1">
      <c r="A67" t="s">
        <v>58</v>
      </c>
    </row>
    <row r="68" spans="1:4" hidden="1">
      <c r="A68" t="s">
        <v>58</v>
      </c>
    </row>
    <row r="69" spans="1:4" hidden="1">
      <c r="A69" t="s">
        <v>58</v>
      </c>
    </row>
    <row r="70" spans="1:4" hidden="1">
      <c r="A70" t="s">
        <v>58</v>
      </c>
    </row>
    <row r="71" spans="1:4" hidden="1">
      <c r="A71" t="s">
        <v>58</v>
      </c>
    </row>
    <row r="72" spans="1:4" hidden="1">
      <c r="A72" t="s">
        <v>58</v>
      </c>
    </row>
    <row r="73" spans="1:4" hidden="1">
      <c r="A73" t="s">
        <v>58</v>
      </c>
    </row>
    <row r="74" spans="1:4" hidden="1">
      <c r="A74" t="s">
        <v>58</v>
      </c>
    </row>
    <row r="75" spans="1:4" hidden="1">
      <c r="A75" t="s">
        <v>58</v>
      </c>
    </row>
    <row r="76" spans="1:4" hidden="1">
      <c r="A76" t="s">
        <v>58</v>
      </c>
    </row>
    <row r="77" spans="1:4" hidden="1">
      <c r="A77" t="s">
        <v>58</v>
      </c>
    </row>
    <row r="78" spans="1:4" hidden="1">
      <c r="A78" t="s">
        <v>58</v>
      </c>
    </row>
    <row r="79" spans="1:4" hidden="1">
      <c r="A79" t="s">
        <v>58</v>
      </c>
    </row>
    <row r="80" spans="1:4" hidden="1">
      <c r="A80" t="s">
        <v>58</v>
      </c>
    </row>
    <row r="81" spans="1:4" hidden="1">
      <c r="A81" t="s">
        <v>58</v>
      </c>
    </row>
    <row r="82" spans="1:4" hidden="1">
      <c r="A82" t="s">
        <v>58</v>
      </c>
    </row>
    <row r="83" spans="1:4" hidden="1">
      <c r="A83" t="s">
        <v>58</v>
      </c>
    </row>
    <row r="84" spans="1:4" hidden="1">
      <c r="A84" t="s">
        <v>58</v>
      </c>
    </row>
    <row r="85" spans="1:4" hidden="1">
      <c r="A85" t="s">
        <v>58</v>
      </c>
    </row>
    <row r="86" spans="1:4" hidden="1">
      <c r="A86" t="s">
        <v>58</v>
      </c>
    </row>
    <row r="87" spans="1:4">
      <c r="A87" s="45" t="s">
        <v>443</v>
      </c>
      <c r="D87">
        <f>SUM(B87:C87)</f>
        <v>0</v>
      </c>
    </row>
    <row r="88" spans="1:4" hidden="1">
      <c r="A88" t="s">
        <v>443</v>
      </c>
    </row>
    <row r="89" spans="1:4">
      <c r="A89" s="45" t="s">
        <v>718</v>
      </c>
      <c r="D89">
        <f t="shared" ref="D89:D91" si="9">SUM(B89:C89)</f>
        <v>0</v>
      </c>
    </row>
    <row r="90" spans="1:4">
      <c r="A90" s="45" t="s">
        <v>666</v>
      </c>
      <c r="D90">
        <f t="shared" si="9"/>
        <v>0</v>
      </c>
    </row>
    <row r="91" spans="1:4">
      <c r="A91" t="s">
        <v>204</v>
      </c>
      <c r="B91">
        <v>1</v>
      </c>
      <c r="D91">
        <f t="shared" si="9"/>
        <v>1</v>
      </c>
    </row>
    <row r="92" spans="1:4" hidden="1">
      <c r="A92" t="s">
        <v>204</v>
      </c>
    </row>
    <row r="93" spans="1:4">
      <c r="A93" s="45" t="s">
        <v>784</v>
      </c>
      <c r="D93">
        <f t="shared" ref="D93:D95" si="10">SUM(B93:C93)</f>
        <v>0</v>
      </c>
    </row>
    <row r="94" spans="1:4">
      <c r="A94" t="s">
        <v>544</v>
      </c>
      <c r="B94">
        <v>1</v>
      </c>
      <c r="D94">
        <f t="shared" si="10"/>
        <v>1</v>
      </c>
    </row>
    <row r="95" spans="1:4">
      <c r="A95" t="s">
        <v>109</v>
      </c>
      <c r="B95">
        <v>26</v>
      </c>
      <c r="C95">
        <v>10</v>
      </c>
      <c r="D95">
        <f t="shared" si="10"/>
        <v>36</v>
      </c>
    </row>
    <row r="96" spans="1:4" hidden="1">
      <c r="A96" t="s">
        <v>109</v>
      </c>
    </row>
    <row r="97" spans="1:1" hidden="1">
      <c r="A97" t="s">
        <v>109</v>
      </c>
    </row>
    <row r="98" spans="1:1" hidden="1">
      <c r="A98" t="s">
        <v>97</v>
      </c>
    </row>
    <row r="99" spans="1:1" hidden="1">
      <c r="A99" t="s">
        <v>109</v>
      </c>
    </row>
    <row r="100" spans="1:1" hidden="1">
      <c r="A100" t="s">
        <v>109</v>
      </c>
    </row>
    <row r="101" spans="1:1" hidden="1">
      <c r="A101" t="s">
        <v>244</v>
      </c>
    </row>
    <row r="102" spans="1:1" hidden="1">
      <c r="A102" t="s">
        <v>244</v>
      </c>
    </row>
    <row r="103" spans="1:1" hidden="1">
      <c r="A103" t="s">
        <v>109</v>
      </c>
    </row>
    <row r="104" spans="1:1" hidden="1">
      <c r="A104" t="s">
        <v>97</v>
      </c>
    </row>
    <row r="105" spans="1:1" hidden="1">
      <c r="A105" t="s">
        <v>109</v>
      </c>
    </row>
    <row r="106" spans="1:1" hidden="1">
      <c r="A106" t="s">
        <v>109</v>
      </c>
    </row>
    <row r="107" spans="1:1" hidden="1">
      <c r="A107" t="s">
        <v>109</v>
      </c>
    </row>
    <row r="108" spans="1:1" hidden="1">
      <c r="A108" t="s">
        <v>109</v>
      </c>
    </row>
    <row r="109" spans="1:1" hidden="1">
      <c r="A109" t="s">
        <v>244</v>
      </c>
    </row>
    <row r="110" spans="1:1" hidden="1">
      <c r="A110" t="s">
        <v>109</v>
      </c>
    </row>
    <row r="111" spans="1:1" hidden="1">
      <c r="A111" t="s">
        <v>109</v>
      </c>
    </row>
    <row r="112" spans="1:1" hidden="1">
      <c r="A112" t="s">
        <v>109</v>
      </c>
    </row>
    <row r="113" spans="1:4" hidden="1">
      <c r="A113" t="s">
        <v>109</v>
      </c>
    </row>
    <row r="114" spans="1:4" hidden="1">
      <c r="A114" t="s">
        <v>109</v>
      </c>
    </row>
    <row r="115" spans="1:4" hidden="1">
      <c r="A115" t="s">
        <v>97</v>
      </c>
    </row>
    <row r="116" spans="1:4" hidden="1">
      <c r="A116" t="s">
        <v>109</v>
      </c>
    </row>
    <row r="117" spans="1:4" hidden="1">
      <c r="A117" t="s">
        <v>97</v>
      </c>
    </row>
    <row r="118" spans="1:4" hidden="1">
      <c r="A118" t="s">
        <v>109</v>
      </c>
    </row>
    <row r="119" spans="1:4" hidden="1">
      <c r="A119" t="s">
        <v>109</v>
      </c>
    </row>
    <row r="120" spans="1:4" hidden="1">
      <c r="A120" t="s">
        <v>244</v>
      </c>
    </row>
    <row r="121" spans="1:4">
      <c r="A121" s="45" t="s">
        <v>125</v>
      </c>
      <c r="D121">
        <f>SUM(B121:C121)</f>
        <v>0</v>
      </c>
    </row>
    <row r="122" spans="1:4" hidden="1">
      <c r="A122" t="s">
        <v>125</v>
      </c>
    </row>
    <row r="123" spans="1:4" hidden="1">
      <c r="A123" t="s">
        <v>125</v>
      </c>
    </row>
    <row r="124" spans="1:4" hidden="1">
      <c r="A124" t="s">
        <v>125</v>
      </c>
    </row>
    <row r="125" spans="1:4" hidden="1">
      <c r="A125" t="s">
        <v>125</v>
      </c>
    </row>
    <row r="126" spans="1:4" hidden="1">
      <c r="A126" t="s">
        <v>125</v>
      </c>
    </row>
    <row r="127" spans="1:4" hidden="1">
      <c r="A127" t="s">
        <v>125</v>
      </c>
    </row>
    <row r="128" spans="1:4" hidden="1">
      <c r="A128" t="s">
        <v>125</v>
      </c>
    </row>
    <row r="129" spans="1:4" hidden="1">
      <c r="A129" t="s">
        <v>125</v>
      </c>
    </row>
    <row r="130" spans="1:4" hidden="1">
      <c r="A130" t="s">
        <v>125</v>
      </c>
    </row>
    <row r="131" spans="1:4" hidden="1">
      <c r="A131" t="s">
        <v>125</v>
      </c>
    </row>
    <row r="132" spans="1:4" hidden="1">
      <c r="A132" t="s">
        <v>125</v>
      </c>
    </row>
    <row r="133" spans="1:4" hidden="1">
      <c r="A133" t="s">
        <v>125</v>
      </c>
    </row>
    <row r="134" spans="1:4" hidden="1">
      <c r="A134" t="s">
        <v>125</v>
      </c>
    </row>
    <row r="135" spans="1:4" hidden="1">
      <c r="A135" t="s">
        <v>125</v>
      </c>
    </row>
    <row r="136" spans="1:4" hidden="1">
      <c r="A136" t="s">
        <v>125</v>
      </c>
    </row>
    <row r="137" spans="1:4" hidden="1">
      <c r="A137" t="s">
        <v>125</v>
      </c>
    </row>
    <row r="138" spans="1:4" hidden="1">
      <c r="A138" t="s">
        <v>125</v>
      </c>
    </row>
    <row r="139" spans="1:4" hidden="1">
      <c r="A139" t="s">
        <v>125</v>
      </c>
    </row>
    <row r="140" spans="1:4" hidden="1">
      <c r="A140" t="s">
        <v>125</v>
      </c>
    </row>
    <row r="141" spans="1:4" hidden="1">
      <c r="A141" t="s">
        <v>125</v>
      </c>
    </row>
    <row r="142" spans="1:4" hidden="1">
      <c r="A142" t="s">
        <v>125</v>
      </c>
    </row>
    <row r="143" spans="1:4" hidden="1">
      <c r="A143" t="s">
        <v>125</v>
      </c>
    </row>
    <row r="144" spans="1:4">
      <c r="A144" t="s">
        <v>84</v>
      </c>
      <c r="B144">
        <v>21</v>
      </c>
      <c r="C144">
        <v>23</v>
      </c>
      <c r="D144">
        <f>SUM(B144:C144)</f>
        <v>44</v>
      </c>
    </row>
    <row r="145" spans="1:1" hidden="1">
      <c r="A145" t="s">
        <v>84</v>
      </c>
    </row>
    <row r="146" spans="1:1" hidden="1">
      <c r="A146" t="s">
        <v>84</v>
      </c>
    </row>
    <row r="147" spans="1:1" hidden="1">
      <c r="A147" t="s">
        <v>84</v>
      </c>
    </row>
    <row r="148" spans="1:1" hidden="1">
      <c r="A148" t="s">
        <v>84</v>
      </c>
    </row>
    <row r="149" spans="1:1" hidden="1">
      <c r="A149" t="s">
        <v>84</v>
      </c>
    </row>
    <row r="150" spans="1:1" hidden="1">
      <c r="A150" t="s">
        <v>84</v>
      </c>
    </row>
    <row r="151" spans="1:1" hidden="1">
      <c r="A151" t="s">
        <v>84</v>
      </c>
    </row>
    <row r="152" spans="1:1" hidden="1">
      <c r="A152" t="s">
        <v>84</v>
      </c>
    </row>
    <row r="153" spans="1:1" hidden="1">
      <c r="A153" t="s">
        <v>84</v>
      </c>
    </row>
    <row r="154" spans="1:1" hidden="1">
      <c r="A154" t="s">
        <v>84</v>
      </c>
    </row>
    <row r="155" spans="1:1" hidden="1">
      <c r="A155" t="s">
        <v>84</v>
      </c>
    </row>
    <row r="156" spans="1:1" hidden="1">
      <c r="A156" t="s">
        <v>84</v>
      </c>
    </row>
    <row r="157" spans="1:1" hidden="1">
      <c r="A157" t="s">
        <v>84</v>
      </c>
    </row>
    <row r="158" spans="1:1" hidden="1">
      <c r="A158" t="s">
        <v>84</v>
      </c>
    </row>
    <row r="159" spans="1:1" hidden="1">
      <c r="A159" t="s">
        <v>84</v>
      </c>
    </row>
    <row r="160" spans="1:1" hidden="1">
      <c r="A160" t="s">
        <v>84</v>
      </c>
    </row>
    <row r="161" spans="1:4" hidden="1">
      <c r="A161" t="s">
        <v>84</v>
      </c>
    </row>
    <row r="162" spans="1:4" hidden="1">
      <c r="A162" t="s">
        <v>84</v>
      </c>
    </row>
    <row r="163" spans="1:4" hidden="1">
      <c r="A163" t="s">
        <v>84</v>
      </c>
    </row>
    <row r="164" spans="1:4" hidden="1">
      <c r="A164" t="s">
        <v>84</v>
      </c>
    </row>
    <row r="165" spans="1:4">
      <c r="A165" t="s">
        <v>432</v>
      </c>
      <c r="B165">
        <v>1</v>
      </c>
      <c r="D165">
        <f>SUM(B165:C165)</f>
        <v>1</v>
      </c>
    </row>
    <row r="166" spans="1:4" s="45" customFormat="1">
      <c r="A166" s="45" t="s">
        <v>780</v>
      </c>
    </row>
    <row r="167" spans="1:4" s="45" customFormat="1">
      <c r="A167" s="45" t="s">
        <v>73</v>
      </c>
    </row>
    <row r="168" spans="1:4" hidden="1">
      <c r="A168" t="s">
        <v>73</v>
      </c>
    </row>
    <row r="169" spans="1:4" hidden="1">
      <c r="A169" t="s">
        <v>73</v>
      </c>
    </row>
    <row r="170" spans="1:4" hidden="1">
      <c r="A170" t="s">
        <v>73</v>
      </c>
    </row>
    <row r="171" spans="1:4" hidden="1">
      <c r="A171" t="s">
        <v>73</v>
      </c>
    </row>
    <row r="172" spans="1:4" hidden="1">
      <c r="A172" t="s">
        <v>73</v>
      </c>
    </row>
    <row r="173" spans="1:4" hidden="1">
      <c r="A173" t="s">
        <v>73</v>
      </c>
    </row>
    <row r="174" spans="1:4" hidden="1">
      <c r="A174" t="s">
        <v>73</v>
      </c>
    </row>
    <row r="175" spans="1:4" hidden="1">
      <c r="A175" t="s">
        <v>73</v>
      </c>
    </row>
    <row r="176" spans="1:4" s="45" customFormat="1">
      <c r="A176" s="45" t="s">
        <v>994</v>
      </c>
    </row>
    <row r="177" spans="1:1">
      <c r="A177" s="45" t="s">
        <v>521</v>
      </c>
    </row>
  </sheetData>
  <sortState xmlns:xlrd2="http://schemas.microsoft.com/office/spreadsheetml/2017/richdata2" ref="A1:A177">
    <sortCondition ref="A1:A17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0C4B-F720-B742-B86E-48651767CAA5}">
  <dimension ref="A1:M33"/>
  <sheetViews>
    <sheetView workbookViewId="0">
      <selection activeCell="B32" sqref="B32"/>
    </sheetView>
  </sheetViews>
  <sheetFormatPr baseColWidth="10" defaultRowHeight="16"/>
  <sheetData>
    <row r="1" spans="1:13">
      <c r="A1" t="s">
        <v>295</v>
      </c>
      <c r="B1">
        <v>1</v>
      </c>
    </row>
    <row r="2" spans="1:13">
      <c r="A2" t="s">
        <v>949</v>
      </c>
      <c r="B2">
        <v>1</v>
      </c>
    </row>
    <row r="3" spans="1:13">
      <c r="A3" t="s">
        <v>265</v>
      </c>
      <c r="B3">
        <v>1</v>
      </c>
    </row>
    <row r="4" spans="1:13">
      <c r="A4" t="s">
        <v>772</v>
      </c>
      <c r="B4">
        <v>1</v>
      </c>
    </row>
    <row r="5" spans="1:13">
      <c r="A5" t="s">
        <v>391</v>
      </c>
      <c r="B5">
        <v>1</v>
      </c>
    </row>
    <row r="6" spans="1:13">
      <c r="A6" t="s">
        <v>968</v>
      </c>
      <c r="B6">
        <v>1</v>
      </c>
    </row>
    <row r="7" spans="1:13">
      <c r="A7" t="s">
        <v>702</v>
      </c>
      <c r="B7">
        <v>1</v>
      </c>
    </row>
    <row r="8" spans="1:13">
      <c r="A8" t="s">
        <v>325</v>
      </c>
      <c r="B8">
        <v>1</v>
      </c>
    </row>
    <row r="9" spans="1:13">
      <c r="A9" t="s">
        <v>1186</v>
      </c>
      <c r="B9">
        <v>1</v>
      </c>
    </row>
    <row r="10" spans="1:13">
      <c r="A10" t="s">
        <v>117</v>
      </c>
      <c r="B10">
        <v>1</v>
      </c>
    </row>
    <row r="11" spans="1:13">
      <c r="A11" t="s">
        <v>1343</v>
      </c>
      <c r="B11">
        <v>1</v>
      </c>
    </row>
    <row r="12" spans="1:13">
      <c r="A12" t="s">
        <v>211</v>
      </c>
      <c r="B12">
        <v>1</v>
      </c>
    </row>
    <row r="13" spans="1:13">
      <c r="A13" t="s">
        <v>883</v>
      </c>
      <c r="B13">
        <v>1</v>
      </c>
    </row>
    <row r="14" spans="1:13">
      <c r="A14" t="s">
        <v>254</v>
      </c>
      <c r="B14">
        <v>1</v>
      </c>
      <c r="M14" t="s">
        <v>1345</v>
      </c>
    </row>
    <row r="15" spans="1:13">
      <c r="A15" t="s">
        <v>204</v>
      </c>
      <c r="B15">
        <v>1</v>
      </c>
    </row>
    <row r="16" spans="1:13">
      <c r="A16" t="s">
        <v>544</v>
      </c>
      <c r="B16">
        <v>1</v>
      </c>
    </row>
    <row r="17" spans="1:2">
      <c r="A17" t="s">
        <v>432</v>
      </c>
      <c r="B17">
        <v>1</v>
      </c>
    </row>
    <row r="18" spans="1:2">
      <c r="A18" t="s">
        <v>383</v>
      </c>
      <c r="B18">
        <v>2</v>
      </c>
    </row>
    <row r="19" spans="1:2">
      <c r="A19" t="s">
        <v>658</v>
      </c>
      <c r="B19">
        <v>2</v>
      </c>
    </row>
    <row r="20" spans="1:2">
      <c r="A20" t="s">
        <v>227</v>
      </c>
      <c r="B20">
        <v>2</v>
      </c>
    </row>
    <row r="21" spans="1:2">
      <c r="A21" t="s">
        <v>492</v>
      </c>
      <c r="B21">
        <v>2</v>
      </c>
    </row>
    <row r="22" spans="1:2">
      <c r="A22" t="s">
        <v>138</v>
      </c>
      <c r="B22">
        <v>2</v>
      </c>
    </row>
    <row r="23" spans="1:2">
      <c r="A23" t="s">
        <v>133</v>
      </c>
      <c r="B23">
        <v>3</v>
      </c>
    </row>
    <row r="24" spans="1:2">
      <c r="A24" t="s">
        <v>640</v>
      </c>
      <c r="B24">
        <v>3</v>
      </c>
    </row>
    <row r="25" spans="1:2">
      <c r="A25" t="s">
        <v>725</v>
      </c>
      <c r="B25">
        <v>4</v>
      </c>
    </row>
    <row r="26" spans="1:2">
      <c r="A26" t="s">
        <v>185</v>
      </c>
      <c r="B26">
        <v>4</v>
      </c>
    </row>
    <row r="27" spans="1:2">
      <c r="A27" t="s">
        <v>608</v>
      </c>
      <c r="B27">
        <v>5</v>
      </c>
    </row>
    <row r="28" spans="1:2">
      <c r="A28" t="s">
        <v>1344</v>
      </c>
      <c r="B28">
        <f>SUM(B3:B27)</f>
        <v>44</v>
      </c>
    </row>
    <row r="29" spans="1:2">
      <c r="A29" t="s">
        <v>58</v>
      </c>
      <c r="B29">
        <v>24</v>
      </c>
    </row>
    <row r="30" spans="1:2">
      <c r="A30" t="s">
        <v>109</v>
      </c>
      <c r="B30">
        <v>36</v>
      </c>
    </row>
    <row r="31" spans="1:2">
      <c r="A31" t="s">
        <v>84</v>
      </c>
      <c r="B31">
        <v>44</v>
      </c>
    </row>
    <row r="33" spans="2:2">
      <c r="B33">
        <f>SUM(B28:B31)</f>
        <v>148</v>
      </c>
    </row>
  </sheetData>
  <sortState xmlns:xlrd2="http://schemas.microsoft.com/office/spreadsheetml/2017/richdata2" ref="A2:B31">
    <sortCondition ref="B2:B3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E13D-D0BB-6549-B7BF-D8B4B9681F34}">
  <dimension ref="A1:G15"/>
  <sheetViews>
    <sheetView workbookViewId="0">
      <selection sqref="A1:G15"/>
    </sheetView>
  </sheetViews>
  <sheetFormatPr baseColWidth="10" defaultRowHeight="16"/>
  <sheetData>
    <row r="1" spans="1:7">
      <c r="A1" t="s">
        <v>1102</v>
      </c>
    </row>
    <row r="3" spans="1:7" ht="17" thickBot="1">
      <c r="A3" t="s">
        <v>1103</v>
      </c>
    </row>
    <row r="4" spans="1:7">
      <c r="A4" s="8" t="s">
        <v>1104</v>
      </c>
      <c r="B4" s="8" t="s">
        <v>1105</v>
      </c>
      <c r="C4" s="8" t="s">
        <v>1106</v>
      </c>
      <c r="D4" s="8" t="s">
        <v>1107</v>
      </c>
      <c r="E4" s="8" t="s">
        <v>1108</v>
      </c>
    </row>
    <row r="5" spans="1:7">
      <c r="A5" s="6" t="s">
        <v>1109</v>
      </c>
      <c r="B5" s="6">
        <v>46</v>
      </c>
      <c r="C5" s="6">
        <v>27.066666666666666</v>
      </c>
      <c r="D5" s="6">
        <v>0.58840579710144925</v>
      </c>
      <c r="E5" s="6">
        <v>0.10777616747181962</v>
      </c>
    </row>
    <row r="6" spans="1:7">
      <c r="A6" s="6" t="s">
        <v>1110</v>
      </c>
      <c r="B6" s="6">
        <v>48</v>
      </c>
      <c r="C6" s="6">
        <v>28.216666666666661</v>
      </c>
      <c r="D6" s="6">
        <v>0.58784722222222208</v>
      </c>
      <c r="E6" s="6">
        <v>0.1127155979117415</v>
      </c>
    </row>
    <row r="7" spans="1:7" ht="17" thickBot="1">
      <c r="A7" s="7" t="s">
        <v>1111</v>
      </c>
      <c r="B7" s="7">
        <v>45</v>
      </c>
      <c r="C7" s="7">
        <v>25.283333333333328</v>
      </c>
      <c r="D7" s="7">
        <v>0.56185185185185171</v>
      </c>
      <c r="E7" s="7">
        <v>0.12283613916947257</v>
      </c>
    </row>
    <row r="10" spans="1:7" ht="17" thickBot="1">
      <c r="A10" t="s">
        <v>1112</v>
      </c>
    </row>
    <row r="11" spans="1:7">
      <c r="A11" s="8" t="s">
        <v>1113</v>
      </c>
      <c r="B11" s="8" t="s">
        <v>1114</v>
      </c>
      <c r="C11" s="8" t="s">
        <v>1115</v>
      </c>
      <c r="D11" s="8" t="s">
        <v>1116</v>
      </c>
      <c r="E11" s="8" t="s">
        <v>1117</v>
      </c>
      <c r="F11" s="8" t="s">
        <v>1118</v>
      </c>
      <c r="G11" s="8" t="s">
        <v>1119</v>
      </c>
    </row>
    <row r="12" spans="1:7">
      <c r="A12" s="6" t="s">
        <v>1120</v>
      </c>
      <c r="B12" s="6">
        <v>2.100655260814932E-2</v>
      </c>
      <c r="C12" s="6">
        <v>2</v>
      </c>
      <c r="D12" s="6">
        <v>1.050327630407466E-2</v>
      </c>
      <c r="E12" s="6">
        <v>9.1847566921301887E-2</v>
      </c>
      <c r="F12" s="6">
        <v>0.91230073179505422</v>
      </c>
      <c r="G12" s="6">
        <v>3.0627003994564941</v>
      </c>
    </row>
    <row r="13" spans="1:7">
      <c r="A13" s="6" t="s">
        <v>1121</v>
      </c>
      <c r="B13" s="6">
        <v>15.552350761540524</v>
      </c>
      <c r="C13" s="6">
        <v>136</v>
      </c>
      <c r="D13" s="6">
        <v>0.11435552030544503</v>
      </c>
      <c r="E13" s="6"/>
      <c r="F13" s="6"/>
      <c r="G13" s="6"/>
    </row>
    <row r="14" spans="1:7">
      <c r="A14" s="6"/>
      <c r="B14" s="6"/>
      <c r="C14" s="6"/>
      <c r="D14" s="6"/>
      <c r="E14" s="6"/>
      <c r="F14" s="6"/>
      <c r="G14" s="6"/>
    </row>
    <row r="15" spans="1:7" ht="17" thickBot="1">
      <c r="A15" s="7" t="s">
        <v>1122</v>
      </c>
      <c r="B15" s="7">
        <v>15.573357314148673</v>
      </c>
      <c r="C15" s="7">
        <v>138</v>
      </c>
      <c r="D15" s="7"/>
      <c r="E15" s="7"/>
      <c r="F15" s="7"/>
      <c r="G1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Native vs non natives</vt:lpstr>
      <vt:lpstr>Native vs non native 2</vt:lpstr>
      <vt:lpstr>Native and non n intention to c</vt:lpstr>
      <vt:lpstr>Natives and non n Task perf</vt:lpstr>
      <vt:lpstr>Natives and non n rapport </vt:lpstr>
      <vt:lpstr>Sheet3</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2019-11-14T16:12:03Z</dcterms:created>
  <dcterms:modified xsi:type="dcterms:W3CDTF">2019-11-26T17:06:52Z</dcterms:modified>
</cp:coreProperties>
</file>