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evimyftaraj1/Documents/GitHub/trialloops-evimyftaraj/"/>
    </mc:Choice>
  </mc:AlternateContent>
  <xr:revisionPtr revIDLastSave="0" documentId="13_ncr:1_{4EA5704B-B93F-2845-BC70-86687F87665B}" xr6:coauthVersionLast="36" xr6:coauthVersionMax="36" xr10:uidLastSave="{00000000-0000-0000-0000-000000000000}"/>
  <bookViews>
    <workbookView xWindow="1300" yWindow="1480" windowWidth="22520" windowHeight="14500" xr2:uid="{9D9306D9-AA1B-FA4E-AFF9-8400DA7BB57B}"/>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0" i="1" l="1"/>
  <c r="T49" i="1"/>
  <c r="AA46" i="1"/>
  <c r="V47" i="1"/>
  <c r="F52" i="1"/>
  <c r="D52" i="1"/>
  <c r="B52" i="1"/>
  <c r="H52" i="1"/>
  <c r="J51" i="1"/>
  <c r="H51" i="1"/>
  <c r="F51" i="1"/>
  <c r="D51" i="1"/>
  <c r="B51" i="1"/>
  <c r="AA32" i="1"/>
  <c r="S21" i="1"/>
  <c r="S22" i="1"/>
  <c r="AA3" i="1"/>
  <c r="AA44" i="1"/>
  <c r="AA45" i="1" s="1"/>
  <c r="AA14" i="1"/>
  <c r="AA15" i="1"/>
  <c r="AA16" i="1"/>
  <c r="AA17" i="1"/>
  <c r="AA18" i="1"/>
  <c r="AA19" i="1"/>
  <c r="AA20" i="1"/>
  <c r="AA21" i="1"/>
  <c r="AA22" i="1"/>
  <c r="AA23" i="1"/>
  <c r="AA24" i="1"/>
  <c r="AA25" i="1"/>
  <c r="AA26" i="1"/>
  <c r="AA27" i="1"/>
  <c r="AA28" i="1"/>
  <c r="AA29" i="1"/>
  <c r="AA30" i="1"/>
  <c r="AA31" i="1"/>
  <c r="AA13" i="1"/>
  <c r="AA41" i="1"/>
  <c r="AA40" i="1"/>
  <c r="AA39" i="1"/>
  <c r="AA38" i="1"/>
  <c r="AA37" i="1"/>
  <c r="AA36" i="1"/>
  <c r="AA35" i="1"/>
  <c r="AA34" i="1"/>
  <c r="AA33" i="1"/>
  <c r="AA42" i="1"/>
  <c r="AA4" i="1"/>
  <c r="AA5" i="1"/>
  <c r="AA6" i="1"/>
  <c r="AA7" i="1"/>
  <c r="AA8" i="1"/>
  <c r="AA9" i="1"/>
  <c r="AA10" i="1"/>
  <c r="AA11" i="1"/>
  <c r="AA1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3" i="1"/>
  <c r="Y6" i="1"/>
  <c r="Y10" i="1"/>
  <c r="Y14" i="1"/>
  <c r="Y18" i="1"/>
  <c r="Y22" i="1"/>
  <c r="Y26" i="1"/>
  <c r="Y30" i="1"/>
  <c r="Y34" i="1"/>
  <c r="Y38" i="1"/>
  <c r="W34" i="1"/>
  <c r="W35" i="1"/>
  <c r="W36" i="1"/>
  <c r="W37" i="1"/>
  <c r="W38" i="1"/>
  <c r="W39" i="1"/>
  <c r="W40" i="1"/>
  <c r="W41" i="1"/>
  <c r="W42" i="1"/>
  <c r="W33" i="1"/>
  <c r="W24" i="1"/>
  <c r="W25" i="1"/>
  <c r="W26" i="1"/>
  <c r="W27" i="1"/>
  <c r="W28" i="1"/>
  <c r="W29" i="1"/>
  <c r="W30" i="1"/>
  <c r="W31" i="1"/>
  <c r="W32" i="1"/>
  <c r="W23" i="1"/>
  <c r="W14" i="1"/>
  <c r="W15" i="1"/>
  <c r="W16" i="1"/>
  <c r="W17" i="1"/>
  <c r="W18" i="1"/>
  <c r="W19" i="1"/>
  <c r="W20" i="1"/>
  <c r="W21" i="1"/>
  <c r="W22" i="1"/>
  <c r="W13" i="1"/>
  <c r="W4" i="1"/>
  <c r="W5" i="1"/>
  <c r="W6" i="1"/>
  <c r="W7" i="1"/>
  <c r="W8" i="1"/>
  <c r="W9" i="1"/>
  <c r="W10" i="1"/>
  <c r="W11" i="1"/>
  <c r="W12" i="1"/>
  <c r="W3" i="1"/>
  <c r="U42" i="1"/>
  <c r="U41" i="1"/>
  <c r="U40" i="1"/>
  <c r="U39" i="1"/>
  <c r="U38" i="1"/>
  <c r="U37" i="1"/>
  <c r="U36" i="1"/>
  <c r="U35" i="1"/>
  <c r="U34" i="1"/>
  <c r="U33" i="1"/>
  <c r="U32" i="1"/>
  <c r="U31" i="1"/>
  <c r="U30" i="1"/>
  <c r="U29" i="1"/>
  <c r="U28" i="1"/>
  <c r="U27" i="1"/>
  <c r="U26" i="1"/>
  <c r="U25" i="1"/>
  <c r="U24" i="1"/>
  <c r="U23" i="1"/>
  <c r="U14" i="1"/>
  <c r="U15" i="1"/>
  <c r="U16" i="1"/>
  <c r="U17" i="1"/>
  <c r="U18" i="1"/>
  <c r="U19" i="1"/>
  <c r="U20" i="1"/>
  <c r="U21" i="1"/>
  <c r="U22" i="1"/>
  <c r="U13" i="1"/>
  <c r="U4" i="1"/>
  <c r="U5" i="1"/>
  <c r="U6" i="1"/>
  <c r="U7" i="1"/>
  <c r="U8" i="1"/>
  <c r="U9" i="1"/>
  <c r="U10" i="1"/>
  <c r="U11" i="1"/>
  <c r="U12" i="1"/>
  <c r="U3" i="1"/>
  <c r="V45" i="1" s="1"/>
  <c r="V46" i="1" s="1"/>
  <c r="S4" i="1"/>
  <c r="S5" i="1"/>
  <c r="S6" i="1"/>
  <c r="S7" i="1"/>
  <c r="S8" i="1"/>
  <c r="S9" i="1"/>
  <c r="S10" i="1"/>
  <c r="S11" i="1"/>
  <c r="S12" i="1"/>
  <c r="S13" i="1"/>
  <c r="S14" i="1"/>
  <c r="S15" i="1"/>
  <c r="S16" i="1"/>
  <c r="S17" i="1"/>
  <c r="S18" i="1"/>
  <c r="S19" i="1"/>
  <c r="S20" i="1"/>
  <c r="S3" i="1"/>
  <c r="S23" i="1"/>
  <c r="S24" i="1"/>
  <c r="S25" i="1"/>
  <c r="S26" i="1"/>
  <c r="S27" i="1"/>
  <c r="S28" i="1"/>
  <c r="S29" i="1"/>
  <c r="S30" i="1"/>
  <c r="S31" i="1"/>
  <c r="S32" i="1"/>
  <c r="S33" i="1"/>
  <c r="S34" i="1"/>
  <c r="S35" i="1"/>
  <c r="S36" i="1"/>
  <c r="S37" i="1"/>
  <c r="S38" i="1"/>
  <c r="S39" i="1"/>
  <c r="S40" i="1"/>
  <c r="S41" i="1"/>
  <c r="S42" i="1"/>
  <c r="I8" i="1"/>
  <c r="J8" i="1" s="1"/>
  <c r="I34" i="1"/>
  <c r="J34" i="1" s="1"/>
  <c r="H4" i="1"/>
  <c r="I4" i="1" s="1"/>
  <c r="J4" i="1" s="1"/>
  <c r="H5" i="1"/>
  <c r="I5" i="1" s="1"/>
  <c r="J5" i="1" s="1"/>
  <c r="H6" i="1"/>
  <c r="I6" i="1" s="1"/>
  <c r="J6" i="1" s="1"/>
  <c r="H7" i="1"/>
  <c r="I7" i="1" s="1"/>
  <c r="J7" i="1" s="1"/>
  <c r="H8" i="1"/>
  <c r="Y8" i="1" s="1"/>
  <c r="H9" i="1"/>
  <c r="I9" i="1" s="1"/>
  <c r="J9" i="1" s="1"/>
  <c r="H10" i="1"/>
  <c r="I10" i="1" s="1"/>
  <c r="J10" i="1" s="1"/>
  <c r="H11" i="1"/>
  <c r="I11" i="1" s="1"/>
  <c r="J11" i="1" s="1"/>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J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3" i="1"/>
  <c r="I3" i="1" s="1"/>
  <c r="J3" i="1" s="1"/>
  <c r="T45" i="1" l="1"/>
  <c r="T46" i="1" s="1"/>
  <c r="T47" i="1" s="1"/>
  <c r="Y41" i="1"/>
  <c r="Y37" i="1"/>
  <c r="Y33" i="1"/>
  <c r="Y29" i="1"/>
  <c r="Y25" i="1"/>
  <c r="Y21" i="1"/>
  <c r="Y17" i="1"/>
  <c r="Y13" i="1"/>
  <c r="Y9" i="1"/>
  <c r="Y5" i="1"/>
  <c r="Y3" i="1"/>
  <c r="Y40" i="1"/>
  <c r="Y36" i="1"/>
  <c r="Y32" i="1"/>
  <c r="Y28" i="1"/>
  <c r="Y24" i="1"/>
  <c r="Y20" i="1"/>
  <c r="Y16" i="1"/>
  <c r="Y12" i="1"/>
  <c r="Y4" i="1"/>
  <c r="Y39" i="1"/>
  <c r="Y35" i="1"/>
  <c r="Y31" i="1"/>
  <c r="Y27" i="1"/>
  <c r="Y23" i="1"/>
  <c r="Y19" i="1"/>
  <c r="Y15" i="1"/>
  <c r="Y11" i="1"/>
  <c r="Y7" i="1"/>
  <c r="Y42" i="1"/>
</calcChain>
</file>

<file path=xl/sharedStrings.xml><?xml version="1.0" encoding="utf-8"?>
<sst xmlns="http://schemas.openxmlformats.org/spreadsheetml/2006/main" count="99" uniqueCount="51">
  <si>
    <t>1. Compute the 2 (natural vs. artificial baits) by 2 (worms vs. minnows) ANOVA using the sums of squares method in Excel (i.e., by computing the differences between the scores and the means).</t>
  </si>
  <si>
    <t>Subject</t>
  </si>
  <si>
    <t>Condition</t>
  </si>
  <si>
    <t>Group 1</t>
  </si>
  <si>
    <t>Score</t>
  </si>
  <si>
    <t>Group 2</t>
  </si>
  <si>
    <t>Group 3</t>
  </si>
  <si>
    <t>Group 4</t>
  </si>
  <si>
    <t>subjInGroup</t>
  </si>
  <si>
    <t>Worms</t>
  </si>
  <si>
    <t>Natural Bait</t>
  </si>
  <si>
    <t>Natural Bait (1 = Yes)</t>
  </si>
  <si>
    <t>Worms (1 = Yes)</t>
  </si>
  <si>
    <t>GM</t>
  </si>
  <si>
    <t>X - GM</t>
  </si>
  <si>
    <t>(X - GM)^2</t>
  </si>
  <si>
    <t>gM</t>
  </si>
  <si>
    <t>gM - GM</t>
  </si>
  <si>
    <t>(gM-GM)^2</t>
  </si>
  <si>
    <t>X - gM</t>
  </si>
  <si>
    <t>(X - gM) ^2</t>
  </si>
  <si>
    <t>N</t>
  </si>
  <si>
    <t xml:space="preserve">SS total </t>
  </si>
  <si>
    <t>SS between</t>
  </si>
  <si>
    <t>SS within</t>
  </si>
  <si>
    <t>df total</t>
  </si>
  <si>
    <t>df between</t>
  </si>
  <si>
    <t>df within</t>
  </si>
  <si>
    <t>MS between</t>
  </si>
  <si>
    <t>MS within</t>
  </si>
  <si>
    <t>F</t>
  </si>
  <si>
    <t>2. Re-calculate this 2 × 2 ANOVA using the R2 contrasts method in Excel.</t>
  </si>
  <si>
    <t>SS total</t>
  </si>
  <si>
    <t>r</t>
  </si>
  <si>
    <t>r2</t>
  </si>
  <si>
    <t>SS bait</t>
  </si>
  <si>
    <t>SS worm</t>
  </si>
  <si>
    <t>Bait X Worm</t>
  </si>
  <si>
    <t>SS int</t>
  </si>
  <si>
    <t>Mistake</t>
  </si>
  <si>
    <t>Interaction</t>
  </si>
  <si>
    <t xml:space="preserve">SS bait </t>
  </si>
  <si>
    <t xml:space="preserve">df bait </t>
  </si>
  <si>
    <t>df worm</t>
  </si>
  <si>
    <t>df int</t>
  </si>
  <si>
    <t>MS</t>
  </si>
  <si>
    <t>3. Why do the contrasts have to be orthogonal for the R2 contrasts method to work?</t>
  </si>
  <si>
    <t xml:space="preserve">Thus, we can only do this method with 100% of the variance being able to be explained - we can't do this method with unequal sample sizes or continuous variables. </t>
  </si>
  <si>
    <t xml:space="preserve">The contrasts have to be orthogonal because they ensure their independence. If they were not orthogonal, the variances would overlap in corelation and thus we would not be able to explain 100% of the variances. With all of the variances explained, we can find the corresponding SS that when added together, will lead to SS total.  </t>
  </si>
  <si>
    <t>Ssbait + SS worm + SS int</t>
  </si>
  <si>
    <t>Ssbetween - SS bait - SS worm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</si>
</sst>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44EA-366C-8349-9CFC-BCFC272D39BF}">
  <dimension ref="A1:AA57"/>
  <sheetViews>
    <sheetView tabSelected="1" topLeftCell="H11" zoomScale="67" workbookViewId="0">
      <selection activeCell="T51" sqref="T51"/>
    </sheetView>
  </sheetViews>
  <sheetFormatPr baseColWidth="10" defaultRowHeight="16" x14ac:dyDescent="0.2"/>
  <cols>
    <col min="5" max="5" width="19.5" customWidth="1"/>
    <col min="6" max="6" width="14.83203125" bestFit="1" customWidth="1"/>
    <col min="19" max="19" width="31" customWidth="1"/>
  </cols>
  <sheetData>
    <row r="1" spans="1:27" x14ac:dyDescent="0.2">
      <c r="A1" s="1" t="s">
        <v>0</v>
      </c>
    </row>
    <row r="2" spans="1:27" x14ac:dyDescent="0.2">
      <c r="A2" t="s">
        <v>1</v>
      </c>
      <c r="B2" t="s">
        <v>4</v>
      </c>
      <c r="C2" t="s">
        <v>2</v>
      </c>
      <c r="D2" t="s">
        <v>8</v>
      </c>
      <c r="E2" t="s">
        <v>11</v>
      </c>
      <c r="F2" t="s">
        <v>12</v>
      </c>
      <c r="G2" t="s">
        <v>40</v>
      </c>
      <c r="H2" t="s">
        <v>13</v>
      </c>
      <c r="I2" t="s">
        <v>14</v>
      </c>
      <c r="J2" t="s">
        <v>15</v>
      </c>
      <c r="L2" s="2" t="s">
        <v>16</v>
      </c>
      <c r="M2" s="2" t="s">
        <v>17</v>
      </c>
      <c r="N2" s="2" t="s">
        <v>18</v>
      </c>
      <c r="O2" s="2"/>
      <c r="P2" s="2" t="s">
        <v>19</v>
      </c>
      <c r="Q2" s="2" t="s">
        <v>20</v>
      </c>
      <c r="S2" s="2" t="s">
        <v>10</v>
      </c>
      <c r="U2" s="2" t="s">
        <v>9</v>
      </c>
      <c r="W2" t="s">
        <v>37</v>
      </c>
      <c r="Y2" t="s">
        <v>39</v>
      </c>
      <c r="AA2" t="s">
        <v>40</v>
      </c>
    </row>
    <row r="3" spans="1:27" x14ac:dyDescent="0.2">
      <c r="A3">
        <v>1</v>
      </c>
      <c r="B3">
        <v>21</v>
      </c>
      <c r="C3" t="s">
        <v>3</v>
      </c>
      <c r="D3">
        <v>1</v>
      </c>
      <c r="E3">
        <v>-1</v>
      </c>
      <c r="F3">
        <v>1</v>
      </c>
      <c r="G3">
        <f>E3*F3</f>
        <v>-1</v>
      </c>
      <c r="H3">
        <f>AVERAGE($B$3:$B$42)</f>
        <v>29.3</v>
      </c>
      <c r="I3">
        <f>B3-H3</f>
        <v>-8.3000000000000007</v>
      </c>
      <c r="J3">
        <f>I3^2</f>
        <v>68.890000000000015</v>
      </c>
      <c r="L3" s="2">
        <v>21.4</v>
      </c>
      <c r="M3" s="2">
        <v>-7.9000000000000021</v>
      </c>
      <c r="N3" s="2">
        <v>62.410000000000032</v>
      </c>
      <c r="O3" s="2"/>
      <c r="P3" s="2">
        <v>-0.39999999999999858</v>
      </c>
      <c r="Q3" s="2">
        <v>0.15999999999999887</v>
      </c>
      <c r="S3">
        <f>AVERAGE($B$3:$B$22)</f>
        <v>18.55</v>
      </c>
      <c r="U3">
        <f>AVERAGE($B$3:$B$12,$B$23:$B$32)</f>
        <v>26.95</v>
      </c>
      <c r="W3">
        <f>AVERAGE($B$3:$B$12)</f>
        <v>21.4</v>
      </c>
      <c r="Y3">
        <f>H3-L3</f>
        <v>7.9000000000000021</v>
      </c>
      <c r="AA3">
        <f>AVERAGE($B$3:$B$12,$B$33:$B$42)</f>
        <v>34.5</v>
      </c>
    </row>
    <row r="4" spans="1:27" x14ac:dyDescent="0.2">
      <c r="A4">
        <v>2</v>
      </c>
      <c r="B4">
        <v>25</v>
      </c>
      <c r="C4" t="s">
        <v>3</v>
      </c>
      <c r="D4">
        <v>2</v>
      </c>
      <c r="E4">
        <v>-1</v>
      </c>
      <c r="F4">
        <v>1</v>
      </c>
      <c r="G4">
        <f t="shared" ref="G4:G42" si="0">E4*F4</f>
        <v>-1</v>
      </c>
      <c r="H4">
        <f t="shared" ref="H4:H42" si="1">AVERAGE($B$3:$B$42)</f>
        <v>29.3</v>
      </c>
      <c r="I4">
        <f>B4-H4</f>
        <v>-4.3000000000000007</v>
      </c>
      <c r="J4">
        <f t="shared" ref="J4:J42" si="2">I4^2</f>
        <v>18.490000000000006</v>
      </c>
      <c r="L4" s="2">
        <v>21.4</v>
      </c>
      <c r="M4" s="2">
        <v>-7.9000000000000021</v>
      </c>
      <c r="N4" s="2">
        <v>62.410000000000032</v>
      </c>
      <c r="O4" s="2"/>
      <c r="P4" s="2">
        <v>3.6000000000000014</v>
      </c>
      <c r="Q4" s="2">
        <v>12.96000000000001</v>
      </c>
      <c r="S4">
        <f t="shared" ref="S4:S22" si="3">AVERAGE($B$3:$B$22)</f>
        <v>18.55</v>
      </c>
      <c r="U4">
        <f t="shared" ref="U4:U12" si="4">AVERAGE($B$3:$B$12,$B$23:$B$32)</f>
        <v>26.95</v>
      </c>
      <c r="W4">
        <f t="shared" ref="W4:W12" si="5">AVERAGE($B$3:$B$12)</f>
        <v>21.4</v>
      </c>
      <c r="Y4">
        <f t="shared" ref="Y4:Y41" si="6">H4-L4</f>
        <v>7.9000000000000021</v>
      </c>
      <c r="AA4">
        <f t="shared" ref="AA4:AA12" si="7">AVERAGE($B$3:$B$12,$B$33:$B$42)</f>
        <v>34.5</v>
      </c>
    </row>
    <row r="5" spans="1:27" x14ac:dyDescent="0.2">
      <c r="A5">
        <v>3</v>
      </c>
      <c r="B5">
        <v>21</v>
      </c>
      <c r="C5" t="s">
        <v>3</v>
      </c>
      <c r="D5">
        <v>3</v>
      </c>
      <c r="E5">
        <v>-1</v>
      </c>
      <c r="F5">
        <v>1</v>
      </c>
      <c r="G5">
        <f t="shared" si="0"/>
        <v>-1</v>
      </c>
      <c r="H5">
        <f t="shared" si="1"/>
        <v>29.3</v>
      </c>
      <c r="I5">
        <f>B5-H5</f>
        <v>-8.3000000000000007</v>
      </c>
      <c r="J5">
        <f t="shared" si="2"/>
        <v>68.890000000000015</v>
      </c>
      <c r="L5" s="2">
        <v>21.4</v>
      </c>
      <c r="M5" s="2">
        <v>-7.9000000000000021</v>
      </c>
      <c r="N5" s="2">
        <v>62.410000000000032</v>
      </c>
      <c r="O5" s="2"/>
      <c r="P5" s="2">
        <v>-0.39999999999999858</v>
      </c>
      <c r="Q5" s="2">
        <v>0.15999999999999887</v>
      </c>
      <c r="S5">
        <f t="shared" si="3"/>
        <v>18.55</v>
      </c>
      <c r="U5">
        <f t="shared" si="4"/>
        <v>26.95</v>
      </c>
      <c r="W5">
        <f t="shared" si="5"/>
        <v>21.4</v>
      </c>
      <c r="Y5">
        <f t="shared" si="6"/>
        <v>7.9000000000000021</v>
      </c>
      <c r="AA5">
        <f t="shared" si="7"/>
        <v>34.5</v>
      </c>
    </row>
    <row r="6" spans="1:27" x14ac:dyDescent="0.2">
      <c r="A6">
        <v>4</v>
      </c>
      <c r="B6">
        <v>18</v>
      </c>
      <c r="C6" t="s">
        <v>3</v>
      </c>
      <c r="D6">
        <v>4</v>
      </c>
      <c r="E6">
        <v>-1</v>
      </c>
      <c r="F6">
        <v>1</v>
      </c>
      <c r="G6">
        <f t="shared" si="0"/>
        <v>-1</v>
      </c>
      <c r="H6">
        <f t="shared" si="1"/>
        <v>29.3</v>
      </c>
      <c r="I6">
        <f>B6-H6</f>
        <v>-11.3</v>
      </c>
      <c r="J6">
        <f t="shared" si="2"/>
        <v>127.69000000000001</v>
      </c>
      <c r="L6" s="2">
        <v>21.4</v>
      </c>
      <c r="M6" s="2">
        <v>-7.9000000000000021</v>
      </c>
      <c r="N6" s="2">
        <v>62.410000000000032</v>
      </c>
      <c r="O6" s="2"/>
      <c r="P6" s="2">
        <v>-3.3999999999999986</v>
      </c>
      <c r="Q6" s="2">
        <v>11.55999999999999</v>
      </c>
      <c r="S6">
        <f t="shared" si="3"/>
        <v>18.55</v>
      </c>
      <c r="U6">
        <f t="shared" si="4"/>
        <v>26.95</v>
      </c>
      <c r="W6">
        <f t="shared" si="5"/>
        <v>21.4</v>
      </c>
      <c r="Y6">
        <f t="shared" si="6"/>
        <v>7.9000000000000021</v>
      </c>
      <c r="AA6">
        <f t="shared" si="7"/>
        <v>34.5</v>
      </c>
    </row>
    <row r="7" spans="1:27" x14ac:dyDescent="0.2">
      <c r="A7">
        <v>5</v>
      </c>
      <c r="B7">
        <v>20</v>
      </c>
      <c r="C7" t="s">
        <v>3</v>
      </c>
      <c r="D7">
        <v>5</v>
      </c>
      <c r="E7">
        <v>-1</v>
      </c>
      <c r="F7">
        <v>1</v>
      </c>
      <c r="G7">
        <f t="shared" si="0"/>
        <v>-1</v>
      </c>
      <c r="H7">
        <f t="shared" si="1"/>
        <v>29.3</v>
      </c>
      <c r="I7">
        <f>B7-H7</f>
        <v>-9.3000000000000007</v>
      </c>
      <c r="J7">
        <f t="shared" si="2"/>
        <v>86.490000000000009</v>
      </c>
      <c r="L7" s="2">
        <v>21.4</v>
      </c>
      <c r="M7" s="2">
        <v>-7.9000000000000021</v>
      </c>
      <c r="N7" s="2">
        <v>62.410000000000032</v>
      </c>
      <c r="O7" s="2"/>
      <c r="P7" s="2">
        <v>-1.3999999999999986</v>
      </c>
      <c r="Q7" s="2">
        <v>1.959999999999996</v>
      </c>
      <c r="S7">
        <f t="shared" si="3"/>
        <v>18.55</v>
      </c>
      <c r="U7">
        <f t="shared" si="4"/>
        <v>26.95</v>
      </c>
      <c r="W7">
        <f t="shared" si="5"/>
        <v>21.4</v>
      </c>
      <c r="Y7">
        <f t="shared" si="6"/>
        <v>7.9000000000000021</v>
      </c>
      <c r="AA7">
        <f t="shared" si="7"/>
        <v>34.5</v>
      </c>
    </row>
    <row r="8" spans="1:27" x14ac:dyDescent="0.2">
      <c r="A8">
        <v>6</v>
      </c>
      <c r="B8">
        <v>21</v>
      </c>
      <c r="C8" t="s">
        <v>3</v>
      </c>
      <c r="D8">
        <v>6</v>
      </c>
      <c r="E8">
        <v>-1</v>
      </c>
      <c r="F8">
        <v>1</v>
      </c>
      <c r="G8">
        <f t="shared" si="0"/>
        <v>-1</v>
      </c>
      <c r="H8">
        <f t="shared" si="1"/>
        <v>29.3</v>
      </c>
      <c r="I8">
        <f>B8-H8</f>
        <v>-8.3000000000000007</v>
      </c>
      <c r="J8">
        <f t="shared" si="2"/>
        <v>68.890000000000015</v>
      </c>
      <c r="L8" s="2">
        <v>21.4</v>
      </c>
      <c r="M8" s="2">
        <v>-7.9000000000000021</v>
      </c>
      <c r="N8" s="2">
        <v>62.410000000000032</v>
      </c>
      <c r="O8" s="2"/>
      <c r="P8" s="2">
        <v>-0.39999999999999858</v>
      </c>
      <c r="Q8" s="2">
        <v>0.15999999999999887</v>
      </c>
      <c r="S8">
        <f t="shared" si="3"/>
        <v>18.55</v>
      </c>
      <c r="U8">
        <f t="shared" si="4"/>
        <v>26.95</v>
      </c>
      <c r="W8">
        <f t="shared" si="5"/>
        <v>21.4</v>
      </c>
      <c r="Y8">
        <f t="shared" si="6"/>
        <v>7.9000000000000021</v>
      </c>
      <c r="AA8">
        <f t="shared" si="7"/>
        <v>34.5</v>
      </c>
    </row>
    <row r="9" spans="1:27" x14ac:dyDescent="0.2">
      <c r="A9">
        <v>7</v>
      </c>
      <c r="B9">
        <v>24</v>
      </c>
      <c r="C9" t="s">
        <v>3</v>
      </c>
      <c r="D9">
        <v>7</v>
      </c>
      <c r="E9">
        <v>-1</v>
      </c>
      <c r="F9">
        <v>1</v>
      </c>
      <c r="G9">
        <f t="shared" si="0"/>
        <v>-1</v>
      </c>
      <c r="H9">
        <f t="shared" si="1"/>
        <v>29.3</v>
      </c>
      <c r="I9">
        <f>B9-H9</f>
        <v>-5.3000000000000007</v>
      </c>
      <c r="J9">
        <f t="shared" si="2"/>
        <v>28.090000000000007</v>
      </c>
      <c r="L9" s="2">
        <v>21.4</v>
      </c>
      <c r="M9" s="2">
        <v>-7.9000000000000021</v>
      </c>
      <c r="N9" s="2">
        <v>62.410000000000032</v>
      </c>
      <c r="O9" s="2"/>
      <c r="P9" s="2">
        <v>2.6000000000000014</v>
      </c>
      <c r="Q9" s="2">
        <v>6.7600000000000078</v>
      </c>
      <c r="S9">
        <f t="shared" si="3"/>
        <v>18.55</v>
      </c>
      <c r="U9">
        <f t="shared" si="4"/>
        <v>26.95</v>
      </c>
      <c r="W9">
        <f t="shared" si="5"/>
        <v>21.4</v>
      </c>
      <c r="Y9">
        <f t="shared" si="6"/>
        <v>7.9000000000000021</v>
      </c>
      <c r="AA9">
        <f t="shared" si="7"/>
        <v>34.5</v>
      </c>
    </row>
    <row r="10" spans="1:27" x14ac:dyDescent="0.2">
      <c r="A10">
        <v>8</v>
      </c>
      <c r="B10">
        <v>23</v>
      </c>
      <c r="C10" t="s">
        <v>3</v>
      </c>
      <c r="D10">
        <v>8</v>
      </c>
      <c r="E10">
        <v>-1</v>
      </c>
      <c r="F10">
        <v>1</v>
      </c>
      <c r="G10">
        <f t="shared" si="0"/>
        <v>-1</v>
      </c>
      <c r="H10">
        <f t="shared" si="1"/>
        <v>29.3</v>
      </c>
      <c r="I10">
        <f>B10-H10</f>
        <v>-6.3000000000000007</v>
      </c>
      <c r="J10">
        <f t="shared" si="2"/>
        <v>39.690000000000012</v>
      </c>
      <c r="L10" s="2">
        <v>21.4</v>
      </c>
      <c r="M10" s="2">
        <v>-7.9000000000000021</v>
      </c>
      <c r="N10" s="2">
        <v>62.410000000000032</v>
      </c>
      <c r="O10" s="2"/>
      <c r="P10" s="2">
        <v>1.6000000000000014</v>
      </c>
      <c r="Q10" s="2">
        <v>2.5600000000000045</v>
      </c>
      <c r="S10">
        <f t="shared" si="3"/>
        <v>18.55</v>
      </c>
      <c r="U10">
        <f t="shared" si="4"/>
        <v>26.95</v>
      </c>
      <c r="W10">
        <f t="shared" si="5"/>
        <v>21.4</v>
      </c>
      <c r="Y10">
        <f t="shared" si="6"/>
        <v>7.9000000000000021</v>
      </c>
      <c r="AA10">
        <f t="shared" si="7"/>
        <v>34.5</v>
      </c>
    </row>
    <row r="11" spans="1:27" x14ac:dyDescent="0.2">
      <c r="A11">
        <v>9</v>
      </c>
      <c r="B11">
        <v>19</v>
      </c>
      <c r="C11" t="s">
        <v>3</v>
      </c>
      <c r="D11">
        <v>9</v>
      </c>
      <c r="E11">
        <v>-1</v>
      </c>
      <c r="F11">
        <v>1</v>
      </c>
      <c r="G11">
        <f t="shared" si="0"/>
        <v>-1</v>
      </c>
      <c r="H11">
        <f t="shared" si="1"/>
        <v>29.3</v>
      </c>
      <c r="I11">
        <f>B11-H11</f>
        <v>-10.3</v>
      </c>
      <c r="J11">
        <f t="shared" si="2"/>
        <v>106.09000000000002</v>
      </c>
      <c r="L11" s="2">
        <v>21.4</v>
      </c>
      <c r="M11" s="2">
        <v>-7.9000000000000021</v>
      </c>
      <c r="N11" s="2">
        <v>62.410000000000032</v>
      </c>
      <c r="O11" s="2"/>
      <c r="P11" s="2">
        <v>-2.3999999999999986</v>
      </c>
      <c r="Q11" s="2">
        <v>5.7599999999999936</v>
      </c>
      <c r="S11">
        <f t="shared" si="3"/>
        <v>18.55</v>
      </c>
      <c r="U11">
        <f t="shared" si="4"/>
        <v>26.95</v>
      </c>
      <c r="W11">
        <f t="shared" si="5"/>
        <v>21.4</v>
      </c>
      <c r="Y11">
        <f t="shared" si="6"/>
        <v>7.9000000000000021</v>
      </c>
      <c r="AA11">
        <f t="shared" si="7"/>
        <v>34.5</v>
      </c>
    </row>
    <row r="12" spans="1:27" x14ac:dyDescent="0.2">
      <c r="A12">
        <v>10</v>
      </c>
      <c r="B12">
        <v>22</v>
      </c>
      <c r="C12" t="s">
        <v>3</v>
      </c>
      <c r="D12">
        <v>10</v>
      </c>
      <c r="E12">
        <v>-1</v>
      </c>
      <c r="F12">
        <v>1</v>
      </c>
      <c r="G12">
        <f t="shared" si="0"/>
        <v>-1</v>
      </c>
      <c r="H12">
        <f t="shared" si="1"/>
        <v>29.3</v>
      </c>
      <c r="I12">
        <f>B12-H12</f>
        <v>-7.3000000000000007</v>
      </c>
      <c r="J12">
        <f t="shared" si="2"/>
        <v>53.290000000000013</v>
      </c>
      <c r="L12" s="2">
        <v>21.4</v>
      </c>
      <c r="M12" s="2">
        <v>-7.9000000000000021</v>
      </c>
      <c r="N12" s="2">
        <v>62.410000000000032</v>
      </c>
      <c r="O12" s="2"/>
      <c r="P12" s="2">
        <v>0.60000000000000142</v>
      </c>
      <c r="Q12" s="2">
        <v>0.36000000000000171</v>
      </c>
      <c r="S12">
        <f t="shared" si="3"/>
        <v>18.55</v>
      </c>
      <c r="U12">
        <f t="shared" si="4"/>
        <v>26.95</v>
      </c>
      <c r="W12">
        <f t="shared" si="5"/>
        <v>21.4</v>
      </c>
      <c r="Y12">
        <f t="shared" si="6"/>
        <v>7.9000000000000021</v>
      </c>
      <c r="AA12">
        <f t="shared" si="7"/>
        <v>34.5</v>
      </c>
    </row>
    <row r="13" spans="1:27" x14ac:dyDescent="0.2">
      <c r="A13">
        <v>11</v>
      </c>
      <c r="B13">
        <v>22</v>
      </c>
      <c r="C13" t="s">
        <v>5</v>
      </c>
      <c r="D13">
        <v>1</v>
      </c>
      <c r="E13">
        <v>-1</v>
      </c>
      <c r="F13">
        <v>-1</v>
      </c>
      <c r="G13">
        <f t="shared" si="0"/>
        <v>1</v>
      </c>
      <c r="H13">
        <f t="shared" si="1"/>
        <v>29.3</v>
      </c>
      <c r="I13">
        <f>B13-H13</f>
        <v>-7.3000000000000007</v>
      </c>
      <c r="J13">
        <f t="shared" si="2"/>
        <v>53.290000000000013</v>
      </c>
      <c r="L13" s="2">
        <v>15.7</v>
      </c>
      <c r="M13" s="2">
        <v>-13.600000000000001</v>
      </c>
      <c r="N13" s="2">
        <v>184.96000000000004</v>
      </c>
      <c r="O13" s="2"/>
      <c r="P13" s="2">
        <v>6.3000000000000007</v>
      </c>
      <c r="Q13" s="2">
        <v>39.690000000000012</v>
      </c>
      <c r="S13">
        <f t="shared" si="3"/>
        <v>18.55</v>
      </c>
      <c r="U13">
        <f>AVERAGE($B$13:$B$22,$B$33:$B$42)</f>
        <v>31.65</v>
      </c>
      <c r="W13">
        <f>AVERAGE($B$13:$B$22)</f>
        <v>15.7</v>
      </c>
      <c r="Y13">
        <f t="shared" si="6"/>
        <v>13.600000000000001</v>
      </c>
      <c r="AA13">
        <f>AVERAGE($B$13:$B$32)</f>
        <v>24.1</v>
      </c>
    </row>
    <row r="14" spans="1:27" x14ac:dyDescent="0.2">
      <c r="A14">
        <v>12</v>
      </c>
      <c r="B14">
        <v>15</v>
      </c>
      <c r="C14" t="s">
        <v>5</v>
      </c>
      <c r="D14">
        <v>2</v>
      </c>
      <c r="E14">
        <v>-1</v>
      </c>
      <c r="F14">
        <v>-1</v>
      </c>
      <c r="G14">
        <f t="shared" si="0"/>
        <v>1</v>
      </c>
      <c r="H14">
        <f t="shared" si="1"/>
        <v>29.3</v>
      </c>
      <c r="I14">
        <f>B14-H14</f>
        <v>-14.3</v>
      </c>
      <c r="J14">
        <f t="shared" si="2"/>
        <v>204.49</v>
      </c>
      <c r="L14" s="2">
        <v>15.7</v>
      </c>
      <c r="M14" s="2">
        <v>-13.600000000000001</v>
      </c>
      <c r="N14" s="2">
        <v>184.96000000000004</v>
      </c>
      <c r="O14" s="2"/>
      <c r="P14" s="2">
        <v>-0.69999999999999929</v>
      </c>
      <c r="Q14" s="2">
        <v>0.48999999999999899</v>
      </c>
      <c r="S14">
        <f t="shared" si="3"/>
        <v>18.55</v>
      </c>
      <c r="U14">
        <f t="shared" ref="U14:U22" si="8">AVERAGE($B$13:$B$22,$B$33:$B$42)</f>
        <v>31.65</v>
      </c>
      <c r="W14">
        <f t="shared" ref="W14:W22" si="9">AVERAGE($B$13:$B$22)</f>
        <v>15.7</v>
      </c>
      <c r="Y14">
        <f t="shared" si="6"/>
        <v>13.600000000000001</v>
      </c>
      <c r="AA14">
        <f t="shared" ref="AA14:AA32" si="10">AVERAGE($B$13:$B$32)</f>
        <v>24.1</v>
      </c>
    </row>
    <row r="15" spans="1:27" x14ac:dyDescent="0.2">
      <c r="A15">
        <v>13</v>
      </c>
      <c r="B15">
        <v>16</v>
      </c>
      <c r="C15" t="s">
        <v>5</v>
      </c>
      <c r="D15">
        <v>3</v>
      </c>
      <c r="E15">
        <v>-1</v>
      </c>
      <c r="F15">
        <v>-1</v>
      </c>
      <c r="G15">
        <f t="shared" si="0"/>
        <v>1</v>
      </c>
      <c r="H15">
        <f t="shared" si="1"/>
        <v>29.3</v>
      </c>
      <c r="I15">
        <f>B15-H15</f>
        <v>-13.3</v>
      </c>
      <c r="J15">
        <f t="shared" si="2"/>
        <v>176.89000000000001</v>
      </c>
      <c r="L15" s="2">
        <v>15.7</v>
      </c>
      <c r="M15" s="2">
        <v>-13.600000000000001</v>
      </c>
      <c r="N15" s="2">
        <v>184.96000000000004</v>
      </c>
      <c r="O15" s="2"/>
      <c r="P15" s="2">
        <v>0.30000000000000071</v>
      </c>
      <c r="Q15" s="2">
        <v>9.0000000000000427E-2</v>
      </c>
      <c r="S15">
        <f t="shared" si="3"/>
        <v>18.55</v>
      </c>
      <c r="U15">
        <f t="shared" si="8"/>
        <v>31.65</v>
      </c>
      <c r="W15">
        <f t="shared" si="9"/>
        <v>15.7</v>
      </c>
      <c r="Y15">
        <f t="shared" si="6"/>
        <v>13.600000000000001</v>
      </c>
      <c r="AA15">
        <f t="shared" si="10"/>
        <v>24.1</v>
      </c>
    </row>
    <row r="16" spans="1:27" x14ac:dyDescent="0.2">
      <c r="A16">
        <v>14</v>
      </c>
      <c r="B16">
        <v>12</v>
      </c>
      <c r="C16" t="s">
        <v>5</v>
      </c>
      <c r="D16">
        <v>4</v>
      </c>
      <c r="E16">
        <v>-1</v>
      </c>
      <c r="F16">
        <v>-1</v>
      </c>
      <c r="G16">
        <f t="shared" si="0"/>
        <v>1</v>
      </c>
      <c r="H16">
        <f t="shared" si="1"/>
        <v>29.3</v>
      </c>
      <c r="I16">
        <f>B16-H16</f>
        <v>-17.3</v>
      </c>
      <c r="J16">
        <f t="shared" si="2"/>
        <v>299.29000000000002</v>
      </c>
      <c r="L16" s="2">
        <v>15.7</v>
      </c>
      <c r="M16" s="2">
        <v>-13.600000000000001</v>
      </c>
      <c r="N16" s="2">
        <v>184.96000000000004</v>
      </c>
      <c r="O16" s="2"/>
      <c r="P16" s="2">
        <v>-3.6999999999999993</v>
      </c>
      <c r="Q16" s="2">
        <v>13.689999999999994</v>
      </c>
      <c r="S16">
        <f t="shared" si="3"/>
        <v>18.55</v>
      </c>
      <c r="U16">
        <f t="shared" si="8"/>
        <v>31.65</v>
      </c>
      <c r="W16">
        <f t="shared" si="9"/>
        <v>15.7</v>
      </c>
      <c r="Y16">
        <f t="shared" si="6"/>
        <v>13.600000000000001</v>
      </c>
      <c r="AA16">
        <f t="shared" si="10"/>
        <v>24.1</v>
      </c>
    </row>
    <row r="17" spans="1:27" x14ac:dyDescent="0.2">
      <c r="A17">
        <v>15</v>
      </c>
      <c r="B17">
        <v>8</v>
      </c>
      <c r="C17" t="s">
        <v>5</v>
      </c>
      <c r="D17">
        <v>5</v>
      </c>
      <c r="E17">
        <v>-1</v>
      </c>
      <c r="F17">
        <v>-1</v>
      </c>
      <c r="G17">
        <f t="shared" si="0"/>
        <v>1</v>
      </c>
      <c r="H17">
        <f t="shared" si="1"/>
        <v>29.3</v>
      </c>
      <c r="I17">
        <f>B17-H17</f>
        <v>-21.3</v>
      </c>
      <c r="J17">
        <f t="shared" si="2"/>
        <v>453.69000000000005</v>
      </c>
      <c r="L17" s="2">
        <v>15.7</v>
      </c>
      <c r="M17" s="2">
        <v>-13.600000000000001</v>
      </c>
      <c r="N17" s="2">
        <v>184.96000000000004</v>
      </c>
      <c r="O17" s="2"/>
      <c r="P17" s="2">
        <v>-7.6999999999999993</v>
      </c>
      <c r="Q17" s="2">
        <v>59.289999999999992</v>
      </c>
      <c r="S17">
        <f t="shared" si="3"/>
        <v>18.55</v>
      </c>
      <c r="U17">
        <f t="shared" si="8"/>
        <v>31.65</v>
      </c>
      <c r="W17">
        <f t="shared" si="9"/>
        <v>15.7</v>
      </c>
      <c r="Y17">
        <f t="shared" si="6"/>
        <v>13.600000000000001</v>
      </c>
      <c r="AA17">
        <f t="shared" si="10"/>
        <v>24.1</v>
      </c>
    </row>
    <row r="18" spans="1:27" x14ac:dyDescent="0.2">
      <c r="A18">
        <v>16</v>
      </c>
      <c r="B18">
        <v>9</v>
      </c>
      <c r="C18" t="s">
        <v>5</v>
      </c>
      <c r="D18">
        <v>6</v>
      </c>
      <c r="E18">
        <v>-1</v>
      </c>
      <c r="F18">
        <v>-1</v>
      </c>
      <c r="G18">
        <f t="shared" si="0"/>
        <v>1</v>
      </c>
      <c r="H18">
        <f t="shared" si="1"/>
        <v>29.3</v>
      </c>
      <c r="I18">
        <f>B18-H18</f>
        <v>-20.3</v>
      </c>
      <c r="J18">
        <f t="shared" si="2"/>
        <v>412.09000000000003</v>
      </c>
      <c r="L18" s="2">
        <v>15.7</v>
      </c>
      <c r="M18" s="2">
        <v>-13.600000000000001</v>
      </c>
      <c r="N18" s="2">
        <v>184.96000000000004</v>
      </c>
      <c r="O18" s="2"/>
      <c r="P18" s="2">
        <v>-6.6999999999999993</v>
      </c>
      <c r="Q18" s="2">
        <v>44.889999999999993</v>
      </c>
      <c r="S18">
        <f t="shared" si="3"/>
        <v>18.55</v>
      </c>
      <c r="U18">
        <f t="shared" si="8"/>
        <v>31.65</v>
      </c>
      <c r="W18">
        <f t="shared" si="9"/>
        <v>15.7</v>
      </c>
      <c r="Y18">
        <f t="shared" si="6"/>
        <v>13.600000000000001</v>
      </c>
      <c r="AA18">
        <f t="shared" si="10"/>
        <v>24.1</v>
      </c>
    </row>
    <row r="19" spans="1:27" x14ac:dyDescent="0.2">
      <c r="A19">
        <v>17</v>
      </c>
      <c r="B19">
        <v>11</v>
      </c>
      <c r="C19" t="s">
        <v>5</v>
      </c>
      <c r="D19">
        <v>7</v>
      </c>
      <c r="E19">
        <v>-1</v>
      </c>
      <c r="F19">
        <v>-1</v>
      </c>
      <c r="G19">
        <f t="shared" si="0"/>
        <v>1</v>
      </c>
      <c r="H19">
        <f t="shared" si="1"/>
        <v>29.3</v>
      </c>
      <c r="I19">
        <f>B19-H19</f>
        <v>-18.3</v>
      </c>
      <c r="J19">
        <f t="shared" si="2"/>
        <v>334.89000000000004</v>
      </c>
      <c r="L19" s="2">
        <v>15.7</v>
      </c>
      <c r="M19" s="2">
        <v>-13.600000000000001</v>
      </c>
      <c r="N19" s="2">
        <v>184.96000000000004</v>
      </c>
      <c r="O19" s="2"/>
      <c r="P19" s="2">
        <v>-4.6999999999999993</v>
      </c>
      <c r="Q19" s="2">
        <v>22.089999999999993</v>
      </c>
      <c r="S19">
        <f t="shared" si="3"/>
        <v>18.55</v>
      </c>
      <c r="U19">
        <f t="shared" si="8"/>
        <v>31.65</v>
      </c>
      <c r="W19">
        <f t="shared" si="9"/>
        <v>15.7</v>
      </c>
      <c r="Y19">
        <f t="shared" si="6"/>
        <v>13.600000000000001</v>
      </c>
      <c r="AA19">
        <f t="shared" si="10"/>
        <v>24.1</v>
      </c>
    </row>
    <row r="20" spans="1:27" x14ac:dyDescent="0.2">
      <c r="A20">
        <v>18</v>
      </c>
      <c r="B20">
        <v>25</v>
      </c>
      <c r="C20" t="s">
        <v>5</v>
      </c>
      <c r="D20">
        <v>8</v>
      </c>
      <c r="E20">
        <v>-1</v>
      </c>
      <c r="F20">
        <v>-1</v>
      </c>
      <c r="G20">
        <f t="shared" si="0"/>
        <v>1</v>
      </c>
      <c r="H20">
        <f t="shared" si="1"/>
        <v>29.3</v>
      </c>
      <c r="I20">
        <f>B20-H20</f>
        <v>-4.3000000000000007</v>
      </c>
      <c r="J20">
        <f t="shared" si="2"/>
        <v>18.490000000000006</v>
      </c>
      <c r="L20" s="2">
        <v>15.7</v>
      </c>
      <c r="M20" s="2">
        <v>-13.600000000000001</v>
      </c>
      <c r="N20" s="2">
        <v>184.96000000000004</v>
      </c>
      <c r="O20" s="2"/>
      <c r="P20" s="2">
        <v>9.3000000000000007</v>
      </c>
      <c r="Q20" s="2">
        <v>86.490000000000009</v>
      </c>
      <c r="S20">
        <f t="shared" si="3"/>
        <v>18.55</v>
      </c>
      <c r="U20">
        <f t="shared" si="8"/>
        <v>31.65</v>
      </c>
      <c r="W20">
        <f t="shared" si="9"/>
        <v>15.7</v>
      </c>
      <c r="Y20">
        <f t="shared" si="6"/>
        <v>13.600000000000001</v>
      </c>
      <c r="AA20">
        <f t="shared" si="10"/>
        <v>24.1</v>
      </c>
    </row>
    <row r="21" spans="1:27" x14ac:dyDescent="0.2">
      <c r="A21">
        <v>19</v>
      </c>
      <c r="B21">
        <v>22</v>
      </c>
      <c r="C21" t="s">
        <v>5</v>
      </c>
      <c r="D21">
        <v>9</v>
      </c>
      <c r="E21">
        <v>-1</v>
      </c>
      <c r="F21">
        <v>-1</v>
      </c>
      <c r="G21">
        <f t="shared" si="0"/>
        <v>1</v>
      </c>
      <c r="H21">
        <f t="shared" si="1"/>
        <v>29.3</v>
      </c>
      <c r="I21">
        <f>B21-H21</f>
        <v>-7.3000000000000007</v>
      </c>
      <c r="J21">
        <f t="shared" si="2"/>
        <v>53.290000000000013</v>
      </c>
      <c r="L21" s="2">
        <v>15.7</v>
      </c>
      <c r="M21" s="2">
        <v>-13.600000000000001</v>
      </c>
      <c r="N21" s="2">
        <v>184.96000000000004</v>
      </c>
      <c r="O21" s="2"/>
      <c r="P21" s="2">
        <v>6.3000000000000007</v>
      </c>
      <c r="Q21" s="2">
        <v>39.690000000000012</v>
      </c>
      <c r="S21">
        <f t="shared" si="3"/>
        <v>18.55</v>
      </c>
      <c r="U21">
        <f t="shared" si="8"/>
        <v>31.65</v>
      </c>
      <c r="W21">
        <f t="shared" si="9"/>
        <v>15.7</v>
      </c>
      <c r="Y21">
        <f t="shared" si="6"/>
        <v>13.600000000000001</v>
      </c>
      <c r="AA21">
        <f t="shared" si="10"/>
        <v>24.1</v>
      </c>
    </row>
    <row r="22" spans="1:27" x14ac:dyDescent="0.2">
      <c r="A22">
        <v>20</v>
      </c>
      <c r="B22">
        <v>17</v>
      </c>
      <c r="C22" t="s">
        <v>5</v>
      </c>
      <c r="D22">
        <v>10</v>
      </c>
      <c r="E22">
        <v>-1</v>
      </c>
      <c r="F22">
        <v>-1</v>
      </c>
      <c r="G22">
        <f t="shared" si="0"/>
        <v>1</v>
      </c>
      <c r="H22">
        <f t="shared" si="1"/>
        <v>29.3</v>
      </c>
      <c r="I22">
        <f>B22-H22</f>
        <v>-12.3</v>
      </c>
      <c r="J22">
        <f t="shared" si="2"/>
        <v>151.29000000000002</v>
      </c>
      <c r="L22" s="2">
        <v>15.7</v>
      </c>
      <c r="M22" s="2">
        <v>-13.600000000000001</v>
      </c>
      <c r="N22" s="2">
        <v>184.96000000000004</v>
      </c>
      <c r="O22" s="2"/>
      <c r="P22" s="2">
        <v>1.3000000000000007</v>
      </c>
      <c r="Q22" s="2">
        <v>1.6900000000000019</v>
      </c>
      <c r="S22">
        <f t="shared" si="3"/>
        <v>18.55</v>
      </c>
      <c r="U22">
        <f t="shared" si="8"/>
        <v>31.65</v>
      </c>
      <c r="W22">
        <f t="shared" si="9"/>
        <v>15.7</v>
      </c>
      <c r="Y22">
        <f t="shared" si="6"/>
        <v>13.600000000000001</v>
      </c>
      <c r="AA22">
        <f t="shared" si="10"/>
        <v>24.1</v>
      </c>
    </row>
    <row r="23" spans="1:27" x14ac:dyDescent="0.2">
      <c r="A23">
        <v>21</v>
      </c>
      <c r="B23">
        <v>31</v>
      </c>
      <c r="C23" t="s">
        <v>6</v>
      </c>
      <c r="D23">
        <v>1</v>
      </c>
      <c r="E23">
        <v>1</v>
      </c>
      <c r="F23">
        <v>1</v>
      </c>
      <c r="G23">
        <f t="shared" si="0"/>
        <v>1</v>
      </c>
      <c r="H23">
        <f t="shared" si="1"/>
        <v>29.3</v>
      </c>
      <c r="I23">
        <f>B23-H23</f>
        <v>1.6999999999999993</v>
      </c>
      <c r="J23">
        <f t="shared" si="2"/>
        <v>2.8899999999999975</v>
      </c>
      <c r="L23" s="2">
        <v>32.5</v>
      </c>
      <c r="M23" s="2">
        <v>3.1999999999999993</v>
      </c>
      <c r="N23" s="2">
        <v>10.239999999999995</v>
      </c>
      <c r="O23" s="2"/>
      <c r="P23" s="2">
        <v>-1.5</v>
      </c>
      <c r="Q23" s="2">
        <v>2.25</v>
      </c>
      <c r="S23">
        <f t="shared" ref="S22:S42" si="11">AVERAGE($B$23:$B$42)</f>
        <v>40.049999999999997</v>
      </c>
      <c r="U23">
        <f>AVERAGE($B$3:$B$12,$B$23:$B$32)</f>
        <v>26.95</v>
      </c>
      <c r="W23">
        <f>AVERAGE($B$23:$B$32)</f>
        <v>32.5</v>
      </c>
      <c r="Y23">
        <f t="shared" si="6"/>
        <v>-3.1999999999999993</v>
      </c>
      <c r="AA23">
        <f t="shared" si="10"/>
        <v>24.1</v>
      </c>
    </row>
    <row r="24" spans="1:27" x14ac:dyDescent="0.2">
      <c r="A24">
        <v>22</v>
      </c>
      <c r="B24">
        <v>28</v>
      </c>
      <c r="C24" t="s">
        <v>6</v>
      </c>
      <c r="D24">
        <v>2</v>
      </c>
      <c r="E24">
        <v>1</v>
      </c>
      <c r="F24">
        <v>1</v>
      </c>
      <c r="G24">
        <f t="shared" si="0"/>
        <v>1</v>
      </c>
      <c r="H24">
        <f t="shared" si="1"/>
        <v>29.3</v>
      </c>
      <c r="I24">
        <f>B24-H24</f>
        <v>-1.3000000000000007</v>
      </c>
      <c r="J24">
        <f t="shared" si="2"/>
        <v>1.6900000000000019</v>
      </c>
      <c r="L24" s="2">
        <v>32.5</v>
      </c>
      <c r="M24" s="2">
        <v>3.1999999999999993</v>
      </c>
      <c r="N24" s="2">
        <v>10.239999999999995</v>
      </c>
      <c r="O24" s="2"/>
      <c r="P24" s="2">
        <v>-4.5</v>
      </c>
      <c r="Q24" s="2">
        <v>20.25</v>
      </c>
      <c r="S24">
        <f t="shared" si="11"/>
        <v>40.049999999999997</v>
      </c>
      <c r="U24">
        <f t="shared" ref="U24:U32" si="12">AVERAGE($B$3:$B$12,$B$23:$B$32)</f>
        <v>26.95</v>
      </c>
      <c r="W24">
        <f t="shared" ref="W24:W32" si="13">AVERAGE($B$23:$B$32)</f>
        <v>32.5</v>
      </c>
      <c r="Y24">
        <f t="shared" si="6"/>
        <v>-3.1999999999999993</v>
      </c>
      <c r="AA24">
        <f t="shared" si="10"/>
        <v>24.1</v>
      </c>
    </row>
    <row r="25" spans="1:27" x14ac:dyDescent="0.2">
      <c r="A25">
        <v>23</v>
      </c>
      <c r="B25">
        <v>36</v>
      </c>
      <c r="C25" t="s">
        <v>6</v>
      </c>
      <c r="D25">
        <v>3</v>
      </c>
      <c r="E25">
        <v>1</v>
      </c>
      <c r="F25">
        <v>1</v>
      </c>
      <c r="G25">
        <f t="shared" si="0"/>
        <v>1</v>
      </c>
      <c r="H25">
        <f t="shared" si="1"/>
        <v>29.3</v>
      </c>
      <c r="I25">
        <f>B25-H25</f>
        <v>6.6999999999999993</v>
      </c>
      <c r="J25">
        <f t="shared" si="2"/>
        <v>44.889999999999993</v>
      </c>
      <c r="L25" s="2">
        <v>32.5</v>
      </c>
      <c r="M25" s="2">
        <v>3.1999999999999993</v>
      </c>
      <c r="N25" s="2">
        <v>10.239999999999995</v>
      </c>
      <c r="O25" s="2"/>
      <c r="P25" s="2">
        <v>3.5</v>
      </c>
      <c r="Q25" s="2">
        <v>12.25</v>
      </c>
      <c r="S25">
        <f t="shared" si="11"/>
        <v>40.049999999999997</v>
      </c>
      <c r="U25">
        <f t="shared" si="12"/>
        <v>26.95</v>
      </c>
      <c r="W25">
        <f t="shared" si="13"/>
        <v>32.5</v>
      </c>
      <c r="Y25">
        <f t="shared" si="6"/>
        <v>-3.1999999999999993</v>
      </c>
      <c r="AA25">
        <f t="shared" si="10"/>
        <v>24.1</v>
      </c>
    </row>
    <row r="26" spans="1:27" x14ac:dyDescent="0.2">
      <c r="A26">
        <v>24</v>
      </c>
      <c r="B26">
        <v>37</v>
      </c>
      <c r="C26" t="s">
        <v>6</v>
      </c>
      <c r="D26">
        <v>4</v>
      </c>
      <c r="E26">
        <v>1</v>
      </c>
      <c r="F26">
        <v>1</v>
      </c>
      <c r="G26">
        <f t="shared" si="0"/>
        <v>1</v>
      </c>
      <c r="H26">
        <f t="shared" si="1"/>
        <v>29.3</v>
      </c>
      <c r="I26">
        <f>B26-H26</f>
        <v>7.6999999999999993</v>
      </c>
      <c r="J26">
        <f t="shared" si="2"/>
        <v>59.289999999999992</v>
      </c>
      <c r="L26" s="2">
        <v>32.5</v>
      </c>
      <c r="M26" s="2">
        <v>3.1999999999999993</v>
      </c>
      <c r="N26" s="2">
        <v>10.239999999999995</v>
      </c>
      <c r="O26" s="2"/>
      <c r="P26" s="2">
        <v>4.5</v>
      </c>
      <c r="Q26" s="2">
        <v>20.25</v>
      </c>
      <c r="S26">
        <f t="shared" si="11"/>
        <v>40.049999999999997</v>
      </c>
      <c r="U26">
        <f t="shared" si="12"/>
        <v>26.95</v>
      </c>
      <c r="W26">
        <f t="shared" si="13"/>
        <v>32.5</v>
      </c>
      <c r="Y26">
        <f t="shared" si="6"/>
        <v>-3.1999999999999993</v>
      </c>
      <c r="AA26">
        <f t="shared" si="10"/>
        <v>24.1</v>
      </c>
    </row>
    <row r="27" spans="1:27" x14ac:dyDescent="0.2">
      <c r="A27">
        <v>25</v>
      </c>
      <c r="B27">
        <v>35</v>
      </c>
      <c r="C27" t="s">
        <v>6</v>
      </c>
      <c r="D27">
        <v>5</v>
      </c>
      <c r="E27">
        <v>1</v>
      </c>
      <c r="F27">
        <v>1</v>
      </c>
      <c r="G27">
        <f t="shared" si="0"/>
        <v>1</v>
      </c>
      <c r="H27">
        <f t="shared" si="1"/>
        <v>29.3</v>
      </c>
      <c r="I27">
        <f>B27-H27</f>
        <v>5.6999999999999993</v>
      </c>
      <c r="J27">
        <f t="shared" si="2"/>
        <v>32.489999999999995</v>
      </c>
      <c r="L27" s="2">
        <v>32.5</v>
      </c>
      <c r="M27" s="2">
        <v>3.1999999999999993</v>
      </c>
      <c r="N27" s="2">
        <v>10.239999999999995</v>
      </c>
      <c r="O27" s="2"/>
      <c r="P27" s="2">
        <v>2.5</v>
      </c>
      <c r="Q27" s="2">
        <v>6.25</v>
      </c>
      <c r="S27">
        <f t="shared" si="11"/>
        <v>40.049999999999997</v>
      </c>
      <c r="U27">
        <f t="shared" si="12"/>
        <v>26.95</v>
      </c>
      <c r="W27">
        <f t="shared" si="13"/>
        <v>32.5</v>
      </c>
      <c r="Y27">
        <f t="shared" si="6"/>
        <v>-3.1999999999999993</v>
      </c>
      <c r="AA27">
        <f t="shared" si="10"/>
        <v>24.1</v>
      </c>
    </row>
    <row r="28" spans="1:27" x14ac:dyDescent="0.2">
      <c r="A28">
        <v>26</v>
      </c>
      <c r="B28">
        <v>29</v>
      </c>
      <c r="C28" t="s">
        <v>6</v>
      </c>
      <c r="D28">
        <v>6</v>
      </c>
      <c r="E28">
        <v>1</v>
      </c>
      <c r="F28">
        <v>1</v>
      </c>
      <c r="G28">
        <f t="shared" si="0"/>
        <v>1</v>
      </c>
      <c r="H28">
        <f t="shared" si="1"/>
        <v>29.3</v>
      </c>
      <c r="I28">
        <f>B28-H28</f>
        <v>-0.30000000000000071</v>
      </c>
      <c r="J28">
        <f t="shared" si="2"/>
        <v>9.0000000000000427E-2</v>
      </c>
      <c r="L28" s="2">
        <v>32.5</v>
      </c>
      <c r="M28" s="2">
        <v>3.1999999999999993</v>
      </c>
      <c r="N28" s="2">
        <v>10.239999999999995</v>
      </c>
      <c r="O28" s="2"/>
      <c r="P28" s="2">
        <v>-3.5</v>
      </c>
      <c r="Q28" s="2">
        <v>12.25</v>
      </c>
      <c r="S28">
        <f t="shared" si="11"/>
        <v>40.049999999999997</v>
      </c>
      <c r="U28">
        <f t="shared" si="12"/>
        <v>26.95</v>
      </c>
      <c r="W28">
        <f t="shared" si="13"/>
        <v>32.5</v>
      </c>
      <c r="Y28">
        <f t="shared" si="6"/>
        <v>-3.1999999999999993</v>
      </c>
      <c r="AA28">
        <f t="shared" si="10"/>
        <v>24.1</v>
      </c>
    </row>
    <row r="29" spans="1:27" x14ac:dyDescent="0.2">
      <c r="A29">
        <v>27</v>
      </c>
      <c r="B29">
        <v>32</v>
      </c>
      <c r="C29" t="s">
        <v>6</v>
      </c>
      <c r="D29">
        <v>7</v>
      </c>
      <c r="E29">
        <v>1</v>
      </c>
      <c r="F29">
        <v>1</v>
      </c>
      <c r="G29">
        <f t="shared" si="0"/>
        <v>1</v>
      </c>
      <c r="H29">
        <f t="shared" si="1"/>
        <v>29.3</v>
      </c>
      <c r="I29">
        <f>B29-H29</f>
        <v>2.6999999999999993</v>
      </c>
      <c r="J29">
        <f t="shared" si="2"/>
        <v>7.2899999999999965</v>
      </c>
      <c r="L29" s="2">
        <v>32.5</v>
      </c>
      <c r="M29" s="2">
        <v>3.1999999999999993</v>
      </c>
      <c r="N29" s="2">
        <v>10.239999999999995</v>
      </c>
      <c r="O29" s="2"/>
      <c r="P29" s="2">
        <v>-0.5</v>
      </c>
      <c r="Q29" s="2">
        <v>0.25</v>
      </c>
      <c r="S29">
        <f t="shared" si="11"/>
        <v>40.049999999999997</v>
      </c>
      <c r="U29">
        <f t="shared" si="12"/>
        <v>26.95</v>
      </c>
      <c r="W29">
        <f t="shared" si="13"/>
        <v>32.5</v>
      </c>
      <c r="Y29">
        <f t="shared" si="6"/>
        <v>-3.1999999999999993</v>
      </c>
      <c r="AA29">
        <f t="shared" si="10"/>
        <v>24.1</v>
      </c>
    </row>
    <row r="30" spans="1:27" x14ac:dyDescent="0.2">
      <c r="A30">
        <v>28</v>
      </c>
      <c r="B30">
        <v>30</v>
      </c>
      <c r="C30" t="s">
        <v>6</v>
      </c>
      <c r="D30">
        <v>8</v>
      </c>
      <c r="E30">
        <v>1</v>
      </c>
      <c r="F30">
        <v>1</v>
      </c>
      <c r="G30">
        <f t="shared" si="0"/>
        <v>1</v>
      </c>
      <c r="H30">
        <f t="shared" si="1"/>
        <v>29.3</v>
      </c>
      <c r="I30">
        <f>B30-H30</f>
        <v>0.69999999999999929</v>
      </c>
      <c r="J30">
        <f t="shared" si="2"/>
        <v>0.48999999999999899</v>
      </c>
      <c r="L30" s="2">
        <v>32.5</v>
      </c>
      <c r="M30" s="2">
        <v>3.1999999999999993</v>
      </c>
      <c r="N30" s="2">
        <v>10.239999999999995</v>
      </c>
      <c r="O30" s="2"/>
      <c r="P30" s="2">
        <v>-2.5</v>
      </c>
      <c r="Q30" s="2">
        <v>6.25</v>
      </c>
      <c r="S30">
        <f t="shared" si="11"/>
        <v>40.049999999999997</v>
      </c>
      <c r="U30">
        <f t="shared" si="12"/>
        <v>26.95</v>
      </c>
      <c r="W30">
        <f t="shared" si="13"/>
        <v>32.5</v>
      </c>
      <c r="Y30">
        <f t="shared" si="6"/>
        <v>-3.1999999999999993</v>
      </c>
      <c r="AA30">
        <f t="shared" si="10"/>
        <v>24.1</v>
      </c>
    </row>
    <row r="31" spans="1:27" x14ac:dyDescent="0.2">
      <c r="A31">
        <v>29</v>
      </c>
      <c r="B31">
        <v>33</v>
      </c>
      <c r="C31" t="s">
        <v>6</v>
      </c>
      <c r="D31">
        <v>9</v>
      </c>
      <c r="E31">
        <v>1</v>
      </c>
      <c r="F31">
        <v>1</v>
      </c>
      <c r="G31">
        <f t="shared" si="0"/>
        <v>1</v>
      </c>
      <c r="H31">
        <f t="shared" si="1"/>
        <v>29.3</v>
      </c>
      <c r="I31">
        <f>B31-H31</f>
        <v>3.6999999999999993</v>
      </c>
      <c r="J31">
        <f t="shared" si="2"/>
        <v>13.689999999999994</v>
      </c>
      <c r="L31" s="2">
        <v>32.5</v>
      </c>
      <c r="M31" s="2">
        <v>3.1999999999999993</v>
      </c>
      <c r="N31" s="2">
        <v>10.239999999999995</v>
      </c>
      <c r="O31" s="2"/>
      <c r="P31" s="2">
        <v>0.5</v>
      </c>
      <c r="Q31" s="2">
        <v>0.25</v>
      </c>
      <c r="S31">
        <f t="shared" si="11"/>
        <v>40.049999999999997</v>
      </c>
      <c r="U31">
        <f t="shared" si="12"/>
        <v>26.95</v>
      </c>
      <c r="W31">
        <f t="shared" si="13"/>
        <v>32.5</v>
      </c>
      <c r="Y31">
        <f t="shared" si="6"/>
        <v>-3.1999999999999993</v>
      </c>
      <c r="AA31">
        <f t="shared" si="10"/>
        <v>24.1</v>
      </c>
    </row>
    <row r="32" spans="1:27" x14ac:dyDescent="0.2">
      <c r="A32">
        <v>30</v>
      </c>
      <c r="B32">
        <v>34</v>
      </c>
      <c r="C32" t="s">
        <v>6</v>
      </c>
      <c r="D32">
        <v>10</v>
      </c>
      <c r="E32">
        <v>1</v>
      </c>
      <c r="F32">
        <v>1</v>
      </c>
      <c r="G32">
        <f t="shared" si="0"/>
        <v>1</v>
      </c>
      <c r="H32">
        <f t="shared" si="1"/>
        <v>29.3</v>
      </c>
      <c r="I32">
        <f>B32-H32</f>
        <v>4.6999999999999993</v>
      </c>
      <c r="J32">
        <f t="shared" si="2"/>
        <v>22.089999999999993</v>
      </c>
      <c r="L32" s="2">
        <v>32.5</v>
      </c>
      <c r="M32" s="2">
        <v>3.1999999999999993</v>
      </c>
      <c r="N32" s="2">
        <v>10.239999999999995</v>
      </c>
      <c r="O32" s="2"/>
      <c r="P32" s="2">
        <v>1.5</v>
      </c>
      <c r="Q32" s="2">
        <v>2.25</v>
      </c>
      <c r="S32">
        <f t="shared" si="11"/>
        <v>40.049999999999997</v>
      </c>
      <c r="U32">
        <f t="shared" si="12"/>
        <v>26.95</v>
      </c>
      <c r="W32">
        <f t="shared" si="13"/>
        <v>32.5</v>
      </c>
      <c r="Y32">
        <f t="shared" si="6"/>
        <v>-3.1999999999999993</v>
      </c>
      <c r="AA32">
        <f t="shared" si="10"/>
        <v>24.1</v>
      </c>
    </row>
    <row r="33" spans="1:27" x14ac:dyDescent="0.2">
      <c r="A33">
        <v>31</v>
      </c>
      <c r="B33">
        <v>49</v>
      </c>
      <c r="C33" t="s">
        <v>7</v>
      </c>
      <c r="D33">
        <v>1</v>
      </c>
      <c r="E33">
        <v>1</v>
      </c>
      <c r="F33">
        <v>-1</v>
      </c>
      <c r="G33">
        <f t="shared" si="0"/>
        <v>-1</v>
      </c>
      <c r="H33">
        <f t="shared" si="1"/>
        <v>29.3</v>
      </c>
      <c r="I33">
        <f>B33-H33</f>
        <v>19.7</v>
      </c>
      <c r="J33">
        <f t="shared" si="2"/>
        <v>388.09</v>
      </c>
      <c r="L33" s="2">
        <v>47.6</v>
      </c>
      <c r="M33" s="2">
        <v>18.3</v>
      </c>
      <c r="N33" s="2">
        <v>334.89000000000004</v>
      </c>
      <c r="O33" s="2"/>
      <c r="P33" s="2">
        <v>1.3999999999999986</v>
      </c>
      <c r="Q33" s="2">
        <v>1.959999999999996</v>
      </c>
      <c r="S33">
        <f t="shared" si="11"/>
        <v>40.049999999999997</v>
      </c>
      <c r="U33">
        <f>AVERAGE($B$13:$B$22,$B$33:$B$42)</f>
        <v>31.65</v>
      </c>
      <c r="W33">
        <f>AVERAGE($B$33:$B$42)</f>
        <v>47.6</v>
      </c>
      <c r="Y33">
        <f t="shared" si="6"/>
        <v>-18.3</v>
      </c>
      <c r="AA33">
        <f t="shared" ref="AA33:AA41" si="14">AVERAGE($B$3:$B$12,$B$33:$B$42)</f>
        <v>34.5</v>
      </c>
    </row>
    <row r="34" spans="1:27" x14ac:dyDescent="0.2">
      <c r="A34">
        <v>32</v>
      </c>
      <c r="B34">
        <v>54</v>
      </c>
      <c r="C34" t="s">
        <v>7</v>
      </c>
      <c r="D34">
        <v>2</v>
      </c>
      <c r="E34">
        <v>1</v>
      </c>
      <c r="F34">
        <v>-1</v>
      </c>
      <c r="G34">
        <f t="shared" si="0"/>
        <v>-1</v>
      </c>
      <c r="H34">
        <f t="shared" si="1"/>
        <v>29.3</v>
      </c>
      <c r="I34">
        <f>B34-H34</f>
        <v>24.7</v>
      </c>
      <c r="J34">
        <f t="shared" si="2"/>
        <v>610.08999999999992</v>
      </c>
      <c r="L34" s="2">
        <v>47.6</v>
      </c>
      <c r="M34" s="2">
        <v>18.3</v>
      </c>
      <c r="N34" s="2">
        <v>334.89000000000004</v>
      </c>
      <c r="O34" s="2"/>
      <c r="P34" s="2">
        <v>6.3999999999999986</v>
      </c>
      <c r="Q34" s="2">
        <v>40.95999999999998</v>
      </c>
      <c r="S34">
        <f t="shared" si="11"/>
        <v>40.049999999999997</v>
      </c>
      <c r="U34">
        <f t="shared" ref="U34:U42" si="15">AVERAGE($B$13:$B$22,$B$33:$B$42)</f>
        <v>31.65</v>
      </c>
      <c r="W34">
        <f t="shared" ref="W34:W42" si="16">AVERAGE($B$33:$B$42)</f>
        <v>47.6</v>
      </c>
      <c r="Y34">
        <f t="shared" si="6"/>
        <v>-18.3</v>
      </c>
      <c r="AA34">
        <f t="shared" si="14"/>
        <v>34.5</v>
      </c>
    </row>
    <row r="35" spans="1:27" x14ac:dyDescent="0.2">
      <c r="A35">
        <v>33</v>
      </c>
      <c r="B35">
        <v>55</v>
      </c>
      <c r="C35" t="s">
        <v>7</v>
      </c>
      <c r="D35">
        <v>3</v>
      </c>
      <c r="E35">
        <v>1</v>
      </c>
      <c r="F35">
        <v>-1</v>
      </c>
      <c r="G35">
        <f t="shared" si="0"/>
        <v>-1</v>
      </c>
      <c r="H35">
        <f t="shared" si="1"/>
        <v>29.3</v>
      </c>
      <c r="I35">
        <f>B35-H35</f>
        <v>25.7</v>
      </c>
      <c r="J35">
        <f t="shared" si="2"/>
        <v>660.49</v>
      </c>
      <c r="L35" s="2">
        <v>47.6</v>
      </c>
      <c r="M35" s="2">
        <v>18.3</v>
      </c>
      <c r="N35" s="2">
        <v>334.89000000000004</v>
      </c>
      <c r="O35" s="2"/>
      <c r="P35" s="2">
        <v>7.3999999999999986</v>
      </c>
      <c r="Q35" s="2">
        <v>54.759999999999977</v>
      </c>
      <c r="S35">
        <f t="shared" si="11"/>
        <v>40.049999999999997</v>
      </c>
      <c r="U35">
        <f t="shared" si="15"/>
        <v>31.65</v>
      </c>
      <c r="W35">
        <f t="shared" si="16"/>
        <v>47.6</v>
      </c>
      <c r="Y35">
        <f t="shared" si="6"/>
        <v>-18.3</v>
      </c>
      <c r="AA35">
        <f t="shared" si="14"/>
        <v>34.5</v>
      </c>
    </row>
    <row r="36" spans="1:27" x14ac:dyDescent="0.2">
      <c r="A36">
        <v>34</v>
      </c>
      <c r="B36">
        <v>49</v>
      </c>
      <c r="C36" t="s">
        <v>7</v>
      </c>
      <c r="D36">
        <v>4</v>
      </c>
      <c r="E36">
        <v>1</v>
      </c>
      <c r="F36">
        <v>-1</v>
      </c>
      <c r="G36">
        <f t="shared" si="0"/>
        <v>-1</v>
      </c>
      <c r="H36">
        <f t="shared" si="1"/>
        <v>29.3</v>
      </c>
      <c r="I36">
        <f>B36-H36</f>
        <v>19.7</v>
      </c>
      <c r="J36">
        <f t="shared" si="2"/>
        <v>388.09</v>
      </c>
      <c r="L36" s="2">
        <v>47.6</v>
      </c>
      <c r="M36" s="2">
        <v>18.3</v>
      </c>
      <c r="N36" s="2">
        <v>334.89000000000004</v>
      </c>
      <c r="O36" s="2"/>
      <c r="P36" s="2">
        <v>1.3999999999999986</v>
      </c>
      <c r="Q36" s="2">
        <v>1.959999999999996</v>
      </c>
      <c r="S36">
        <f t="shared" si="11"/>
        <v>40.049999999999997</v>
      </c>
      <c r="U36">
        <f t="shared" si="15"/>
        <v>31.65</v>
      </c>
      <c r="W36">
        <f t="shared" si="16"/>
        <v>47.6</v>
      </c>
      <c r="Y36">
        <f t="shared" si="6"/>
        <v>-18.3</v>
      </c>
      <c r="AA36">
        <f t="shared" si="14"/>
        <v>34.5</v>
      </c>
    </row>
    <row r="37" spans="1:27" x14ac:dyDescent="0.2">
      <c r="A37">
        <v>35</v>
      </c>
      <c r="B37">
        <v>51</v>
      </c>
      <c r="C37" t="s">
        <v>7</v>
      </c>
      <c r="D37">
        <v>5</v>
      </c>
      <c r="E37">
        <v>1</v>
      </c>
      <c r="F37">
        <v>-1</v>
      </c>
      <c r="G37">
        <f t="shared" si="0"/>
        <v>-1</v>
      </c>
      <c r="H37">
        <f t="shared" si="1"/>
        <v>29.3</v>
      </c>
      <c r="I37">
        <f>B37-H37</f>
        <v>21.7</v>
      </c>
      <c r="J37">
        <f t="shared" si="2"/>
        <v>470.89</v>
      </c>
      <c r="L37" s="2">
        <v>47.6</v>
      </c>
      <c r="M37" s="2">
        <v>18.3</v>
      </c>
      <c r="N37" s="2">
        <v>334.89000000000004</v>
      </c>
      <c r="O37" s="2"/>
      <c r="P37" s="2">
        <v>3.3999999999999986</v>
      </c>
      <c r="Q37" s="2">
        <v>11.55999999999999</v>
      </c>
      <c r="S37">
        <f t="shared" si="11"/>
        <v>40.049999999999997</v>
      </c>
      <c r="U37">
        <f t="shared" si="15"/>
        <v>31.65</v>
      </c>
      <c r="W37">
        <f t="shared" si="16"/>
        <v>47.6</v>
      </c>
      <c r="Y37">
        <f t="shared" si="6"/>
        <v>-18.3</v>
      </c>
      <c r="AA37">
        <f t="shared" si="14"/>
        <v>34.5</v>
      </c>
    </row>
    <row r="38" spans="1:27" x14ac:dyDescent="0.2">
      <c r="A38">
        <v>36</v>
      </c>
      <c r="B38">
        <v>48</v>
      </c>
      <c r="C38" t="s">
        <v>7</v>
      </c>
      <c r="D38">
        <v>6</v>
      </c>
      <c r="E38">
        <v>1</v>
      </c>
      <c r="F38">
        <v>-1</v>
      </c>
      <c r="G38">
        <f t="shared" si="0"/>
        <v>-1</v>
      </c>
      <c r="H38">
        <f t="shared" si="1"/>
        <v>29.3</v>
      </c>
      <c r="I38">
        <f>B38-H38</f>
        <v>18.7</v>
      </c>
      <c r="J38">
        <f t="shared" si="2"/>
        <v>349.69</v>
      </c>
      <c r="L38" s="2">
        <v>47.6</v>
      </c>
      <c r="M38" s="2">
        <v>18.3</v>
      </c>
      <c r="N38" s="2">
        <v>334.89000000000004</v>
      </c>
      <c r="O38" s="2"/>
      <c r="P38" s="2">
        <v>0.39999999999999858</v>
      </c>
      <c r="Q38" s="2">
        <v>0.15999999999999887</v>
      </c>
      <c r="S38">
        <f t="shared" si="11"/>
        <v>40.049999999999997</v>
      </c>
      <c r="U38">
        <f t="shared" si="15"/>
        <v>31.65</v>
      </c>
      <c r="W38">
        <f t="shared" si="16"/>
        <v>47.6</v>
      </c>
      <c r="Y38">
        <f t="shared" si="6"/>
        <v>-18.3</v>
      </c>
      <c r="AA38">
        <f t="shared" si="14"/>
        <v>34.5</v>
      </c>
    </row>
    <row r="39" spans="1:27" x14ac:dyDescent="0.2">
      <c r="A39">
        <v>37</v>
      </c>
      <c r="B39">
        <v>44</v>
      </c>
      <c r="C39" t="s">
        <v>7</v>
      </c>
      <c r="D39">
        <v>7</v>
      </c>
      <c r="E39">
        <v>1</v>
      </c>
      <c r="F39">
        <v>-1</v>
      </c>
      <c r="G39">
        <f t="shared" si="0"/>
        <v>-1</v>
      </c>
      <c r="H39">
        <f t="shared" si="1"/>
        <v>29.3</v>
      </c>
      <c r="I39">
        <f>B39-H39</f>
        <v>14.7</v>
      </c>
      <c r="J39">
        <f t="shared" si="2"/>
        <v>216.08999999999997</v>
      </c>
      <c r="L39" s="2">
        <v>47.6</v>
      </c>
      <c r="M39" s="2">
        <v>18.3</v>
      </c>
      <c r="N39" s="2">
        <v>334.89000000000004</v>
      </c>
      <c r="O39" s="2"/>
      <c r="P39" s="2">
        <v>-3.6000000000000014</v>
      </c>
      <c r="Q39" s="2">
        <v>12.96000000000001</v>
      </c>
      <c r="S39">
        <f t="shared" si="11"/>
        <v>40.049999999999997</v>
      </c>
      <c r="U39">
        <f t="shared" si="15"/>
        <v>31.65</v>
      </c>
      <c r="W39">
        <f t="shared" si="16"/>
        <v>47.6</v>
      </c>
      <c r="Y39">
        <f t="shared" si="6"/>
        <v>-18.3</v>
      </c>
      <c r="AA39">
        <f t="shared" si="14"/>
        <v>34.5</v>
      </c>
    </row>
    <row r="40" spans="1:27" x14ac:dyDescent="0.2">
      <c r="A40">
        <v>38</v>
      </c>
      <c r="B40">
        <v>45</v>
      </c>
      <c r="C40" t="s">
        <v>7</v>
      </c>
      <c r="D40">
        <v>8</v>
      </c>
      <c r="E40">
        <v>1</v>
      </c>
      <c r="F40">
        <v>-1</v>
      </c>
      <c r="G40">
        <f t="shared" si="0"/>
        <v>-1</v>
      </c>
      <c r="H40">
        <f t="shared" si="1"/>
        <v>29.3</v>
      </c>
      <c r="I40">
        <f>B40-H40</f>
        <v>15.7</v>
      </c>
      <c r="J40">
        <f t="shared" si="2"/>
        <v>246.48999999999998</v>
      </c>
      <c r="L40" s="2">
        <v>47.6</v>
      </c>
      <c r="M40" s="2">
        <v>18.3</v>
      </c>
      <c r="N40" s="2">
        <v>334.89000000000004</v>
      </c>
      <c r="O40" s="2"/>
      <c r="P40" s="2">
        <v>-2.6000000000000014</v>
      </c>
      <c r="Q40" s="2">
        <v>6.7600000000000078</v>
      </c>
      <c r="S40">
        <f t="shared" si="11"/>
        <v>40.049999999999997</v>
      </c>
      <c r="U40">
        <f t="shared" si="15"/>
        <v>31.65</v>
      </c>
      <c r="W40">
        <f t="shared" si="16"/>
        <v>47.6</v>
      </c>
      <c r="Y40">
        <f t="shared" si="6"/>
        <v>-18.3</v>
      </c>
      <c r="AA40">
        <f t="shared" si="14"/>
        <v>34.5</v>
      </c>
    </row>
    <row r="41" spans="1:27" x14ac:dyDescent="0.2">
      <c r="A41">
        <v>39</v>
      </c>
      <c r="B41">
        <v>39</v>
      </c>
      <c r="C41" t="s">
        <v>7</v>
      </c>
      <c r="D41">
        <v>9</v>
      </c>
      <c r="E41">
        <v>1</v>
      </c>
      <c r="F41">
        <v>-1</v>
      </c>
      <c r="G41">
        <f t="shared" si="0"/>
        <v>-1</v>
      </c>
      <c r="H41">
        <f t="shared" si="1"/>
        <v>29.3</v>
      </c>
      <c r="I41">
        <f>B41-H41</f>
        <v>9.6999999999999993</v>
      </c>
      <c r="J41">
        <f t="shared" si="2"/>
        <v>94.089999999999989</v>
      </c>
      <c r="L41" s="2">
        <v>47.6</v>
      </c>
      <c r="M41" s="2">
        <v>18.3</v>
      </c>
      <c r="N41" s="2">
        <v>334.89000000000004</v>
      </c>
      <c r="O41" s="2"/>
      <c r="P41" s="2">
        <v>-8.6000000000000014</v>
      </c>
      <c r="Q41" s="2">
        <v>73.960000000000022</v>
      </c>
      <c r="S41">
        <f t="shared" si="11"/>
        <v>40.049999999999997</v>
      </c>
      <c r="U41">
        <f t="shared" si="15"/>
        <v>31.65</v>
      </c>
      <c r="W41">
        <f t="shared" si="16"/>
        <v>47.6</v>
      </c>
      <c r="Y41">
        <f t="shared" si="6"/>
        <v>-18.3</v>
      </c>
      <c r="AA41">
        <f t="shared" si="14"/>
        <v>34.5</v>
      </c>
    </row>
    <row r="42" spans="1:27" x14ac:dyDescent="0.2">
      <c r="A42">
        <v>40</v>
      </c>
      <c r="B42">
        <v>42</v>
      </c>
      <c r="C42" t="s">
        <v>7</v>
      </c>
      <c r="D42">
        <v>10</v>
      </c>
      <c r="E42">
        <v>1</v>
      </c>
      <c r="F42">
        <v>-1</v>
      </c>
      <c r="G42">
        <f t="shared" si="0"/>
        <v>-1</v>
      </c>
      <c r="H42">
        <f t="shared" si="1"/>
        <v>29.3</v>
      </c>
      <c r="I42">
        <f>B42-H42</f>
        <v>12.7</v>
      </c>
      <c r="J42">
        <f t="shared" si="2"/>
        <v>161.29</v>
      </c>
      <c r="L42" s="2">
        <v>47.6</v>
      </c>
      <c r="M42" s="2">
        <v>18.3</v>
      </c>
      <c r="N42" s="2">
        <v>334.89000000000004</v>
      </c>
      <c r="O42" s="2"/>
      <c r="P42" s="2">
        <v>-5.6000000000000014</v>
      </c>
      <c r="Q42" s="2">
        <v>31.360000000000017</v>
      </c>
      <c r="S42">
        <f t="shared" si="11"/>
        <v>40.049999999999997</v>
      </c>
      <c r="U42">
        <f t="shared" si="15"/>
        <v>31.65</v>
      </c>
      <c r="W42">
        <f t="shared" si="16"/>
        <v>47.6</v>
      </c>
      <c r="Y42">
        <f>H42-L42</f>
        <v>-18.3</v>
      </c>
      <c r="AA42">
        <f t="shared" ref="AA34:AA42" si="17">AVERAGE($B$3:$B$12,$B$33:$B$42)</f>
        <v>34.5</v>
      </c>
    </row>
    <row r="43" spans="1:27" x14ac:dyDescent="0.2">
      <c r="L43" s="2"/>
      <c r="M43" s="2"/>
      <c r="N43" s="2"/>
      <c r="O43" s="2"/>
      <c r="P43" s="2"/>
      <c r="Q43" s="2"/>
    </row>
    <row r="44" spans="1:27" x14ac:dyDescent="0.2">
      <c r="G44" s="2" t="s">
        <v>21</v>
      </c>
      <c r="H44" s="2">
        <v>64</v>
      </c>
      <c r="I44" s="2" t="s">
        <v>22</v>
      </c>
      <c r="J44" s="2">
        <v>6594.4</v>
      </c>
      <c r="K44" s="2"/>
      <c r="L44" s="2"/>
      <c r="M44" s="2" t="s">
        <v>23</v>
      </c>
      <c r="N44" s="2">
        <v>5925</v>
      </c>
      <c r="O44" s="2"/>
      <c r="P44" s="2" t="s">
        <v>24</v>
      </c>
      <c r="Q44" s="2">
        <v>669.4</v>
      </c>
      <c r="S44" s="2" t="s">
        <v>32</v>
      </c>
      <c r="T44" s="2">
        <v>6594.4</v>
      </c>
      <c r="U44" s="2"/>
      <c r="V44" s="2"/>
      <c r="W44" s="2"/>
      <c r="X44" s="2"/>
      <c r="Y44" s="2"/>
      <c r="Z44" s="2" t="s">
        <v>33</v>
      </c>
      <c r="AA44" s="2">
        <f>CORREL(AA3:AA42,B3:B42)</f>
        <v>0.40499130191668248</v>
      </c>
    </row>
    <row r="45" spans="1:27" x14ac:dyDescent="0.2">
      <c r="G45" s="2"/>
      <c r="H45" s="2"/>
      <c r="I45" s="2" t="s">
        <v>25</v>
      </c>
      <c r="J45" s="2">
        <v>39</v>
      </c>
      <c r="K45" s="2"/>
      <c r="L45" s="2"/>
      <c r="M45" s="2" t="s">
        <v>26</v>
      </c>
      <c r="N45" s="2">
        <v>3</v>
      </c>
      <c r="O45" s="2"/>
      <c r="P45" s="2" t="s">
        <v>27</v>
      </c>
      <c r="Q45" s="2">
        <v>36</v>
      </c>
      <c r="S45" s="2" t="s">
        <v>33</v>
      </c>
      <c r="T45" s="2">
        <f>CORREL(S3:S42,B3:B42)</f>
        <v>0.83724163377006455</v>
      </c>
      <c r="U45" s="2" t="s">
        <v>33</v>
      </c>
      <c r="V45" s="2">
        <f>CORREL(U3:U42,B3:B42)</f>
        <v>0.18302491528926984</v>
      </c>
      <c r="W45" s="2"/>
      <c r="X45" s="2"/>
      <c r="Y45" s="2"/>
      <c r="Z45" s="2" t="s">
        <v>34</v>
      </c>
      <c r="AA45" s="2">
        <f>AA44^2</f>
        <v>0.16401795462816945</v>
      </c>
    </row>
    <row r="46" spans="1:27" x14ac:dyDescent="0.2">
      <c r="G46" s="2"/>
      <c r="H46" s="2"/>
      <c r="I46" s="2"/>
      <c r="J46" s="2"/>
      <c r="K46" s="2"/>
      <c r="L46" s="2"/>
      <c r="M46" s="2" t="s">
        <v>28</v>
      </c>
      <c r="N46" s="2">
        <v>1975</v>
      </c>
      <c r="O46" s="2"/>
      <c r="P46" s="2" t="s">
        <v>29</v>
      </c>
      <c r="Q46" s="2">
        <v>18.594444444444445</v>
      </c>
      <c r="S46" s="2" t="s">
        <v>34</v>
      </c>
      <c r="T46" s="2">
        <f>T45^2</f>
        <v>0.70097355331796685</v>
      </c>
      <c r="U46" s="2" t="s">
        <v>34</v>
      </c>
      <c r="V46" s="2">
        <f>V45^2</f>
        <v>3.3498119616644402E-2</v>
      </c>
      <c r="W46" s="2"/>
      <c r="X46" s="2"/>
      <c r="Y46" s="2"/>
      <c r="Z46" s="3" t="s">
        <v>38</v>
      </c>
      <c r="AA46" s="3">
        <f>AA45*T44</f>
        <v>1081.6000000000006</v>
      </c>
    </row>
    <row r="47" spans="1:27" x14ac:dyDescent="0.2">
      <c r="A47" s="1" t="s">
        <v>31</v>
      </c>
      <c r="B47" s="1"/>
      <c r="C47" s="1"/>
      <c r="D47" s="1"/>
      <c r="E47" s="1"/>
      <c r="G47" s="2"/>
      <c r="H47" s="2"/>
      <c r="I47" s="2"/>
      <c r="J47" s="2"/>
      <c r="K47" s="2"/>
      <c r="L47" s="2"/>
      <c r="M47" s="2"/>
      <c r="N47" s="2"/>
      <c r="O47" s="2"/>
      <c r="P47" s="2"/>
      <c r="Q47" s="2"/>
      <c r="S47" s="3" t="s">
        <v>35</v>
      </c>
      <c r="T47" s="3">
        <f>T46*T44</f>
        <v>4622.5</v>
      </c>
      <c r="U47" s="3" t="s">
        <v>36</v>
      </c>
      <c r="V47" s="3">
        <f>V46*T44</f>
        <v>220.89999999999984</v>
      </c>
      <c r="W47" s="2"/>
      <c r="X47" s="2"/>
      <c r="Y47" s="2"/>
      <c r="Z47" s="2"/>
      <c r="AA47" s="2"/>
    </row>
    <row r="48" spans="1:27" x14ac:dyDescent="0.2">
      <c r="G48" s="2"/>
      <c r="H48" s="2"/>
      <c r="I48" s="2"/>
      <c r="J48" s="2"/>
      <c r="K48" s="2"/>
      <c r="L48" s="2"/>
      <c r="M48" s="3" t="s">
        <v>30</v>
      </c>
      <c r="N48" s="3">
        <v>106.214520466089</v>
      </c>
      <c r="O48" s="2"/>
      <c r="P48" s="2"/>
      <c r="Q48" s="2"/>
      <c r="R48" s="2"/>
      <c r="S48" s="2"/>
      <c r="T48" s="2"/>
      <c r="U48" s="2"/>
      <c r="V48" s="2"/>
      <c r="W48" s="2"/>
      <c r="X48" s="2"/>
      <c r="Y48" s="2"/>
    </row>
    <row r="49" spans="1:20" x14ac:dyDescent="0.2">
      <c r="A49" s="2" t="s">
        <v>41</v>
      </c>
      <c r="B49" s="2">
        <v>4622.5</v>
      </c>
      <c r="C49" s="2" t="s">
        <v>36</v>
      </c>
      <c r="D49" s="2">
        <v>220.9</v>
      </c>
      <c r="E49" s="2" t="s">
        <v>38</v>
      </c>
      <c r="F49" s="2">
        <v>1081.5999999999999</v>
      </c>
      <c r="G49" s="2" t="s">
        <v>23</v>
      </c>
      <c r="H49" s="2">
        <v>5925</v>
      </c>
      <c r="I49" s="2" t="s">
        <v>24</v>
      </c>
      <c r="J49" s="2">
        <v>669.4</v>
      </c>
      <c r="S49" s="2" t="s">
        <v>49</v>
      </c>
      <c r="T49">
        <f>T47+V47+AA46</f>
        <v>5925</v>
      </c>
    </row>
    <row r="50" spans="1:20" x14ac:dyDescent="0.2">
      <c r="A50" s="2" t="s">
        <v>42</v>
      </c>
      <c r="B50" s="2">
        <v>1</v>
      </c>
      <c r="C50" s="2" t="s">
        <v>43</v>
      </c>
      <c r="D50" s="2">
        <v>1</v>
      </c>
      <c r="E50" s="2" t="s">
        <v>44</v>
      </c>
      <c r="F50" s="2">
        <v>1</v>
      </c>
      <c r="G50" s="2" t="s">
        <v>26</v>
      </c>
      <c r="H50" s="2">
        <v>3</v>
      </c>
      <c r="I50" s="2" t="s">
        <v>27</v>
      </c>
      <c r="J50" s="2">
        <v>36</v>
      </c>
      <c r="S50" s="2" t="s">
        <v>50</v>
      </c>
      <c r="T50">
        <f>N44-T47-V47</f>
        <v>1081.6000000000001</v>
      </c>
    </row>
    <row r="51" spans="1:20" x14ac:dyDescent="0.2">
      <c r="A51" s="2" t="s">
        <v>45</v>
      </c>
      <c r="B51" s="2">
        <f>B49/B50</f>
        <v>4622.5</v>
      </c>
      <c r="C51" s="2"/>
      <c r="D51" s="2">
        <f>D49/D50</f>
        <v>220.9</v>
      </c>
      <c r="E51" s="2"/>
      <c r="F51" s="2">
        <f>F49/F50</f>
        <v>1081.5999999999999</v>
      </c>
      <c r="G51" s="2"/>
      <c r="H51" s="2">
        <f>H49/H50</f>
        <v>1975</v>
      </c>
      <c r="I51" s="2"/>
      <c r="J51" s="2">
        <f>J49/36</f>
        <v>18.594444444444445</v>
      </c>
    </row>
    <row r="52" spans="1:20" x14ac:dyDescent="0.2">
      <c r="A52" s="3"/>
      <c r="B52" s="3">
        <f>B51/J51</f>
        <v>248.59575739468178</v>
      </c>
      <c r="C52" s="3"/>
      <c r="D52" s="3">
        <f>D51/J51</f>
        <v>11.879892440991933</v>
      </c>
      <c r="E52" s="3"/>
      <c r="F52" s="3">
        <f>F51/J51</f>
        <v>58.16791156259336</v>
      </c>
      <c r="G52" s="3" t="s">
        <v>30</v>
      </c>
      <c r="H52" s="3">
        <f>H51/J51</f>
        <v>106.21452046608903</v>
      </c>
      <c r="I52" s="2"/>
      <c r="J52" s="2"/>
    </row>
    <row r="53" spans="1:20" x14ac:dyDescent="0.2">
      <c r="A53" s="2"/>
      <c r="B53" s="2"/>
      <c r="C53" s="2"/>
      <c r="D53" s="2"/>
      <c r="E53" s="2"/>
      <c r="F53" s="2"/>
      <c r="G53" s="2"/>
      <c r="H53" s="2"/>
      <c r="I53" s="2"/>
      <c r="J53" s="2"/>
    </row>
    <row r="55" spans="1:20" x14ac:dyDescent="0.2">
      <c r="A55" s="1" t="s">
        <v>46</v>
      </c>
      <c r="B55" s="1"/>
      <c r="C55" s="1"/>
      <c r="D55" s="1"/>
      <c r="E55" s="1"/>
      <c r="F55" s="1"/>
    </row>
    <row r="56" spans="1:20" x14ac:dyDescent="0.2">
      <c r="A56" t="s">
        <v>48</v>
      </c>
    </row>
    <row r="57" spans="1:20" x14ac:dyDescent="0.2">
      <c r="A57"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 Myftaraj</dc:creator>
  <cp:lastModifiedBy>Evi Myftaraj</cp:lastModifiedBy>
  <dcterms:created xsi:type="dcterms:W3CDTF">2019-11-19T19:34:39Z</dcterms:created>
  <dcterms:modified xsi:type="dcterms:W3CDTF">2019-11-19T21:42:37Z</dcterms:modified>
</cp:coreProperties>
</file>