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o365uos-my.sharepoint.com/personal/2020874010_office_uos_ac_kr/Documents/Notability/시립대 2학년 2학기/교통계획및실습/개인프로젝트/통계자료/"/>
    </mc:Choice>
  </mc:AlternateContent>
  <xr:revisionPtr revIDLastSave="797" documentId="11_E8B87D446D6399E18AE63FE4F25DCE0265236381" xr6:coauthVersionLast="47" xr6:coauthVersionMax="47" xr10:uidLastSave="{C539AA3D-99A0-4D46-9251-D5271B357A20}"/>
  <bookViews>
    <workbookView xWindow="3420" yWindow="5535" windowWidth="28800" windowHeight="15345" xr2:uid="{00000000-000D-0000-FFFF-FFFF00000000}"/>
  </bookViews>
  <sheets>
    <sheet name="연령별 인구수,통행량" sheetId="1" r:id="rId1"/>
    <sheet name="Sheet1" sheetId="6" r:id="rId2"/>
    <sheet name="Sheet2" sheetId="7" r:id="rId3"/>
    <sheet name="평균 이동수" sheetId="3" r:id="rId4"/>
    <sheet name="수단분담률" sheetId="4" r:id="rId5"/>
    <sheet name="권역별 수단분담" sheetId="5" r:id="rId6"/>
    <sheet name="메타정보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5" i="1" l="1"/>
  <c r="AB91" i="1"/>
  <c r="AB135" i="1"/>
  <c r="AB123" i="1"/>
  <c r="H3" i="6"/>
  <c r="G3" i="6"/>
  <c r="F3" i="6"/>
  <c r="E3" i="6"/>
  <c r="P20" i="1"/>
  <c r="C22" i="5"/>
  <c r="G68" i="1"/>
  <c r="E20" i="1"/>
  <c r="E18" i="1"/>
  <c r="E12" i="1"/>
  <c r="E16" i="1"/>
  <c r="C24" i="4"/>
  <c r="C25" i="4"/>
  <c r="AT12" i="1" l="1"/>
  <c r="AT68" i="1" s="1"/>
  <c r="AS12" i="1"/>
  <c r="AS68" i="1" s="1"/>
  <c r="AR12" i="1"/>
  <c r="AR68" i="1" s="1"/>
  <c r="AQ12" i="1"/>
  <c r="AQ68" i="1" s="1"/>
  <c r="AQ82" i="1" s="1"/>
  <c r="AP12" i="1"/>
  <c r="AP68" i="1" s="1"/>
  <c r="AO12" i="1"/>
  <c r="AO68" i="1" s="1"/>
  <c r="AN12" i="1"/>
  <c r="AN68" i="1" s="1"/>
  <c r="AM12" i="1"/>
  <c r="AM68" i="1" s="1"/>
  <c r="AL12" i="1"/>
  <c r="AL68" i="1" s="1"/>
  <c r="AK12" i="1"/>
  <c r="AK68" i="1" s="1"/>
  <c r="AJ12" i="1"/>
  <c r="AJ68" i="1" s="1"/>
  <c r="AI12" i="1"/>
  <c r="AH12" i="1"/>
  <c r="AH68" i="1" s="1"/>
  <c r="AG12" i="1"/>
  <c r="AG68" i="1" s="1"/>
  <c r="AF12" i="1"/>
  <c r="AF68" i="1" s="1"/>
  <c r="AE12" i="1"/>
  <c r="AE68" i="1" s="1"/>
  <c r="AD12" i="1"/>
  <c r="AD68" i="1" s="1"/>
  <c r="AD79" i="1" s="1"/>
  <c r="AC12" i="1"/>
  <c r="AC68" i="1" s="1"/>
  <c r="AC71" i="1" s="1"/>
  <c r="AB12" i="1"/>
  <c r="AB68" i="1" s="1"/>
  <c r="AB77" i="1" s="1"/>
  <c r="AA12" i="1"/>
  <c r="AA68" i="1" s="1"/>
  <c r="F12" i="1"/>
  <c r="F68" i="1" s="1"/>
  <c r="F75" i="1" s="1"/>
  <c r="G12" i="1"/>
  <c r="G75" i="1" s="1"/>
  <c r="H12" i="1"/>
  <c r="H68" i="1" s="1"/>
  <c r="H72" i="1" s="1"/>
  <c r="I12" i="1"/>
  <c r="J12" i="1"/>
  <c r="J68" i="1" s="1"/>
  <c r="K12" i="1"/>
  <c r="K68" i="1" s="1"/>
  <c r="K70" i="1" s="1"/>
  <c r="L12" i="1"/>
  <c r="L68" i="1" s="1"/>
  <c r="L70" i="1" s="1"/>
  <c r="M12" i="1"/>
  <c r="M68" i="1" s="1"/>
  <c r="N12" i="1"/>
  <c r="N68" i="1" s="1"/>
  <c r="N69" i="1" s="1"/>
  <c r="O12" i="1"/>
  <c r="O68" i="1" s="1"/>
  <c r="O69" i="1" s="1"/>
  <c r="P12" i="1"/>
  <c r="P68" i="1" s="1"/>
  <c r="Q12" i="1"/>
  <c r="Q68" i="1" s="1"/>
  <c r="R12" i="1"/>
  <c r="R68" i="1" s="1"/>
  <c r="R71" i="1" s="1"/>
  <c r="S12" i="1"/>
  <c r="S68" i="1" s="1"/>
  <c r="S83" i="1" s="1"/>
  <c r="T12" i="1"/>
  <c r="T68" i="1" s="1"/>
  <c r="T83" i="1" s="1"/>
  <c r="U12" i="1"/>
  <c r="U68" i="1" s="1"/>
  <c r="U83" i="1" s="1"/>
  <c r="V12" i="1"/>
  <c r="V68" i="1" s="1"/>
  <c r="V83" i="1" s="1"/>
  <c r="W12" i="1"/>
  <c r="W68" i="1" s="1"/>
  <c r="W81" i="1" s="1"/>
  <c r="W91" i="1" s="1"/>
  <c r="X12" i="1"/>
  <c r="X68" i="1" s="1"/>
  <c r="X71" i="1" s="1"/>
  <c r="E68" i="1"/>
  <c r="E83" i="1" s="1"/>
  <c r="Q25" i="4"/>
  <c r="Q24" i="4"/>
  <c r="Q23" i="4"/>
  <c r="Q22" i="4"/>
  <c r="Q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2" i="4"/>
  <c r="C23" i="4"/>
  <c r="C21" i="4"/>
  <c r="Q14" i="4"/>
  <c r="Q15" i="4"/>
  <c r="Q16" i="4"/>
  <c r="Q17" i="4"/>
  <c r="Q13" i="4"/>
  <c r="K17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D17" i="4"/>
  <c r="E17" i="4"/>
  <c r="F17" i="4"/>
  <c r="G17" i="4"/>
  <c r="H17" i="4"/>
  <c r="I17" i="4"/>
  <c r="J17" i="4"/>
  <c r="L17" i="4"/>
  <c r="M17" i="4"/>
  <c r="N17" i="4"/>
  <c r="O17" i="4"/>
  <c r="P17" i="4"/>
  <c r="C14" i="4"/>
  <c r="C15" i="4"/>
  <c r="C16" i="4"/>
  <c r="C17" i="4"/>
  <c r="C13" i="4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E17" i="1" l="1"/>
  <c r="H77" i="1"/>
  <c r="J81" i="1"/>
  <c r="J91" i="1" s="1"/>
  <c r="J70" i="1"/>
  <c r="J77" i="1"/>
  <c r="M77" i="1"/>
  <c r="M83" i="1"/>
  <c r="M69" i="1"/>
  <c r="I68" i="1"/>
  <c r="M74" i="1"/>
  <c r="J74" i="1"/>
  <c r="W83" i="1"/>
  <c r="X70" i="1"/>
  <c r="J75" i="1"/>
  <c r="AE72" i="1"/>
  <c r="AE79" i="1"/>
  <c r="AE71" i="1"/>
  <c r="AE69" i="1"/>
  <c r="AG83" i="1"/>
  <c r="AG73" i="1"/>
  <c r="AG80" i="1"/>
  <c r="AG75" i="1"/>
  <c r="AG71" i="1"/>
  <c r="AG79" i="1"/>
  <c r="AG69" i="1"/>
  <c r="AG72" i="1"/>
  <c r="AG81" i="1"/>
  <c r="AG91" i="1" s="1"/>
  <c r="AG77" i="1"/>
  <c r="AK74" i="1"/>
  <c r="AK75" i="1"/>
  <c r="AK79" i="1"/>
  <c r="AK77" i="1"/>
  <c r="AK73" i="1"/>
  <c r="AK71" i="1"/>
  <c r="AK83" i="1"/>
  <c r="AK81" i="1"/>
  <c r="AK91" i="1" s="1"/>
  <c r="AK69" i="1"/>
  <c r="AL78" i="1"/>
  <c r="AL75" i="1"/>
  <c r="AL83" i="1"/>
  <c r="AL71" i="1"/>
  <c r="AL79" i="1"/>
  <c r="AL69" i="1"/>
  <c r="AL77" i="1"/>
  <c r="AL81" i="1"/>
  <c r="AL91" i="1" s="1"/>
  <c r="AL73" i="1"/>
  <c r="AN77" i="1"/>
  <c r="AN72" i="1"/>
  <c r="AN69" i="1"/>
  <c r="AO82" i="1"/>
  <c r="AO73" i="1"/>
  <c r="AP82" i="1"/>
  <c r="AP75" i="1"/>
  <c r="AP74" i="1"/>
  <c r="AF81" i="1"/>
  <c r="AF91" i="1" s="1"/>
  <c r="AF75" i="1"/>
  <c r="AF79" i="1"/>
  <c r="AF69" i="1"/>
  <c r="AF73" i="1"/>
  <c r="AF80" i="1"/>
  <c r="AF71" i="1"/>
  <c r="AF77" i="1"/>
  <c r="AH83" i="1"/>
  <c r="AH79" i="1"/>
  <c r="AH77" i="1"/>
  <c r="AH73" i="1"/>
  <c r="AH75" i="1"/>
  <c r="AH71" i="1"/>
  <c r="AH81" i="1"/>
  <c r="AH91" i="1" s="1"/>
  <c r="AH69" i="1"/>
  <c r="AM83" i="1"/>
  <c r="AM75" i="1"/>
  <c r="AM70" i="1"/>
  <c r="AM74" i="1"/>
  <c r="AM73" i="1"/>
  <c r="AE73" i="1"/>
  <c r="AC77" i="1"/>
  <c r="AC75" i="1"/>
  <c r="AD71" i="1"/>
  <c r="AD75" i="1"/>
  <c r="AE75" i="1"/>
  <c r="AD77" i="1"/>
  <c r="Z17" i="1"/>
  <c r="AD69" i="1"/>
  <c r="AE77" i="1"/>
  <c r="AE78" i="1"/>
  <c r="Q79" i="1"/>
  <c r="Q73" i="1"/>
  <c r="Q81" i="1"/>
  <c r="Q91" i="1" s="1"/>
  <c r="P69" i="1"/>
  <c r="P73" i="1"/>
  <c r="P81" i="1"/>
  <c r="P91" i="1" s="1"/>
  <c r="P82" i="1"/>
  <c r="P79" i="1"/>
  <c r="AJ83" i="1"/>
  <c r="AJ82" i="1"/>
  <c r="AJ81" i="1"/>
  <c r="AJ91" i="1" s="1"/>
  <c r="AJ80" i="1"/>
  <c r="AJ79" i="1"/>
  <c r="AJ78" i="1"/>
  <c r="AJ77" i="1"/>
  <c r="AJ89" i="1" s="1"/>
  <c r="AJ76" i="1"/>
  <c r="AJ75" i="1"/>
  <c r="AJ74" i="1"/>
  <c r="AJ73" i="1"/>
  <c r="AJ72" i="1"/>
  <c r="AJ71" i="1"/>
  <c r="AJ70" i="1"/>
  <c r="AJ69" i="1"/>
  <c r="K76" i="1"/>
  <c r="L74" i="1"/>
  <c r="AB70" i="1"/>
  <c r="AC72" i="1"/>
  <c r="AB74" i="1"/>
  <c r="AB78" i="1"/>
  <c r="AB89" i="1" s="1"/>
  <c r="AD80" i="1"/>
  <c r="AD90" i="1" s="1"/>
  <c r="AF82" i="1"/>
  <c r="AR83" i="1"/>
  <c r="AR82" i="1"/>
  <c r="AR81" i="1"/>
  <c r="AR91" i="1" s="1"/>
  <c r="AR80" i="1"/>
  <c r="AR79" i="1"/>
  <c r="AR90" i="1" s="1"/>
  <c r="AR78" i="1"/>
  <c r="AR77" i="1"/>
  <c r="AR76" i="1"/>
  <c r="AR75" i="1"/>
  <c r="AR74" i="1"/>
  <c r="AR73" i="1"/>
  <c r="AR72" i="1"/>
  <c r="AR71" i="1"/>
  <c r="AR70" i="1"/>
  <c r="AR69" i="1"/>
  <c r="AR87" i="1" s="1"/>
  <c r="AC70" i="1"/>
  <c r="AD72" i="1"/>
  <c r="AC74" i="1"/>
  <c r="AC78" i="1"/>
  <c r="AE80" i="1"/>
  <c r="AG82" i="1"/>
  <c r="L79" i="1"/>
  <c r="L76" i="1"/>
  <c r="L81" i="1"/>
  <c r="L91" i="1" s="1"/>
  <c r="L71" i="1"/>
  <c r="AC82" i="1"/>
  <c r="AC80" i="1"/>
  <c r="AT83" i="1"/>
  <c r="AT82" i="1"/>
  <c r="AT81" i="1"/>
  <c r="AT91" i="1" s="1"/>
  <c r="AT80" i="1"/>
  <c r="AT79" i="1"/>
  <c r="AT78" i="1"/>
  <c r="AT77" i="1"/>
  <c r="AT76" i="1"/>
  <c r="AT75" i="1"/>
  <c r="AT74" i="1"/>
  <c r="AT73" i="1"/>
  <c r="AT72" i="1"/>
  <c r="AT71" i="1"/>
  <c r="AT70" i="1"/>
  <c r="AT69" i="1"/>
  <c r="U77" i="1"/>
  <c r="U81" i="1"/>
  <c r="U91" i="1" s="1"/>
  <c r="U82" i="1"/>
  <c r="U73" i="1"/>
  <c r="AG70" i="1"/>
  <c r="AH72" i="1"/>
  <c r="AG74" i="1"/>
  <c r="AE76" i="1"/>
  <c r="AG78" i="1"/>
  <c r="AK80" i="1"/>
  <c r="AB83" i="1"/>
  <c r="AB82" i="1"/>
  <c r="N74" i="1"/>
  <c r="N70" i="1"/>
  <c r="AB80" i="1"/>
  <c r="AD82" i="1"/>
  <c r="AE82" i="1"/>
  <c r="AE70" i="1"/>
  <c r="E69" i="1"/>
  <c r="AF78" i="1"/>
  <c r="AL82" i="1"/>
  <c r="T71" i="1"/>
  <c r="T81" i="1"/>
  <c r="T91" i="1" s="1"/>
  <c r="T73" i="1"/>
  <c r="T82" i="1"/>
  <c r="T76" i="1"/>
  <c r="AF76" i="1"/>
  <c r="N79" i="1"/>
  <c r="AK70" i="1"/>
  <c r="AG76" i="1"/>
  <c r="L83" i="1"/>
  <c r="R79" i="1"/>
  <c r="R73" i="1"/>
  <c r="R81" i="1"/>
  <c r="R91" i="1" s="1"/>
  <c r="AC81" i="1"/>
  <c r="AC91" i="1" s="1"/>
  <c r="AB73" i="1"/>
  <c r="AK76" i="1"/>
  <c r="AB79" i="1"/>
  <c r="AD81" i="1"/>
  <c r="AD91" i="1" s="1"/>
  <c r="AS83" i="1"/>
  <c r="AS82" i="1"/>
  <c r="AS81" i="1"/>
  <c r="AS91" i="1" s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D70" i="1"/>
  <c r="AD74" i="1"/>
  <c r="AB76" i="1"/>
  <c r="AH82" i="1"/>
  <c r="AF72" i="1"/>
  <c r="AE74" i="1"/>
  <c r="AK82" i="1"/>
  <c r="AF70" i="1"/>
  <c r="AD76" i="1"/>
  <c r="O79" i="1"/>
  <c r="AH70" i="1"/>
  <c r="AK72" i="1"/>
  <c r="AH78" i="1"/>
  <c r="AC83" i="1"/>
  <c r="S71" i="1"/>
  <c r="S81" i="1"/>
  <c r="S91" i="1" s="1"/>
  <c r="S73" i="1"/>
  <c r="S76" i="1"/>
  <c r="AL72" i="1"/>
  <c r="AK78" i="1"/>
  <c r="AD83" i="1"/>
  <c r="AL70" i="1"/>
  <c r="AH76" i="1"/>
  <c r="AE83" i="1"/>
  <c r="O81" i="1"/>
  <c r="O91" i="1" s="1"/>
  <c r="R76" i="1"/>
  <c r="AB69" i="1"/>
  <c r="AB71" i="1"/>
  <c r="AC73" i="1"/>
  <c r="AL76" i="1"/>
  <c r="AC79" i="1"/>
  <c r="AE81" i="1"/>
  <c r="AE91" i="1" s="1"/>
  <c r="Z19" i="1"/>
  <c r="AI68" i="1"/>
  <c r="K79" i="1"/>
  <c r="K81" i="1"/>
  <c r="K91" i="1" s="1"/>
  <c r="K77" i="1"/>
  <c r="K71" i="1"/>
  <c r="K83" i="1"/>
  <c r="K74" i="1"/>
  <c r="AB72" i="1"/>
  <c r="AD78" i="1"/>
  <c r="AC76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87" i="1" s="1"/>
  <c r="V76" i="1"/>
  <c r="V81" i="1"/>
  <c r="V91" i="1" s="1"/>
  <c r="V73" i="1"/>
  <c r="AF74" i="1"/>
  <c r="AH80" i="1"/>
  <c r="AH74" i="1"/>
  <c r="AL80" i="1"/>
  <c r="AB81" i="1"/>
  <c r="AL74" i="1"/>
  <c r="U76" i="1"/>
  <c r="AF83" i="1"/>
  <c r="N81" i="1"/>
  <c r="N91" i="1" s="1"/>
  <c r="M81" i="1"/>
  <c r="M91" i="1" s="1"/>
  <c r="M79" i="1"/>
  <c r="M70" i="1"/>
  <c r="M72" i="1"/>
  <c r="AC69" i="1"/>
  <c r="AD73" i="1"/>
  <c r="AB75" i="1"/>
  <c r="J79" i="1"/>
  <c r="J83" i="1"/>
  <c r="AM69" i="1"/>
  <c r="AM71" i="1"/>
  <c r="AM77" i="1"/>
  <c r="AM78" i="1"/>
  <c r="AM81" i="1"/>
  <c r="AM91" i="1" s="1"/>
  <c r="AN71" i="1"/>
  <c r="AN73" i="1"/>
  <c r="AN76" i="1"/>
  <c r="AN79" i="1"/>
  <c r="AN81" i="1"/>
  <c r="AN91" i="1" s="1"/>
  <c r="AO72" i="1"/>
  <c r="AO74" i="1"/>
  <c r="AO76" i="1"/>
  <c r="AO78" i="1"/>
  <c r="AO81" i="1"/>
  <c r="AO91" i="1" s="1"/>
  <c r="AO83" i="1"/>
  <c r="AP69" i="1"/>
  <c r="AP71" i="1"/>
  <c r="AP72" i="1"/>
  <c r="AP73" i="1"/>
  <c r="AP76" i="1"/>
  <c r="AP77" i="1"/>
  <c r="AP78" i="1"/>
  <c r="AP79" i="1"/>
  <c r="AP80" i="1"/>
  <c r="AP81" i="1"/>
  <c r="AP91" i="1" s="1"/>
  <c r="AP83" i="1"/>
  <c r="AM72" i="1"/>
  <c r="AM76" i="1"/>
  <c r="AM79" i="1"/>
  <c r="AM80" i="1"/>
  <c r="AM82" i="1"/>
  <c r="AN70" i="1"/>
  <c r="AN74" i="1"/>
  <c r="AN78" i="1"/>
  <c r="AN80" i="1"/>
  <c r="AN82" i="1"/>
  <c r="AN83" i="1"/>
  <c r="AO69" i="1"/>
  <c r="AO70" i="1"/>
  <c r="AO71" i="1"/>
  <c r="AO75" i="1"/>
  <c r="AO79" i="1"/>
  <c r="AP70" i="1"/>
  <c r="AQ69" i="1"/>
  <c r="AQ71" i="1"/>
  <c r="AQ72" i="1"/>
  <c r="AQ73" i="1"/>
  <c r="AQ75" i="1"/>
  <c r="AQ78" i="1"/>
  <c r="AQ81" i="1"/>
  <c r="AQ91" i="1" s="1"/>
  <c r="AQ83" i="1"/>
  <c r="AN75" i="1"/>
  <c r="AO80" i="1"/>
  <c r="AQ70" i="1"/>
  <c r="AQ76" i="1"/>
  <c r="AQ80" i="1"/>
  <c r="Z20" i="1"/>
  <c r="AO77" i="1"/>
  <c r="AQ74" i="1"/>
  <c r="AQ77" i="1"/>
  <c r="AQ79" i="1"/>
  <c r="V72" i="1"/>
  <c r="W78" i="1"/>
  <c r="V78" i="1"/>
  <c r="T78" i="1"/>
  <c r="X83" i="1"/>
  <c r="U70" i="1"/>
  <c r="T80" i="1"/>
  <c r="R77" i="1"/>
  <c r="R89" i="1" s="1"/>
  <c r="W74" i="1"/>
  <c r="O72" i="1"/>
  <c r="X78" i="1"/>
  <c r="P74" i="1"/>
  <c r="W70" i="1"/>
  <c r="S78" i="1"/>
  <c r="S75" i="1"/>
  <c r="W80" i="1"/>
  <c r="T77" i="1"/>
  <c r="O74" i="1"/>
  <c r="S80" i="1"/>
  <c r="Q77" i="1"/>
  <c r="V74" i="1"/>
  <c r="N72" i="1"/>
  <c r="X77" i="1"/>
  <c r="Q82" i="1"/>
  <c r="T75" i="1"/>
  <c r="R78" i="1"/>
  <c r="R72" i="1"/>
  <c r="Q72" i="1"/>
  <c r="P72" i="1"/>
  <c r="W69" i="1"/>
  <c r="R80" i="1"/>
  <c r="P77" i="1"/>
  <c r="U74" i="1"/>
  <c r="X76" i="1"/>
  <c r="R82" i="1"/>
  <c r="V75" i="1"/>
  <c r="R75" i="1"/>
  <c r="Q75" i="1"/>
  <c r="X79" i="1"/>
  <c r="S69" i="1"/>
  <c r="V69" i="1"/>
  <c r="W79" i="1"/>
  <c r="O77" i="1"/>
  <c r="T74" i="1"/>
  <c r="W71" i="1"/>
  <c r="X75" i="1"/>
  <c r="S72" i="1"/>
  <c r="U78" i="1"/>
  <c r="V70" i="1"/>
  <c r="T70" i="1"/>
  <c r="V80" i="1"/>
  <c r="R69" i="1"/>
  <c r="U69" i="1"/>
  <c r="V79" i="1"/>
  <c r="V90" i="1" s="1"/>
  <c r="V98" i="1" s="1"/>
  <c r="N77" i="1"/>
  <c r="V71" i="1"/>
  <c r="X74" i="1"/>
  <c r="T79" i="1"/>
  <c r="U75" i="1"/>
  <c r="X80" i="1"/>
  <c r="U80" i="1"/>
  <c r="Q69" i="1"/>
  <c r="T69" i="1"/>
  <c r="S79" i="1"/>
  <c r="S90" i="1" s="1"/>
  <c r="S98" i="1" s="1"/>
  <c r="U71" i="1"/>
  <c r="X73" i="1"/>
  <c r="W75" i="1"/>
  <c r="X81" i="1"/>
  <c r="X91" i="1" s="1"/>
  <c r="P75" i="1"/>
  <c r="W82" i="1"/>
  <c r="W76" i="1"/>
  <c r="X72" i="1"/>
  <c r="V77" i="1"/>
  <c r="X69" i="1"/>
  <c r="W72" i="1"/>
  <c r="X82" i="1"/>
  <c r="W77" i="1"/>
  <c r="S77" i="1"/>
  <c r="V82" i="1"/>
  <c r="W73" i="1"/>
  <c r="H74" i="1"/>
  <c r="G74" i="1"/>
  <c r="E70" i="1"/>
  <c r="F72" i="1"/>
  <c r="I79" i="1"/>
  <c r="G70" i="1"/>
  <c r="M82" i="1"/>
  <c r="F76" i="1"/>
  <c r="O73" i="1"/>
  <c r="H69" i="1"/>
  <c r="M80" i="1"/>
  <c r="G73" i="1"/>
  <c r="Q78" i="1"/>
  <c r="Q71" i="1"/>
  <c r="L80" i="1"/>
  <c r="G72" i="1"/>
  <c r="E72" i="1"/>
  <c r="H83" i="1"/>
  <c r="E77" i="1"/>
  <c r="J71" i="1"/>
  <c r="I71" i="1"/>
  <c r="F83" i="1"/>
  <c r="H81" i="1"/>
  <c r="H91" i="1" s="1"/>
  <c r="G79" i="1"/>
  <c r="J76" i="1"/>
  <c r="H71" i="1"/>
  <c r="F79" i="1"/>
  <c r="G71" i="1"/>
  <c r="O82" i="1"/>
  <c r="F81" i="1"/>
  <c r="F91" i="1" s="1"/>
  <c r="E79" i="1"/>
  <c r="H76" i="1"/>
  <c r="K73" i="1"/>
  <c r="N75" i="1"/>
  <c r="J69" i="1"/>
  <c r="E81" i="1"/>
  <c r="G76" i="1"/>
  <c r="E71" i="1"/>
  <c r="L82" i="1"/>
  <c r="E76" i="1"/>
  <c r="N73" i="1"/>
  <c r="K82" i="1"/>
  <c r="I78" i="1"/>
  <c r="F73" i="1"/>
  <c r="Q80" i="1"/>
  <c r="P78" i="1"/>
  <c r="M73" i="1"/>
  <c r="J82" i="1"/>
  <c r="K80" i="1"/>
  <c r="H78" i="1"/>
  <c r="H89" i="1" s="1"/>
  <c r="E73" i="1"/>
  <c r="P80" i="1"/>
  <c r="O78" i="1"/>
  <c r="Q76" i="1"/>
  <c r="I73" i="1"/>
  <c r="O71" i="1"/>
  <c r="R83" i="1"/>
  <c r="I82" i="1"/>
  <c r="J80" i="1"/>
  <c r="G78" i="1"/>
  <c r="L72" i="1"/>
  <c r="R70" i="1"/>
  <c r="O80" i="1"/>
  <c r="N78" i="1"/>
  <c r="P76" i="1"/>
  <c r="S74" i="1"/>
  <c r="N71" i="1"/>
  <c r="Q83" i="1"/>
  <c r="I80" i="1"/>
  <c r="F78" i="1"/>
  <c r="I75" i="1"/>
  <c r="K72" i="1"/>
  <c r="Q70" i="1"/>
  <c r="M78" i="1"/>
  <c r="M89" i="1" s="1"/>
  <c r="O76" i="1"/>
  <c r="R74" i="1"/>
  <c r="M71" i="1"/>
  <c r="P83" i="1"/>
  <c r="G82" i="1"/>
  <c r="H80" i="1"/>
  <c r="H75" i="1"/>
  <c r="J72" i="1"/>
  <c r="P70" i="1"/>
  <c r="Q74" i="1"/>
  <c r="E80" i="1"/>
  <c r="E75" i="1"/>
  <c r="G77" i="1"/>
  <c r="G89" i="1" s="1"/>
  <c r="I83" i="1"/>
  <c r="F77" i="1"/>
  <c r="H70" i="1"/>
  <c r="G83" i="1"/>
  <c r="I81" i="1"/>
  <c r="I91" i="1" s="1"/>
  <c r="H79" i="1"/>
  <c r="F74" i="1"/>
  <c r="F70" i="1"/>
  <c r="E74" i="1"/>
  <c r="L69" i="1"/>
  <c r="G81" i="1"/>
  <c r="G91" i="1" s="1"/>
  <c r="I76" i="1"/>
  <c r="L73" i="1"/>
  <c r="O75" i="1"/>
  <c r="K69" i="1"/>
  <c r="K87" i="1" s="1"/>
  <c r="F71" i="1"/>
  <c r="N82" i="1"/>
  <c r="L78" i="1"/>
  <c r="J73" i="1"/>
  <c r="M75" i="1"/>
  <c r="I69" i="1"/>
  <c r="N80" i="1"/>
  <c r="K78" i="1"/>
  <c r="H73" i="1"/>
  <c r="J78" i="1"/>
  <c r="J89" i="1" s="1"/>
  <c r="G69" i="1"/>
  <c r="L75" i="1"/>
  <c r="P71" i="1"/>
  <c r="F69" i="1"/>
  <c r="K75" i="1"/>
  <c r="H82" i="1"/>
  <c r="S82" i="1"/>
  <c r="E78" i="1"/>
  <c r="N76" i="1"/>
  <c r="U72" i="1"/>
  <c r="S70" i="1"/>
  <c r="O83" i="1"/>
  <c r="F82" i="1"/>
  <c r="G80" i="1"/>
  <c r="L77" i="1"/>
  <c r="O70" i="1"/>
  <c r="U79" i="1"/>
  <c r="M76" i="1"/>
  <c r="T72" i="1"/>
  <c r="N83" i="1"/>
  <c r="E82" i="1"/>
  <c r="F80" i="1"/>
  <c r="Z18" i="1"/>
  <c r="Z16" i="1"/>
  <c r="E19" i="1"/>
  <c r="AR98" i="1" l="1"/>
  <c r="AE90" i="1"/>
  <c r="AD98" i="1"/>
  <c r="AD89" i="1"/>
  <c r="R88" i="1"/>
  <c r="I72" i="1"/>
  <c r="D72" i="1" s="1"/>
  <c r="I70" i="1"/>
  <c r="I74" i="1"/>
  <c r="I77" i="1"/>
  <c r="I89" i="1" s="1"/>
  <c r="I87" i="1"/>
  <c r="H90" i="1"/>
  <c r="H98" i="1" s="1"/>
  <c r="R87" i="1"/>
  <c r="X87" i="1"/>
  <c r="X96" i="1" s="1"/>
  <c r="U87" i="1"/>
  <c r="U96" i="1" s="1"/>
  <c r="P89" i="1"/>
  <c r="M87" i="1"/>
  <c r="M96" i="1" s="1"/>
  <c r="AR89" i="1"/>
  <c r="AH90" i="1"/>
  <c r="AL89" i="1"/>
  <c r="AG90" i="1"/>
  <c r="G87" i="1"/>
  <c r="V89" i="1"/>
  <c r="U90" i="1"/>
  <c r="U98" i="1" s="1"/>
  <c r="O90" i="1"/>
  <c r="O98" i="1" s="1"/>
  <c r="AS90" i="1"/>
  <c r="U89" i="1"/>
  <c r="K96" i="1"/>
  <c r="Q87" i="1"/>
  <c r="I96" i="1"/>
  <c r="P90" i="1"/>
  <c r="P98" i="1" s="1"/>
  <c r="W87" i="1"/>
  <c r="E87" i="1"/>
  <c r="V87" i="1"/>
  <c r="N87" i="1"/>
  <c r="O87" i="1"/>
  <c r="T90" i="1"/>
  <c r="T98" i="1" s="1"/>
  <c r="AR96" i="1"/>
  <c r="S87" i="1"/>
  <c r="L87" i="1"/>
  <c r="T89" i="1"/>
  <c r="J90" i="1"/>
  <c r="J98" i="1" s="1"/>
  <c r="R90" i="1"/>
  <c r="L88" i="1"/>
  <c r="L97" i="1" s="1"/>
  <c r="S89" i="1"/>
  <c r="X88" i="1"/>
  <c r="X97" i="1" s="1"/>
  <c r="F87" i="1"/>
  <c r="K89" i="1"/>
  <c r="P87" i="1"/>
  <c r="H87" i="1"/>
  <c r="AC90" i="1"/>
  <c r="T87" i="1"/>
  <c r="M88" i="1"/>
  <c r="M97" i="1" s="1"/>
  <c r="W89" i="1"/>
  <c r="E21" i="1"/>
  <c r="D68" i="1" s="1"/>
  <c r="J87" i="1"/>
  <c r="N89" i="1"/>
  <c r="AT90" i="1"/>
  <c r="AJ87" i="1"/>
  <c r="AK89" i="1"/>
  <c r="AN87" i="1"/>
  <c r="AK90" i="1"/>
  <c r="AT87" i="1"/>
  <c r="AJ90" i="1"/>
  <c r="AG87" i="1"/>
  <c r="AE87" i="1"/>
  <c r="AE89" i="1"/>
  <c r="AH87" i="1"/>
  <c r="AB90" i="1"/>
  <c r="AK88" i="1"/>
  <c r="AT89" i="1"/>
  <c r="AG88" i="1"/>
  <c r="AN89" i="1"/>
  <c r="AG89" i="1"/>
  <c r="AH89" i="1"/>
  <c r="AJ88" i="1"/>
  <c r="AH88" i="1"/>
  <c r="AD88" i="1"/>
  <c r="AL90" i="1"/>
  <c r="AF89" i="1"/>
  <c r="AL87" i="1"/>
  <c r="AF90" i="1"/>
  <c r="AS87" i="1"/>
  <c r="AC88" i="1"/>
  <c r="AE88" i="1"/>
  <c r="Z21" i="1"/>
  <c r="Z68" i="1" s="1"/>
  <c r="AO89" i="1"/>
  <c r="AC89" i="1"/>
  <c r="AF88" i="1"/>
  <c r="AM87" i="1"/>
  <c r="AL88" i="1"/>
  <c r="AP87" i="1"/>
  <c r="AS88" i="1"/>
  <c r="AK87" i="1"/>
  <c r="AF87" i="1"/>
  <c r="AP90" i="1"/>
  <c r="AD87" i="1"/>
  <c r="AC87" i="1"/>
  <c r="D69" i="1"/>
  <c r="D74" i="1"/>
  <c r="K90" i="1"/>
  <c r="K98" i="1" s="1"/>
  <c r="AT88" i="1"/>
  <c r="L90" i="1"/>
  <c r="L98" i="1" s="1"/>
  <c r="D73" i="1"/>
  <c r="E90" i="1"/>
  <c r="D79" i="1"/>
  <c r="M90" i="1"/>
  <c r="M98" i="1" s="1"/>
  <c r="S88" i="1"/>
  <c r="S97" i="1" s="1"/>
  <c r="E88" i="1"/>
  <c r="D71" i="1"/>
  <c r="V88" i="1"/>
  <c r="V97" i="1" s="1"/>
  <c r="AM90" i="1"/>
  <c r="L89" i="1"/>
  <c r="N88" i="1"/>
  <c r="N97" i="1" s="1"/>
  <c r="F90" i="1"/>
  <c r="F98" i="1" s="1"/>
  <c r="AN90" i="1"/>
  <c r="AA90" i="1"/>
  <c r="AS89" i="1"/>
  <c r="E91" i="1"/>
  <c r="D81" i="1"/>
  <c r="D91" i="1" s="1"/>
  <c r="AP88" i="1"/>
  <c r="P88" i="1"/>
  <c r="P97" i="1" s="1"/>
  <c r="Q88" i="1"/>
  <c r="Q97" i="1" s="1"/>
  <c r="D82" i="1"/>
  <c r="AI83" i="1"/>
  <c r="Z83" i="1" s="1"/>
  <c r="AI82" i="1"/>
  <c r="Z82" i="1" s="1"/>
  <c r="AI81" i="1"/>
  <c r="AI91" i="1" s="1"/>
  <c r="AI80" i="1"/>
  <c r="Z80" i="1" s="1"/>
  <c r="AI79" i="1"/>
  <c r="Z79" i="1" s="1"/>
  <c r="AI78" i="1"/>
  <c r="Z78" i="1" s="1"/>
  <c r="AI77" i="1"/>
  <c r="Z77" i="1" s="1"/>
  <c r="AI76" i="1"/>
  <c r="Z76" i="1" s="1"/>
  <c r="AI75" i="1"/>
  <c r="Z75" i="1" s="1"/>
  <c r="AI74" i="1"/>
  <c r="Z74" i="1" s="1"/>
  <c r="AI73" i="1"/>
  <c r="Z73" i="1" s="1"/>
  <c r="AI72" i="1"/>
  <c r="Z72" i="1" s="1"/>
  <c r="AI71" i="1"/>
  <c r="Z71" i="1" s="1"/>
  <c r="AI70" i="1"/>
  <c r="Z70" i="1" s="1"/>
  <c r="AI69" i="1"/>
  <c r="AI87" i="1" s="1"/>
  <c r="F89" i="1"/>
  <c r="G88" i="1"/>
  <c r="G97" i="1" s="1"/>
  <c r="H88" i="1"/>
  <c r="H97" i="1" s="1"/>
  <c r="AN88" i="1"/>
  <c r="F88" i="1"/>
  <c r="F97" i="1" s="1"/>
  <c r="D70" i="1"/>
  <c r="O89" i="1"/>
  <c r="X89" i="1"/>
  <c r="AQ87" i="1"/>
  <c r="AB87" i="1"/>
  <c r="AR88" i="1"/>
  <c r="Q90" i="1"/>
  <c r="Q98" i="1" s="1"/>
  <c r="O88" i="1"/>
  <c r="O97" i="1" s="1"/>
  <c r="AA88" i="1"/>
  <c r="N90" i="1"/>
  <c r="N98" i="1" s="1"/>
  <c r="D80" i="1"/>
  <c r="I90" i="1"/>
  <c r="I98" i="1" s="1"/>
  <c r="D83" i="1"/>
  <c r="W90" i="1"/>
  <c r="W98" i="1" s="1"/>
  <c r="I88" i="1"/>
  <c r="I97" i="1" s="1"/>
  <c r="AO90" i="1"/>
  <c r="AM89" i="1"/>
  <c r="W88" i="1"/>
  <c r="W97" i="1" s="1"/>
  <c r="G90" i="1"/>
  <c r="G98" i="1" s="1"/>
  <c r="AO87" i="1"/>
  <c r="K88" i="1"/>
  <c r="K97" i="1" s="1"/>
  <c r="AA89" i="1"/>
  <c r="D75" i="1"/>
  <c r="U88" i="1"/>
  <c r="U97" i="1" s="1"/>
  <c r="AA91" i="1"/>
  <c r="AQ88" i="1"/>
  <c r="AB88" i="1"/>
  <c r="D78" i="1"/>
  <c r="D76" i="1"/>
  <c r="J88" i="1"/>
  <c r="J97" i="1" s="1"/>
  <c r="Q89" i="1"/>
  <c r="AQ90" i="1"/>
  <c r="AP89" i="1"/>
  <c r="AM88" i="1"/>
  <c r="T88" i="1"/>
  <c r="T97" i="1" s="1"/>
  <c r="E89" i="1"/>
  <c r="D77" i="1"/>
  <c r="X90" i="1"/>
  <c r="X98" i="1" s="1"/>
  <c r="AQ89" i="1"/>
  <c r="AO88" i="1"/>
  <c r="AF98" i="1" l="1"/>
  <c r="AC98" i="1"/>
  <c r="AG98" i="1"/>
  <c r="AP124" i="1"/>
  <c r="AM97" i="1"/>
  <c r="AQ98" i="1"/>
  <c r="AO98" i="1"/>
  <c r="AM98" i="1"/>
  <c r="AP98" i="1"/>
  <c r="AJ98" i="1"/>
  <c r="AH98" i="1"/>
  <c r="AE98" i="1"/>
  <c r="AN97" i="1"/>
  <c r="AD106" i="1"/>
  <c r="AH109" i="1" s="1"/>
  <c r="AN123" i="1"/>
  <c r="AL98" i="1"/>
  <c r="AT122" i="1"/>
  <c r="AR124" i="1"/>
  <c r="AS122" i="1"/>
  <c r="AD97" i="1"/>
  <c r="AK98" i="1"/>
  <c r="AE124" i="1"/>
  <c r="AS97" i="1"/>
  <c r="AS123" i="1"/>
  <c r="AH97" i="1"/>
  <c r="AD105" i="1"/>
  <c r="AH108" i="1" s="1"/>
  <c r="AR122" i="1" s="1"/>
  <c r="AJ97" i="1"/>
  <c r="AB97" i="1"/>
  <c r="AL97" i="1"/>
  <c r="AH124" i="1"/>
  <c r="AT98" i="1"/>
  <c r="AQ97" i="1"/>
  <c r="AQ123" i="1"/>
  <c r="Z91" i="1"/>
  <c r="AA97" i="1"/>
  <c r="AB106" i="1"/>
  <c r="AF109" i="1" s="1"/>
  <c r="AL124" i="1" s="1"/>
  <c r="Z88" i="1"/>
  <c r="Z97" i="1" s="1"/>
  <c r="AP97" i="1"/>
  <c r="AP123" i="1"/>
  <c r="AF97" i="1"/>
  <c r="AN124" i="1"/>
  <c r="AG97" i="1"/>
  <c r="AD108" i="1"/>
  <c r="AH111" i="1" s="1"/>
  <c r="AO97" i="1"/>
  <c r="AO123" i="1"/>
  <c r="AQ124" i="1"/>
  <c r="AO124" i="1"/>
  <c r="AT124" i="1"/>
  <c r="AS98" i="1"/>
  <c r="AS125" i="1"/>
  <c r="AA124" i="1"/>
  <c r="Z89" i="1"/>
  <c r="AR97" i="1"/>
  <c r="AR123" i="1"/>
  <c r="AS124" i="1"/>
  <c r="AT97" i="1"/>
  <c r="AT123" i="1"/>
  <c r="AK97" i="1"/>
  <c r="AA98" i="1"/>
  <c r="AE97" i="1"/>
  <c r="AB98" i="1"/>
  <c r="Z87" i="1"/>
  <c r="AN98" i="1"/>
  <c r="AD107" i="1"/>
  <c r="AH110" i="1" s="1"/>
  <c r="AR125" i="1" s="1"/>
  <c r="AC97" i="1"/>
  <c r="E97" i="1"/>
  <c r="F106" i="1"/>
  <c r="R96" i="1"/>
  <c r="H105" i="1"/>
  <c r="E98" i="1"/>
  <c r="F107" i="1"/>
  <c r="R98" i="1"/>
  <c r="H107" i="1"/>
  <c r="F108" i="1"/>
  <c r="G92" i="1"/>
  <c r="H108" i="1"/>
  <c r="F105" i="1"/>
  <c r="X92" i="1"/>
  <c r="R97" i="1"/>
  <c r="H106" i="1"/>
  <c r="R92" i="1"/>
  <c r="G96" i="1"/>
  <c r="D90" i="1"/>
  <c r="P92" i="1"/>
  <c r="P96" i="1"/>
  <c r="E92" i="1"/>
  <c r="E96" i="1"/>
  <c r="AP92" i="1"/>
  <c r="AP96" i="1"/>
  <c r="U92" i="1"/>
  <c r="AG96" i="1"/>
  <c r="AG92" i="1"/>
  <c r="AS92" i="1"/>
  <c r="AS96" i="1"/>
  <c r="AM92" i="1"/>
  <c r="AM96" i="1"/>
  <c r="AH92" i="1"/>
  <c r="AH96" i="1"/>
  <c r="AO96" i="1"/>
  <c r="AO92" i="1"/>
  <c r="AE96" i="1"/>
  <c r="AE92" i="1"/>
  <c r="AT92" i="1"/>
  <c r="AT96" i="1"/>
  <c r="AL96" i="1"/>
  <c r="AL92" i="1"/>
  <c r="AA96" i="1"/>
  <c r="AA92" i="1"/>
  <c r="T96" i="1"/>
  <c r="T92" i="1"/>
  <c r="H92" i="1"/>
  <c r="H96" i="1"/>
  <c r="N92" i="1"/>
  <c r="N96" i="1"/>
  <c r="AI96" i="1"/>
  <c r="I92" i="1"/>
  <c r="J96" i="1"/>
  <c r="J92" i="1"/>
  <c r="AB96" i="1"/>
  <c r="AB92" i="1"/>
  <c r="F92" i="1"/>
  <c r="F96" i="1"/>
  <c r="D87" i="1"/>
  <c r="AF92" i="1"/>
  <c r="AF96" i="1"/>
  <c r="L96" i="1"/>
  <c r="L92" i="1"/>
  <c r="V96" i="1"/>
  <c r="V92" i="1"/>
  <c r="W96" i="1"/>
  <c r="W92" i="1"/>
  <c r="AJ96" i="1"/>
  <c r="AJ92" i="1"/>
  <c r="K92" i="1"/>
  <c r="AK96" i="1"/>
  <c r="AK92" i="1"/>
  <c r="S96" i="1"/>
  <c r="S92" i="1"/>
  <c r="M92" i="1"/>
  <c r="AR92" i="1"/>
  <c r="AQ92" i="1"/>
  <c r="AQ96" i="1"/>
  <c r="O92" i="1"/>
  <c r="O96" i="1"/>
  <c r="AN92" i="1"/>
  <c r="AN96" i="1"/>
  <c r="AC96" i="1"/>
  <c r="AC92" i="1"/>
  <c r="Q96" i="1"/>
  <c r="Q92" i="1"/>
  <c r="AD96" i="1"/>
  <c r="AD92" i="1"/>
  <c r="AI89" i="1"/>
  <c r="AI88" i="1"/>
  <c r="AB108" i="1" s="1"/>
  <c r="AF111" i="1" s="1"/>
  <c r="D88" i="1"/>
  <c r="D97" i="1" s="1"/>
  <c r="Z81" i="1"/>
  <c r="Z69" i="1"/>
  <c r="Z96" i="1" s="1"/>
  <c r="D89" i="1"/>
  <c r="AI90" i="1"/>
  <c r="AB107" i="1" s="1"/>
  <c r="AF110" i="1" s="1"/>
  <c r="AP125" i="1" l="1"/>
  <c r="AN125" i="1"/>
  <c r="AF126" i="1"/>
  <c r="AD126" i="1"/>
  <c r="AE126" i="1"/>
  <c r="AH126" i="1"/>
  <c r="AJ126" i="1"/>
  <c r="AL126" i="1"/>
  <c r="AG126" i="1"/>
  <c r="AK126" i="1"/>
  <c r="AM126" i="1"/>
  <c r="AB126" i="1"/>
  <c r="AC126" i="1"/>
  <c r="AI126" i="1"/>
  <c r="AA126" i="1"/>
  <c r="AD125" i="1"/>
  <c r="AA125" i="1"/>
  <c r="AE125" i="1"/>
  <c r="AF125" i="1"/>
  <c r="AJ125" i="1"/>
  <c r="AK125" i="1"/>
  <c r="AC125" i="1"/>
  <c r="AB125" i="1"/>
  <c r="AM125" i="1"/>
  <c r="AL125" i="1"/>
  <c r="AH125" i="1"/>
  <c r="AG125" i="1"/>
  <c r="AJ124" i="1"/>
  <c r="AB124" i="1"/>
  <c r="AD123" i="1"/>
  <c r="Z90" i="1"/>
  <c r="Z98" i="1" s="1"/>
  <c r="Z124" i="1"/>
  <c r="AM124" i="1"/>
  <c r="AB105" i="1"/>
  <c r="AF108" i="1" s="1"/>
  <c r="AK124" i="1"/>
  <c r="AS127" i="1"/>
  <c r="AF124" i="1"/>
  <c r="AD124" i="1"/>
  <c r="AC123" i="1"/>
  <c r="AT127" i="1"/>
  <c r="AA123" i="1"/>
  <c r="AK123" i="1"/>
  <c r="AP126" i="1"/>
  <c r="AN126" i="1"/>
  <c r="AO126" i="1"/>
  <c r="AS126" i="1"/>
  <c r="AT126" i="1"/>
  <c r="AR126" i="1"/>
  <c r="AQ126" i="1"/>
  <c r="AP122" i="1"/>
  <c r="AG123" i="1"/>
  <c r="AR127" i="1"/>
  <c r="AI98" i="1"/>
  <c r="AI125" i="1"/>
  <c r="AT125" i="1"/>
  <c r="AN122" i="1"/>
  <c r="AO125" i="1"/>
  <c r="AI97" i="1"/>
  <c r="AI123" i="1"/>
  <c r="AC124" i="1"/>
  <c r="AH123" i="1"/>
  <c r="AL123" i="1"/>
  <c r="AE123" i="1"/>
  <c r="AJ123" i="1"/>
  <c r="AI124" i="1"/>
  <c r="AQ122" i="1"/>
  <c r="AG124" i="1"/>
  <c r="AQ125" i="1"/>
  <c r="AO122" i="1"/>
  <c r="AF123" i="1"/>
  <c r="AM123" i="1"/>
  <c r="D98" i="1"/>
  <c r="AI92" i="1"/>
  <c r="Z101" i="1"/>
  <c r="D92" i="1"/>
  <c r="D96" i="1"/>
  <c r="D102" i="1" s="1"/>
  <c r="AO127" i="1" l="1"/>
  <c r="Z125" i="1"/>
  <c r="Z126" i="1"/>
  <c r="AP127" i="1"/>
  <c r="AQ127" i="1"/>
  <c r="AN127" i="1"/>
  <c r="AA122" i="1"/>
  <c r="AC122" i="1"/>
  <c r="AJ122" i="1"/>
  <c r="AD122" i="1"/>
  <c r="AM122" i="1"/>
  <c r="AE122" i="1"/>
  <c r="AH122" i="1"/>
  <c r="AF122" i="1"/>
  <c r="AB122" i="1"/>
  <c r="AI122" i="1"/>
  <c r="AG122" i="1"/>
  <c r="AK122" i="1"/>
  <c r="AL122" i="1"/>
  <c r="Z92" i="1"/>
  <c r="Z123" i="1"/>
  <c r="D106" i="1"/>
  <c r="D108" i="1"/>
  <c r="D107" i="1"/>
  <c r="D105" i="1"/>
  <c r="Z105" i="1"/>
  <c r="Z108" i="1"/>
  <c r="Z107" i="1"/>
  <c r="Z106" i="1"/>
  <c r="AL127" i="1" l="1"/>
  <c r="AI127" i="1"/>
  <c r="AB127" i="1"/>
  <c r="AF127" i="1"/>
  <c r="AH127" i="1"/>
  <c r="AK127" i="1"/>
  <c r="AM127" i="1"/>
  <c r="AD127" i="1"/>
  <c r="AJ127" i="1"/>
  <c r="AC127" i="1"/>
  <c r="AG127" i="1"/>
  <c r="AE127" i="1"/>
  <c r="Z122" i="1"/>
  <c r="AA127" i="1"/>
  <c r="Z127" i="1" l="1"/>
  <c r="Z138" i="1" l="1"/>
  <c r="AF134" i="1"/>
  <c r="AF143" i="1" s="1"/>
  <c r="AT138" i="1"/>
  <c r="AT137" i="1"/>
  <c r="AG137" i="1"/>
  <c r="AL137" i="1"/>
  <c r="AQ133" i="1"/>
  <c r="AQ142" i="1" s="1"/>
  <c r="AF137" i="1"/>
  <c r="AM137" i="1"/>
  <c r="AG134" i="1"/>
  <c r="AG143" i="1" s="1"/>
  <c r="AD134" i="1"/>
  <c r="AD143" i="1" s="1"/>
  <c r="AQ137" i="1"/>
  <c r="AK137" i="1"/>
  <c r="AA136" i="1"/>
  <c r="AA144" i="1" s="1"/>
  <c r="AH137" i="1"/>
  <c r="AK136" i="1"/>
  <c r="AK144" i="1" s="1"/>
  <c r="AK134" i="1"/>
  <c r="AK143" i="1" s="1"/>
  <c r="AC135" i="1"/>
  <c r="AF136" i="1"/>
  <c r="AF144" i="1" s="1"/>
  <c r="AO133" i="1"/>
  <c r="AO142" i="1" s="1"/>
  <c r="AM135" i="1"/>
  <c r="AB134" i="1"/>
  <c r="AB143" i="1" s="1"/>
  <c r="AE136" i="1"/>
  <c r="AE144" i="1" s="1"/>
  <c r="AS138" i="1"/>
  <c r="AM136" i="1"/>
  <c r="AM144" i="1" s="1"/>
  <c r="AD137" i="1"/>
  <c r="AN133" i="1"/>
  <c r="AN142" i="1" s="1"/>
  <c r="AB137" i="1"/>
  <c r="AI135" i="1"/>
  <c r="AC134" i="1"/>
  <c r="AC143" i="1" s="1"/>
  <c r="AE134" i="1"/>
  <c r="AE143" i="1" s="1"/>
  <c r="AD135" i="1"/>
  <c r="AQ136" i="1"/>
  <c r="AQ144" i="1" s="1"/>
  <c r="AG136" i="1"/>
  <c r="AG144" i="1" s="1"/>
  <c r="AB136" i="1"/>
  <c r="AB144" i="1" s="1"/>
  <c r="AJ136" i="1"/>
  <c r="AJ144" i="1" s="1"/>
  <c r="AA137" i="1"/>
  <c r="AH136" i="1"/>
  <c r="AH144" i="1" s="1"/>
  <c r="AO136" i="1"/>
  <c r="AO144" i="1" s="1"/>
  <c r="AD136" i="1"/>
  <c r="AD144" i="1" s="1"/>
  <c r="AE137" i="1"/>
  <c r="AL134" i="1"/>
  <c r="AL143" i="1" s="1"/>
  <c r="AR137" i="1"/>
  <c r="AL136" i="1"/>
  <c r="AL144" i="1" s="1"/>
  <c r="AC136" i="1"/>
  <c r="AC144" i="1" s="1"/>
  <c r="AS137" i="1"/>
  <c r="AO137" i="1"/>
  <c r="AI137" i="1"/>
  <c r="Z135" i="1"/>
  <c r="AP137" i="1"/>
  <c r="AS134" i="1"/>
  <c r="AS143" i="1" s="1"/>
  <c r="AM133" i="1"/>
  <c r="AM142" i="1" s="1"/>
  <c r="AB133" i="1"/>
  <c r="AB142" i="1" s="1"/>
  <c r="AH134" i="1"/>
  <c r="AH143" i="1" s="1"/>
  <c r="AN138" i="1"/>
  <c r="AK133" i="1"/>
  <c r="AK142" i="1" s="1"/>
  <c r="AF135" i="1"/>
  <c r="AL135" i="1"/>
  <c r="AN134" i="1"/>
  <c r="AN143" i="1" s="1"/>
  <c r="AR136" i="1"/>
  <c r="AR144" i="1" s="1"/>
  <c r="AR133" i="1"/>
  <c r="AR142" i="1" s="1"/>
  <c r="AR135" i="1"/>
  <c r="AQ134" i="1"/>
  <c r="AQ143" i="1" s="1"/>
  <c r="AJ137" i="1"/>
  <c r="AN136" i="1"/>
  <c r="AN144" i="1" s="1"/>
  <c r="AT135" i="1"/>
  <c r="AP133" i="1"/>
  <c r="AP142" i="1" s="1"/>
  <c r="AL133" i="1"/>
  <c r="AL142" i="1" s="1"/>
  <c r="AJ135" i="1"/>
  <c r="AT133" i="1"/>
  <c r="AT142" i="1" s="1"/>
  <c r="AE133" i="1"/>
  <c r="AE142" i="1" s="1"/>
  <c r="AR138" i="1"/>
  <c r="AO135" i="1"/>
  <c r="AG133" i="1"/>
  <c r="AG142" i="1" s="1"/>
  <c r="AA135" i="1"/>
  <c r="AE135" i="1"/>
  <c r="AP135" i="1"/>
  <c r="AI134" i="1"/>
  <c r="AI143" i="1" s="1"/>
  <c r="AR134" i="1"/>
  <c r="AR143" i="1" s="1"/>
  <c r="AJ134" i="1"/>
  <c r="AJ143" i="1" s="1"/>
  <c r="AS136" i="1"/>
  <c r="AS144" i="1" s="1"/>
  <c r="AF133" i="1"/>
  <c r="AF142" i="1" s="1"/>
  <c r="AQ135" i="1"/>
  <c r="AA133" i="1"/>
  <c r="AA142" i="1" s="1"/>
  <c r="AS133" i="1"/>
  <c r="AS142" i="1" s="1"/>
  <c r="AC137" i="1"/>
  <c r="AP138" i="1"/>
  <c r="AT134" i="1"/>
  <c r="AT143" i="1" s="1"/>
  <c r="AK135" i="1"/>
  <c r="AP136" i="1"/>
  <c r="AP144" i="1" s="1"/>
  <c r="AN135" i="1"/>
  <c r="AO138" i="1"/>
  <c r="AI133" i="1"/>
  <c r="AI142" i="1" s="1"/>
  <c r="AP134" i="1"/>
  <c r="AP143" i="1" s="1"/>
  <c r="AO134" i="1"/>
  <c r="AO143" i="1" s="1"/>
  <c r="AD133" i="1"/>
  <c r="AD142" i="1" s="1"/>
  <c r="Z136" i="1"/>
  <c r="Z144" i="1" s="1"/>
  <c r="Z134" i="1"/>
  <c r="Z143" i="1" s="1"/>
  <c r="AH135" i="1"/>
  <c r="AJ133" i="1"/>
  <c r="AJ142" i="1" s="1"/>
  <c r="AI136" i="1"/>
  <c r="AI144" i="1" s="1"/>
  <c r="AH133" i="1"/>
  <c r="AH142" i="1" s="1"/>
  <c r="AT136" i="1"/>
  <c r="AT144" i="1" s="1"/>
  <c r="AG135" i="1"/>
  <c r="AM134" i="1"/>
  <c r="AM143" i="1" s="1"/>
  <c r="AA134" i="1"/>
  <c r="AA143" i="1" s="1"/>
  <c r="AS135" i="1"/>
  <c r="AC133" i="1"/>
  <c r="AC142" i="1" s="1"/>
  <c r="Z137" i="1"/>
  <c r="AN137" i="1"/>
  <c r="AQ138" i="1"/>
  <c r="AF138" i="1"/>
  <c r="AI138" i="1"/>
  <c r="AD138" i="1"/>
  <c r="AK138" i="1"/>
  <c r="AA138" i="1"/>
  <c r="AG138" i="1"/>
  <c r="AL138" i="1"/>
  <c r="AJ138" i="1"/>
  <c r="AM138" i="1"/>
  <c r="AB138" i="1"/>
  <c r="AE138" i="1"/>
  <c r="AH138" i="1"/>
  <c r="Z133" i="1"/>
  <c r="Z142" i="1" s="1"/>
  <c r="AC138" i="1"/>
  <c r="Z148" i="1" l="1"/>
  <c r="D118" i="1" s="1"/>
</calcChain>
</file>

<file path=xl/sharedStrings.xml><?xml version="1.0" encoding="utf-8"?>
<sst xmlns="http://schemas.openxmlformats.org/spreadsheetml/2006/main" count="937" uniqueCount="147">
  <si>
    <t>자치구별(1)</t>
  </si>
  <si>
    <t>자치구별(2)</t>
  </si>
  <si>
    <t>성별(1)</t>
  </si>
  <si>
    <t>2020</t>
  </si>
  <si>
    <t>2040</t>
  </si>
  <si>
    <t>계</t>
  </si>
  <si>
    <t>소계</t>
  </si>
  <si>
    <t>0~4세</t>
  </si>
  <si>
    <t>5~9세</t>
  </si>
  <si>
    <t>10~14세</t>
  </si>
  <si>
    <t>15~19세</t>
  </si>
  <si>
    <t>20~24세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</si>
  <si>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</si>
  <si>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</si>
  <si>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</si>
  <si>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</si>
  <si>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</si>
  <si>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</si>
  <si>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</si>
  <si>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</si>
  <si>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</si>
  <si>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</si>
  <si>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</si>
  <si>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</si>
  <si>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85~89세</t>
  </si>
  <si>
    <t>90~94세</t>
  </si>
  <si>
    <t>95세 이상+</t>
  </si>
  <si>
    <t>합계</t>
  </si>
  <si>
    <t/>
  </si>
  <si>
    <t>남자</t>
  </si>
  <si>
    <t>여자</t>
  </si>
  <si>
    <t>○ 통계표ID</t>
  </si>
  <si>
    <t>DT_201014_A060030</t>
  </si>
  <si>
    <t>○ 통계표명</t>
  </si>
  <si>
    <t>○ 조회기간</t>
  </si>
  <si>
    <t xml:space="preserve">[년] 2020~2040  </t>
  </si>
  <si>
    <t>○ 출처</t>
  </si>
  <si>
    <t>○ 자료다운일자</t>
  </si>
  <si>
    <t>2024.11.22 21:33</t>
  </si>
  <si>
    <t>○ 통계표URL</t>
  </si>
  <si>
    <t>* 시스템 개편 시 통계표 URL은 달라질 수 있음</t>
  </si>
  <si>
    <t>○ 단위</t>
  </si>
  <si>
    <t>명</t>
  </si>
  <si>
    <t>○ 주석</t>
  </si>
  <si>
    <t>통계표</t>
  </si>
  <si>
    <t>1. 2022년 12월 공표한 서울시 자치구별 장래인구추계(2020-2040) 자료임</t>
  </si>
  <si>
    <t>2. 인구는 국적에 관계없이 국내에 거주하는 인구임(외국인도 포함)</t>
  </si>
  <si>
    <t>구 분</t>
  </si>
  <si>
    <t>도보</t>
  </si>
  <si>
    <t>택시</t>
  </si>
  <si>
    <t>지하철</t>
  </si>
  <si>
    <t>도보</t>
    <phoneticPr fontId="3" type="noConversion"/>
  </si>
  <si>
    <t>전 체</t>
  </si>
  <si>
    <t>연령</t>
  </si>
  <si>
    <t>성별</t>
  </si>
  <si>
    <t>주간 통행수</t>
  </si>
  <si>
    <t>월간 통행수</t>
  </si>
  <si>
    <t>가구원수</t>
  </si>
  <si>
    <t>연간 통행수</t>
  </si>
  <si>
    <t>합계 (평일1일+주말1일)</t>
  </si>
  <si>
    <t>20대 미만</t>
  </si>
  <si>
    <t>30대 미만</t>
  </si>
  <si>
    <t>40대 미만</t>
  </si>
  <si>
    <t>50대 미만</t>
  </si>
  <si>
    <t>50대 이상</t>
  </si>
  <si>
    <t>남 성</t>
  </si>
  <si>
    <t>여 성</t>
  </si>
  <si>
    <t>시내 버스</t>
  </si>
  <si>
    <t>광역 버스</t>
  </si>
  <si>
    <t>자가용 승용차</t>
  </si>
  <si>
    <t>마을 버스</t>
  </si>
  <si>
    <t>고속 버스</t>
  </si>
  <si>
    <t>전세 버스</t>
  </si>
  <si>
    <t>오토바이</t>
  </si>
  <si>
    <t>시외 버스</t>
  </si>
  <si>
    <t>구분</t>
  </si>
  <si>
    <t>철도</t>
  </si>
  <si>
    <t>기타</t>
  </si>
  <si>
    <t>자전거</t>
  </si>
  <si>
    <t>오토 바이</t>
  </si>
  <si>
    <t>전국</t>
  </si>
  <si>
    <t>지하철/ 전철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</si>
  <si>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</si>
  <si>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</si>
  <si>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</si>
  <si>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</si>
  <si>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</si>
  <si>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</si>
  <si>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</si>
  <si>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</si>
  <si>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</si>
  <si>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</si>
  <si>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</si>
  <si>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</si>
  <si>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</si>
  <si>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</si>
  <si>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</si>
  <si>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</si>
  <si>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</si>
  <si>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서울/전국</t>
  </si>
  <si>
    <t>서울/전국</t>
    <phoneticPr fontId="3" type="noConversion"/>
  </si>
  <si>
    <t>가중치</t>
    <phoneticPr fontId="3" type="noConversion"/>
  </si>
  <si>
    <t>적용</t>
    <phoneticPr fontId="3" type="noConversion"/>
  </si>
  <si>
    <t xml:space="preserve">백분위 </t>
  </si>
  <si>
    <t xml:space="preserve">백분위 </t>
    <phoneticPr fontId="3" type="noConversion"/>
  </si>
  <si>
    <t>재환산</t>
  </si>
  <si>
    <t>20대 미만</t>
    <phoneticPr fontId="3" type="noConversion"/>
  </si>
  <si>
    <t>평일</t>
    <phoneticPr fontId="3" type="noConversion"/>
  </si>
  <si>
    <t>통행량</t>
    <phoneticPr fontId="3" type="noConversion"/>
  </si>
  <si>
    <t>교통량 가중치</t>
    <phoneticPr fontId="3" type="noConversion"/>
  </si>
  <si>
    <t xml:space="preserve">교통량 </t>
    <phoneticPr fontId="3" type="noConversion"/>
  </si>
  <si>
    <t>시내버스</t>
    <phoneticPr fontId="3" type="noConversion"/>
  </si>
  <si>
    <t>지하철,철도</t>
    <phoneticPr fontId="3" type="noConversion"/>
  </si>
  <si>
    <t>자전거,오토바이</t>
    <phoneticPr fontId="3" type="noConversion"/>
  </si>
  <si>
    <t>기타</t>
    <phoneticPr fontId="3" type="noConversion"/>
  </si>
  <si>
    <t>자가용,택시,기타</t>
    <phoneticPr fontId="3" type="noConversion"/>
  </si>
  <si>
    <t>도로이용수단</t>
    <phoneticPr fontId="3" type="noConversion"/>
  </si>
  <si>
    <t>PCE 보정값</t>
    <phoneticPr fontId="3" type="noConversion"/>
  </si>
  <si>
    <t xml:space="preserve">전체 도로 </t>
    <phoneticPr fontId="3" type="noConversion"/>
  </si>
  <si>
    <t>교통량</t>
    <phoneticPr fontId="3" type="noConversion"/>
  </si>
  <si>
    <t>계</t>
    <phoneticPr fontId="3" type="noConversion"/>
  </si>
  <si>
    <t>수단분담률</t>
    <phoneticPr fontId="3" type="noConversion"/>
  </si>
  <si>
    <t>대중교통</t>
    <phoneticPr fontId="3" type="noConversion"/>
  </si>
  <si>
    <t>승용차</t>
    <phoneticPr fontId="3" type="noConversion"/>
  </si>
  <si>
    <t>전체 수단분담률</t>
    <phoneticPr fontId="3" type="noConversion"/>
  </si>
  <si>
    <t>언더 65</t>
    <phoneticPr fontId="3" type="noConversion"/>
  </si>
  <si>
    <t>오버65</t>
    <phoneticPr fontId="3" type="noConversion"/>
  </si>
  <si>
    <t>파리</t>
    <phoneticPr fontId="3" type="noConversion"/>
  </si>
  <si>
    <t>보정치</t>
    <phoneticPr fontId="3" type="noConversion"/>
  </si>
  <si>
    <t>계 통일</t>
    <phoneticPr fontId="3" type="noConversion"/>
  </si>
  <si>
    <t>자치구별 연령별 인구(추계인구)</t>
    <phoneticPr fontId="3" type="noConversion"/>
  </si>
  <si>
    <t>https://stat.eseoul.go.kr/statHtml/statHtml.do?orgId=201&amp;tblId=DT_201014_A060030&amp;conn_path=I3</t>
    <phoneticPr fontId="3" type="noConversion"/>
  </si>
  <si>
    <t>서울특별시, 서울특별시 자치구별장래인구 추계</t>
    <phoneticPr fontId="3" type="noConversion"/>
  </si>
  <si>
    <t>평일 1일
 통행</t>
    <phoneticPr fontId="3" type="noConversion"/>
  </si>
  <si>
    <t>주말 1일
통행</t>
    <phoneticPr fontId="3" type="noConversion"/>
  </si>
  <si>
    <t>합계</t>
    <phoneticPr fontId="3" type="noConversion"/>
  </si>
  <si>
    <t>금천구 65세 미만 인구</t>
    <phoneticPr fontId="3" type="noConversion"/>
  </si>
  <si>
    <t>금천구 65세 이상 인구</t>
    <phoneticPr fontId="3" type="noConversion"/>
  </si>
  <si>
    <t>2019년</t>
    <phoneticPr fontId="3" type="noConversion"/>
  </si>
  <si>
    <t>2040년</t>
    <phoneticPr fontId="3" type="noConversion"/>
  </si>
  <si>
    <t>금천구 65세 미만 인구 변화</t>
    <phoneticPr fontId="3" type="noConversion"/>
  </si>
  <si>
    <t>변화량</t>
    <phoneticPr fontId="3" type="noConversion"/>
  </si>
  <si>
    <t>변화율</t>
    <phoneticPr fontId="3" type="noConversion"/>
  </si>
  <si>
    <t>금천구 2019년</t>
  </si>
  <si>
    <t>금천구 2040년</t>
  </si>
  <si>
    <t>금천구</t>
  </si>
  <si>
    <t>구분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</si>
</sst>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%"/>
  </numFmts>
  <fonts count="7" x14ac:knownFonts="1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24"/>
      <color indexed="8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3"/>
      <color rgb="FF262E40"/>
      <name val="Pretendard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5E5E5E"/>
      </left>
      <right style="medium">
        <color rgb="FF5E5E5E"/>
      </right>
      <top style="medium">
        <color rgb="FF5E5E5E"/>
      </top>
      <bottom style="medium">
        <color rgb="FF5E5E5E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5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2" borderId="2" xfId="0" applyFill="1" applyBorder="1">
      <alignment vertical="center"/>
    </xf>
    <xf numFmtId="3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0" fillId="6" borderId="2" xfId="0" applyFill="1" applyBorder="1" applyAlignment="1"/>
    <xf numFmtId="0" fontId="2" fillId="5" borderId="5" xfId="2" applyAlignment="1"/>
    <xf numFmtId="0" fontId="2" fillId="5" borderId="5" xfId="2">
      <alignment vertical="center"/>
    </xf>
    <xf numFmtId="0" fontId="5" fillId="0" borderId="0" xfId="3" applyAlignment="1">
      <alignment horizontal="left"/>
    </xf>
    <xf numFmtId="0" fontId="0" fillId="0" borderId="0" xfId="0" applyAlignment="1">
      <alignment horizontal="center" vertical="center"/>
    </xf>
    <xf numFmtId="41" fontId="0" fillId="0" borderId="0" xfId="4" applyFont="1">
      <alignment vertical="center"/>
    </xf>
    <xf numFmtId="10" fontId="0" fillId="0" borderId="0" xfId="1" applyNumberFormat="1" applyFont="1">
      <alignment vertical="center"/>
    </xf>
    <xf numFmtId="41" fontId="6" fillId="0" borderId="6" xfId="4" applyFont="1" applyBorder="1" applyAlignment="1">
      <alignment horizontal="right" vertical="center" wrapText="1" readingOrder="1"/>
    </xf>
    <xf numFmtId="41" fontId="0" fillId="0" borderId="2" xfId="4" applyFont="1" applyBorder="1" applyAlignment="1">
      <alignment horizontal="right"/>
    </xf>
    <xf numFmtId="0" fontId="0" fillId="0" borderId="2" xfId="4" applyNumberFormat="1" applyFont="1" applyBorder="1" applyAlignment="1">
      <alignment horizontal="right"/>
    </xf>
    <xf numFmtId="0" fontId="6" fillId="0" borderId="6" xfId="0" applyFont="1" applyBorder="1" applyAlignment="1">
      <alignment horizontal="right" wrapText="1" readingOrder="1"/>
    </xf>
    <xf numFmtId="0" fontId="0" fillId="2" borderId="2" xfId="0" applyFill="1" applyBorder="1">
      <alignment vertic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계산" xfId="2" builtinId="22"/>
    <cellStyle name="백분율" xfId="1" builtinId="5"/>
    <cellStyle name="쉼표 [0]" xfId="4" builtinId="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eseoul.go.kr/statHtml/statHtml.do?orgId=201&amp;tblId=DT_201014_A060030&amp;conn_path=I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48"/>
  <sheetViews>
    <sheetView tabSelected="1" topLeftCell="C1" zoomScale="70" zoomScaleNormal="70" workbookViewId="0">
      <selection activeCell="C1" sqref="C1:C3"/>
    </sheetView>
  </sheetViews>
  <sheetFormatPr defaultColWidth="14.5" defaultRowHeight="16.5" x14ac:dyDescent="0.3"/>
  <cols>
    <col min="1" max="1" width="11.375" bestFit="1" customWidth="1"/>
    <col min="2" max="2" width="13.125" customWidth="1"/>
    <col min="3" max="3" width="12.375" customWidth="1"/>
    <col min="4" max="4" width="12.875" customWidth="1"/>
    <col min="5" max="6" width="14.375" bestFit="1" customWidth="1"/>
    <col min="7" max="20" width="10.125" bestFit="1" customWidth="1"/>
    <col min="21" max="23" width="9" bestFit="1" customWidth="1"/>
    <col min="24" max="24" width="11.375" bestFit="1" customWidth="1"/>
    <col min="25" max="25" width="7.875" bestFit="1" customWidth="1"/>
    <col min="26" max="26" width="8.125" bestFit="1" customWidth="1"/>
    <col min="27" max="27" width="8.5" bestFit="1" customWidth="1"/>
    <col min="28" max="31" width="8.875" bestFit="1" customWidth="1"/>
    <col min="32" max="32" width="10.25" customWidth="1"/>
    <col min="33" max="44" width="8.875" bestFit="1" customWidth="1"/>
    <col min="45" max="45" width="11.375" bestFit="1" customWidth="1"/>
    <col min="46" max="46" width="14.625" bestFit="1" customWidth="1"/>
  </cols>
  <sheetData>
    <row r="1" spans="1:46" ht="20.100000000000001" customHeight="1" x14ac:dyDescent="0.3">
      <c r="A1" s="25" t="s">
        <v>0</v>
      </c>
      <c r="B1" s="25" t="s">
        <v>1</v>
      </c>
      <c r="C1" s="25" t="s">
        <v>2</v>
      </c>
      <c r="D1" s="26" t="s">
        <v>143</v>
      </c>
      <c r="E1" s="26" t="s">
        <v>3</v>
      </c>
      <c r="F1" s="26" t="s">
        <v>3</v>
      </c>
      <c r="G1" s="26" t="s">
        <v>3</v>
      </c>
      <c r="H1" s="26" t="s">
        <v>3</v>
      </c>
      <c r="I1" s="26" t="s">
        <v>3</v>
      </c>
      <c r="J1" s="26" t="s">
        <v>3</v>
      </c>
      <c r="K1" s="26" t="s">
        <v>3</v>
      </c>
      <c r="L1" s="26" t="s">
        <v>3</v>
      </c>
      <c r="M1" s="26" t="s">
        <v>3</v>
      </c>
      <c r="N1" s="26" t="s">
        <v>3</v>
      </c>
      <c r="O1" s="26" t="s">
        <v>3</v>
      </c>
      <c r="P1" s="26" t="s">
        <v>3</v>
      </c>
      <c r="Q1" s="26" t="s">
        <v>3</v>
      </c>
      <c r="R1" s="26" t="s">
        <v>3</v>
      </c>
      <c r="S1" s="26" t="s">
        <v>3</v>
      </c>
      <c r="T1" s="26" t="s">
        <v>3</v>
      </c>
      <c r="U1" s="26" t="s">
        <v>3</v>
      </c>
      <c r="V1" s="26" t="s">
        <v>3</v>
      </c>
      <c r="W1" s="26" t="s">
        <v>3</v>
      </c>
      <c r="X1" s="26" t="s">
        <v>3</v>
      </c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E1" s="1" t="s">
        <v>4</v>
      </c>
      <c r="AF1" s="1" t="s">
        <v>4</v>
      </c>
      <c r="AG1" s="1" t="s">
        <v>4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4</v>
      </c>
      <c r="AM1" s="1" t="s">
        <v>4</v>
      </c>
      <c r="AN1" s="1" t="s">
        <v>4</v>
      </c>
      <c r="AO1" s="1" t="s">
        <v>4</v>
      </c>
      <c r="AP1" s="1" t="s">
        <v>4</v>
      </c>
      <c r="AQ1" s="1" t="s">
        <v>4</v>
      </c>
      <c r="AR1" s="1" t="s">
        <v>4</v>
      </c>
      <c r="AS1" s="1" t="s">
        <v>4</v>
      </c>
      <c r="AT1" s="1" t="s">
        <v>4</v>
      </c>
    </row>
    <row r="2" spans="1:46" ht="20.100000000000001" customHeight="1" x14ac:dyDescent="0.3">
      <c r="A2" s="26" t="s">
        <v>0</v>
      </c>
      <c r="B2" s="26" t="s">
        <v>1</v>
      </c>
      <c r="C2" s="26" t="s">
        <v>2</v>
      </c>
      <c r="D2" s="27" t="s">
        <v>143</v>
      </c>
      <c r="E2" s="27" t="s">
        <v>3</v>
      </c>
      <c r="F2" s="27" t="s">
        <v>3</v>
      </c>
      <c r="G2" s="27" t="s">
        <v>3</v>
      </c>
      <c r="H2" s="27" t="s">
        <v>3</v>
      </c>
      <c r="I2" s="27" t="s">
        <v>3</v>
      </c>
      <c r="J2" s="27" t="s">
        <v>3</v>
      </c>
      <c r="K2" s="27" t="s">
        <v>3</v>
      </c>
      <c r="L2" s="27" t="s">
        <v>3</v>
      </c>
      <c r="M2" s="27" t="s">
        <v>3</v>
      </c>
      <c r="N2" s="27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7" t="s">
        <v>3</v>
      </c>
      <c r="V2" s="27" t="s">
        <v>3</v>
      </c>
      <c r="W2" s="27" t="s">
        <v>3</v>
      </c>
      <c r="X2" s="27" t="s">
        <v>3</v>
      </c>
      <c r="Y2" s="18"/>
      <c r="Z2" s="27" t="s">
        <v>144</v>
      </c>
      <c r="AA2" s="27" t="s">
        <v>3</v>
      </c>
      <c r="AB2" s="27" t="s">
        <v>3</v>
      </c>
      <c r="AC2" s="27" t="s">
        <v>3</v>
      </c>
      <c r="AD2" s="27" t="s">
        <v>3</v>
      </c>
      <c r="AE2" s="27" t="s">
        <v>3</v>
      </c>
      <c r="AF2" s="27" t="s">
        <v>3</v>
      </c>
      <c r="AG2" s="27" t="s">
        <v>3</v>
      </c>
      <c r="AH2" s="27" t="s">
        <v>3</v>
      </c>
      <c r="AI2" s="27" t="s">
        <v>3</v>
      </c>
      <c r="AJ2" s="27" t="s">
        <v>3</v>
      </c>
      <c r="AK2" s="27" t="s">
        <v>3</v>
      </c>
      <c r="AL2" s="27" t="s">
        <v>3</v>
      </c>
      <c r="AM2" s="27" t="s">
        <v>3</v>
      </c>
      <c r="AN2" s="27" t="s">
        <v>3</v>
      </c>
      <c r="AO2" s="27" t="s">
        <v>3</v>
      </c>
      <c r="AP2" s="27" t="s">
        <v>3</v>
      </c>
      <c r="AQ2" s="27" t="s">
        <v>3</v>
      </c>
      <c r="AR2" s="27" t="s">
        <v>3</v>
      </c>
      <c r="AS2" s="27" t="s">
        <v>3</v>
      </c>
      <c r="AT2" s="27" t="s">
        <v>3</v>
      </c>
    </row>
    <row r="3" spans="1:46" ht="20.100000000000001" customHeight="1" x14ac:dyDescent="0.3">
      <c r="A3" s="26" t="s">
        <v>0</v>
      </c>
      <c r="B3" s="26" t="s">
        <v>1</v>
      </c>
      <c r="C3" s="26" t="s">
        <v>2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Z3" s="1" t="s">
        <v>6</v>
      </c>
      <c r="AA3" s="1" t="s">
        <v>7</v>
      </c>
      <c r="AB3" s="1" t="s">
        <v>8</v>
      </c>
      <c r="AC3" s="1" t="s">
        <v>9</v>
      </c>
      <c r="AD3" s="1" t="s">
        <v>10</v>
      </c>
      <c r="AE3" s="1" t="s">
        <v>11</v>
      </c>
      <c r="AF3" s="1" t="s">
        <v>12</v>
      </c>
      <c r="AG3" s="1" t="s">
        <v>13</v>
      </c>
      <c r="AH3" s="1" t="s">
        <v>14</v>
      </c>
      <c r="AI3" s="1" t="s">
        <v>15</v>
      </c>
      <c r="AJ3" s="1" t="s">
        <v>16</v>
      </c>
      <c r="AK3" s="1" t="s">
        <v>17</v>
      </c>
      <c r="AL3" s="1" t="s">
        <v>18</v>
      </c>
      <c r="AM3" s="1" t="s">
        <v>19</v>
      </c>
      <c r="AN3" s="1" t="s">
        <v>20</v>
      </c>
      <c r="AO3" s="1" t="s">
        <v>21</v>
      </c>
      <c r="AP3" s="1" t="s">
        <v>22</v>
      </c>
      <c r="AQ3" s="1" t="s">
        <v>23</v>
      </c>
      <c r="AR3" s="1" t="s">
        <v>24</v>
      </c>
      <c r="AS3" s="1" t="s">
        <v>25</v>
      </c>
      <c r="AT3" s="1" t="s">
        <v>26</v>
      </c>
    </row>
    <row r="4" spans="1:46" ht="20.100000000000001" customHeight="1" x14ac:dyDescent="0.3">
      <c r="A4" s="3" t="s">
        <v>27</v>
      </c>
      <c r="B4" s="3" t="s">
        <v>145</v>
      </c>
      <c r="C4" s="3" t="s">
        <v>5</v>
      </c>
      <c r="D4" s="2">
        <v>249361</v>
      </c>
      <c r="E4" s="2">
        <v>6812</v>
      </c>
      <c r="F4" s="2">
        <v>7144</v>
      </c>
      <c r="G4" s="2">
        <v>6729</v>
      </c>
      <c r="H4" s="2">
        <v>8254</v>
      </c>
      <c r="I4" s="2">
        <v>14402</v>
      </c>
      <c r="J4" s="2">
        <v>22859</v>
      </c>
      <c r="K4" s="2">
        <v>20397</v>
      </c>
      <c r="L4" s="2">
        <v>18874</v>
      </c>
      <c r="M4" s="2">
        <v>16410</v>
      </c>
      <c r="N4" s="2">
        <v>19961</v>
      </c>
      <c r="O4" s="2">
        <v>22304</v>
      </c>
      <c r="P4" s="2">
        <v>24055</v>
      </c>
      <c r="Q4" s="2">
        <v>21466</v>
      </c>
      <c r="R4" s="2">
        <v>14647</v>
      </c>
      <c r="S4" s="2">
        <v>10487</v>
      </c>
      <c r="T4" s="2">
        <v>7556</v>
      </c>
      <c r="U4" s="2">
        <v>4330</v>
      </c>
      <c r="V4" s="2">
        <v>1909</v>
      </c>
      <c r="W4" s="2">
        <v>585</v>
      </c>
      <c r="X4" s="2">
        <v>180</v>
      </c>
      <c r="Z4" s="2">
        <v>218872</v>
      </c>
      <c r="AA4" s="23">
        <v>6012</v>
      </c>
      <c r="AB4" s="23">
        <v>4902</v>
      </c>
      <c r="AC4" s="23">
        <v>3739</v>
      </c>
      <c r="AD4" s="23">
        <v>3460</v>
      </c>
      <c r="AE4" s="23">
        <v>7206</v>
      </c>
      <c r="AF4" s="23">
        <v>14159</v>
      </c>
      <c r="AG4" s="23">
        <v>14474</v>
      </c>
      <c r="AH4" s="23">
        <v>13176</v>
      </c>
      <c r="AI4" s="23">
        <v>14323</v>
      </c>
      <c r="AJ4" s="23">
        <v>14698</v>
      </c>
      <c r="AK4" s="23">
        <v>13741</v>
      </c>
      <c r="AL4" s="23">
        <v>16019</v>
      </c>
      <c r="AM4" s="23">
        <v>15942</v>
      </c>
      <c r="AN4" s="23">
        <v>18171</v>
      </c>
      <c r="AO4" s="23">
        <v>17867</v>
      </c>
      <c r="AP4" s="23">
        <v>17054</v>
      </c>
      <c r="AQ4" s="23">
        <v>13273</v>
      </c>
      <c r="AR4" s="23">
        <v>6773</v>
      </c>
      <c r="AS4" s="23">
        <v>2857</v>
      </c>
      <c r="AT4" s="23">
        <v>1026</v>
      </c>
    </row>
    <row r="5" spans="1:46" ht="20.100000000000001" customHeight="1" x14ac:dyDescent="0.3">
      <c r="A5" s="5" t="s">
        <v>28</v>
      </c>
      <c r="B5" s="5" t="s">
        <v>28</v>
      </c>
      <c r="C5" s="3" t="s">
        <v>29</v>
      </c>
      <c r="D5" s="2">
        <v>126753</v>
      </c>
      <c r="E5" s="2">
        <v>3526</v>
      </c>
      <c r="F5" s="2">
        <v>3591</v>
      </c>
      <c r="G5" s="2">
        <v>3429</v>
      </c>
      <c r="H5" s="2">
        <v>4110</v>
      </c>
      <c r="I5" s="2">
        <v>7069</v>
      </c>
      <c r="J5" s="2">
        <v>11879</v>
      </c>
      <c r="K5" s="2">
        <v>11291</v>
      </c>
      <c r="L5" s="2">
        <v>10505</v>
      </c>
      <c r="M5" s="2">
        <v>8905</v>
      </c>
      <c r="N5" s="2">
        <v>10426</v>
      </c>
      <c r="O5" s="2">
        <v>11224</v>
      </c>
      <c r="P5" s="2">
        <v>12192</v>
      </c>
      <c r="Q5" s="2">
        <v>10661</v>
      </c>
      <c r="R5" s="2">
        <v>7094</v>
      </c>
      <c r="S5" s="2">
        <v>4899</v>
      </c>
      <c r="T5" s="2">
        <v>3416</v>
      </c>
      <c r="U5" s="2">
        <v>1763</v>
      </c>
      <c r="V5" s="2">
        <v>614</v>
      </c>
      <c r="W5" s="2">
        <v>115</v>
      </c>
      <c r="X5" s="2">
        <v>44</v>
      </c>
      <c r="Z5" s="2">
        <v>108961</v>
      </c>
      <c r="AA5" s="22">
        <v>3123</v>
      </c>
      <c r="AB5" s="22">
        <v>2531</v>
      </c>
      <c r="AC5" s="22">
        <v>1920</v>
      </c>
      <c r="AD5" s="22">
        <v>1743</v>
      </c>
      <c r="AE5" s="22">
        <v>3364</v>
      </c>
      <c r="AF5" s="22">
        <v>6854</v>
      </c>
      <c r="AG5" s="22">
        <v>7561</v>
      </c>
      <c r="AH5" s="22">
        <v>7055</v>
      </c>
      <c r="AI5" s="22">
        <v>7579</v>
      </c>
      <c r="AJ5" s="22">
        <v>7786</v>
      </c>
      <c r="AK5" s="22">
        <v>7209</v>
      </c>
      <c r="AL5" s="22">
        <v>8379</v>
      </c>
      <c r="AM5" s="22">
        <v>8247</v>
      </c>
      <c r="AN5" s="22">
        <v>9224</v>
      </c>
      <c r="AO5" s="22">
        <v>8632</v>
      </c>
      <c r="AP5" s="22">
        <v>8044</v>
      </c>
      <c r="AQ5" s="22">
        <v>5849</v>
      </c>
      <c r="AR5" s="22">
        <v>2669</v>
      </c>
      <c r="AS5" s="22">
        <v>942</v>
      </c>
      <c r="AT5" s="22">
        <v>250</v>
      </c>
    </row>
    <row r="6" spans="1:46" ht="20.100000000000001" customHeight="1" x14ac:dyDescent="0.3">
      <c r="A6" s="6" t="s">
        <v>28</v>
      </c>
      <c r="B6" s="6" t="s">
        <v>28</v>
      </c>
      <c r="C6" s="4" t="s">
        <v>30</v>
      </c>
      <c r="D6" s="2">
        <v>122608</v>
      </c>
      <c r="E6" s="2">
        <v>3286</v>
      </c>
      <c r="F6" s="2">
        <v>3553</v>
      </c>
      <c r="G6" s="2">
        <v>3300</v>
      </c>
      <c r="H6" s="2">
        <v>4144</v>
      </c>
      <c r="I6" s="2">
        <v>7333</v>
      </c>
      <c r="J6" s="2">
        <v>10980</v>
      </c>
      <c r="K6" s="2">
        <v>9106</v>
      </c>
      <c r="L6" s="2">
        <v>8369</v>
      </c>
      <c r="M6" s="2">
        <v>7505</v>
      </c>
      <c r="N6" s="2">
        <v>9535</v>
      </c>
      <c r="O6" s="2">
        <v>11080</v>
      </c>
      <c r="P6" s="2">
        <v>11863</v>
      </c>
      <c r="Q6" s="2">
        <v>10805</v>
      </c>
      <c r="R6" s="2">
        <v>7553</v>
      </c>
      <c r="S6" s="2">
        <v>5588</v>
      </c>
      <c r="T6" s="2">
        <v>4140</v>
      </c>
      <c r="U6" s="2">
        <v>2567</v>
      </c>
      <c r="V6" s="2">
        <v>1295</v>
      </c>
      <c r="W6" s="2">
        <v>470</v>
      </c>
      <c r="X6" s="2">
        <v>136</v>
      </c>
      <c r="Z6" s="2">
        <v>109911</v>
      </c>
      <c r="AA6" s="22">
        <v>2889</v>
      </c>
      <c r="AB6" s="22">
        <v>2371</v>
      </c>
      <c r="AC6" s="22">
        <v>1819</v>
      </c>
      <c r="AD6" s="22">
        <v>1717</v>
      </c>
      <c r="AE6" s="22">
        <v>3842</v>
      </c>
      <c r="AF6" s="22">
        <v>7305</v>
      </c>
      <c r="AG6" s="22">
        <v>6913</v>
      </c>
      <c r="AH6" s="22">
        <v>6121</v>
      </c>
      <c r="AI6" s="22">
        <v>6744</v>
      </c>
      <c r="AJ6" s="22">
        <v>6912</v>
      </c>
      <c r="AK6" s="22">
        <v>6532</v>
      </c>
      <c r="AL6" s="22">
        <v>7640</v>
      </c>
      <c r="AM6" s="22">
        <v>7695</v>
      </c>
      <c r="AN6" s="22">
        <v>8947</v>
      </c>
      <c r="AO6" s="22">
        <v>9235</v>
      </c>
      <c r="AP6" s="22">
        <v>9010</v>
      </c>
      <c r="AQ6" s="22">
        <v>7424</v>
      </c>
      <c r="AR6" s="22">
        <v>4104</v>
      </c>
      <c r="AS6" s="22">
        <v>1915</v>
      </c>
      <c r="AT6" s="22">
        <v>776</v>
      </c>
    </row>
    <row r="9" spans="1:46" x14ac:dyDescent="0.3">
      <c r="T9" s="9">
        <v>209667</v>
      </c>
      <c r="U9" s="9">
        <v>39694</v>
      </c>
      <c r="V9" s="9">
        <v>141851</v>
      </c>
      <c r="W9" s="9">
        <v>77021</v>
      </c>
    </row>
    <row r="10" spans="1:46" x14ac:dyDescent="0.3">
      <c r="A10" t="s">
        <v>107</v>
      </c>
    </row>
    <row r="11" spans="1:46" x14ac:dyDescent="0.3">
      <c r="A11" t="s">
        <v>108</v>
      </c>
      <c r="B11" s="25" t="s">
        <v>1</v>
      </c>
      <c r="C11" s="25" t="s">
        <v>2</v>
      </c>
      <c r="D11" t="s">
        <v>109</v>
      </c>
      <c r="E11" s="10">
        <v>2.11</v>
      </c>
      <c r="F11" s="10">
        <v>2.11</v>
      </c>
      <c r="G11" s="10">
        <v>2.11</v>
      </c>
      <c r="H11" s="10">
        <v>2.11</v>
      </c>
      <c r="I11" s="10">
        <v>1.84</v>
      </c>
      <c r="J11" s="10">
        <v>1.84</v>
      </c>
      <c r="K11" s="10">
        <v>1.8</v>
      </c>
      <c r="L11" s="10">
        <v>1.8</v>
      </c>
      <c r="M11" s="10">
        <v>1.93</v>
      </c>
      <c r="N11" s="10">
        <v>1.93</v>
      </c>
      <c r="O11" s="10">
        <v>1.71</v>
      </c>
      <c r="P11" s="10">
        <v>1.71</v>
      </c>
      <c r="Q11" s="10">
        <v>1.71</v>
      </c>
      <c r="R11" s="10">
        <v>1.71</v>
      </c>
      <c r="S11" s="10">
        <v>1.71</v>
      </c>
      <c r="T11" s="10">
        <v>1.71</v>
      </c>
      <c r="U11" s="10">
        <v>1.71</v>
      </c>
      <c r="V11" s="10">
        <v>1.71</v>
      </c>
      <c r="W11" s="10">
        <v>1.71</v>
      </c>
      <c r="X11" s="10">
        <v>1.71</v>
      </c>
      <c r="Z11" t="s">
        <v>109</v>
      </c>
      <c r="AA11" s="10">
        <v>2.11</v>
      </c>
      <c r="AB11" s="10">
        <v>2.11</v>
      </c>
      <c r="AC11" s="10">
        <v>2.11</v>
      </c>
      <c r="AD11" s="10">
        <v>2.11</v>
      </c>
      <c r="AE11" s="10">
        <v>1.84</v>
      </c>
      <c r="AF11" s="10">
        <v>1.84</v>
      </c>
      <c r="AG11" s="10">
        <v>1.8</v>
      </c>
      <c r="AH11" s="10">
        <v>1.8</v>
      </c>
      <c r="AI11" s="10">
        <v>1.93</v>
      </c>
      <c r="AJ11" s="10">
        <v>1.93</v>
      </c>
      <c r="AK11" s="10">
        <v>1.71</v>
      </c>
      <c r="AL11" s="10">
        <v>1.71</v>
      </c>
      <c r="AM11" s="10">
        <v>1.71</v>
      </c>
      <c r="AN11" s="10">
        <v>1.71</v>
      </c>
      <c r="AO11" s="10">
        <v>1.71</v>
      </c>
      <c r="AP11" s="10">
        <v>1.71</v>
      </c>
      <c r="AQ11" s="10">
        <v>1.71</v>
      </c>
      <c r="AR11" s="10">
        <v>1.71</v>
      </c>
      <c r="AS11" s="10">
        <v>1.71</v>
      </c>
      <c r="AT11" s="10">
        <v>1.71</v>
      </c>
    </row>
    <row r="12" spans="1:46" x14ac:dyDescent="0.3">
      <c r="B12" s="26" t="s">
        <v>1</v>
      </c>
      <c r="C12" s="26" t="s">
        <v>2</v>
      </c>
      <c r="D12" t="s">
        <v>110</v>
      </c>
      <c r="E12" s="19">
        <f>E11*E4</f>
        <v>14373.32</v>
      </c>
      <c r="F12" s="19">
        <f t="shared" ref="F12:X12" si="0">F11*F4</f>
        <v>15073.839999999998</v>
      </c>
      <c r="G12" s="19">
        <f t="shared" si="0"/>
        <v>14198.189999999999</v>
      </c>
      <c r="H12" s="19">
        <f t="shared" si="0"/>
        <v>17415.939999999999</v>
      </c>
      <c r="I12" s="19">
        <f t="shared" si="0"/>
        <v>26499.68</v>
      </c>
      <c r="J12" s="19">
        <f t="shared" si="0"/>
        <v>42060.560000000005</v>
      </c>
      <c r="K12" s="19">
        <f t="shared" si="0"/>
        <v>36714.6</v>
      </c>
      <c r="L12" s="19">
        <f t="shared" si="0"/>
        <v>33973.200000000004</v>
      </c>
      <c r="M12" s="19">
        <f t="shared" si="0"/>
        <v>31671.3</v>
      </c>
      <c r="N12" s="19">
        <f t="shared" si="0"/>
        <v>38524.729999999996</v>
      </c>
      <c r="O12" s="19">
        <f t="shared" si="0"/>
        <v>38139.839999999997</v>
      </c>
      <c r="P12" s="19">
        <f t="shared" si="0"/>
        <v>41134.049999999996</v>
      </c>
      <c r="Q12" s="19">
        <f t="shared" si="0"/>
        <v>36706.86</v>
      </c>
      <c r="R12" s="19">
        <f t="shared" si="0"/>
        <v>25046.37</v>
      </c>
      <c r="S12" s="19">
        <f t="shared" si="0"/>
        <v>17932.77</v>
      </c>
      <c r="T12" s="19">
        <f t="shared" si="0"/>
        <v>12920.76</v>
      </c>
      <c r="U12" s="19">
        <f t="shared" si="0"/>
        <v>7404.3</v>
      </c>
      <c r="V12" s="19">
        <f t="shared" si="0"/>
        <v>3264.39</v>
      </c>
      <c r="W12" s="19">
        <f t="shared" si="0"/>
        <v>1000.35</v>
      </c>
      <c r="X12" s="19">
        <f t="shared" si="0"/>
        <v>307.8</v>
      </c>
      <c r="Z12" t="s">
        <v>110</v>
      </c>
      <c r="AA12" s="19">
        <f t="shared" ref="AA12:AT12" si="1">AA11*AA4</f>
        <v>12685.32</v>
      </c>
      <c r="AB12" s="19">
        <f t="shared" si="1"/>
        <v>10343.219999999999</v>
      </c>
      <c r="AC12" s="19">
        <f t="shared" si="1"/>
        <v>7889.29</v>
      </c>
      <c r="AD12" s="19">
        <f t="shared" si="1"/>
        <v>7300.5999999999995</v>
      </c>
      <c r="AE12" s="19">
        <f t="shared" si="1"/>
        <v>13259.04</v>
      </c>
      <c r="AF12" s="19">
        <f t="shared" si="1"/>
        <v>26052.560000000001</v>
      </c>
      <c r="AG12" s="19">
        <f t="shared" si="1"/>
        <v>26053.200000000001</v>
      </c>
      <c r="AH12" s="19">
        <f t="shared" si="1"/>
        <v>23716.799999999999</v>
      </c>
      <c r="AI12" s="19">
        <f t="shared" si="1"/>
        <v>27643.39</v>
      </c>
      <c r="AJ12" s="19">
        <f t="shared" si="1"/>
        <v>28367.14</v>
      </c>
      <c r="AK12" s="19">
        <f t="shared" si="1"/>
        <v>23497.11</v>
      </c>
      <c r="AL12" s="19">
        <f t="shared" si="1"/>
        <v>27392.489999999998</v>
      </c>
      <c r="AM12" s="19">
        <f t="shared" si="1"/>
        <v>27260.82</v>
      </c>
      <c r="AN12" s="19">
        <f t="shared" si="1"/>
        <v>31072.41</v>
      </c>
      <c r="AO12" s="19">
        <f t="shared" si="1"/>
        <v>30552.57</v>
      </c>
      <c r="AP12" s="19">
        <f t="shared" si="1"/>
        <v>29162.34</v>
      </c>
      <c r="AQ12" s="19">
        <f t="shared" si="1"/>
        <v>22696.829999999998</v>
      </c>
      <c r="AR12" s="19">
        <f t="shared" si="1"/>
        <v>11581.83</v>
      </c>
      <c r="AS12" s="19">
        <f t="shared" si="1"/>
        <v>4885.47</v>
      </c>
      <c r="AT12" s="19">
        <f t="shared" si="1"/>
        <v>1754.46</v>
      </c>
    </row>
    <row r="13" spans="1:46" x14ac:dyDescent="0.3">
      <c r="B13" s="26" t="s">
        <v>1</v>
      </c>
      <c r="C13" s="26" t="s">
        <v>2</v>
      </c>
    </row>
    <row r="14" spans="1:46" x14ac:dyDescent="0.3">
      <c r="B14" s="3" t="s">
        <v>145</v>
      </c>
      <c r="C14" s="3" t="s">
        <v>5</v>
      </c>
    </row>
    <row r="15" spans="1:46" ht="17.25" thickBot="1" x14ac:dyDescent="0.35"/>
    <row r="16" spans="1:46" ht="17.25" thickBot="1" x14ac:dyDescent="0.3">
      <c r="D16" t="s">
        <v>106</v>
      </c>
      <c r="E16" s="12">
        <f>SUM(E12:H12)</f>
        <v>61061.289999999994</v>
      </c>
      <c r="Y16" t="s">
        <v>106</v>
      </c>
      <c r="Z16" s="12">
        <f>SUM(AA12:AD12)</f>
        <v>38218.43</v>
      </c>
      <c r="AA16" s="24">
        <v>13</v>
      </c>
      <c r="AB16" s="24">
        <v>4902</v>
      </c>
      <c r="AC16" s="24">
        <v>3739</v>
      </c>
      <c r="AD16" s="24">
        <v>3460</v>
      </c>
      <c r="AE16" s="24">
        <v>7206</v>
      </c>
      <c r="AF16" s="24">
        <v>14159</v>
      </c>
      <c r="AG16" s="24">
        <v>14474</v>
      </c>
      <c r="AH16" s="24">
        <v>13176</v>
      </c>
      <c r="AI16" s="24">
        <v>14323</v>
      </c>
      <c r="AJ16" s="24">
        <v>14698</v>
      </c>
      <c r="AK16" s="24">
        <v>13741</v>
      </c>
      <c r="AL16" s="24">
        <v>16019</v>
      </c>
      <c r="AM16" s="24">
        <v>15942</v>
      </c>
      <c r="AN16" s="24">
        <v>18171</v>
      </c>
      <c r="AO16" s="24">
        <v>17867</v>
      </c>
      <c r="AP16" s="24">
        <v>17054</v>
      </c>
      <c r="AQ16" s="24">
        <v>13273</v>
      </c>
      <c r="AR16" s="24">
        <v>6773</v>
      </c>
      <c r="AS16" s="24">
        <v>2857</v>
      </c>
      <c r="AT16" s="24">
        <v>1026</v>
      </c>
    </row>
    <row r="17" spans="4:46" x14ac:dyDescent="0.3">
      <c r="D17" t="s">
        <v>61</v>
      </c>
      <c r="E17" s="12">
        <f>SUM(I12:J12)</f>
        <v>68560.240000000005</v>
      </c>
      <c r="Y17" t="s">
        <v>61</v>
      </c>
      <c r="Z17" s="12">
        <f>SUM(AE12:AF12)</f>
        <v>39311.600000000006</v>
      </c>
    </row>
    <row r="18" spans="4:46" x14ac:dyDescent="0.3">
      <c r="D18" t="s">
        <v>62</v>
      </c>
      <c r="E18" s="12">
        <f>SUM(K12:L12)</f>
        <v>70687.8</v>
      </c>
      <c r="Y18" t="s">
        <v>62</v>
      </c>
      <c r="Z18" s="12">
        <f>SUM(AG12:AH12)</f>
        <v>49770</v>
      </c>
    </row>
    <row r="19" spans="4:46" x14ac:dyDescent="0.3">
      <c r="D19" t="s">
        <v>63</v>
      </c>
      <c r="E19" s="12">
        <f>SUM(M12:N12)</f>
        <v>70196.03</v>
      </c>
      <c r="Y19" t="s">
        <v>63</v>
      </c>
      <c r="Z19" s="12">
        <f>SUM(AI12:AJ12)</f>
        <v>56010.53</v>
      </c>
    </row>
    <row r="20" spans="4:46" x14ac:dyDescent="0.3">
      <c r="D20" t="s">
        <v>64</v>
      </c>
      <c r="E20" s="12">
        <f>SUM(O12:X12)</f>
        <v>183857.49</v>
      </c>
      <c r="P20">
        <f>(E20-Z20)/E20</f>
        <v>-0.14140756517452713</v>
      </c>
      <c r="Y20" t="s">
        <v>64</v>
      </c>
      <c r="Z20" s="12">
        <f>SUM(AK12:AT12)</f>
        <v>209856.32999999996</v>
      </c>
    </row>
    <row r="21" spans="4:46" x14ac:dyDescent="0.3">
      <c r="E21" s="12">
        <f>SUM(E16:E20)</f>
        <v>454362.85</v>
      </c>
      <c r="Z21" s="12">
        <f>SUM(Z16:Z20)</f>
        <v>393166.88999999996</v>
      </c>
    </row>
    <row r="25" spans="4:46" x14ac:dyDescent="0.3">
      <c r="E25" s="1" t="s">
        <v>7</v>
      </c>
      <c r="F25" s="1" t="s">
        <v>8</v>
      </c>
      <c r="G25" s="1" t="s">
        <v>9</v>
      </c>
      <c r="H25" s="1" t="s">
        <v>10</v>
      </c>
      <c r="I25" s="1" t="s">
        <v>11</v>
      </c>
      <c r="J25" s="1" t="s">
        <v>12</v>
      </c>
      <c r="K25" s="1" t="s">
        <v>13</v>
      </c>
      <c r="L25" s="1" t="s">
        <v>14</v>
      </c>
      <c r="M25" s="1" t="s">
        <v>15</v>
      </c>
      <c r="N25" s="1" t="s">
        <v>16</v>
      </c>
      <c r="O25" s="1" t="s">
        <v>17</v>
      </c>
      <c r="P25" s="1" t="s">
        <v>18</v>
      </c>
      <c r="Q25" s="1" t="s">
        <v>19</v>
      </c>
      <c r="R25" s="1" t="s">
        <v>20</v>
      </c>
      <c r="S25" s="1" t="s">
        <v>21</v>
      </c>
      <c r="T25" s="1" t="s">
        <v>22</v>
      </c>
      <c r="U25" s="1" t="s">
        <v>23</v>
      </c>
      <c r="V25" s="1" t="s">
        <v>24</v>
      </c>
      <c r="W25" s="1" t="s">
        <v>25</v>
      </c>
      <c r="X25" s="1" t="s">
        <v>26</v>
      </c>
      <c r="Z25" t="s">
        <v>103</v>
      </c>
      <c r="AA25" s="1" t="s">
        <v>7</v>
      </c>
      <c r="AB25" s="1" t="s">
        <v>8</v>
      </c>
      <c r="AC25" s="1" t="s">
        <v>9</v>
      </c>
      <c r="AD25" s="1" t="s">
        <v>10</v>
      </c>
      <c r="AE25" s="1" t="s">
        <v>11</v>
      </c>
      <c r="AF25" s="1" t="s">
        <v>12</v>
      </c>
      <c r="AG25" s="1" t="s">
        <v>13</v>
      </c>
      <c r="AH25" s="1" t="s">
        <v>14</v>
      </c>
      <c r="AI25" s="1" t="s">
        <v>15</v>
      </c>
      <c r="AJ25" s="1" t="s">
        <v>16</v>
      </c>
      <c r="AK25" s="1" t="s">
        <v>17</v>
      </c>
      <c r="AL25" s="1" t="s">
        <v>18</v>
      </c>
      <c r="AM25" s="1" t="s">
        <v>19</v>
      </c>
      <c r="AN25" s="1" t="s">
        <v>20</v>
      </c>
      <c r="AO25" s="1" t="s">
        <v>21</v>
      </c>
      <c r="AP25" s="1" t="s">
        <v>22</v>
      </c>
      <c r="AQ25" s="1" t="s">
        <v>23</v>
      </c>
      <c r="AR25" s="1" t="s">
        <v>24</v>
      </c>
      <c r="AS25" s="1" t="s">
        <v>25</v>
      </c>
      <c r="AT25" s="1" t="s">
        <v>26</v>
      </c>
    </row>
    <row r="26" spans="4:46" x14ac:dyDescent="0.3">
      <c r="D26" t="s">
        <v>146</v>
      </c>
      <c r="E26" s="1" t="s">
        <v>7</v>
      </c>
      <c r="F26" s="1" t="s">
        <v>8</v>
      </c>
      <c r="G26" s="1" t="s">
        <v>9</v>
      </c>
      <c r="H26" s="1" t="s">
        <v>10</v>
      </c>
      <c r="I26" s="1" t="s">
        <v>11</v>
      </c>
      <c r="J26" s="1" t="s">
        <v>12</v>
      </c>
      <c r="K26" s="1" t="s">
        <v>13</v>
      </c>
      <c r="L26" s="1" t="s">
        <v>14</v>
      </c>
      <c r="M26" s="1" t="s">
        <v>15</v>
      </c>
      <c r="N26" s="1" t="s">
        <v>16</v>
      </c>
      <c r="O26" s="1" t="s">
        <v>17</v>
      </c>
      <c r="P26" s="1" t="s">
        <v>18</v>
      </c>
      <c r="Q26" s="1" t="s">
        <v>19</v>
      </c>
      <c r="R26" s="1" t="s">
        <v>20</v>
      </c>
      <c r="S26" s="1" t="s">
        <v>21</v>
      </c>
      <c r="T26" s="1" t="s">
        <v>22</v>
      </c>
      <c r="U26" s="1" t="s">
        <v>23</v>
      </c>
      <c r="V26" s="1" t="s">
        <v>24</v>
      </c>
      <c r="W26" s="1" t="s">
        <v>25</v>
      </c>
      <c r="X26" s="1" t="s">
        <v>26</v>
      </c>
      <c r="Z26" t="s">
        <v>105</v>
      </c>
      <c r="AA26" t="s">
        <v>60</v>
      </c>
      <c r="AB26" t="s">
        <v>61</v>
      </c>
      <c r="AC26" t="s">
        <v>62</v>
      </c>
      <c r="AD26" t="s">
        <v>63</v>
      </c>
      <c r="AE26" t="s">
        <v>64</v>
      </c>
    </row>
    <row r="27" spans="4:46" x14ac:dyDescent="0.3">
      <c r="D27" t="s">
        <v>69</v>
      </c>
      <c r="E27" s="20">
        <v>0</v>
      </c>
      <c r="F27" s="20">
        <v>0</v>
      </c>
      <c r="G27" s="20">
        <v>0</v>
      </c>
      <c r="H27" s="20">
        <v>0</v>
      </c>
      <c r="I27" s="20">
        <v>7.9539797023117739E-2</v>
      </c>
      <c r="J27" s="20">
        <v>7.9539797023117739E-2</v>
      </c>
      <c r="K27" s="20">
        <v>0.33650206576787989</v>
      </c>
      <c r="L27" s="20">
        <v>0.33650206576787989</v>
      </c>
      <c r="M27" s="20">
        <v>0.4497361747431266</v>
      </c>
      <c r="N27" s="20">
        <v>0.4497361747431266</v>
      </c>
      <c r="O27" s="20">
        <v>0.29845268163218985</v>
      </c>
      <c r="P27" s="20">
        <v>0.29845268163218985</v>
      </c>
      <c r="Q27" s="20">
        <v>0.29845268163218985</v>
      </c>
      <c r="R27" s="20">
        <v>0.29845268163218985</v>
      </c>
      <c r="S27" s="20">
        <v>0.29845268163218985</v>
      </c>
      <c r="T27" s="20">
        <v>0.29845268163218985</v>
      </c>
      <c r="U27" s="20">
        <v>0.29845268163218985</v>
      </c>
      <c r="V27" s="20">
        <v>0.29845268163218985</v>
      </c>
      <c r="W27" s="20">
        <v>0.29845268163218985</v>
      </c>
      <c r="X27" s="20">
        <v>0.29845268163218985</v>
      </c>
      <c r="Z27" t="s">
        <v>69</v>
      </c>
      <c r="AA27" s="13">
        <v>0</v>
      </c>
      <c r="AB27" s="13">
        <v>0</v>
      </c>
      <c r="AC27" s="13">
        <v>0</v>
      </c>
      <c r="AD27" s="13">
        <v>0</v>
      </c>
      <c r="AE27" s="13">
        <v>7.9539797023117739E-2</v>
      </c>
      <c r="AF27" s="13">
        <v>7.9539797023117739E-2</v>
      </c>
      <c r="AG27" s="13">
        <v>0.33650206576787989</v>
      </c>
      <c r="AH27" s="13">
        <v>0.33650206576787989</v>
      </c>
      <c r="AI27" s="13">
        <v>0.4497361747431266</v>
      </c>
      <c r="AJ27" s="13">
        <v>0.4497361747431266</v>
      </c>
      <c r="AK27" s="13">
        <v>0.29845268163218985</v>
      </c>
      <c r="AL27" s="13">
        <v>0.29845268163218985</v>
      </c>
      <c r="AM27" s="13">
        <v>0.29845268163218985</v>
      </c>
      <c r="AN27" s="13">
        <v>0.29845268163218985</v>
      </c>
      <c r="AO27" s="13">
        <v>0.29845268163218985</v>
      </c>
      <c r="AP27" s="13">
        <v>0.29845268163218985</v>
      </c>
      <c r="AQ27" s="13">
        <v>0.29845268163218985</v>
      </c>
      <c r="AR27" s="13">
        <v>0.29845268163218985</v>
      </c>
      <c r="AS27" s="13">
        <v>0.29845268163218985</v>
      </c>
      <c r="AT27" s="13">
        <v>0.29845268163218985</v>
      </c>
    </row>
    <row r="28" spans="4:46" x14ac:dyDescent="0.3">
      <c r="D28" t="s">
        <v>49</v>
      </c>
      <c r="E28" s="20">
        <v>9.7987107244257247E-3</v>
      </c>
      <c r="F28" s="20">
        <v>9.7987107244257247E-3</v>
      </c>
      <c r="G28" s="20">
        <v>9.7987107244257247E-3</v>
      </c>
      <c r="H28" s="20">
        <v>9.7987107244257247E-3</v>
      </c>
      <c r="I28" s="20">
        <v>2.0934489307189313E-2</v>
      </c>
      <c r="J28" s="20">
        <v>2.0934489307189313E-2</v>
      </c>
      <c r="K28" s="20">
        <v>1.6305926952022577E-2</v>
      </c>
      <c r="L28" s="20">
        <v>1.6305926952022577E-2</v>
      </c>
      <c r="M28" s="20">
        <v>1.2087453304380682E-2</v>
      </c>
      <c r="N28" s="20">
        <v>1.2087453304380682E-2</v>
      </c>
      <c r="O28" s="20">
        <v>1.1183741906579446E-2</v>
      </c>
      <c r="P28" s="20">
        <v>1.1183741906579446E-2</v>
      </c>
      <c r="Q28" s="20">
        <v>1.1183741906579446E-2</v>
      </c>
      <c r="R28" s="20">
        <v>1.1183741906579446E-2</v>
      </c>
      <c r="S28" s="20">
        <v>1.1183741906579446E-2</v>
      </c>
      <c r="T28" s="20">
        <v>1.1183741906579446E-2</v>
      </c>
      <c r="U28" s="20">
        <v>1.1183741906579446E-2</v>
      </c>
      <c r="V28" s="20">
        <v>1.1183741906579446E-2</v>
      </c>
      <c r="W28" s="20">
        <v>1.1183741906579446E-2</v>
      </c>
      <c r="X28" s="20">
        <v>1.1183741906579446E-2</v>
      </c>
      <c r="Z28" t="s">
        <v>49</v>
      </c>
      <c r="AA28" s="13">
        <v>9.7987107244257247E-3</v>
      </c>
      <c r="AB28" s="13">
        <v>9.7987107244257247E-3</v>
      </c>
      <c r="AC28" s="13">
        <v>9.7987107244257247E-3</v>
      </c>
      <c r="AD28" s="13">
        <v>9.7987107244257247E-3</v>
      </c>
      <c r="AE28" s="13">
        <v>2.0934489307189313E-2</v>
      </c>
      <c r="AF28" s="13">
        <v>2.0934489307189313E-2</v>
      </c>
      <c r="AG28" s="13">
        <v>1.6305926952022577E-2</v>
      </c>
      <c r="AH28" s="13">
        <v>1.6305926952022577E-2</v>
      </c>
      <c r="AI28" s="13">
        <v>1.2087453304380682E-2</v>
      </c>
      <c r="AJ28" s="13">
        <v>1.2087453304380682E-2</v>
      </c>
      <c r="AK28" s="13">
        <v>1.1183741906579446E-2</v>
      </c>
      <c r="AL28" s="13">
        <v>1.1183741906579446E-2</v>
      </c>
      <c r="AM28" s="13">
        <v>1.1183741906579446E-2</v>
      </c>
      <c r="AN28" s="13">
        <v>1.1183741906579446E-2</v>
      </c>
      <c r="AO28" s="13">
        <v>1.1183741906579446E-2</v>
      </c>
      <c r="AP28" s="13">
        <v>1.1183741906579446E-2</v>
      </c>
      <c r="AQ28" s="13">
        <v>1.1183741906579446E-2</v>
      </c>
      <c r="AR28" s="13">
        <v>1.1183741906579446E-2</v>
      </c>
      <c r="AS28" s="13">
        <v>1.1183741906579446E-2</v>
      </c>
      <c r="AT28" s="13">
        <v>1.1183741906579446E-2</v>
      </c>
    </row>
    <row r="29" spans="4:46" x14ac:dyDescent="0.3">
      <c r="D29" t="s">
        <v>67</v>
      </c>
      <c r="E29" s="20">
        <v>0.18908917691399818</v>
      </c>
      <c r="F29" s="20">
        <v>0.18908917691399818</v>
      </c>
      <c r="G29" s="20">
        <v>0.18908917691399818</v>
      </c>
      <c r="H29" s="20">
        <v>0.18908917691399818</v>
      </c>
      <c r="I29" s="20">
        <v>0.32024956861383908</v>
      </c>
      <c r="J29" s="20">
        <v>0.32024956861383908</v>
      </c>
      <c r="K29" s="20">
        <v>0.15101890850509317</v>
      </c>
      <c r="L29" s="20">
        <v>0.15101890850509317</v>
      </c>
      <c r="M29" s="20">
        <v>0.10186588431190238</v>
      </c>
      <c r="N29" s="20">
        <v>0.10186588431190238</v>
      </c>
      <c r="O29" s="20">
        <v>0.11668260890190923</v>
      </c>
      <c r="P29" s="20">
        <v>0.11668260890190923</v>
      </c>
      <c r="Q29" s="20">
        <v>0.11668260890190923</v>
      </c>
      <c r="R29" s="20">
        <v>0.11668260890190923</v>
      </c>
      <c r="S29" s="20">
        <v>0.11668260890190923</v>
      </c>
      <c r="T29" s="20">
        <v>0.11668260890190923</v>
      </c>
      <c r="U29" s="20">
        <v>0.11668260890190923</v>
      </c>
      <c r="V29" s="20">
        <v>0.11668260890190923</v>
      </c>
      <c r="W29" s="20">
        <v>0.11668260890190923</v>
      </c>
      <c r="X29" s="20">
        <v>0.11668260890190923</v>
      </c>
      <c r="Z29" t="s">
        <v>67</v>
      </c>
      <c r="AA29" s="13">
        <v>0.18908917691399818</v>
      </c>
      <c r="AB29" s="13">
        <v>0.18908917691399818</v>
      </c>
      <c r="AC29" s="13">
        <v>0.18908917691399818</v>
      </c>
      <c r="AD29" s="13">
        <v>0.18908917691399818</v>
      </c>
      <c r="AE29" s="13">
        <v>0.32024956861383908</v>
      </c>
      <c r="AF29" s="13">
        <v>0.32024956861383908</v>
      </c>
      <c r="AG29" s="13">
        <v>0.15101890850509317</v>
      </c>
      <c r="AH29" s="13">
        <v>0.15101890850509317</v>
      </c>
      <c r="AI29" s="13">
        <v>0.10186588431190238</v>
      </c>
      <c r="AJ29" s="13">
        <v>0.10186588431190238</v>
      </c>
      <c r="AK29" s="13">
        <v>0.11668260890190923</v>
      </c>
      <c r="AL29" s="13">
        <v>0.11668260890190923</v>
      </c>
      <c r="AM29" s="13">
        <v>0.11668260890190923</v>
      </c>
      <c r="AN29" s="13">
        <v>0.11668260890190923</v>
      </c>
      <c r="AO29" s="13">
        <v>0.11668260890190923</v>
      </c>
      <c r="AP29" s="13">
        <v>0.11668260890190923</v>
      </c>
      <c r="AQ29" s="13">
        <v>0.11668260890190923</v>
      </c>
      <c r="AR29" s="13">
        <v>0.11668260890190923</v>
      </c>
      <c r="AS29" s="13">
        <v>0.11668260890190923</v>
      </c>
      <c r="AT29" s="13">
        <v>0.11668260890190923</v>
      </c>
    </row>
    <row r="30" spans="4:46" x14ac:dyDescent="0.3">
      <c r="D30" t="s">
        <v>70</v>
      </c>
      <c r="E30" s="20">
        <v>5.5821602016895566E-2</v>
      </c>
      <c r="F30" s="20">
        <v>5.5821602016895566E-2</v>
      </c>
      <c r="G30" s="20">
        <v>5.5821602016895566E-2</v>
      </c>
      <c r="H30" s="20">
        <v>5.5821602016895566E-2</v>
      </c>
      <c r="I30" s="20">
        <v>4.8039014144068914E-2</v>
      </c>
      <c r="J30" s="20">
        <v>4.8039014144068914E-2</v>
      </c>
      <c r="K30" s="20">
        <v>5.8902252963384333E-2</v>
      </c>
      <c r="L30" s="20">
        <v>5.8902252963384333E-2</v>
      </c>
      <c r="M30" s="20">
        <v>3.076435372659252E-2</v>
      </c>
      <c r="N30" s="20">
        <v>3.076435372659252E-2</v>
      </c>
      <c r="O30" s="20">
        <v>1.8100359334372849E-2</v>
      </c>
      <c r="P30" s="20">
        <v>1.8100359334372849E-2</v>
      </c>
      <c r="Q30" s="20">
        <v>1.8100359334372849E-2</v>
      </c>
      <c r="R30" s="20">
        <v>1.8100359334372849E-2</v>
      </c>
      <c r="S30" s="20">
        <v>1.8100359334372849E-2</v>
      </c>
      <c r="T30" s="20">
        <v>1.8100359334372849E-2</v>
      </c>
      <c r="U30" s="20">
        <v>1.8100359334372849E-2</v>
      </c>
      <c r="V30" s="20">
        <v>1.8100359334372849E-2</v>
      </c>
      <c r="W30" s="20">
        <v>1.8100359334372849E-2</v>
      </c>
      <c r="X30" s="20">
        <v>1.8100359334372849E-2</v>
      </c>
      <c r="Z30" t="s">
        <v>70</v>
      </c>
      <c r="AA30" s="13">
        <v>5.5821602016895566E-2</v>
      </c>
      <c r="AB30" s="13">
        <v>5.5821602016895566E-2</v>
      </c>
      <c r="AC30" s="13">
        <v>5.5821602016895566E-2</v>
      </c>
      <c r="AD30" s="13">
        <v>5.5821602016895566E-2</v>
      </c>
      <c r="AE30" s="13">
        <v>4.8039014144068914E-2</v>
      </c>
      <c r="AF30" s="13">
        <v>4.8039014144068914E-2</v>
      </c>
      <c r="AG30" s="13">
        <v>5.8902252963384333E-2</v>
      </c>
      <c r="AH30" s="13">
        <v>5.8902252963384333E-2</v>
      </c>
      <c r="AI30" s="13">
        <v>3.076435372659252E-2</v>
      </c>
      <c r="AJ30" s="13">
        <v>3.076435372659252E-2</v>
      </c>
      <c r="AK30" s="13">
        <v>1.8100359334372849E-2</v>
      </c>
      <c r="AL30" s="13">
        <v>1.8100359334372849E-2</v>
      </c>
      <c r="AM30" s="13">
        <v>1.8100359334372849E-2</v>
      </c>
      <c r="AN30" s="13">
        <v>1.8100359334372849E-2</v>
      </c>
      <c r="AO30" s="13">
        <v>1.8100359334372849E-2</v>
      </c>
      <c r="AP30" s="13">
        <v>1.8100359334372849E-2</v>
      </c>
      <c r="AQ30" s="13">
        <v>1.8100359334372849E-2</v>
      </c>
      <c r="AR30" s="13">
        <v>1.8100359334372849E-2</v>
      </c>
      <c r="AS30" s="13">
        <v>1.8100359334372849E-2</v>
      </c>
      <c r="AT30" s="13">
        <v>1.8100359334372849E-2</v>
      </c>
    </row>
    <row r="31" spans="4:46" x14ac:dyDescent="0.3">
      <c r="D31" t="s">
        <v>68</v>
      </c>
      <c r="E31" s="20">
        <v>1.4661117705324768E-3</v>
      </c>
      <c r="F31" s="20">
        <v>1.4661117705324768E-3</v>
      </c>
      <c r="G31" s="20">
        <v>1.4661117705324768E-3</v>
      </c>
      <c r="H31" s="20">
        <v>1.4661117705324768E-3</v>
      </c>
      <c r="I31" s="20">
        <v>4.4397737949721881E-3</v>
      </c>
      <c r="J31" s="20">
        <v>4.4397737949721881E-3</v>
      </c>
      <c r="K31" s="20">
        <v>1.3147212482437058E-3</v>
      </c>
      <c r="L31" s="20">
        <v>1.3147212482437058E-3</v>
      </c>
      <c r="M31" s="20">
        <v>2.1252665150559443E-3</v>
      </c>
      <c r="N31" s="20">
        <v>2.1252665150559443E-3</v>
      </c>
      <c r="O31" s="20">
        <v>8.914220655207646E-4</v>
      </c>
      <c r="P31" s="20">
        <v>8.914220655207646E-4</v>
      </c>
      <c r="Q31" s="20">
        <v>8.914220655207646E-4</v>
      </c>
      <c r="R31" s="20">
        <v>8.914220655207646E-4</v>
      </c>
      <c r="S31" s="20">
        <v>8.914220655207646E-4</v>
      </c>
      <c r="T31" s="20">
        <v>8.914220655207646E-4</v>
      </c>
      <c r="U31" s="20">
        <v>8.914220655207646E-4</v>
      </c>
      <c r="V31" s="20">
        <v>8.914220655207646E-4</v>
      </c>
      <c r="W31" s="20">
        <v>8.914220655207646E-4</v>
      </c>
      <c r="X31" s="20">
        <v>8.914220655207646E-4</v>
      </c>
      <c r="Z31" t="s">
        <v>68</v>
      </c>
      <c r="AA31" s="13">
        <v>1.4661117705324768E-3</v>
      </c>
      <c r="AB31" s="13">
        <v>1.4661117705324768E-3</v>
      </c>
      <c r="AC31" s="13">
        <v>1.4661117705324768E-3</v>
      </c>
      <c r="AD31" s="13">
        <v>1.4661117705324768E-3</v>
      </c>
      <c r="AE31" s="13">
        <v>4.4397737949721881E-3</v>
      </c>
      <c r="AF31" s="13">
        <v>4.4397737949721881E-3</v>
      </c>
      <c r="AG31" s="13">
        <v>1.3147212482437058E-3</v>
      </c>
      <c r="AH31" s="13">
        <v>1.3147212482437058E-3</v>
      </c>
      <c r="AI31" s="13">
        <v>2.1252665150559443E-3</v>
      </c>
      <c r="AJ31" s="13">
        <v>2.1252665150559443E-3</v>
      </c>
      <c r="AK31" s="13">
        <v>8.914220655207646E-4</v>
      </c>
      <c r="AL31" s="13">
        <v>8.914220655207646E-4</v>
      </c>
      <c r="AM31" s="13">
        <v>8.914220655207646E-4</v>
      </c>
      <c r="AN31" s="13">
        <v>8.914220655207646E-4</v>
      </c>
      <c r="AO31" s="13">
        <v>8.914220655207646E-4</v>
      </c>
      <c r="AP31" s="13">
        <v>8.914220655207646E-4</v>
      </c>
      <c r="AQ31" s="13">
        <v>8.914220655207646E-4</v>
      </c>
      <c r="AR31" s="13">
        <v>8.914220655207646E-4</v>
      </c>
      <c r="AS31" s="13">
        <v>8.914220655207646E-4</v>
      </c>
      <c r="AT31" s="13">
        <v>8.914220655207646E-4</v>
      </c>
    </row>
    <row r="32" spans="4:46" x14ac:dyDescent="0.3">
      <c r="D32" t="s">
        <v>74</v>
      </c>
      <c r="E32" s="20">
        <v>3.210732228657144E-3</v>
      </c>
      <c r="F32" s="20">
        <v>3.210732228657144E-3</v>
      </c>
      <c r="G32" s="20">
        <v>3.210732228657144E-3</v>
      </c>
      <c r="H32" s="20">
        <v>3.210732228657144E-3</v>
      </c>
      <c r="I32" s="20">
        <v>3.8576954825208223E-3</v>
      </c>
      <c r="J32" s="20">
        <v>3.8576954825208223E-3</v>
      </c>
      <c r="K32" s="20">
        <v>6.0322504331181798E-4</v>
      </c>
      <c r="L32" s="20">
        <v>6.0322504331181798E-4</v>
      </c>
      <c r="M32" s="20">
        <v>8.4420308792500026E-4</v>
      </c>
      <c r="N32" s="20">
        <v>8.4420308792500026E-4</v>
      </c>
      <c r="O32" s="20">
        <v>1.4390931384550907E-3</v>
      </c>
      <c r="P32" s="20">
        <v>1.4390931384550907E-3</v>
      </c>
      <c r="Q32" s="20">
        <v>1.4390931384550907E-3</v>
      </c>
      <c r="R32" s="20">
        <v>1.4390931384550907E-3</v>
      </c>
      <c r="S32" s="20">
        <v>1.4390931384550907E-3</v>
      </c>
      <c r="T32" s="20">
        <v>1.4390931384550907E-3</v>
      </c>
      <c r="U32" s="20">
        <v>1.4390931384550907E-3</v>
      </c>
      <c r="V32" s="20">
        <v>1.4390931384550907E-3</v>
      </c>
      <c r="W32" s="20">
        <v>1.4390931384550907E-3</v>
      </c>
      <c r="X32" s="20">
        <v>1.4390931384550907E-3</v>
      </c>
      <c r="Z32" t="s">
        <v>74</v>
      </c>
      <c r="AA32" s="13">
        <v>3.210732228657144E-3</v>
      </c>
      <c r="AB32" s="13">
        <v>3.210732228657144E-3</v>
      </c>
      <c r="AC32" s="13">
        <v>3.210732228657144E-3</v>
      </c>
      <c r="AD32" s="13">
        <v>3.210732228657144E-3</v>
      </c>
      <c r="AE32" s="13">
        <v>3.8576954825208223E-3</v>
      </c>
      <c r="AF32" s="13">
        <v>3.8576954825208223E-3</v>
      </c>
      <c r="AG32" s="13">
        <v>6.0322504331181798E-4</v>
      </c>
      <c r="AH32" s="13">
        <v>6.0322504331181798E-4</v>
      </c>
      <c r="AI32" s="13">
        <v>8.4420308792500026E-4</v>
      </c>
      <c r="AJ32" s="13">
        <v>8.4420308792500026E-4</v>
      </c>
      <c r="AK32" s="13">
        <v>1.4390931384550907E-3</v>
      </c>
      <c r="AL32" s="13">
        <v>1.4390931384550907E-3</v>
      </c>
      <c r="AM32" s="13">
        <v>1.4390931384550907E-3</v>
      </c>
      <c r="AN32" s="13">
        <v>1.4390931384550907E-3</v>
      </c>
      <c r="AO32" s="13">
        <v>1.4390931384550907E-3</v>
      </c>
      <c r="AP32" s="13">
        <v>1.4390931384550907E-3</v>
      </c>
      <c r="AQ32" s="13">
        <v>1.4390931384550907E-3</v>
      </c>
      <c r="AR32" s="13">
        <v>1.4390931384550907E-3</v>
      </c>
      <c r="AS32" s="13">
        <v>1.4390931384550907E-3</v>
      </c>
      <c r="AT32" s="13">
        <v>1.4390931384550907E-3</v>
      </c>
    </row>
    <row r="33" spans="4:46" x14ac:dyDescent="0.3">
      <c r="D33" t="s">
        <v>71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Z33" t="s">
        <v>71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</row>
    <row r="34" spans="4:46" x14ac:dyDescent="0.3">
      <c r="D34" t="s">
        <v>72</v>
      </c>
      <c r="E34" s="20">
        <v>1.6544664077189405E-2</v>
      </c>
      <c r="F34" s="20">
        <v>1.6544664077189405E-2</v>
      </c>
      <c r="G34" s="20">
        <v>1.6544664077189405E-2</v>
      </c>
      <c r="H34" s="20">
        <v>1.6544664077189405E-2</v>
      </c>
      <c r="I34" s="20">
        <v>3.5238564503795962E-3</v>
      </c>
      <c r="J34" s="20">
        <v>3.5238564503795962E-3</v>
      </c>
      <c r="K34" s="20">
        <v>2.4296564244503777E-3</v>
      </c>
      <c r="L34" s="20">
        <v>2.4296564244503777E-3</v>
      </c>
      <c r="M34" s="20">
        <v>2.9978802838245746E-3</v>
      </c>
      <c r="N34" s="20">
        <v>2.9978802838245746E-3</v>
      </c>
      <c r="O34" s="20">
        <v>3.7397486163800054E-3</v>
      </c>
      <c r="P34" s="20">
        <v>3.7397486163800054E-3</v>
      </c>
      <c r="Q34" s="20">
        <v>3.7397486163800054E-3</v>
      </c>
      <c r="R34" s="20">
        <v>3.7397486163800054E-3</v>
      </c>
      <c r="S34" s="20">
        <v>3.7397486163800054E-3</v>
      </c>
      <c r="T34" s="20">
        <v>3.7397486163800054E-3</v>
      </c>
      <c r="U34" s="20">
        <v>3.7397486163800054E-3</v>
      </c>
      <c r="V34" s="20">
        <v>3.7397486163800054E-3</v>
      </c>
      <c r="W34" s="20">
        <v>3.7397486163800054E-3</v>
      </c>
      <c r="X34" s="20">
        <v>3.7397486163800054E-3</v>
      </c>
      <c r="Z34" t="s">
        <v>72</v>
      </c>
      <c r="AA34" s="13">
        <v>1.6544664077189405E-2</v>
      </c>
      <c r="AB34" s="13">
        <v>1.6544664077189405E-2</v>
      </c>
      <c r="AC34" s="13">
        <v>1.6544664077189405E-2</v>
      </c>
      <c r="AD34" s="13">
        <v>1.6544664077189405E-2</v>
      </c>
      <c r="AE34" s="13">
        <v>3.5238564503795962E-3</v>
      </c>
      <c r="AF34" s="13">
        <v>3.5238564503795962E-3</v>
      </c>
      <c r="AG34" s="13">
        <v>2.4296564244503777E-3</v>
      </c>
      <c r="AH34" s="13">
        <v>2.4296564244503777E-3</v>
      </c>
      <c r="AI34" s="13">
        <v>2.9978802838245746E-3</v>
      </c>
      <c r="AJ34" s="13">
        <v>2.9978802838245746E-3</v>
      </c>
      <c r="AK34" s="13">
        <v>3.7397486163800054E-3</v>
      </c>
      <c r="AL34" s="13">
        <v>3.7397486163800054E-3</v>
      </c>
      <c r="AM34" s="13">
        <v>3.7397486163800054E-3</v>
      </c>
      <c r="AN34" s="13">
        <v>3.7397486163800054E-3</v>
      </c>
      <c r="AO34" s="13">
        <v>3.7397486163800054E-3</v>
      </c>
      <c r="AP34" s="13">
        <v>3.7397486163800054E-3</v>
      </c>
      <c r="AQ34" s="13">
        <v>3.7397486163800054E-3</v>
      </c>
      <c r="AR34" s="13">
        <v>3.7397486163800054E-3</v>
      </c>
      <c r="AS34" s="13">
        <v>3.7397486163800054E-3</v>
      </c>
      <c r="AT34" s="13">
        <v>3.7397486163800054E-3</v>
      </c>
    </row>
    <row r="35" spans="4:46" x14ac:dyDescent="0.3">
      <c r="D35" t="s">
        <v>50</v>
      </c>
      <c r="E35" s="20">
        <v>3.7259295100285465E-2</v>
      </c>
      <c r="F35" s="20">
        <v>3.7259295100285465E-2</v>
      </c>
      <c r="G35" s="20">
        <v>3.7259295100285465E-2</v>
      </c>
      <c r="H35" s="20">
        <v>3.7259295100285465E-2</v>
      </c>
      <c r="I35" s="20">
        <v>0.32972992701721504</v>
      </c>
      <c r="J35" s="20">
        <v>0.32972992701721504</v>
      </c>
      <c r="K35" s="20">
        <v>0.15138714420299548</v>
      </c>
      <c r="L35" s="20">
        <v>0.15138714420299548</v>
      </c>
      <c r="M35" s="20">
        <v>9.6520553052758334E-2</v>
      </c>
      <c r="N35" s="20">
        <v>9.6520553052758334E-2</v>
      </c>
      <c r="O35" s="20">
        <v>8.0191571596806663E-2</v>
      </c>
      <c r="P35" s="20">
        <v>8.0191571596806663E-2</v>
      </c>
      <c r="Q35" s="20">
        <v>8.0191571596806663E-2</v>
      </c>
      <c r="R35" s="20">
        <v>8.0191571596806663E-2</v>
      </c>
      <c r="S35" s="20">
        <v>8.0191571596806663E-2</v>
      </c>
      <c r="T35" s="20">
        <v>8.0191571596806663E-2</v>
      </c>
      <c r="U35" s="20">
        <v>8.0191571596806663E-2</v>
      </c>
      <c r="V35" s="20">
        <v>8.0191571596806663E-2</v>
      </c>
      <c r="W35" s="20">
        <v>8.0191571596806663E-2</v>
      </c>
      <c r="X35" s="20">
        <v>8.0191571596806663E-2</v>
      </c>
      <c r="Z35" t="s">
        <v>50</v>
      </c>
      <c r="AA35" s="13">
        <v>3.7259295100285465E-2</v>
      </c>
      <c r="AB35" s="13">
        <v>3.7259295100285465E-2</v>
      </c>
      <c r="AC35" s="13">
        <v>3.7259295100285465E-2</v>
      </c>
      <c r="AD35" s="13">
        <v>3.7259295100285465E-2</v>
      </c>
      <c r="AE35" s="13">
        <v>0.32972992701721504</v>
      </c>
      <c r="AF35" s="13">
        <v>0.32972992701721504</v>
      </c>
      <c r="AG35" s="13">
        <v>0.15138714420299548</v>
      </c>
      <c r="AH35" s="13">
        <v>0.15138714420299548</v>
      </c>
      <c r="AI35" s="13">
        <v>9.6520553052758334E-2</v>
      </c>
      <c r="AJ35" s="13">
        <v>9.6520553052758334E-2</v>
      </c>
      <c r="AK35" s="13">
        <v>8.0191571596806663E-2</v>
      </c>
      <c r="AL35" s="13">
        <v>8.0191571596806663E-2</v>
      </c>
      <c r="AM35" s="13">
        <v>8.0191571596806663E-2</v>
      </c>
      <c r="AN35" s="13">
        <v>8.0191571596806663E-2</v>
      </c>
      <c r="AO35" s="13">
        <v>8.0191571596806663E-2</v>
      </c>
      <c r="AP35" s="13">
        <v>8.0191571596806663E-2</v>
      </c>
      <c r="AQ35" s="13">
        <v>8.0191571596806663E-2</v>
      </c>
      <c r="AR35" s="13">
        <v>8.0191571596806663E-2</v>
      </c>
      <c r="AS35" s="13">
        <v>8.0191571596806663E-2</v>
      </c>
      <c r="AT35" s="13">
        <v>8.0191571596806663E-2</v>
      </c>
    </row>
    <row r="36" spans="4:46" x14ac:dyDescent="0.3">
      <c r="D36" t="s">
        <v>76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Z36" t="s">
        <v>76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</row>
    <row r="37" spans="4:46" x14ac:dyDescent="0.3">
      <c r="D37" t="s">
        <v>78</v>
      </c>
      <c r="E37" s="20">
        <v>2.07555638655634E-2</v>
      </c>
      <c r="F37" s="20">
        <v>2.07555638655634E-2</v>
      </c>
      <c r="G37" s="20">
        <v>2.07555638655634E-2</v>
      </c>
      <c r="H37" s="20">
        <v>2.07555638655634E-2</v>
      </c>
      <c r="I37" s="20">
        <v>9.7151033764746528E-3</v>
      </c>
      <c r="J37" s="20">
        <v>9.7151033764746528E-3</v>
      </c>
      <c r="K37" s="20">
        <v>9.659103492035255E-3</v>
      </c>
      <c r="L37" s="20">
        <v>9.659103492035255E-3</v>
      </c>
      <c r="M37" s="20">
        <v>1.1905325365466065E-2</v>
      </c>
      <c r="N37" s="20">
        <v>1.1905325365466065E-2</v>
      </c>
      <c r="O37" s="20">
        <v>2.1691531139572881E-2</v>
      </c>
      <c r="P37" s="20">
        <v>2.1691531139572881E-2</v>
      </c>
      <c r="Q37" s="20">
        <v>2.1691531139572881E-2</v>
      </c>
      <c r="R37" s="20">
        <v>2.1691531139572881E-2</v>
      </c>
      <c r="S37" s="20">
        <v>2.1691531139572881E-2</v>
      </c>
      <c r="T37" s="20">
        <v>2.1691531139572881E-2</v>
      </c>
      <c r="U37" s="20">
        <v>2.1691531139572881E-2</v>
      </c>
      <c r="V37" s="20">
        <v>2.1691531139572881E-2</v>
      </c>
      <c r="W37" s="20">
        <v>2.1691531139572881E-2</v>
      </c>
      <c r="X37" s="20">
        <v>2.1691531139572881E-2</v>
      </c>
      <c r="Z37" t="s">
        <v>78</v>
      </c>
      <c r="AA37" s="13">
        <v>2.07555638655634E-2</v>
      </c>
      <c r="AB37" s="13">
        <v>2.07555638655634E-2</v>
      </c>
      <c r="AC37" s="13">
        <v>2.07555638655634E-2</v>
      </c>
      <c r="AD37" s="13">
        <v>2.07555638655634E-2</v>
      </c>
      <c r="AE37" s="13">
        <v>9.7151033764746528E-3</v>
      </c>
      <c r="AF37" s="13">
        <v>9.7151033764746528E-3</v>
      </c>
      <c r="AG37" s="13">
        <v>9.659103492035255E-3</v>
      </c>
      <c r="AH37" s="13">
        <v>9.659103492035255E-3</v>
      </c>
      <c r="AI37" s="13">
        <v>1.1905325365466065E-2</v>
      </c>
      <c r="AJ37" s="13">
        <v>1.1905325365466065E-2</v>
      </c>
      <c r="AK37" s="13">
        <v>2.1691531139572881E-2</v>
      </c>
      <c r="AL37" s="13">
        <v>2.1691531139572881E-2</v>
      </c>
      <c r="AM37" s="13">
        <v>2.1691531139572881E-2</v>
      </c>
      <c r="AN37" s="13">
        <v>2.1691531139572881E-2</v>
      </c>
      <c r="AO37" s="13">
        <v>2.1691531139572881E-2</v>
      </c>
      <c r="AP37" s="13">
        <v>2.1691531139572881E-2</v>
      </c>
      <c r="AQ37" s="13">
        <v>2.1691531139572881E-2</v>
      </c>
      <c r="AR37" s="13">
        <v>2.1691531139572881E-2</v>
      </c>
      <c r="AS37" s="13">
        <v>2.1691531139572881E-2</v>
      </c>
      <c r="AT37" s="13">
        <v>2.1691531139572881E-2</v>
      </c>
    </row>
    <row r="38" spans="4:46" x14ac:dyDescent="0.3">
      <c r="D38" t="s">
        <v>73</v>
      </c>
      <c r="E38" s="20">
        <v>0</v>
      </c>
      <c r="F38" s="20">
        <v>0</v>
      </c>
      <c r="G38" s="20">
        <v>0</v>
      </c>
      <c r="H38" s="20">
        <v>0</v>
      </c>
      <c r="I38" s="20">
        <v>1.3830474188707893E-3</v>
      </c>
      <c r="J38" s="20">
        <v>1.3830474188707893E-3</v>
      </c>
      <c r="K38" s="20">
        <v>1.1849063350767852E-3</v>
      </c>
      <c r="L38" s="20">
        <v>1.1849063350767852E-3</v>
      </c>
      <c r="M38" s="20">
        <v>1.9487934919307634E-3</v>
      </c>
      <c r="N38" s="20">
        <v>1.9487934919307634E-3</v>
      </c>
      <c r="O38" s="20">
        <v>6.9141392140812229E-3</v>
      </c>
      <c r="P38" s="20">
        <v>6.9141392140812229E-3</v>
      </c>
      <c r="Q38" s="20">
        <v>6.9141392140812229E-3</v>
      </c>
      <c r="R38" s="20">
        <v>6.9141392140812229E-3</v>
      </c>
      <c r="S38" s="20">
        <v>6.9141392140812229E-3</v>
      </c>
      <c r="T38" s="20">
        <v>6.9141392140812229E-3</v>
      </c>
      <c r="U38" s="20">
        <v>6.9141392140812229E-3</v>
      </c>
      <c r="V38" s="20">
        <v>6.9141392140812229E-3</v>
      </c>
      <c r="W38" s="20">
        <v>6.9141392140812229E-3</v>
      </c>
      <c r="X38" s="20">
        <v>6.9141392140812229E-3</v>
      </c>
      <c r="Z38" t="s">
        <v>73</v>
      </c>
      <c r="AA38" s="13">
        <v>0</v>
      </c>
      <c r="AB38" s="13">
        <v>0</v>
      </c>
      <c r="AC38" s="13">
        <v>0</v>
      </c>
      <c r="AD38" s="13">
        <v>0</v>
      </c>
      <c r="AE38" s="13">
        <v>1.3830474188707893E-3</v>
      </c>
      <c r="AF38" s="13">
        <v>1.3830474188707893E-3</v>
      </c>
      <c r="AG38" s="13">
        <v>1.1849063350767852E-3</v>
      </c>
      <c r="AH38" s="13">
        <v>1.1849063350767852E-3</v>
      </c>
      <c r="AI38" s="13">
        <v>1.9487934919307634E-3</v>
      </c>
      <c r="AJ38" s="13">
        <v>1.9487934919307634E-3</v>
      </c>
      <c r="AK38" s="13">
        <v>6.9141392140812229E-3</v>
      </c>
      <c r="AL38" s="13">
        <v>6.9141392140812229E-3</v>
      </c>
      <c r="AM38" s="13">
        <v>6.9141392140812229E-3</v>
      </c>
      <c r="AN38" s="13">
        <v>6.9141392140812229E-3</v>
      </c>
      <c r="AO38" s="13">
        <v>6.9141392140812229E-3</v>
      </c>
      <c r="AP38" s="13">
        <v>6.9141392140812229E-3</v>
      </c>
      <c r="AQ38" s="13">
        <v>6.9141392140812229E-3</v>
      </c>
      <c r="AR38" s="13">
        <v>6.9141392140812229E-3</v>
      </c>
      <c r="AS38" s="13">
        <v>6.9141392140812229E-3</v>
      </c>
      <c r="AT38" s="13">
        <v>6.9141392140812229E-3</v>
      </c>
    </row>
    <row r="39" spans="4:46" x14ac:dyDescent="0.3">
      <c r="D39" t="s">
        <v>48</v>
      </c>
      <c r="E39" s="20">
        <v>0.66537506127861312</v>
      </c>
      <c r="F39" s="20">
        <v>0.66537506127861312</v>
      </c>
      <c r="G39" s="20">
        <v>0.66537506127861312</v>
      </c>
      <c r="H39" s="20">
        <v>0.66537506127861312</v>
      </c>
      <c r="I39" s="20">
        <v>0.17815392523919107</v>
      </c>
      <c r="J39" s="20">
        <v>0.17815392523919107</v>
      </c>
      <c r="K39" s="20">
        <v>0.26759587464828172</v>
      </c>
      <c r="L39" s="20">
        <v>0.26759587464828172</v>
      </c>
      <c r="M39" s="20">
        <v>0.28040827039045979</v>
      </c>
      <c r="N39" s="20">
        <v>0.28040827039045979</v>
      </c>
      <c r="O39" s="20">
        <v>0.43300670092857829</v>
      </c>
      <c r="P39" s="20">
        <v>0.43300670092857829</v>
      </c>
      <c r="Q39" s="20">
        <v>0.43300670092857829</v>
      </c>
      <c r="R39" s="20">
        <v>0.43300670092857829</v>
      </c>
      <c r="S39" s="20">
        <v>0.43300670092857829</v>
      </c>
      <c r="T39" s="20">
        <v>0.43300670092857829</v>
      </c>
      <c r="U39" s="20">
        <v>0.43300670092857829</v>
      </c>
      <c r="V39" s="20">
        <v>0.43300670092857829</v>
      </c>
      <c r="W39" s="20">
        <v>0.43300670092857829</v>
      </c>
      <c r="X39" s="20">
        <v>0.43300670092857829</v>
      </c>
      <c r="Z39" t="s">
        <v>48</v>
      </c>
      <c r="AA39" s="13">
        <v>0.66537506127861312</v>
      </c>
      <c r="AB39" s="13">
        <v>0.66537506127861312</v>
      </c>
      <c r="AC39" s="13">
        <v>0.66537506127861312</v>
      </c>
      <c r="AD39" s="13">
        <v>0.66537506127861312</v>
      </c>
      <c r="AE39" s="13">
        <v>0.17815392523919107</v>
      </c>
      <c r="AF39" s="13">
        <v>0.17815392523919107</v>
      </c>
      <c r="AG39" s="13">
        <v>0.26759587464828172</v>
      </c>
      <c r="AH39" s="13">
        <v>0.26759587464828172</v>
      </c>
      <c r="AI39" s="13">
        <v>0.28040827039045979</v>
      </c>
      <c r="AJ39" s="13">
        <v>0.28040827039045979</v>
      </c>
      <c r="AK39" s="13">
        <v>0.43300670092857829</v>
      </c>
      <c r="AL39" s="13">
        <v>0.43300670092857829</v>
      </c>
      <c r="AM39" s="13">
        <v>0.43300670092857829</v>
      </c>
      <c r="AN39" s="13">
        <v>0.43300670092857829</v>
      </c>
      <c r="AO39" s="13">
        <v>0.43300670092857829</v>
      </c>
      <c r="AP39" s="13">
        <v>0.43300670092857829</v>
      </c>
      <c r="AQ39" s="13">
        <v>0.43300670092857829</v>
      </c>
      <c r="AR39" s="13">
        <v>0.43300670092857829</v>
      </c>
      <c r="AS39" s="13">
        <v>0.43300670092857829</v>
      </c>
      <c r="AT39" s="13">
        <v>0.43300670092857829</v>
      </c>
    </row>
    <row r="40" spans="4:46" x14ac:dyDescent="0.3">
      <c r="D40" t="s">
        <v>77</v>
      </c>
      <c r="E40" s="20">
        <v>6.7908202383967363E-4</v>
      </c>
      <c r="F40" s="20">
        <v>6.7908202383967363E-4</v>
      </c>
      <c r="G40" s="20">
        <v>6.7908202383967363E-4</v>
      </c>
      <c r="H40" s="20">
        <v>6.7908202383967363E-4</v>
      </c>
      <c r="I40" s="20">
        <v>4.3380213216091378E-4</v>
      </c>
      <c r="J40" s="20">
        <v>4.3380213216091378E-4</v>
      </c>
      <c r="K40" s="20">
        <v>3.0962144172247828E-3</v>
      </c>
      <c r="L40" s="20">
        <v>3.0962144172247828E-3</v>
      </c>
      <c r="M40" s="20">
        <v>8.7958417265775832E-3</v>
      </c>
      <c r="N40" s="20">
        <v>8.7958417265775832E-3</v>
      </c>
      <c r="O40" s="20">
        <v>7.7064015255538876E-3</v>
      </c>
      <c r="P40" s="20">
        <v>7.7064015255538876E-3</v>
      </c>
      <c r="Q40" s="20">
        <v>7.7064015255538876E-3</v>
      </c>
      <c r="R40" s="20">
        <v>7.7064015255538876E-3</v>
      </c>
      <c r="S40" s="20">
        <v>7.7064015255538876E-3</v>
      </c>
      <c r="T40" s="20">
        <v>7.7064015255538876E-3</v>
      </c>
      <c r="U40" s="20">
        <v>7.7064015255538876E-3</v>
      </c>
      <c r="V40" s="20">
        <v>7.7064015255538876E-3</v>
      </c>
      <c r="W40" s="20">
        <v>7.7064015255538876E-3</v>
      </c>
      <c r="X40" s="20">
        <v>7.7064015255538876E-3</v>
      </c>
      <c r="Z40" t="s">
        <v>77</v>
      </c>
      <c r="AA40" s="13">
        <v>6.7908202383967363E-4</v>
      </c>
      <c r="AB40" s="13">
        <v>6.7908202383967363E-4</v>
      </c>
      <c r="AC40" s="13">
        <v>6.7908202383967363E-4</v>
      </c>
      <c r="AD40" s="13">
        <v>6.7908202383967363E-4</v>
      </c>
      <c r="AE40" s="13">
        <v>4.3380213216091378E-4</v>
      </c>
      <c r="AF40" s="13">
        <v>4.3380213216091378E-4</v>
      </c>
      <c r="AG40" s="13">
        <v>3.0962144172247828E-3</v>
      </c>
      <c r="AH40" s="13">
        <v>3.0962144172247828E-3</v>
      </c>
      <c r="AI40" s="13">
        <v>8.7958417265775832E-3</v>
      </c>
      <c r="AJ40" s="13">
        <v>8.7958417265775832E-3</v>
      </c>
      <c r="AK40" s="13">
        <v>7.7064015255538876E-3</v>
      </c>
      <c r="AL40" s="13">
        <v>7.7064015255538876E-3</v>
      </c>
      <c r="AM40" s="13">
        <v>7.7064015255538876E-3</v>
      </c>
      <c r="AN40" s="13">
        <v>7.7064015255538876E-3</v>
      </c>
      <c r="AO40" s="13">
        <v>7.7064015255538876E-3</v>
      </c>
      <c r="AP40" s="13">
        <v>7.7064015255538876E-3</v>
      </c>
      <c r="AQ40" s="13">
        <v>7.7064015255538876E-3</v>
      </c>
      <c r="AR40" s="13">
        <v>7.7064015255538876E-3</v>
      </c>
      <c r="AS40" s="13">
        <v>7.7064015255538876E-3</v>
      </c>
      <c r="AT40" s="13">
        <v>7.7064015255538876E-3</v>
      </c>
    </row>
    <row r="41" spans="4:46" x14ac:dyDescent="0.3">
      <c r="D41" t="s">
        <v>27</v>
      </c>
      <c r="E41" s="20">
        <v>1</v>
      </c>
      <c r="F41" s="20">
        <v>1</v>
      </c>
      <c r="G41" s="20">
        <v>1</v>
      </c>
      <c r="H41" s="20">
        <v>1</v>
      </c>
      <c r="I41" s="20">
        <v>1</v>
      </c>
      <c r="J41" s="20">
        <v>1</v>
      </c>
      <c r="K41" s="20">
        <v>0.99999999999999978</v>
      </c>
      <c r="L41" s="20">
        <v>0.99999999999999978</v>
      </c>
      <c r="M41" s="20">
        <v>1.0000000000000002</v>
      </c>
      <c r="N41" s="20">
        <v>1.0000000000000002</v>
      </c>
      <c r="O41" s="20">
        <v>1.0000000000000002</v>
      </c>
      <c r="P41" s="20">
        <v>1.0000000000000002</v>
      </c>
      <c r="Q41" s="20">
        <v>1.0000000000000002</v>
      </c>
      <c r="R41" s="20">
        <v>1.0000000000000002</v>
      </c>
      <c r="S41" s="20">
        <v>1.0000000000000002</v>
      </c>
      <c r="T41" s="20">
        <v>1.0000000000000002</v>
      </c>
      <c r="U41" s="20">
        <v>1.0000000000000002</v>
      </c>
      <c r="V41" s="20">
        <v>1.0000000000000002</v>
      </c>
      <c r="W41" s="20">
        <v>1.0000000000000002</v>
      </c>
      <c r="X41" s="20">
        <v>1.0000000000000002</v>
      </c>
      <c r="Z41" t="s">
        <v>27</v>
      </c>
      <c r="AA41" s="13">
        <v>1</v>
      </c>
      <c r="AB41" s="13">
        <v>1</v>
      </c>
      <c r="AC41" s="13">
        <v>1</v>
      </c>
      <c r="AD41" s="13">
        <v>1</v>
      </c>
      <c r="AE41" s="13">
        <v>1</v>
      </c>
      <c r="AF41" s="13">
        <v>1</v>
      </c>
      <c r="AG41" s="13">
        <v>0.99999999999999978</v>
      </c>
      <c r="AH41" s="13">
        <v>0.99999999999999978</v>
      </c>
      <c r="AI41" s="13">
        <v>1.0000000000000002</v>
      </c>
      <c r="AJ41" s="13">
        <v>1.0000000000000002</v>
      </c>
      <c r="AK41" s="13">
        <v>1.0000000000000002</v>
      </c>
      <c r="AL41" s="13">
        <v>1.0000000000000002</v>
      </c>
      <c r="AM41" s="13">
        <v>1.0000000000000002</v>
      </c>
      <c r="AN41" s="13">
        <v>1.0000000000000002</v>
      </c>
      <c r="AO41" s="13">
        <v>1.0000000000000002</v>
      </c>
      <c r="AP41" s="13">
        <v>1.0000000000000002</v>
      </c>
      <c r="AQ41" s="13">
        <v>1.0000000000000002</v>
      </c>
      <c r="AR41" s="13">
        <v>1.0000000000000002</v>
      </c>
      <c r="AS41" s="13">
        <v>1.0000000000000002</v>
      </c>
      <c r="AT41" s="13">
        <v>1.0000000000000002</v>
      </c>
    </row>
    <row r="65" spans="1:46" x14ac:dyDescent="0.3">
      <c r="A65" s="8" t="s">
        <v>0</v>
      </c>
      <c r="B65" s="8" t="s">
        <v>1</v>
      </c>
      <c r="C65" s="8" t="s">
        <v>2</v>
      </c>
      <c r="D65" s="14">
        <v>2020</v>
      </c>
      <c r="E65" s="14" t="s">
        <v>3</v>
      </c>
      <c r="F65" s="14" t="s">
        <v>3</v>
      </c>
      <c r="G65" s="14" t="s">
        <v>3</v>
      </c>
      <c r="H65" s="14" t="s">
        <v>3</v>
      </c>
      <c r="I65" s="14" t="s">
        <v>3</v>
      </c>
      <c r="J65" s="14" t="s">
        <v>3</v>
      </c>
      <c r="K65" s="14" t="s">
        <v>3</v>
      </c>
      <c r="L65" s="14" t="s">
        <v>3</v>
      </c>
      <c r="M65" s="14" t="s">
        <v>3</v>
      </c>
      <c r="N65" s="14" t="s">
        <v>3</v>
      </c>
      <c r="O65" s="14" t="s">
        <v>3</v>
      </c>
      <c r="P65" s="14" t="s">
        <v>3</v>
      </c>
      <c r="Q65" s="14" t="s">
        <v>3</v>
      </c>
      <c r="R65" s="14" t="s">
        <v>3</v>
      </c>
      <c r="S65" s="14" t="s">
        <v>3</v>
      </c>
      <c r="T65" s="14" t="s">
        <v>3</v>
      </c>
      <c r="U65" s="14" t="s">
        <v>3</v>
      </c>
      <c r="V65" s="14" t="s">
        <v>3</v>
      </c>
      <c r="W65" s="14" t="s">
        <v>3</v>
      </c>
      <c r="X65" s="14" t="s">
        <v>3</v>
      </c>
      <c r="Z65" s="1" t="s">
        <v>4</v>
      </c>
      <c r="AA65" s="1" t="s">
        <v>4</v>
      </c>
      <c r="AB65" s="1" t="s">
        <v>4</v>
      </c>
      <c r="AC65" s="1" t="s">
        <v>4</v>
      </c>
      <c r="AD65" s="1" t="s">
        <v>4</v>
      </c>
      <c r="AE65" s="1" t="s">
        <v>4</v>
      </c>
      <c r="AF65" s="1" t="s">
        <v>4</v>
      </c>
      <c r="AG65" s="1" t="s">
        <v>4</v>
      </c>
      <c r="AH65" s="1" t="s">
        <v>4</v>
      </c>
      <c r="AI65" s="1" t="s">
        <v>4</v>
      </c>
      <c r="AJ65" s="1" t="s">
        <v>4</v>
      </c>
      <c r="AK65" s="1" t="s">
        <v>4</v>
      </c>
      <c r="AL65" s="1" t="s">
        <v>4</v>
      </c>
      <c r="AM65" s="1" t="s">
        <v>4</v>
      </c>
      <c r="AN65" s="1" t="s">
        <v>4</v>
      </c>
      <c r="AO65" s="1" t="s">
        <v>4</v>
      </c>
      <c r="AP65" s="1" t="s">
        <v>4</v>
      </c>
      <c r="AQ65" s="1" t="s">
        <v>4</v>
      </c>
      <c r="AR65" s="1" t="s">
        <v>4</v>
      </c>
      <c r="AS65" s="1" t="s">
        <v>4</v>
      </c>
      <c r="AT65" s="1" t="s">
        <v>4</v>
      </c>
    </row>
    <row r="66" spans="1:46" x14ac:dyDescent="0.3">
      <c r="A66" s="1" t="s">
        <v>0</v>
      </c>
      <c r="B66" s="1"/>
      <c r="C66" s="15"/>
      <c r="D66" s="14" t="s">
        <v>5</v>
      </c>
      <c r="E66" s="14" t="s">
        <v>5</v>
      </c>
      <c r="F66" s="14" t="s">
        <v>5</v>
      </c>
      <c r="G66" s="14" t="s">
        <v>5</v>
      </c>
      <c r="H66" s="14" t="s">
        <v>5</v>
      </c>
      <c r="I66" s="14" t="s">
        <v>5</v>
      </c>
      <c r="J66" s="14" t="s">
        <v>5</v>
      </c>
      <c r="K66" s="14" t="s">
        <v>5</v>
      </c>
      <c r="L66" s="14" t="s">
        <v>5</v>
      </c>
      <c r="M66" s="14" t="s">
        <v>5</v>
      </c>
      <c r="N66" s="14" t="s">
        <v>5</v>
      </c>
      <c r="O66" s="14" t="s">
        <v>5</v>
      </c>
      <c r="P66" s="14" t="s">
        <v>5</v>
      </c>
      <c r="Q66" s="14" t="s">
        <v>5</v>
      </c>
      <c r="R66" s="14" t="s">
        <v>5</v>
      </c>
      <c r="S66" s="14" t="s">
        <v>5</v>
      </c>
      <c r="T66" s="14" t="s">
        <v>5</v>
      </c>
      <c r="U66" s="14" t="s">
        <v>5</v>
      </c>
      <c r="V66" s="14" t="s">
        <v>5</v>
      </c>
      <c r="W66" s="14" t="s">
        <v>5</v>
      </c>
      <c r="X66" s="14" t="s">
        <v>5</v>
      </c>
      <c r="Z66" s="1" t="s">
        <v>5</v>
      </c>
      <c r="AA66" s="1" t="s">
        <v>5</v>
      </c>
      <c r="AB66" s="1" t="s">
        <v>5</v>
      </c>
      <c r="AC66" s="1" t="s">
        <v>5</v>
      </c>
      <c r="AD66" s="1" t="s">
        <v>5</v>
      </c>
      <c r="AE66" s="1" t="s">
        <v>5</v>
      </c>
      <c r="AF66" s="1" t="s">
        <v>5</v>
      </c>
      <c r="AG66" s="1" t="s">
        <v>5</v>
      </c>
      <c r="AH66" s="1" t="s">
        <v>5</v>
      </c>
      <c r="AI66" s="1" t="s">
        <v>5</v>
      </c>
      <c r="AJ66" s="1" t="s">
        <v>5</v>
      </c>
      <c r="AK66" s="1" t="s">
        <v>5</v>
      </c>
      <c r="AL66" s="1" t="s">
        <v>5</v>
      </c>
      <c r="AM66" s="1" t="s">
        <v>5</v>
      </c>
      <c r="AN66" s="1" t="s">
        <v>5</v>
      </c>
      <c r="AO66" s="1" t="s">
        <v>5</v>
      </c>
      <c r="AP66" s="1" t="s">
        <v>5</v>
      </c>
      <c r="AQ66" s="1" t="s">
        <v>5</v>
      </c>
      <c r="AR66" s="1" t="s">
        <v>5</v>
      </c>
      <c r="AS66" s="1" t="s">
        <v>5</v>
      </c>
      <c r="AT66" s="1" t="s">
        <v>5</v>
      </c>
    </row>
    <row r="67" spans="1:46" x14ac:dyDescent="0.3">
      <c r="A67" s="1" t="s">
        <v>0</v>
      </c>
      <c r="B67" s="1"/>
      <c r="C67" s="15"/>
      <c r="D67" s="14" t="s">
        <v>6</v>
      </c>
      <c r="E67" s="14" t="s">
        <v>7</v>
      </c>
      <c r="F67" s="14" t="s">
        <v>8</v>
      </c>
      <c r="G67" s="14" t="s">
        <v>9</v>
      </c>
      <c r="H67" s="14" t="s">
        <v>10</v>
      </c>
      <c r="I67" s="14" t="s">
        <v>11</v>
      </c>
      <c r="J67" s="14" t="s">
        <v>12</v>
      </c>
      <c r="K67" s="14" t="s">
        <v>13</v>
      </c>
      <c r="L67" s="14" t="s">
        <v>14</v>
      </c>
      <c r="M67" s="14" t="s">
        <v>15</v>
      </c>
      <c r="N67" s="14" t="s">
        <v>16</v>
      </c>
      <c r="O67" s="14" t="s">
        <v>17</v>
      </c>
      <c r="P67" s="14" t="s">
        <v>18</v>
      </c>
      <c r="Q67" s="14" t="s">
        <v>19</v>
      </c>
      <c r="R67" s="14" t="s">
        <v>20</v>
      </c>
      <c r="S67" s="14" t="s">
        <v>21</v>
      </c>
      <c r="T67" s="14" t="s">
        <v>22</v>
      </c>
      <c r="U67" s="14" t="s">
        <v>23</v>
      </c>
      <c r="V67" s="14" t="s">
        <v>24</v>
      </c>
      <c r="W67" s="14" t="s">
        <v>25</v>
      </c>
      <c r="X67" s="14" t="s">
        <v>26</v>
      </c>
      <c r="Y67" s="15"/>
      <c r="Z67" s="1" t="s">
        <v>6</v>
      </c>
      <c r="AA67" s="1" t="s">
        <v>7</v>
      </c>
      <c r="AB67" s="1" t="s">
        <v>8</v>
      </c>
      <c r="AC67" s="1" t="s">
        <v>9</v>
      </c>
      <c r="AD67" s="1" t="s">
        <v>10</v>
      </c>
      <c r="AE67" s="1" t="s">
        <v>11</v>
      </c>
      <c r="AF67" s="1" t="s">
        <v>12</v>
      </c>
      <c r="AG67" s="1" t="s">
        <v>13</v>
      </c>
      <c r="AH67" s="1" t="s">
        <v>14</v>
      </c>
      <c r="AI67" s="1" t="s">
        <v>15</v>
      </c>
      <c r="AJ67" s="1" t="s">
        <v>16</v>
      </c>
      <c r="AK67" s="1" t="s">
        <v>17</v>
      </c>
      <c r="AL67" s="1" t="s">
        <v>18</v>
      </c>
      <c r="AM67" s="1" t="s">
        <v>19</v>
      </c>
      <c r="AN67" s="1" t="s">
        <v>20</v>
      </c>
      <c r="AO67" s="1" t="s">
        <v>21</v>
      </c>
      <c r="AP67" s="1" t="s">
        <v>22</v>
      </c>
      <c r="AQ67" s="1" t="s">
        <v>23</v>
      </c>
      <c r="AR67" s="1" t="s">
        <v>24</v>
      </c>
      <c r="AS67" s="1" t="s">
        <v>25</v>
      </c>
      <c r="AT67" s="1" t="s">
        <v>26</v>
      </c>
    </row>
    <row r="68" spans="1:46" x14ac:dyDescent="0.3">
      <c r="A68" s="3" t="s">
        <v>27</v>
      </c>
      <c r="B68" s="3" t="s">
        <v>145</v>
      </c>
      <c r="C68" s="15" t="s">
        <v>5</v>
      </c>
      <c r="D68" s="2">
        <f>E21</f>
        <v>454362.85</v>
      </c>
      <c r="E68" s="2">
        <f>E12</f>
        <v>14373.32</v>
      </c>
      <c r="F68" s="2">
        <f t="shared" ref="F68:X68" si="2">F12</f>
        <v>15073.839999999998</v>
      </c>
      <c r="G68" s="2">
        <f>G12</f>
        <v>14198.189999999999</v>
      </c>
      <c r="H68" s="2">
        <f t="shared" si="2"/>
        <v>17415.939999999999</v>
      </c>
      <c r="I68" s="2">
        <f t="shared" si="2"/>
        <v>26499.68</v>
      </c>
      <c r="J68" s="2">
        <f t="shared" si="2"/>
        <v>42060.560000000005</v>
      </c>
      <c r="K68" s="2">
        <f t="shared" si="2"/>
        <v>36714.6</v>
      </c>
      <c r="L68" s="2">
        <f t="shared" si="2"/>
        <v>33973.200000000004</v>
      </c>
      <c r="M68" s="2">
        <f t="shared" si="2"/>
        <v>31671.3</v>
      </c>
      <c r="N68" s="2">
        <f t="shared" si="2"/>
        <v>38524.729999999996</v>
      </c>
      <c r="O68" s="2">
        <f t="shared" si="2"/>
        <v>38139.839999999997</v>
      </c>
      <c r="P68" s="2">
        <f t="shared" si="2"/>
        <v>41134.049999999996</v>
      </c>
      <c r="Q68" s="2">
        <f t="shared" si="2"/>
        <v>36706.86</v>
      </c>
      <c r="R68" s="2">
        <f t="shared" si="2"/>
        <v>25046.37</v>
      </c>
      <c r="S68" s="2">
        <f t="shared" si="2"/>
        <v>17932.77</v>
      </c>
      <c r="T68" s="2">
        <f t="shared" si="2"/>
        <v>12920.76</v>
      </c>
      <c r="U68" s="2">
        <f t="shared" si="2"/>
        <v>7404.3</v>
      </c>
      <c r="V68" s="2">
        <f t="shared" si="2"/>
        <v>3264.39</v>
      </c>
      <c r="W68" s="2">
        <f t="shared" si="2"/>
        <v>1000.35</v>
      </c>
      <c r="X68" s="2">
        <f t="shared" si="2"/>
        <v>307.8</v>
      </c>
      <c r="Y68" s="15" t="s">
        <v>5</v>
      </c>
      <c r="Z68" s="2">
        <f>Z21</f>
        <v>393166.88999999996</v>
      </c>
      <c r="AA68" s="2">
        <f t="shared" ref="AA68:AT68" si="3">AA12</f>
        <v>12685.32</v>
      </c>
      <c r="AB68" s="2">
        <f t="shared" si="3"/>
        <v>10343.219999999999</v>
      </c>
      <c r="AC68" s="2">
        <f t="shared" si="3"/>
        <v>7889.29</v>
      </c>
      <c r="AD68" s="2">
        <f t="shared" si="3"/>
        <v>7300.5999999999995</v>
      </c>
      <c r="AE68" s="2">
        <f t="shared" si="3"/>
        <v>13259.04</v>
      </c>
      <c r="AF68" s="2">
        <f t="shared" si="3"/>
        <v>26052.560000000001</v>
      </c>
      <c r="AG68" s="2">
        <f t="shared" si="3"/>
        <v>26053.200000000001</v>
      </c>
      <c r="AH68" s="2">
        <f t="shared" si="3"/>
        <v>23716.799999999999</v>
      </c>
      <c r="AI68" s="2">
        <f t="shared" si="3"/>
        <v>27643.39</v>
      </c>
      <c r="AJ68" s="2">
        <f t="shared" si="3"/>
        <v>28367.14</v>
      </c>
      <c r="AK68" s="2">
        <f t="shared" si="3"/>
        <v>23497.11</v>
      </c>
      <c r="AL68" s="2">
        <f t="shared" si="3"/>
        <v>27392.489999999998</v>
      </c>
      <c r="AM68" s="2">
        <f t="shared" si="3"/>
        <v>27260.82</v>
      </c>
      <c r="AN68" s="2">
        <f t="shared" si="3"/>
        <v>31072.41</v>
      </c>
      <c r="AO68" s="2">
        <f t="shared" si="3"/>
        <v>30552.57</v>
      </c>
      <c r="AP68" s="2">
        <f t="shared" si="3"/>
        <v>29162.34</v>
      </c>
      <c r="AQ68" s="2">
        <f t="shared" si="3"/>
        <v>22696.829999999998</v>
      </c>
      <c r="AR68" s="2">
        <f t="shared" si="3"/>
        <v>11581.83</v>
      </c>
      <c r="AS68" s="2">
        <f t="shared" si="3"/>
        <v>4885.47</v>
      </c>
      <c r="AT68" s="2">
        <f t="shared" si="3"/>
        <v>1754.46</v>
      </c>
    </row>
    <row r="69" spans="1:46" x14ac:dyDescent="0.3">
      <c r="A69" s="5" t="s">
        <v>28</v>
      </c>
      <c r="B69" s="5" t="s">
        <v>28</v>
      </c>
      <c r="C69" s="16" t="s">
        <v>69</v>
      </c>
      <c r="D69" s="12">
        <f>SUM(E69:X69)</f>
        <v>115682.31324106024</v>
      </c>
      <c r="E69" s="19">
        <f>E$68*E27</f>
        <v>0</v>
      </c>
      <c r="F69" s="19">
        <f t="shared" ref="F69:X69" si="4">F$68*F27</f>
        <v>0</v>
      </c>
      <c r="G69" s="19">
        <f t="shared" si="4"/>
        <v>0</v>
      </c>
      <c r="H69" s="19">
        <f t="shared" si="4"/>
        <v>0</v>
      </c>
      <c r="I69" s="19">
        <f t="shared" si="4"/>
        <v>2107.7791683775727</v>
      </c>
      <c r="J69" s="19">
        <f t="shared" si="4"/>
        <v>3345.4884050786654</v>
      </c>
      <c r="K69" s="19">
        <f t="shared" si="4"/>
        <v>12354.538743841402</v>
      </c>
      <c r="L69" s="19">
        <f t="shared" si="4"/>
        <v>11432.051980745338</v>
      </c>
      <c r="M69" s="19">
        <f t="shared" si="4"/>
        <v>14243.729311141986</v>
      </c>
      <c r="N69" s="19">
        <f t="shared" si="4"/>
        <v>17325.964703211768</v>
      </c>
      <c r="O69" s="19">
        <f t="shared" si="4"/>
        <v>11382.937525022659</v>
      </c>
      <c r="P69" s="19">
        <f t="shared" si="4"/>
        <v>12276.567528892578</v>
      </c>
      <c r="Q69" s="19">
        <f t="shared" si="4"/>
        <v>10955.260801297365</v>
      </c>
      <c r="R69" s="19">
        <f t="shared" si="4"/>
        <v>7475.1562916520306</v>
      </c>
      <c r="S69" s="19">
        <f t="shared" si="4"/>
        <v>5352.0832955932856</v>
      </c>
      <c r="T69" s="19">
        <f t="shared" si="4"/>
        <v>3856.2354707259333</v>
      </c>
      <c r="U69" s="19">
        <f t="shared" si="4"/>
        <v>2209.8331906092235</v>
      </c>
      <c r="V69" s="19">
        <f t="shared" si="4"/>
        <v>974.26594939330425</v>
      </c>
      <c r="W69" s="19">
        <f t="shared" si="4"/>
        <v>298.55714007076114</v>
      </c>
      <c r="X69" s="19">
        <f t="shared" si="4"/>
        <v>91.863735406388045</v>
      </c>
      <c r="Y69" s="16" t="s">
        <v>69</v>
      </c>
      <c r="Z69" s="12">
        <f>SUM(AA69:AT69)</f>
        <v>107696.69045144628</v>
      </c>
      <c r="AA69" s="12">
        <f t="shared" ref="AA69:AT69" si="5">AA$68*AA27</f>
        <v>0</v>
      </c>
      <c r="AB69" s="12">
        <f t="shared" si="5"/>
        <v>0</v>
      </c>
      <c r="AC69" s="12">
        <f t="shared" si="5"/>
        <v>0</v>
      </c>
      <c r="AD69" s="12">
        <f t="shared" si="5"/>
        <v>0</v>
      </c>
      <c r="AE69" s="12">
        <f t="shared" si="5"/>
        <v>1054.6213503213992</v>
      </c>
      <c r="AF69" s="12">
        <f t="shared" si="5"/>
        <v>2072.2153343325963</v>
      </c>
      <c r="AG69" s="12">
        <f t="shared" si="5"/>
        <v>8766.9556198637292</v>
      </c>
      <c r="AH69" s="12">
        <f t="shared" si="5"/>
        <v>7980.7521934036531</v>
      </c>
      <c r="AI69" s="12">
        <f t="shared" si="5"/>
        <v>12432.232475532399</v>
      </c>
      <c r="AJ69" s="12">
        <f t="shared" si="5"/>
        <v>12757.729032002737</v>
      </c>
      <c r="AK69" s="12">
        <f t="shared" si="5"/>
        <v>7012.7754901065446</v>
      </c>
      <c r="AL69" s="12">
        <f t="shared" si="5"/>
        <v>8175.3620970829434</v>
      </c>
      <c r="AM69" s="12">
        <f t="shared" si="5"/>
        <v>8136.0648324924341</v>
      </c>
      <c r="AN69" s="12">
        <f t="shared" si="5"/>
        <v>9273.6440892748724</v>
      </c>
      <c r="AO69" s="12">
        <f t="shared" si="5"/>
        <v>9118.4964472551947</v>
      </c>
      <c r="AP69" s="12">
        <f t="shared" si="5"/>
        <v>8703.578575669675</v>
      </c>
      <c r="AQ69" s="12">
        <f t="shared" si="5"/>
        <v>6773.9297780499355</v>
      </c>
      <c r="AR69" s="12">
        <f t="shared" si="5"/>
        <v>3456.6282217081452</v>
      </c>
      <c r="AS69" s="12">
        <f t="shared" si="5"/>
        <v>1458.0816225336146</v>
      </c>
      <c r="AT69" s="12">
        <f t="shared" si="5"/>
        <v>523.62329181641178</v>
      </c>
    </row>
    <row r="70" spans="1:46" x14ac:dyDescent="0.3">
      <c r="A70" s="6" t="s">
        <v>28</v>
      </c>
      <c r="B70" s="6" t="s">
        <v>28</v>
      </c>
      <c r="C70" s="16" t="s">
        <v>49</v>
      </c>
      <c r="D70" s="12">
        <f t="shared" ref="D70:D83" si="6">SUM(E70:X70)</f>
        <v>6090.9315820772008</v>
      </c>
      <c r="E70" s="19">
        <f t="shared" ref="E70:X70" si="7">E$68*E28</f>
        <v>140.84000482960275</v>
      </c>
      <c r="F70" s="19">
        <f t="shared" si="7"/>
        <v>147.70419766627745</v>
      </c>
      <c r="G70" s="19">
        <f t="shared" si="7"/>
        <v>139.12395662043406</v>
      </c>
      <c r="H70" s="19">
        <f t="shared" si="7"/>
        <v>170.65375805395493</v>
      </c>
      <c r="I70" s="19">
        <f t="shared" si="7"/>
        <v>554.75726760393854</v>
      </c>
      <c r="J70" s="19">
        <f t="shared" si="7"/>
        <v>880.51634357439457</v>
      </c>
      <c r="K70" s="19">
        <f t="shared" si="7"/>
        <v>598.66558567272807</v>
      </c>
      <c r="L70" s="19">
        <f t="shared" si="7"/>
        <v>553.96451752645351</v>
      </c>
      <c r="M70" s="19">
        <f t="shared" si="7"/>
        <v>382.82535983903188</v>
      </c>
      <c r="N70" s="19">
        <f t="shared" si="7"/>
        <v>465.66587493887351</v>
      </c>
      <c r="O70" s="19">
        <f t="shared" si="7"/>
        <v>426.54612691823496</v>
      </c>
      <c r="P70" s="19">
        <f t="shared" si="7"/>
        <v>460.03259877233421</v>
      </c>
      <c r="Q70" s="19">
        <f t="shared" si="7"/>
        <v>410.52004844094478</v>
      </c>
      <c r="R70" s="19">
        <f t="shared" si="7"/>
        <v>280.11213777669423</v>
      </c>
      <c r="S70" s="19">
        <f t="shared" si="7"/>
        <v>200.55547135005068</v>
      </c>
      <c r="T70" s="19">
        <f t="shared" si="7"/>
        <v>144.50244507685545</v>
      </c>
      <c r="U70" s="19">
        <f t="shared" si="7"/>
        <v>82.807780198886192</v>
      </c>
      <c r="V70" s="19">
        <f t="shared" si="7"/>
        <v>36.508095242418875</v>
      </c>
      <c r="W70" s="19">
        <f t="shared" si="7"/>
        <v>11.187656216246749</v>
      </c>
      <c r="X70" s="19">
        <f t="shared" si="7"/>
        <v>3.4423557588451534</v>
      </c>
      <c r="Y70" s="16" t="s">
        <v>49</v>
      </c>
      <c r="Z70" s="12">
        <f t="shared" ref="Z70:Z83" si="8">SUM(AA70:AT70)</f>
        <v>5033.0092922729609</v>
      </c>
      <c r="AA70" s="12">
        <f t="shared" ref="AA70:AT70" si="9">AA$68*AA28</f>
        <v>124.29978112677213</v>
      </c>
      <c r="AB70" s="12">
        <f t="shared" si="9"/>
        <v>101.35022073909464</v>
      </c>
      <c r="AC70" s="12">
        <f t="shared" si="9"/>
        <v>77.304870531104626</v>
      </c>
      <c r="AD70" s="12">
        <f t="shared" si="9"/>
        <v>71.536467514742441</v>
      </c>
      <c r="AE70" s="12">
        <f t="shared" si="9"/>
        <v>277.57123110359538</v>
      </c>
      <c r="AF70" s="12">
        <f t="shared" si="9"/>
        <v>545.39703874490806</v>
      </c>
      <c r="AG70" s="12">
        <f t="shared" si="9"/>
        <v>424.8215760664346</v>
      </c>
      <c r="AH70" s="12">
        <f t="shared" si="9"/>
        <v>386.72440833572904</v>
      </c>
      <c r="AI70" s="12">
        <f t="shared" si="9"/>
        <v>334.13818579978391</v>
      </c>
      <c r="AJ70" s="12">
        <f t="shared" si="9"/>
        <v>342.88648012882942</v>
      </c>
      <c r="AK70" s="12">
        <f t="shared" si="9"/>
        <v>262.78561379050694</v>
      </c>
      <c r="AL70" s="12">
        <f t="shared" si="9"/>
        <v>306.35053833855835</v>
      </c>
      <c r="AM70" s="12">
        <f t="shared" si="9"/>
        <v>304.87797504171908</v>
      </c>
      <c r="AN70" s="12">
        <f t="shared" si="9"/>
        <v>347.50581385541824</v>
      </c>
      <c r="AO70" s="12">
        <f t="shared" si="9"/>
        <v>341.692057462702</v>
      </c>
      <c r="AP70" s="12">
        <f t="shared" si="9"/>
        <v>326.14408395191805</v>
      </c>
      <c r="AQ70" s="12">
        <f t="shared" si="9"/>
        <v>253.83548881750954</v>
      </c>
      <c r="AR70" s="12">
        <f t="shared" si="9"/>
        <v>129.52819752587902</v>
      </c>
      <c r="AS70" s="12">
        <f t="shared" si="9"/>
        <v>54.637835572336691</v>
      </c>
      <c r="AT70" s="12">
        <f t="shared" si="9"/>
        <v>19.621427825417374</v>
      </c>
    </row>
    <row r="71" spans="1:46" x14ac:dyDescent="0.3">
      <c r="C71" s="16" t="s">
        <v>67</v>
      </c>
      <c r="D71" s="12">
        <f t="shared" si="6"/>
        <v>72781.163022586057</v>
      </c>
      <c r="E71" s="19">
        <f t="shared" ref="E71:X71" si="10">E$68*E29</f>
        <v>2717.8392483215084</v>
      </c>
      <c r="F71" s="19">
        <f t="shared" si="10"/>
        <v>2850.2999985333022</v>
      </c>
      <c r="G71" s="19">
        <f t="shared" si="10"/>
        <v>2684.7240607685594</v>
      </c>
      <c r="H71" s="19">
        <f t="shared" si="10"/>
        <v>3293.1657597835774</v>
      </c>
      <c r="I71" s="19">
        <f t="shared" si="10"/>
        <v>8486.511088404779</v>
      </c>
      <c r="J71" s="19">
        <f t="shared" si="10"/>
        <v>13469.876195656498</v>
      </c>
      <c r="K71" s="19">
        <f t="shared" si="10"/>
        <v>5544.5988182010933</v>
      </c>
      <c r="L71" s="19">
        <f t="shared" si="10"/>
        <v>5130.5955824252324</v>
      </c>
      <c r="M71" s="19">
        <f t="shared" si="10"/>
        <v>3226.2249818075538</v>
      </c>
      <c r="N71" s="19">
        <f t="shared" si="10"/>
        <v>3924.3556893272748</v>
      </c>
      <c r="O71" s="19">
        <f t="shared" si="10"/>
        <v>4450.2560343013938</v>
      </c>
      <c r="P71" s="19">
        <f t="shared" si="10"/>
        <v>4799.6282687015791</v>
      </c>
      <c r="Q71" s="19">
        <f t="shared" si="10"/>
        <v>4283.0521893971363</v>
      </c>
      <c r="R71" s="19">
        <f t="shared" si="10"/>
        <v>2922.4757951225124</v>
      </c>
      <c r="S71" s="19">
        <f t="shared" si="10"/>
        <v>2092.4423884378907</v>
      </c>
      <c r="T71" s="19">
        <f t="shared" si="10"/>
        <v>1507.6279857954328</v>
      </c>
      <c r="U71" s="19">
        <f t="shared" si="10"/>
        <v>863.95304109240658</v>
      </c>
      <c r="V71" s="19">
        <f t="shared" si="10"/>
        <v>380.89754167330346</v>
      </c>
      <c r="W71" s="19">
        <f t="shared" si="10"/>
        <v>116.72344781502491</v>
      </c>
      <c r="X71" s="19">
        <f t="shared" si="10"/>
        <v>35.914907020007661</v>
      </c>
      <c r="Y71" s="16" t="s">
        <v>67</v>
      </c>
      <c r="Z71" s="12">
        <f t="shared" si="8"/>
        <v>57524.571737671868</v>
      </c>
      <c r="AA71" s="12">
        <f t="shared" ref="AA71:AT71" si="11">AA$68*AA29</f>
        <v>2398.6567176906792</v>
      </c>
      <c r="AB71" s="12">
        <f t="shared" si="11"/>
        <v>1955.7909564404042</v>
      </c>
      <c r="AC71" s="12">
        <f t="shared" si="11"/>
        <v>1491.7793525358368</v>
      </c>
      <c r="AD71" s="12">
        <f t="shared" si="11"/>
        <v>1380.464444978335</v>
      </c>
      <c r="AE71" s="12">
        <f t="shared" si="11"/>
        <v>4246.2018402336371</v>
      </c>
      <c r="AF71" s="12">
        <f t="shared" si="11"/>
        <v>8343.3211012861593</v>
      </c>
      <c r="AG71" s="12">
        <f t="shared" si="11"/>
        <v>3934.5258270648933</v>
      </c>
      <c r="AH71" s="12">
        <f t="shared" si="11"/>
        <v>3581.6852492335934</v>
      </c>
      <c r="AI71" s="12">
        <f t="shared" si="11"/>
        <v>2815.9183677287992</v>
      </c>
      <c r="AJ71" s="12">
        <f t="shared" si="11"/>
        <v>2889.6438014995383</v>
      </c>
      <c r="AK71" s="12">
        <f t="shared" si="11"/>
        <v>2741.7040964551406</v>
      </c>
      <c r="AL71" s="12">
        <f t="shared" si="11"/>
        <v>3196.2271975194594</v>
      </c>
      <c r="AM71" s="12">
        <f t="shared" si="11"/>
        <v>3180.8635984053453</v>
      </c>
      <c r="AN71" s="12">
        <f t="shared" si="11"/>
        <v>3625.6098636697734</v>
      </c>
      <c r="AO71" s="12">
        <f t="shared" si="11"/>
        <v>3564.953576258205</v>
      </c>
      <c r="AP71" s="12">
        <f t="shared" si="11"/>
        <v>3402.7379128845037</v>
      </c>
      <c r="AQ71" s="12">
        <f t="shared" si="11"/>
        <v>2648.3253382031203</v>
      </c>
      <c r="AR71" s="12">
        <f t="shared" si="11"/>
        <v>1351.3981402583995</v>
      </c>
      <c r="AS71" s="12">
        <f t="shared" si="11"/>
        <v>570.04938531201049</v>
      </c>
      <c r="AT71" s="12">
        <f t="shared" si="11"/>
        <v>204.71497001404367</v>
      </c>
    </row>
    <row r="72" spans="1:46" x14ac:dyDescent="0.3">
      <c r="C72" s="16" t="s">
        <v>70</v>
      </c>
      <c r="D72" s="12">
        <f t="shared" si="6"/>
        <v>16353.198177562488</v>
      </c>
      <c r="E72" s="19">
        <f t="shared" ref="E72:X72" si="12">E$68*E30</f>
        <v>802.34174870148536</v>
      </c>
      <c r="F72" s="19">
        <f t="shared" si="12"/>
        <v>841.44589734636099</v>
      </c>
      <c r="G72" s="19">
        <f t="shared" si="12"/>
        <v>792.56571154026642</v>
      </c>
      <c r="H72" s="19">
        <f t="shared" si="12"/>
        <v>972.18567143013206</v>
      </c>
      <c r="I72" s="19">
        <f t="shared" si="12"/>
        <v>1273.0185023333001</v>
      </c>
      <c r="J72" s="19">
        <f t="shared" si="12"/>
        <v>2020.5478367474595</v>
      </c>
      <c r="K72" s="19">
        <f t="shared" si="12"/>
        <v>2162.5726566494704</v>
      </c>
      <c r="L72" s="19">
        <f t="shared" si="12"/>
        <v>2001.098020375649</v>
      </c>
      <c r="M72" s="19">
        <f t="shared" si="12"/>
        <v>974.34707618102971</v>
      </c>
      <c r="N72" s="19">
        <f t="shared" si="12"/>
        <v>1185.1884209414704</v>
      </c>
      <c r="O72" s="19">
        <f t="shared" si="12"/>
        <v>690.34480895548688</v>
      </c>
      <c r="P72" s="19">
        <f t="shared" si="12"/>
        <v>744.54108587805945</v>
      </c>
      <c r="Q72" s="19">
        <f t="shared" si="12"/>
        <v>664.4073560365174</v>
      </c>
      <c r="R72" s="19">
        <f t="shared" si="12"/>
        <v>453.34829702165609</v>
      </c>
      <c r="S72" s="19">
        <f t="shared" si="12"/>
        <v>324.58958086066139</v>
      </c>
      <c r="T72" s="19">
        <f t="shared" si="12"/>
        <v>233.87039887319133</v>
      </c>
      <c r="U72" s="19">
        <f t="shared" si="12"/>
        <v>134.02049061949688</v>
      </c>
      <c r="V72" s="19">
        <f t="shared" si="12"/>
        <v>59.086632007533382</v>
      </c>
      <c r="W72" s="19">
        <f t="shared" si="12"/>
        <v>18.106694460139881</v>
      </c>
      <c r="X72" s="19">
        <f t="shared" si="12"/>
        <v>5.5712906031199632</v>
      </c>
      <c r="Y72" s="16" t="s">
        <v>70</v>
      </c>
      <c r="Z72" s="12">
        <f t="shared" si="8"/>
        <v>12475.072366510849</v>
      </c>
      <c r="AA72" s="12">
        <f t="shared" ref="AA72:AT72" si="13">AA$68*AA30</f>
        <v>708.1148844969656</v>
      </c>
      <c r="AB72" s="12">
        <f t="shared" si="13"/>
        <v>577.37511041319453</v>
      </c>
      <c r="AC72" s="12">
        <f t="shared" si="13"/>
        <v>440.39280657587403</v>
      </c>
      <c r="AD72" s="12">
        <f t="shared" si="13"/>
        <v>407.53118768454772</v>
      </c>
      <c r="AE72" s="12">
        <f t="shared" si="13"/>
        <v>636.95121009677553</v>
      </c>
      <c r="AF72" s="12">
        <f t="shared" si="13"/>
        <v>1251.539298329204</v>
      </c>
      <c r="AG72" s="12">
        <f t="shared" si="13"/>
        <v>1534.5921769056447</v>
      </c>
      <c r="AH72" s="12">
        <f t="shared" si="13"/>
        <v>1396.9729530819934</v>
      </c>
      <c r="AI72" s="12">
        <f t="shared" si="13"/>
        <v>850.43102816215037</v>
      </c>
      <c r="AJ72" s="12">
        <f t="shared" si="13"/>
        <v>872.69672917177172</v>
      </c>
      <c r="AK72" s="12">
        <f t="shared" si="13"/>
        <v>425.3061343192856</v>
      </c>
      <c r="AL72" s="12">
        <f t="shared" si="13"/>
        <v>495.8139120632149</v>
      </c>
      <c r="AM72" s="12">
        <f t="shared" si="13"/>
        <v>493.43063774965805</v>
      </c>
      <c r="AN72" s="12">
        <f t="shared" si="13"/>
        <v>562.42178638496023</v>
      </c>
      <c r="AO72" s="12">
        <f t="shared" si="13"/>
        <v>553.0124955885799</v>
      </c>
      <c r="AP72" s="12">
        <f t="shared" si="13"/>
        <v>527.84883303115475</v>
      </c>
      <c r="AQ72" s="12">
        <f t="shared" si="13"/>
        <v>410.82077875117369</v>
      </c>
      <c r="AR72" s="12">
        <f t="shared" si="13"/>
        <v>209.6352847496195</v>
      </c>
      <c r="AS72" s="12">
        <f t="shared" si="13"/>
        <v>88.428762517298523</v>
      </c>
      <c r="AT72" s="12">
        <f t="shared" si="13"/>
        <v>31.75635643778379</v>
      </c>
    </row>
    <row r="73" spans="1:46" x14ac:dyDescent="0.3">
      <c r="C73" s="16" t="s">
        <v>68</v>
      </c>
      <c r="D73" s="12">
        <f t="shared" si="6"/>
        <v>799.92928111962829</v>
      </c>
      <c r="E73" s="19">
        <f t="shared" ref="E73:X73" si="14">E$68*E31</f>
        <v>21.07289363362986</v>
      </c>
      <c r="F73" s="19">
        <f t="shared" si="14"/>
        <v>22.099934251123269</v>
      </c>
      <c r="G73" s="19">
        <f t="shared" si="14"/>
        <v>20.816133479256504</v>
      </c>
      <c r="H73" s="19">
        <f t="shared" si="14"/>
        <v>25.533714628887381</v>
      </c>
      <c r="I73" s="19">
        <f t="shared" si="14"/>
        <v>117.65258483914859</v>
      </c>
      <c r="J73" s="19">
        <f t="shared" si="14"/>
        <v>186.73937208985544</v>
      </c>
      <c r="K73" s="19">
        <f t="shared" si="14"/>
        <v>48.269464740768356</v>
      </c>
      <c r="L73" s="19">
        <f t="shared" si="14"/>
        <v>44.665287910833072</v>
      </c>
      <c r="M73" s="19">
        <f t="shared" si="14"/>
        <v>67.309953378291326</v>
      </c>
      <c r="N73" s="19">
        <f t="shared" si="14"/>
        <v>81.875318670571176</v>
      </c>
      <c r="O73" s="19">
        <f t="shared" si="14"/>
        <v>33.998694951431474</v>
      </c>
      <c r="P73" s="19">
        <f t="shared" si="14"/>
        <v>36.667799814234407</v>
      </c>
      <c r="Q73" s="19">
        <f t="shared" si="14"/>
        <v>32.721304959981531</v>
      </c>
      <c r="R73" s="19">
        <f t="shared" si="14"/>
        <v>22.326886879197311</v>
      </c>
      <c r="S73" s="19">
        <f t="shared" si="14"/>
        <v>15.985666873908801</v>
      </c>
      <c r="T73" s="19">
        <f t="shared" si="14"/>
        <v>11.517850567298074</v>
      </c>
      <c r="U73" s="19">
        <f t="shared" si="14"/>
        <v>6.6003563997353973</v>
      </c>
      <c r="V73" s="19">
        <f t="shared" si="14"/>
        <v>2.9099492764653285</v>
      </c>
      <c r="W73" s="19">
        <f t="shared" si="14"/>
        <v>0.89173406324369686</v>
      </c>
      <c r="X73" s="19">
        <f t="shared" si="14"/>
        <v>0.27437971176729137</v>
      </c>
      <c r="Y73" s="16" t="s">
        <v>68</v>
      </c>
      <c r="Z73" s="12">
        <f t="shared" si="8"/>
        <v>602.10864516853314</v>
      </c>
      <c r="AA73" s="12">
        <f t="shared" ref="AA73:AT73" si="15">AA$68*AA31</f>
        <v>18.598096964971038</v>
      </c>
      <c r="AB73" s="12">
        <f t="shared" si="15"/>
        <v>15.164316587206924</v>
      </c>
      <c r="AC73" s="12">
        <f t="shared" si="15"/>
        <v>11.566580930144164</v>
      </c>
      <c r="AD73" s="12">
        <f t="shared" si="15"/>
        <v>10.7034955919494</v>
      </c>
      <c r="AE73" s="12">
        <f t="shared" si="15"/>
        <v>58.867138338488047</v>
      </c>
      <c r="AF73" s="12">
        <f t="shared" si="15"/>
        <v>115.66747317994063</v>
      </c>
      <c r="AG73" s="12">
        <f t="shared" si="15"/>
        <v>34.25269562474292</v>
      </c>
      <c r="AH73" s="12">
        <f t="shared" si="15"/>
        <v>31.18098090034632</v>
      </c>
      <c r="AI73" s="12">
        <f t="shared" si="15"/>
        <v>58.749571129632336</v>
      </c>
      <c r="AJ73" s="12">
        <f t="shared" si="15"/>
        <v>60.287732769904082</v>
      </c>
      <c r="AK73" s="12">
        <f t="shared" si="15"/>
        <v>20.945842329968613</v>
      </c>
      <c r="AL73" s="12">
        <f t="shared" si="15"/>
        <v>24.418270015556889</v>
      </c>
      <c r="AM73" s="12">
        <f t="shared" si="15"/>
        <v>24.30089647218977</v>
      </c>
      <c r="AN73" s="12">
        <f t="shared" si="15"/>
        <v>27.698631902908062</v>
      </c>
      <c r="AO73" s="12">
        <f t="shared" si="15"/>
        <v>27.235235056367745</v>
      </c>
      <c r="AP73" s="12">
        <f t="shared" si="15"/>
        <v>25.995953358218813</v>
      </c>
      <c r="AQ73" s="12">
        <f t="shared" si="15"/>
        <v>20.232455079373654</v>
      </c>
      <c r="AR73" s="12">
        <f t="shared" si="15"/>
        <v>10.324298821110357</v>
      </c>
      <c r="AS73" s="12">
        <f t="shared" si="15"/>
        <v>4.3550157584397304</v>
      </c>
      <c r="AT73" s="12">
        <f t="shared" si="15"/>
        <v>1.5639643570735606</v>
      </c>
    </row>
    <row r="74" spans="1:46" x14ac:dyDescent="0.3">
      <c r="C74" s="16" t="s">
        <v>74</v>
      </c>
      <c r="D74" s="12">
        <f t="shared" si="6"/>
        <v>827.02438867019202</v>
      </c>
      <c r="E74" s="19">
        <f t="shared" ref="E74:X74" si="16">E$68*E32</f>
        <v>46.148881756802297</v>
      </c>
      <c r="F74" s="19">
        <f t="shared" si="16"/>
        <v>48.398063897621199</v>
      </c>
      <c r="G74" s="19">
        <f t="shared" si="16"/>
        <v>45.586586221597571</v>
      </c>
      <c r="H74" s="19">
        <f t="shared" si="16"/>
        <v>55.917919850359098</v>
      </c>
      <c r="I74" s="19">
        <f t="shared" si="16"/>
        <v>102.22769582424739</v>
      </c>
      <c r="J74" s="19">
        <f t="shared" si="16"/>
        <v>162.25683230429601</v>
      </c>
      <c r="K74" s="19">
        <f t="shared" si="16"/>
        <v>22.147166175176071</v>
      </c>
      <c r="L74" s="19">
        <f t="shared" si="16"/>
        <v>20.493485041441058</v>
      </c>
      <c r="M74" s="19">
        <f t="shared" si="16"/>
        <v>26.737009258599059</v>
      </c>
      <c r="N74" s="19">
        <f t="shared" si="16"/>
        <v>32.52269602747689</v>
      </c>
      <c r="O74" s="19">
        <f t="shared" si="16"/>
        <v>54.886782045775</v>
      </c>
      <c r="P74" s="19">
        <f t="shared" si="16"/>
        <v>59.195729111868616</v>
      </c>
      <c r="Q74" s="19">
        <f t="shared" si="16"/>
        <v>52.824590360231632</v>
      </c>
      <c r="R74" s="19">
        <f t="shared" si="16"/>
        <v>36.044059210207429</v>
      </c>
      <c r="S74" s="19">
        <f t="shared" si="16"/>
        <v>25.806926260493299</v>
      </c>
      <c r="T74" s="19">
        <f t="shared" si="16"/>
        <v>18.594177059624997</v>
      </c>
      <c r="U74" s="19">
        <f t="shared" si="16"/>
        <v>10.655477325063028</v>
      </c>
      <c r="V74" s="19">
        <f t="shared" si="16"/>
        <v>4.6977612502414132</v>
      </c>
      <c r="W74" s="19">
        <f t="shared" si="16"/>
        <v>1.4395968210535501</v>
      </c>
      <c r="X74" s="19">
        <f t="shared" si="16"/>
        <v>0.44295286801647693</v>
      </c>
      <c r="Y74" s="16" t="s">
        <v>74</v>
      </c>
      <c r="Z74" s="12">
        <f t="shared" si="8"/>
        <v>653.67090401265466</v>
      </c>
      <c r="AA74" s="12">
        <f t="shared" ref="AA74:AT74" si="17">AA$68*AA32</f>
        <v>40.72916575482904</v>
      </c>
      <c r="AB74" s="12">
        <f t="shared" si="17"/>
        <v>33.209309802091141</v>
      </c>
      <c r="AC74" s="12">
        <f t="shared" si="17"/>
        <v>25.33039766422252</v>
      </c>
      <c r="AD74" s="12">
        <f t="shared" si="17"/>
        <v>23.440271708534343</v>
      </c>
      <c r="AE74" s="12">
        <f t="shared" si="17"/>
        <v>51.149338710562887</v>
      </c>
      <c r="AF74" s="12">
        <f t="shared" si="17"/>
        <v>100.50284302010267</v>
      </c>
      <c r="AG74" s="12">
        <f t="shared" si="17"/>
        <v>15.715942698411457</v>
      </c>
      <c r="AH74" s="12">
        <f t="shared" si="17"/>
        <v>14.306567707217724</v>
      </c>
      <c r="AI74" s="12">
        <f t="shared" si="17"/>
        <v>23.336635198715072</v>
      </c>
      <c r="AJ74" s="12">
        <f t="shared" si="17"/>
        <v>23.94762718360079</v>
      </c>
      <c r="AK74" s="12">
        <f t="shared" si="17"/>
        <v>33.814529774524495</v>
      </c>
      <c r="AL74" s="12">
        <f t="shared" si="17"/>
        <v>39.420344404199682</v>
      </c>
      <c r="AM74" s="12">
        <f t="shared" si="17"/>
        <v>39.230859010659309</v>
      </c>
      <c r="AN74" s="12">
        <f t="shared" si="17"/>
        <v>44.716092026263347</v>
      </c>
      <c r="AO74" s="12">
        <f t="shared" si="17"/>
        <v>43.967993849168849</v>
      </c>
      <c r="AP74" s="12">
        <f t="shared" si="17"/>
        <v>41.967323395294429</v>
      </c>
      <c r="AQ74" s="12">
        <f t="shared" si="17"/>
        <v>32.662852317681654</v>
      </c>
      <c r="AR74" s="12">
        <f t="shared" si="17"/>
        <v>16.667332083753323</v>
      </c>
      <c r="AS74" s="12">
        <f t="shared" si="17"/>
        <v>7.0306463551281926</v>
      </c>
      <c r="AT74" s="12">
        <f t="shared" si="17"/>
        <v>2.5248313476939184</v>
      </c>
    </row>
    <row r="75" spans="1:46" x14ac:dyDescent="0.3">
      <c r="C75" s="16" t="s">
        <v>71</v>
      </c>
      <c r="D75" s="12">
        <f t="shared" si="6"/>
        <v>0</v>
      </c>
      <c r="E75" s="19">
        <f t="shared" ref="E75:X75" si="18">E$68*E33</f>
        <v>0</v>
      </c>
      <c r="F75" s="19">
        <f t="shared" si="18"/>
        <v>0</v>
      </c>
      <c r="G75" s="19">
        <f t="shared" si="18"/>
        <v>0</v>
      </c>
      <c r="H75" s="19">
        <f t="shared" si="18"/>
        <v>0</v>
      </c>
      <c r="I75" s="19">
        <f t="shared" si="18"/>
        <v>0</v>
      </c>
      <c r="J75" s="19">
        <f t="shared" si="18"/>
        <v>0</v>
      </c>
      <c r="K75" s="19">
        <f t="shared" si="18"/>
        <v>0</v>
      </c>
      <c r="L75" s="19">
        <f t="shared" si="18"/>
        <v>0</v>
      </c>
      <c r="M75" s="19">
        <f t="shared" si="18"/>
        <v>0</v>
      </c>
      <c r="N75" s="19">
        <f t="shared" si="18"/>
        <v>0</v>
      </c>
      <c r="O75" s="19">
        <f t="shared" si="18"/>
        <v>0</v>
      </c>
      <c r="P75" s="19">
        <f t="shared" si="18"/>
        <v>0</v>
      </c>
      <c r="Q75" s="19">
        <f t="shared" si="18"/>
        <v>0</v>
      </c>
      <c r="R75" s="19">
        <f t="shared" si="18"/>
        <v>0</v>
      </c>
      <c r="S75" s="19">
        <f t="shared" si="18"/>
        <v>0</v>
      </c>
      <c r="T75" s="19">
        <f t="shared" si="18"/>
        <v>0</v>
      </c>
      <c r="U75" s="19">
        <f t="shared" si="18"/>
        <v>0</v>
      </c>
      <c r="V75" s="19">
        <f t="shared" si="18"/>
        <v>0</v>
      </c>
      <c r="W75" s="19">
        <f t="shared" si="18"/>
        <v>0</v>
      </c>
      <c r="X75" s="19">
        <f t="shared" si="18"/>
        <v>0</v>
      </c>
      <c r="Y75" s="16" t="s">
        <v>71</v>
      </c>
      <c r="Z75" s="12">
        <f t="shared" si="8"/>
        <v>0</v>
      </c>
      <c r="AA75" s="12">
        <f t="shared" ref="AA75:AT75" si="19">AA$68*AA33</f>
        <v>0</v>
      </c>
      <c r="AB75" s="12">
        <f t="shared" si="19"/>
        <v>0</v>
      </c>
      <c r="AC75" s="12">
        <f t="shared" si="19"/>
        <v>0</v>
      </c>
      <c r="AD75" s="12">
        <f t="shared" si="19"/>
        <v>0</v>
      </c>
      <c r="AE75" s="12">
        <f t="shared" si="19"/>
        <v>0</v>
      </c>
      <c r="AF75" s="12">
        <f t="shared" si="19"/>
        <v>0</v>
      </c>
      <c r="AG75" s="12">
        <f t="shared" si="19"/>
        <v>0</v>
      </c>
      <c r="AH75" s="12">
        <f t="shared" si="19"/>
        <v>0</v>
      </c>
      <c r="AI75" s="12">
        <f t="shared" si="19"/>
        <v>0</v>
      </c>
      <c r="AJ75" s="12">
        <f t="shared" si="19"/>
        <v>0</v>
      </c>
      <c r="AK75" s="12">
        <f t="shared" si="19"/>
        <v>0</v>
      </c>
      <c r="AL75" s="12">
        <f t="shared" si="19"/>
        <v>0</v>
      </c>
      <c r="AM75" s="12">
        <f t="shared" si="19"/>
        <v>0</v>
      </c>
      <c r="AN75" s="12">
        <f t="shared" si="19"/>
        <v>0</v>
      </c>
      <c r="AO75" s="12">
        <f t="shared" si="19"/>
        <v>0</v>
      </c>
      <c r="AP75" s="12">
        <f t="shared" si="19"/>
        <v>0</v>
      </c>
      <c r="AQ75" s="12">
        <f t="shared" si="19"/>
        <v>0</v>
      </c>
      <c r="AR75" s="12">
        <f t="shared" si="19"/>
        <v>0</v>
      </c>
      <c r="AS75" s="12">
        <f t="shared" si="19"/>
        <v>0</v>
      </c>
      <c r="AT75" s="12">
        <f t="shared" si="19"/>
        <v>0</v>
      </c>
    </row>
    <row r="76" spans="1:46" x14ac:dyDescent="0.3">
      <c r="C76" s="16" t="s">
        <v>72</v>
      </c>
      <c r="D76" s="12">
        <f t="shared" si="6"/>
        <v>2321.6021307120395</v>
      </c>
      <c r="E76" s="19">
        <f t="shared" ref="E76:X76" si="20">E$68*E34</f>
        <v>237.801751073948</v>
      </c>
      <c r="F76" s="19">
        <f t="shared" si="20"/>
        <v>249.39161915330072</v>
      </c>
      <c r="G76" s="19">
        <f t="shared" si="20"/>
        <v>234.90428405410981</v>
      </c>
      <c r="H76" s="19">
        <f t="shared" si="20"/>
        <v>288.14087688848605</v>
      </c>
      <c r="I76" s="19">
        <f t="shared" si="20"/>
        <v>93.381068300995182</v>
      </c>
      <c r="J76" s="19">
        <f t="shared" si="20"/>
        <v>148.21537566257805</v>
      </c>
      <c r="K76" s="19">
        <f t="shared" si="20"/>
        <v>89.203863761125831</v>
      </c>
      <c r="L76" s="19">
        <f t="shared" si="20"/>
        <v>82.543203639137587</v>
      </c>
      <c r="M76" s="19">
        <f t="shared" si="20"/>
        <v>94.946765833093252</v>
      </c>
      <c r="N76" s="19">
        <f t="shared" si="20"/>
        <v>115.4925285066651</v>
      </c>
      <c r="O76" s="19">
        <f t="shared" si="20"/>
        <v>142.63341386895476</v>
      </c>
      <c r="P76" s="19">
        <f t="shared" si="20"/>
        <v>153.83100657360595</v>
      </c>
      <c r="Q76" s="19">
        <f t="shared" si="20"/>
        <v>137.27442889665457</v>
      </c>
      <c r="R76" s="19">
        <f t="shared" si="20"/>
        <v>93.667127552841677</v>
      </c>
      <c r="S76" s="19">
        <f t="shared" si="20"/>
        <v>67.064051795360868</v>
      </c>
      <c r="T76" s="19">
        <f t="shared" si="20"/>
        <v>48.320394332578118</v>
      </c>
      <c r="U76" s="19">
        <f t="shared" si="20"/>
        <v>27.690220680262474</v>
      </c>
      <c r="V76" s="19">
        <f t="shared" si="20"/>
        <v>12.207997985824726</v>
      </c>
      <c r="W76" s="19">
        <f t="shared" si="20"/>
        <v>3.7410575283957384</v>
      </c>
      <c r="X76" s="19">
        <f t="shared" si="20"/>
        <v>1.1510946241217657</v>
      </c>
      <c r="Y76" s="16" t="s">
        <v>72</v>
      </c>
      <c r="Z76" s="12">
        <f t="shared" si="8"/>
        <v>1844.486304716866</v>
      </c>
      <c r="AA76" s="12">
        <f t="shared" ref="AA76:AT76" si="21">AA$68*AA34</f>
        <v>209.8743581116523</v>
      </c>
      <c r="AB76" s="12">
        <f t="shared" si="21"/>
        <v>171.12510037646697</v>
      </c>
      <c r="AC76" s="12">
        <f t="shared" si="21"/>
        <v>130.52565285752959</v>
      </c>
      <c r="AD76" s="12">
        <f t="shared" si="21"/>
        <v>120.78597456192895</v>
      </c>
      <c r="AE76" s="12">
        <f t="shared" si="21"/>
        <v>46.722953629841086</v>
      </c>
      <c r="AF76" s="12">
        <f t="shared" si="21"/>
        <v>91.805481604901459</v>
      </c>
      <c r="AG76" s="12">
        <f t="shared" si="21"/>
        <v>63.300324757490586</v>
      </c>
      <c r="AH76" s="12">
        <f t="shared" si="21"/>
        <v>57.623675487404718</v>
      </c>
      <c r="AI76" s="12">
        <f t="shared" si="21"/>
        <v>82.871573859073408</v>
      </c>
      <c r="AJ76" s="12">
        <f t="shared" si="21"/>
        <v>85.041289714491441</v>
      </c>
      <c r="AK76" s="12">
        <f t="shared" si="21"/>
        <v>87.873284611428787</v>
      </c>
      <c r="AL76" s="12">
        <f t="shared" si="21"/>
        <v>102.44102657670312</v>
      </c>
      <c r="AM76" s="12">
        <f t="shared" si="21"/>
        <v>101.94861387638437</v>
      </c>
      <c r="AN76" s="12">
        <f t="shared" si="21"/>
        <v>116.20300230509224</v>
      </c>
      <c r="AO76" s="12">
        <f t="shared" si="21"/>
        <v>114.25893138435326</v>
      </c>
      <c r="AP76" s="12">
        <f t="shared" si="21"/>
        <v>109.05982066540329</v>
      </c>
      <c r="AQ76" s="12">
        <f t="shared" si="21"/>
        <v>84.880438588712195</v>
      </c>
      <c r="AR76" s="12">
        <f t="shared" si="21"/>
        <v>43.313132717648436</v>
      </c>
      <c r="AS76" s="12">
        <f t="shared" si="21"/>
        <v>18.270429672866026</v>
      </c>
      <c r="AT76" s="12">
        <f t="shared" si="21"/>
        <v>6.5612393574940642</v>
      </c>
    </row>
    <row r="77" spans="1:46" x14ac:dyDescent="0.3">
      <c r="C77" s="16" t="s">
        <v>50</v>
      </c>
      <c r="D77" s="12">
        <f t="shared" si="6"/>
        <v>57101.868437441532</v>
      </c>
      <c r="E77" s="19">
        <f t="shared" ref="E77:X77" si="22">E$68*E35</f>
        <v>535.53977145083502</v>
      </c>
      <c r="F77" s="19">
        <f t="shared" si="22"/>
        <v>561.64065285448703</v>
      </c>
      <c r="G77" s="19">
        <f t="shared" si="22"/>
        <v>529.01455109992207</v>
      </c>
      <c r="H77" s="19">
        <f t="shared" si="22"/>
        <v>648.9056479088656</v>
      </c>
      <c r="I77" s="19">
        <f t="shared" si="22"/>
        <v>8737.7375523795527</v>
      </c>
      <c r="J77" s="19">
        <f t="shared" si="22"/>
        <v>13868.625379103196</v>
      </c>
      <c r="K77" s="19">
        <f t="shared" si="22"/>
        <v>5558.1184445552981</v>
      </c>
      <c r="L77" s="19">
        <f t="shared" si="22"/>
        <v>5143.105727437207</v>
      </c>
      <c r="M77" s="19">
        <f t="shared" si="22"/>
        <v>3056.931391899825</v>
      </c>
      <c r="N77" s="19">
        <f t="shared" si="22"/>
        <v>3718.4282458081902</v>
      </c>
      <c r="O77" s="19">
        <f t="shared" si="22"/>
        <v>3058.4937100507505</v>
      </c>
      <c r="P77" s="19">
        <f t="shared" si="22"/>
        <v>3298.604115641625</v>
      </c>
      <c r="Q77" s="19">
        <f t="shared" si="22"/>
        <v>2943.5807917839588</v>
      </c>
      <c r="R77" s="19">
        <f t="shared" si="22"/>
        <v>2008.5077730951105</v>
      </c>
      <c r="S77" s="19">
        <f t="shared" si="22"/>
        <v>1438.0570093840668</v>
      </c>
      <c r="T77" s="19">
        <f t="shared" si="22"/>
        <v>1036.1360506251556</v>
      </c>
      <c r="U77" s="19">
        <f t="shared" si="22"/>
        <v>593.76245357423556</v>
      </c>
      <c r="V77" s="19">
        <f t="shared" si="22"/>
        <v>261.77656440489972</v>
      </c>
      <c r="W77" s="19">
        <f t="shared" si="22"/>
        <v>80.219638646865548</v>
      </c>
      <c r="X77" s="19">
        <f t="shared" si="22"/>
        <v>24.682965737497092</v>
      </c>
      <c r="Y77" s="16" t="s">
        <v>50</v>
      </c>
      <c r="Z77" s="12">
        <f t="shared" si="8"/>
        <v>44155.617172168837</v>
      </c>
      <c r="AA77" s="12">
        <f t="shared" ref="AA77:AT77" si="23">AA$68*AA35</f>
        <v>472.6460813215532</v>
      </c>
      <c r="AB77" s="12">
        <f t="shared" si="23"/>
        <v>385.38108626717462</v>
      </c>
      <c r="AC77" s="12">
        <f t="shared" si="23"/>
        <v>293.94938424173114</v>
      </c>
      <c r="AD77" s="12">
        <f t="shared" si="23"/>
        <v>272.01520980914404</v>
      </c>
      <c r="AE77" s="12">
        <f t="shared" si="23"/>
        <v>4371.902291518335</v>
      </c>
      <c r="AF77" s="12">
        <f t="shared" si="23"/>
        <v>8590.3087074116156</v>
      </c>
      <c r="AG77" s="12">
        <f t="shared" si="23"/>
        <v>3944.119545349482</v>
      </c>
      <c r="AH77" s="12">
        <f t="shared" si="23"/>
        <v>3590.4186216336034</v>
      </c>
      <c r="AI77" s="12">
        <f t="shared" si="23"/>
        <v>2668.1552910530891</v>
      </c>
      <c r="AJ77" s="12">
        <f t="shared" si="23"/>
        <v>2738.0120413250229</v>
      </c>
      <c r="AK77" s="12">
        <f t="shared" si="23"/>
        <v>1884.2701788830418</v>
      </c>
      <c r="AL77" s="12">
        <f t="shared" si="23"/>
        <v>2196.6468230498103</v>
      </c>
      <c r="AM77" s="12">
        <f t="shared" si="23"/>
        <v>2186.0879988176589</v>
      </c>
      <c r="AN77" s="12">
        <f t="shared" si="23"/>
        <v>2491.7453912003311</v>
      </c>
      <c r="AO77" s="12">
        <f t="shared" si="23"/>
        <v>2450.0586046214471</v>
      </c>
      <c r="AP77" s="12">
        <f t="shared" si="23"/>
        <v>2338.5738760404188</v>
      </c>
      <c r="AQ77" s="12">
        <f t="shared" si="23"/>
        <v>1820.0944679655493</v>
      </c>
      <c r="AR77" s="12">
        <f t="shared" si="23"/>
        <v>928.76514966704326</v>
      </c>
      <c r="AS77" s="12">
        <f t="shared" si="23"/>
        <v>391.77351728905109</v>
      </c>
      <c r="AT77" s="12">
        <f t="shared" si="23"/>
        <v>140.69290470373343</v>
      </c>
    </row>
    <row r="78" spans="1:46" x14ac:dyDescent="0.3">
      <c r="C78" s="16" t="s">
        <v>76</v>
      </c>
      <c r="D78" s="12">
        <f t="shared" si="6"/>
        <v>0</v>
      </c>
      <c r="E78" s="19">
        <f t="shared" ref="E78:X78" si="24">E$68*E36</f>
        <v>0</v>
      </c>
      <c r="F78" s="19">
        <f t="shared" si="24"/>
        <v>0</v>
      </c>
      <c r="G78" s="19">
        <f t="shared" si="24"/>
        <v>0</v>
      </c>
      <c r="H78" s="19">
        <f t="shared" si="24"/>
        <v>0</v>
      </c>
      <c r="I78" s="19">
        <f t="shared" si="24"/>
        <v>0</v>
      </c>
      <c r="J78" s="19">
        <f t="shared" si="24"/>
        <v>0</v>
      </c>
      <c r="K78" s="19">
        <f t="shared" si="24"/>
        <v>0</v>
      </c>
      <c r="L78" s="19">
        <f t="shared" si="24"/>
        <v>0</v>
      </c>
      <c r="M78" s="19">
        <f t="shared" si="24"/>
        <v>0</v>
      </c>
      <c r="N78" s="19">
        <f t="shared" si="24"/>
        <v>0</v>
      </c>
      <c r="O78" s="19">
        <f t="shared" si="24"/>
        <v>0</v>
      </c>
      <c r="P78" s="19">
        <f t="shared" si="24"/>
        <v>0</v>
      </c>
      <c r="Q78" s="19">
        <f t="shared" si="24"/>
        <v>0</v>
      </c>
      <c r="R78" s="19">
        <f t="shared" si="24"/>
        <v>0</v>
      </c>
      <c r="S78" s="19">
        <f t="shared" si="24"/>
        <v>0</v>
      </c>
      <c r="T78" s="19">
        <f t="shared" si="24"/>
        <v>0</v>
      </c>
      <c r="U78" s="19">
        <f t="shared" si="24"/>
        <v>0</v>
      </c>
      <c r="V78" s="19">
        <f t="shared" si="24"/>
        <v>0</v>
      </c>
      <c r="W78" s="19">
        <f t="shared" si="24"/>
        <v>0</v>
      </c>
      <c r="X78" s="19">
        <f t="shared" si="24"/>
        <v>0</v>
      </c>
      <c r="Y78" s="16" t="s">
        <v>76</v>
      </c>
      <c r="Z78" s="12">
        <f t="shared" si="8"/>
        <v>0</v>
      </c>
      <c r="AA78" s="12">
        <f t="shared" ref="AA78:AT78" si="25">AA$68*AA36</f>
        <v>0</v>
      </c>
      <c r="AB78" s="12">
        <f t="shared" si="25"/>
        <v>0</v>
      </c>
      <c r="AC78" s="12">
        <f t="shared" si="25"/>
        <v>0</v>
      </c>
      <c r="AD78" s="12">
        <f t="shared" si="25"/>
        <v>0</v>
      </c>
      <c r="AE78" s="12">
        <f t="shared" si="25"/>
        <v>0</v>
      </c>
      <c r="AF78" s="12">
        <f t="shared" si="25"/>
        <v>0</v>
      </c>
      <c r="AG78" s="12">
        <f t="shared" si="25"/>
        <v>0</v>
      </c>
      <c r="AH78" s="12">
        <f t="shared" si="25"/>
        <v>0</v>
      </c>
      <c r="AI78" s="12">
        <f t="shared" si="25"/>
        <v>0</v>
      </c>
      <c r="AJ78" s="12">
        <f t="shared" si="25"/>
        <v>0</v>
      </c>
      <c r="AK78" s="12">
        <f t="shared" si="25"/>
        <v>0</v>
      </c>
      <c r="AL78" s="12">
        <f t="shared" si="25"/>
        <v>0</v>
      </c>
      <c r="AM78" s="12">
        <f t="shared" si="25"/>
        <v>0</v>
      </c>
      <c r="AN78" s="12">
        <f t="shared" si="25"/>
        <v>0</v>
      </c>
      <c r="AO78" s="12">
        <f t="shared" si="25"/>
        <v>0</v>
      </c>
      <c r="AP78" s="12">
        <f t="shared" si="25"/>
        <v>0</v>
      </c>
      <c r="AQ78" s="12">
        <f t="shared" si="25"/>
        <v>0</v>
      </c>
      <c r="AR78" s="12">
        <f t="shared" si="25"/>
        <v>0</v>
      </c>
      <c r="AS78" s="12">
        <f t="shared" si="25"/>
        <v>0</v>
      </c>
      <c r="AT78" s="12">
        <f t="shared" si="25"/>
        <v>0</v>
      </c>
    </row>
    <row r="79" spans="1:46" x14ac:dyDescent="0.3">
      <c r="C79" s="16" t="s">
        <v>78</v>
      </c>
      <c r="D79" s="12">
        <f t="shared" si="6"/>
        <v>7440.0691453416157</v>
      </c>
      <c r="E79" s="19">
        <f t="shared" ref="E79:X79" si="26">E$68*E37</f>
        <v>298.32636122017971</v>
      </c>
      <c r="F79" s="19">
        <f t="shared" si="26"/>
        <v>312.86604881928417</v>
      </c>
      <c r="G79" s="19">
        <f t="shared" si="26"/>
        <v>294.69143932040356</v>
      </c>
      <c r="H79" s="19">
        <f t="shared" si="26"/>
        <v>361.4776549488202</v>
      </c>
      <c r="I79" s="19">
        <f t="shared" si="26"/>
        <v>257.44713064349781</v>
      </c>
      <c r="J79" s="19">
        <f t="shared" si="26"/>
        <v>408.62268847241478</v>
      </c>
      <c r="K79" s="19">
        <f t="shared" si="26"/>
        <v>354.63012106867757</v>
      </c>
      <c r="L79" s="19">
        <f t="shared" si="26"/>
        <v>328.15065475561215</v>
      </c>
      <c r="M79" s="19">
        <f t="shared" si="26"/>
        <v>377.05713124728538</v>
      </c>
      <c r="N79" s="19">
        <f t="shared" si="26"/>
        <v>458.64944526673145</v>
      </c>
      <c r="O79" s="19">
        <f t="shared" si="26"/>
        <v>827.3115270183273</v>
      </c>
      <c r="P79" s="19">
        <f t="shared" si="26"/>
        <v>892.26052647174777</v>
      </c>
      <c r="Q79" s="19">
        <f t="shared" si="26"/>
        <v>796.22799672594226</v>
      </c>
      <c r="R79" s="19">
        <f t="shared" si="26"/>
        <v>543.29411478826398</v>
      </c>
      <c r="S79" s="19">
        <f t="shared" si="26"/>
        <v>388.9892388737984</v>
      </c>
      <c r="T79" s="19">
        <f t="shared" si="26"/>
        <v>280.27106788694772</v>
      </c>
      <c r="U79" s="19">
        <f t="shared" si="26"/>
        <v>160.6106040167395</v>
      </c>
      <c r="V79" s="19">
        <f t="shared" si="26"/>
        <v>70.809617336710318</v>
      </c>
      <c r="W79" s="19">
        <f t="shared" si="26"/>
        <v>21.699123175471733</v>
      </c>
      <c r="X79" s="19">
        <f t="shared" si="26"/>
        <v>6.6766532847605333</v>
      </c>
      <c r="Y79" s="16" t="s">
        <v>78</v>
      </c>
      <c r="Z79" s="12">
        <f t="shared" si="8"/>
        <v>6874.8236039734602</v>
      </c>
      <c r="AA79" s="12">
        <f t="shared" ref="AA79:AT79" si="27">AA$68*AA37</f>
        <v>263.29096941510869</v>
      </c>
      <c r="AB79" s="12">
        <f t="shared" si="27"/>
        <v>214.67936328557266</v>
      </c>
      <c r="AC79" s="12">
        <f t="shared" si="27"/>
        <v>163.74666244895067</v>
      </c>
      <c r="AD79" s="12">
        <f t="shared" si="27"/>
        <v>151.52806955693214</v>
      </c>
      <c r="AE79" s="12">
        <f t="shared" si="27"/>
        <v>128.8129442728125</v>
      </c>
      <c r="AF79" s="12">
        <f t="shared" si="27"/>
        <v>253.1033136218085</v>
      </c>
      <c r="AG79" s="12">
        <f t="shared" si="27"/>
        <v>251.65055509869291</v>
      </c>
      <c r="AH79" s="12">
        <f t="shared" si="27"/>
        <v>229.08302569990173</v>
      </c>
      <c r="AI79" s="12">
        <f t="shared" si="27"/>
        <v>329.10355215447095</v>
      </c>
      <c r="AJ79" s="12">
        <f t="shared" si="27"/>
        <v>337.72003138772703</v>
      </c>
      <c r="AK79" s="12">
        <f t="shared" si="27"/>
        <v>509.68829325496932</v>
      </c>
      <c r="AL79" s="12">
        <f t="shared" si="27"/>
        <v>594.18504982543868</v>
      </c>
      <c r="AM79" s="12">
        <f t="shared" si="27"/>
        <v>591.32892592029123</v>
      </c>
      <c r="AN79" s="12">
        <f t="shared" si="27"/>
        <v>674.00814909657583</v>
      </c>
      <c r="AO79" s="12">
        <f t="shared" si="27"/>
        <v>662.73202354898024</v>
      </c>
      <c r="AP79" s="12">
        <f t="shared" si="27"/>
        <v>632.57580621281181</v>
      </c>
      <c r="AQ79" s="12">
        <f t="shared" si="27"/>
        <v>492.32899471459189</v>
      </c>
      <c r="AR79" s="12">
        <f t="shared" si="27"/>
        <v>251.22762609823937</v>
      </c>
      <c r="AS79" s="12">
        <f t="shared" si="27"/>
        <v>105.97332463644914</v>
      </c>
      <c r="AT79" s="12">
        <f t="shared" si="27"/>
        <v>38.056923723135036</v>
      </c>
    </row>
    <row r="80" spans="1:46" x14ac:dyDescent="0.3">
      <c r="C80" s="16" t="s">
        <v>73</v>
      </c>
      <c r="D80" s="12">
        <f t="shared" si="6"/>
        <v>1586.5943328367257</v>
      </c>
      <c r="E80" s="19">
        <f t="shared" ref="E80:X80" si="28">E$68*E38</f>
        <v>0</v>
      </c>
      <c r="F80" s="19">
        <f t="shared" si="28"/>
        <v>0</v>
      </c>
      <c r="G80" s="19">
        <f t="shared" si="28"/>
        <v>0</v>
      </c>
      <c r="H80" s="19">
        <f t="shared" si="28"/>
        <v>0</v>
      </c>
      <c r="I80" s="19">
        <f t="shared" si="28"/>
        <v>36.650314024901874</v>
      </c>
      <c r="J80" s="19">
        <f t="shared" si="28"/>
        <v>58.171748944259974</v>
      </c>
      <c r="K80" s="19">
        <f t="shared" si="28"/>
        <v>43.503362129810135</v>
      </c>
      <c r="L80" s="19">
        <f t="shared" si="28"/>
        <v>40.255059902830645</v>
      </c>
      <c r="M80" s="19">
        <f t="shared" si="28"/>
        <v>61.720823320986781</v>
      </c>
      <c r="N80" s="19">
        <f t="shared" si="28"/>
        <v>75.076743102389827</v>
      </c>
      <c r="O80" s="19">
        <f t="shared" si="28"/>
        <v>263.70416336278356</v>
      </c>
      <c r="P80" s="19">
        <f t="shared" si="28"/>
        <v>284.40654813897771</v>
      </c>
      <c r="Q80" s="19">
        <f t="shared" si="28"/>
        <v>253.79634015178948</v>
      </c>
      <c r="R80" s="19">
        <f t="shared" si="28"/>
        <v>173.17408898738751</v>
      </c>
      <c r="S80" s="19">
        <f t="shared" si="28"/>
        <v>123.98966827409933</v>
      </c>
      <c r="T80" s="19">
        <f t="shared" si="28"/>
        <v>89.335933391732098</v>
      </c>
      <c r="U80" s="19">
        <f t="shared" si="28"/>
        <v>51.1943609828216</v>
      </c>
      <c r="V80" s="19">
        <f t="shared" si="28"/>
        <v>22.570446909054603</v>
      </c>
      <c r="W80" s="19">
        <f t="shared" si="28"/>
        <v>6.9165591628061511</v>
      </c>
      <c r="X80" s="19">
        <f t="shared" si="28"/>
        <v>2.1281720500942005</v>
      </c>
      <c r="Y80" s="16" t="s">
        <v>73</v>
      </c>
      <c r="Z80" s="12">
        <f t="shared" si="8"/>
        <v>1673.4714321282147</v>
      </c>
      <c r="AA80" s="12">
        <f t="shared" ref="AA80:AT80" si="29">AA$68*AA38</f>
        <v>0</v>
      </c>
      <c r="AB80" s="12">
        <f t="shared" si="29"/>
        <v>0</v>
      </c>
      <c r="AC80" s="12">
        <f t="shared" si="29"/>
        <v>0</v>
      </c>
      <c r="AD80" s="12">
        <f t="shared" si="29"/>
        <v>0</v>
      </c>
      <c r="AE80" s="12">
        <f t="shared" si="29"/>
        <v>18.337881048704553</v>
      </c>
      <c r="AF80" s="12">
        <f t="shared" si="29"/>
        <v>36.031925862976372</v>
      </c>
      <c r="AG80" s="12">
        <f t="shared" si="29"/>
        <v>30.8706017290225</v>
      </c>
      <c r="AH80" s="12">
        <f t="shared" si="29"/>
        <v>28.102186567749097</v>
      </c>
      <c r="AI80" s="12">
        <f t="shared" si="29"/>
        <v>53.871258526903944</v>
      </c>
      <c r="AJ80" s="12">
        <f t="shared" si="29"/>
        <v>55.281697816688833</v>
      </c>
      <c r="AK80" s="12">
        <f t="shared" si="29"/>
        <v>162.46228966858004</v>
      </c>
      <c r="AL80" s="12">
        <f t="shared" si="29"/>
        <v>189.39548928032775</v>
      </c>
      <c r="AM80" s="12">
        <f t="shared" si="29"/>
        <v>188.48510457000967</v>
      </c>
      <c r="AN80" s="12">
        <f t="shared" si="29"/>
        <v>214.83896845700954</v>
      </c>
      <c r="AO80" s="12">
        <f t="shared" si="29"/>
        <v>211.24472232796154</v>
      </c>
      <c r="AP80" s="12">
        <f t="shared" si="29"/>
        <v>201.63247856836941</v>
      </c>
      <c r="AQ80" s="12">
        <f t="shared" si="29"/>
        <v>156.92904233833511</v>
      </c>
      <c r="AR80" s="12">
        <f t="shared" si="29"/>
        <v>80.078384973822324</v>
      </c>
      <c r="AS80" s="12">
        <f t="shared" si="29"/>
        <v>33.778819706217391</v>
      </c>
      <c r="AT80" s="12">
        <f t="shared" si="29"/>
        <v>12.130580685536943</v>
      </c>
    </row>
    <row r="81" spans="3:46" x14ac:dyDescent="0.3">
      <c r="C81" s="16" t="s">
        <v>48</v>
      </c>
      <c r="D81" s="12">
        <f t="shared" si="6"/>
        <v>171053.7716612909</v>
      </c>
      <c r="E81" s="19">
        <f t="shared" ref="E81:X81" si="30">E$68*E39</f>
        <v>9563.6486757771145</v>
      </c>
      <c r="F81" s="19">
        <f t="shared" si="30"/>
        <v>10029.757213704008</v>
      </c>
      <c r="G81" s="19">
        <f t="shared" si="30"/>
        <v>9447.1215412953916</v>
      </c>
      <c r="H81" s="19">
        <f t="shared" si="30"/>
        <v>11588.132144724648</v>
      </c>
      <c r="I81" s="19">
        <f t="shared" si="30"/>
        <v>4721.022009582487</v>
      </c>
      <c r="J81" s="19">
        <f t="shared" si="30"/>
        <v>7493.2538617585114</v>
      </c>
      <c r="K81" s="19">
        <f t="shared" si="30"/>
        <v>9824.6754993618033</v>
      </c>
      <c r="L81" s="19">
        <f t="shared" si="30"/>
        <v>9091.0881686010052</v>
      </c>
      <c r="M81" s="19">
        <f t="shared" si="30"/>
        <v>8880.8944540173688</v>
      </c>
      <c r="N81" s="19">
        <f t="shared" si="30"/>
        <v>10802.652906559457</v>
      </c>
      <c r="O81" s="19">
        <f t="shared" si="30"/>
        <v>16514.806292343826</v>
      </c>
      <c r="P81" s="19">
        <f t="shared" si="30"/>
        <v>17811.319286331185</v>
      </c>
      <c r="Q81" s="19">
        <f t="shared" si="30"/>
        <v>15894.316350047193</v>
      </c>
      <c r="R81" s="19">
        <f t="shared" si="30"/>
        <v>10845.246043936515</v>
      </c>
      <c r="S81" s="19">
        <f t="shared" si="30"/>
        <v>7765.0095762109813</v>
      </c>
      <c r="T81" s="19">
        <f t="shared" si="30"/>
        <v>5594.7756610899378</v>
      </c>
      <c r="U81" s="19">
        <f t="shared" si="30"/>
        <v>3206.1115156854721</v>
      </c>
      <c r="V81" s="19">
        <f t="shared" si="30"/>
        <v>1413.5027444442417</v>
      </c>
      <c r="W81" s="19">
        <f t="shared" si="30"/>
        <v>433.15825327390331</v>
      </c>
      <c r="X81" s="19">
        <f t="shared" si="30"/>
        <v>133.27946254581641</v>
      </c>
      <c r="Y81" s="16" t="s">
        <v>48</v>
      </c>
      <c r="Z81" s="12">
        <f t="shared" si="8"/>
        <v>152326.36569513235</v>
      </c>
      <c r="AA81" s="12">
        <f t="shared" ref="AA81:AT81" si="31">AA$68*AA39</f>
        <v>8440.4955723388157</v>
      </c>
      <c r="AB81" s="12">
        <f t="shared" si="31"/>
        <v>6882.1206413181762</v>
      </c>
      <c r="AC81" s="12">
        <f t="shared" si="31"/>
        <v>5249.3368171947495</v>
      </c>
      <c r="AD81" s="12">
        <f t="shared" si="31"/>
        <v>4857.6371723706425</v>
      </c>
      <c r="AE81" s="12">
        <f t="shared" si="31"/>
        <v>2362.1500209034443</v>
      </c>
      <c r="AF81" s="12">
        <f t="shared" si="31"/>
        <v>4641.3658265295398</v>
      </c>
      <c r="AG81" s="12">
        <f t="shared" si="31"/>
        <v>6971.7288413866136</v>
      </c>
      <c r="AH81" s="12">
        <f t="shared" si="31"/>
        <v>6346.5178398583676</v>
      </c>
      <c r="AI81" s="12">
        <f t="shared" si="31"/>
        <v>7751.4351776289323</v>
      </c>
      <c r="AJ81" s="12">
        <f t="shared" si="31"/>
        <v>7954.3806633240274</v>
      </c>
      <c r="AK81" s="12">
        <f t="shared" si="31"/>
        <v>10174.406082455907</v>
      </c>
      <c r="AL81" s="12">
        <f t="shared" si="31"/>
        <v>11861.13172511907</v>
      </c>
      <c r="AM81" s="12">
        <f t="shared" si="31"/>
        <v>11804.117732807805</v>
      </c>
      <c r="AN81" s="12">
        <f t="shared" si="31"/>
        <v>13454.561744000166</v>
      </c>
      <c r="AO81" s="12">
        <f t="shared" si="31"/>
        <v>13229.467540589452</v>
      </c>
      <c r="AP81" s="12">
        <f t="shared" si="31"/>
        <v>12627.488634757516</v>
      </c>
      <c r="AQ81" s="12">
        <f t="shared" si="31"/>
        <v>9827.8794798367835</v>
      </c>
      <c r="AR81" s="12">
        <f t="shared" si="31"/>
        <v>5015.0099990156359</v>
      </c>
      <c r="AS81" s="12">
        <f t="shared" si="31"/>
        <v>2115.4412471855417</v>
      </c>
      <c r="AT81" s="12">
        <f t="shared" si="31"/>
        <v>759.69293651115345</v>
      </c>
    </row>
    <row r="82" spans="3:46" x14ac:dyDescent="0.3">
      <c r="C82" s="16" t="s">
        <v>77</v>
      </c>
      <c r="D82" s="12">
        <f t="shared" si="6"/>
        <v>2324.3845993014274</v>
      </c>
      <c r="E82" s="19">
        <f t="shared" ref="E82:X82" si="32">E$68*E40</f>
        <v>9.760663234895258</v>
      </c>
      <c r="F82" s="19">
        <f t="shared" si="32"/>
        <v>10.236373774235425</v>
      </c>
      <c r="G82" s="19">
        <f t="shared" si="32"/>
        <v>9.6417356000602155</v>
      </c>
      <c r="H82" s="19">
        <f t="shared" si="32"/>
        <v>11.826851782270325</v>
      </c>
      <c r="I82" s="19">
        <f t="shared" si="32"/>
        <v>11.495617685581923</v>
      </c>
      <c r="J82" s="19">
        <f t="shared" si="32"/>
        <v>18.245960607882047</v>
      </c>
      <c r="K82" s="19">
        <f t="shared" si="32"/>
        <v>113.67627384264101</v>
      </c>
      <c r="L82" s="19">
        <f t="shared" si="32"/>
        <v>105.188311639261</v>
      </c>
      <c r="M82" s="19">
        <f t="shared" si="32"/>
        <v>278.57574207495662</v>
      </c>
      <c r="N82" s="19">
        <f t="shared" si="32"/>
        <v>338.85742763913521</v>
      </c>
      <c r="O82" s="19">
        <f t="shared" si="32"/>
        <v>293.92092116038117</v>
      </c>
      <c r="P82" s="19">
        <f t="shared" si="32"/>
        <v>316.99550567220984</v>
      </c>
      <c r="Q82" s="19">
        <f t="shared" si="32"/>
        <v>282.87780190229296</v>
      </c>
      <c r="R82" s="19">
        <f t="shared" si="32"/>
        <v>193.01738397758712</v>
      </c>
      <c r="S82" s="19">
        <f t="shared" si="32"/>
        <v>138.19712608540701</v>
      </c>
      <c r="T82" s="19">
        <f t="shared" si="32"/>
        <v>99.572564575315653</v>
      </c>
      <c r="U82" s="19">
        <f t="shared" si="32"/>
        <v>57.06050881565865</v>
      </c>
      <c r="V82" s="19">
        <f t="shared" si="32"/>
        <v>25.156700076002853</v>
      </c>
      <c r="W82" s="19">
        <f t="shared" si="32"/>
        <v>7.7090987660878314</v>
      </c>
      <c r="X82" s="19">
        <f t="shared" si="32"/>
        <v>2.3720303895654866</v>
      </c>
      <c r="Y82" s="16" t="s">
        <v>77</v>
      </c>
      <c r="Z82" s="12">
        <f t="shared" si="8"/>
        <v>2307.0023947971745</v>
      </c>
      <c r="AA82" s="12">
        <f t="shared" ref="AA82:AT82" si="33">AA$68*AA40</f>
        <v>8.6143727786538893</v>
      </c>
      <c r="AB82" s="12">
        <f t="shared" si="33"/>
        <v>7.0238947706189885</v>
      </c>
      <c r="AC82" s="12">
        <f t="shared" si="33"/>
        <v>5.3574750198580992</v>
      </c>
      <c r="AD82" s="12">
        <f t="shared" si="33"/>
        <v>4.9577062232439211</v>
      </c>
      <c r="AE82" s="12">
        <f t="shared" si="33"/>
        <v>5.7517998224068423</v>
      </c>
      <c r="AF82" s="12">
        <f t="shared" si="33"/>
        <v>11.301656076250136</v>
      </c>
      <c r="AG82" s="12">
        <f t="shared" si="33"/>
        <v>80.666293454840712</v>
      </c>
      <c r="AH82" s="12">
        <f t="shared" si="33"/>
        <v>73.432298090436731</v>
      </c>
      <c r="AI82" s="12">
        <f t="shared" si="33"/>
        <v>243.1468832260575</v>
      </c>
      <c r="AJ82" s="12">
        <f t="shared" si="33"/>
        <v>249.51287367566803</v>
      </c>
      <c r="AK82" s="12">
        <f t="shared" si="33"/>
        <v>181.0781643501075</v>
      </c>
      <c r="AL82" s="12">
        <f t="shared" si="33"/>
        <v>211.09752672471959</v>
      </c>
      <c r="AM82" s="12">
        <f t="shared" si="33"/>
        <v>210.08282483584992</v>
      </c>
      <c r="AN82" s="12">
        <f t="shared" si="33"/>
        <v>239.45646782663587</v>
      </c>
      <c r="AO82" s="12">
        <f t="shared" si="33"/>
        <v>235.45037205759195</v>
      </c>
      <c r="AP82" s="12">
        <f t="shared" si="33"/>
        <v>224.73670146472116</v>
      </c>
      <c r="AQ82" s="12">
        <f t="shared" si="33"/>
        <v>174.91088533723723</v>
      </c>
      <c r="AR82" s="12">
        <f t="shared" si="33"/>
        <v>89.254232380705787</v>
      </c>
      <c r="AS82" s="12">
        <f t="shared" si="33"/>
        <v>37.649393461047751</v>
      </c>
      <c r="AT82" s="12">
        <f t="shared" si="33"/>
        <v>13.520573220523273</v>
      </c>
    </row>
    <row r="83" spans="3:46" x14ac:dyDescent="0.3">
      <c r="C83" s="16" t="s">
        <v>27</v>
      </c>
      <c r="D83" s="12">
        <f t="shared" si="6"/>
        <v>454362.85000000003</v>
      </c>
      <c r="E83" s="12">
        <f t="shared" ref="E83:X83" si="34">E$68*E41</f>
        <v>14373.32</v>
      </c>
      <c r="F83" s="12">
        <f t="shared" si="34"/>
        <v>15073.839999999998</v>
      </c>
      <c r="G83" s="12">
        <f t="shared" si="34"/>
        <v>14198.189999999999</v>
      </c>
      <c r="H83" s="12">
        <f t="shared" si="34"/>
        <v>17415.939999999999</v>
      </c>
      <c r="I83" s="12">
        <f t="shared" si="34"/>
        <v>26499.68</v>
      </c>
      <c r="J83" s="12">
        <f t="shared" si="34"/>
        <v>42060.560000000005</v>
      </c>
      <c r="K83" s="12">
        <f t="shared" si="34"/>
        <v>36714.599999999991</v>
      </c>
      <c r="L83" s="12">
        <f t="shared" si="34"/>
        <v>33973.199999999997</v>
      </c>
      <c r="M83" s="12">
        <f t="shared" si="34"/>
        <v>31671.300000000007</v>
      </c>
      <c r="N83" s="12">
        <f t="shared" si="34"/>
        <v>38524.730000000003</v>
      </c>
      <c r="O83" s="12">
        <f t="shared" si="34"/>
        <v>38139.840000000004</v>
      </c>
      <c r="P83" s="12">
        <f t="shared" si="34"/>
        <v>41134.050000000003</v>
      </c>
      <c r="Q83" s="12">
        <f t="shared" si="34"/>
        <v>36706.860000000008</v>
      </c>
      <c r="R83" s="12">
        <f t="shared" si="34"/>
        <v>25046.370000000006</v>
      </c>
      <c r="S83" s="12">
        <f t="shared" si="34"/>
        <v>17932.770000000004</v>
      </c>
      <c r="T83" s="12">
        <f t="shared" si="34"/>
        <v>12920.760000000004</v>
      </c>
      <c r="U83" s="12">
        <f t="shared" si="34"/>
        <v>7404.300000000002</v>
      </c>
      <c r="V83" s="12">
        <f t="shared" si="34"/>
        <v>3264.3900000000008</v>
      </c>
      <c r="W83" s="12">
        <f t="shared" si="34"/>
        <v>1000.3500000000003</v>
      </c>
      <c r="X83" s="12">
        <f t="shared" si="34"/>
        <v>307.80000000000007</v>
      </c>
      <c r="Y83" s="16" t="s">
        <v>27</v>
      </c>
      <c r="Z83" s="12">
        <f t="shared" si="8"/>
        <v>393166.89000000019</v>
      </c>
      <c r="AA83" s="12">
        <f t="shared" ref="AA83:AT83" si="35">AA$68*AA41</f>
        <v>12685.32</v>
      </c>
      <c r="AB83" s="12">
        <f t="shared" si="35"/>
        <v>10343.219999999999</v>
      </c>
      <c r="AC83" s="12">
        <f t="shared" si="35"/>
        <v>7889.29</v>
      </c>
      <c r="AD83" s="12">
        <f t="shared" si="35"/>
        <v>7300.5999999999995</v>
      </c>
      <c r="AE83" s="12">
        <f t="shared" si="35"/>
        <v>13259.04</v>
      </c>
      <c r="AF83" s="12">
        <f t="shared" si="35"/>
        <v>26052.560000000001</v>
      </c>
      <c r="AG83" s="12">
        <f t="shared" si="35"/>
        <v>26053.199999999993</v>
      </c>
      <c r="AH83" s="12">
        <f t="shared" si="35"/>
        <v>23716.799999999996</v>
      </c>
      <c r="AI83" s="12">
        <f t="shared" si="35"/>
        <v>27643.390000000007</v>
      </c>
      <c r="AJ83" s="12">
        <f t="shared" si="35"/>
        <v>28367.140000000007</v>
      </c>
      <c r="AK83" s="12">
        <f t="shared" si="35"/>
        <v>23497.110000000004</v>
      </c>
      <c r="AL83" s="12">
        <f t="shared" si="35"/>
        <v>27392.490000000005</v>
      </c>
      <c r="AM83" s="12">
        <f t="shared" si="35"/>
        <v>27260.820000000007</v>
      </c>
      <c r="AN83" s="12">
        <f t="shared" si="35"/>
        <v>31072.410000000007</v>
      </c>
      <c r="AO83" s="12">
        <f t="shared" si="35"/>
        <v>30552.570000000007</v>
      </c>
      <c r="AP83" s="12">
        <f t="shared" si="35"/>
        <v>29162.340000000007</v>
      </c>
      <c r="AQ83" s="12">
        <f t="shared" si="35"/>
        <v>22696.83</v>
      </c>
      <c r="AR83" s="12">
        <f t="shared" si="35"/>
        <v>11581.830000000002</v>
      </c>
      <c r="AS83" s="12">
        <f t="shared" si="35"/>
        <v>4885.4700000000012</v>
      </c>
      <c r="AT83" s="12">
        <f t="shared" si="35"/>
        <v>1754.4600000000005</v>
      </c>
    </row>
    <row r="84" spans="3:46" x14ac:dyDescent="0.3">
      <c r="C84" s="16"/>
      <c r="D84" s="14">
        <v>2020</v>
      </c>
      <c r="E84" s="14" t="s">
        <v>3</v>
      </c>
      <c r="F84" s="14" t="s">
        <v>3</v>
      </c>
      <c r="G84" s="14" t="s">
        <v>3</v>
      </c>
      <c r="H84" s="14" t="s">
        <v>3</v>
      </c>
      <c r="I84" s="14" t="s">
        <v>3</v>
      </c>
      <c r="J84" s="14" t="s">
        <v>3</v>
      </c>
      <c r="K84" s="14" t="s">
        <v>3</v>
      </c>
      <c r="L84" s="14" t="s">
        <v>3</v>
      </c>
      <c r="M84" s="14" t="s">
        <v>3</v>
      </c>
      <c r="N84" s="14" t="s">
        <v>3</v>
      </c>
      <c r="O84" s="14" t="s">
        <v>3</v>
      </c>
      <c r="P84" s="14" t="s">
        <v>3</v>
      </c>
      <c r="Q84" s="14" t="s">
        <v>3</v>
      </c>
      <c r="R84" s="14" t="s">
        <v>3</v>
      </c>
      <c r="S84" s="14" t="s">
        <v>3</v>
      </c>
      <c r="T84" s="14" t="s">
        <v>3</v>
      </c>
      <c r="U84" s="14" t="s">
        <v>3</v>
      </c>
      <c r="V84" s="14" t="s">
        <v>3</v>
      </c>
      <c r="W84" s="14" t="s">
        <v>3</v>
      </c>
      <c r="X84" s="14" t="s">
        <v>3</v>
      </c>
      <c r="Y84" s="16"/>
      <c r="Z84" s="1" t="s">
        <v>4</v>
      </c>
      <c r="AA84" s="1" t="s">
        <v>4</v>
      </c>
      <c r="AB84" s="1" t="s">
        <v>4</v>
      </c>
      <c r="AC84" s="1" t="s">
        <v>4</v>
      </c>
      <c r="AD84" s="1" t="s">
        <v>4</v>
      </c>
      <c r="AE84" s="1" t="s">
        <v>4</v>
      </c>
      <c r="AF84" s="1" t="s">
        <v>4</v>
      </c>
      <c r="AG84" s="1" t="s">
        <v>4</v>
      </c>
      <c r="AH84" s="1" t="s">
        <v>4</v>
      </c>
      <c r="AI84" s="1" t="s">
        <v>4</v>
      </c>
      <c r="AJ84" s="1" t="s">
        <v>4</v>
      </c>
      <c r="AK84" s="1" t="s">
        <v>4</v>
      </c>
      <c r="AL84" s="1" t="s">
        <v>4</v>
      </c>
      <c r="AM84" s="1" t="s">
        <v>4</v>
      </c>
      <c r="AN84" s="1" t="s">
        <v>4</v>
      </c>
      <c r="AO84" s="1" t="s">
        <v>4</v>
      </c>
      <c r="AP84" s="1" t="s">
        <v>4</v>
      </c>
      <c r="AQ84" s="1" t="s">
        <v>4</v>
      </c>
      <c r="AR84" s="1" t="s">
        <v>4</v>
      </c>
      <c r="AS84" s="1" t="s">
        <v>4</v>
      </c>
      <c r="AT84" s="1" t="s">
        <v>4</v>
      </c>
    </row>
    <row r="85" spans="3:46" x14ac:dyDescent="0.3">
      <c r="C85" s="16"/>
      <c r="D85" s="14" t="s">
        <v>5</v>
      </c>
      <c r="E85" s="14" t="s">
        <v>5</v>
      </c>
      <c r="F85" s="14" t="s">
        <v>5</v>
      </c>
      <c r="G85" s="14" t="s">
        <v>5</v>
      </c>
      <c r="H85" s="14" t="s">
        <v>5</v>
      </c>
      <c r="I85" s="14" t="s">
        <v>5</v>
      </c>
      <c r="J85" s="14" t="s">
        <v>5</v>
      </c>
      <c r="K85" s="14" t="s">
        <v>5</v>
      </c>
      <c r="L85" s="14" t="s">
        <v>5</v>
      </c>
      <c r="M85" s="14" t="s">
        <v>5</v>
      </c>
      <c r="N85" s="14" t="s">
        <v>5</v>
      </c>
      <c r="O85" s="14" t="s">
        <v>5</v>
      </c>
      <c r="P85" s="14" t="s">
        <v>5</v>
      </c>
      <c r="Q85" s="14" t="s">
        <v>5</v>
      </c>
      <c r="R85" s="14" t="s">
        <v>5</v>
      </c>
      <c r="S85" s="14" t="s">
        <v>5</v>
      </c>
      <c r="T85" s="14" t="s">
        <v>5</v>
      </c>
      <c r="U85" s="14" t="s">
        <v>5</v>
      </c>
      <c r="V85" s="14" t="s">
        <v>5</v>
      </c>
      <c r="W85" s="14" t="s">
        <v>5</v>
      </c>
      <c r="X85" s="14" t="s">
        <v>5</v>
      </c>
      <c r="Y85" s="16"/>
      <c r="Z85" s="1" t="s">
        <v>5</v>
      </c>
      <c r="AA85" s="1" t="s">
        <v>5</v>
      </c>
      <c r="AB85" s="1" t="s">
        <v>5</v>
      </c>
      <c r="AC85" s="1" t="s">
        <v>5</v>
      </c>
      <c r="AD85" s="1" t="s">
        <v>5</v>
      </c>
      <c r="AE85" s="1" t="s">
        <v>5</v>
      </c>
      <c r="AF85" s="1" t="s">
        <v>5</v>
      </c>
      <c r="AG85" s="1" t="s">
        <v>5</v>
      </c>
      <c r="AH85" s="1" t="s">
        <v>5</v>
      </c>
      <c r="AI85" s="1" t="s">
        <v>5</v>
      </c>
      <c r="AJ85" s="1" t="s">
        <v>5</v>
      </c>
      <c r="AK85" s="1" t="s">
        <v>5</v>
      </c>
      <c r="AL85" s="1" t="s">
        <v>5</v>
      </c>
      <c r="AM85" s="1" t="s">
        <v>5</v>
      </c>
      <c r="AN85" s="1" t="s">
        <v>5</v>
      </c>
      <c r="AO85" s="1" t="s">
        <v>5</v>
      </c>
      <c r="AP85" s="1" t="s">
        <v>5</v>
      </c>
      <c r="AQ85" s="1" t="s">
        <v>5</v>
      </c>
      <c r="AR85" s="1" t="s">
        <v>5</v>
      </c>
      <c r="AS85" s="1" t="s">
        <v>5</v>
      </c>
      <c r="AT85" s="1" t="s">
        <v>5</v>
      </c>
    </row>
    <row r="86" spans="3:46" x14ac:dyDescent="0.3">
      <c r="C86" s="16"/>
      <c r="D86" s="14" t="s">
        <v>6</v>
      </c>
      <c r="E86" s="14" t="s">
        <v>7</v>
      </c>
      <c r="F86" s="14" t="s">
        <v>8</v>
      </c>
      <c r="G86" s="14" t="s">
        <v>9</v>
      </c>
      <c r="H86" s="14" t="s">
        <v>10</v>
      </c>
      <c r="I86" s="14" t="s">
        <v>11</v>
      </c>
      <c r="J86" s="14" t="s">
        <v>12</v>
      </c>
      <c r="K86" s="14" t="s">
        <v>13</v>
      </c>
      <c r="L86" s="14" t="s">
        <v>14</v>
      </c>
      <c r="M86" s="14" t="s">
        <v>15</v>
      </c>
      <c r="N86" s="14" t="s">
        <v>16</v>
      </c>
      <c r="O86" s="14" t="s">
        <v>17</v>
      </c>
      <c r="P86" s="14" t="s">
        <v>18</v>
      </c>
      <c r="Q86" s="14" t="s">
        <v>19</v>
      </c>
      <c r="R86" s="14" t="s">
        <v>20</v>
      </c>
      <c r="S86" s="14" t="s">
        <v>21</v>
      </c>
      <c r="T86" s="14" t="s">
        <v>22</v>
      </c>
      <c r="U86" s="14" t="s">
        <v>23</v>
      </c>
      <c r="V86" s="14" t="s">
        <v>24</v>
      </c>
      <c r="W86" s="14" t="s">
        <v>25</v>
      </c>
      <c r="X86" s="14" t="s">
        <v>26</v>
      </c>
      <c r="Y86" s="16"/>
      <c r="Z86" s="1" t="s">
        <v>6</v>
      </c>
      <c r="AA86" s="1" t="s">
        <v>7</v>
      </c>
      <c r="AB86" s="1" t="s">
        <v>8</v>
      </c>
      <c r="AC86" s="1" t="s">
        <v>9</v>
      </c>
      <c r="AD86" s="1" t="s">
        <v>10</v>
      </c>
      <c r="AE86" s="1" t="s">
        <v>11</v>
      </c>
      <c r="AF86" s="1" t="s">
        <v>12</v>
      </c>
      <c r="AG86" s="1" t="s">
        <v>13</v>
      </c>
      <c r="AH86" s="1" t="s">
        <v>14</v>
      </c>
      <c r="AI86" s="1" t="s">
        <v>15</v>
      </c>
      <c r="AJ86" s="1" t="s">
        <v>16</v>
      </c>
      <c r="AK86" s="1" t="s">
        <v>17</v>
      </c>
      <c r="AL86" s="1" t="s">
        <v>18</v>
      </c>
      <c r="AM86" s="1" t="s">
        <v>19</v>
      </c>
      <c r="AN86" s="1" t="s">
        <v>20</v>
      </c>
      <c r="AO86" s="1" t="s">
        <v>21</v>
      </c>
      <c r="AP86" s="1" t="s">
        <v>22</v>
      </c>
      <c r="AQ86" s="1" t="s">
        <v>23</v>
      </c>
      <c r="AR86" s="1" t="s">
        <v>24</v>
      </c>
      <c r="AS86" s="1" t="s">
        <v>25</v>
      </c>
      <c r="AT86" s="1" t="s">
        <v>26</v>
      </c>
    </row>
    <row r="87" spans="3:46" x14ac:dyDescent="0.3">
      <c r="C87" s="16" t="s">
        <v>115</v>
      </c>
      <c r="D87" s="12">
        <f>D69+D70+D82</f>
        <v>124097.62942243887</v>
      </c>
      <c r="E87" s="12">
        <f t="shared" ref="E87:X87" si="36">E69+E70+E82</f>
        <v>150.600668064498</v>
      </c>
      <c r="F87" s="12">
        <f t="shared" si="36"/>
        <v>157.94057144051288</v>
      </c>
      <c r="G87" s="12">
        <f t="shared" si="36"/>
        <v>148.76569222049426</v>
      </c>
      <c r="H87" s="12">
        <f t="shared" si="36"/>
        <v>182.48060983622526</v>
      </c>
      <c r="I87" s="12">
        <f t="shared" si="36"/>
        <v>2674.0320536670934</v>
      </c>
      <c r="J87" s="12">
        <f t="shared" si="36"/>
        <v>4244.2507092609421</v>
      </c>
      <c r="K87" s="12">
        <f t="shared" si="36"/>
        <v>13066.880603356771</v>
      </c>
      <c r="L87" s="12">
        <f t="shared" si="36"/>
        <v>12091.204809911054</v>
      </c>
      <c r="M87" s="12">
        <f t="shared" si="36"/>
        <v>14905.130413055973</v>
      </c>
      <c r="N87" s="12">
        <f t="shared" si="36"/>
        <v>18130.488005789775</v>
      </c>
      <c r="O87" s="12">
        <f t="shared" si="36"/>
        <v>12103.404573101274</v>
      </c>
      <c r="P87" s="12">
        <f t="shared" si="36"/>
        <v>13053.595633337121</v>
      </c>
      <c r="Q87" s="12">
        <f t="shared" si="36"/>
        <v>11648.658651640602</v>
      </c>
      <c r="R87" s="12">
        <f t="shared" si="36"/>
        <v>7948.2858134063117</v>
      </c>
      <c r="S87" s="12">
        <f t="shared" si="36"/>
        <v>5690.8358930287432</v>
      </c>
      <c r="T87" s="12">
        <f t="shared" si="36"/>
        <v>4100.3104803781043</v>
      </c>
      <c r="U87" s="12">
        <f t="shared" si="36"/>
        <v>2349.7014796237681</v>
      </c>
      <c r="V87" s="12">
        <f t="shared" si="36"/>
        <v>1035.930744711726</v>
      </c>
      <c r="W87" s="12">
        <f t="shared" si="36"/>
        <v>317.45389505309572</v>
      </c>
      <c r="X87" s="12">
        <f t="shared" si="36"/>
        <v>97.678121554798679</v>
      </c>
      <c r="Y87" s="16" t="s">
        <v>115</v>
      </c>
      <c r="Z87" s="12">
        <f>SUM(AA87:AT87)</f>
        <v>112729.69974371925</v>
      </c>
      <c r="AA87" s="12">
        <f t="shared" ref="AA87:AS87" si="37">AA69+AA70</f>
        <v>124.29978112677213</v>
      </c>
      <c r="AB87" s="12">
        <f t="shared" si="37"/>
        <v>101.35022073909464</v>
      </c>
      <c r="AC87" s="12">
        <f t="shared" si="37"/>
        <v>77.304870531104626</v>
      </c>
      <c r="AD87" s="12">
        <f t="shared" si="37"/>
        <v>71.536467514742441</v>
      </c>
      <c r="AE87" s="12">
        <f t="shared" si="37"/>
        <v>1332.1925814249946</v>
      </c>
      <c r="AF87" s="12">
        <f t="shared" si="37"/>
        <v>2617.6123730775043</v>
      </c>
      <c r="AG87" s="12">
        <f t="shared" si="37"/>
        <v>9191.7771959301645</v>
      </c>
      <c r="AH87" s="12">
        <f t="shared" si="37"/>
        <v>8367.4766017393813</v>
      </c>
      <c r="AI87" s="12">
        <f t="shared" si="37"/>
        <v>12766.370661332183</v>
      </c>
      <c r="AJ87" s="12">
        <f t="shared" si="37"/>
        <v>13100.615512131566</v>
      </c>
      <c r="AK87" s="12">
        <f t="shared" si="37"/>
        <v>7275.5611038970519</v>
      </c>
      <c r="AL87" s="12">
        <f t="shared" si="37"/>
        <v>8481.7126354215015</v>
      </c>
      <c r="AM87" s="12">
        <f t="shared" si="37"/>
        <v>8440.942807534153</v>
      </c>
      <c r="AN87" s="12">
        <f t="shared" si="37"/>
        <v>9621.1499031302901</v>
      </c>
      <c r="AO87" s="12">
        <f t="shared" si="37"/>
        <v>9460.1885047178966</v>
      </c>
      <c r="AP87" s="12">
        <f t="shared" si="37"/>
        <v>9029.7226596215933</v>
      </c>
      <c r="AQ87" s="12">
        <f t="shared" si="37"/>
        <v>7027.7652668674455</v>
      </c>
      <c r="AR87" s="12">
        <f t="shared" si="37"/>
        <v>3586.1564192340243</v>
      </c>
      <c r="AS87" s="12">
        <f t="shared" si="37"/>
        <v>1512.7194581059512</v>
      </c>
      <c r="AT87" s="12">
        <f>AT69+AT70</f>
        <v>543.24471964182919</v>
      </c>
    </row>
    <row r="88" spans="3:46" x14ac:dyDescent="0.3">
      <c r="C88" s="16" t="s">
        <v>111</v>
      </c>
      <c r="D88" s="12">
        <f>SUM(D71:D76)</f>
        <v>93082.917000650399</v>
      </c>
      <c r="E88" s="12">
        <f t="shared" ref="E88:X88" si="38">SUM(E71:E76)</f>
        <v>3825.204523487374</v>
      </c>
      <c r="F88" s="12">
        <f t="shared" si="38"/>
        <v>4011.6355131817086</v>
      </c>
      <c r="G88" s="12">
        <f t="shared" si="38"/>
        <v>3778.5967760637895</v>
      </c>
      <c r="H88" s="12">
        <f t="shared" si="38"/>
        <v>4634.9439425814417</v>
      </c>
      <c r="I88" s="12">
        <f t="shared" si="38"/>
        <v>10072.79093970247</v>
      </c>
      <c r="J88" s="12">
        <f t="shared" si="38"/>
        <v>15987.635612460686</v>
      </c>
      <c r="K88" s="12">
        <f t="shared" si="38"/>
        <v>7866.7919695276332</v>
      </c>
      <c r="L88" s="12">
        <f t="shared" si="38"/>
        <v>7279.3955793922933</v>
      </c>
      <c r="M88" s="12">
        <f t="shared" si="38"/>
        <v>4389.5657864585673</v>
      </c>
      <c r="N88" s="12">
        <f t="shared" si="38"/>
        <v>5339.4346534734577</v>
      </c>
      <c r="O88" s="12">
        <f t="shared" si="38"/>
        <v>5372.1197341230418</v>
      </c>
      <c r="P88" s="12">
        <f t="shared" si="38"/>
        <v>5793.8638900793476</v>
      </c>
      <c r="Q88" s="12">
        <f t="shared" si="38"/>
        <v>5170.2798696505215</v>
      </c>
      <c r="R88" s="12">
        <f t="shared" si="38"/>
        <v>3527.8621657864146</v>
      </c>
      <c r="S88" s="12">
        <f t="shared" si="38"/>
        <v>2525.888614228315</v>
      </c>
      <c r="T88" s="12">
        <f t="shared" si="38"/>
        <v>1819.9308066281255</v>
      </c>
      <c r="U88" s="12">
        <f t="shared" si="38"/>
        <v>1042.9195861169642</v>
      </c>
      <c r="V88" s="12">
        <f t="shared" si="38"/>
        <v>459.79988219336832</v>
      </c>
      <c r="W88" s="12">
        <f t="shared" si="38"/>
        <v>140.90253068785779</v>
      </c>
      <c r="X88" s="12">
        <f t="shared" si="38"/>
        <v>43.354624827033156</v>
      </c>
      <c r="Y88" s="16" t="s">
        <v>111</v>
      </c>
      <c r="Z88" s="12">
        <f t="shared" ref="Z88:Z91" si="39">SUM(AA88:AT88)</f>
        <v>73099.909958080767</v>
      </c>
      <c r="AA88" s="12">
        <f t="shared" ref="AA88:AT88" si="40">SUM(AA71:AA76)</f>
        <v>3375.9732230190971</v>
      </c>
      <c r="AB88" s="12">
        <f t="shared" si="40"/>
        <v>2752.6647936193635</v>
      </c>
      <c r="AC88" s="12">
        <f t="shared" si="40"/>
        <v>2099.5947905636071</v>
      </c>
      <c r="AD88" s="12">
        <f t="shared" si="40"/>
        <v>1942.9253745252952</v>
      </c>
      <c r="AE88" s="12">
        <f t="shared" si="40"/>
        <v>5039.8924810093049</v>
      </c>
      <c r="AF88" s="12">
        <f t="shared" si="40"/>
        <v>9902.8361974203071</v>
      </c>
      <c r="AG88" s="12">
        <f t="shared" si="40"/>
        <v>5582.3869670511831</v>
      </c>
      <c r="AH88" s="12">
        <f t="shared" si="40"/>
        <v>5081.7694264105558</v>
      </c>
      <c r="AI88" s="12">
        <f t="shared" si="40"/>
        <v>3831.3071760783705</v>
      </c>
      <c r="AJ88" s="12">
        <f t="shared" si="40"/>
        <v>3931.6171803393063</v>
      </c>
      <c r="AK88" s="12">
        <f t="shared" si="40"/>
        <v>3309.6438874903483</v>
      </c>
      <c r="AL88" s="12">
        <f t="shared" si="40"/>
        <v>3858.3207505791343</v>
      </c>
      <c r="AM88" s="12">
        <f t="shared" si="40"/>
        <v>3839.7746055142375</v>
      </c>
      <c r="AN88" s="12">
        <f t="shared" si="40"/>
        <v>4376.6493762889968</v>
      </c>
      <c r="AO88" s="12">
        <f t="shared" si="40"/>
        <v>4303.4282321366754</v>
      </c>
      <c r="AP88" s="12">
        <f t="shared" si="40"/>
        <v>4107.6098433345751</v>
      </c>
      <c r="AQ88" s="12">
        <f t="shared" si="40"/>
        <v>3196.9218629400621</v>
      </c>
      <c r="AR88" s="12">
        <f t="shared" si="40"/>
        <v>1631.3381886305312</v>
      </c>
      <c r="AS88" s="12">
        <f t="shared" si="40"/>
        <v>688.13423961574301</v>
      </c>
      <c r="AT88" s="12">
        <f t="shared" si="40"/>
        <v>247.12136151408899</v>
      </c>
    </row>
    <row r="89" spans="3:46" x14ac:dyDescent="0.3">
      <c r="C89" s="16" t="s">
        <v>112</v>
      </c>
      <c r="D89" s="12">
        <f>SUM(D77:D78)</f>
        <v>57101.868437441532</v>
      </c>
      <c r="E89" s="12">
        <f t="shared" ref="E89:X89" si="41">SUM(E77:E78)</f>
        <v>535.53977145083502</v>
      </c>
      <c r="F89" s="12">
        <f t="shared" si="41"/>
        <v>561.64065285448703</v>
      </c>
      <c r="G89" s="12">
        <f t="shared" si="41"/>
        <v>529.01455109992207</v>
      </c>
      <c r="H89" s="12">
        <f t="shared" si="41"/>
        <v>648.9056479088656</v>
      </c>
      <c r="I89" s="12">
        <f t="shared" si="41"/>
        <v>8737.7375523795527</v>
      </c>
      <c r="J89" s="12">
        <f t="shared" si="41"/>
        <v>13868.625379103196</v>
      </c>
      <c r="K89" s="12">
        <f t="shared" si="41"/>
        <v>5558.1184445552981</v>
      </c>
      <c r="L89" s="12">
        <f t="shared" si="41"/>
        <v>5143.105727437207</v>
      </c>
      <c r="M89" s="12">
        <f t="shared" si="41"/>
        <v>3056.931391899825</v>
      </c>
      <c r="N89" s="12">
        <f t="shared" si="41"/>
        <v>3718.4282458081902</v>
      </c>
      <c r="O89" s="12">
        <f t="shared" si="41"/>
        <v>3058.4937100507505</v>
      </c>
      <c r="P89" s="12">
        <f t="shared" si="41"/>
        <v>3298.604115641625</v>
      </c>
      <c r="Q89" s="12">
        <f t="shared" si="41"/>
        <v>2943.5807917839588</v>
      </c>
      <c r="R89" s="12">
        <f t="shared" si="41"/>
        <v>2008.5077730951105</v>
      </c>
      <c r="S89" s="12">
        <f t="shared" si="41"/>
        <v>1438.0570093840668</v>
      </c>
      <c r="T89" s="12">
        <f t="shared" si="41"/>
        <v>1036.1360506251556</v>
      </c>
      <c r="U89" s="12">
        <f t="shared" si="41"/>
        <v>593.76245357423556</v>
      </c>
      <c r="V89" s="12">
        <f t="shared" si="41"/>
        <v>261.77656440489972</v>
      </c>
      <c r="W89" s="12">
        <f t="shared" si="41"/>
        <v>80.219638646865548</v>
      </c>
      <c r="X89" s="12">
        <f t="shared" si="41"/>
        <v>24.682965737497092</v>
      </c>
      <c r="Y89" s="16" t="s">
        <v>112</v>
      </c>
      <c r="Z89" s="12">
        <f t="shared" si="39"/>
        <v>44155.617172168837</v>
      </c>
      <c r="AA89" s="12">
        <f t="shared" ref="AA89:AT89" si="42">SUM(AA77:AA78)</f>
        <v>472.6460813215532</v>
      </c>
      <c r="AB89" s="12">
        <f t="shared" si="42"/>
        <v>385.38108626717462</v>
      </c>
      <c r="AC89" s="12">
        <f t="shared" si="42"/>
        <v>293.94938424173114</v>
      </c>
      <c r="AD89" s="12">
        <f t="shared" si="42"/>
        <v>272.01520980914404</v>
      </c>
      <c r="AE89" s="12">
        <f t="shared" si="42"/>
        <v>4371.902291518335</v>
      </c>
      <c r="AF89" s="12">
        <f t="shared" si="42"/>
        <v>8590.3087074116156</v>
      </c>
      <c r="AG89" s="12">
        <f t="shared" si="42"/>
        <v>3944.119545349482</v>
      </c>
      <c r="AH89" s="12">
        <f t="shared" si="42"/>
        <v>3590.4186216336034</v>
      </c>
      <c r="AI89" s="12">
        <f t="shared" si="42"/>
        <v>2668.1552910530891</v>
      </c>
      <c r="AJ89" s="12">
        <f t="shared" si="42"/>
        <v>2738.0120413250229</v>
      </c>
      <c r="AK89" s="12">
        <f t="shared" si="42"/>
        <v>1884.2701788830418</v>
      </c>
      <c r="AL89" s="12">
        <f t="shared" si="42"/>
        <v>2196.6468230498103</v>
      </c>
      <c r="AM89" s="12">
        <f t="shared" si="42"/>
        <v>2186.0879988176589</v>
      </c>
      <c r="AN89" s="12">
        <f t="shared" si="42"/>
        <v>2491.7453912003311</v>
      </c>
      <c r="AO89" s="12">
        <f t="shared" si="42"/>
        <v>2450.0586046214471</v>
      </c>
      <c r="AP89" s="12">
        <f t="shared" si="42"/>
        <v>2338.5738760404188</v>
      </c>
      <c r="AQ89" s="12">
        <f t="shared" si="42"/>
        <v>1820.0944679655493</v>
      </c>
      <c r="AR89" s="12">
        <f t="shared" si="42"/>
        <v>928.76514966704326</v>
      </c>
      <c r="AS89" s="12">
        <f t="shared" si="42"/>
        <v>391.77351728905109</v>
      </c>
      <c r="AT89" s="12">
        <f t="shared" si="42"/>
        <v>140.69290470373343</v>
      </c>
    </row>
    <row r="90" spans="3:46" x14ac:dyDescent="0.3">
      <c r="C90" s="16" t="s">
        <v>113</v>
      </c>
      <c r="D90" s="12">
        <f>SUM(D79:D80)</f>
        <v>9026.6634781783414</v>
      </c>
      <c r="E90" s="12">
        <f t="shared" ref="E90:X90" si="43">SUM(E79:E80)</f>
        <v>298.32636122017971</v>
      </c>
      <c r="F90" s="12">
        <f t="shared" si="43"/>
        <v>312.86604881928417</v>
      </c>
      <c r="G90" s="12">
        <f t="shared" si="43"/>
        <v>294.69143932040356</v>
      </c>
      <c r="H90" s="12">
        <f t="shared" si="43"/>
        <v>361.4776549488202</v>
      </c>
      <c r="I90" s="12">
        <f t="shared" si="43"/>
        <v>294.0974446683997</v>
      </c>
      <c r="J90" s="12">
        <f t="shared" si="43"/>
        <v>466.79443741667478</v>
      </c>
      <c r="K90" s="12">
        <f t="shared" si="43"/>
        <v>398.13348319848768</v>
      </c>
      <c r="L90" s="12">
        <f t="shared" si="43"/>
        <v>368.40571465844278</v>
      </c>
      <c r="M90" s="12">
        <f t="shared" si="43"/>
        <v>438.77795456827215</v>
      </c>
      <c r="N90" s="12">
        <f t="shared" si="43"/>
        <v>533.72618836912125</v>
      </c>
      <c r="O90" s="12">
        <f t="shared" si="43"/>
        <v>1091.0156903811107</v>
      </c>
      <c r="P90" s="12">
        <f t="shared" si="43"/>
        <v>1176.6670746107254</v>
      </c>
      <c r="Q90" s="12">
        <f t="shared" si="43"/>
        <v>1050.0243368777317</v>
      </c>
      <c r="R90" s="12">
        <f t="shared" si="43"/>
        <v>716.46820377565155</v>
      </c>
      <c r="S90" s="12">
        <f t="shared" si="43"/>
        <v>512.97890714789776</v>
      </c>
      <c r="T90" s="12">
        <f t="shared" si="43"/>
        <v>369.60700127867983</v>
      </c>
      <c r="U90" s="12">
        <f t="shared" si="43"/>
        <v>211.80496499956109</v>
      </c>
      <c r="V90" s="12">
        <f t="shared" si="43"/>
        <v>93.380064245764913</v>
      </c>
      <c r="W90" s="12">
        <f t="shared" si="43"/>
        <v>28.615682338277885</v>
      </c>
      <c r="X90" s="12">
        <f t="shared" si="43"/>
        <v>8.8048253348547334</v>
      </c>
      <c r="Y90" s="16" t="s">
        <v>113</v>
      </c>
      <c r="Z90" s="12">
        <f t="shared" si="39"/>
        <v>8548.2950361016756</v>
      </c>
      <c r="AA90" s="12">
        <f t="shared" ref="AA90:AT90" si="44">SUM(AA79:AA80)</f>
        <v>263.29096941510869</v>
      </c>
      <c r="AB90" s="12">
        <f t="shared" si="44"/>
        <v>214.67936328557266</v>
      </c>
      <c r="AC90" s="12">
        <f t="shared" si="44"/>
        <v>163.74666244895067</v>
      </c>
      <c r="AD90" s="12">
        <f t="shared" si="44"/>
        <v>151.52806955693214</v>
      </c>
      <c r="AE90" s="12">
        <f t="shared" si="44"/>
        <v>147.15082532151706</v>
      </c>
      <c r="AF90" s="12">
        <f t="shared" si="44"/>
        <v>289.13523948478485</v>
      </c>
      <c r="AG90" s="12">
        <f t="shared" si="44"/>
        <v>282.5211568277154</v>
      </c>
      <c r="AH90" s="12">
        <f t="shared" si="44"/>
        <v>257.1852122676508</v>
      </c>
      <c r="AI90" s="12">
        <f t="shared" si="44"/>
        <v>382.97481068137489</v>
      </c>
      <c r="AJ90" s="12">
        <f t="shared" si="44"/>
        <v>393.00172920441588</v>
      </c>
      <c r="AK90" s="12">
        <f t="shared" si="44"/>
        <v>672.15058292354934</v>
      </c>
      <c r="AL90" s="12">
        <f t="shared" si="44"/>
        <v>783.58053910576643</v>
      </c>
      <c r="AM90" s="12">
        <f t="shared" si="44"/>
        <v>779.81403049030087</v>
      </c>
      <c r="AN90" s="12">
        <f t="shared" si="44"/>
        <v>888.84711755358535</v>
      </c>
      <c r="AO90" s="12">
        <f t="shared" si="44"/>
        <v>873.97674587694178</v>
      </c>
      <c r="AP90" s="12">
        <f t="shared" si="44"/>
        <v>834.20828478118119</v>
      </c>
      <c r="AQ90" s="12">
        <f t="shared" si="44"/>
        <v>649.25803705292697</v>
      </c>
      <c r="AR90" s="12">
        <f t="shared" si="44"/>
        <v>331.30601107206166</v>
      </c>
      <c r="AS90" s="12">
        <f t="shared" si="44"/>
        <v>139.75214434266653</v>
      </c>
      <c r="AT90" s="12">
        <f t="shared" si="44"/>
        <v>50.187504408671977</v>
      </c>
    </row>
    <row r="91" spans="3:46" x14ac:dyDescent="0.3">
      <c r="C91" s="16" t="s">
        <v>51</v>
      </c>
      <c r="D91" s="12">
        <f>D81</f>
        <v>171053.7716612909</v>
      </c>
      <c r="E91" s="12">
        <f t="shared" ref="E91:X91" si="45">E81</f>
        <v>9563.6486757771145</v>
      </c>
      <c r="F91" s="12">
        <f t="shared" si="45"/>
        <v>10029.757213704008</v>
      </c>
      <c r="G91" s="12">
        <f t="shared" si="45"/>
        <v>9447.1215412953916</v>
      </c>
      <c r="H91" s="12">
        <f t="shared" si="45"/>
        <v>11588.132144724648</v>
      </c>
      <c r="I91" s="12">
        <f t="shared" si="45"/>
        <v>4721.022009582487</v>
      </c>
      <c r="J91" s="12">
        <f t="shared" si="45"/>
        <v>7493.2538617585114</v>
      </c>
      <c r="K91" s="12">
        <f t="shared" si="45"/>
        <v>9824.6754993618033</v>
      </c>
      <c r="L91" s="12">
        <f t="shared" si="45"/>
        <v>9091.0881686010052</v>
      </c>
      <c r="M91" s="12">
        <f t="shared" si="45"/>
        <v>8880.8944540173688</v>
      </c>
      <c r="N91" s="12">
        <f t="shared" si="45"/>
        <v>10802.652906559457</v>
      </c>
      <c r="O91" s="12">
        <f t="shared" si="45"/>
        <v>16514.806292343826</v>
      </c>
      <c r="P91" s="12">
        <f t="shared" si="45"/>
        <v>17811.319286331185</v>
      </c>
      <c r="Q91" s="12">
        <f t="shared" si="45"/>
        <v>15894.316350047193</v>
      </c>
      <c r="R91" s="12">
        <f t="shared" si="45"/>
        <v>10845.246043936515</v>
      </c>
      <c r="S91" s="12">
        <f t="shared" si="45"/>
        <v>7765.0095762109813</v>
      </c>
      <c r="T91" s="12">
        <f t="shared" si="45"/>
        <v>5594.7756610899378</v>
      </c>
      <c r="U91" s="12">
        <f t="shared" si="45"/>
        <v>3206.1115156854721</v>
      </c>
      <c r="V91" s="12">
        <f t="shared" si="45"/>
        <v>1413.5027444442417</v>
      </c>
      <c r="W91" s="12">
        <f t="shared" si="45"/>
        <v>433.15825327390331</v>
      </c>
      <c r="X91" s="12">
        <f t="shared" si="45"/>
        <v>133.27946254581641</v>
      </c>
      <c r="Y91" s="16" t="s">
        <v>51</v>
      </c>
      <c r="Z91" s="12">
        <f t="shared" si="39"/>
        <v>152326.36569513235</v>
      </c>
      <c r="AA91" s="12">
        <f t="shared" ref="AA91:AT91" si="46">AA81</f>
        <v>8440.4955723388157</v>
      </c>
      <c r="AB91" s="12">
        <f>AB81</f>
        <v>6882.1206413181762</v>
      </c>
      <c r="AC91" s="12">
        <f t="shared" si="46"/>
        <v>5249.3368171947495</v>
      </c>
      <c r="AD91" s="12">
        <f t="shared" si="46"/>
        <v>4857.6371723706425</v>
      </c>
      <c r="AE91" s="12">
        <f t="shared" si="46"/>
        <v>2362.1500209034443</v>
      </c>
      <c r="AF91" s="12">
        <f t="shared" si="46"/>
        <v>4641.3658265295398</v>
      </c>
      <c r="AG91" s="12">
        <f t="shared" si="46"/>
        <v>6971.7288413866136</v>
      </c>
      <c r="AH91" s="12">
        <f t="shared" si="46"/>
        <v>6346.5178398583676</v>
      </c>
      <c r="AI91" s="12">
        <f t="shared" si="46"/>
        <v>7751.4351776289323</v>
      </c>
      <c r="AJ91" s="12">
        <f t="shared" si="46"/>
        <v>7954.3806633240274</v>
      </c>
      <c r="AK91" s="12">
        <f t="shared" si="46"/>
        <v>10174.406082455907</v>
      </c>
      <c r="AL91" s="12">
        <f t="shared" si="46"/>
        <v>11861.13172511907</v>
      </c>
      <c r="AM91" s="12">
        <f t="shared" si="46"/>
        <v>11804.117732807805</v>
      </c>
      <c r="AN91" s="12">
        <f t="shared" si="46"/>
        <v>13454.561744000166</v>
      </c>
      <c r="AO91" s="12">
        <f t="shared" si="46"/>
        <v>13229.467540589452</v>
      </c>
      <c r="AP91" s="12">
        <f t="shared" si="46"/>
        <v>12627.488634757516</v>
      </c>
      <c r="AQ91" s="12">
        <f t="shared" si="46"/>
        <v>9827.8794798367835</v>
      </c>
      <c r="AR91" s="12">
        <f t="shared" si="46"/>
        <v>5015.0099990156359</v>
      </c>
      <c r="AS91" s="12">
        <f t="shared" si="46"/>
        <v>2115.4412471855417</v>
      </c>
      <c r="AT91" s="12">
        <f t="shared" si="46"/>
        <v>759.69293651115345</v>
      </c>
    </row>
    <row r="92" spans="3:46" x14ac:dyDescent="0.3">
      <c r="C92" s="16" t="s">
        <v>120</v>
      </c>
      <c r="D92" s="12">
        <f>SUM(D87:D91)</f>
        <v>454362.85000000003</v>
      </c>
      <c r="E92" s="12">
        <f t="shared" ref="E92:X92" si="47">SUM(E87:E91)</f>
        <v>14373.320000000002</v>
      </c>
      <c r="F92" s="12">
        <f t="shared" si="47"/>
        <v>15073.84</v>
      </c>
      <c r="G92" s="12">
        <f t="shared" si="47"/>
        <v>14198.19</v>
      </c>
      <c r="H92" s="12">
        <f t="shared" si="47"/>
        <v>17415.940000000002</v>
      </c>
      <c r="I92" s="12">
        <f t="shared" si="47"/>
        <v>26499.680000000008</v>
      </c>
      <c r="J92" s="12">
        <f t="shared" si="47"/>
        <v>42060.560000000005</v>
      </c>
      <c r="K92" s="12">
        <f t="shared" si="47"/>
        <v>36714.599999999991</v>
      </c>
      <c r="L92" s="12">
        <f t="shared" si="47"/>
        <v>33973.200000000004</v>
      </c>
      <c r="M92" s="12">
        <f t="shared" si="47"/>
        <v>31671.300000000003</v>
      </c>
      <c r="N92" s="12">
        <f t="shared" si="47"/>
        <v>38524.730000000003</v>
      </c>
      <c r="O92" s="12">
        <f t="shared" si="47"/>
        <v>38139.840000000011</v>
      </c>
      <c r="P92" s="12">
        <f t="shared" si="47"/>
        <v>41134.050000000003</v>
      </c>
      <c r="Q92" s="12">
        <f t="shared" si="47"/>
        <v>36706.86</v>
      </c>
      <c r="R92" s="12">
        <f t="shared" si="47"/>
        <v>25046.370000000003</v>
      </c>
      <c r="S92" s="12">
        <f t="shared" si="47"/>
        <v>17932.770000000004</v>
      </c>
      <c r="T92" s="12">
        <f t="shared" si="47"/>
        <v>12920.760000000002</v>
      </c>
      <c r="U92" s="12">
        <f t="shared" si="47"/>
        <v>7404.3000000000011</v>
      </c>
      <c r="V92" s="12">
        <f t="shared" si="47"/>
        <v>3264.3900000000008</v>
      </c>
      <c r="W92" s="12">
        <f t="shared" si="47"/>
        <v>1000.3500000000004</v>
      </c>
      <c r="X92" s="12">
        <f t="shared" si="47"/>
        <v>307.80000000000007</v>
      </c>
      <c r="Y92" s="16" t="s">
        <v>120</v>
      </c>
      <c r="Z92" s="12">
        <f>SUM(Z87:Z91)</f>
        <v>390859.88760520285</v>
      </c>
      <c r="AA92" s="12">
        <f t="shared" ref="AA92" si="48">SUM(AA87:AA91)</f>
        <v>12676.705627221347</v>
      </c>
      <c r="AB92" s="12">
        <f t="shared" ref="AB92" si="49">SUM(AB87:AB91)</f>
        <v>10336.196105229381</v>
      </c>
      <c r="AC92" s="12">
        <f t="shared" ref="AC92" si="50">SUM(AC87:AC91)</f>
        <v>7883.9325249801432</v>
      </c>
      <c r="AD92" s="12">
        <f t="shared" ref="AD92" si="51">SUM(AD87:AD91)</f>
        <v>7295.6422937767566</v>
      </c>
      <c r="AE92" s="12">
        <f t="shared" ref="AE92" si="52">SUM(AE87:AE91)</f>
        <v>13253.288200177596</v>
      </c>
      <c r="AF92" s="12">
        <f t="shared" ref="AF92" si="53">SUM(AF87:AF91)</f>
        <v>26041.25834392375</v>
      </c>
      <c r="AG92" s="12">
        <f t="shared" ref="AG92" si="54">SUM(AG87:AG91)</f>
        <v>25972.53370654516</v>
      </c>
      <c r="AH92" s="12">
        <f t="shared" ref="AH92" si="55">SUM(AH87:AH91)</f>
        <v>23643.367701909556</v>
      </c>
      <c r="AI92" s="12">
        <f t="shared" ref="AI92" si="56">SUM(AI87:AI91)</f>
        <v>27400.243116773949</v>
      </c>
      <c r="AJ92" s="12">
        <f t="shared" ref="AJ92" si="57">SUM(AJ87:AJ91)</f>
        <v>28117.62712632434</v>
      </c>
      <c r="AK92" s="12">
        <f t="shared" ref="AK92" si="58">SUM(AK87:AK91)</f>
        <v>23316.031835649897</v>
      </c>
      <c r="AL92" s="12">
        <f t="shared" ref="AL92" si="59">SUM(AL87:AL91)</f>
        <v>27181.392473275282</v>
      </c>
      <c r="AM92" s="12">
        <f t="shared" ref="AM92" si="60">SUM(AM87:AM91)</f>
        <v>27050.737175164155</v>
      </c>
      <c r="AN92" s="12">
        <f t="shared" ref="AN92" si="61">SUM(AN87:AN91)</f>
        <v>30832.953532173367</v>
      </c>
      <c r="AO92" s="12">
        <f t="shared" ref="AO92" si="62">SUM(AO87:AO91)</f>
        <v>30317.119627942411</v>
      </c>
      <c r="AP92" s="12">
        <f t="shared" ref="AP92" si="63">SUM(AP87:AP91)</f>
        <v>28937.603298535283</v>
      </c>
      <c r="AQ92" s="12">
        <f t="shared" ref="AQ92" si="64">SUM(AQ87:AQ91)</f>
        <v>22521.919114662767</v>
      </c>
      <c r="AR92" s="12">
        <f t="shared" ref="AR92" si="65">SUM(AR87:AR91)</f>
        <v>11492.575767619295</v>
      </c>
      <c r="AS92" s="12">
        <f t="shared" ref="AS92" si="66">SUM(AS87:AS91)</f>
        <v>4847.8206065389531</v>
      </c>
      <c r="AT92" s="12">
        <f t="shared" ref="AT92" si="67">SUM(AT87:AT91)</f>
        <v>1740.9394267794771</v>
      </c>
    </row>
    <row r="93" spans="3:46" x14ac:dyDescent="0.3">
      <c r="C93" s="16"/>
      <c r="Y93" s="16"/>
    </row>
    <row r="94" spans="3:46" x14ac:dyDescent="0.3">
      <c r="C94" t="s">
        <v>116</v>
      </c>
      <c r="D94" s="28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16"/>
      <c r="Z94" s="28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</row>
    <row r="95" spans="3:46" x14ac:dyDescent="0.3">
      <c r="C95" t="s">
        <v>117</v>
      </c>
      <c r="Y95" s="16"/>
    </row>
    <row r="96" spans="3:46" x14ac:dyDescent="0.3">
      <c r="C96" s="16" t="s">
        <v>115</v>
      </c>
      <c r="D96" s="12">
        <f>D87</f>
        <v>124097.62942243887</v>
      </c>
      <c r="E96" s="12">
        <f t="shared" ref="E96:X96" si="68">E87</f>
        <v>150.600668064498</v>
      </c>
      <c r="F96" s="12">
        <f t="shared" si="68"/>
        <v>157.94057144051288</v>
      </c>
      <c r="G96" s="12">
        <f t="shared" si="68"/>
        <v>148.76569222049426</v>
      </c>
      <c r="H96" s="12">
        <f t="shared" si="68"/>
        <v>182.48060983622526</v>
      </c>
      <c r="I96" s="12">
        <f t="shared" si="68"/>
        <v>2674.0320536670934</v>
      </c>
      <c r="J96" s="12">
        <f t="shared" si="68"/>
        <v>4244.2507092609421</v>
      </c>
      <c r="K96" s="12">
        <f t="shared" si="68"/>
        <v>13066.880603356771</v>
      </c>
      <c r="L96" s="12">
        <f t="shared" si="68"/>
        <v>12091.204809911054</v>
      </c>
      <c r="M96" s="12">
        <f t="shared" si="68"/>
        <v>14905.130413055973</v>
      </c>
      <c r="N96" s="12">
        <f t="shared" si="68"/>
        <v>18130.488005789775</v>
      </c>
      <c r="O96" s="12">
        <f t="shared" si="68"/>
        <v>12103.404573101274</v>
      </c>
      <c r="P96" s="12">
        <f t="shared" si="68"/>
        <v>13053.595633337121</v>
      </c>
      <c r="Q96" s="12">
        <f t="shared" si="68"/>
        <v>11648.658651640602</v>
      </c>
      <c r="R96" s="12">
        <f t="shared" si="68"/>
        <v>7948.2858134063117</v>
      </c>
      <c r="S96" s="12">
        <f t="shared" si="68"/>
        <v>5690.8358930287432</v>
      </c>
      <c r="T96" s="12">
        <f t="shared" si="68"/>
        <v>4100.3104803781043</v>
      </c>
      <c r="U96" s="12">
        <f t="shared" si="68"/>
        <v>2349.7014796237681</v>
      </c>
      <c r="V96" s="12">
        <f t="shared" si="68"/>
        <v>1035.930744711726</v>
      </c>
      <c r="W96" s="12">
        <f t="shared" si="68"/>
        <v>317.45389505309572</v>
      </c>
      <c r="X96" s="12">
        <f t="shared" si="68"/>
        <v>97.678121554798679</v>
      </c>
      <c r="Y96" s="16" t="s">
        <v>115</v>
      </c>
      <c r="Z96" s="12">
        <f>Z87</f>
        <v>112729.69974371925</v>
      </c>
      <c r="AA96" s="12">
        <f t="shared" ref="AA96:AT96" si="69">AA87</f>
        <v>124.29978112677213</v>
      </c>
      <c r="AB96" s="12">
        <f t="shared" si="69"/>
        <v>101.35022073909464</v>
      </c>
      <c r="AC96" s="12">
        <f t="shared" si="69"/>
        <v>77.304870531104626</v>
      </c>
      <c r="AD96" s="12">
        <f t="shared" si="69"/>
        <v>71.536467514742441</v>
      </c>
      <c r="AE96" s="12">
        <f t="shared" si="69"/>
        <v>1332.1925814249946</v>
      </c>
      <c r="AF96" s="12">
        <f t="shared" si="69"/>
        <v>2617.6123730775043</v>
      </c>
      <c r="AG96" s="12">
        <f t="shared" si="69"/>
        <v>9191.7771959301645</v>
      </c>
      <c r="AH96" s="12">
        <f t="shared" si="69"/>
        <v>8367.4766017393813</v>
      </c>
      <c r="AI96" s="12">
        <f t="shared" si="69"/>
        <v>12766.370661332183</v>
      </c>
      <c r="AJ96" s="12">
        <f t="shared" si="69"/>
        <v>13100.615512131566</v>
      </c>
      <c r="AK96" s="12">
        <f t="shared" si="69"/>
        <v>7275.5611038970519</v>
      </c>
      <c r="AL96" s="12">
        <f t="shared" si="69"/>
        <v>8481.7126354215015</v>
      </c>
      <c r="AM96" s="12">
        <f t="shared" si="69"/>
        <v>8440.942807534153</v>
      </c>
      <c r="AN96" s="12">
        <f t="shared" si="69"/>
        <v>9621.1499031302901</v>
      </c>
      <c r="AO96" s="12">
        <f t="shared" si="69"/>
        <v>9460.1885047178966</v>
      </c>
      <c r="AP96" s="12">
        <f t="shared" si="69"/>
        <v>9029.7226596215933</v>
      </c>
      <c r="AQ96" s="12">
        <f t="shared" si="69"/>
        <v>7027.7652668674455</v>
      </c>
      <c r="AR96" s="12">
        <f t="shared" si="69"/>
        <v>3586.1564192340243</v>
      </c>
      <c r="AS96" s="12">
        <f t="shared" si="69"/>
        <v>1512.7194581059512</v>
      </c>
      <c r="AT96" s="12">
        <f t="shared" si="69"/>
        <v>543.24471964182919</v>
      </c>
    </row>
    <row r="97" spans="3:46" x14ac:dyDescent="0.3">
      <c r="C97" s="16" t="s">
        <v>111</v>
      </c>
      <c r="D97" s="12">
        <f>1.5*D88</f>
        <v>139624.37550097558</v>
      </c>
      <c r="E97" s="12">
        <f t="shared" ref="E97:X97" si="70">1.5*E88</f>
        <v>5737.8067852310614</v>
      </c>
      <c r="F97" s="12">
        <f t="shared" si="70"/>
        <v>6017.4532697725626</v>
      </c>
      <c r="G97" s="12">
        <f t="shared" si="70"/>
        <v>5667.8951640956839</v>
      </c>
      <c r="H97" s="12">
        <f t="shared" si="70"/>
        <v>6952.4159138721625</v>
      </c>
      <c r="I97" s="12">
        <f t="shared" si="70"/>
        <v>15109.186409553706</v>
      </c>
      <c r="J97" s="12">
        <f t="shared" si="70"/>
        <v>23981.453418691031</v>
      </c>
      <c r="K97" s="12">
        <f t="shared" si="70"/>
        <v>11800.18795429145</v>
      </c>
      <c r="L97" s="12">
        <f t="shared" si="70"/>
        <v>10919.093369088439</v>
      </c>
      <c r="M97" s="12">
        <f t="shared" si="70"/>
        <v>6584.3486796878515</v>
      </c>
      <c r="N97" s="12">
        <f t="shared" si="70"/>
        <v>8009.1519802101866</v>
      </c>
      <c r="O97" s="12">
        <f t="shared" si="70"/>
        <v>8058.1796011845627</v>
      </c>
      <c r="P97" s="12">
        <f t="shared" si="70"/>
        <v>8690.7958351190209</v>
      </c>
      <c r="Q97" s="12">
        <f t="shared" si="70"/>
        <v>7755.4198044757823</v>
      </c>
      <c r="R97" s="12">
        <f t="shared" si="70"/>
        <v>5291.7932486796217</v>
      </c>
      <c r="S97" s="12">
        <f t="shared" si="70"/>
        <v>3788.8329213424722</v>
      </c>
      <c r="T97" s="12">
        <f t="shared" si="70"/>
        <v>2729.8962099421883</v>
      </c>
      <c r="U97" s="12">
        <f t="shared" si="70"/>
        <v>1564.3793791754463</v>
      </c>
      <c r="V97" s="12">
        <f t="shared" si="70"/>
        <v>689.69982329005245</v>
      </c>
      <c r="W97" s="12">
        <f t="shared" si="70"/>
        <v>211.35379603178669</v>
      </c>
      <c r="X97" s="12">
        <f t="shared" si="70"/>
        <v>65.031937240549738</v>
      </c>
      <c r="Y97" s="16" t="s">
        <v>111</v>
      </c>
      <c r="Z97" s="12">
        <f>1.5*Z88</f>
        <v>109649.86493712115</v>
      </c>
      <c r="AA97" s="12">
        <f t="shared" ref="AA97:AT97" si="71">1.5*AA88</f>
        <v>5063.9598345286458</v>
      </c>
      <c r="AB97" s="12">
        <f t="shared" si="71"/>
        <v>4128.9971904290451</v>
      </c>
      <c r="AC97" s="12">
        <f t="shared" si="71"/>
        <v>3149.3921858454105</v>
      </c>
      <c r="AD97" s="12">
        <f t="shared" si="71"/>
        <v>2914.3880617879427</v>
      </c>
      <c r="AE97" s="12">
        <f t="shared" si="71"/>
        <v>7559.8387215139574</v>
      </c>
      <c r="AF97" s="12">
        <f t="shared" si="71"/>
        <v>14854.254296130461</v>
      </c>
      <c r="AG97" s="12">
        <f t="shared" si="71"/>
        <v>8373.5804505767737</v>
      </c>
      <c r="AH97" s="12">
        <f t="shared" si="71"/>
        <v>7622.6541396158336</v>
      </c>
      <c r="AI97" s="12">
        <f t="shared" si="71"/>
        <v>5746.9607641175553</v>
      </c>
      <c r="AJ97" s="12">
        <f t="shared" si="71"/>
        <v>5897.4257705089594</v>
      </c>
      <c r="AK97" s="12">
        <f t="shared" si="71"/>
        <v>4964.4658312355223</v>
      </c>
      <c r="AL97" s="12">
        <f t="shared" si="71"/>
        <v>5787.4811258687014</v>
      </c>
      <c r="AM97" s="12">
        <f t="shared" si="71"/>
        <v>5759.661908271356</v>
      </c>
      <c r="AN97" s="12">
        <f t="shared" si="71"/>
        <v>6564.9740644334952</v>
      </c>
      <c r="AO97" s="12">
        <f t="shared" si="71"/>
        <v>6455.1423482050131</v>
      </c>
      <c r="AP97" s="12">
        <f t="shared" si="71"/>
        <v>6161.4147650018622</v>
      </c>
      <c r="AQ97" s="12">
        <f t="shared" si="71"/>
        <v>4795.3827944100931</v>
      </c>
      <c r="AR97" s="12">
        <f t="shared" si="71"/>
        <v>2447.0072829457968</v>
      </c>
      <c r="AS97" s="12">
        <f t="shared" si="71"/>
        <v>1032.2013594236146</v>
      </c>
      <c r="AT97" s="12">
        <f t="shared" si="71"/>
        <v>370.68204227113347</v>
      </c>
    </row>
    <row r="98" spans="3:46" x14ac:dyDescent="0.3">
      <c r="C98" s="16" t="s">
        <v>113</v>
      </c>
      <c r="D98" s="12">
        <f>0.3*D90</f>
        <v>2707.9990434535025</v>
      </c>
      <c r="E98" s="12">
        <f t="shared" ref="E98:X98" si="72">0.3*E90</f>
        <v>89.497908366053906</v>
      </c>
      <c r="F98" s="12">
        <f t="shared" si="72"/>
        <v>93.859814645785249</v>
      </c>
      <c r="G98" s="12">
        <f t="shared" si="72"/>
        <v>88.40743179612106</v>
      </c>
      <c r="H98" s="12">
        <f t="shared" si="72"/>
        <v>108.44329648464605</v>
      </c>
      <c r="I98" s="12">
        <f t="shared" si="72"/>
        <v>88.229233400519902</v>
      </c>
      <c r="J98" s="12">
        <f t="shared" si="72"/>
        <v>140.03833122500242</v>
      </c>
      <c r="K98" s="12">
        <f t="shared" si="72"/>
        <v>119.4400449595463</v>
      </c>
      <c r="L98" s="12">
        <f t="shared" si="72"/>
        <v>110.52171439753283</v>
      </c>
      <c r="M98" s="12">
        <f t="shared" si="72"/>
        <v>131.63338637048165</v>
      </c>
      <c r="N98" s="12">
        <f t="shared" si="72"/>
        <v>160.11785651073637</v>
      </c>
      <c r="O98" s="12">
        <f t="shared" si="72"/>
        <v>327.30470711433321</v>
      </c>
      <c r="P98" s="12">
        <f t="shared" si="72"/>
        <v>353.00012238321762</v>
      </c>
      <c r="Q98" s="12">
        <f t="shared" si="72"/>
        <v>315.00730106331952</v>
      </c>
      <c r="R98" s="12">
        <f t="shared" si="72"/>
        <v>214.94046113269545</v>
      </c>
      <c r="S98" s="12">
        <f t="shared" si="72"/>
        <v>153.89367214436933</v>
      </c>
      <c r="T98" s="12">
        <f t="shared" si="72"/>
        <v>110.88210038360394</v>
      </c>
      <c r="U98" s="12">
        <f t="shared" si="72"/>
        <v>63.541489499868327</v>
      </c>
      <c r="V98" s="12">
        <f t="shared" si="72"/>
        <v>28.014019273729474</v>
      </c>
      <c r="W98" s="12">
        <f t="shared" si="72"/>
        <v>8.584704701483366</v>
      </c>
      <c r="X98" s="12">
        <f t="shared" si="72"/>
        <v>2.64144760045642</v>
      </c>
      <c r="Y98" s="16" t="s">
        <v>113</v>
      </c>
      <c r="Z98" s="12">
        <f>0.3*Z90</f>
        <v>2564.4885108305025</v>
      </c>
      <c r="AA98" s="12">
        <f t="shared" ref="AA98:AT98" si="73">0.3*AA90</f>
        <v>78.987290824532607</v>
      </c>
      <c r="AB98" s="12">
        <f t="shared" si="73"/>
        <v>64.403808985671802</v>
      </c>
      <c r="AC98" s="12">
        <f t="shared" si="73"/>
        <v>49.123998734685202</v>
      </c>
      <c r="AD98" s="12">
        <f t="shared" si="73"/>
        <v>45.458420867079639</v>
      </c>
      <c r="AE98" s="12">
        <f t="shared" si="73"/>
        <v>44.145247596455114</v>
      </c>
      <c r="AF98" s="12">
        <f t="shared" si="73"/>
        <v>86.740571845435454</v>
      </c>
      <c r="AG98" s="12">
        <f t="shared" si="73"/>
        <v>84.756347048314623</v>
      </c>
      <c r="AH98" s="12">
        <f t="shared" si="73"/>
        <v>77.155563680295231</v>
      </c>
      <c r="AI98" s="12">
        <f t="shared" si="73"/>
        <v>114.89244320441246</v>
      </c>
      <c r="AJ98" s="12">
        <f t="shared" si="73"/>
        <v>117.90051876132476</v>
      </c>
      <c r="AK98" s="12">
        <f t="shared" si="73"/>
        <v>201.64517487706479</v>
      </c>
      <c r="AL98" s="12">
        <f t="shared" si="73"/>
        <v>235.07416173172993</v>
      </c>
      <c r="AM98" s="12">
        <f t="shared" si="73"/>
        <v>233.94420914709025</v>
      </c>
      <c r="AN98" s="12">
        <f t="shared" si="73"/>
        <v>266.65413526607557</v>
      </c>
      <c r="AO98" s="12">
        <f t="shared" si="73"/>
        <v>262.19302376308252</v>
      </c>
      <c r="AP98" s="12">
        <f t="shared" si="73"/>
        <v>250.26248543435435</v>
      </c>
      <c r="AQ98" s="12">
        <f t="shared" si="73"/>
        <v>194.7774111158781</v>
      </c>
      <c r="AR98" s="12">
        <f t="shared" si="73"/>
        <v>99.391803321618497</v>
      </c>
      <c r="AS98" s="12">
        <f>0.3*AS90</f>
        <v>41.925643302799955</v>
      </c>
      <c r="AT98" s="12">
        <f t="shared" si="73"/>
        <v>15.056251322601593</v>
      </c>
    </row>
    <row r="99" spans="3:46" x14ac:dyDescent="0.3">
      <c r="C99" s="1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6"/>
    </row>
    <row r="100" spans="3:46" x14ac:dyDescent="0.3">
      <c r="C100" s="16"/>
      <c r="Y100" s="16"/>
    </row>
    <row r="101" spans="3:46" x14ac:dyDescent="0.3">
      <c r="C101" t="s">
        <v>118</v>
      </c>
      <c r="Y101" s="16"/>
      <c r="Z101" s="28">
        <f>SUM(Z95:Z97)</f>
        <v>222379.56468084041</v>
      </c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</row>
    <row r="102" spans="3:46" x14ac:dyDescent="0.3">
      <c r="C102" t="s">
        <v>119</v>
      </c>
      <c r="D102" s="28">
        <f>SUM(D96:D98)</f>
        <v>266430.00396686792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16"/>
    </row>
    <row r="104" spans="3:46" x14ac:dyDescent="0.3">
      <c r="C104" t="s">
        <v>124</v>
      </c>
      <c r="E104" t="s">
        <v>125</v>
      </c>
      <c r="G104" t="s">
        <v>126</v>
      </c>
      <c r="Y104" t="s">
        <v>121</v>
      </c>
      <c r="AA104" t="s">
        <v>125</v>
      </c>
      <c r="AC104" t="s">
        <v>126</v>
      </c>
    </row>
    <row r="105" spans="3:46" x14ac:dyDescent="0.3">
      <c r="C105" s="16" t="s">
        <v>123</v>
      </c>
      <c r="D105" s="11">
        <f>D87/D92</f>
        <v>0.27312450703757768</v>
      </c>
      <c r="E105" s="16" t="s">
        <v>123</v>
      </c>
      <c r="F105" s="11">
        <f>SUM(E87:Q87)/SUM($E$87:$Q$91)</f>
        <v>0.2653586515558925</v>
      </c>
      <c r="G105" s="16" t="s">
        <v>123</v>
      </c>
      <c r="H105" s="11">
        <f>SUM(R87:X87)/SUM($R$87:$X$91)</f>
        <v>0.31734282506432321</v>
      </c>
      <c r="Y105" s="16" t="s">
        <v>123</v>
      </c>
      <c r="Z105" s="11">
        <f>Z87/Z92</f>
        <v>0.2884146041038228</v>
      </c>
      <c r="AA105" s="16" t="s">
        <v>123</v>
      </c>
      <c r="AB105" s="11">
        <f>SUM(AA87:AM87)/SUM($AA$87:$AM$91)</f>
        <v>0.27654626383837855</v>
      </c>
      <c r="AC105" s="16" t="s">
        <v>123</v>
      </c>
      <c r="AD105" s="11">
        <f>SUM(AN87:AT87)/SUM($AN$87:$AT$91)</f>
        <v>0.31204113783945076</v>
      </c>
    </row>
    <row r="106" spans="3:46" x14ac:dyDescent="0.3">
      <c r="C106" s="16" t="s">
        <v>122</v>
      </c>
      <c r="D106" s="11">
        <f>SUM(D88:D89)/D92</f>
        <v>0.33053931552302729</v>
      </c>
      <c r="E106" s="16" t="s">
        <v>122</v>
      </c>
      <c r="F106" s="11">
        <f>SUM(E88:Q89)/SUM($E$87:$Q$91)</f>
        <v>0.34976932229765256</v>
      </c>
      <c r="G106" s="16" t="s">
        <v>122</v>
      </c>
      <c r="H106" s="11">
        <f>SUM(R88:X89)/SUM($R$87:$X$91)</f>
        <v>0.22104480365344464</v>
      </c>
      <c r="Y106" s="16" t="s">
        <v>122</v>
      </c>
      <c r="Z106" s="11">
        <f>SUM(Z88:Z89)/Z92</f>
        <v>0.29999375952511731</v>
      </c>
      <c r="AA106" s="16" t="s">
        <v>122</v>
      </c>
      <c r="AB106" s="11">
        <f>SUM(AA88:AM89)/SUM($AA$87:$AM$91)</f>
        <v>0.33878992094682281</v>
      </c>
      <c r="AC106" s="16" t="s">
        <v>122</v>
      </c>
      <c r="AD106" s="11">
        <f>SUM(AN88:AT89)/SUM($AN$87:$AT$91)</f>
        <v>0.22276149316419983</v>
      </c>
      <c r="AF106" t="s">
        <v>128</v>
      </c>
      <c r="AH106" t="s">
        <v>128</v>
      </c>
    </row>
    <row r="107" spans="3:46" x14ac:dyDescent="0.3">
      <c r="C107" s="16" t="s">
        <v>114</v>
      </c>
      <c r="D107" s="11">
        <f>D90/D92</f>
        <v>1.9866640677551742E-2</v>
      </c>
      <c r="E107" s="16" t="s">
        <v>114</v>
      </c>
      <c r="F107" s="11">
        <f>SUM(E90:Q90)/SUM($E$87:$Q$91)</f>
        <v>1.833184594669561E-2</v>
      </c>
      <c r="G107" s="16" t="s">
        <v>114</v>
      </c>
      <c r="H107" s="11">
        <f>SUM(R90:X90)/SUM($R$87:$X$91)</f>
        <v>2.8605670353654106E-2</v>
      </c>
      <c r="Y107" s="16" t="s">
        <v>114</v>
      </c>
      <c r="Z107" s="11">
        <f>Z90/Z92</f>
        <v>2.1870484301873619E-2</v>
      </c>
      <c r="AA107" s="16" t="s">
        <v>114</v>
      </c>
      <c r="AB107" s="11">
        <f>SUM(AA90:AM90)/SUM($AA$87:$AM$91)</f>
        <v>1.837559430714621E-2</v>
      </c>
      <c r="AC107" s="16" t="s">
        <v>114</v>
      </c>
      <c r="AD107" s="11">
        <f>SUM(AN90:AT90)/SUM($AN$87:$AT$91)</f>
        <v>2.8827829180428564E-2</v>
      </c>
      <c r="AF107" t="s">
        <v>125</v>
      </c>
      <c r="AH107" t="s">
        <v>126</v>
      </c>
    </row>
    <row r="108" spans="3:46" x14ac:dyDescent="0.3">
      <c r="C108" s="16" t="s">
        <v>51</v>
      </c>
      <c r="D108" s="11">
        <f>D91/D92</f>
        <v>0.3764695367618433</v>
      </c>
      <c r="E108" s="16" t="s">
        <v>51</v>
      </c>
      <c r="F108" s="11">
        <f>SUM(E91:Q91)/SUM($E$87:$Q$91)</f>
        <v>0.36654018019975926</v>
      </c>
      <c r="G108" s="16" t="s">
        <v>51</v>
      </c>
      <c r="H108" s="11">
        <f>SUM(R91:X91)/SUM($R$87:$X$91)</f>
        <v>0.43300670092857835</v>
      </c>
      <c r="Y108" s="16" t="s">
        <v>51</v>
      </c>
      <c r="Z108" s="11">
        <f>Z91/Z92</f>
        <v>0.38972115206918634</v>
      </c>
      <c r="AA108" s="16" t="s">
        <v>51</v>
      </c>
      <c r="AB108" s="11">
        <f>SUM(AA91:AM91)/SUM($AA$87:$AM$91)</f>
        <v>0.36628822090765256</v>
      </c>
      <c r="AC108" s="16" t="s">
        <v>51</v>
      </c>
      <c r="AD108" s="11">
        <f>SUM(AN91:AT91)/SUM($AN$87:$AT$91)</f>
        <v>0.43636953981592086</v>
      </c>
      <c r="AE108" s="16" t="s">
        <v>123</v>
      </c>
      <c r="AF108" s="10">
        <f>AB113/AB105</f>
        <v>0.72320629909824297</v>
      </c>
      <c r="AG108" s="16" t="s">
        <v>123</v>
      </c>
      <c r="AH108" s="10">
        <f>AD113/AD105</f>
        <v>0.73708230136738584</v>
      </c>
    </row>
    <row r="109" spans="3:46" x14ac:dyDescent="0.3">
      <c r="AE109" s="16" t="s">
        <v>122</v>
      </c>
      <c r="AF109" s="10">
        <f t="shared" ref="AF109:AH111" si="74">AB114/AB106</f>
        <v>0.82647086789795443</v>
      </c>
      <c r="AG109" s="16" t="s">
        <v>122</v>
      </c>
      <c r="AH109" s="10">
        <f t="shared" si="74"/>
        <v>0.89782123992398422</v>
      </c>
    </row>
    <row r="110" spans="3:46" x14ac:dyDescent="0.3">
      <c r="AE110" s="16" t="s">
        <v>114</v>
      </c>
      <c r="AF110" s="10">
        <f t="shared" si="74"/>
        <v>3.2652005152653043</v>
      </c>
      <c r="AG110" s="16" t="s">
        <v>114</v>
      </c>
      <c r="AH110" s="10">
        <f t="shared" si="74"/>
        <v>0.69377405682624749</v>
      </c>
    </row>
    <row r="111" spans="3:46" x14ac:dyDescent="0.3">
      <c r="AE111" s="16" t="s">
        <v>51</v>
      </c>
      <c r="AF111" s="10">
        <f t="shared" si="74"/>
        <v>1.2831425450574205</v>
      </c>
      <c r="AG111" s="16" t="s">
        <v>51</v>
      </c>
      <c r="AH111" s="10">
        <f t="shared" si="74"/>
        <v>1.2603996150419055</v>
      </c>
    </row>
    <row r="112" spans="3:46" x14ac:dyDescent="0.3">
      <c r="AA112" t="s">
        <v>125</v>
      </c>
      <c r="AB112" t="s">
        <v>127</v>
      </c>
      <c r="AC112" t="s">
        <v>126</v>
      </c>
      <c r="AD112" t="s">
        <v>127</v>
      </c>
    </row>
    <row r="113" spans="4:46" x14ac:dyDescent="0.3">
      <c r="AA113" s="16" t="s">
        <v>123</v>
      </c>
      <c r="AB113" s="11">
        <v>0.2</v>
      </c>
      <c r="AC113" s="16" t="s">
        <v>123</v>
      </c>
      <c r="AD113" s="11">
        <v>0.23</v>
      </c>
    </row>
    <row r="114" spans="4:46" x14ac:dyDescent="0.3">
      <c r="AA114" s="16" t="s">
        <v>122</v>
      </c>
      <c r="AB114" s="11">
        <v>0.28000000000000003</v>
      </c>
      <c r="AC114" s="16" t="s">
        <v>122</v>
      </c>
      <c r="AD114" s="11">
        <v>0.2</v>
      </c>
    </row>
    <row r="115" spans="4:46" x14ac:dyDescent="0.3">
      <c r="AA115" s="16" t="s">
        <v>114</v>
      </c>
      <c r="AB115" s="11">
        <v>0.06</v>
      </c>
      <c r="AC115" s="16" t="s">
        <v>114</v>
      </c>
      <c r="AD115" s="11">
        <v>0.02</v>
      </c>
    </row>
    <row r="116" spans="4:46" x14ac:dyDescent="0.3">
      <c r="AA116" s="16" t="s">
        <v>51</v>
      </c>
      <c r="AB116" s="11">
        <v>0.47</v>
      </c>
      <c r="AC116" s="16" t="s">
        <v>51</v>
      </c>
      <c r="AD116" s="11">
        <v>0.55000000000000004</v>
      </c>
    </row>
    <row r="118" spans="4:46" x14ac:dyDescent="0.3">
      <c r="D118" s="30">
        <f>Z148/D102</f>
        <v>0.67175782215830937</v>
      </c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4:46" x14ac:dyDescent="0.3"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Y119" s="16" t="s">
        <v>127</v>
      </c>
      <c r="Z119" s="1" t="s">
        <v>4</v>
      </c>
      <c r="AA119" s="1" t="s">
        <v>4</v>
      </c>
      <c r="AB119" s="1" t="s">
        <v>4</v>
      </c>
      <c r="AC119" s="1" t="s">
        <v>4</v>
      </c>
      <c r="AD119" s="1" t="s">
        <v>4</v>
      </c>
      <c r="AE119" s="1" t="s">
        <v>4</v>
      </c>
      <c r="AF119" s="1" t="s">
        <v>4</v>
      </c>
      <c r="AG119" s="1" t="s">
        <v>4</v>
      </c>
      <c r="AH119" s="1" t="s">
        <v>4</v>
      </c>
      <c r="AI119" s="1" t="s">
        <v>4</v>
      </c>
      <c r="AJ119" s="1" t="s">
        <v>4</v>
      </c>
      <c r="AK119" s="1" t="s">
        <v>4</v>
      </c>
      <c r="AL119" s="1" t="s">
        <v>4</v>
      </c>
      <c r="AM119" s="1" t="s">
        <v>4</v>
      </c>
      <c r="AN119" s="1" t="s">
        <v>4</v>
      </c>
      <c r="AO119" s="1" t="s">
        <v>4</v>
      </c>
      <c r="AP119" s="1" t="s">
        <v>4</v>
      </c>
      <c r="AQ119" s="1" t="s">
        <v>4</v>
      </c>
      <c r="AR119" s="1" t="s">
        <v>4</v>
      </c>
      <c r="AS119" s="1" t="s">
        <v>4</v>
      </c>
      <c r="AT119" s="1" t="s">
        <v>4</v>
      </c>
    </row>
    <row r="120" spans="4:46" x14ac:dyDescent="0.3"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Y120" s="16" t="s">
        <v>128</v>
      </c>
      <c r="Z120" s="1" t="s">
        <v>5</v>
      </c>
      <c r="AA120" s="1" t="s">
        <v>5</v>
      </c>
      <c r="AB120" s="1" t="s">
        <v>5</v>
      </c>
      <c r="AC120" s="1" t="s">
        <v>5</v>
      </c>
      <c r="AD120" s="1" t="s">
        <v>5</v>
      </c>
      <c r="AE120" s="1" t="s">
        <v>5</v>
      </c>
      <c r="AF120" s="1" t="s">
        <v>5</v>
      </c>
      <c r="AG120" s="1" t="s">
        <v>5</v>
      </c>
      <c r="AH120" s="1" t="s">
        <v>5</v>
      </c>
      <c r="AI120" s="1" t="s">
        <v>5</v>
      </c>
      <c r="AJ120" s="1" t="s">
        <v>5</v>
      </c>
      <c r="AK120" s="1" t="s">
        <v>5</v>
      </c>
      <c r="AL120" s="1" t="s">
        <v>5</v>
      </c>
      <c r="AM120" s="1" t="s">
        <v>5</v>
      </c>
      <c r="AN120" s="1" t="s">
        <v>5</v>
      </c>
      <c r="AO120" s="1" t="s">
        <v>5</v>
      </c>
      <c r="AP120" s="1" t="s">
        <v>5</v>
      </c>
      <c r="AQ120" s="1" t="s">
        <v>5</v>
      </c>
      <c r="AR120" s="1" t="s">
        <v>5</v>
      </c>
      <c r="AS120" s="1" t="s">
        <v>5</v>
      </c>
      <c r="AT120" s="1" t="s">
        <v>5</v>
      </c>
    </row>
    <row r="121" spans="4:46" x14ac:dyDescent="0.3"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Y121" s="16"/>
      <c r="Z121" s="1" t="s">
        <v>6</v>
      </c>
      <c r="AA121" s="1" t="s">
        <v>7</v>
      </c>
      <c r="AB121" s="1" t="s">
        <v>8</v>
      </c>
      <c r="AC121" s="1" t="s">
        <v>9</v>
      </c>
      <c r="AD121" s="1" t="s">
        <v>10</v>
      </c>
      <c r="AE121" s="1" t="s">
        <v>11</v>
      </c>
      <c r="AF121" s="1" t="s">
        <v>12</v>
      </c>
      <c r="AG121" s="1" t="s">
        <v>13</v>
      </c>
      <c r="AH121" s="1" t="s">
        <v>14</v>
      </c>
      <c r="AI121" s="1" t="s">
        <v>15</v>
      </c>
      <c r="AJ121" s="1" t="s">
        <v>16</v>
      </c>
      <c r="AK121" s="1" t="s">
        <v>17</v>
      </c>
      <c r="AL121" s="1" t="s">
        <v>18</v>
      </c>
      <c r="AM121" s="1" t="s">
        <v>19</v>
      </c>
      <c r="AN121" s="1" t="s">
        <v>20</v>
      </c>
      <c r="AO121" s="1" t="s">
        <v>21</v>
      </c>
      <c r="AP121" s="1" t="s">
        <v>22</v>
      </c>
      <c r="AQ121" s="1" t="s">
        <v>23</v>
      </c>
      <c r="AR121" s="1" t="s">
        <v>24</v>
      </c>
      <c r="AS121" s="1" t="s">
        <v>25</v>
      </c>
      <c r="AT121" s="1" t="s">
        <v>26</v>
      </c>
    </row>
    <row r="122" spans="4:46" x14ac:dyDescent="0.3"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Y122" s="16" t="s">
        <v>115</v>
      </c>
      <c r="Z122" s="12">
        <f>SUM(AA122:AT122)</f>
        <v>82092.705462268117</v>
      </c>
      <c r="AA122" s="12">
        <f t="shared" ref="AA122:AM122" si="75">AA87*$AF$108</f>
        <v>89.894384687414501</v>
      </c>
      <c r="AB122" s="12">
        <f t="shared" si="75"/>
        <v>73.29711805351063</v>
      </c>
      <c r="AC122" s="12">
        <f t="shared" si="75"/>
        <v>55.907369319068998</v>
      </c>
      <c r="AD122" s="12">
        <f t="shared" si="75"/>
        <v>51.735623921898565</v>
      </c>
      <c r="AE122" s="12">
        <f t="shared" si="75"/>
        <v>963.45006649850507</v>
      </c>
      <c r="AF122" s="12">
        <f t="shared" si="75"/>
        <v>1893.0737568071511</v>
      </c>
      <c r="AG122" s="12">
        <f t="shared" si="75"/>
        <v>6647.5511680042791</v>
      </c>
      <c r="AH122" s="12">
        <f t="shared" si="75"/>
        <v>6051.4117859350808</v>
      </c>
      <c r="AI122" s="12">
        <f t="shared" si="75"/>
        <v>9232.7196788984365</v>
      </c>
      <c r="AJ122" s="12">
        <f t="shared" si="75"/>
        <v>9474.4476604377032</v>
      </c>
      <c r="AK122" s="12">
        <f t="shared" si="75"/>
        <v>5261.7316198125145</v>
      </c>
      <c r="AL122" s="12">
        <f t="shared" si="75"/>
        <v>6134.0280050779893</v>
      </c>
      <c r="AM122" s="12">
        <f t="shared" si="75"/>
        <v>6104.5430087367076</v>
      </c>
      <c r="AN122" s="12">
        <f>AN87*$AH$108</f>
        <v>7091.5793123998756</v>
      </c>
      <c r="AO122" s="12">
        <f t="shared" ref="AO122:AT122" si="76">AO87*$AH$108</f>
        <v>6972.937514426756</v>
      </c>
      <c r="AP122" s="12">
        <f t="shared" si="76"/>
        <v>6655.6487586631156</v>
      </c>
      <c r="AQ122" s="12">
        <f t="shared" si="76"/>
        <v>5180.0413963724368</v>
      </c>
      <c r="AR122" s="12">
        <f t="shared" si="76"/>
        <v>2643.2924265524384</v>
      </c>
      <c r="AS122" s="12">
        <f t="shared" si="76"/>
        <v>1114.9987395039593</v>
      </c>
      <c r="AT122" s="12">
        <f t="shared" si="76"/>
        <v>400.41606815927975</v>
      </c>
    </row>
    <row r="123" spans="4:46" x14ac:dyDescent="0.3"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Y123" s="16" t="s">
        <v>111</v>
      </c>
      <c r="Z123" s="12">
        <f t="shared" ref="Z123:Z126" si="77">SUM(AA123:AT123)</f>
        <v>61738.581269351045</v>
      </c>
      <c r="AA123" s="12">
        <f t="shared" ref="AA123:AM123" si="78">AA88*$AF$109</f>
        <v>2790.1435196288476</v>
      </c>
      <c r="AB123" s="12">
        <f>AB88*$AF$109</f>
        <v>2274.9972610147388</v>
      </c>
      <c r="AC123" s="12">
        <f t="shared" si="78"/>
        <v>1735.2539287911284</v>
      </c>
      <c r="AD123" s="12">
        <f t="shared" si="78"/>
        <v>1605.7712205448788</v>
      </c>
      <c r="AE123" s="12">
        <f t="shared" si="78"/>
        <v>4165.3243128921349</v>
      </c>
      <c r="AF123" s="12">
        <f t="shared" si="78"/>
        <v>8184.4056267332398</v>
      </c>
      <c r="AG123" s="12">
        <f t="shared" si="78"/>
        <v>4613.6802016010206</v>
      </c>
      <c r="AH123" s="12">
        <f t="shared" si="78"/>
        <v>4199.9343883028223</v>
      </c>
      <c r="AI123" s="12">
        <f t="shared" si="78"/>
        <v>3166.4637669971517</v>
      </c>
      <c r="AJ123" s="12">
        <f t="shared" si="78"/>
        <v>3249.3670632775347</v>
      </c>
      <c r="AK123" s="12">
        <f t="shared" si="78"/>
        <v>2735.3242561273082</v>
      </c>
      <c r="AL123" s="12">
        <f t="shared" si="78"/>
        <v>3188.7896993598242</v>
      </c>
      <c r="AM123" s="12">
        <f t="shared" si="78"/>
        <v>3173.4618507518776</v>
      </c>
      <c r="AN123" s="12">
        <f>AN88*$AH$109</f>
        <v>3929.4487697323193</v>
      </c>
      <c r="AO123" s="12">
        <f t="shared" ref="AO123:AT123" si="79">AO88*$AH$109</f>
        <v>3863.7092713008292</v>
      </c>
      <c r="AP123" s="12">
        <f t="shared" si="79"/>
        <v>3687.8993626666106</v>
      </c>
      <c r="AQ123" s="12">
        <f t="shared" si="79"/>
        <v>2870.2643509249401</v>
      </c>
      <c r="AR123" s="12">
        <f t="shared" si="79"/>
        <v>1464.6500752516099</v>
      </c>
      <c r="AS123" s="12">
        <f t="shared" si="79"/>
        <v>617.82153624595446</v>
      </c>
      <c r="AT123" s="12">
        <f t="shared" si="79"/>
        <v>221.87080720628254</v>
      </c>
    </row>
    <row r="124" spans="4:46" x14ac:dyDescent="0.3"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Y124" s="16" t="s">
        <v>112</v>
      </c>
      <c r="Z124" s="12">
        <f t="shared" si="77"/>
        <v>37246.912750165618</v>
      </c>
      <c r="AA124" s="12">
        <f t="shared" ref="AA124:AM124" si="80">AA89*$AF$109</f>
        <v>390.6282170383912</v>
      </c>
      <c r="AB124" s="12">
        <f t="shared" si="80"/>
        <v>318.50624083868826</v>
      </c>
      <c r="AC124" s="12">
        <f t="shared" si="80"/>
        <v>242.94060271233283</v>
      </c>
      <c r="AD124" s="12">
        <f t="shared" si="80"/>
        <v>224.81264653240743</v>
      </c>
      <c r="AE124" s="12">
        <f t="shared" si="80"/>
        <v>3613.2498812362142</v>
      </c>
      <c r="AF124" s="12">
        <f t="shared" si="80"/>
        <v>7099.639892925833</v>
      </c>
      <c r="AG124" s="12">
        <f t="shared" si="80"/>
        <v>3259.699903738272</v>
      </c>
      <c r="AH124" s="12">
        <f t="shared" si="80"/>
        <v>2967.3763943385015</v>
      </c>
      <c r="AI124" s="12">
        <f t="shared" si="80"/>
        <v>2205.1526190831655</v>
      </c>
      <c r="AJ124" s="12">
        <f t="shared" si="80"/>
        <v>2262.8871881089417</v>
      </c>
      <c r="AK124" s="12">
        <f t="shared" si="80"/>
        <v>1557.2944100957013</v>
      </c>
      <c r="AL124" s="12">
        <f t="shared" si="80"/>
        <v>1815.4646063112612</v>
      </c>
      <c r="AM124" s="12">
        <f t="shared" si="80"/>
        <v>1806.7380456841329</v>
      </c>
      <c r="AN124" s="12">
        <f>AN89*$AH$109</f>
        <v>2237.1419367023545</v>
      </c>
      <c r="AO124" s="12">
        <f t="shared" ref="AO124:AT124" si="81">AO89*$AH$109</f>
        <v>2199.7146542876544</v>
      </c>
      <c r="AP124" s="12">
        <f t="shared" si="81"/>
        <v>2099.6212970404467</v>
      </c>
      <c r="AQ124" s="12">
        <f t="shared" si="81"/>
        <v>1634.1194720076137</v>
      </c>
      <c r="AR124" s="12">
        <f t="shared" si="81"/>
        <v>833.86507827224955</v>
      </c>
      <c r="AS124" s="12">
        <f t="shared" si="81"/>
        <v>351.74258506183634</v>
      </c>
      <c r="AT124" s="12">
        <f t="shared" si="81"/>
        <v>126.3170781496129</v>
      </c>
    </row>
    <row r="125" spans="4:46" x14ac:dyDescent="0.3"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W125">
        <f>Z92/Z127</f>
        <v>0.99338769091244228</v>
      </c>
      <c r="Y125" s="16" t="s">
        <v>113</v>
      </c>
      <c r="Z125" s="12">
        <f t="shared" si="77"/>
        <v>18223.956001342103</v>
      </c>
      <c r="AA125" s="12">
        <f t="shared" ref="AA125:AM125" si="82">AA90*$AF$110</f>
        <v>859.69780899891441</v>
      </c>
      <c r="AB125" s="12">
        <f t="shared" si="82"/>
        <v>700.97116761687926</v>
      </c>
      <c r="AC125" s="12">
        <f t="shared" si="82"/>
        <v>534.66568660128758</v>
      </c>
      <c r="AD125" s="12">
        <f t="shared" si="82"/>
        <v>494.76953079445167</v>
      </c>
      <c r="AE125" s="12">
        <f t="shared" si="82"/>
        <v>480.47695066153227</v>
      </c>
      <c r="AF125" s="12">
        <f t="shared" si="82"/>
        <v>944.0845329470767</v>
      </c>
      <c r="AG125" s="12">
        <f t="shared" si="82"/>
        <v>922.48822684720619</v>
      </c>
      <c r="AH125" s="12">
        <f t="shared" si="82"/>
        <v>839.76128761494999</v>
      </c>
      <c r="AI125" s="12">
        <f t="shared" si="82"/>
        <v>1250.4895491704576</v>
      </c>
      <c r="AJ125" s="12">
        <f t="shared" si="82"/>
        <v>1283.2294486984142</v>
      </c>
      <c r="AK125" s="12">
        <f t="shared" si="82"/>
        <v>2194.7064296978479</v>
      </c>
      <c r="AL125" s="12">
        <f t="shared" si="82"/>
        <v>2558.5475800400136</v>
      </c>
      <c r="AM125" s="12">
        <f t="shared" si="82"/>
        <v>2546.2491741680442</v>
      </c>
      <c r="AN125" s="12">
        <f>AN90*$AH$110</f>
        <v>616.65907064346743</v>
      </c>
      <c r="AO125" s="12">
        <f t="shared" ref="AO125:AT125" si="83">AO90*$AH$110</f>
        <v>606.34239255884825</v>
      </c>
      <c r="AP125" s="12">
        <f t="shared" si="83"/>
        <v>578.75206597070564</v>
      </c>
      <c r="AQ125" s="12">
        <f t="shared" si="83"/>
        <v>450.43838229325524</v>
      </c>
      <c r="AR125" s="12">
        <f t="shared" si="83"/>
        <v>229.85151535238589</v>
      </c>
      <c r="AS125" s="12">
        <f t="shared" si="83"/>
        <v>96.956412130779071</v>
      </c>
      <c r="AT125" s="12">
        <f t="shared" si="83"/>
        <v>34.81878853558954</v>
      </c>
    </row>
    <row r="126" spans="4:46" x14ac:dyDescent="0.3"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Y126" s="16" t="s">
        <v>51</v>
      </c>
      <c r="Z126" s="12">
        <f t="shared" si="77"/>
        <v>194159.42168438551</v>
      </c>
      <c r="AA126" s="12">
        <f t="shared" ref="AA126:AM126" si="84">AA91*$AF$111</f>
        <v>10830.358970236717</v>
      </c>
      <c r="AB126" s="12">
        <f t="shared" si="84"/>
        <v>8830.7417950932122</v>
      </c>
      <c r="AC126" s="12">
        <f t="shared" si="84"/>
        <v>6735.6474034788907</v>
      </c>
      <c r="AD126" s="12">
        <f t="shared" si="84"/>
        <v>6233.040924321198</v>
      </c>
      <c r="AE126" s="12">
        <f t="shared" si="84"/>
        <v>3030.9751896294847</v>
      </c>
      <c r="AF126" s="12">
        <f t="shared" si="84"/>
        <v>5955.5339591956517</v>
      </c>
      <c r="AG126" s="12">
        <f t="shared" si="84"/>
        <v>8945.7218889870419</v>
      </c>
      <c r="AH126" s="12">
        <f t="shared" si="84"/>
        <v>8143.4870532881887</v>
      </c>
      <c r="AI126" s="12">
        <f t="shared" si="84"/>
        <v>9946.1962616704059</v>
      </c>
      <c r="AJ126" s="12">
        <f t="shared" si="84"/>
        <v>10206.604248693126</v>
      </c>
      <c r="AK126" s="12">
        <f t="shared" si="84"/>
        <v>13055.213315090172</v>
      </c>
      <c r="AL126" s="12">
        <f t="shared" si="84"/>
        <v>15219.522749030597</v>
      </c>
      <c r="AM126" s="12">
        <f t="shared" si="84"/>
        <v>15146.365669832436</v>
      </c>
      <c r="AN126" s="12">
        <f>AN91*$AH$111</f>
        <v>16958.124442695356</v>
      </c>
      <c r="AO126" s="12">
        <f t="shared" ref="AO126:AT126" si="85">AO91*$AH$111</f>
        <v>16674.415795368328</v>
      </c>
      <c r="AP126" s="12">
        <f t="shared" si="85"/>
        <v>15915.68181419441</v>
      </c>
      <c r="AQ126" s="12">
        <f t="shared" si="85"/>
        <v>12387.055513064524</v>
      </c>
      <c r="AR126" s="12">
        <f t="shared" si="85"/>
        <v>6320.916672190614</v>
      </c>
      <c r="AS126" s="12">
        <f t="shared" si="85"/>
        <v>2666.3013335964251</v>
      </c>
      <c r="AT126" s="12">
        <f t="shared" si="85"/>
        <v>957.51668472871256</v>
      </c>
    </row>
    <row r="127" spans="4:46" x14ac:dyDescent="0.3"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Y127" s="16" t="s">
        <v>120</v>
      </c>
      <c r="Z127" s="12">
        <f>SUM(Z122:Z126)</f>
        <v>393461.57716751238</v>
      </c>
      <c r="AA127" s="12">
        <f t="shared" ref="AA127" si="86">SUM(AA122:AA126)</f>
        <v>14960.722900590285</v>
      </c>
      <c r="AB127" s="12">
        <f t="shared" ref="AB127" si="87">SUM(AB122:AB126)</f>
        <v>12198.51358261703</v>
      </c>
      <c r="AC127" s="12">
        <f t="shared" ref="AC127" si="88">SUM(AC122:AC126)</f>
        <v>9304.4149909027074</v>
      </c>
      <c r="AD127" s="12">
        <f t="shared" ref="AD127" si="89">SUM(AD122:AD126)</f>
        <v>8610.1299461148337</v>
      </c>
      <c r="AE127" s="12">
        <f t="shared" ref="AE127" si="90">SUM(AE122:AE126)</f>
        <v>12253.476400917873</v>
      </c>
      <c r="AF127" s="12">
        <f t="shared" ref="AF127" si="91">SUM(AF122:AF126)</f>
        <v>24076.737768608949</v>
      </c>
      <c r="AG127" s="12">
        <f t="shared" ref="AG127" si="92">SUM(AG122:AG126)</f>
        <v>24389.141389177821</v>
      </c>
      <c r="AH127" s="12">
        <f t="shared" ref="AH127" si="93">SUM(AH122:AH126)</f>
        <v>22201.970909479547</v>
      </c>
      <c r="AI127" s="12">
        <f t="shared" ref="AI127" si="94">SUM(AI122:AI126)</f>
        <v>25801.021875819617</v>
      </c>
      <c r="AJ127" s="12">
        <f t="shared" ref="AJ127" si="95">SUM(AJ122:AJ126)</f>
        <v>26476.535609215716</v>
      </c>
      <c r="AK127" s="12">
        <f t="shared" ref="AK127" si="96">SUM(AK122:AK126)</f>
        <v>24804.270030823543</v>
      </c>
      <c r="AL127" s="12">
        <f t="shared" ref="AL127" si="97">SUM(AL122:AL126)</f>
        <v>28916.352639819685</v>
      </c>
      <c r="AM127" s="12">
        <f t="shared" ref="AM127" si="98">SUM(AM122:AM126)</f>
        <v>28777.357749173199</v>
      </c>
      <c r="AN127" s="12">
        <f t="shared" ref="AN127" si="99">SUM(AN122:AN126)</f>
        <v>30832.953532173371</v>
      </c>
      <c r="AO127" s="12">
        <f t="shared" ref="AO127" si="100">SUM(AO122:AO126)</f>
        <v>30317.119627942418</v>
      </c>
      <c r="AP127" s="12">
        <f t="shared" ref="AP127" si="101">SUM(AP122:AP126)</f>
        <v>28937.603298535287</v>
      </c>
      <c r="AQ127" s="12">
        <f t="shared" ref="AQ127" si="102">SUM(AQ122:AQ126)</f>
        <v>22521.919114662771</v>
      </c>
      <c r="AR127" s="12">
        <f t="shared" ref="AR127" si="103">SUM(AR122:AR126)</f>
        <v>11492.575767619299</v>
      </c>
      <c r="AS127" s="12">
        <f t="shared" ref="AS127" si="104">SUM(AS122:AS126)</f>
        <v>4847.820606538955</v>
      </c>
      <c r="AT127" s="12">
        <f t="shared" ref="AT127" si="105">SUM(AT122:AT126)</f>
        <v>1740.9394267794773</v>
      </c>
    </row>
    <row r="128" spans="4:46" x14ac:dyDescent="0.3"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4:46" x14ac:dyDescent="0.3"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4:46" x14ac:dyDescent="0.3"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Y130" s="16" t="s">
        <v>127</v>
      </c>
      <c r="Z130" s="1" t="s">
        <v>4</v>
      </c>
      <c r="AA130" s="1" t="s">
        <v>4</v>
      </c>
      <c r="AB130" s="1" t="s">
        <v>4</v>
      </c>
      <c r="AC130" s="1" t="s">
        <v>4</v>
      </c>
      <c r="AD130" s="1" t="s">
        <v>4</v>
      </c>
      <c r="AE130" s="1" t="s">
        <v>4</v>
      </c>
      <c r="AF130" s="1" t="s">
        <v>4</v>
      </c>
      <c r="AG130" s="1" t="s">
        <v>4</v>
      </c>
      <c r="AH130" s="1" t="s">
        <v>4</v>
      </c>
      <c r="AI130" s="1" t="s">
        <v>4</v>
      </c>
      <c r="AJ130" s="1" t="s">
        <v>4</v>
      </c>
      <c r="AK130" s="1" t="s">
        <v>4</v>
      </c>
      <c r="AL130" s="1" t="s">
        <v>4</v>
      </c>
      <c r="AM130" s="1" t="s">
        <v>4</v>
      </c>
      <c r="AN130" s="1" t="s">
        <v>4</v>
      </c>
      <c r="AO130" s="1" t="s">
        <v>4</v>
      </c>
      <c r="AP130" s="1" t="s">
        <v>4</v>
      </c>
      <c r="AQ130" s="1" t="s">
        <v>4</v>
      </c>
      <c r="AR130" s="1" t="s">
        <v>4</v>
      </c>
      <c r="AS130" s="1" t="s">
        <v>4</v>
      </c>
      <c r="AT130" s="1" t="s">
        <v>4</v>
      </c>
    </row>
    <row r="131" spans="4:46" x14ac:dyDescent="0.3"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Y131" s="16" t="s">
        <v>128</v>
      </c>
      <c r="Z131" s="1" t="s">
        <v>5</v>
      </c>
      <c r="AA131" s="1" t="s">
        <v>5</v>
      </c>
      <c r="AB131" s="1" t="s">
        <v>5</v>
      </c>
      <c r="AC131" s="1" t="s">
        <v>5</v>
      </c>
      <c r="AD131" s="1" t="s">
        <v>5</v>
      </c>
      <c r="AE131" s="1" t="s">
        <v>5</v>
      </c>
      <c r="AF131" s="1" t="s">
        <v>5</v>
      </c>
      <c r="AG131" s="1" t="s">
        <v>5</v>
      </c>
      <c r="AH131" s="1" t="s">
        <v>5</v>
      </c>
      <c r="AI131" s="1" t="s">
        <v>5</v>
      </c>
      <c r="AJ131" s="1" t="s">
        <v>5</v>
      </c>
      <c r="AK131" s="1" t="s">
        <v>5</v>
      </c>
      <c r="AL131" s="1" t="s">
        <v>5</v>
      </c>
      <c r="AM131" s="1" t="s">
        <v>5</v>
      </c>
      <c r="AN131" s="1" t="s">
        <v>5</v>
      </c>
      <c r="AO131" s="1" t="s">
        <v>5</v>
      </c>
      <c r="AP131" s="1" t="s">
        <v>5</v>
      </c>
      <c r="AQ131" s="1" t="s">
        <v>5</v>
      </c>
      <c r="AR131" s="1" t="s">
        <v>5</v>
      </c>
      <c r="AS131" s="1" t="s">
        <v>5</v>
      </c>
      <c r="AT131" s="1" t="s">
        <v>5</v>
      </c>
    </row>
    <row r="132" spans="4:46" x14ac:dyDescent="0.3"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Y132" s="16" t="s">
        <v>129</v>
      </c>
      <c r="Z132" s="1" t="s">
        <v>6</v>
      </c>
      <c r="AA132" s="1" t="s">
        <v>7</v>
      </c>
      <c r="AB132" s="1" t="s">
        <v>8</v>
      </c>
      <c r="AC132" s="1" t="s">
        <v>9</v>
      </c>
      <c r="AD132" s="1" t="s">
        <v>10</v>
      </c>
      <c r="AE132" s="1" t="s">
        <v>11</v>
      </c>
      <c r="AF132" s="1" t="s">
        <v>12</v>
      </c>
      <c r="AG132" s="1" t="s">
        <v>13</v>
      </c>
      <c r="AH132" s="1" t="s">
        <v>14</v>
      </c>
      <c r="AI132" s="1" t="s">
        <v>15</v>
      </c>
      <c r="AJ132" s="1" t="s">
        <v>16</v>
      </c>
      <c r="AK132" s="1" t="s">
        <v>17</v>
      </c>
      <c r="AL132" s="1" t="s">
        <v>18</v>
      </c>
      <c r="AM132" s="1" t="s">
        <v>19</v>
      </c>
      <c r="AN132" s="1" t="s">
        <v>20</v>
      </c>
      <c r="AO132" s="1" t="s">
        <v>21</v>
      </c>
      <c r="AP132" s="1" t="s">
        <v>22</v>
      </c>
      <c r="AQ132" s="1" t="s">
        <v>23</v>
      </c>
      <c r="AR132" s="1" t="s">
        <v>24</v>
      </c>
      <c r="AS132" s="1" t="s">
        <v>25</v>
      </c>
      <c r="AT132" s="1" t="s">
        <v>26</v>
      </c>
    </row>
    <row r="133" spans="4:46" x14ac:dyDescent="0.3"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Y133" s="16" t="s">
        <v>115</v>
      </c>
      <c r="Z133" s="12">
        <f>Z122*$Z$92/$Z$127</f>
        <v>81549.883119917751</v>
      </c>
      <c r="AA133" s="12">
        <f t="shared" ref="AA133:AT133" si="106">AA122*$Z$92/$Z$127</f>
        <v>89.299975230625506</v>
      </c>
      <c r="AB133" s="12">
        <f t="shared" si="106"/>
        <v>72.812454853713618</v>
      </c>
      <c r="AC133" s="12">
        <f t="shared" si="106"/>
        <v>55.537692512859074</v>
      </c>
      <c r="AD133" s="12">
        <f t="shared" si="106"/>
        <v>51.393531985689329</v>
      </c>
      <c r="AE133" s="12">
        <f t="shared" si="106"/>
        <v>957.07943686838883</v>
      </c>
      <c r="AF133" s="12">
        <f t="shared" si="106"/>
        <v>1880.5561680015981</v>
      </c>
      <c r="AG133" s="12">
        <f t="shared" si="106"/>
        <v>6603.5955050060793</v>
      </c>
      <c r="AH133" s="12">
        <f t="shared" si="106"/>
        <v>6011.3979807903888</v>
      </c>
      <c r="AI133" s="12">
        <f t="shared" si="106"/>
        <v>9171.6700826627839</v>
      </c>
      <c r="AJ133" s="12">
        <f t="shared" si="106"/>
        <v>9411.7996840730011</v>
      </c>
      <c r="AK133" s="12">
        <f t="shared" si="106"/>
        <v>5226.9394240065385</v>
      </c>
      <c r="AL133" s="12">
        <f t="shared" si="106"/>
        <v>6093.4679159566786</v>
      </c>
      <c r="AM133" s="12">
        <f t="shared" si="106"/>
        <v>6064.1778835246505</v>
      </c>
      <c r="AN133" s="12">
        <f t="shared" si="106"/>
        <v>7044.6875980673576</v>
      </c>
      <c r="AO133" s="12">
        <f t="shared" si="106"/>
        <v>6926.8302963331398</v>
      </c>
      <c r="AP133" s="12">
        <f t="shared" si="106"/>
        <v>6611.6395518926156</v>
      </c>
      <c r="AQ133" s="12">
        <f t="shared" si="106"/>
        <v>5145.7893615732783</v>
      </c>
      <c r="AR133" s="12">
        <f t="shared" si="106"/>
        <v>2625.814160019273</v>
      </c>
      <c r="AS133" s="12">
        <f t="shared" si="106"/>
        <v>1107.6260232061218</v>
      </c>
      <c r="AT133" s="12">
        <f t="shared" si="106"/>
        <v>397.76839335298598</v>
      </c>
    </row>
    <row r="134" spans="4:46" x14ac:dyDescent="0.3"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Y134" s="16" t="s">
        <v>111</v>
      </c>
      <c r="Z134" s="12">
        <f t="shared" ref="Z134:AT134" si="107">Z123*$Z$92/$Z$127</f>
        <v>61330.346687370795</v>
      </c>
      <c r="AA134" s="12">
        <f t="shared" si="107"/>
        <v>2771.6942282784153</v>
      </c>
      <c r="AB134" s="12">
        <f t="shared" si="107"/>
        <v>2259.9542759515621</v>
      </c>
      <c r="AC134" s="12">
        <f t="shared" si="107"/>
        <v>1723.7798934685625</v>
      </c>
      <c r="AD134" s="12">
        <f t="shared" si="107"/>
        <v>1595.1533649107312</v>
      </c>
      <c r="AE134" s="12">
        <f t="shared" si="107"/>
        <v>4137.7819010853736</v>
      </c>
      <c r="AF134" s="12">
        <f t="shared" si="107"/>
        <v>8130.2878070313327</v>
      </c>
      <c r="AG134" s="12">
        <f t="shared" si="107"/>
        <v>4583.1731220768888</v>
      </c>
      <c r="AH134" s="12">
        <f t="shared" si="107"/>
        <v>4172.1631239799017</v>
      </c>
      <c r="AI134" s="12">
        <f t="shared" si="107"/>
        <v>3145.5261298552141</v>
      </c>
      <c r="AJ134" s="12">
        <f t="shared" si="107"/>
        <v>3227.8812439162143</v>
      </c>
      <c r="AK134" s="12">
        <f t="shared" si="107"/>
        <v>2717.2374466911006</v>
      </c>
      <c r="AL134" s="12">
        <f t="shared" si="107"/>
        <v>3167.7044362524371</v>
      </c>
      <c r="AM134" s="12">
        <f t="shared" si="107"/>
        <v>3152.4779401171331</v>
      </c>
      <c r="AN134" s="12">
        <f t="shared" si="107"/>
        <v>3903.4660399231261</v>
      </c>
      <c r="AO134" s="12">
        <f t="shared" si="107"/>
        <v>3838.1612313745259</v>
      </c>
      <c r="AP134" s="12">
        <f t="shared" si="107"/>
        <v>3663.513832196852</v>
      </c>
      <c r="AQ134" s="12">
        <f t="shared" si="107"/>
        <v>2851.2852758736262</v>
      </c>
      <c r="AR134" s="12">
        <f t="shared" si="107"/>
        <v>1454.9653562489316</v>
      </c>
      <c r="AS134" s="12">
        <f t="shared" si="107"/>
        <v>613.73630928734644</v>
      </c>
      <c r="AT134" s="12">
        <f t="shared" si="107"/>
        <v>220.40372885152868</v>
      </c>
    </row>
    <row r="135" spans="4:46" x14ac:dyDescent="0.3">
      <c r="Y135" s="16" t="s">
        <v>112</v>
      </c>
      <c r="Z135" s="12">
        <f t="shared" ref="Z135:AT135" si="108">Z124*$Z$92/$Z$127</f>
        <v>37000.624650504229</v>
      </c>
      <c r="AA135" s="12">
        <f t="shared" si="108"/>
        <v>388.04526252901178</v>
      </c>
      <c r="AB135" s="12">
        <f>AB124*$Z$92/$Z$127</f>
        <v>316.40017912794673</v>
      </c>
      <c r="AC135" s="12">
        <f t="shared" si="108"/>
        <v>241.33420435728129</v>
      </c>
      <c r="AD135" s="12">
        <f t="shared" si="108"/>
        <v>223.32611582674329</v>
      </c>
      <c r="AE135" s="12">
        <f t="shared" si="108"/>
        <v>3589.3579562108989</v>
      </c>
      <c r="AF135" s="12">
        <f t="shared" si="108"/>
        <v>7052.6948795434519</v>
      </c>
      <c r="AG135" s="12">
        <f t="shared" si="108"/>
        <v>3238.1457604420725</v>
      </c>
      <c r="AH135" s="12">
        <f t="shared" si="108"/>
        <v>2947.7551844400127</v>
      </c>
      <c r="AI135" s="12">
        <f t="shared" si="108"/>
        <v>2190.57146838055</v>
      </c>
      <c r="AJ135" s="12">
        <f t="shared" si="108"/>
        <v>2247.9242785908909</v>
      </c>
      <c r="AK135" s="12">
        <f t="shared" si="108"/>
        <v>1546.9970981158228</v>
      </c>
      <c r="AL135" s="12">
        <f t="shared" si="108"/>
        <v>1803.4601931968098</v>
      </c>
      <c r="AM135" s="12">
        <f t="shared" si="108"/>
        <v>1794.7913352858195</v>
      </c>
      <c r="AN135" s="12">
        <f t="shared" si="108"/>
        <v>2222.349262744141</v>
      </c>
      <c r="AO135" s="12">
        <f t="shared" si="108"/>
        <v>2185.1694610890745</v>
      </c>
      <c r="AP135" s="12">
        <f t="shared" si="108"/>
        <v>2085.7379520575964</v>
      </c>
      <c r="AQ135" s="12">
        <f t="shared" si="108"/>
        <v>1623.3141689727029</v>
      </c>
      <c r="AR135" s="12">
        <f t="shared" si="108"/>
        <v>828.3513046373929</v>
      </c>
      <c r="AS135" s="12">
        <f t="shared" si="108"/>
        <v>349.4167543701509</v>
      </c>
      <c r="AT135" s="12">
        <f t="shared" si="108"/>
        <v>125.48183058585047</v>
      </c>
    </row>
    <row r="136" spans="4:46" x14ac:dyDescent="0.3">
      <c r="Y136" s="16" t="s">
        <v>113</v>
      </c>
      <c r="Z136" s="12">
        <f t="shared" ref="Z136:AT136" si="109">Z125*$Z$92/$Z$127</f>
        <v>18103.453571463178</v>
      </c>
      <c r="AA136" s="12">
        <f t="shared" si="109"/>
        <v>854.01322136391741</v>
      </c>
      <c r="AB136" s="12">
        <f t="shared" si="109"/>
        <v>696.33612959513016</v>
      </c>
      <c r="AC136" s="12">
        <f t="shared" si="109"/>
        <v>531.13031182296857</v>
      </c>
      <c r="AD136" s="12">
        <f t="shared" si="109"/>
        <v>491.49796172973282</v>
      </c>
      <c r="AE136" s="12">
        <f t="shared" si="109"/>
        <v>477.299888554311</v>
      </c>
      <c r="AF136" s="12">
        <f t="shared" si="109"/>
        <v>937.84195421044808</v>
      </c>
      <c r="AG136" s="12">
        <f t="shared" si="109"/>
        <v>916.38844956165929</v>
      </c>
      <c r="AH136" s="12">
        <f t="shared" si="109"/>
        <v>834.20852642147452</v>
      </c>
      <c r="AI136" s="12">
        <f t="shared" si="109"/>
        <v>1242.2209257605818</v>
      </c>
      <c r="AJ136" s="12">
        <f t="shared" si="109"/>
        <v>1274.7443389533639</v>
      </c>
      <c r="AK136" s="12">
        <f t="shared" si="109"/>
        <v>2180.1943524282351</v>
      </c>
      <c r="AL136" s="12">
        <f t="shared" si="109"/>
        <v>2541.6296726255664</v>
      </c>
      <c r="AM136" s="12">
        <f t="shared" si="109"/>
        <v>2529.4125876145067</v>
      </c>
      <c r="AN136" s="12">
        <f t="shared" si="109"/>
        <v>612.58153026672676</v>
      </c>
      <c r="AO136" s="12">
        <f t="shared" si="109"/>
        <v>602.33306924635986</v>
      </c>
      <c r="AP136" s="12">
        <f t="shared" si="109"/>
        <v>574.92517842544476</v>
      </c>
      <c r="AQ136" s="12">
        <f t="shared" si="109"/>
        <v>447.45994448463273</v>
      </c>
      <c r="AR136" s="12">
        <f t="shared" si="109"/>
        <v>228.3316660886324</v>
      </c>
      <c r="AS136" s="12">
        <f t="shared" si="109"/>
        <v>96.315306365749734</v>
      </c>
      <c r="AT136" s="12">
        <f t="shared" si="109"/>
        <v>34.588555943737916</v>
      </c>
    </row>
    <row r="137" spans="4:46" x14ac:dyDescent="0.3">
      <c r="Y137" s="16" t="s">
        <v>51</v>
      </c>
      <c r="Z137" s="12">
        <f t="shared" ref="Z137:AT137" si="110">Z126*$Z$92/$Z$127</f>
        <v>192875.5795759469</v>
      </c>
      <c r="AA137" s="12">
        <f t="shared" si="110"/>
        <v>10758.745289196309</v>
      </c>
      <c r="AB137" s="12">
        <f t="shared" si="110"/>
        <v>8772.3502008716405</v>
      </c>
      <c r="AC137" s="12">
        <f t="shared" si="110"/>
        <v>6691.1092209422832</v>
      </c>
      <c r="AD137" s="12">
        <f t="shared" si="110"/>
        <v>6191.8261311741899</v>
      </c>
      <c r="AE137" s="12">
        <f t="shared" si="110"/>
        <v>3010.9334448389354</v>
      </c>
      <c r="AF137" s="12">
        <f t="shared" si="110"/>
        <v>5916.1541278760042</v>
      </c>
      <c r="AG137" s="12">
        <f t="shared" si="110"/>
        <v>8886.5700108457295</v>
      </c>
      <c r="AH137" s="12">
        <f t="shared" si="110"/>
        <v>8089.6397998413231</v>
      </c>
      <c r="AI137" s="12">
        <f t="shared" si="110"/>
        <v>9880.4289377427303</v>
      </c>
      <c r="AJ137" s="12">
        <f t="shared" si="110"/>
        <v>10139.115026666386</v>
      </c>
      <c r="AK137" s="12">
        <f t="shared" si="110"/>
        <v>12968.888209446797</v>
      </c>
      <c r="AL137" s="12">
        <f t="shared" si="110"/>
        <v>15118.886560448891</v>
      </c>
      <c r="AM137" s="12">
        <f t="shared" si="110"/>
        <v>15046.213218470331</v>
      </c>
      <c r="AN137" s="12">
        <f t="shared" si="110"/>
        <v>16845.992082334986</v>
      </c>
      <c r="AO137" s="12">
        <f t="shared" si="110"/>
        <v>16564.159404274898</v>
      </c>
      <c r="AP137" s="12">
        <f t="shared" si="110"/>
        <v>15810.442406699736</v>
      </c>
      <c r="AQ137" s="12">
        <f t="shared" si="110"/>
        <v>12305.148473327405</v>
      </c>
      <c r="AR137" s="12">
        <f t="shared" si="110"/>
        <v>6279.1208174373924</v>
      </c>
      <c r="AS137" s="12">
        <f t="shared" si="110"/>
        <v>2648.6709250581184</v>
      </c>
      <c r="AT137" s="12">
        <f t="shared" si="110"/>
        <v>951.18528845279286</v>
      </c>
    </row>
    <row r="138" spans="4:46" x14ac:dyDescent="0.3">
      <c r="Y138" s="16" t="s">
        <v>120</v>
      </c>
      <c r="Z138" s="12">
        <f t="shared" ref="Z138:AT138" si="111">Z127*$Z$92/$Z$127</f>
        <v>390859.88760520285</v>
      </c>
      <c r="AA138" s="12">
        <f t="shared" si="111"/>
        <v>14861.797976598278</v>
      </c>
      <c r="AB138" s="12">
        <f t="shared" si="111"/>
        <v>12117.853240399996</v>
      </c>
      <c r="AC138" s="12">
        <f t="shared" si="111"/>
        <v>9242.8913231039533</v>
      </c>
      <c r="AD138" s="12">
        <f t="shared" si="111"/>
        <v>8553.1971056270868</v>
      </c>
      <c r="AE138" s="12">
        <f t="shared" si="111"/>
        <v>12172.452627557908</v>
      </c>
      <c r="AF138" s="12">
        <f t="shared" si="111"/>
        <v>23917.534936662836</v>
      </c>
      <c r="AG138" s="12">
        <f t="shared" si="111"/>
        <v>24227.872847932431</v>
      </c>
      <c r="AH138" s="12">
        <f t="shared" si="111"/>
        <v>22055.164615473106</v>
      </c>
      <c r="AI138" s="12">
        <f t="shared" si="111"/>
        <v>25630.417544401858</v>
      </c>
      <c r="AJ138" s="12">
        <f t="shared" si="111"/>
        <v>26301.464572199853</v>
      </c>
      <c r="AK138" s="12">
        <f t="shared" si="111"/>
        <v>24640.256530688494</v>
      </c>
      <c r="AL138" s="12">
        <f t="shared" si="111"/>
        <v>28725.148778480383</v>
      </c>
      <c r="AM138" s="12">
        <f t="shared" si="111"/>
        <v>28587.072965012441</v>
      </c>
      <c r="AN138" s="12">
        <f t="shared" si="111"/>
        <v>30629.076513336335</v>
      </c>
      <c r="AO138" s="12">
        <f t="shared" si="111"/>
        <v>30116.653462318001</v>
      </c>
      <c r="AP138" s="12">
        <f t="shared" si="111"/>
        <v>28746.258921272241</v>
      </c>
      <c r="AQ138" s="12">
        <f t="shared" si="111"/>
        <v>22372.997224231647</v>
      </c>
      <c r="AR138" s="12">
        <f t="shared" si="111"/>
        <v>11416.583304431624</v>
      </c>
      <c r="AS138" s="12">
        <f t="shared" si="111"/>
        <v>4815.7653182874883</v>
      </c>
      <c r="AT138" s="12">
        <f t="shared" si="111"/>
        <v>1729.4277971868958</v>
      </c>
    </row>
    <row r="140" spans="4:46" x14ac:dyDescent="0.3">
      <c r="Y140" t="s">
        <v>116</v>
      </c>
      <c r="Z140" s="28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</row>
    <row r="141" spans="4:46" x14ac:dyDescent="0.3">
      <c r="Y141" t="s">
        <v>117</v>
      </c>
    </row>
    <row r="142" spans="4:46" x14ac:dyDescent="0.3">
      <c r="Y142" s="16" t="s">
        <v>115</v>
      </c>
      <c r="Z142" s="12">
        <f>Z133</f>
        <v>81549.883119917751</v>
      </c>
      <c r="AA142" s="12">
        <f t="shared" ref="AA142:AT142" si="112">AA133</f>
        <v>89.299975230625506</v>
      </c>
      <c r="AB142" s="12">
        <f t="shared" si="112"/>
        <v>72.812454853713618</v>
      </c>
      <c r="AC142" s="12">
        <f t="shared" si="112"/>
        <v>55.537692512859074</v>
      </c>
      <c r="AD142" s="12">
        <f t="shared" si="112"/>
        <v>51.393531985689329</v>
      </c>
      <c r="AE142" s="12">
        <f t="shared" si="112"/>
        <v>957.07943686838883</v>
      </c>
      <c r="AF142" s="12">
        <f t="shared" si="112"/>
        <v>1880.5561680015981</v>
      </c>
      <c r="AG142" s="12">
        <f t="shared" si="112"/>
        <v>6603.5955050060793</v>
      </c>
      <c r="AH142" s="12">
        <f t="shared" si="112"/>
        <v>6011.3979807903888</v>
      </c>
      <c r="AI142" s="12">
        <f t="shared" si="112"/>
        <v>9171.6700826627839</v>
      </c>
      <c r="AJ142" s="12">
        <f t="shared" si="112"/>
        <v>9411.7996840730011</v>
      </c>
      <c r="AK142" s="12">
        <f t="shared" si="112"/>
        <v>5226.9394240065385</v>
      </c>
      <c r="AL142" s="12">
        <f t="shared" si="112"/>
        <v>6093.4679159566786</v>
      </c>
      <c r="AM142" s="12">
        <f t="shared" si="112"/>
        <v>6064.1778835246505</v>
      </c>
      <c r="AN142" s="12">
        <f t="shared" si="112"/>
        <v>7044.6875980673576</v>
      </c>
      <c r="AO142" s="12">
        <f t="shared" si="112"/>
        <v>6926.8302963331398</v>
      </c>
      <c r="AP142" s="12">
        <f t="shared" si="112"/>
        <v>6611.6395518926156</v>
      </c>
      <c r="AQ142" s="12">
        <f t="shared" si="112"/>
        <v>5145.7893615732783</v>
      </c>
      <c r="AR142" s="12">
        <f t="shared" si="112"/>
        <v>2625.814160019273</v>
      </c>
      <c r="AS142" s="12">
        <f t="shared" si="112"/>
        <v>1107.6260232061218</v>
      </c>
      <c r="AT142" s="12">
        <f t="shared" si="112"/>
        <v>397.76839335298598</v>
      </c>
    </row>
    <row r="143" spans="4:46" x14ac:dyDescent="0.3">
      <c r="Y143" s="16" t="s">
        <v>111</v>
      </c>
      <c r="Z143" s="12">
        <f>1.5*Z134</f>
        <v>91995.520031056192</v>
      </c>
      <c r="AA143" s="12">
        <f t="shared" ref="AA143:AT143" si="113">1.5*AA134</f>
        <v>4157.5413424176231</v>
      </c>
      <c r="AB143" s="12">
        <f t="shared" si="113"/>
        <v>3389.9314139273429</v>
      </c>
      <c r="AC143" s="12">
        <f t="shared" si="113"/>
        <v>2585.6698402028437</v>
      </c>
      <c r="AD143" s="12">
        <f t="shared" si="113"/>
        <v>2392.7300473660966</v>
      </c>
      <c r="AE143" s="12">
        <f t="shared" si="113"/>
        <v>6206.67285162806</v>
      </c>
      <c r="AF143" s="12">
        <f t="shared" si="113"/>
        <v>12195.431710547</v>
      </c>
      <c r="AG143" s="12">
        <f t="shared" si="113"/>
        <v>6874.7596831153332</v>
      </c>
      <c r="AH143" s="12">
        <f t="shared" si="113"/>
        <v>6258.2446859698521</v>
      </c>
      <c r="AI143" s="12">
        <f t="shared" si="113"/>
        <v>4718.2891947828211</v>
      </c>
      <c r="AJ143" s="12">
        <f t="shared" si="113"/>
        <v>4841.8218658743217</v>
      </c>
      <c r="AK143" s="12">
        <f t="shared" si="113"/>
        <v>4075.8561700366508</v>
      </c>
      <c r="AL143" s="12">
        <f t="shared" si="113"/>
        <v>4751.5566543786554</v>
      </c>
      <c r="AM143" s="12">
        <f t="shared" si="113"/>
        <v>4728.7169101756999</v>
      </c>
      <c r="AN143" s="12">
        <f t="shared" si="113"/>
        <v>5855.1990598846896</v>
      </c>
      <c r="AO143" s="12">
        <f t="shared" si="113"/>
        <v>5757.2418470617886</v>
      </c>
      <c r="AP143" s="12">
        <f t="shared" si="113"/>
        <v>5495.2707482952783</v>
      </c>
      <c r="AQ143" s="12">
        <f t="shared" si="113"/>
        <v>4276.9279138104393</v>
      </c>
      <c r="AR143" s="12">
        <f t="shared" si="113"/>
        <v>2182.4480343733976</v>
      </c>
      <c r="AS143" s="12">
        <f t="shared" si="113"/>
        <v>920.60446393101961</v>
      </c>
      <c r="AT143" s="12">
        <f t="shared" si="113"/>
        <v>330.605593277293</v>
      </c>
    </row>
    <row r="144" spans="4:46" x14ac:dyDescent="0.3">
      <c r="Y144" s="16" t="s">
        <v>113</v>
      </c>
      <c r="Z144" s="12">
        <f>0.3*Z136</f>
        <v>5431.0360714389535</v>
      </c>
      <c r="AA144" s="12">
        <f t="shared" ref="AA144:AT144" si="114">0.3*AA136</f>
        <v>256.20396640917522</v>
      </c>
      <c r="AB144" s="12">
        <f t="shared" si="114"/>
        <v>208.90083887853905</v>
      </c>
      <c r="AC144" s="12">
        <f t="shared" si="114"/>
        <v>159.33909354689055</v>
      </c>
      <c r="AD144" s="12">
        <f t="shared" si="114"/>
        <v>147.44938851891985</v>
      </c>
      <c r="AE144" s="12">
        <f t="shared" si="114"/>
        <v>143.18996656629329</v>
      </c>
      <c r="AF144" s="12">
        <f t="shared" si="114"/>
        <v>281.35258626313441</v>
      </c>
      <c r="AG144" s="12">
        <f t="shared" si="114"/>
        <v>274.91653486849776</v>
      </c>
      <c r="AH144" s="12">
        <f t="shared" si="114"/>
        <v>250.26255792644235</v>
      </c>
      <c r="AI144" s="12">
        <f t="shared" si="114"/>
        <v>372.66627772817452</v>
      </c>
      <c r="AJ144" s="12">
        <f t="shared" si="114"/>
        <v>382.42330168600915</v>
      </c>
      <c r="AK144" s="12">
        <f t="shared" si="114"/>
        <v>654.05830572847049</v>
      </c>
      <c r="AL144" s="12">
        <f t="shared" si="114"/>
        <v>762.48890178766987</v>
      </c>
      <c r="AM144" s="12">
        <f t="shared" si="114"/>
        <v>758.82377628435199</v>
      </c>
      <c r="AN144" s="12">
        <f t="shared" si="114"/>
        <v>183.77445908001803</v>
      </c>
      <c r="AO144" s="12">
        <f t="shared" si="114"/>
        <v>180.69992077390796</v>
      </c>
      <c r="AP144" s="12">
        <f t="shared" si="114"/>
        <v>172.47755352763343</v>
      </c>
      <c r="AQ144" s="12">
        <f t="shared" si="114"/>
        <v>134.23798334538981</v>
      </c>
      <c r="AR144" s="12">
        <f t="shared" si="114"/>
        <v>68.499499826589712</v>
      </c>
      <c r="AS144" s="12">
        <f t="shared" si="114"/>
        <v>28.89459190972492</v>
      </c>
      <c r="AT144" s="12">
        <f t="shared" si="114"/>
        <v>10.376566783121374</v>
      </c>
    </row>
    <row r="148" spans="26:46" x14ac:dyDescent="0.3">
      <c r="Z148" s="28">
        <f>SUM(Z142:Z144)</f>
        <v>178976.43922241291</v>
      </c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</row>
  </sheetData>
  <mergeCells count="15">
    <mergeCell ref="Z2:AT2"/>
    <mergeCell ref="Z140:AT140"/>
    <mergeCell ref="Z148:AT148"/>
    <mergeCell ref="D118:R134"/>
    <mergeCell ref="B11:B13"/>
    <mergeCell ref="C11:C13"/>
    <mergeCell ref="D102:X102"/>
    <mergeCell ref="Z101:AT101"/>
    <mergeCell ref="D94:X94"/>
    <mergeCell ref="Z94:AT94"/>
    <mergeCell ref="A1:A3"/>
    <mergeCell ref="B1:B3"/>
    <mergeCell ref="C1:C3"/>
    <mergeCell ref="D1:X1"/>
    <mergeCell ref="D2:X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BE43-B7CF-4EA4-89A3-331B64E6A49B}">
  <dimension ref="A1:H3"/>
  <sheetViews>
    <sheetView workbookViewId="0">
      <selection activeCell="H3" sqref="A1:H3"/>
    </sheetView>
  </sheetViews>
  <sheetFormatPr defaultRowHeight="16.5" x14ac:dyDescent="0.3"/>
  <cols>
    <col min="1" max="4" width="21.5" bestFit="1" customWidth="1"/>
    <col min="6" max="6" width="17.375" customWidth="1"/>
    <col min="8" max="8" width="12.875" customWidth="1"/>
  </cols>
  <sheetData>
    <row r="1" spans="1:8" x14ac:dyDescent="0.3">
      <c r="A1" s="29" t="s">
        <v>138</v>
      </c>
      <c r="B1" s="29"/>
      <c r="C1" s="29" t="s">
        <v>139</v>
      </c>
      <c r="D1" s="29"/>
      <c r="E1" s="29" t="s">
        <v>140</v>
      </c>
      <c r="F1" s="29"/>
      <c r="G1" s="29" t="s">
        <v>140</v>
      </c>
      <c r="H1" s="29"/>
    </row>
    <row r="2" spans="1:8" x14ac:dyDescent="0.3">
      <c r="A2" t="s">
        <v>136</v>
      </c>
      <c r="B2" t="s">
        <v>137</v>
      </c>
      <c r="C2" t="s">
        <v>136</v>
      </c>
      <c r="D2" t="s">
        <v>137</v>
      </c>
      <c r="E2" t="s">
        <v>141</v>
      </c>
      <c r="F2" t="s">
        <v>142</v>
      </c>
      <c r="G2" t="s">
        <v>141</v>
      </c>
      <c r="H2" t="s">
        <v>142</v>
      </c>
    </row>
    <row r="3" spans="1:8" x14ac:dyDescent="0.3">
      <c r="A3" s="9">
        <v>209667</v>
      </c>
      <c r="B3" s="9">
        <v>39694</v>
      </c>
      <c r="C3" s="9">
        <v>141851</v>
      </c>
      <c r="D3" s="9">
        <v>77021</v>
      </c>
      <c r="E3" s="9">
        <f>C3-A3</f>
        <v>-67816</v>
      </c>
      <c r="F3" s="11">
        <f>E3/A3</f>
        <v>-0.32344622663556971</v>
      </c>
      <c r="G3" s="9">
        <f>D3-B3</f>
        <v>37327</v>
      </c>
      <c r="H3" s="11">
        <f>G3/B3</f>
        <v>0.9403688214843553</v>
      </c>
    </row>
  </sheetData>
  <mergeCells count="4">
    <mergeCell ref="A1:B1"/>
    <mergeCell ref="C1:D1"/>
    <mergeCell ref="E1:F1"/>
    <mergeCell ref="G1:H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C8E7-0272-453B-B729-76450BE92168}">
  <dimension ref="A1:T14"/>
  <sheetViews>
    <sheetView workbookViewId="0">
      <selection sqref="A1:T14"/>
    </sheetView>
  </sheetViews>
  <sheetFormatPr defaultRowHeight="16.5" x14ac:dyDescent="0.3"/>
  <cols>
    <col min="1" max="8" width="9.125" bestFit="1" customWidth="1"/>
    <col min="9" max="9" width="9.5" bestFit="1" customWidth="1"/>
    <col min="10" max="12" width="9.125" bestFit="1" customWidth="1"/>
    <col min="13" max="14" width="9.25" bestFit="1" customWidth="1"/>
    <col min="15" max="20" width="9.125" bestFit="1" customWidth="1"/>
  </cols>
  <sheetData>
    <row r="1" spans="1:20" ht="17.25" thickBot="1" x14ac:dyDescent="0.35">
      <c r="A1" s="21">
        <v>0</v>
      </c>
      <c r="B1" s="21">
        <v>0</v>
      </c>
      <c r="C1" s="21">
        <v>0</v>
      </c>
      <c r="D1" s="21">
        <v>0</v>
      </c>
      <c r="E1" s="21">
        <v>2108</v>
      </c>
      <c r="F1" s="21">
        <v>3345</v>
      </c>
      <c r="G1" s="21">
        <v>12355</v>
      </c>
      <c r="H1" s="21">
        <v>11432</v>
      </c>
      <c r="I1" s="21">
        <v>14244</v>
      </c>
      <c r="J1" s="21">
        <v>17326</v>
      </c>
      <c r="K1" s="21">
        <v>11383</v>
      </c>
      <c r="L1" s="21">
        <v>12277</v>
      </c>
      <c r="M1" s="21">
        <v>10955</v>
      </c>
      <c r="N1" s="21">
        <v>7475</v>
      </c>
      <c r="O1" s="21">
        <v>5352</v>
      </c>
      <c r="P1" s="21">
        <v>3856</v>
      </c>
      <c r="Q1" s="21">
        <v>2210</v>
      </c>
      <c r="R1" s="21">
        <v>974</v>
      </c>
      <c r="S1" s="21">
        <v>299</v>
      </c>
      <c r="T1" s="21">
        <v>92</v>
      </c>
    </row>
    <row r="2" spans="1:20" ht="17.25" thickBot="1" x14ac:dyDescent="0.35">
      <c r="A2" s="21">
        <v>141</v>
      </c>
      <c r="B2" s="21">
        <v>148</v>
      </c>
      <c r="C2" s="21">
        <v>139</v>
      </c>
      <c r="D2" s="21">
        <v>171</v>
      </c>
      <c r="E2" s="21">
        <v>555</v>
      </c>
      <c r="F2" s="21">
        <v>881</v>
      </c>
      <c r="G2" s="21">
        <v>599</v>
      </c>
      <c r="H2" s="21">
        <v>554</v>
      </c>
      <c r="I2" s="21">
        <v>383</v>
      </c>
      <c r="J2" s="21">
        <v>466</v>
      </c>
      <c r="K2" s="21">
        <v>427</v>
      </c>
      <c r="L2" s="21">
        <v>460</v>
      </c>
      <c r="M2" s="21">
        <v>411</v>
      </c>
      <c r="N2" s="21">
        <v>280</v>
      </c>
      <c r="O2" s="21">
        <v>201</v>
      </c>
      <c r="P2" s="21">
        <v>145</v>
      </c>
      <c r="Q2" s="21">
        <v>83</v>
      </c>
      <c r="R2" s="21">
        <v>37</v>
      </c>
      <c r="S2" s="21">
        <v>11</v>
      </c>
      <c r="T2" s="21">
        <v>3</v>
      </c>
    </row>
    <row r="3" spans="1:20" ht="17.25" thickBot="1" x14ac:dyDescent="0.35">
      <c r="A3" s="21">
        <v>2718</v>
      </c>
      <c r="B3" s="21">
        <v>2850</v>
      </c>
      <c r="C3" s="21">
        <v>2685</v>
      </c>
      <c r="D3" s="21">
        <v>3293</v>
      </c>
      <c r="E3" s="21">
        <v>8487</v>
      </c>
      <c r="F3" s="21">
        <v>13470</v>
      </c>
      <c r="G3" s="21">
        <v>5545</v>
      </c>
      <c r="H3" s="21">
        <v>5131</v>
      </c>
      <c r="I3" s="21">
        <v>3226</v>
      </c>
      <c r="J3" s="21">
        <v>3924</v>
      </c>
      <c r="K3" s="21">
        <v>4450</v>
      </c>
      <c r="L3" s="21">
        <v>4800</v>
      </c>
      <c r="M3" s="21">
        <v>4283</v>
      </c>
      <c r="N3" s="21">
        <v>2922</v>
      </c>
      <c r="O3" s="21">
        <v>2092</v>
      </c>
      <c r="P3" s="21">
        <v>1508</v>
      </c>
      <c r="Q3" s="21">
        <v>864</v>
      </c>
      <c r="R3" s="21">
        <v>381</v>
      </c>
      <c r="S3" s="21">
        <v>117</v>
      </c>
      <c r="T3" s="21">
        <v>36</v>
      </c>
    </row>
    <row r="4" spans="1:20" ht="17.25" thickBot="1" x14ac:dyDescent="0.35">
      <c r="A4" s="21">
        <v>802</v>
      </c>
      <c r="B4" s="21">
        <v>841</v>
      </c>
      <c r="C4" s="21">
        <v>793</v>
      </c>
      <c r="D4" s="21">
        <v>972</v>
      </c>
      <c r="E4" s="21">
        <v>1273</v>
      </c>
      <c r="F4" s="21">
        <v>2021</v>
      </c>
      <c r="G4" s="21">
        <v>2163</v>
      </c>
      <c r="H4" s="21">
        <v>2001</v>
      </c>
      <c r="I4" s="21">
        <v>974</v>
      </c>
      <c r="J4" s="21">
        <v>1185</v>
      </c>
      <c r="K4" s="21">
        <v>690</v>
      </c>
      <c r="L4" s="21">
        <v>745</v>
      </c>
      <c r="M4" s="21">
        <v>664</v>
      </c>
      <c r="N4" s="21">
        <v>453</v>
      </c>
      <c r="O4" s="21">
        <v>325</v>
      </c>
      <c r="P4" s="21">
        <v>234</v>
      </c>
      <c r="Q4" s="21">
        <v>134</v>
      </c>
      <c r="R4" s="21">
        <v>59</v>
      </c>
      <c r="S4" s="21">
        <v>18</v>
      </c>
      <c r="T4" s="21">
        <v>6</v>
      </c>
    </row>
    <row r="5" spans="1:20" ht="17.25" thickBot="1" x14ac:dyDescent="0.35">
      <c r="A5" s="21">
        <v>21</v>
      </c>
      <c r="B5" s="21">
        <v>22</v>
      </c>
      <c r="C5" s="21">
        <v>21</v>
      </c>
      <c r="D5" s="21">
        <v>26</v>
      </c>
      <c r="E5" s="21">
        <v>118</v>
      </c>
      <c r="F5" s="21">
        <v>187</v>
      </c>
      <c r="G5" s="21">
        <v>48</v>
      </c>
      <c r="H5" s="21">
        <v>45</v>
      </c>
      <c r="I5" s="21">
        <v>67</v>
      </c>
      <c r="J5" s="21">
        <v>82</v>
      </c>
      <c r="K5" s="21">
        <v>34</v>
      </c>
      <c r="L5" s="21">
        <v>37</v>
      </c>
      <c r="M5" s="21">
        <v>33</v>
      </c>
      <c r="N5" s="21">
        <v>22</v>
      </c>
      <c r="O5" s="21">
        <v>16</v>
      </c>
      <c r="P5" s="21">
        <v>12</v>
      </c>
      <c r="Q5" s="21">
        <v>7</v>
      </c>
      <c r="R5" s="21">
        <v>3</v>
      </c>
      <c r="S5" s="21">
        <v>1</v>
      </c>
      <c r="T5" s="21">
        <v>0</v>
      </c>
    </row>
    <row r="6" spans="1:20" ht="17.25" thickBot="1" x14ac:dyDescent="0.35">
      <c r="A6" s="21">
        <v>46</v>
      </c>
      <c r="B6" s="21">
        <v>48</v>
      </c>
      <c r="C6" s="21">
        <v>46</v>
      </c>
      <c r="D6" s="21">
        <v>56</v>
      </c>
      <c r="E6" s="21">
        <v>102</v>
      </c>
      <c r="F6" s="21">
        <v>162</v>
      </c>
      <c r="G6" s="21">
        <v>22</v>
      </c>
      <c r="H6" s="21">
        <v>20</v>
      </c>
      <c r="I6" s="21">
        <v>27</v>
      </c>
      <c r="J6" s="21">
        <v>33</v>
      </c>
      <c r="K6" s="21">
        <v>55</v>
      </c>
      <c r="L6" s="21">
        <v>59</v>
      </c>
      <c r="M6" s="21">
        <v>53</v>
      </c>
      <c r="N6" s="21">
        <v>36</v>
      </c>
      <c r="O6" s="21">
        <v>26</v>
      </c>
      <c r="P6" s="21">
        <v>19</v>
      </c>
      <c r="Q6" s="21">
        <v>11</v>
      </c>
      <c r="R6" s="21">
        <v>5</v>
      </c>
      <c r="S6" s="21">
        <v>1</v>
      </c>
      <c r="T6" s="21">
        <v>0</v>
      </c>
    </row>
    <row r="7" spans="1:20" ht="17.25" thickBot="1" x14ac:dyDescent="0.35">
      <c r="A7" s="21">
        <v>0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</row>
    <row r="8" spans="1:20" ht="17.25" thickBot="1" x14ac:dyDescent="0.35">
      <c r="A8" s="21">
        <v>238</v>
      </c>
      <c r="B8" s="21">
        <v>249</v>
      </c>
      <c r="C8" s="21">
        <v>235</v>
      </c>
      <c r="D8" s="21">
        <v>288</v>
      </c>
      <c r="E8" s="21">
        <v>93</v>
      </c>
      <c r="F8" s="21">
        <v>148</v>
      </c>
      <c r="G8" s="21">
        <v>89</v>
      </c>
      <c r="H8" s="21">
        <v>83</v>
      </c>
      <c r="I8" s="21">
        <v>95</v>
      </c>
      <c r="J8" s="21">
        <v>115</v>
      </c>
      <c r="K8" s="21">
        <v>143</v>
      </c>
      <c r="L8" s="21">
        <v>154</v>
      </c>
      <c r="M8" s="21">
        <v>137</v>
      </c>
      <c r="N8" s="21">
        <v>94</v>
      </c>
      <c r="O8" s="21">
        <v>67</v>
      </c>
      <c r="P8" s="21">
        <v>48</v>
      </c>
      <c r="Q8" s="21">
        <v>28</v>
      </c>
      <c r="R8" s="21">
        <v>12</v>
      </c>
      <c r="S8" s="21">
        <v>4</v>
      </c>
      <c r="T8" s="21">
        <v>1</v>
      </c>
    </row>
    <row r="9" spans="1:20" ht="17.25" thickBot="1" x14ac:dyDescent="0.35">
      <c r="A9" s="21">
        <v>536</v>
      </c>
      <c r="B9" s="21">
        <v>562</v>
      </c>
      <c r="C9" s="21">
        <v>529</v>
      </c>
      <c r="D9" s="21">
        <v>649</v>
      </c>
      <c r="E9" s="21">
        <v>8738</v>
      </c>
      <c r="F9" s="21">
        <v>13869</v>
      </c>
      <c r="G9" s="21">
        <v>5558</v>
      </c>
      <c r="H9" s="21">
        <v>5143</v>
      </c>
      <c r="I9" s="21">
        <v>3057</v>
      </c>
      <c r="J9" s="21">
        <v>3718</v>
      </c>
      <c r="K9" s="21">
        <v>3058</v>
      </c>
      <c r="L9" s="21">
        <v>3299</v>
      </c>
      <c r="M9" s="21">
        <v>2944</v>
      </c>
      <c r="N9" s="21">
        <v>2009</v>
      </c>
      <c r="O9" s="21">
        <v>1438</v>
      </c>
      <c r="P9" s="21">
        <v>1036</v>
      </c>
      <c r="Q9" s="21">
        <v>594</v>
      </c>
      <c r="R9" s="21">
        <v>262</v>
      </c>
      <c r="S9" s="21">
        <v>80</v>
      </c>
      <c r="T9" s="21">
        <v>25</v>
      </c>
    </row>
    <row r="10" spans="1:20" ht="17.25" thickBot="1" x14ac:dyDescent="0.35">
      <c r="A10" s="21">
        <v>0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</row>
    <row r="11" spans="1:20" ht="17.25" thickBot="1" x14ac:dyDescent="0.35">
      <c r="A11" s="21">
        <v>298</v>
      </c>
      <c r="B11" s="21">
        <v>313</v>
      </c>
      <c r="C11" s="21">
        <v>295</v>
      </c>
      <c r="D11" s="21">
        <v>361</v>
      </c>
      <c r="E11" s="21">
        <v>257</v>
      </c>
      <c r="F11" s="21">
        <v>409</v>
      </c>
      <c r="G11" s="21">
        <v>355</v>
      </c>
      <c r="H11" s="21">
        <v>328</v>
      </c>
      <c r="I11" s="21">
        <v>377</v>
      </c>
      <c r="J11" s="21">
        <v>459</v>
      </c>
      <c r="K11" s="21">
        <v>827</v>
      </c>
      <c r="L11" s="21">
        <v>892</v>
      </c>
      <c r="M11" s="21">
        <v>796</v>
      </c>
      <c r="N11" s="21">
        <v>543</v>
      </c>
      <c r="O11" s="21">
        <v>389</v>
      </c>
      <c r="P11" s="21">
        <v>280</v>
      </c>
      <c r="Q11" s="21">
        <v>161</v>
      </c>
      <c r="R11" s="21">
        <v>71</v>
      </c>
      <c r="S11" s="21">
        <v>22</v>
      </c>
      <c r="T11" s="21">
        <v>7</v>
      </c>
    </row>
    <row r="12" spans="1:20" ht="17.25" thickBot="1" x14ac:dyDescent="0.35">
      <c r="A12" s="21">
        <v>0</v>
      </c>
      <c r="B12" s="21">
        <v>0</v>
      </c>
      <c r="C12" s="21">
        <v>0</v>
      </c>
      <c r="D12" s="21">
        <v>0</v>
      </c>
      <c r="E12" s="21">
        <v>37</v>
      </c>
      <c r="F12" s="21">
        <v>58</v>
      </c>
      <c r="G12" s="21">
        <v>44</v>
      </c>
      <c r="H12" s="21">
        <v>40</v>
      </c>
      <c r="I12" s="21">
        <v>62</v>
      </c>
      <c r="J12" s="21">
        <v>75</v>
      </c>
      <c r="K12" s="21">
        <v>264</v>
      </c>
      <c r="L12" s="21">
        <v>284</v>
      </c>
      <c r="M12" s="21">
        <v>254</v>
      </c>
      <c r="N12" s="21">
        <v>173</v>
      </c>
      <c r="O12" s="21">
        <v>124</v>
      </c>
      <c r="P12" s="21">
        <v>89</v>
      </c>
      <c r="Q12" s="21">
        <v>51</v>
      </c>
      <c r="R12" s="21">
        <v>23</v>
      </c>
      <c r="S12" s="21">
        <v>7</v>
      </c>
      <c r="T12" s="21">
        <v>2</v>
      </c>
    </row>
    <row r="13" spans="1:20" ht="17.25" thickBot="1" x14ac:dyDescent="0.35">
      <c r="A13" s="21">
        <v>9564</v>
      </c>
      <c r="B13" s="21">
        <v>10030</v>
      </c>
      <c r="C13" s="21">
        <v>9447</v>
      </c>
      <c r="D13" s="21">
        <v>11588</v>
      </c>
      <c r="E13" s="21">
        <v>4721</v>
      </c>
      <c r="F13" s="21">
        <v>7493</v>
      </c>
      <c r="G13" s="21">
        <v>9825</v>
      </c>
      <c r="H13" s="21">
        <v>9091</v>
      </c>
      <c r="I13" s="21">
        <v>8881</v>
      </c>
      <c r="J13" s="21">
        <v>10803</v>
      </c>
      <c r="K13" s="21">
        <v>16515</v>
      </c>
      <c r="L13" s="21">
        <v>17811</v>
      </c>
      <c r="M13" s="21">
        <v>15894</v>
      </c>
      <c r="N13" s="21">
        <v>10845</v>
      </c>
      <c r="O13" s="21">
        <v>7765</v>
      </c>
      <c r="P13" s="21">
        <v>5595</v>
      </c>
      <c r="Q13" s="21">
        <v>3206</v>
      </c>
      <c r="R13" s="21">
        <v>1414</v>
      </c>
      <c r="S13" s="21">
        <v>433</v>
      </c>
      <c r="T13" s="21">
        <v>133</v>
      </c>
    </row>
    <row r="14" spans="1:20" ht="17.25" thickBot="1" x14ac:dyDescent="0.35">
      <c r="A14" s="21">
        <v>10</v>
      </c>
      <c r="B14" s="21">
        <v>10</v>
      </c>
      <c r="C14" s="21">
        <v>10</v>
      </c>
      <c r="D14" s="21">
        <v>12</v>
      </c>
      <c r="E14" s="21">
        <v>11</v>
      </c>
      <c r="F14" s="21">
        <v>18</v>
      </c>
      <c r="G14" s="21">
        <v>114</v>
      </c>
      <c r="H14" s="21">
        <v>105</v>
      </c>
      <c r="I14" s="21">
        <v>279</v>
      </c>
      <c r="J14" s="21">
        <v>339</v>
      </c>
      <c r="K14" s="21">
        <v>294</v>
      </c>
      <c r="L14" s="21">
        <v>317</v>
      </c>
      <c r="M14" s="21">
        <v>283</v>
      </c>
      <c r="N14" s="21">
        <v>193</v>
      </c>
      <c r="O14" s="21">
        <v>138</v>
      </c>
      <c r="P14" s="21">
        <v>100</v>
      </c>
      <c r="Q14" s="21">
        <v>57</v>
      </c>
      <c r="R14" s="21">
        <v>25</v>
      </c>
      <c r="S14" s="21">
        <v>8</v>
      </c>
      <c r="T14" s="21">
        <v>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12D4-06D2-4EA5-9AEE-CF85391B22DE}">
  <dimension ref="A1:I11"/>
  <sheetViews>
    <sheetView zoomScale="145" zoomScaleNormal="145" workbookViewId="0">
      <selection activeCell="E21" sqref="E21"/>
    </sheetView>
  </sheetViews>
  <sheetFormatPr defaultRowHeight="16.5" x14ac:dyDescent="0.3"/>
  <cols>
    <col min="7" max="9" width="11.625" bestFit="1" customWidth="1"/>
  </cols>
  <sheetData>
    <row r="1" spans="1:9" x14ac:dyDescent="0.3">
      <c r="A1" s="29" t="s">
        <v>47</v>
      </c>
      <c r="B1" s="29"/>
      <c r="C1" s="29" t="s">
        <v>57</v>
      </c>
      <c r="D1" s="29" t="s">
        <v>59</v>
      </c>
      <c r="E1" s="29"/>
      <c r="F1" s="29"/>
      <c r="G1" t="s">
        <v>55</v>
      </c>
      <c r="H1" t="s">
        <v>56</v>
      </c>
      <c r="I1" t="s">
        <v>58</v>
      </c>
    </row>
    <row r="2" spans="1:9" x14ac:dyDescent="0.3">
      <c r="A2" s="29"/>
      <c r="B2" s="29"/>
      <c r="C2" s="29"/>
      <c r="D2" s="31" t="s">
        <v>133</v>
      </c>
      <c r="E2" s="31" t="s">
        <v>134</v>
      </c>
      <c r="F2" s="29" t="s">
        <v>135</v>
      </c>
    </row>
    <row r="3" spans="1:9" x14ac:dyDescent="0.3">
      <c r="A3" s="29"/>
      <c r="B3" s="29"/>
      <c r="C3" s="29"/>
      <c r="D3" s="29"/>
      <c r="E3" s="29"/>
      <c r="F3" s="29"/>
    </row>
    <row r="4" spans="1:9" x14ac:dyDescent="0.3">
      <c r="A4" s="29" t="s">
        <v>52</v>
      </c>
      <c r="B4" s="29"/>
      <c r="C4" s="9">
        <v>6921</v>
      </c>
      <c r="D4" s="10">
        <v>1.83</v>
      </c>
      <c r="E4">
        <v>0.99</v>
      </c>
      <c r="F4">
        <v>2.82</v>
      </c>
      <c r="G4">
        <v>11.13</v>
      </c>
      <c r="H4">
        <v>48</v>
      </c>
      <c r="I4">
        <v>580.5</v>
      </c>
    </row>
    <row r="5" spans="1:9" x14ac:dyDescent="0.3">
      <c r="A5" s="29" t="s">
        <v>53</v>
      </c>
      <c r="B5" t="s">
        <v>106</v>
      </c>
      <c r="C5">
        <v>862</v>
      </c>
      <c r="D5" s="10">
        <v>2.11</v>
      </c>
      <c r="E5">
        <v>0.63</v>
      </c>
      <c r="F5">
        <v>2.74</v>
      </c>
      <c r="G5">
        <v>11.81</v>
      </c>
      <c r="H5">
        <v>51</v>
      </c>
      <c r="I5">
        <v>615.79999999999995</v>
      </c>
    </row>
    <row r="6" spans="1:9" x14ac:dyDescent="0.3">
      <c r="A6" s="29"/>
      <c r="B6" t="s">
        <v>61</v>
      </c>
      <c r="C6">
        <v>722</v>
      </c>
      <c r="D6" s="10">
        <v>1.84</v>
      </c>
      <c r="E6">
        <v>1.01</v>
      </c>
      <c r="F6">
        <v>2.85</v>
      </c>
      <c r="G6">
        <v>11.22</v>
      </c>
      <c r="H6">
        <v>48</v>
      </c>
      <c r="I6">
        <v>585.1</v>
      </c>
    </row>
    <row r="7" spans="1:9" x14ac:dyDescent="0.3">
      <c r="A7" s="29"/>
      <c r="B7" t="s">
        <v>62</v>
      </c>
      <c r="C7" s="9">
        <v>1692</v>
      </c>
      <c r="D7" s="10">
        <v>1.8</v>
      </c>
      <c r="E7">
        <v>0.91</v>
      </c>
      <c r="F7">
        <v>2.71</v>
      </c>
      <c r="G7">
        <v>10.8</v>
      </c>
      <c r="H7">
        <v>46</v>
      </c>
      <c r="I7">
        <v>563.29999999999995</v>
      </c>
    </row>
    <row r="8" spans="1:9" x14ac:dyDescent="0.3">
      <c r="A8" s="29"/>
      <c r="B8" t="s">
        <v>63</v>
      </c>
      <c r="C8" s="9">
        <v>1207</v>
      </c>
      <c r="D8" s="10">
        <v>1.93</v>
      </c>
      <c r="E8">
        <v>1.1100000000000001</v>
      </c>
      <c r="F8">
        <v>3.04</v>
      </c>
      <c r="G8">
        <v>11.89</v>
      </c>
      <c r="H8">
        <v>51</v>
      </c>
      <c r="I8">
        <v>619.9</v>
      </c>
    </row>
    <row r="9" spans="1:9" x14ac:dyDescent="0.3">
      <c r="A9" s="29"/>
      <c r="B9" t="s">
        <v>64</v>
      </c>
      <c r="C9" s="9">
        <v>2438</v>
      </c>
      <c r="D9" s="10">
        <v>1.71</v>
      </c>
      <c r="E9">
        <v>1.1000000000000001</v>
      </c>
      <c r="F9">
        <v>2.8</v>
      </c>
      <c r="G9">
        <v>10.72</v>
      </c>
      <c r="H9">
        <v>46</v>
      </c>
      <c r="I9">
        <v>558.9</v>
      </c>
    </row>
    <row r="10" spans="1:9" x14ac:dyDescent="0.3">
      <c r="A10" t="s">
        <v>54</v>
      </c>
      <c r="B10" t="s">
        <v>65</v>
      </c>
      <c r="C10" s="9">
        <v>3263</v>
      </c>
      <c r="D10" s="10">
        <v>2.02</v>
      </c>
      <c r="E10">
        <v>1.2</v>
      </c>
      <c r="F10">
        <v>3.22</v>
      </c>
      <c r="G10">
        <v>12.48</v>
      </c>
      <c r="H10">
        <v>54</v>
      </c>
      <c r="I10">
        <v>650.9</v>
      </c>
    </row>
    <row r="11" spans="1:9" x14ac:dyDescent="0.3">
      <c r="B11" t="s">
        <v>66</v>
      </c>
      <c r="C11" s="9">
        <v>3658</v>
      </c>
      <c r="D11" s="10">
        <v>1.67</v>
      </c>
      <c r="E11">
        <v>0.79</v>
      </c>
      <c r="F11">
        <v>2.46</v>
      </c>
      <c r="G11">
        <v>9.93</v>
      </c>
      <c r="H11">
        <v>43</v>
      </c>
      <c r="I11">
        <v>517.6</v>
      </c>
    </row>
  </sheetData>
  <mergeCells count="8">
    <mergeCell ref="A5:A9"/>
    <mergeCell ref="A1:B3"/>
    <mergeCell ref="A4:B4"/>
    <mergeCell ref="C1:C3"/>
    <mergeCell ref="D1:F1"/>
    <mergeCell ref="D2:D3"/>
    <mergeCell ref="E2:E3"/>
    <mergeCell ref="F2:F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5746-3F7D-4D52-9968-5036FDDD5173}">
  <dimension ref="A1:Q25"/>
  <sheetViews>
    <sheetView workbookViewId="0">
      <selection activeCell="A20" sqref="A20:Q25"/>
    </sheetView>
  </sheetViews>
  <sheetFormatPr defaultRowHeight="16.5" x14ac:dyDescent="0.3"/>
  <cols>
    <col min="3" max="3" width="13.625" customWidth="1"/>
  </cols>
  <sheetData>
    <row r="1" spans="1:17" x14ac:dyDescent="0.3">
      <c r="A1" t="s">
        <v>75</v>
      </c>
      <c r="C1" t="s">
        <v>69</v>
      </c>
      <c r="D1" t="s">
        <v>49</v>
      </c>
      <c r="E1" t="s">
        <v>67</v>
      </c>
      <c r="F1" t="s">
        <v>70</v>
      </c>
      <c r="G1" t="s">
        <v>68</v>
      </c>
      <c r="H1" t="s">
        <v>74</v>
      </c>
      <c r="I1" t="s">
        <v>71</v>
      </c>
      <c r="J1" t="s">
        <v>72</v>
      </c>
      <c r="K1" t="s">
        <v>50</v>
      </c>
      <c r="L1" t="s">
        <v>76</v>
      </c>
      <c r="M1" t="s">
        <v>78</v>
      </c>
      <c r="N1" t="s">
        <v>73</v>
      </c>
      <c r="O1" t="s">
        <v>48</v>
      </c>
      <c r="P1" t="s">
        <v>77</v>
      </c>
      <c r="Q1" t="s">
        <v>27</v>
      </c>
    </row>
    <row r="2" spans="1:17" x14ac:dyDescent="0.3">
      <c r="A2" t="s">
        <v>53</v>
      </c>
      <c r="B2" t="s">
        <v>60</v>
      </c>
      <c r="C2">
        <v>0</v>
      </c>
      <c r="D2">
        <v>1.02</v>
      </c>
      <c r="E2">
        <v>14.41</v>
      </c>
      <c r="F2">
        <v>1.06</v>
      </c>
      <c r="G2">
        <v>0.93</v>
      </c>
      <c r="H2">
        <v>0.47</v>
      </c>
      <c r="I2">
        <v>0.08</v>
      </c>
      <c r="J2">
        <v>7.75</v>
      </c>
      <c r="K2">
        <v>0.85</v>
      </c>
      <c r="L2">
        <v>0.08</v>
      </c>
      <c r="M2">
        <v>3.31</v>
      </c>
      <c r="N2">
        <v>0</v>
      </c>
      <c r="O2">
        <v>69.87</v>
      </c>
      <c r="P2">
        <v>0.17</v>
      </c>
      <c r="Q2">
        <v>100</v>
      </c>
    </row>
    <row r="3" spans="1:17" x14ac:dyDescent="0.3">
      <c r="B3" t="s">
        <v>61</v>
      </c>
      <c r="C3">
        <v>15.44</v>
      </c>
      <c r="D3">
        <v>3.01</v>
      </c>
      <c r="E3">
        <v>33.71</v>
      </c>
      <c r="F3">
        <v>1.26</v>
      </c>
      <c r="G3">
        <v>3.89</v>
      </c>
      <c r="H3">
        <v>0.78</v>
      </c>
      <c r="I3">
        <v>0.15</v>
      </c>
      <c r="J3">
        <v>2.2799999999999998</v>
      </c>
      <c r="K3">
        <v>10.39</v>
      </c>
      <c r="L3">
        <v>0.1</v>
      </c>
      <c r="M3">
        <v>2.14</v>
      </c>
      <c r="N3">
        <v>0.87</v>
      </c>
      <c r="O3">
        <v>25.84</v>
      </c>
      <c r="P3">
        <v>0.15</v>
      </c>
      <c r="Q3">
        <v>100</v>
      </c>
    </row>
    <row r="4" spans="1:17" x14ac:dyDescent="0.3">
      <c r="B4" t="s">
        <v>62</v>
      </c>
      <c r="C4">
        <v>48.2</v>
      </c>
      <c r="D4">
        <v>1.73</v>
      </c>
      <c r="E4">
        <v>11.73</v>
      </c>
      <c r="F4">
        <v>1.1399999999999999</v>
      </c>
      <c r="G4">
        <v>0.85</v>
      </c>
      <c r="H4">
        <v>0.09</v>
      </c>
      <c r="I4">
        <v>0</v>
      </c>
      <c r="J4">
        <v>1.1599999999999999</v>
      </c>
      <c r="K4">
        <v>3.52</v>
      </c>
      <c r="L4">
        <v>0.04</v>
      </c>
      <c r="M4">
        <v>1.57</v>
      </c>
      <c r="N4">
        <v>0.55000000000000004</v>
      </c>
      <c r="O4">
        <v>28.64</v>
      </c>
      <c r="P4">
        <v>0.79</v>
      </c>
      <c r="Q4">
        <v>100</v>
      </c>
    </row>
    <row r="5" spans="1:17" x14ac:dyDescent="0.3">
      <c r="B5" t="s">
        <v>63</v>
      </c>
      <c r="C5">
        <v>56.26</v>
      </c>
      <c r="D5">
        <v>1.1200000000000001</v>
      </c>
      <c r="E5">
        <v>6.91</v>
      </c>
      <c r="F5">
        <v>0.52</v>
      </c>
      <c r="G5">
        <v>1.2</v>
      </c>
      <c r="H5">
        <v>0.11</v>
      </c>
      <c r="I5">
        <v>0.03</v>
      </c>
      <c r="J5">
        <v>1.25</v>
      </c>
      <c r="K5">
        <v>1.96</v>
      </c>
      <c r="L5">
        <v>0</v>
      </c>
      <c r="M5">
        <v>1.69</v>
      </c>
      <c r="N5">
        <v>0.79</v>
      </c>
      <c r="O5">
        <v>26.21</v>
      </c>
      <c r="P5">
        <v>1.96</v>
      </c>
      <c r="Q5">
        <v>100</v>
      </c>
    </row>
    <row r="6" spans="1:17" x14ac:dyDescent="0.3">
      <c r="B6" t="s">
        <v>64</v>
      </c>
      <c r="C6">
        <v>37.83</v>
      </c>
      <c r="D6">
        <v>1.05</v>
      </c>
      <c r="E6">
        <v>8.02</v>
      </c>
      <c r="F6">
        <v>0.31</v>
      </c>
      <c r="G6">
        <v>0.51</v>
      </c>
      <c r="H6">
        <v>0.19</v>
      </c>
      <c r="I6">
        <v>0.03</v>
      </c>
      <c r="J6">
        <v>1.58</v>
      </c>
      <c r="K6">
        <v>1.65</v>
      </c>
      <c r="L6">
        <v>0.1</v>
      </c>
      <c r="M6">
        <v>3.12</v>
      </c>
      <c r="N6">
        <v>2.84</v>
      </c>
      <c r="O6">
        <v>41.01</v>
      </c>
      <c r="P6">
        <v>1.74</v>
      </c>
      <c r="Q6">
        <v>100</v>
      </c>
    </row>
    <row r="10" spans="1:17" x14ac:dyDescent="0.3">
      <c r="A10" t="s">
        <v>99</v>
      </c>
      <c r="C10">
        <v>0.69440459110473451</v>
      </c>
      <c r="D10">
        <v>0.9375</v>
      </c>
      <c r="E10">
        <v>1.2805755395683454</v>
      </c>
      <c r="F10">
        <v>5.1392405063291129</v>
      </c>
      <c r="G10">
        <v>0.15384615384615385</v>
      </c>
      <c r="H10">
        <v>0.66666666666666674</v>
      </c>
      <c r="I10">
        <v>0</v>
      </c>
      <c r="J10">
        <v>0.20833333333333334</v>
      </c>
      <c r="K10">
        <v>4.2777777777777777</v>
      </c>
      <c r="L10">
        <v>0</v>
      </c>
      <c r="M10">
        <v>0.61194029850746279</v>
      </c>
      <c r="N10">
        <v>0.2142857142857143</v>
      </c>
      <c r="O10">
        <v>0.92934782608695665</v>
      </c>
      <c r="P10">
        <v>0.38983050847457629</v>
      </c>
    </row>
    <row r="12" spans="1:17" x14ac:dyDescent="0.3">
      <c r="A12" s="10" t="s">
        <v>101</v>
      </c>
      <c r="B12" s="10"/>
      <c r="C12" s="10" t="s">
        <v>69</v>
      </c>
      <c r="D12" s="10" t="s">
        <v>49</v>
      </c>
      <c r="E12" s="10" t="s">
        <v>67</v>
      </c>
      <c r="F12" s="10" t="s">
        <v>70</v>
      </c>
      <c r="G12" s="10" t="s">
        <v>68</v>
      </c>
      <c r="H12" s="10" t="s">
        <v>74</v>
      </c>
      <c r="I12" s="10" t="s">
        <v>71</v>
      </c>
      <c r="J12" s="10" t="s">
        <v>72</v>
      </c>
      <c r="K12" s="10" t="s">
        <v>50</v>
      </c>
      <c r="L12" s="10" t="s">
        <v>76</v>
      </c>
      <c r="M12" s="10" t="s">
        <v>78</v>
      </c>
      <c r="N12" s="10" t="s">
        <v>73</v>
      </c>
      <c r="O12" s="10" t="s">
        <v>48</v>
      </c>
      <c r="P12" s="10" t="s">
        <v>77</v>
      </c>
      <c r="Q12" s="10" t="s">
        <v>27</v>
      </c>
    </row>
    <row r="13" spans="1:17" x14ac:dyDescent="0.3">
      <c r="A13" s="10" t="s">
        <v>102</v>
      </c>
      <c r="B13" s="10" t="s">
        <v>60</v>
      </c>
      <c r="C13" s="10">
        <f>C2*C$10</f>
        <v>0</v>
      </c>
      <c r="D13" s="10">
        <f t="shared" ref="D13:P13" si="0">D2*D$10</f>
        <v>0.95625000000000004</v>
      </c>
      <c r="E13" s="10">
        <f t="shared" si="0"/>
        <v>18.453093525179856</v>
      </c>
      <c r="F13" s="10">
        <f t="shared" si="0"/>
        <v>5.4475949367088603</v>
      </c>
      <c r="G13" s="10">
        <f t="shared" si="0"/>
        <v>0.1430769230769231</v>
      </c>
      <c r="H13" s="10">
        <f t="shared" si="0"/>
        <v>0.31333333333333335</v>
      </c>
      <c r="I13" s="10">
        <f t="shared" si="0"/>
        <v>0</v>
      </c>
      <c r="J13" s="10">
        <f t="shared" si="0"/>
        <v>1.6145833333333335</v>
      </c>
      <c r="K13" s="10">
        <f t="shared" si="0"/>
        <v>3.6361111111111111</v>
      </c>
      <c r="L13" s="10">
        <f t="shared" si="0"/>
        <v>0</v>
      </c>
      <c r="M13" s="10">
        <f t="shared" si="0"/>
        <v>2.0255223880597018</v>
      </c>
      <c r="N13" s="10">
        <f t="shared" si="0"/>
        <v>0</v>
      </c>
      <c r="O13" s="10">
        <f t="shared" si="0"/>
        <v>64.933532608695671</v>
      </c>
      <c r="P13" s="10">
        <f t="shared" si="0"/>
        <v>6.6271186440677976E-2</v>
      </c>
      <c r="Q13" s="10">
        <f>SUM(C13:P13)</f>
        <v>97.58936934593946</v>
      </c>
    </row>
    <row r="14" spans="1:17" x14ac:dyDescent="0.3">
      <c r="A14" s="10"/>
      <c r="B14" s="10" t="s">
        <v>61</v>
      </c>
      <c r="C14" s="10">
        <f t="shared" ref="C14:P17" si="1">C3*C$10</f>
        <v>10.721606886657101</v>
      </c>
      <c r="D14" s="10">
        <f t="shared" si="1"/>
        <v>2.8218749999999999</v>
      </c>
      <c r="E14" s="10">
        <f t="shared" si="1"/>
        <v>43.168201438848925</v>
      </c>
      <c r="F14" s="10">
        <f t="shared" si="1"/>
        <v>6.4754430379746823</v>
      </c>
      <c r="G14" s="10">
        <f t="shared" si="1"/>
        <v>0.59846153846153849</v>
      </c>
      <c r="H14" s="10">
        <f t="shared" si="1"/>
        <v>0.52000000000000013</v>
      </c>
      <c r="I14" s="10">
        <f t="shared" si="1"/>
        <v>0</v>
      </c>
      <c r="J14" s="10">
        <f t="shared" si="1"/>
        <v>0.47499999999999998</v>
      </c>
      <c r="K14" s="10">
        <f t="shared" si="1"/>
        <v>44.446111111111115</v>
      </c>
      <c r="L14" s="10">
        <f t="shared" si="1"/>
        <v>0</v>
      </c>
      <c r="M14" s="10">
        <f t="shared" si="1"/>
        <v>1.3095522388059704</v>
      </c>
      <c r="N14" s="10">
        <f t="shared" si="1"/>
        <v>0.18642857142857144</v>
      </c>
      <c r="O14" s="10">
        <f t="shared" si="1"/>
        <v>24.014347826086961</v>
      </c>
      <c r="P14" s="10">
        <f t="shared" si="1"/>
        <v>5.8474576271186442E-2</v>
      </c>
      <c r="Q14" s="10">
        <f t="shared" ref="Q14:Q17" si="2">SUM(C14:P14)</f>
        <v>134.79550222564603</v>
      </c>
    </row>
    <row r="15" spans="1:17" x14ac:dyDescent="0.3">
      <c r="A15" s="10"/>
      <c r="B15" s="10" t="s">
        <v>62</v>
      </c>
      <c r="C15" s="10">
        <f t="shared" si="1"/>
        <v>33.470301291248205</v>
      </c>
      <c r="D15" s="10">
        <f t="shared" si="1"/>
        <v>1.621875</v>
      </c>
      <c r="E15" s="10">
        <f t="shared" si="1"/>
        <v>15.021151079136692</v>
      </c>
      <c r="F15" s="10">
        <f t="shared" si="1"/>
        <v>5.8587341772151884</v>
      </c>
      <c r="G15" s="10">
        <f t="shared" si="1"/>
        <v>0.13076923076923078</v>
      </c>
      <c r="H15" s="10">
        <f t="shared" si="1"/>
        <v>6.0000000000000005E-2</v>
      </c>
      <c r="I15" s="10">
        <f t="shared" si="1"/>
        <v>0</v>
      </c>
      <c r="J15" s="10">
        <f t="shared" si="1"/>
        <v>0.24166666666666667</v>
      </c>
      <c r="K15" s="10">
        <f t="shared" si="1"/>
        <v>15.057777777777778</v>
      </c>
      <c r="L15" s="10">
        <f t="shared" si="1"/>
        <v>0</v>
      </c>
      <c r="M15" s="10">
        <f t="shared" si="1"/>
        <v>0.96074626865671664</v>
      </c>
      <c r="N15" s="10">
        <f t="shared" si="1"/>
        <v>0.11785714285714287</v>
      </c>
      <c r="O15" s="10">
        <f t="shared" si="1"/>
        <v>26.616521739130437</v>
      </c>
      <c r="P15" s="10">
        <f t="shared" si="1"/>
        <v>0.30796610169491528</v>
      </c>
      <c r="Q15" s="10">
        <f t="shared" si="2"/>
        <v>99.46536647515299</v>
      </c>
    </row>
    <row r="16" spans="1:17" x14ac:dyDescent="0.3">
      <c r="A16" s="10"/>
      <c r="B16" s="10" t="s">
        <v>63</v>
      </c>
      <c r="C16" s="10">
        <f t="shared" si="1"/>
        <v>39.067202295552363</v>
      </c>
      <c r="D16" s="10">
        <f t="shared" si="1"/>
        <v>1.05</v>
      </c>
      <c r="E16" s="10">
        <f t="shared" si="1"/>
        <v>8.8487769784172663</v>
      </c>
      <c r="F16" s="10">
        <f t="shared" si="1"/>
        <v>2.6724050632911389</v>
      </c>
      <c r="G16" s="10">
        <f t="shared" si="1"/>
        <v>0.18461538461538463</v>
      </c>
      <c r="H16" s="10">
        <f t="shared" si="1"/>
        <v>7.3333333333333348E-2</v>
      </c>
      <c r="I16" s="10">
        <f t="shared" si="1"/>
        <v>0</v>
      </c>
      <c r="J16" s="10">
        <f t="shared" si="1"/>
        <v>0.26041666666666669</v>
      </c>
      <c r="K16" s="10">
        <f t="shared" si="1"/>
        <v>8.3844444444444441</v>
      </c>
      <c r="L16" s="10">
        <f t="shared" si="1"/>
        <v>0</v>
      </c>
      <c r="M16" s="10">
        <f t="shared" si="1"/>
        <v>1.0341791044776121</v>
      </c>
      <c r="N16" s="10">
        <f t="shared" si="1"/>
        <v>0.16928571428571432</v>
      </c>
      <c r="O16" s="10">
        <f t="shared" si="1"/>
        <v>24.358206521739135</v>
      </c>
      <c r="P16" s="10">
        <f t="shared" si="1"/>
        <v>0.76406779661016955</v>
      </c>
      <c r="Q16" s="10">
        <f t="shared" si="2"/>
        <v>86.8669333034332</v>
      </c>
    </row>
    <row r="17" spans="1:17" x14ac:dyDescent="0.3">
      <c r="A17" s="10"/>
      <c r="B17" s="10" t="s">
        <v>64</v>
      </c>
      <c r="C17" s="10">
        <f t="shared" si="1"/>
        <v>26.269325681492106</v>
      </c>
      <c r="D17" s="10">
        <f t="shared" si="1"/>
        <v>0.984375</v>
      </c>
      <c r="E17" s="10">
        <f t="shared" si="1"/>
        <v>10.270215827338129</v>
      </c>
      <c r="F17" s="10">
        <f t="shared" si="1"/>
        <v>1.593164556962025</v>
      </c>
      <c r="G17" s="10">
        <f t="shared" si="1"/>
        <v>7.8461538461538471E-2</v>
      </c>
      <c r="H17" s="10">
        <f t="shared" si="1"/>
        <v>0.12666666666666668</v>
      </c>
      <c r="I17" s="10">
        <f t="shared" si="1"/>
        <v>0</v>
      </c>
      <c r="J17" s="10">
        <f t="shared" si="1"/>
        <v>0.32916666666666672</v>
      </c>
      <c r="K17" s="10">
        <f>K6*K$10</f>
        <v>7.0583333333333327</v>
      </c>
      <c r="L17" s="10">
        <f t="shared" si="1"/>
        <v>0</v>
      </c>
      <c r="M17" s="10">
        <f t="shared" si="1"/>
        <v>1.909253731343284</v>
      </c>
      <c r="N17" s="10">
        <f t="shared" si="1"/>
        <v>0.60857142857142854</v>
      </c>
      <c r="O17" s="10">
        <f t="shared" si="1"/>
        <v>38.112554347826091</v>
      </c>
      <c r="P17" s="10">
        <f t="shared" si="1"/>
        <v>0.67830508474576279</v>
      </c>
      <c r="Q17" s="10">
        <f t="shared" si="2"/>
        <v>88.018393863407013</v>
      </c>
    </row>
    <row r="18" spans="1:17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3">
      <c r="A20" s="10" t="s">
        <v>104</v>
      </c>
      <c r="B20" s="10"/>
      <c r="C20" s="10" t="s">
        <v>69</v>
      </c>
      <c r="D20" s="10" t="s">
        <v>49</v>
      </c>
      <c r="E20" s="10" t="s">
        <v>67</v>
      </c>
      <c r="F20" s="10" t="s">
        <v>70</v>
      </c>
      <c r="G20" s="10" t="s">
        <v>68</v>
      </c>
      <c r="H20" s="10" t="s">
        <v>74</v>
      </c>
      <c r="I20" s="10" t="s">
        <v>71</v>
      </c>
      <c r="J20" s="10" t="s">
        <v>72</v>
      </c>
      <c r="K20" s="10" t="s">
        <v>50</v>
      </c>
      <c r="L20" s="10" t="s">
        <v>76</v>
      </c>
      <c r="M20" s="10" t="s">
        <v>78</v>
      </c>
      <c r="N20" s="10" t="s">
        <v>73</v>
      </c>
      <c r="O20" s="10" t="s">
        <v>48</v>
      </c>
      <c r="P20" s="10" t="s">
        <v>77</v>
      </c>
      <c r="Q20" s="10" t="s">
        <v>27</v>
      </c>
    </row>
    <row r="21" spans="1:17" x14ac:dyDescent="0.3">
      <c r="A21" s="10" t="s">
        <v>105</v>
      </c>
      <c r="B21" s="10" t="s">
        <v>60</v>
      </c>
      <c r="C21" s="10">
        <f>C13*100/$Q13</f>
        <v>0</v>
      </c>
      <c r="D21" s="10">
        <f t="shared" ref="D21:P21" si="3">D13*100/$Q13</f>
        <v>0.97987107244257243</v>
      </c>
      <c r="E21" s="10">
        <f t="shared" si="3"/>
        <v>18.908917691399818</v>
      </c>
      <c r="F21" s="10">
        <f t="shared" si="3"/>
        <v>5.5821602016895566</v>
      </c>
      <c r="G21" s="10">
        <f t="shared" si="3"/>
        <v>0.14661117705324767</v>
      </c>
      <c r="H21" s="10">
        <f t="shared" si="3"/>
        <v>0.32107322286571438</v>
      </c>
      <c r="I21" s="10">
        <f t="shared" si="3"/>
        <v>0</v>
      </c>
      <c r="J21" s="10">
        <f t="shared" si="3"/>
        <v>1.6544664077189404</v>
      </c>
      <c r="K21" s="10">
        <f t="shared" si="3"/>
        <v>3.7259295100285468</v>
      </c>
      <c r="L21" s="10">
        <f t="shared" si="3"/>
        <v>0</v>
      </c>
      <c r="M21" s="10">
        <f t="shared" si="3"/>
        <v>2.07555638655634</v>
      </c>
      <c r="N21" s="10">
        <f t="shared" si="3"/>
        <v>0</v>
      </c>
      <c r="O21" s="10">
        <f t="shared" si="3"/>
        <v>66.537506127861306</v>
      </c>
      <c r="P21" s="10">
        <f t="shared" si="3"/>
        <v>6.7908202383967359E-2</v>
      </c>
      <c r="Q21" s="10">
        <f>SUM(C21:P21)</f>
        <v>100</v>
      </c>
    </row>
    <row r="22" spans="1:17" x14ac:dyDescent="0.3">
      <c r="A22" s="10"/>
      <c r="B22" s="10" t="s">
        <v>61</v>
      </c>
      <c r="C22" s="10">
        <f t="shared" ref="C22:P25" si="4">C14*100/$Q14</f>
        <v>7.9539797023117735</v>
      </c>
      <c r="D22" s="10">
        <f t="shared" si="4"/>
        <v>2.0934489307189312</v>
      </c>
      <c r="E22" s="10">
        <f t="shared" si="4"/>
        <v>32.024956861383906</v>
      </c>
      <c r="F22" s="10">
        <f t="shared" si="4"/>
        <v>4.8039014144068917</v>
      </c>
      <c r="G22" s="10">
        <f t="shared" si="4"/>
        <v>0.44397737949721877</v>
      </c>
      <c r="H22" s="10">
        <f t="shared" si="4"/>
        <v>0.38576954825208221</v>
      </c>
      <c r="I22" s="10">
        <f t="shared" si="4"/>
        <v>0</v>
      </c>
      <c r="J22" s="10">
        <f t="shared" si="4"/>
        <v>0.35238564503795961</v>
      </c>
      <c r="K22" s="10">
        <f t="shared" si="4"/>
        <v>32.972992701721502</v>
      </c>
      <c r="L22" s="10">
        <f t="shared" si="4"/>
        <v>0</v>
      </c>
      <c r="M22" s="10">
        <f t="shared" si="4"/>
        <v>0.97151033764746531</v>
      </c>
      <c r="N22" s="10">
        <f t="shared" si="4"/>
        <v>0.13830474188707892</v>
      </c>
      <c r="O22" s="10">
        <f t="shared" si="4"/>
        <v>17.815392523919108</v>
      </c>
      <c r="P22" s="10">
        <f t="shared" si="4"/>
        <v>4.3380213216091375E-2</v>
      </c>
      <c r="Q22" s="10">
        <f t="shared" ref="Q22:Q25" si="5">SUM(C22:P22)</f>
        <v>100.00000000000003</v>
      </c>
    </row>
    <row r="23" spans="1:17" x14ac:dyDescent="0.3">
      <c r="A23" s="10"/>
      <c r="B23" s="10" t="s">
        <v>62</v>
      </c>
      <c r="C23" s="10">
        <f t="shared" si="4"/>
        <v>33.650206576787987</v>
      </c>
      <c r="D23" s="10">
        <f t="shared" si="4"/>
        <v>1.6305926952022576</v>
      </c>
      <c r="E23" s="10">
        <f t="shared" si="4"/>
        <v>15.101890850509317</v>
      </c>
      <c r="F23" s="10">
        <f t="shared" si="4"/>
        <v>5.8902252963384329</v>
      </c>
      <c r="G23" s="10">
        <f t="shared" si="4"/>
        <v>0.13147212482437057</v>
      </c>
      <c r="H23" s="10">
        <f t="shared" si="4"/>
        <v>6.0322504331181796E-2</v>
      </c>
      <c r="I23" s="10">
        <f t="shared" si="4"/>
        <v>0</v>
      </c>
      <c r="J23" s="10">
        <f t="shared" si="4"/>
        <v>0.24296564244503777</v>
      </c>
      <c r="K23" s="10">
        <f t="shared" si="4"/>
        <v>15.138714420299548</v>
      </c>
      <c r="L23" s="10">
        <f t="shared" si="4"/>
        <v>0</v>
      </c>
      <c r="M23" s="10">
        <f t="shared" si="4"/>
        <v>0.96591034920352548</v>
      </c>
      <c r="N23" s="10">
        <f t="shared" si="4"/>
        <v>0.11849063350767852</v>
      </c>
      <c r="O23" s="10">
        <f t="shared" si="4"/>
        <v>26.759587464828169</v>
      </c>
      <c r="P23" s="10">
        <f t="shared" si="4"/>
        <v>0.3096214417224783</v>
      </c>
      <c r="Q23" s="10">
        <f t="shared" si="5"/>
        <v>100</v>
      </c>
    </row>
    <row r="24" spans="1:17" x14ac:dyDescent="0.3">
      <c r="A24" s="10"/>
      <c r="B24" s="10" t="s">
        <v>63</v>
      </c>
      <c r="C24" s="10">
        <f>C16*100/$Q16</f>
        <v>44.973617474312661</v>
      </c>
      <c r="D24" s="10">
        <f t="shared" si="4"/>
        <v>1.2087453304380682</v>
      </c>
      <c r="E24" s="10">
        <f t="shared" si="4"/>
        <v>10.186588431190238</v>
      </c>
      <c r="F24" s="10">
        <f t="shared" si="4"/>
        <v>3.0764353726592519</v>
      </c>
      <c r="G24" s="10">
        <f t="shared" si="4"/>
        <v>0.21252665150559444</v>
      </c>
      <c r="H24" s="10">
        <f t="shared" si="4"/>
        <v>8.4420308792500023E-2</v>
      </c>
      <c r="I24" s="10">
        <f t="shared" si="4"/>
        <v>0</v>
      </c>
      <c r="J24" s="10">
        <f t="shared" si="4"/>
        <v>0.29978802838245744</v>
      </c>
      <c r="K24" s="10">
        <f t="shared" si="4"/>
        <v>9.6520553052758338</v>
      </c>
      <c r="L24" s="10">
        <f t="shared" si="4"/>
        <v>0</v>
      </c>
      <c r="M24" s="10">
        <f t="shared" si="4"/>
        <v>1.1905325365466064</v>
      </c>
      <c r="N24" s="10">
        <f t="shared" si="4"/>
        <v>0.19487934919307634</v>
      </c>
      <c r="O24" s="10">
        <f t="shared" si="4"/>
        <v>28.040827039045979</v>
      </c>
      <c r="P24" s="10">
        <f t="shared" si="4"/>
        <v>0.87958417265775823</v>
      </c>
      <c r="Q24" s="10">
        <f t="shared" si="5"/>
        <v>100.00000000000003</v>
      </c>
    </row>
    <row r="25" spans="1:17" x14ac:dyDescent="0.3">
      <c r="A25" s="10"/>
      <c r="B25" s="10" t="s">
        <v>64</v>
      </c>
      <c r="C25" s="10">
        <f>C17*100/$Q17</f>
        <v>29.845268163218982</v>
      </c>
      <c r="D25" s="10">
        <f t="shared" si="4"/>
        <v>1.1183741906579445</v>
      </c>
      <c r="E25" s="10">
        <f t="shared" si="4"/>
        <v>11.668260890190924</v>
      </c>
      <c r="F25" s="10">
        <f t="shared" si="4"/>
        <v>1.8100359334372849</v>
      </c>
      <c r="G25" s="10">
        <f t="shared" si="4"/>
        <v>8.9142206552076456E-2</v>
      </c>
      <c r="H25" s="10">
        <f t="shared" si="4"/>
        <v>0.14390931384550906</v>
      </c>
      <c r="I25" s="10">
        <f t="shared" si="4"/>
        <v>0</v>
      </c>
      <c r="J25" s="10">
        <f t="shared" si="4"/>
        <v>0.37397486163800053</v>
      </c>
      <c r="K25" s="10">
        <f t="shared" si="4"/>
        <v>8.0191571596806668</v>
      </c>
      <c r="L25" s="10">
        <f t="shared" si="4"/>
        <v>0</v>
      </c>
      <c r="M25" s="10">
        <f t="shared" si="4"/>
        <v>2.1691531139572882</v>
      </c>
      <c r="N25" s="10">
        <f t="shared" si="4"/>
        <v>0.6914139214081223</v>
      </c>
      <c r="O25" s="10">
        <f t="shared" si="4"/>
        <v>43.300670092857828</v>
      </c>
      <c r="P25" s="10">
        <f t="shared" si="4"/>
        <v>0.77064015255538876</v>
      </c>
      <c r="Q25" s="10">
        <f t="shared" si="5"/>
        <v>100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6FD0-E1C6-49E0-A8B9-4457D8A5E18B}">
  <dimension ref="A1:P22"/>
  <sheetViews>
    <sheetView zoomScale="130" zoomScaleNormal="130" workbookViewId="0">
      <selection activeCell="C22" sqref="C22:P22"/>
    </sheetView>
  </sheetViews>
  <sheetFormatPr defaultRowHeight="16.5" x14ac:dyDescent="0.3"/>
  <cols>
    <col min="3" max="3" width="12.875" customWidth="1"/>
    <col min="12" max="12" width="8" bestFit="1" customWidth="1"/>
  </cols>
  <sheetData>
    <row r="1" spans="1:16" x14ac:dyDescent="0.3">
      <c r="A1" t="s">
        <v>75</v>
      </c>
      <c r="B1" t="s">
        <v>5</v>
      </c>
      <c r="C1" t="s">
        <v>69</v>
      </c>
      <c r="D1" t="s">
        <v>49</v>
      </c>
      <c r="E1" t="s">
        <v>67</v>
      </c>
      <c r="F1" t="s">
        <v>70</v>
      </c>
      <c r="G1" t="s">
        <v>68</v>
      </c>
      <c r="H1" t="s">
        <v>74</v>
      </c>
      <c r="I1" t="s">
        <v>71</v>
      </c>
      <c r="J1" t="s">
        <v>72</v>
      </c>
      <c r="K1" t="s">
        <v>81</v>
      </c>
      <c r="L1" t="s">
        <v>76</v>
      </c>
      <c r="M1" t="s">
        <v>78</v>
      </c>
      <c r="N1" t="s">
        <v>79</v>
      </c>
      <c r="O1" t="s">
        <v>48</v>
      </c>
      <c r="P1" t="s">
        <v>77</v>
      </c>
    </row>
    <row r="2" spans="1:16" x14ac:dyDescent="0.3">
      <c r="A2" t="s">
        <v>80</v>
      </c>
      <c r="B2">
        <v>100</v>
      </c>
      <c r="C2">
        <v>34.85</v>
      </c>
      <c r="D2">
        <v>1.6</v>
      </c>
      <c r="E2">
        <v>13.9</v>
      </c>
      <c r="F2">
        <v>0.79</v>
      </c>
      <c r="G2">
        <v>1.3</v>
      </c>
      <c r="H2">
        <v>0.3</v>
      </c>
      <c r="I2">
        <v>0.02</v>
      </c>
      <c r="J2">
        <v>2.4</v>
      </c>
      <c r="K2">
        <v>3.6</v>
      </c>
      <c r="L2">
        <v>0</v>
      </c>
      <c r="M2">
        <v>2.0099999999999998</v>
      </c>
      <c r="N2">
        <v>1.4</v>
      </c>
      <c r="O2">
        <v>36.799999999999997</v>
      </c>
      <c r="P2">
        <v>1.18</v>
      </c>
    </row>
    <row r="3" spans="1:16" x14ac:dyDescent="0.3">
      <c r="A3" t="s">
        <v>82</v>
      </c>
      <c r="B3">
        <v>100</v>
      </c>
      <c r="C3">
        <v>24.2</v>
      </c>
      <c r="D3">
        <v>1.5</v>
      </c>
      <c r="E3">
        <v>17.8</v>
      </c>
      <c r="F3">
        <v>4.0599999999999996</v>
      </c>
      <c r="G3">
        <v>0.2</v>
      </c>
      <c r="H3">
        <v>0.2</v>
      </c>
      <c r="I3">
        <v>0</v>
      </c>
      <c r="J3">
        <v>0.5</v>
      </c>
      <c r="K3">
        <v>15.4</v>
      </c>
      <c r="L3">
        <v>0</v>
      </c>
      <c r="M3">
        <v>1.23</v>
      </c>
      <c r="N3">
        <v>0.3</v>
      </c>
      <c r="O3">
        <v>34.200000000000003</v>
      </c>
      <c r="P3">
        <v>0.46</v>
      </c>
    </row>
    <row r="4" spans="1:16" x14ac:dyDescent="0.3">
      <c r="A4" t="s">
        <v>83</v>
      </c>
      <c r="B4">
        <v>100</v>
      </c>
      <c r="C4">
        <v>28.06</v>
      </c>
      <c r="D4">
        <v>0.5</v>
      </c>
      <c r="E4">
        <v>17.399999999999999</v>
      </c>
      <c r="F4">
        <v>0.85</v>
      </c>
      <c r="G4">
        <v>0</v>
      </c>
      <c r="H4">
        <v>0</v>
      </c>
      <c r="I4">
        <v>0</v>
      </c>
      <c r="J4">
        <v>3.2</v>
      </c>
      <c r="K4">
        <v>11.8</v>
      </c>
      <c r="L4">
        <v>0</v>
      </c>
      <c r="M4">
        <v>0.19</v>
      </c>
      <c r="N4">
        <v>1.7</v>
      </c>
      <c r="O4">
        <v>35.700000000000003</v>
      </c>
      <c r="P4">
        <v>0.56999999999999995</v>
      </c>
    </row>
    <row r="5" spans="1:16" x14ac:dyDescent="0.3">
      <c r="A5" t="s">
        <v>84</v>
      </c>
      <c r="B5">
        <v>100</v>
      </c>
      <c r="C5">
        <v>39.61</v>
      </c>
      <c r="D5">
        <v>2.1</v>
      </c>
      <c r="E5">
        <v>2.5</v>
      </c>
      <c r="F5">
        <v>0</v>
      </c>
      <c r="G5">
        <v>8.5</v>
      </c>
      <c r="H5">
        <v>0</v>
      </c>
      <c r="I5">
        <v>0</v>
      </c>
      <c r="J5">
        <v>1.3</v>
      </c>
      <c r="K5">
        <v>2</v>
      </c>
      <c r="L5">
        <v>0</v>
      </c>
      <c r="M5">
        <v>3.27</v>
      </c>
      <c r="N5">
        <v>2.1</v>
      </c>
      <c r="O5">
        <v>37.799999999999997</v>
      </c>
      <c r="P5">
        <v>0.82</v>
      </c>
    </row>
    <row r="6" spans="1:16" x14ac:dyDescent="0.3">
      <c r="A6" t="s">
        <v>85</v>
      </c>
      <c r="B6">
        <v>100</v>
      </c>
      <c r="C6">
        <v>24.45</v>
      </c>
      <c r="D6">
        <v>2.1</v>
      </c>
      <c r="E6">
        <v>24.3</v>
      </c>
      <c r="F6">
        <v>0</v>
      </c>
      <c r="G6">
        <v>2.9</v>
      </c>
      <c r="H6">
        <v>0</v>
      </c>
      <c r="I6">
        <v>0.13</v>
      </c>
      <c r="J6">
        <v>0.8</v>
      </c>
      <c r="K6">
        <v>5.3</v>
      </c>
      <c r="L6">
        <v>0</v>
      </c>
      <c r="M6">
        <v>0.78</v>
      </c>
      <c r="N6">
        <v>0.1</v>
      </c>
      <c r="O6">
        <v>39.200000000000003</v>
      </c>
      <c r="P6">
        <v>0</v>
      </c>
    </row>
    <row r="7" spans="1:16" x14ac:dyDescent="0.3">
      <c r="A7" t="s">
        <v>86</v>
      </c>
      <c r="B7">
        <v>100</v>
      </c>
      <c r="C7">
        <v>46.14</v>
      </c>
      <c r="D7">
        <v>2.2999999999999998</v>
      </c>
      <c r="E7">
        <v>19.7</v>
      </c>
      <c r="F7">
        <v>0</v>
      </c>
      <c r="G7">
        <v>0</v>
      </c>
      <c r="H7">
        <v>0.4</v>
      </c>
      <c r="I7">
        <v>0</v>
      </c>
      <c r="J7">
        <v>2.1</v>
      </c>
      <c r="K7">
        <v>1.4</v>
      </c>
      <c r="L7">
        <v>0</v>
      </c>
      <c r="M7">
        <v>1.4</v>
      </c>
      <c r="N7">
        <v>0.4</v>
      </c>
      <c r="O7">
        <v>26</v>
      </c>
      <c r="P7">
        <v>0.35</v>
      </c>
    </row>
    <row r="8" spans="1:16" x14ac:dyDescent="0.3">
      <c r="A8" t="s">
        <v>87</v>
      </c>
      <c r="B8">
        <v>100</v>
      </c>
      <c r="C8">
        <v>37.69</v>
      </c>
      <c r="D8">
        <v>2.9</v>
      </c>
      <c r="E8">
        <v>10.199999999999999</v>
      </c>
      <c r="F8">
        <v>0</v>
      </c>
      <c r="G8">
        <v>4.7</v>
      </c>
      <c r="H8">
        <v>0.5</v>
      </c>
      <c r="I8">
        <v>0</v>
      </c>
      <c r="J8">
        <v>1.7</v>
      </c>
      <c r="K8">
        <v>1.4</v>
      </c>
      <c r="L8">
        <v>0.2</v>
      </c>
      <c r="M8">
        <v>4.05</v>
      </c>
      <c r="N8">
        <v>0.7</v>
      </c>
      <c r="O8">
        <v>35.5</v>
      </c>
      <c r="P8">
        <v>0.46</v>
      </c>
    </row>
    <row r="9" spans="1:16" x14ac:dyDescent="0.3">
      <c r="A9" t="s">
        <v>88</v>
      </c>
      <c r="B9">
        <v>100</v>
      </c>
      <c r="C9">
        <v>30.04</v>
      </c>
      <c r="D9">
        <v>0.3</v>
      </c>
      <c r="E9">
        <v>9.6999999999999993</v>
      </c>
      <c r="F9">
        <v>0.86</v>
      </c>
      <c r="G9">
        <v>0</v>
      </c>
      <c r="H9">
        <v>0</v>
      </c>
      <c r="I9">
        <v>0</v>
      </c>
      <c r="J9">
        <v>7.3</v>
      </c>
      <c r="K9">
        <v>0</v>
      </c>
      <c r="L9">
        <v>0</v>
      </c>
      <c r="M9">
        <v>3.58</v>
      </c>
      <c r="N9">
        <v>2.6</v>
      </c>
      <c r="O9">
        <v>45.1</v>
      </c>
      <c r="P9">
        <v>0.56999999999999995</v>
      </c>
    </row>
    <row r="10" spans="1:16" x14ac:dyDescent="0.3">
      <c r="A10" t="s">
        <v>89</v>
      </c>
      <c r="B10">
        <v>100</v>
      </c>
      <c r="C10">
        <v>46.01</v>
      </c>
      <c r="D10">
        <v>0</v>
      </c>
      <c r="E10">
        <v>4.7</v>
      </c>
      <c r="F10">
        <v>0</v>
      </c>
      <c r="G10">
        <v>0</v>
      </c>
      <c r="H10">
        <v>0.9</v>
      </c>
      <c r="I10">
        <v>0</v>
      </c>
      <c r="J10">
        <v>2.8</v>
      </c>
      <c r="K10">
        <v>0</v>
      </c>
      <c r="L10">
        <v>0</v>
      </c>
      <c r="M10">
        <v>6.57</v>
      </c>
      <c r="N10">
        <v>1.9</v>
      </c>
      <c r="O10">
        <v>36.200000000000003</v>
      </c>
      <c r="P10">
        <v>0.94</v>
      </c>
    </row>
    <row r="11" spans="1:16" x14ac:dyDescent="0.3">
      <c r="A11" t="s">
        <v>90</v>
      </c>
      <c r="B11">
        <v>100</v>
      </c>
      <c r="C11">
        <v>31.61</v>
      </c>
      <c r="D11">
        <v>1.2</v>
      </c>
      <c r="E11">
        <v>20.9</v>
      </c>
      <c r="F11">
        <v>2.2599999999999998</v>
      </c>
      <c r="G11">
        <v>3.3</v>
      </c>
      <c r="H11">
        <v>0</v>
      </c>
      <c r="I11">
        <v>0.13</v>
      </c>
      <c r="J11">
        <v>0</v>
      </c>
      <c r="K11">
        <v>4.5</v>
      </c>
      <c r="L11">
        <v>0</v>
      </c>
      <c r="M11">
        <v>0.53</v>
      </c>
      <c r="N11">
        <v>0.3</v>
      </c>
      <c r="O11">
        <v>34.9</v>
      </c>
      <c r="P11">
        <v>0.46</v>
      </c>
    </row>
    <row r="12" spans="1:16" x14ac:dyDescent="0.3">
      <c r="A12" t="s">
        <v>91</v>
      </c>
      <c r="B12">
        <v>100</v>
      </c>
      <c r="C12">
        <v>40.79</v>
      </c>
      <c r="D12">
        <v>4.8</v>
      </c>
      <c r="E12">
        <v>7</v>
      </c>
      <c r="F12">
        <v>0</v>
      </c>
      <c r="G12">
        <v>0.1</v>
      </c>
      <c r="H12">
        <v>0.2</v>
      </c>
      <c r="I12">
        <v>0</v>
      </c>
      <c r="J12">
        <v>4.3</v>
      </c>
      <c r="K12">
        <v>0</v>
      </c>
      <c r="L12">
        <v>0</v>
      </c>
      <c r="M12">
        <v>3.25</v>
      </c>
      <c r="N12">
        <v>0.2</v>
      </c>
      <c r="O12">
        <v>36.200000000000003</v>
      </c>
      <c r="P12">
        <v>3.15</v>
      </c>
    </row>
    <row r="13" spans="1:16" x14ac:dyDescent="0.3">
      <c r="A13" t="s">
        <v>92</v>
      </c>
      <c r="B13">
        <v>100</v>
      </c>
      <c r="C13">
        <v>38.770000000000003</v>
      </c>
      <c r="D13">
        <v>0.9</v>
      </c>
      <c r="E13">
        <v>13</v>
      </c>
      <c r="F13">
        <v>0</v>
      </c>
      <c r="G13">
        <v>0.3</v>
      </c>
      <c r="H13">
        <v>0.7</v>
      </c>
      <c r="I13">
        <v>0</v>
      </c>
      <c r="J13">
        <v>3.3</v>
      </c>
      <c r="K13">
        <v>0</v>
      </c>
      <c r="L13">
        <v>0</v>
      </c>
      <c r="M13">
        <v>3.33</v>
      </c>
      <c r="N13">
        <v>1.7</v>
      </c>
      <c r="O13">
        <v>37</v>
      </c>
      <c r="P13">
        <v>0.99</v>
      </c>
    </row>
    <row r="14" spans="1:16" x14ac:dyDescent="0.3">
      <c r="A14" t="s">
        <v>93</v>
      </c>
      <c r="B14">
        <v>100</v>
      </c>
      <c r="C14">
        <v>32.33</v>
      </c>
      <c r="D14">
        <v>0.6</v>
      </c>
      <c r="E14">
        <v>7.9</v>
      </c>
      <c r="F14">
        <v>0</v>
      </c>
      <c r="G14">
        <v>0</v>
      </c>
      <c r="H14">
        <v>0.7</v>
      </c>
      <c r="I14">
        <v>0</v>
      </c>
      <c r="J14">
        <v>2.5</v>
      </c>
      <c r="K14">
        <v>0</v>
      </c>
      <c r="L14">
        <v>0</v>
      </c>
      <c r="M14">
        <v>0.82</v>
      </c>
      <c r="N14">
        <v>4</v>
      </c>
      <c r="O14">
        <v>46</v>
      </c>
      <c r="P14">
        <v>5.32</v>
      </c>
    </row>
    <row r="15" spans="1:16" x14ac:dyDescent="0.3">
      <c r="A15" t="s">
        <v>94</v>
      </c>
      <c r="B15">
        <v>100</v>
      </c>
      <c r="C15">
        <v>44.81</v>
      </c>
      <c r="D15">
        <v>1.3</v>
      </c>
      <c r="E15">
        <v>13.9</v>
      </c>
      <c r="F15">
        <v>0</v>
      </c>
      <c r="G15">
        <v>0</v>
      </c>
      <c r="H15">
        <v>0</v>
      </c>
      <c r="I15">
        <v>0</v>
      </c>
      <c r="J15">
        <v>2.6</v>
      </c>
      <c r="K15">
        <v>0</v>
      </c>
      <c r="L15">
        <v>0</v>
      </c>
      <c r="M15">
        <v>2.96</v>
      </c>
      <c r="N15">
        <v>1.7</v>
      </c>
      <c r="O15">
        <v>31.7</v>
      </c>
      <c r="P15">
        <v>1.1100000000000001</v>
      </c>
    </row>
    <row r="16" spans="1:16" x14ac:dyDescent="0.3">
      <c r="A16" t="s">
        <v>95</v>
      </c>
      <c r="B16">
        <v>100</v>
      </c>
      <c r="C16">
        <v>49.86</v>
      </c>
      <c r="D16">
        <v>1.4</v>
      </c>
      <c r="E16">
        <v>8.3000000000000007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3.32</v>
      </c>
      <c r="N16">
        <v>1.7</v>
      </c>
      <c r="O16">
        <v>34.9</v>
      </c>
      <c r="P16">
        <v>0.55000000000000004</v>
      </c>
    </row>
    <row r="17" spans="1:16" x14ac:dyDescent="0.3">
      <c r="A17" t="s">
        <v>96</v>
      </c>
      <c r="B17">
        <v>100</v>
      </c>
      <c r="C17">
        <v>35.33</v>
      </c>
      <c r="D17">
        <v>1.5</v>
      </c>
      <c r="E17">
        <v>12.3</v>
      </c>
      <c r="F17">
        <v>0</v>
      </c>
      <c r="G17">
        <v>0.4</v>
      </c>
      <c r="H17">
        <v>1.5</v>
      </c>
      <c r="I17">
        <v>0</v>
      </c>
      <c r="J17">
        <v>7.1</v>
      </c>
      <c r="K17">
        <v>0</v>
      </c>
      <c r="L17">
        <v>0</v>
      </c>
      <c r="M17">
        <v>4.1100000000000003</v>
      </c>
      <c r="N17">
        <v>3.7</v>
      </c>
      <c r="O17">
        <v>32</v>
      </c>
      <c r="P17">
        <v>2.06</v>
      </c>
    </row>
    <row r="18" spans="1:16" x14ac:dyDescent="0.3">
      <c r="A18" t="s">
        <v>97</v>
      </c>
      <c r="B18">
        <v>100</v>
      </c>
      <c r="C18">
        <v>35.840000000000003</v>
      </c>
      <c r="D18">
        <v>0.3</v>
      </c>
      <c r="E18">
        <v>13.1</v>
      </c>
      <c r="F18">
        <v>0.11</v>
      </c>
      <c r="G18">
        <v>0.1</v>
      </c>
      <c r="H18">
        <v>0</v>
      </c>
      <c r="I18">
        <v>0</v>
      </c>
      <c r="J18">
        <v>3.1</v>
      </c>
      <c r="K18">
        <v>0.1</v>
      </c>
      <c r="L18">
        <v>0</v>
      </c>
      <c r="M18">
        <v>0.86</v>
      </c>
      <c r="N18">
        <v>2.5</v>
      </c>
      <c r="O18">
        <v>43.2</v>
      </c>
      <c r="P18">
        <v>0.75</v>
      </c>
    </row>
    <row r="19" spans="1:16" x14ac:dyDescent="0.3">
      <c r="A19" t="s">
        <v>98</v>
      </c>
      <c r="B19">
        <v>100</v>
      </c>
      <c r="C19">
        <v>42.74</v>
      </c>
      <c r="D19">
        <v>1.6</v>
      </c>
      <c r="E19">
        <v>13.3</v>
      </c>
      <c r="F19">
        <v>0</v>
      </c>
      <c r="G19">
        <v>0.2</v>
      </c>
      <c r="H19">
        <v>1</v>
      </c>
      <c r="I19">
        <v>0</v>
      </c>
      <c r="J19">
        <v>0.4</v>
      </c>
      <c r="K19">
        <v>0</v>
      </c>
      <c r="L19">
        <v>0</v>
      </c>
      <c r="M19">
        <v>0.81</v>
      </c>
      <c r="N19">
        <v>0.8</v>
      </c>
      <c r="O19">
        <v>36.700000000000003</v>
      </c>
      <c r="P19">
        <v>2.42</v>
      </c>
    </row>
    <row r="22" spans="1:16" x14ac:dyDescent="0.3">
      <c r="A22" t="s">
        <v>100</v>
      </c>
      <c r="C22" s="11">
        <f>C3/C2</f>
        <v>0.69440459110473451</v>
      </c>
      <c r="D22" s="11">
        <f t="shared" ref="D22:P22" si="0">D3/D2</f>
        <v>0.9375</v>
      </c>
      <c r="E22" s="11">
        <f t="shared" si="0"/>
        <v>1.2805755395683454</v>
      </c>
      <c r="F22" s="11">
        <f t="shared" si="0"/>
        <v>5.1392405063291129</v>
      </c>
      <c r="G22" s="11">
        <f t="shared" si="0"/>
        <v>0.15384615384615385</v>
      </c>
      <c r="H22" s="11">
        <f t="shared" si="0"/>
        <v>0.66666666666666674</v>
      </c>
      <c r="I22" s="11">
        <f t="shared" si="0"/>
        <v>0</v>
      </c>
      <c r="J22" s="11">
        <f t="shared" si="0"/>
        <v>0.20833333333333334</v>
      </c>
      <c r="K22" s="11">
        <f t="shared" si="0"/>
        <v>4.2777777777777777</v>
      </c>
      <c r="L22" s="11" t="e">
        <f t="shared" si="0"/>
        <v>#DIV/0!</v>
      </c>
      <c r="M22" s="11">
        <f t="shared" si="0"/>
        <v>0.61194029850746279</v>
      </c>
      <c r="N22" s="11">
        <f t="shared" si="0"/>
        <v>0.2142857142857143</v>
      </c>
      <c r="O22" s="11">
        <f t="shared" si="0"/>
        <v>0.92934782608695665</v>
      </c>
      <c r="P22" s="11">
        <f t="shared" si="0"/>
        <v>0.38983050847457629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4" sqref="B4"/>
    </sheetView>
  </sheetViews>
  <sheetFormatPr defaultRowHeight="16.5" x14ac:dyDescent="0.3"/>
  <sheetData>
    <row r="1" spans="1:2" x14ac:dyDescent="0.3">
      <c r="A1" s="7" t="s">
        <v>31</v>
      </c>
      <c r="B1" s="7" t="s">
        <v>32</v>
      </c>
    </row>
    <row r="2" spans="1:2" x14ac:dyDescent="0.3">
      <c r="A2" s="7" t="s">
        <v>33</v>
      </c>
      <c r="B2" s="7" t="s">
        <v>130</v>
      </c>
    </row>
    <row r="3" spans="1:2" x14ac:dyDescent="0.3">
      <c r="A3" s="7" t="s">
        <v>34</v>
      </c>
      <c r="B3" s="7" t="s">
        <v>35</v>
      </c>
    </row>
    <row r="4" spans="1:2" x14ac:dyDescent="0.3">
      <c r="A4" s="7" t="s">
        <v>36</v>
      </c>
      <c r="B4" s="7" t="s">
        <v>132</v>
      </c>
    </row>
    <row r="5" spans="1:2" x14ac:dyDescent="0.3">
      <c r="A5" s="7" t="s">
        <v>37</v>
      </c>
      <c r="B5" s="7" t="s">
        <v>38</v>
      </c>
    </row>
    <row r="6" spans="1:2" x14ac:dyDescent="0.3">
      <c r="A6" s="7" t="s">
        <v>39</v>
      </c>
      <c r="B6" s="17" t="s">
        <v>131</v>
      </c>
    </row>
    <row r="7" spans="1:2" x14ac:dyDescent="0.3">
      <c r="A7" s="7" t="s">
        <v>28</v>
      </c>
      <c r="B7" s="7" t="s">
        <v>40</v>
      </c>
    </row>
    <row r="8" spans="1:2" x14ac:dyDescent="0.3">
      <c r="A8" s="7" t="s">
        <v>41</v>
      </c>
      <c r="B8" s="7" t="s">
        <v>42</v>
      </c>
    </row>
    <row r="9" spans="1:2" x14ac:dyDescent="0.3">
      <c r="A9" s="7" t="s">
        <v>43</v>
      </c>
    </row>
    <row r="10" spans="1:2" x14ac:dyDescent="0.3">
      <c r="A10" s="7" t="s">
        <v>44</v>
      </c>
      <c r="B10" s="7" t="s">
        <v>45</v>
      </c>
    </row>
    <row r="11" spans="1:2" x14ac:dyDescent="0.3">
      <c r="A11" s="7" t="s">
        <v>28</v>
      </c>
      <c r="B11" s="7" t="s">
        <v>46</v>
      </c>
    </row>
  </sheetData>
  <phoneticPr fontId="3" type="noConversion"/>
  <hyperlinks>
    <hyperlink ref="B6" r:id="rId1" xr:uid="{B1299E6B-DF76-42C2-A798-88D730AEC7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연령별 인구수,통행량</vt:lpstr>
      <vt:lpstr>Sheet1</vt:lpstr>
      <vt:lpstr>Sheet2</vt:lpstr>
      <vt:lpstr>평균 이동수</vt:lpstr>
      <vt:lpstr>수단분담률</vt:lpstr>
      <vt:lpstr>권역별 수단분담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박세원</cp:lastModifiedBy>
  <dcterms:created xsi:type="dcterms:W3CDTF">2024-11-22T12:33:10Z</dcterms:created>
  <dcterms:modified xsi:type="dcterms:W3CDTF">2024-12-17T21:04:38Z</dcterms:modified>
</cp:coreProperties>
</file>