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C6F7DCEA-334D-49D6-AA8E-0A9276E8A258}" xr6:coauthVersionLast="47" xr6:coauthVersionMax="47" xr10:uidLastSave="{00000000-0000-0000-0000-000000000000}"/>
  <bookViews>
    <workbookView xWindow="924" yWindow="2556" windowWidth="22200" windowHeight="11100" xr2:uid="{39DD5E77-4161-45F8-A228-94BEA2686D53}"/>
  </bookViews>
  <sheets>
    <sheet name="Sheet1" sheetId="1" r:id="rId1"/>
    <sheet name="Sheet2" sheetId="2" r:id="rId2"/>
  </sheets>
  <definedNames>
    <definedName name="_xlnm._FilterDatabase" localSheetId="0" hidden="1">Sheet1!$A$1:$O$111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 l="1"/>
  <c r="F45" i="1"/>
  <c r="F44" i="1"/>
  <c r="F43" i="1"/>
  <c r="F42" i="1"/>
  <c r="F41" i="1"/>
  <c r="F40" i="1"/>
  <c r="F39" i="1"/>
  <c r="F38" i="1"/>
  <c r="F37" i="1"/>
  <c r="F36" i="1"/>
  <c r="F35" i="1"/>
  <c r="F34" i="1"/>
  <c r="F33" i="1"/>
  <c r="F32" i="1"/>
  <c r="F31" i="1"/>
  <c r="F30" i="1"/>
  <c r="F49" i="1"/>
  <c r="F48" i="1"/>
  <c r="F47" i="1"/>
  <c r="F29" i="1"/>
  <c r="G46" i="1"/>
  <c r="G45" i="1"/>
  <c r="G44" i="1"/>
  <c r="G43" i="1"/>
  <c r="G42" i="1"/>
  <c r="G41" i="1"/>
  <c r="G40" i="1"/>
  <c r="G39" i="1"/>
  <c r="G38" i="1"/>
  <c r="G37" i="1"/>
  <c r="G36" i="1"/>
  <c r="G35" i="1"/>
  <c r="G34" i="1"/>
  <c r="G33" i="1"/>
  <c r="G32" i="1"/>
  <c r="G31" i="1"/>
  <c r="G30" i="1"/>
  <c r="G29" i="1"/>
  <c r="G28" i="1"/>
  <c r="G27" i="1"/>
  <c r="G26" i="1"/>
  <c r="J82" i="1"/>
  <c r="J81" i="1"/>
  <c r="J80" i="1"/>
  <c r="J25" i="1"/>
  <c r="J26" i="1"/>
  <c r="J27" i="1"/>
  <c r="J28" i="1"/>
  <c r="J29" i="1"/>
  <c r="J30" i="1"/>
  <c r="J31" i="1"/>
  <c r="J32" i="1"/>
  <c r="J33" i="1"/>
  <c r="J34" i="1"/>
  <c r="J35" i="1"/>
  <c r="J36" i="1"/>
  <c r="J37" i="1"/>
  <c r="J38" i="1"/>
  <c r="J39" i="1"/>
  <c r="J40" i="1"/>
  <c r="J41" i="1"/>
  <c r="J42" i="1"/>
  <c r="J43" i="1"/>
  <c r="J44" i="1"/>
  <c r="J45" i="1"/>
  <c r="J46" i="1"/>
  <c r="J47" i="1"/>
  <c r="J48" i="1"/>
  <c r="J49" i="1"/>
  <c r="J74" i="1"/>
  <c r="J75" i="1"/>
  <c r="J76" i="1"/>
  <c r="J77" i="1"/>
  <c r="J78" i="1"/>
  <c r="J79" i="1"/>
  <c r="J24" i="1"/>
  <c r="J23" i="1"/>
  <c r="J22" i="1"/>
  <c r="J21" i="1"/>
  <c r="J20" i="1"/>
  <c r="J11" i="1"/>
  <c r="J12" i="1"/>
  <c r="J13" i="1"/>
  <c r="J53" i="1"/>
  <c r="J54" i="1"/>
  <c r="J55" i="1"/>
  <c r="J2" i="1"/>
  <c r="J3" i="1"/>
  <c r="J4" i="1"/>
  <c r="J14" i="1"/>
  <c r="J16" i="1"/>
  <c r="J17" i="1"/>
  <c r="J18" i="1"/>
  <c r="J19" i="1"/>
  <c r="K50" i="1"/>
  <c r="J52" i="1"/>
  <c r="J51" i="1"/>
  <c r="J50" i="1"/>
  <c r="J60" i="1"/>
  <c r="J64" i="1"/>
  <c r="J66" i="1"/>
  <c r="J67" i="1"/>
  <c r="J69" i="1"/>
  <c r="J70" i="1"/>
  <c r="J72" i="1"/>
  <c r="J73" i="1"/>
  <c r="J5" i="1"/>
  <c r="J7" i="1"/>
  <c r="J8" i="1"/>
  <c r="J9" i="1"/>
  <c r="J10" i="1"/>
  <c r="J61" i="1"/>
  <c r="M76" i="1" l="1"/>
  <c r="M75" i="1"/>
  <c r="M74" i="1"/>
  <c r="M22" i="1"/>
  <c r="M21" i="1"/>
  <c r="M20" i="1"/>
  <c r="F46" i="2"/>
  <c r="F45" i="2"/>
  <c r="F44" i="2"/>
  <c r="F39" i="2"/>
  <c r="F38" i="2"/>
  <c r="F37" i="2"/>
  <c r="P19" i="2"/>
  <c r="P18" i="2"/>
  <c r="P17" i="2"/>
  <c r="U7" i="2"/>
  <c r="U6" i="2"/>
  <c r="U5" i="2"/>
</calcChain>
</file>

<file path=xl/sharedStrings.xml><?xml version="1.0" encoding="utf-8"?>
<sst xmlns="http://schemas.openxmlformats.org/spreadsheetml/2006/main" count="1551" uniqueCount="217">
  <si>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</si>
  <si>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</si>
  <si>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</si>
  <si>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</si>
  <si>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</si>
  <si>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</si>
  <si>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</si>
  <si>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</si>
  <si>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</si>
  <si>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</si>
  <si>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</si>
  <si>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</si>
  <si>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</si>
  <si>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</si>
  <si>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</si>
  <si>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</si>
  <si>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</si>
  <si>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</si>
  <si>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</si>
  <si>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</si>
  <si>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</si>
  <si>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</si>
  <si>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</si>
  <si>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</si>
  <si>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</si>
  <si>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</si>
  <si>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</si>
  <si>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</si>
  <si>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</si>
  <si>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</si>
  <si>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</si>
  <si>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</si>
  <si>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</si>
  <si>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</si>
  <si>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</si>
  <si>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</si>
  <si>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</si>
  <si>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</si>
  <si>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</si>
  <si>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</si>
  <si>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</si>
  <si>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</si>
  <si>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</si>
  <si>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</si>
  <si>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</si>
  <si>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</si>
  <si>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</si>
  <si>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</si>
  <si>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</si>
  <si>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</si>
  <si>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</si>
  <si>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</si>
  <si>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</si>
  <si>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</si>
  <si>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</si>
  <si>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</si>
  <si>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</si>
  <si>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</si>
  <si>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</si>
  <si>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</si>
  <si>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</si>
  <si>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</si>
  <si>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</si>
  <si>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</si>
  <si>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</si>
  <si>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</si>
  <si>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</si>
  <si>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</si>
  <si>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</si>
  <si>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</si>
  <si>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</si>
  <si>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</si>
  <si>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</si>
  <si>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</si>
  <si>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</si>
  <si>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</si>
  <si>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</si>
  <si>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</si>
  <si>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</si>
  <si>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</si>
  <si>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</si>
  <si>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</si>
  <si>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</si>
  <si>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</si>
  <si>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</si>
  <si>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</si>
  <si>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</si>
  <si>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</si>
  <si>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</si>
  <si>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</si>
  <si>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</si>
  <si>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</si>
  <si>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</si>
  <si>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</si>
  <si>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</si>
  <si>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</si>
  <si>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</si>
  <si>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</si>
  <si>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</si>
  <si>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</si>
  <si>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</si>
  <si>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</si>
  <si>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</si>
  <si>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</si>
  <si>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</si>
  <si>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</si>
  <si>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</si>
  <si>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</si>
  <si>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</si>
  <si>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</si>
  <si>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</si>
  <si>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</si>
  <si>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</si>
  <si>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</si>
  <si>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</si>
  <si>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</si>
  <si>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</si>
  <si>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</si>
  <si>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</si>
  <si>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</si>
  <si>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</si>
  <si>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</si>
  <si>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</si>
  <si>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</si>
  <si>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</si>
  <si>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</si>
  <si>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</si>
  <si>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</si>
  <si>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</si>
  <si>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</si>
  <si>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</si>
  <si>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</si>
  <si>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</si>
  <si>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</si>
  <si>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</si>
  <si>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</si>
  <si>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</si>
  <si>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</si>
  <si>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</si>
  <si>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</si>
  <si>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</si>
  <si>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</si>
  <si>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</si>
  <si>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</si>
  <si>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</si>
  <si>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</si>
  <si>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</si>
  <si>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</si>
  <si>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</si>
  <si>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</si>
  <si>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</si>
  <si>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</si>
  <si>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</si>
  <si>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</si>
  <si>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</si>
  <si>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</si>
  <si>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</si>
  <si>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</si>
  <si>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</si>
  <si>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</si>
  <si>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</si>
  <si>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</si>
  <si>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</si>
  <si>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Pool_Habitat_Prcnt_INDICATOR_4</t>
  </si>
  <si>
    <t>Pools_per_mile_INDICATOR_2</t>
  </si>
  <si>
    <t>Pools- Deep Pools</t>
  </si>
  <si>
    <t>Pools_deeper_3_ft_prcnt_INDICATOR_3</t>
  </si>
  <si>
    <t>Pools_deeper_3_ft_per_mile_INDICATOR_4</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</si>
  <si>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</si>
  <si>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</si>
  <si>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</si>
  <si>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</si>
  <si>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</si>
  <si>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</si>
  <si>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</si>
  <si>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</si>
  <si>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</si>
  <si>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</si>
  <si>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</si>
  <si>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</si>
  <si>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</si>
  <si>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</si>
  <si>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</si>
  <si>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</si>
  <si>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</si>
  <si>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</si>
  <si>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</si>
  <si>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</si>
  <si>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</si>
  <si>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</si>
  <si>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</si>
  <si>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</si>
  <si>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</si>
  <si>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</si>
  <si>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</si>
  <si>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</si>
  <si>
    <t>UCSRB_OffChannel_Floodplain,UCSRB_OffChannel_SideChannels,UCSRB_ChannelStability,UCSRB_BankStability</t>
  </si>
  <si>
    <t>Based on Floodplain analysis by Aspect Consulting and UCSRB (Greer)</t>
  </si>
  <si>
    <t>ATLAS_FlowBin</t>
  </si>
  <si>
    <t>ATLAS_Flow</t>
  </si>
  <si>
    <t>ATLAS flow class 3</t>
  </si>
  <si>
    <t>ATLAS flow class 2</t>
  </si>
  <si>
    <t>ATLAS flow class 1</t>
  </si>
  <si>
    <t>no data present</t>
  </si>
  <si>
    <t>Canopy_Cover_NORWEST</t>
  </si>
  <si>
    <t>Riparian- Canopy Cover</t>
  </si>
  <si>
    <t>NorWEST Canopy Cover</t>
  </si>
  <si>
    <t>GravelCobble_UCSRB_pct,GRVL_COBL_UCSRB_CHAMP,EDT_UCSRBCoarseSub pct</t>
  </si>
  <si>
    <t>Dominant_Substrate_CATEGORY_1,Bank_Stability_CATEGORY_1,Structure_CATEGORY_1,Pieces_per_mile_CATEGORY_1,Floodplain_Connectivity_CATEGORY_1,Entrenchment_CATEGORY_2,Connectivity_CATEGORY_1,Pools_CATEGORY_1,RAWatershed_Rating_Flow,RAWatershed_Rating_Temp,EDT_Level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</si>
  <si>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</si>
  <si>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</si>
  <si>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</si>
  <si>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</si>
  <si>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</si>
  <si>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</si>
  <si>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</si>
  <si>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 xml:space="preserve">FLOODPLAIN- EDT the fraction of channel wetted edge that has been diked or ditched to prevent floodplain access during approximately 10 year return interval floods events.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</si>
</sst>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xf numFmtId="1" fontId="4" fillId="16" borderId="0" xfId="0" applyNumberFormat="1" applyFon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sheetPr filterMode="1"/>
  <dimension ref="A1:O111"/>
  <sheetViews>
    <sheetView tabSelected="1" topLeftCell="E1" workbookViewId="0">
      <pane ySplit="1" topLeftCell="A80" activePane="bottomLeft" state="frozen"/>
      <selection activeCell="E1" sqref="E1"/>
      <selection pane="bottomLeft" activeCell="L112" sqref="L112"/>
    </sheetView>
  </sheetViews>
  <sheetFormatPr defaultRowHeight="14.4" x14ac:dyDescent="0.3"/>
  <cols>
    <col min="1" max="1" width="48.77734375" customWidth="1"/>
    <col min="2" max="3" width="26.44140625" customWidth="1"/>
    <col min="4" max="4" width="33.6640625" customWidth="1"/>
    <col min="5" max="8" width="26.44140625" customWidth="1"/>
    <col min="9" max="11" width="13" customWidth="1"/>
    <col min="12" max="12" width="8.88671875" style="35"/>
    <col min="13" max="13" width="27.77734375" customWidth="1"/>
  </cols>
  <sheetData>
    <row r="1" spans="1:15" x14ac:dyDescent="0.3">
      <c r="A1" s="38" t="s">
        <v>122</v>
      </c>
      <c r="B1" s="38" t="s">
        <v>123</v>
      </c>
      <c r="C1" s="38" t="s">
        <v>143</v>
      </c>
      <c r="D1" s="38" t="s">
        <v>145</v>
      </c>
      <c r="E1" s="38" t="s">
        <v>126</v>
      </c>
      <c r="F1" s="38" t="s">
        <v>181</v>
      </c>
      <c r="G1" s="38" t="s">
        <v>182</v>
      </c>
      <c r="H1" s="38" t="s">
        <v>176</v>
      </c>
      <c r="I1" s="38" t="s">
        <v>9</v>
      </c>
      <c r="J1" s="38" t="s">
        <v>179</v>
      </c>
      <c r="K1" s="38" t="s">
        <v>180</v>
      </c>
      <c r="L1" s="39" t="s">
        <v>10</v>
      </c>
      <c r="M1" s="38" t="s">
        <v>11</v>
      </c>
      <c r="N1" s="38" t="s">
        <v>12</v>
      </c>
      <c r="O1" s="38" t="s">
        <v>40</v>
      </c>
    </row>
    <row r="2" spans="1:15" hidden="1" x14ac:dyDescent="0.3">
      <c r="A2" t="s">
        <v>71</v>
      </c>
      <c r="B2" t="s">
        <v>139</v>
      </c>
      <c r="C2" t="s">
        <v>158</v>
      </c>
      <c r="D2" t="s">
        <v>159</v>
      </c>
      <c r="E2" t="s">
        <v>32</v>
      </c>
      <c r="F2" t="s">
        <v>32</v>
      </c>
      <c r="G2" t="s">
        <v>32</v>
      </c>
      <c r="H2" t="s">
        <v>178</v>
      </c>
      <c r="I2" s="2">
        <v>0</v>
      </c>
      <c r="J2" s="2">
        <f>I2</f>
        <v>0</v>
      </c>
      <c r="K2" s="2">
        <v>1.4</v>
      </c>
      <c r="L2" s="34">
        <v>1</v>
      </c>
      <c r="M2" s="4" t="s">
        <v>75</v>
      </c>
      <c r="N2" s="2" t="s">
        <v>18</v>
      </c>
      <c r="O2" t="s">
        <v>32</v>
      </c>
    </row>
    <row r="3" spans="1:15" hidden="1" x14ac:dyDescent="0.3">
      <c r="A3" t="s">
        <v>71</v>
      </c>
      <c r="B3" t="s">
        <v>139</v>
      </c>
      <c r="C3" t="s">
        <v>158</v>
      </c>
      <c r="D3" t="s">
        <v>159</v>
      </c>
      <c r="E3" t="s">
        <v>32</v>
      </c>
      <c r="F3" t="s">
        <v>32</v>
      </c>
      <c r="G3" t="s">
        <v>32</v>
      </c>
      <c r="H3" t="s">
        <v>178</v>
      </c>
      <c r="I3" s="2">
        <v>1.4</v>
      </c>
      <c r="J3" s="2">
        <f>I3</f>
        <v>1.4</v>
      </c>
      <c r="K3" s="2">
        <v>2.2000000000000002</v>
      </c>
      <c r="L3" s="34">
        <v>3</v>
      </c>
      <c r="M3" s="4" t="s">
        <v>78</v>
      </c>
      <c r="N3" s="2" t="s">
        <v>22</v>
      </c>
      <c r="O3" t="s">
        <v>32</v>
      </c>
    </row>
    <row r="4" spans="1:15" hidden="1" x14ac:dyDescent="0.3">
      <c r="A4" t="s">
        <v>71</v>
      </c>
      <c r="B4" t="s">
        <v>139</v>
      </c>
      <c r="C4" t="s">
        <v>158</v>
      </c>
      <c r="D4" t="s">
        <v>159</v>
      </c>
      <c r="E4" t="s">
        <v>32</v>
      </c>
      <c r="F4" t="s">
        <v>32</v>
      </c>
      <c r="G4" t="s">
        <v>32</v>
      </c>
      <c r="H4" t="s">
        <v>178</v>
      </c>
      <c r="I4" s="2">
        <v>2.2000000000000002</v>
      </c>
      <c r="J4" s="2">
        <f>I4</f>
        <v>2.2000000000000002</v>
      </c>
      <c r="K4" s="2">
        <v>100000</v>
      </c>
      <c r="L4" s="34">
        <v>5</v>
      </c>
      <c r="M4" s="4" t="s">
        <v>81</v>
      </c>
      <c r="N4" s="2" t="s">
        <v>20</v>
      </c>
      <c r="O4" t="s">
        <v>32</v>
      </c>
    </row>
    <row r="5" spans="1:15" hidden="1" x14ac:dyDescent="0.3">
      <c r="A5" t="s">
        <v>95</v>
      </c>
      <c r="B5" t="s">
        <v>125</v>
      </c>
      <c r="C5" t="s">
        <v>155</v>
      </c>
      <c r="D5" t="s">
        <v>154</v>
      </c>
      <c r="E5" t="s">
        <v>127</v>
      </c>
      <c r="F5">
        <v>0</v>
      </c>
      <c r="G5">
        <v>5</v>
      </c>
      <c r="H5" t="s">
        <v>178</v>
      </c>
      <c r="I5" s="2">
        <v>0</v>
      </c>
      <c r="J5" s="2">
        <f>I5</f>
        <v>0</v>
      </c>
      <c r="K5" s="2">
        <v>0.1</v>
      </c>
      <c r="L5" s="34">
        <v>1</v>
      </c>
      <c r="M5" s="3" t="s">
        <v>129</v>
      </c>
      <c r="N5" s="2" t="s">
        <v>18</v>
      </c>
      <c r="O5" t="s">
        <v>32</v>
      </c>
    </row>
    <row r="6" spans="1:15" hidden="1" x14ac:dyDescent="0.3">
      <c r="A6" t="s">
        <v>95</v>
      </c>
      <c r="B6" t="s">
        <v>125</v>
      </c>
      <c r="C6" t="s">
        <v>155</v>
      </c>
      <c r="D6" t="s">
        <v>154</v>
      </c>
      <c r="E6" t="s">
        <v>127</v>
      </c>
      <c r="F6">
        <v>0</v>
      </c>
      <c r="G6">
        <v>5</v>
      </c>
      <c r="H6" t="s">
        <v>178</v>
      </c>
      <c r="I6" s="2">
        <v>0</v>
      </c>
      <c r="J6" s="2">
        <v>0.1</v>
      </c>
      <c r="K6" s="2">
        <v>20</v>
      </c>
      <c r="L6" s="34">
        <v>3</v>
      </c>
      <c r="M6" s="3" t="s">
        <v>130</v>
      </c>
      <c r="N6" s="2" t="s">
        <v>22</v>
      </c>
      <c r="O6" t="s">
        <v>32</v>
      </c>
    </row>
    <row r="7" spans="1:15" hidden="1" x14ac:dyDescent="0.3">
      <c r="A7" t="s">
        <v>95</v>
      </c>
      <c r="B7" t="s">
        <v>125</v>
      </c>
      <c r="C7" t="s">
        <v>155</v>
      </c>
      <c r="D7" t="s">
        <v>154</v>
      </c>
      <c r="E7" t="s">
        <v>127</v>
      </c>
      <c r="F7">
        <v>0</v>
      </c>
      <c r="G7">
        <v>5</v>
      </c>
      <c r="H7" t="s">
        <v>178</v>
      </c>
      <c r="I7" s="2">
        <v>20</v>
      </c>
      <c r="J7" s="2">
        <f t="shared" ref="J7:J14" si="0">I7</f>
        <v>20</v>
      </c>
      <c r="K7" s="2">
        <v>100000</v>
      </c>
      <c r="L7" s="34">
        <v>5</v>
      </c>
      <c r="M7" s="3" t="s">
        <v>131</v>
      </c>
      <c r="N7" s="2" t="s">
        <v>20</v>
      </c>
      <c r="O7" t="s">
        <v>32</v>
      </c>
    </row>
    <row r="8" spans="1:15" hidden="1" x14ac:dyDescent="0.3">
      <c r="A8" t="s">
        <v>95</v>
      </c>
      <c r="B8" t="s">
        <v>125</v>
      </c>
      <c r="C8" t="s">
        <v>155</v>
      </c>
      <c r="D8" t="s">
        <v>154</v>
      </c>
      <c r="E8" t="s">
        <v>128</v>
      </c>
      <c r="F8">
        <v>5</v>
      </c>
      <c r="G8">
        <v>100000</v>
      </c>
      <c r="H8" t="s">
        <v>178</v>
      </c>
      <c r="I8" s="2">
        <v>0</v>
      </c>
      <c r="J8" s="2">
        <f t="shared" si="0"/>
        <v>0</v>
      </c>
      <c r="K8" s="2">
        <v>17</v>
      </c>
      <c r="L8" s="34">
        <v>1</v>
      </c>
      <c r="M8" s="3" t="s">
        <v>132</v>
      </c>
      <c r="N8" s="2" t="s">
        <v>18</v>
      </c>
      <c r="O8" t="s">
        <v>32</v>
      </c>
    </row>
    <row r="9" spans="1:15" hidden="1" x14ac:dyDescent="0.3">
      <c r="A9" t="s">
        <v>95</v>
      </c>
      <c r="B9" t="s">
        <v>125</v>
      </c>
      <c r="C9" t="s">
        <v>155</v>
      </c>
      <c r="D9" t="s">
        <v>154</v>
      </c>
      <c r="E9" t="s">
        <v>128</v>
      </c>
      <c r="F9">
        <v>5</v>
      </c>
      <c r="G9">
        <v>100000</v>
      </c>
      <c r="H9" t="s">
        <v>178</v>
      </c>
      <c r="I9" s="2">
        <v>17</v>
      </c>
      <c r="J9" s="2">
        <f t="shared" si="0"/>
        <v>17</v>
      </c>
      <c r="K9" s="2">
        <v>70</v>
      </c>
      <c r="L9" s="34">
        <v>3</v>
      </c>
      <c r="M9" s="3" t="s">
        <v>133</v>
      </c>
      <c r="N9" s="2" t="s">
        <v>22</v>
      </c>
      <c r="O9" t="s">
        <v>32</v>
      </c>
    </row>
    <row r="10" spans="1:15" hidden="1" x14ac:dyDescent="0.3">
      <c r="A10" t="s">
        <v>95</v>
      </c>
      <c r="B10" t="s">
        <v>125</v>
      </c>
      <c r="C10" t="s">
        <v>155</v>
      </c>
      <c r="D10" t="s">
        <v>154</v>
      </c>
      <c r="E10" t="s">
        <v>128</v>
      </c>
      <c r="F10">
        <v>5</v>
      </c>
      <c r="G10">
        <v>100000</v>
      </c>
      <c r="H10" t="s">
        <v>178</v>
      </c>
      <c r="I10" s="2">
        <v>70</v>
      </c>
      <c r="J10" s="2">
        <f t="shared" si="0"/>
        <v>70</v>
      </c>
      <c r="K10" s="2">
        <v>100000</v>
      </c>
      <c r="L10" s="34">
        <v>5</v>
      </c>
      <c r="M10" s="3" t="s">
        <v>134</v>
      </c>
      <c r="N10" s="2" t="s">
        <v>20</v>
      </c>
      <c r="O10" t="s">
        <v>32</v>
      </c>
    </row>
    <row r="11" spans="1:15" hidden="1" x14ac:dyDescent="0.3">
      <c r="A11" t="s">
        <v>33</v>
      </c>
      <c r="B11" t="s">
        <v>137</v>
      </c>
      <c r="C11" t="s">
        <v>152</v>
      </c>
      <c r="D11" t="s">
        <v>153</v>
      </c>
      <c r="E11" t="s">
        <v>32</v>
      </c>
      <c r="F11" t="s">
        <v>32</v>
      </c>
      <c r="G11" t="s">
        <v>32</v>
      </c>
      <c r="H11" t="s">
        <v>178</v>
      </c>
      <c r="I11" s="2">
        <v>0</v>
      </c>
      <c r="J11" s="2">
        <f t="shared" si="0"/>
        <v>0</v>
      </c>
      <c r="K11" s="2">
        <v>2</v>
      </c>
      <c r="L11" s="34">
        <v>1</v>
      </c>
      <c r="M11" s="4" t="s">
        <v>38</v>
      </c>
      <c r="N11" s="2" t="s">
        <v>18</v>
      </c>
      <c r="O11" t="s">
        <v>32</v>
      </c>
    </row>
    <row r="12" spans="1:15" hidden="1" x14ac:dyDescent="0.3">
      <c r="A12" t="s">
        <v>33</v>
      </c>
      <c r="B12" t="s">
        <v>137</v>
      </c>
      <c r="C12" t="s">
        <v>152</v>
      </c>
      <c r="D12" t="s">
        <v>153</v>
      </c>
      <c r="E12" t="s">
        <v>32</v>
      </c>
      <c r="F12" t="s">
        <v>32</v>
      </c>
      <c r="G12" t="s">
        <v>32</v>
      </c>
      <c r="H12" t="s">
        <v>178</v>
      </c>
      <c r="I12" s="2">
        <v>2</v>
      </c>
      <c r="J12" s="2">
        <f t="shared" si="0"/>
        <v>2</v>
      </c>
      <c r="K12" s="2">
        <v>5</v>
      </c>
      <c r="L12" s="34">
        <v>3</v>
      </c>
      <c r="M12" s="4" t="s">
        <v>41</v>
      </c>
      <c r="N12" s="2" t="s">
        <v>22</v>
      </c>
      <c r="O12" t="s">
        <v>32</v>
      </c>
    </row>
    <row r="13" spans="1:15" hidden="1" x14ac:dyDescent="0.3">
      <c r="A13" t="s">
        <v>33</v>
      </c>
      <c r="B13" t="s">
        <v>137</v>
      </c>
      <c r="C13" t="s">
        <v>152</v>
      </c>
      <c r="D13" t="s">
        <v>153</v>
      </c>
      <c r="E13" t="s">
        <v>32</v>
      </c>
      <c r="F13" t="s">
        <v>32</v>
      </c>
      <c r="G13" t="s">
        <v>32</v>
      </c>
      <c r="H13" t="s">
        <v>178</v>
      </c>
      <c r="I13" s="2">
        <v>5</v>
      </c>
      <c r="J13" s="2">
        <f t="shared" si="0"/>
        <v>5</v>
      </c>
      <c r="K13" s="2">
        <v>101</v>
      </c>
      <c r="L13" s="34">
        <v>5</v>
      </c>
      <c r="M13" s="4" t="s">
        <v>43</v>
      </c>
      <c r="N13" s="2" t="s">
        <v>20</v>
      </c>
      <c r="O13" t="s">
        <v>32</v>
      </c>
    </row>
    <row r="14" spans="1:15" hidden="1" x14ac:dyDescent="0.3">
      <c r="A14" t="s">
        <v>13</v>
      </c>
      <c r="B14" t="s">
        <v>140</v>
      </c>
      <c r="C14" t="s">
        <v>165</v>
      </c>
      <c r="D14" t="s">
        <v>166</v>
      </c>
      <c r="E14" t="s">
        <v>32</v>
      </c>
      <c r="F14" t="s">
        <v>32</v>
      </c>
      <c r="G14" t="s">
        <v>32</v>
      </c>
      <c r="H14" t="s">
        <v>178</v>
      </c>
      <c r="I14" s="2">
        <v>0</v>
      </c>
      <c r="J14" s="2">
        <f t="shared" si="0"/>
        <v>0</v>
      </c>
      <c r="K14" s="2">
        <v>1</v>
      </c>
      <c r="L14" s="34">
        <v>1</v>
      </c>
      <c r="M14" s="4" t="s">
        <v>23</v>
      </c>
      <c r="N14" s="2" t="s">
        <v>18</v>
      </c>
      <c r="O14" t="s">
        <v>32</v>
      </c>
    </row>
    <row r="15" spans="1:15" hidden="1" x14ac:dyDescent="0.3">
      <c r="A15" t="s">
        <v>13</v>
      </c>
      <c r="B15" t="s">
        <v>140</v>
      </c>
      <c r="C15" t="s">
        <v>165</v>
      </c>
      <c r="D15" t="s">
        <v>166</v>
      </c>
      <c r="E15" t="s">
        <v>32</v>
      </c>
      <c r="F15" t="s">
        <v>32</v>
      </c>
      <c r="G15" t="s">
        <v>32</v>
      </c>
      <c r="H15" t="s">
        <v>178</v>
      </c>
      <c r="I15" s="2">
        <v>0.1</v>
      </c>
      <c r="J15" s="2">
        <v>1</v>
      </c>
      <c r="K15" s="2">
        <v>20</v>
      </c>
      <c r="L15" s="34">
        <v>3</v>
      </c>
      <c r="M15" s="4" t="s">
        <v>27</v>
      </c>
      <c r="N15" s="2" t="s">
        <v>22</v>
      </c>
      <c r="O15" t="s">
        <v>32</v>
      </c>
    </row>
    <row r="16" spans="1:15" hidden="1" x14ac:dyDescent="0.3">
      <c r="A16" t="s">
        <v>13</v>
      </c>
      <c r="B16" t="s">
        <v>140</v>
      </c>
      <c r="C16" t="s">
        <v>165</v>
      </c>
      <c r="D16" t="s">
        <v>166</v>
      </c>
      <c r="E16" t="s">
        <v>32</v>
      </c>
      <c r="F16" t="s">
        <v>32</v>
      </c>
      <c r="G16" t="s">
        <v>32</v>
      </c>
      <c r="H16" t="s">
        <v>178</v>
      </c>
      <c r="I16" s="2">
        <v>20</v>
      </c>
      <c r="J16" s="2">
        <f t="shared" ref="J16:J55" si="1">I16</f>
        <v>20</v>
      </c>
      <c r="K16" s="2">
        <v>101</v>
      </c>
      <c r="L16" s="34">
        <v>5</v>
      </c>
      <c r="M16" s="4" t="s">
        <v>30</v>
      </c>
      <c r="N16" s="2" t="s">
        <v>20</v>
      </c>
      <c r="O16" t="s">
        <v>32</v>
      </c>
    </row>
    <row r="17" spans="1:15" hidden="1" x14ac:dyDescent="0.3">
      <c r="A17" t="s">
        <v>34</v>
      </c>
      <c r="B17" t="s">
        <v>140</v>
      </c>
      <c r="C17" t="s">
        <v>165</v>
      </c>
      <c r="D17" t="s">
        <v>167</v>
      </c>
      <c r="E17" t="s">
        <v>32</v>
      </c>
      <c r="F17" t="s">
        <v>32</v>
      </c>
      <c r="G17" t="s">
        <v>32</v>
      </c>
      <c r="H17" t="s">
        <v>178</v>
      </c>
      <c r="I17" s="2">
        <v>0</v>
      </c>
      <c r="J17" s="2">
        <f t="shared" si="1"/>
        <v>0</v>
      </c>
      <c r="K17" s="2">
        <v>0.1</v>
      </c>
      <c r="L17" s="34">
        <v>1</v>
      </c>
      <c r="M17" s="2" t="s">
        <v>23</v>
      </c>
      <c r="N17" s="2" t="s">
        <v>18</v>
      </c>
      <c r="O17" t="s">
        <v>32</v>
      </c>
    </row>
    <row r="18" spans="1:15" hidden="1" x14ac:dyDescent="0.3">
      <c r="A18" t="s">
        <v>34</v>
      </c>
      <c r="B18" t="s">
        <v>140</v>
      </c>
      <c r="C18" t="s">
        <v>165</v>
      </c>
      <c r="D18" t="s">
        <v>167</v>
      </c>
      <c r="E18" t="s">
        <v>32</v>
      </c>
      <c r="F18" t="s">
        <v>32</v>
      </c>
      <c r="G18" t="s">
        <v>32</v>
      </c>
      <c r="H18" t="s">
        <v>178</v>
      </c>
      <c r="I18" s="2">
        <v>0.1</v>
      </c>
      <c r="J18" s="2">
        <f t="shared" si="1"/>
        <v>0.1</v>
      </c>
      <c r="K18" s="2">
        <v>5</v>
      </c>
      <c r="L18" s="34">
        <v>3</v>
      </c>
      <c r="M18" s="2" t="s">
        <v>44</v>
      </c>
      <c r="N18" s="2" t="s">
        <v>22</v>
      </c>
      <c r="O18" t="s">
        <v>32</v>
      </c>
    </row>
    <row r="19" spans="1:15" hidden="1" x14ac:dyDescent="0.3">
      <c r="A19" t="s">
        <v>34</v>
      </c>
      <c r="B19" t="s">
        <v>140</v>
      </c>
      <c r="C19" t="s">
        <v>165</v>
      </c>
      <c r="D19" t="s">
        <v>167</v>
      </c>
      <c r="E19" t="s">
        <v>32</v>
      </c>
      <c r="F19" t="s">
        <v>32</v>
      </c>
      <c r="G19" t="s">
        <v>32</v>
      </c>
      <c r="H19" t="s">
        <v>178</v>
      </c>
      <c r="I19" s="2">
        <v>5</v>
      </c>
      <c r="J19" s="2">
        <f t="shared" si="1"/>
        <v>5</v>
      </c>
      <c r="K19" s="2">
        <v>100000</v>
      </c>
      <c r="L19" s="34">
        <v>5</v>
      </c>
      <c r="M19" s="2" t="s">
        <v>47</v>
      </c>
      <c r="N19" s="2" t="s">
        <v>20</v>
      </c>
      <c r="O19" t="s">
        <v>32</v>
      </c>
    </row>
    <row r="20" spans="1:15" hidden="1" x14ac:dyDescent="0.3">
      <c r="A20" s="36" t="s">
        <v>54</v>
      </c>
      <c r="B20" s="36" t="s">
        <v>140</v>
      </c>
      <c r="C20" s="36"/>
      <c r="D20" s="36"/>
      <c r="E20" s="36" t="s">
        <v>32</v>
      </c>
      <c r="F20" s="36"/>
      <c r="G20" s="36"/>
      <c r="H20" s="36" t="s">
        <v>178</v>
      </c>
      <c r="I20" s="37">
        <v>0</v>
      </c>
      <c r="J20" s="37">
        <f t="shared" si="1"/>
        <v>0</v>
      </c>
      <c r="K20" s="37">
        <v>5</v>
      </c>
      <c r="L20" s="46">
        <v>1</v>
      </c>
      <c r="M20" s="37" t="str">
        <f>"&lt;"&amp;I21&amp;" pools per mile"</f>
        <v>&lt;5 pools per mile</v>
      </c>
      <c r="N20" s="37" t="s">
        <v>18</v>
      </c>
      <c r="O20" s="36" t="s">
        <v>32</v>
      </c>
    </row>
    <row r="21" spans="1:15" hidden="1" x14ac:dyDescent="0.3">
      <c r="A21" s="36" t="s">
        <v>54</v>
      </c>
      <c r="B21" s="36" t="s">
        <v>140</v>
      </c>
      <c r="C21" s="36"/>
      <c r="D21" s="36"/>
      <c r="E21" s="36" t="s">
        <v>32</v>
      </c>
      <c r="F21" s="36"/>
      <c r="G21" s="36"/>
      <c r="H21" s="36" t="s">
        <v>178</v>
      </c>
      <c r="I21" s="37">
        <v>5</v>
      </c>
      <c r="J21" s="37">
        <f t="shared" si="1"/>
        <v>5</v>
      </c>
      <c r="K21" s="37">
        <v>20</v>
      </c>
      <c r="L21" s="46">
        <v>3</v>
      </c>
      <c r="M21" s="37" t="str">
        <f>I21&amp;"-"&amp;I22&amp;" pools per mile"</f>
        <v>5-20 pools per mile</v>
      </c>
      <c r="N21" s="37" t="s">
        <v>22</v>
      </c>
      <c r="O21" s="36" t="s">
        <v>32</v>
      </c>
    </row>
    <row r="22" spans="1:15" hidden="1" x14ac:dyDescent="0.3">
      <c r="A22" s="36" t="s">
        <v>54</v>
      </c>
      <c r="B22" s="36" t="s">
        <v>140</v>
      </c>
      <c r="C22" s="36"/>
      <c r="D22" s="36"/>
      <c r="E22" s="36" t="s">
        <v>32</v>
      </c>
      <c r="F22" s="36"/>
      <c r="G22" s="36"/>
      <c r="H22" s="36" t="s">
        <v>178</v>
      </c>
      <c r="I22" s="37">
        <v>20</v>
      </c>
      <c r="J22" s="37">
        <f t="shared" si="1"/>
        <v>20</v>
      </c>
      <c r="K22" s="37">
        <v>10000</v>
      </c>
      <c r="L22" s="46">
        <v>5</v>
      </c>
      <c r="M22" s="37" t="str">
        <f>"&gt;"&amp;I22&amp;" pools per mile"</f>
        <v>&gt;20 pools per mile</v>
      </c>
      <c r="N22" s="37" t="s">
        <v>20</v>
      </c>
      <c r="O22" s="36" t="s">
        <v>32</v>
      </c>
    </row>
    <row r="23" spans="1:15" hidden="1" x14ac:dyDescent="0.3">
      <c r="A23" t="s">
        <v>72</v>
      </c>
      <c r="B23" t="s">
        <v>140</v>
      </c>
      <c r="C23" t="s">
        <v>162</v>
      </c>
      <c r="D23" t="s">
        <v>163</v>
      </c>
      <c r="E23" t="s">
        <v>32</v>
      </c>
      <c r="F23" t="s">
        <v>32</v>
      </c>
      <c r="G23" t="s">
        <v>32</v>
      </c>
      <c r="H23" t="s">
        <v>178</v>
      </c>
      <c r="I23" s="2">
        <v>0</v>
      </c>
      <c r="J23" s="2">
        <f t="shared" si="1"/>
        <v>0</v>
      </c>
      <c r="K23" s="2">
        <v>10</v>
      </c>
      <c r="L23" s="34">
        <v>1</v>
      </c>
      <c r="M23" s="2" t="s">
        <v>76</v>
      </c>
      <c r="N23" s="2" t="s">
        <v>18</v>
      </c>
      <c r="O23" t="s">
        <v>32</v>
      </c>
    </row>
    <row r="24" spans="1:15" hidden="1" x14ac:dyDescent="0.3">
      <c r="A24" t="s">
        <v>72</v>
      </c>
      <c r="B24" t="s">
        <v>140</v>
      </c>
      <c r="C24" t="s">
        <v>162</v>
      </c>
      <c r="D24" t="s">
        <v>163</v>
      </c>
      <c r="E24" t="s">
        <v>32</v>
      </c>
      <c r="F24" t="s">
        <v>32</v>
      </c>
      <c r="G24" t="s">
        <v>32</v>
      </c>
      <c r="H24" t="s">
        <v>178</v>
      </c>
      <c r="I24" s="2">
        <v>10</v>
      </c>
      <c r="J24" s="2">
        <f t="shared" si="1"/>
        <v>10</v>
      </c>
      <c r="K24" s="2">
        <v>20</v>
      </c>
      <c r="L24" s="34">
        <v>3</v>
      </c>
      <c r="M24" s="2" t="s">
        <v>79</v>
      </c>
      <c r="N24" s="2" t="s">
        <v>22</v>
      </c>
      <c r="O24" t="s">
        <v>32</v>
      </c>
    </row>
    <row r="25" spans="1:15" hidden="1" x14ac:dyDescent="0.3">
      <c r="A25" t="s">
        <v>72</v>
      </c>
      <c r="B25" t="s">
        <v>140</v>
      </c>
      <c r="C25" t="s">
        <v>162</v>
      </c>
      <c r="D25" t="s">
        <v>163</v>
      </c>
      <c r="E25" t="s">
        <v>32</v>
      </c>
      <c r="F25" t="s">
        <v>32</v>
      </c>
      <c r="G25" t="s">
        <v>32</v>
      </c>
      <c r="H25" t="s">
        <v>178</v>
      </c>
      <c r="I25" s="2">
        <v>20</v>
      </c>
      <c r="J25" s="2">
        <f t="shared" si="1"/>
        <v>20</v>
      </c>
      <c r="K25" s="2">
        <v>101</v>
      </c>
      <c r="L25" s="34">
        <v>5</v>
      </c>
      <c r="M25" s="2" t="s">
        <v>82</v>
      </c>
      <c r="N25" s="2" t="s">
        <v>20</v>
      </c>
      <c r="O25" t="s">
        <v>32</v>
      </c>
    </row>
    <row r="26" spans="1:15" hidden="1" x14ac:dyDescent="0.3">
      <c r="A26" t="s">
        <v>84</v>
      </c>
      <c r="B26" t="s">
        <v>140</v>
      </c>
      <c r="C26" t="s">
        <v>162</v>
      </c>
      <c r="D26" t="s">
        <v>164</v>
      </c>
      <c r="E26" t="s">
        <v>86</v>
      </c>
      <c r="F26">
        <v>0</v>
      </c>
      <c r="G26">
        <f>5*0.3048</f>
        <v>1.524</v>
      </c>
      <c r="H26" t="s">
        <v>178</v>
      </c>
      <c r="I26" s="2">
        <v>0</v>
      </c>
      <c r="J26" s="2">
        <f t="shared" si="1"/>
        <v>0</v>
      </c>
      <c r="K26" s="2">
        <v>184</v>
      </c>
      <c r="L26" s="34">
        <v>1</v>
      </c>
      <c r="M26" s="2" t="s">
        <v>88</v>
      </c>
      <c r="N26" s="2" t="s">
        <v>89</v>
      </c>
      <c r="O26" t="s">
        <v>32</v>
      </c>
    </row>
    <row r="27" spans="1:15" s="36" customFormat="1" hidden="1" x14ac:dyDescent="0.3">
      <c r="A27" t="s">
        <v>84</v>
      </c>
      <c r="B27" t="s">
        <v>140</v>
      </c>
      <c r="C27" t="s">
        <v>162</v>
      </c>
      <c r="D27" t="s">
        <v>164</v>
      </c>
      <c r="E27" t="s">
        <v>86</v>
      </c>
      <c r="F27">
        <v>0</v>
      </c>
      <c r="G27">
        <f>5*0.3048</f>
        <v>1.524</v>
      </c>
      <c r="H27" t="s">
        <v>178</v>
      </c>
      <c r="I27" s="2">
        <v>184</v>
      </c>
      <c r="J27" s="2">
        <f t="shared" si="1"/>
        <v>184</v>
      </c>
      <c r="K27" s="2">
        <v>10000</v>
      </c>
      <c r="L27" s="34">
        <v>5</v>
      </c>
      <c r="M27" s="2" t="s">
        <v>91</v>
      </c>
      <c r="N27" s="2" t="s">
        <v>20</v>
      </c>
      <c r="O27" t="s">
        <v>32</v>
      </c>
    </row>
    <row r="28" spans="1:15" s="36" customFormat="1" hidden="1" x14ac:dyDescent="0.3">
      <c r="A28" t="s">
        <v>84</v>
      </c>
      <c r="B28" t="s">
        <v>140</v>
      </c>
      <c r="C28" t="s">
        <v>162</v>
      </c>
      <c r="D28" t="s">
        <v>164</v>
      </c>
      <c r="E28" t="s">
        <v>86</v>
      </c>
      <c r="F28">
        <v>0</v>
      </c>
      <c r="G28">
        <f>5*0.3048</f>
        <v>1.524</v>
      </c>
      <c r="H28" t="s">
        <v>178</v>
      </c>
      <c r="I28" s="2" t="s">
        <v>32</v>
      </c>
      <c r="J28" s="2" t="str">
        <f t="shared" si="1"/>
        <v>NA</v>
      </c>
      <c r="K28" s="2" t="s">
        <v>32</v>
      </c>
      <c r="L28" s="34" t="s">
        <v>32</v>
      </c>
      <c r="M28" s="2" t="s">
        <v>32</v>
      </c>
      <c r="N28" s="2" t="s">
        <v>32</v>
      </c>
      <c r="O28" t="s">
        <v>32</v>
      </c>
    </row>
    <row r="29" spans="1:15" s="36" customFormat="1" hidden="1" x14ac:dyDescent="0.3">
      <c r="A29" t="s">
        <v>84</v>
      </c>
      <c r="B29" t="s">
        <v>140</v>
      </c>
      <c r="C29" t="s">
        <v>162</v>
      </c>
      <c r="D29" t="s">
        <v>164</v>
      </c>
      <c r="E29" t="s">
        <v>93</v>
      </c>
      <c r="F29">
        <f>5*0.3048</f>
        <v>1.524</v>
      </c>
      <c r="G29">
        <f>10*0.3048</f>
        <v>3.048</v>
      </c>
      <c r="H29" t="s">
        <v>178</v>
      </c>
      <c r="I29" s="2">
        <v>0</v>
      </c>
      <c r="J29" s="2">
        <f t="shared" si="1"/>
        <v>0</v>
      </c>
      <c r="K29" s="2">
        <v>95</v>
      </c>
      <c r="L29" s="34">
        <v>1</v>
      </c>
      <c r="M29" s="2" t="s">
        <v>96</v>
      </c>
      <c r="N29" s="2" t="s">
        <v>89</v>
      </c>
      <c r="O29" t="s">
        <v>32</v>
      </c>
    </row>
    <row r="30" spans="1:15" hidden="1" x14ac:dyDescent="0.3">
      <c r="A30" t="s">
        <v>84</v>
      </c>
      <c r="B30" t="s">
        <v>140</v>
      </c>
      <c r="C30" t="s">
        <v>162</v>
      </c>
      <c r="D30" t="s">
        <v>164</v>
      </c>
      <c r="E30" t="s">
        <v>93</v>
      </c>
      <c r="F30">
        <f>5*0.3048</f>
        <v>1.524</v>
      </c>
      <c r="G30">
        <f>10*0.3048</f>
        <v>3.048</v>
      </c>
      <c r="H30" t="s">
        <v>178</v>
      </c>
      <c r="I30" s="2">
        <v>95</v>
      </c>
      <c r="J30" s="2">
        <f t="shared" si="1"/>
        <v>95</v>
      </c>
      <c r="K30" s="2">
        <v>100000</v>
      </c>
      <c r="L30" s="34">
        <v>5</v>
      </c>
      <c r="M30" s="2" t="s">
        <v>97</v>
      </c>
      <c r="N30" s="2" t="s">
        <v>20</v>
      </c>
      <c r="O30" t="s">
        <v>32</v>
      </c>
    </row>
    <row r="31" spans="1:15" hidden="1" x14ac:dyDescent="0.3">
      <c r="A31" t="s">
        <v>84</v>
      </c>
      <c r="B31" t="s">
        <v>140</v>
      </c>
      <c r="C31" t="s">
        <v>162</v>
      </c>
      <c r="D31" t="s">
        <v>164</v>
      </c>
      <c r="E31" t="s">
        <v>93</v>
      </c>
      <c r="F31">
        <f>5*0.3048</f>
        <v>1.524</v>
      </c>
      <c r="G31">
        <f>10*0.3048</f>
        <v>3.048</v>
      </c>
      <c r="H31" t="s">
        <v>178</v>
      </c>
      <c r="I31" s="2" t="s">
        <v>32</v>
      </c>
      <c r="J31" s="2" t="str">
        <f t="shared" si="1"/>
        <v>NA</v>
      </c>
      <c r="K31" s="2"/>
      <c r="L31" s="34" t="s">
        <v>32</v>
      </c>
      <c r="M31" s="2" t="s">
        <v>32</v>
      </c>
      <c r="N31" s="2" t="s">
        <v>32</v>
      </c>
      <c r="O31" t="s">
        <v>32</v>
      </c>
    </row>
    <row r="32" spans="1:15" hidden="1" x14ac:dyDescent="0.3">
      <c r="A32" t="s">
        <v>84</v>
      </c>
      <c r="B32" t="s">
        <v>140</v>
      </c>
      <c r="C32" t="s">
        <v>162</v>
      </c>
      <c r="D32" t="s">
        <v>164</v>
      </c>
      <c r="E32" t="s">
        <v>98</v>
      </c>
      <c r="F32">
        <f>10*0.3048</f>
        <v>3.048</v>
      </c>
      <c r="G32">
        <f>15*0.3048</f>
        <v>4.5720000000000001</v>
      </c>
      <c r="H32" t="s">
        <v>178</v>
      </c>
      <c r="I32" s="2">
        <v>0</v>
      </c>
      <c r="J32" s="2">
        <f t="shared" si="1"/>
        <v>0</v>
      </c>
      <c r="K32" s="2">
        <v>70</v>
      </c>
      <c r="L32" s="34">
        <v>1</v>
      </c>
      <c r="M32" s="2" t="s">
        <v>99</v>
      </c>
      <c r="N32" s="2" t="s">
        <v>89</v>
      </c>
      <c r="O32" t="s">
        <v>32</v>
      </c>
    </row>
    <row r="33" spans="1:15" hidden="1" x14ac:dyDescent="0.3">
      <c r="A33" t="s">
        <v>84</v>
      </c>
      <c r="B33" t="s">
        <v>140</v>
      </c>
      <c r="C33" t="s">
        <v>162</v>
      </c>
      <c r="D33" t="s">
        <v>164</v>
      </c>
      <c r="E33" t="s">
        <v>98</v>
      </c>
      <c r="F33">
        <f>10*0.3048</f>
        <v>3.048</v>
      </c>
      <c r="G33">
        <f>15*0.3048</f>
        <v>4.5720000000000001</v>
      </c>
      <c r="H33" t="s">
        <v>178</v>
      </c>
      <c r="I33" s="2">
        <v>70</v>
      </c>
      <c r="J33" s="2">
        <f t="shared" si="1"/>
        <v>70</v>
      </c>
      <c r="K33" s="2">
        <v>100000</v>
      </c>
      <c r="L33" s="34">
        <v>5</v>
      </c>
      <c r="M33" s="2" t="s">
        <v>101</v>
      </c>
      <c r="N33" s="2" t="s">
        <v>20</v>
      </c>
      <c r="O33" t="s">
        <v>32</v>
      </c>
    </row>
    <row r="34" spans="1:15" hidden="1" x14ac:dyDescent="0.3">
      <c r="A34" t="s">
        <v>84</v>
      </c>
      <c r="B34" t="s">
        <v>140</v>
      </c>
      <c r="C34" t="s">
        <v>162</v>
      </c>
      <c r="D34" t="s">
        <v>164</v>
      </c>
      <c r="E34" t="s">
        <v>98</v>
      </c>
      <c r="F34">
        <f>10*0.3048</f>
        <v>3.048</v>
      </c>
      <c r="G34">
        <f>15*0.3048</f>
        <v>4.5720000000000001</v>
      </c>
      <c r="H34" t="s">
        <v>178</v>
      </c>
      <c r="I34" s="2" t="s">
        <v>32</v>
      </c>
      <c r="J34" s="2" t="str">
        <f t="shared" si="1"/>
        <v>NA</v>
      </c>
      <c r="K34" s="2" t="s">
        <v>32</v>
      </c>
      <c r="L34" s="34" t="s">
        <v>32</v>
      </c>
      <c r="M34" s="2" t="s">
        <v>32</v>
      </c>
      <c r="N34" s="2" t="s">
        <v>32</v>
      </c>
      <c r="O34" t="s">
        <v>32</v>
      </c>
    </row>
    <row r="35" spans="1:15" hidden="1" x14ac:dyDescent="0.3">
      <c r="A35" t="s">
        <v>84</v>
      </c>
      <c r="B35" t="s">
        <v>140</v>
      </c>
      <c r="C35" t="s">
        <v>162</v>
      </c>
      <c r="D35" t="s">
        <v>164</v>
      </c>
      <c r="E35" t="s">
        <v>102</v>
      </c>
      <c r="F35">
        <f>15*0.3048</f>
        <v>4.5720000000000001</v>
      </c>
      <c r="G35">
        <f>20*0.3048</f>
        <v>6.0960000000000001</v>
      </c>
      <c r="H35" t="s">
        <v>178</v>
      </c>
      <c r="I35" s="2">
        <v>0</v>
      </c>
      <c r="J35" s="2">
        <f t="shared" si="1"/>
        <v>0</v>
      </c>
      <c r="K35" s="2">
        <v>55</v>
      </c>
      <c r="L35" s="34">
        <v>1</v>
      </c>
      <c r="M35" s="2" t="s">
        <v>103</v>
      </c>
      <c r="N35" s="2" t="s">
        <v>89</v>
      </c>
      <c r="O35" t="s">
        <v>32</v>
      </c>
    </row>
    <row r="36" spans="1:15" hidden="1" x14ac:dyDescent="0.3">
      <c r="A36" t="s">
        <v>84</v>
      </c>
      <c r="B36" t="s">
        <v>140</v>
      </c>
      <c r="C36" t="s">
        <v>162</v>
      </c>
      <c r="D36" t="s">
        <v>164</v>
      </c>
      <c r="E36" t="s">
        <v>102</v>
      </c>
      <c r="F36">
        <f>15*0.3048</f>
        <v>4.5720000000000001</v>
      </c>
      <c r="G36">
        <f>20*0.3048</f>
        <v>6.0960000000000001</v>
      </c>
      <c r="H36" t="s">
        <v>178</v>
      </c>
      <c r="I36" s="2">
        <v>55</v>
      </c>
      <c r="J36" s="2">
        <f t="shared" si="1"/>
        <v>55</v>
      </c>
      <c r="K36" s="2">
        <v>10000</v>
      </c>
      <c r="L36" s="34">
        <v>5</v>
      </c>
      <c r="M36" s="2" t="s">
        <v>104</v>
      </c>
      <c r="N36" s="2" t="s">
        <v>20</v>
      </c>
      <c r="O36" t="s">
        <v>32</v>
      </c>
    </row>
    <row r="37" spans="1:15" hidden="1" x14ac:dyDescent="0.3">
      <c r="A37" t="s">
        <v>84</v>
      </c>
      <c r="B37" t="s">
        <v>140</v>
      </c>
      <c r="C37" t="s">
        <v>162</v>
      </c>
      <c r="D37" t="s">
        <v>164</v>
      </c>
      <c r="E37" t="s">
        <v>102</v>
      </c>
      <c r="F37">
        <f>15*0.3048</f>
        <v>4.5720000000000001</v>
      </c>
      <c r="G37">
        <f>20*0.3048</f>
        <v>6.0960000000000001</v>
      </c>
      <c r="H37" t="s">
        <v>178</v>
      </c>
      <c r="I37" s="2" t="s">
        <v>32</v>
      </c>
      <c r="J37" s="2" t="str">
        <f t="shared" si="1"/>
        <v>NA</v>
      </c>
      <c r="K37" s="2" t="s">
        <v>32</v>
      </c>
      <c r="L37" s="34" t="s">
        <v>32</v>
      </c>
      <c r="M37" s="2" t="s">
        <v>32</v>
      </c>
      <c r="N37" s="2" t="s">
        <v>32</v>
      </c>
      <c r="O37" t="s">
        <v>32</v>
      </c>
    </row>
    <row r="38" spans="1:15" hidden="1" x14ac:dyDescent="0.3">
      <c r="A38" t="s">
        <v>84</v>
      </c>
      <c r="B38" t="s">
        <v>140</v>
      </c>
      <c r="C38" t="s">
        <v>162</v>
      </c>
      <c r="D38" t="s">
        <v>164</v>
      </c>
      <c r="E38" t="s">
        <v>107</v>
      </c>
      <c r="F38">
        <f>20*0.3048</f>
        <v>6.0960000000000001</v>
      </c>
      <c r="G38">
        <f>25*0.3048</f>
        <v>7.62</v>
      </c>
      <c r="H38" t="s">
        <v>178</v>
      </c>
      <c r="I38" s="2">
        <v>0</v>
      </c>
      <c r="J38" s="2">
        <f t="shared" si="1"/>
        <v>0</v>
      </c>
      <c r="K38" s="2">
        <v>47</v>
      </c>
      <c r="L38" s="34">
        <v>1</v>
      </c>
      <c r="M38" s="2" t="s">
        <v>109</v>
      </c>
      <c r="N38" s="2" t="s">
        <v>89</v>
      </c>
      <c r="O38" t="s">
        <v>32</v>
      </c>
    </row>
    <row r="39" spans="1:15" hidden="1" x14ac:dyDescent="0.3">
      <c r="A39" t="s">
        <v>84</v>
      </c>
      <c r="B39" t="s">
        <v>140</v>
      </c>
      <c r="C39" t="s">
        <v>162</v>
      </c>
      <c r="D39" t="s">
        <v>164</v>
      </c>
      <c r="E39" t="s">
        <v>107</v>
      </c>
      <c r="F39">
        <f>20*0.3048</f>
        <v>6.0960000000000001</v>
      </c>
      <c r="G39">
        <f>25*0.3048</f>
        <v>7.62</v>
      </c>
      <c r="H39" t="s">
        <v>178</v>
      </c>
      <c r="I39" s="2">
        <v>47</v>
      </c>
      <c r="J39" s="2">
        <f t="shared" si="1"/>
        <v>47</v>
      </c>
      <c r="K39" s="2">
        <v>10000</v>
      </c>
      <c r="L39" s="34">
        <v>5</v>
      </c>
      <c r="M39" s="2" t="s">
        <v>111</v>
      </c>
      <c r="N39" s="2" t="s">
        <v>20</v>
      </c>
      <c r="O39" t="s">
        <v>32</v>
      </c>
    </row>
    <row r="40" spans="1:15" hidden="1" x14ac:dyDescent="0.3">
      <c r="A40" t="s">
        <v>84</v>
      </c>
      <c r="B40" t="s">
        <v>140</v>
      </c>
      <c r="C40" t="s">
        <v>162</v>
      </c>
      <c r="D40" t="s">
        <v>164</v>
      </c>
      <c r="E40" t="s">
        <v>107</v>
      </c>
      <c r="F40">
        <f>20*0.3048</f>
        <v>6.0960000000000001</v>
      </c>
      <c r="G40">
        <f>25*0.3048</f>
        <v>7.62</v>
      </c>
      <c r="H40" t="s">
        <v>178</v>
      </c>
      <c r="I40" s="2" t="s">
        <v>32</v>
      </c>
      <c r="J40" s="2" t="str">
        <f t="shared" si="1"/>
        <v>NA</v>
      </c>
      <c r="K40" s="2" t="s">
        <v>32</v>
      </c>
      <c r="L40" s="34" t="s">
        <v>32</v>
      </c>
      <c r="M40" s="2" t="s">
        <v>32</v>
      </c>
      <c r="N40" s="2" t="s">
        <v>32</v>
      </c>
      <c r="O40" t="s">
        <v>32</v>
      </c>
    </row>
    <row r="41" spans="1:15" hidden="1" x14ac:dyDescent="0.3">
      <c r="A41" t="s">
        <v>84</v>
      </c>
      <c r="B41" t="s">
        <v>140</v>
      </c>
      <c r="C41" t="s">
        <v>162</v>
      </c>
      <c r="D41" t="s">
        <v>164</v>
      </c>
      <c r="E41" t="s">
        <v>113</v>
      </c>
      <c r="F41">
        <f>25*0.3048</f>
        <v>7.62</v>
      </c>
      <c r="G41">
        <f>50*0.3048</f>
        <v>15.24</v>
      </c>
      <c r="H41" t="s">
        <v>178</v>
      </c>
      <c r="I41" s="2">
        <v>0</v>
      </c>
      <c r="J41" s="2">
        <f t="shared" si="1"/>
        <v>0</v>
      </c>
      <c r="K41" s="2">
        <v>25</v>
      </c>
      <c r="L41" s="34">
        <v>1</v>
      </c>
      <c r="M41" s="2" t="s">
        <v>114</v>
      </c>
      <c r="N41" s="2" t="s">
        <v>89</v>
      </c>
      <c r="O41" t="s">
        <v>32</v>
      </c>
    </row>
    <row r="42" spans="1:15" hidden="1" x14ac:dyDescent="0.3">
      <c r="A42" t="s">
        <v>84</v>
      </c>
      <c r="B42" t="s">
        <v>140</v>
      </c>
      <c r="C42" t="s">
        <v>162</v>
      </c>
      <c r="D42" t="s">
        <v>164</v>
      </c>
      <c r="E42" t="s">
        <v>113</v>
      </c>
      <c r="F42">
        <f>25*0.3048</f>
        <v>7.62</v>
      </c>
      <c r="G42">
        <f>50*0.3048</f>
        <v>15.24</v>
      </c>
      <c r="H42" t="s">
        <v>178</v>
      </c>
      <c r="I42" s="2">
        <v>25</v>
      </c>
      <c r="J42" s="2">
        <f t="shared" si="1"/>
        <v>25</v>
      </c>
      <c r="K42" s="2">
        <v>100000</v>
      </c>
      <c r="L42" s="34">
        <v>5</v>
      </c>
      <c r="M42" s="2" t="s">
        <v>115</v>
      </c>
      <c r="N42" s="2" t="s">
        <v>20</v>
      </c>
      <c r="O42" t="s">
        <v>32</v>
      </c>
    </row>
    <row r="43" spans="1:15" hidden="1" x14ac:dyDescent="0.3">
      <c r="A43" t="s">
        <v>84</v>
      </c>
      <c r="B43" t="s">
        <v>140</v>
      </c>
      <c r="C43" t="s">
        <v>162</v>
      </c>
      <c r="D43" t="s">
        <v>164</v>
      </c>
      <c r="E43" t="s">
        <v>113</v>
      </c>
      <c r="F43">
        <f>25*0.3048</f>
        <v>7.62</v>
      </c>
      <c r="G43">
        <f>50*0.3048</f>
        <v>15.24</v>
      </c>
      <c r="H43" t="s">
        <v>178</v>
      </c>
      <c r="I43" s="2" t="s">
        <v>32</v>
      </c>
      <c r="J43" s="2" t="str">
        <f t="shared" si="1"/>
        <v>NA</v>
      </c>
      <c r="K43" s="2" t="s">
        <v>32</v>
      </c>
      <c r="L43" s="34" t="s">
        <v>32</v>
      </c>
      <c r="M43" s="2" t="s">
        <v>32</v>
      </c>
      <c r="N43" s="2" t="s">
        <v>32</v>
      </c>
      <c r="O43" t="s">
        <v>32</v>
      </c>
    </row>
    <row r="44" spans="1:15" hidden="1" x14ac:dyDescent="0.3">
      <c r="A44" t="s">
        <v>84</v>
      </c>
      <c r="B44" t="s">
        <v>140</v>
      </c>
      <c r="C44" t="s">
        <v>162</v>
      </c>
      <c r="D44" t="s">
        <v>164</v>
      </c>
      <c r="E44" t="s">
        <v>116</v>
      </c>
      <c r="F44">
        <f>50*0.3048</f>
        <v>15.24</v>
      </c>
      <c r="G44">
        <f>75*0.3048</f>
        <v>22.86</v>
      </c>
      <c r="H44" t="s">
        <v>178</v>
      </c>
      <c r="I44" s="2">
        <v>0</v>
      </c>
      <c r="J44" s="2">
        <f t="shared" si="1"/>
        <v>0</v>
      </c>
      <c r="K44" s="2">
        <v>23</v>
      </c>
      <c r="L44" s="34">
        <v>1</v>
      </c>
      <c r="M44" s="2" t="s">
        <v>117</v>
      </c>
      <c r="N44" s="2" t="s">
        <v>89</v>
      </c>
      <c r="O44" t="s">
        <v>32</v>
      </c>
    </row>
    <row r="45" spans="1:15" hidden="1" x14ac:dyDescent="0.3">
      <c r="A45" t="s">
        <v>84</v>
      </c>
      <c r="B45" t="s">
        <v>140</v>
      </c>
      <c r="C45" t="s">
        <v>162</v>
      </c>
      <c r="D45" t="s">
        <v>164</v>
      </c>
      <c r="E45" t="s">
        <v>116</v>
      </c>
      <c r="F45">
        <f>50*0.3048</f>
        <v>15.24</v>
      </c>
      <c r="G45">
        <f>75*0.3048</f>
        <v>22.86</v>
      </c>
      <c r="H45" t="s">
        <v>178</v>
      </c>
      <c r="I45" s="2">
        <v>23</v>
      </c>
      <c r="J45" s="2">
        <f t="shared" si="1"/>
        <v>23</v>
      </c>
      <c r="K45" s="2">
        <v>100000</v>
      </c>
      <c r="L45" s="34">
        <v>5</v>
      </c>
      <c r="M45" s="2" t="s">
        <v>118</v>
      </c>
      <c r="N45" s="2" t="s">
        <v>20</v>
      </c>
      <c r="O45" t="s">
        <v>32</v>
      </c>
    </row>
    <row r="46" spans="1:15" hidden="1" x14ac:dyDescent="0.3">
      <c r="A46" t="s">
        <v>84</v>
      </c>
      <c r="B46" t="s">
        <v>140</v>
      </c>
      <c r="C46" t="s">
        <v>162</v>
      </c>
      <c r="D46" t="s">
        <v>164</v>
      </c>
      <c r="E46" t="s">
        <v>116</v>
      </c>
      <c r="F46">
        <f>50*0.3048</f>
        <v>15.24</v>
      </c>
      <c r="G46">
        <f>75*0.3048</f>
        <v>22.86</v>
      </c>
      <c r="H46" t="s">
        <v>178</v>
      </c>
      <c r="I46" s="2" t="s">
        <v>32</v>
      </c>
      <c r="J46" s="2" t="str">
        <f t="shared" si="1"/>
        <v>NA</v>
      </c>
      <c r="K46" s="2" t="s">
        <v>32</v>
      </c>
      <c r="L46" s="34" t="s">
        <v>32</v>
      </c>
      <c r="M46" s="2" t="s">
        <v>32</v>
      </c>
      <c r="N46" s="2" t="s">
        <v>32</v>
      </c>
      <c r="O46" t="s">
        <v>32</v>
      </c>
    </row>
    <row r="47" spans="1:15" hidden="1" x14ac:dyDescent="0.3">
      <c r="A47" t="s">
        <v>84</v>
      </c>
      <c r="B47" t="s">
        <v>140</v>
      </c>
      <c r="C47" t="s">
        <v>162</v>
      </c>
      <c r="D47" t="s">
        <v>164</v>
      </c>
      <c r="E47" t="s">
        <v>119</v>
      </c>
      <c r="F47">
        <f>75*0.3048</f>
        <v>22.86</v>
      </c>
      <c r="G47">
        <v>100000</v>
      </c>
      <c r="H47" t="s">
        <v>178</v>
      </c>
      <c r="I47" s="2">
        <v>0</v>
      </c>
      <c r="J47" s="2">
        <f t="shared" si="1"/>
        <v>0</v>
      </c>
      <c r="K47" s="2">
        <v>18</v>
      </c>
      <c r="L47" s="34">
        <v>1</v>
      </c>
      <c r="M47" s="2" t="s">
        <v>120</v>
      </c>
      <c r="N47" s="2" t="s">
        <v>89</v>
      </c>
      <c r="O47" t="s">
        <v>32</v>
      </c>
    </row>
    <row r="48" spans="1:15" s="36" customFormat="1" hidden="1" x14ac:dyDescent="0.3">
      <c r="A48" t="s">
        <v>84</v>
      </c>
      <c r="B48" t="s">
        <v>140</v>
      </c>
      <c r="C48" t="s">
        <v>162</v>
      </c>
      <c r="D48" t="s">
        <v>164</v>
      </c>
      <c r="E48" t="s">
        <v>119</v>
      </c>
      <c r="F48">
        <f>75*0.3048</f>
        <v>22.86</v>
      </c>
      <c r="G48">
        <v>100000</v>
      </c>
      <c r="H48" t="s">
        <v>178</v>
      </c>
      <c r="I48" s="2">
        <v>18</v>
      </c>
      <c r="J48" s="2">
        <f t="shared" si="1"/>
        <v>18</v>
      </c>
      <c r="K48" s="2">
        <v>100000</v>
      </c>
      <c r="L48" s="34">
        <v>5</v>
      </c>
      <c r="M48" s="2" t="s">
        <v>121</v>
      </c>
      <c r="N48" s="2" t="s">
        <v>20</v>
      </c>
      <c r="O48" t="s">
        <v>32</v>
      </c>
    </row>
    <row r="49" spans="1:15" s="36" customFormat="1" hidden="1" x14ac:dyDescent="0.3">
      <c r="A49" t="s">
        <v>84</v>
      </c>
      <c r="B49" t="s">
        <v>140</v>
      </c>
      <c r="C49" t="s">
        <v>162</v>
      </c>
      <c r="D49" t="s">
        <v>164</v>
      </c>
      <c r="E49" t="s">
        <v>119</v>
      </c>
      <c r="F49">
        <f>75*0.3048</f>
        <v>22.86</v>
      </c>
      <c r="G49">
        <v>100000</v>
      </c>
      <c r="H49" t="s">
        <v>178</v>
      </c>
      <c r="I49" s="2" t="s">
        <v>32</v>
      </c>
      <c r="J49" s="2" t="str">
        <f t="shared" si="1"/>
        <v>NA</v>
      </c>
      <c r="K49" s="2" t="s">
        <v>32</v>
      </c>
      <c r="L49" s="34" t="s">
        <v>32</v>
      </c>
      <c r="M49" s="2" t="s">
        <v>32</v>
      </c>
      <c r="N49" s="2" t="s">
        <v>32</v>
      </c>
      <c r="O49" t="s">
        <v>32</v>
      </c>
    </row>
    <row r="50" spans="1:15" s="40" customFormat="1" hidden="1" x14ac:dyDescent="0.3">
      <c r="A50" s="40" t="s">
        <v>206</v>
      </c>
      <c r="B50" s="40" t="s">
        <v>135</v>
      </c>
      <c r="C50" s="40" t="s">
        <v>205</v>
      </c>
      <c r="D50" s="40" t="s">
        <v>204</v>
      </c>
      <c r="E50" s="40" t="s">
        <v>32</v>
      </c>
      <c r="H50" s="40" t="s">
        <v>178</v>
      </c>
      <c r="I50" s="41">
        <v>0</v>
      </c>
      <c r="J50" s="41">
        <f t="shared" si="1"/>
        <v>0</v>
      </c>
      <c r="K50" s="41">
        <f>50</f>
        <v>50</v>
      </c>
      <c r="L50" s="42">
        <v>1</v>
      </c>
      <c r="M50" s="43" t="s">
        <v>108</v>
      </c>
      <c r="N50" s="41" t="s">
        <v>18</v>
      </c>
      <c r="O50" s="40" t="s">
        <v>32</v>
      </c>
    </row>
    <row r="51" spans="1:15" s="40" customFormat="1" hidden="1" x14ac:dyDescent="0.3">
      <c r="A51" s="40" t="s">
        <v>206</v>
      </c>
      <c r="B51" s="40" t="s">
        <v>135</v>
      </c>
      <c r="C51" s="40" t="s">
        <v>205</v>
      </c>
      <c r="D51" s="40" t="s">
        <v>204</v>
      </c>
      <c r="E51" s="40" t="s">
        <v>32</v>
      </c>
      <c r="H51" s="40" t="s">
        <v>178</v>
      </c>
      <c r="I51" s="41">
        <v>50</v>
      </c>
      <c r="J51" s="41">
        <f t="shared" si="1"/>
        <v>50</v>
      </c>
      <c r="K51" s="41">
        <v>80</v>
      </c>
      <c r="L51" s="42">
        <v>3</v>
      </c>
      <c r="M51" s="43" t="s">
        <v>110</v>
      </c>
      <c r="N51" s="41" t="s">
        <v>22</v>
      </c>
      <c r="O51" s="40" t="s">
        <v>32</v>
      </c>
    </row>
    <row r="52" spans="1:15" s="40" customFormat="1" hidden="1" x14ac:dyDescent="0.3">
      <c r="A52" s="40" t="s">
        <v>206</v>
      </c>
      <c r="B52" s="40" t="s">
        <v>135</v>
      </c>
      <c r="C52" s="40" t="s">
        <v>205</v>
      </c>
      <c r="D52" s="40" t="s">
        <v>204</v>
      </c>
      <c r="E52" s="40" t="s">
        <v>32</v>
      </c>
      <c r="H52" s="40" t="s">
        <v>178</v>
      </c>
      <c r="I52" s="41">
        <v>80</v>
      </c>
      <c r="J52" s="41">
        <f t="shared" si="1"/>
        <v>80</v>
      </c>
      <c r="K52" s="41">
        <v>101</v>
      </c>
      <c r="L52" s="42">
        <v>5</v>
      </c>
      <c r="M52" s="43" t="s">
        <v>112</v>
      </c>
      <c r="N52" s="41" t="s">
        <v>20</v>
      </c>
      <c r="O52" s="40" t="s">
        <v>32</v>
      </c>
    </row>
    <row r="53" spans="1:15" hidden="1" x14ac:dyDescent="0.3">
      <c r="A53" t="s">
        <v>53</v>
      </c>
      <c r="B53" t="s">
        <v>138</v>
      </c>
      <c r="C53" t="s">
        <v>160</v>
      </c>
      <c r="D53" t="s">
        <v>161</v>
      </c>
      <c r="E53" t="s">
        <v>32</v>
      </c>
      <c r="F53" t="s">
        <v>32</v>
      </c>
      <c r="G53" t="s">
        <v>32</v>
      </c>
      <c r="H53" t="s">
        <v>178</v>
      </c>
      <c r="I53" s="2">
        <v>0</v>
      </c>
      <c r="J53" s="2">
        <f t="shared" si="1"/>
        <v>0</v>
      </c>
      <c r="K53" s="2">
        <v>2</v>
      </c>
      <c r="L53" s="34">
        <v>1</v>
      </c>
      <c r="M53" s="4" t="s">
        <v>61</v>
      </c>
      <c r="N53" s="2" t="s">
        <v>18</v>
      </c>
      <c r="O53" t="s">
        <v>32</v>
      </c>
    </row>
    <row r="54" spans="1:15" hidden="1" x14ac:dyDescent="0.3">
      <c r="A54" t="s">
        <v>53</v>
      </c>
      <c r="B54" t="s">
        <v>138</v>
      </c>
      <c r="C54" t="s">
        <v>160</v>
      </c>
      <c r="D54" t="s">
        <v>161</v>
      </c>
      <c r="E54" t="s">
        <v>32</v>
      </c>
      <c r="F54" t="s">
        <v>32</v>
      </c>
      <c r="G54" t="s">
        <v>32</v>
      </c>
      <c r="H54" t="s">
        <v>178</v>
      </c>
      <c r="I54" s="2">
        <v>2</v>
      </c>
      <c r="J54" s="2">
        <f t="shared" si="1"/>
        <v>2</v>
      </c>
      <c r="K54" s="2">
        <v>5</v>
      </c>
      <c r="L54" s="34">
        <v>3</v>
      </c>
      <c r="M54" s="4" t="s">
        <v>65</v>
      </c>
      <c r="N54" s="2" t="s">
        <v>22</v>
      </c>
      <c r="O54" t="s">
        <v>32</v>
      </c>
    </row>
    <row r="55" spans="1:15" hidden="1" x14ac:dyDescent="0.3">
      <c r="A55" t="s">
        <v>53</v>
      </c>
      <c r="B55" t="s">
        <v>138</v>
      </c>
      <c r="C55" t="s">
        <v>160</v>
      </c>
      <c r="D55" t="s">
        <v>161</v>
      </c>
      <c r="E55" t="s">
        <v>32</v>
      </c>
      <c r="F55" t="s">
        <v>32</v>
      </c>
      <c r="G55" t="s">
        <v>32</v>
      </c>
      <c r="H55" t="s">
        <v>178</v>
      </c>
      <c r="I55" s="2">
        <v>5</v>
      </c>
      <c r="J55" s="2">
        <f t="shared" si="1"/>
        <v>5</v>
      </c>
      <c r="K55" s="2">
        <v>101</v>
      </c>
      <c r="L55" s="34">
        <v>5</v>
      </c>
      <c r="M55" s="4" t="s">
        <v>68</v>
      </c>
      <c r="N55" s="2" t="s">
        <v>20</v>
      </c>
      <c r="O55" t="s">
        <v>32</v>
      </c>
    </row>
    <row r="56" spans="1:15" hidden="1" x14ac:dyDescent="0.3">
      <c r="A56" t="s">
        <v>2</v>
      </c>
      <c r="B56" t="s">
        <v>136</v>
      </c>
      <c r="C56" t="s">
        <v>156</v>
      </c>
      <c r="D56" t="s">
        <v>157</v>
      </c>
      <c r="E56" t="s">
        <v>32</v>
      </c>
      <c r="F56" t="s">
        <v>32</v>
      </c>
      <c r="G56" t="s">
        <v>32</v>
      </c>
      <c r="H56" t="s">
        <v>178</v>
      </c>
      <c r="I56" s="2">
        <v>-5</v>
      </c>
      <c r="J56" s="2">
        <v>-5.0999999999999996</v>
      </c>
      <c r="K56" s="2">
        <v>1</v>
      </c>
      <c r="L56" s="34">
        <v>1</v>
      </c>
      <c r="M56" s="4" t="s">
        <v>17</v>
      </c>
      <c r="N56" s="2" t="s">
        <v>18</v>
      </c>
      <c r="O56" t="s">
        <v>32</v>
      </c>
    </row>
    <row r="57" spans="1:15" hidden="1" x14ac:dyDescent="0.3">
      <c r="A57" t="s">
        <v>2</v>
      </c>
      <c r="B57" t="s">
        <v>136</v>
      </c>
      <c r="C57" t="s">
        <v>156</v>
      </c>
      <c r="D57" t="s">
        <v>157</v>
      </c>
      <c r="E57" t="s">
        <v>32</v>
      </c>
      <c r="F57" t="s">
        <v>32</v>
      </c>
      <c r="G57" t="s">
        <v>32</v>
      </c>
      <c r="H57" t="s">
        <v>178</v>
      </c>
      <c r="I57" s="2">
        <v>1</v>
      </c>
      <c r="J57" s="2">
        <v>1</v>
      </c>
      <c r="K57" s="2">
        <v>4</v>
      </c>
      <c r="L57" s="34">
        <v>3</v>
      </c>
      <c r="M57" s="4" t="s">
        <v>21</v>
      </c>
      <c r="N57" s="2" t="s">
        <v>22</v>
      </c>
      <c r="O57" t="s">
        <v>32</v>
      </c>
    </row>
    <row r="58" spans="1:15" hidden="1" x14ac:dyDescent="0.3">
      <c r="A58" t="s">
        <v>2</v>
      </c>
      <c r="B58" t="s">
        <v>136</v>
      </c>
      <c r="C58" t="s">
        <v>156</v>
      </c>
      <c r="D58" t="s">
        <v>157</v>
      </c>
      <c r="E58" t="s">
        <v>32</v>
      </c>
      <c r="F58" t="s">
        <v>32</v>
      </c>
      <c r="G58" t="s">
        <v>32</v>
      </c>
      <c r="H58" t="s">
        <v>178</v>
      </c>
      <c r="I58" s="2">
        <v>4</v>
      </c>
      <c r="J58" s="2">
        <v>4</v>
      </c>
      <c r="K58" s="2">
        <v>5.0999999999999996</v>
      </c>
      <c r="L58" s="34">
        <v>5</v>
      </c>
      <c r="M58" s="4" t="s">
        <v>26</v>
      </c>
      <c r="N58" s="2" t="s">
        <v>20</v>
      </c>
      <c r="O58" t="s">
        <v>32</v>
      </c>
    </row>
    <row r="59" spans="1:15" hidden="1" x14ac:dyDescent="0.3">
      <c r="A59" t="s">
        <v>8</v>
      </c>
      <c r="B59" t="s">
        <v>124</v>
      </c>
      <c r="C59" t="s">
        <v>149</v>
      </c>
      <c r="D59" t="s">
        <v>150</v>
      </c>
      <c r="E59" t="s">
        <v>32</v>
      </c>
      <c r="F59" t="s">
        <v>32</v>
      </c>
      <c r="G59" t="s">
        <v>32</v>
      </c>
      <c r="H59" t="s">
        <v>178</v>
      </c>
      <c r="I59" s="2">
        <v>0</v>
      </c>
      <c r="J59" s="2">
        <v>-0.1</v>
      </c>
      <c r="K59" s="2">
        <v>2</v>
      </c>
      <c r="L59" s="34">
        <v>1</v>
      </c>
      <c r="M59" s="13" t="s">
        <v>188</v>
      </c>
      <c r="N59" s="2" t="s">
        <v>18</v>
      </c>
      <c r="O59" t="s">
        <v>32</v>
      </c>
    </row>
    <row r="60" spans="1:15" hidden="1" x14ac:dyDescent="0.3">
      <c r="A60" t="s">
        <v>8</v>
      </c>
      <c r="B60" t="s">
        <v>124</v>
      </c>
      <c r="C60" t="s">
        <v>149</v>
      </c>
      <c r="D60" t="s">
        <v>150</v>
      </c>
      <c r="E60" t="s">
        <v>32</v>
      </c>
      <c r="F60" t="s">
        <v>32</v>
      </c>
      <c r="G60" t="s">
        <v>32</v>
      </c>
      <c r="H60" t="s">
        <v>178</v>
      </c>
      <c r="I60" s="2">
        <v>2</v>
      </c>
      <c r="J60" s="2">
        <f t="shared" ref="J60:J82" si="2">I60</f>
        <v>2</v>
      </c>
      <c r="K60" s="2">
        <v>5</v>
      </c>
      <c r="L60" s="34">
        <v>3</v>
      </c>
      <c r="M60" s="4" t="s">
        <v>25</v>
      </c>
      <c r="N60" s="2" t="s">
        <v>22</v>
      </c>
      <c r="O60" t="s">
        <v>32</v>
      </c>
    </row>
    <row r="61" spans="1:15" hidden="1" x14ac:dyDescent="0.3">
      <c r="A61" t="s">
        <v>8</v>
      </c>
      <c r="B61" t="s">
        <v>124</v>
      </c>
      <c r="C61" t="s">
        <v>149</v>
      </c>
      <c r="D61" t="s">
        <v>150</v>
      </c>
      <c r="E61" t="s">
        <v>32</v>
      </c>
      <c r="F61" t="s">
        <v>32</v>
      </c>
      <c r="G61" t="s">
        <v>32</v>
      </c>
      <c r="H61" t="s">
        <v>178</v>
      </c>
      <c r="I61" s="2">
        <v>5</v>
      </c>
      <c r="J61" s="2">
        <f t="shared" si="2"/>
        <v>5</v>
      </c>
      <c r="K61" s="2">
        <v>101</v>
      </c>
      <c r="L61" s="34">
        <v>5</v>
      </c>
      <c r="M61" s="4" t="s">
        <v>29</v>
      </c>
      <c r="N61" s="2" t="s">
        <v>20</v>
      </c>
      <c r="O61" t="s">
        <v>32</v>
      </c>
    </row>
    <row r="62" spans="1:15" hidden="1" x14ac:dyDescent="0.3">
      <c r="A62" t="s">
        <v>37</v>
      </c>
      <c r="B62" t="s">
        <v>124</v>
      </c>
      <c r="C62" t="s">
        <v>148</v>
      </c>
      <c r="D62" t="s">
        <v>207</v>
      </c>
      <c r="E62" t="s">
        <v>32</v>
      </c>
      <c r="F62" t="s">
        <v>32</v>
      </c>
      <c r="G62" t="s">
        <v>32</v>
      </c>
      <c r="H62" t="s">
        <v>178</v>
      </c>
      <c r="I62" s="2">
        <v>0</v>
      </c>
      <c r="J62" s="2">
        <v>-0.1</v>
      </c>
      <c r="K62" s="2">
        <v>0.1</v>
      </c>
      <c r="L62" s="34">
        <v>1</v>
      </c>
      <c r="M62" s="3">
        <v>0</v>
      </c>
      <c r="N62" s="2" t="s">
        <v>18</v>
      </c>
      <c r="O62" t="s">
        <v>32</v>
      </c>
    </row>
    <row r="63" spans="1:15" hidden="1" x14ac:dyDescent="0.3">
      <c r="A63" t="s">
        <v>37</v>
      </c>
      <c r="B63" t="s">
        <v>124</v>
      </c>
      <c r="C63" t="s">
        <v>148</v>
      </c>
      <c r="D63" t="s">
        <v>207</v>
      </c>
      <c r="E63" t="s">
        <v>32</v>
      </c>
      <c r="F63" t="s">
        <v>32</v>
      </c>
      <c r="G63" t="s">
        <v>32</v>
      </c>
      <c r="H63" t="s">
        <v>178</v>
      </c>
      <c r="I63" s="2">
        <v>1</v>
      </c>
      <c r="J63" s="2">
        <v>0.1</v>
      </c>
      <c r="K63" s="2">
        <v>50</v>
      </c>
      <c r="L63" s="34">
        <v>3</v>
      </c>
      <c r="M63" s="3" t="s">
        <v>46</v>
      </c>
      <c r="N63" s="2" t="s">
        <v>22</v>
      </c>
      <c r="O63" t="s">
        <v>32</v>
      </c>
    </row>
    <row r="64" spans="1:15" hidden="1" x14ac:dyDescent="0.3">
      <c r="A64" t="s">
        <v>37</v>
      </c>
      <c r="B64" t="s">
        <v>124</v>
      </c>
      <c r="C64" t="s">
        <v>148</v>
      </c>
      <c r="D64" t="s">
        <v>207</v>
      </c>
      <c r="E64" t="s">
        <v>32</v>
      </c>
      <c r="F64" t="s">
        <v>32</v>
      </c>
      <c r="G64" t="s">
        <v>32</v>
      </c>
      <c r="H64" t="s">
        <v>178</v>
      </c>
      <c r="I64" s="2">
        <v>50</v>
      </c>
      <c r="J64" s="2">
        <f t="shared" si="2"/>
        <v>50</v>
      </c>
      <c r="K64" s="2">
        <v>101</v>
      </c>
      <c r="L64" s="34">
        <v>5</v>
      </c>
      <c r="M64" s="3" t="s">
        <v>50</v>
      </c>
      <c r="N64" s="2" t="s">
        <v>20</v>
      </c>
      <c r="O64" t="s">
        <v>32</v>
      </c>
    </row>
    <row r="65" spans="1:15" hidden="1" x14ac:dyDescent="0.3">
      <c r="A65" t="s">
        <v>58</v>
      </c>
      <c r="B65" t="s">
        <v>124</v>
      </c>
      <c r="C65" s="2" t="s">
        <v>146</v>
      </c>
      <c r="D65" t="s">
        <v>151</v>
      </c>
      <c r="E65" t="s">
        <v>32</v>
      </c>
      <c r="F65" t="s">
        <v>32</v>
      </c>
      <c r="G65" t="s">
        <v>32</v>
      </c>
      <c r="H65" t="s">
        <v>178</v>
      </c>
      <c r="I65" s="2">
        <v>0</v>
      </c>
      <c r="J65" s="2">
        <v>-0.1</v>
      </c>
      <c r="K65" s="2">
        <v>12</v>
      </c>
      <c r="L65" s="34">
        <v>5</v>
      </c>
      <c r="M65" s="3" t="s">
        <v>64</v>
      </c>
      <c r="N65" s="2" t="s">
        <v>20</v>
      </c>
      <c r="O65" t="s">
        <v>32</v>
      </c>
    </row>
    <row r="66" spans="1:15" hidden="1" x14ac:dyDescent="0.3">
      <c r="A66" t="s">
        <v>58</v>
      </c>
      <c r="B66" t="s">
        <v>124</v>
      </c>
      <c r="C66" s="2" t="s">
        <v>146</v>
      </c>
      <c r="D66" t="s">
        <v>151</v>
      </c>
      <c r="E66" t="s">
        <v>32</v>
      </c>
      <c r="F66" t="s">
        <v>32</v>
      </c>
      <c r="G66" t="s">
        <v>32</v>
      </c>
      <c r="H66" t="s">
        <v>178</v>
      </c>
      <c r="I66" s="2">
        <v>12</v>
      </c>
      <c r="J66" s="2">
        <f t="shared" si="2"/>
        <v>12</v>
      </c>
      <c r="K66" s="2">
        <v>20</v>
      </c>
      <c r="L66" s="34">
        <v>3</v>
      </c>
      <c r="M66" s="3" t="s">
        <v>67</v>
      </c>
      <c r="N66" s="2" t="s">
        <v>22</v>
      </c>
      <c r="O66" t="s">
        <v>32</v>
      </c>
    </row>
    <row r="67" spans="1:15" hidden="1" x14ac:dyDescent="0.3">
      <c r="A67" t="s">
        <v>58</v>
      </c>
      <c r="B67" t="s">
        <v>124</v>
      </c>
      <c r="C67" s="2" t="s">
        <v>146</v>
      </c>
      <c r="D67" t="s">
        <v>151</v>
      </c>
      <c r="E67" t="s">
        <v>32</v>
      </c>
      <c r="F67" t="s">
        <v>32</v>
      </c>
      <c r="G67" t="s">
        <v>32</v>
      </c>
      <c r="H67" t="s">
        <v>178</v>
      </c>
      <c r="I67" s="2">
        <v>20</v>
      </c>
      <c r="J67" s="2">
        <f t="shared" si="2"/>
        <v>20</v>
      </c>
      <c r="K67" s="2">
        <v>101</v>
      </c>
      <c r="L67" s="34">
        <v>1</v>
      </c>
      <c r="M67" s="3" t="s">
        <v>70</v>
      </c>
      <c r="N67" s="2" t="s">
        <v>18</v>
      </c>
      <c r="O67" t="s">
        <v>32</v>
      </c>
    </row>
    <row r="68" spans="1:15" hidden="1" x14ac:dyDescent="0.3">
      <c r="A68" s="40" t="s">
        <v>73</v>
      </c>
      <c r="B68" s="40" t="s">
        <v>124</v>
      </c>
      <c r="C68" s="41" t="s">
        <v>146</v>
      </c>
      <c r="D68" s="40" t="s">
        <v>147</v>
      </c>
      <c r="E68" s="40" t="s">
        <v>32</v>
      </c>
      <c r="F68" s="40" t="s">
        <v>32</v>
      </c>
      <c r="G68" s="40" t="s">
        <v>32</v>
      </c>
      <c r="H68" s="40" t="s">
        <v>178</v>
      </c>
      <c r="I68" s="41">
        <v>0</v>
      </c>
      <c r="J68" s="41">
        <v>-0.1</v>
      </c>
      <c r="K68" s="41">
        <v>10</v>
      </c>
      <c r="L68" s="42">
        <v>1</v>
      </c>
      <c r="M68" s="41" t="s">
        <v>77</v>
      </c>
      <c r="N68" s="41" t="s">
        <v>18</v>
      </c>
      <c r="O68" s="40" t="s">
        <v>32</v>
      </c>
    </row>
    <row r="69" spans="1:15" hidden="1" x14ac:dyDescent="0.3">
      <c r="A69" s="40" t="s">
        <v>73</v>
      </c>
      <c r="B69" s="40" t="s">
        <v>124</v>
      </c>
      <c r="C69" s="41" t="s">
        <v>146</v>
      </c>
      <c r="D69" s="40" t="s">
        <v>147</v>
      </c>
      <c r="E69" s="40" t="s">
        <v>32</v>
      </c>
      <c r="F69" s="40" t="s">
        <v>32</v>
      </c>
      <c r="G69" s="40" t="s">
        <v>32</v>
      </c>
      <c r="H69" s="40" t="s">
        <v>178</v>
      </c>
      <c r="I69" s="41">
        <v>10</v>
      </c>
      <c r="J69" s="41">
        <f t="shared" si="2"/>
        <v>10</v>
      </c>
      <c r="K69" s="41">
        <v>20</v>
      </c>
      <c r="L69" s="42">
        <v>3</v>
      </c>
      <c r="M69" s="41" t="s">
        <v>80</v>
      </c>
      <c r="N69" s="41" t="s">
        <v>22</v>
      </c>
      <c r="O69" s="40" t="s">
        <v>32</v>
      </c>
    </row>
    <row r="70" spans="1:15" hidden="1" x14ac:dyDescent="0.3">
      <c r="A70" s="40" t="s">
        <v>73</v>
      </c>
      <c r="B70" s="40" t="s">
        <v>124</v>
      </c>
      <c r="C70" s="41" t="s">
        <v>146</v>
      </c>
      <c r="D70" s="40" t="s">
        <v>147</v>
      </c>
      <c r="E70" s="40" t="s">
        <v>32</v>
      </c>
      <c r="F70" s="40" t="s">
        <v>32</v>
      </c>
      <c r="G70" s="40" t="s">
        <v>32</v>
      </c>
      <c r="H70" s="40" t="s">
        <v>178</v>
      </c>
      <c r="I70" s="41">
        <v>20</v>
      </c>
      <c r="J70" s="41">
        <f t="shared" si="2"/>
        <v>20</v>
      </c>
      <c r="K70" s="41">
        <v>100000</v>
      </c>
      <c r="L70" s="42">
        <v>5</v>
      </c>
      <c r="M70" s="41" t="s">
        <v>83</v>
      </c>
      <c r="N70" s="41" t="s">
        <v>20</v>
      </c>
      <c r="O70" s="40" t="s">
        <v>32</v>
      </c>
    </row>
    <row r="71" spans="1:15" hidden="1" x14ac:dyDescent="0.3">
      <c r="A71" s="40" t="s">
        <v>85</v>
      </c>
      <c r="B71" s="40" t="s">
        <v>124</v>
      </c>
      <c r="C71" s="40" t="s">
        <v>148</v>
      </c>
      <c r="D71" s="40" t="s">
        <v>189</v>
      </c>
      <c r="E71" s="40" t="s">
        <v>32</v>
      </c>
      <c r="F71" s="40" t="s">
        <v>32</v>
      </c>
      <c r="G71" s="40" t="s">
        <v>32</v>
      </c>
      <c r="H71" s="40" t="s">
        <v>178</v>
      </c>
      <c r="I71" s="41">
        <v>0</v>
      </c>
      <c r="J71" s="41">
        <v>-0.1</v>
      </c>
      <c r="K71" s="41">
        <v>15</v>
      </c>
      <c r="L71" s="42">
        <v>5</v>
      </c>
      <c r="M71" s="43" t="s">
        <v>87</v>
      </c>
      <c r="N71" s="41" t="s">
        <v>20</v>
      </c>
      <c r="O71" s="40" t="s">
        <v>32</v>
      </c>
    </row>
    <row r="72" spans="1:15" hidden="1" x14ac:dyDescent="0.3">
      <c r="A72" s="40" t="s">
        <v>85</v>
      </c>
      <c r="B72" s="40" t="s">
        <v>124</v>
      </c>
      <c r="C72" s="40" t="s">
        <v>148</v>
      </c>
      <c r="D72" s="40" t="s">
        <v>189</v>
      </c>
      <c r="E72" s="40" t="s">
        <v>32</v>
      </c>
      <c r="F72" s="40" t="s">
        <v>32</v>
      </c>
      <c r="G72" s="40" t="s">
        <v>32</v>
      </c>
      <c r="H72" s="40" t="s">
        <v>178</v>
      </c>
      <c r="I72" s="41">
        <v>15</v>
      </c>
      <c r="J72" s="41">
        <f t="shared" si="2"/>
        <v>15</v>
      </c>
      <c r="K72" s="41">
        <v>30</v>
      </c>
      <c r="L72" s="42">
        <v>3</v>
      </c>
      <c r="M72" s="43" t="s">
        <v>90</v>
      </c>
      <c r="N72" s="41" t="s">
        <v>22</v>
      </c>
      <c r="O72" s="40" t="s">
        <v>32</v>
      </c>
    </row>
    <row r="73" spans="1:15" hidden="1" x14ac:dyDescent="0.3">
      <c r="A73" s="40" t="s">
        <v>85</v>
      </c>
      <c r="B73" s="40" t="s">
        <v>124</v>
      </c>
      <c r="C73" s="40" t="s">
        <v>148</v>
      </c>
      <c r="D73" s="40" t="s">
        <v>189</v>
      </c>
      <c r="E73" s="40" t="s">
        <v>32</v>
      </c>
      <c r="F73" s="40" t="s">
        <v>32</v>
      </c>
      <c r="G73" s="40" t="s">
        <v>32</v>
      </c>
      <c r="H73" s="40" t="s">
        <v>178</v>
      </c>
      <c r="I73" s="41">
        <v>30</v>
      </c>
      <c r="J73" s="41">
        <f t="shared" si="2"/>
        <v>30</v>
      </c>
      <c r="K73" s="41">
        <v>101</v>
      </c>
      <c r="L73" s="42">
        <v>1</v>
      </c>
      <c r="M73" s="43" t="s">
        <v>92</v>
      </c>
      <c r="N73" s="41" t="s">
        <v>18</v>
      </c>
      <c r="O73" s="40" t="s">
        <v>32</v>
      </c>
    </row>
    <row r="74" spans="1:15" hidden="1" x14ac:dyDescent="0.3">
      <c r="A74" s="40" t="s">
        <v>14</v>
      </c>
      <c r="B74" s="40" t="s">
        <v>141</v>
      </c>
      <c r="C74" s="40" t="s">
        <v>168</v>
      </c>
      <c r="D74" s="40" t="s">
        <v>169</v>
      </c>
      <c r="E74" s="40" t="s">
        <v>32</v>
      </c>
      <c r="F74" s="40" t="s">
        <v>32</v>
      </c>
      <c r="G74" s="40" t="s">
        <v>32</v>
      </c>
      <c r="H74" s="40" t="s">
        <v>178</v>
      </c>
      <c r="I74" s="41">
        <v>0</v>
      </c>
      <c r="J74" s="41">
        <f t="shared" si="2"/>
        <v>0</v>
      </c>
      <c r="K74" s="41">
        <v>12</v>
      </c>
      <c r="L74" s="42">
        <v>5</v>
      </c>
      <c r="M74" s="41" t="str">
        <f>"&lt;" &amp;I75 &amp;" deg"</f>
        <v>&lt;12 deg</v>
      </c>
      <c r="N74" s="41" t="s">
        <v>20</v>
      </c>
      <c r="O74" s="44" t="s">
        <v>5</v>
      </c>
    </row>
    <row r="75" spans="1:15" hidden="1" x14ac:dyDescent="0.3">
      <c r="A75" s="40" t="s">
        <v>14</v>
      </c>
      <c r="B75" s="40" t="s">
        <v>141</v>
      </c>
      <c r="C75" s="40" t="s">
        <v>168</v>
      </c>
      <c r="D75" s="40" t="s">
        <v>169</v>
      </c>
      <c r="E75" s="40" t="s">
        <v>32</v>
      </c>
      <c r="F75" s="40" t="s">
        <v>32</v>
      </c>
      <c r="G75" s="40" t="s">
        <v>32</v>
      </c>
      <c r="H75" s="40" t="s">
        <v>178</v>
      </c>
      <c r="I75" s="41">
        <v>12</v>
      </c>
      <c r="J75" s="41">
        <f t="shared" si="2"/>
        <v>12</v>
      </c>
      <c r="K75" s="41">
        <v>14</v>
      </c>
      <c r="L75" s="42">
        <v>3</v>
      </c>
      <c r="M75" s="41" t="str">
        <f>I75&amp;"-"&amp;I76&amp;" deg"</f>
        <v>12-14 deg</v>
      </c>
      <c r="N75" s="41" t="s">
        <v>22</v>
      </c>
      <c r="O75" s="44" t="s">
        <v>5</v>
      </c>
    </row>
    <row r="76" spans="1:15" hidden="1" x14ac:dyDescent="0.3">
      <c r="A76" s="40" t="s">
        <v>14</v>
      </c>
      <c r="B76" s="40" t="s">
        <v>141</v>
      </c>
      <c r="C76" s="40" t="s">
        <v>168</v>
      </c>
      <c r="D76" s="40" t="s">
        <v>169</v>
      </c>
      <c r="E76" s="40" t="s">
        <v>32</v>
      </c>
      <c r="F76" s="40" t="s">
        <v>32</v>
      </c>
      <c r="G76" s="40" t="s">
        <v>32</v>
      </c>
      <c r="H76" s="40" t="s">
        <v>178</v>
      </c>
      <c r="I76" s="41">
        <v>14</v>
      </c>
      <c r="J76" s="41">
        <f t="shared" si="2"/>
        <v>14</v>
      </c>
      <c r="K76" s="41">
        <v>1000</v>
      </c>
      <c r="L76" s="42">
        <v>1</v>
      </c>
      <c r="M76" s="41" t="str">
        <f>"&gt;" &amp;I76 &amp;" deg"</f>
        <v>&gt;14 deg</v>
      </c>
      <c r="N76" s="41" t="s">
        <v>18</v>
      </c>
      <c r="O76" s="44" t="s">
        <v>5</v>
      </c>
    </row>
    <row r="77" spans="1:15" hidden="1" x14ac:dyDescent="0.3">
      <c r="A77" s="40" t="s">
        <v>35</v>
      </c>
      <c r="B77" s="40" t="s">
        <v>141</v>
      </c>
      <c r="C77" s="40" t="s">
        <v>171</v>
      </c>
      <c r="D77" s="40" t="s">
        <v>169</v>
      </c>
      <c r="E77" s="40" t="s">
        <v>32</v>
      </c>
      <c r="F77" s="40" t="s">
        <v>32</v>
      </c>
      <c r="G77" s="40" t="s">
        <v>32</v>
      </c>
      <c r="H77" s="40" t="s">
        <v>178</v>
      </c>
      <c r="I77" s="41">
        <v>0</v>
      </c>
      <c r="J77" s="41">
        <f t="shared" si="2"/>
        <v>0</v>
      </c>
      <c r="K77" s="41">
        <v>10</v>
      </c>
      <c r="L77" s="42">
        <v>5</v>
      </c>
      <c r="M77" s="41" t="s">
        <v>42</v>
      </c>
      <c r="N77" s="41" t="s">
        <v>20</v>
      </c>
      <c r="O77" s="44" t="s">
        <v>5</v>
      </c>
    </row>
    <row r="78" spans="1:15" hidden="1" x14ac:dyDescent="0.3">
      <c r="A78" s="40" t="s">
        <v>35</v>
      </c>
      <c r="B78" s="40" t="s">
        <v>141</v>
      </c>
      <c r="C78" s="40" t="s">
        <v>171</v>
      </c>
      <c r="D78" s="40" t="s">
        <v>169</v>
      </c>
      <c r="E78" s="40" t="s">
        <v>32</v>
      </c>
      <c r="F78" s="40" t="s">
        <v>32</v>
      </c>
      <c r="G78" s="40" t="s">
        <v>32</v>
      </c>
      <c r="H78" s="40" t="s">
        <v>178</v>
      </c>
      <c r="I78" s="41">
        <v>10</v>
      </c>
      <c r="J78" s="41">
        <f t="shared" si="2"/>
        <v>10</v>
      </c>
      <c r="K78" s="41">
        <v>14</v>
      </c>
      <c r="L78" s="42">
        <v>3</v>
      </c>
      <c r="M78" s="41" t="s">
        <v>45</v>
      </c>
      <c r="N78" s="41" t="s">
        <v>22</v>
      </c>
      <c r="O78" s="44" t="s">
        <v>5</v>
      </c>
    </row>
    <row r="79" spans="1:15" hidden="1" x14ac:dyDescent="0.3">
      <c r="A79" s="40" t="s">
        <v>35</v>
      </c>
      <c r="B79" s="40" t="s">
        <v>141</v>
      </c>
      <c r="C79" s="40" t="s">
        <v>171</v>
      </c>
      <c r="D79" s="40" t="s">
        <v>169</v>
      </c>
      <c r="E79" s="40" t="s">
        <v>32</v>
      </c>
      <c r="F79" s="40" t="s">
        <v>32</v>
      </c>
      <c r="G79" s="40" t="s">
        <v>32</v>
      </c>
      <c r="H79" s="40" t="s">
        <v>178</v>
      </c>
      <c r="I79" s="41">
        <v>14</v>
      </c>
      <c r="J79" s="41">
        <f t="shared" si="2"/>
        <v>14</v>
      </c>
      <c r="K79" s="41">
        <v>1000</v>
      </c>
      <c r="L79" s="42">
        <v>1</v>
      </c>
      <c r="M79" s="41" t="s">
        <v>48</v>
      </c>
      <c r="N79" s="41" t="s">
        <v>18</v>
      </c>
      <c r="O79" s="44" t="s">
        <v>5</v>
      </c>
    </row>
    <row r="80" spans="1:15" x14ac:dyDescent="0.3">
      <c r="A80" s="40" t="s">
        <v>55</v>
      </c>
      <c r="B80" s="40" t="s">
        <v>141</v>
      </c>
      <c r="C80" s="40" t="s">
        <v>186</v>
      </c>
      <c r="D80" s="40" t="s">
        <v>169</v>
      </c>
      <c r="E80" s="40" t="s">
        <v>32</v>
      </c>
      <c r="F80" s="40" t="s">
        <v>32</v>
      </c>
      <c r="G80" s="40" t="s">
        <v>32</v>
      </c>
      <c r="H80" s="40" t="s">
        <v>178</v>
      </c>
      <c r="I80" s="41">
        <v>0</v>
      </c>
      <c r="J80" s="41">
        <f t="shared" si="2"/>
        <v>0</v>
      </c>
      <c r="K80" s="41">
        <v>16</v>
      </c>
      <c r="L80" s="42">
        <v>5</v>
      </c>
      <c r="M80" s="41" t="s">
        <v>183</v>
      </c>
      <c r="N80" s="41" t="s">
        <v>20</v>
      </c>
      <c r="O80" s="44" t="s">
        <v>5</v>
      </c>
    </row>
    <row r="81" spans="1:15" x14ac:dyDescent="0.3">
      <c r="A81" s="40" t="s">
        <v>55</v>
      </c>
      <c r="B81" s="40" t="s">
        <v>141</v>
      </c>
      <c r="C81" s="40" t="s">
        <v>186</v>
      </c>
      <c r="D81" s="40" t="s">
        <v>169</v>
      </c>
      <c r="E81" s="40" t="s">
        <v>32</v>
      </c>
      <c r="F81" s="40" t="s">
        <v>32</v>
      </c>
      <c r="G81" s="40" t="s">
        <v>32</v>
      </c>
      <c r="H81" s="40" t="s">
        <v>178</v>
      </c>
      <c r="I81" s="41">
        <v>16</v>
      </c>
      <c r="J81" s="41">
        <f t="shared" si="2"/>
        <v>16</v>
      </c>
      <c r="K81" s="41">
        <v>22</v>
      </c>
      <c r="L81" s="42">
        <v>3</v>
      </c>
      <c r="M81" s="41" t="s">
        <v>184</v>
      </c>
      <c r="N81" s="41" t="s">
        <v>22</v>
      </c>
      <c r="O81" s="44" t="s">
        <v>5</v>
      </c>
    </row>
    <row r="82" spans="1:15" x14ac:dyDescent="0.3">
      <c r="A82" s="40" t="s">
        <v>55</v>
      </c>
      <c r="B82" s="40" t="s">
        <v>141</v>
      </c>
      <c r="C82" s="40" t="s">
        <v>186</v>
      </c>
      <c r="D82" s="40" t="s">
        <v>169</v>
      </c>
      <c r="E82" s="40" t="s">
        <v>32</v>
      </c>
      <c r="F82" s="40" t="s">
        <v>32</v>
      </c>
      <c r="G82" s="40" t="s">
        <v>32</v>
      </c>
      <c r="H82" s="40" t="s">
        <v>178</v>
      </c>
      <c r="I82" s="41">
        <v>22</v>
      </c>
      <c r="J82" s="41">
        <f t="shared" si="2"/>
        <v>22</v>
      </c>
      <c r="K82" s="41">
        <v>1000</v>
      </c>
      <c r="L82" s="42">
        <v>1</v>
      </c>
      <c r="M82" s="41" t="s">
        <v>185</v>
      </c>
      <c r="N82" s="41" t="s">
        <v>18</v>
      </c>
      <c r="O82" s="44" t="s">
        <v>5</v>
      </c>
    </row>
    <row r="83" spans="1:15" s="40" customFormat="1" hidden="1" x14ac:dyDescent="0.3">
      <c r="A83" s="40" t="s">
        <v>191</v>
      </c>
      <c r="B83" s="40" t="s">
        <v>124</v>
      </c>
      <c r="C83" s="40" t="s">
        <v>148</v>
      </c>
      <c r="D83" s="40" t="s">
        <v>190</v>
      </c>
      <c r="E83" s="40" t="s">
        <v>32</v>
      </c>
      <c r="F83" s="40" t="s">
        <v>32</v>
      </c>
      <c r="G83" s="40" t="s">
        <v>32</v>
      </c>
      <c r="H83" s="40" t="s">
        <v>178</v>
      </c>
      <c r="I83" s="41">
        <v>99</v>
      </c>
      <c r="J83" s="40">
        <v>99</v>
      </c>
      <c r="K83" s="41">
        <v>100</v>
      </c>
      <c r="L83" s="45">
        <v>1</v>
      </c>
      <c r="M83" s="41" t="s">
        <v>192</v>
      </c>
      <c r="N83" s="41" t="s">
        <v>18</v>
      </c>
      <c r="O83" s="40" t="s">
        <v>195</v>
      </c>
    </row>
    <row r="84" spans="1:15" s="40" customFormat="1" hidden="1" x14ac:dyDescent="0.3">
      <c r="A84" s="40" t="s">
        <v>191</v>
      </c>
      <c r="B84" s="40" t="s">
        <v>124</v>
      </c>
      <c r="C84" s="40" t="s">
        <v>148</v>
      </c>
      <c r="D84" s="40" t="s">
        <v>190</v>
      </c>
      <c r="E84" s="40" t="s">
        <v>32</v>
      </c>
      <c r="F84" s="40" t="s">
        <v>32</v>
      </c>
      <c r="G84" s="40" t="s">
        <v>32</v>
      </c>
      <c r="H84" s="40" t="s">
        <v>178</v>
      </c>
      <c r="I84" s="41">
        <v>50</v>
      </c>
      <c r="J84">
        <v>50</v>
      </c>
      <c r="K84" s="41">
        <v>99</v>
      </c>
      <c r="L84" s="35">
        <v>3</v>
      </c>
      <c r="M84" s="41" t="s">
        <v>193</v>
      </c>
      <c r="N84" s="41" t="s">
        <v>22</v>
      </c>
      <c r="O84" s="40" t="s">
        <v>195</v>
      </c>
    </row>
    <row r="85" spans="1:15" s="40" customFormat="1" hidden="1" x14ac:dyDescent="0.3">
      <c r="A85" s="40" t="s">
        <v>191</v>
      </c>
      <c r="B85" s="40" t="s">
        <v>124</v>
      </c>
      <c r="C85" s="40" t="s">
        <v>148</v>
      </c>
      <c r="D85" s="40" t="s">
        <v>190</v>
      </c>
      <c r="E85" s="40" t="s">
        <v>32</v>
      </c>
      <c r="F85" s="40" t="s">
        <v>32</v>
      </c>
      <c r="G85" s="40" t="s">
        <v>32</v>
      </c>
      <c r="H85" s="40" t="s">
        <v>178</v>
      </c>
      <c r="I85" s="41">
        <v>0</v>
      </c>
      <c r="J85">
        <v>0</v>
      </c>
      <c r="K85" s="41">
        <v>50</v>
      </c>
      <c r="L85" s="35">
        <v>5</v>
      </c>
      <c r="M85" s="41" t="s">
        <v>194</v>
      </c>
      <c r="N85" s="41" t="s">
        <v>20</v>
      </c>
      <c r="O85" s="40" t="s">
        <v>195</v>
      </c>
    </row>
    <row r="86" spans="1:15" s="40" customFormat="1" hidden="1" x14ac:dyDescent="0.3">
      <c r="A86" s="40" t="s">
        <v>15</v>
      </c>
      <c r="B86" s="40" t="s">
        <v>142</v>
      </c>
      <c r="D86" s="40" t="s">
        <v>175</v>
      </c>
      <c r="E86" s="40" t="s">
        <v>32</v>
      </c>
      <c r="F86" t="s">
        <v>32</v>
      </c>
      <c r="G86" t="s">
        <v>32</v>
      </c>
      <c r="H86" t="s">
        <v>177</v>
      </c>
      <c r="I86" s="41" t="s">
        <v>24</v>
      </c>
      <c r="J86" s="41" t="s">
        <v>32</v>
      </c>
      <c r="K86" s="41" t="s">
        <v>32</v>
      </c>
      <c r="L86" s="42">
        <v>1</v>
      </c>
      <c r="M86" s="41" t="s">
        <v>187</v>
      </c>
      <c r="N86" s="41" t="s">
        <v>32</v>
      </c>
      <c r="O86" s="40" t="s">
        <v>32</v>
      </c>
    </row>
    <row r="87" spans="1:15" s="40" customFormat="1" hidden="1" x14ac:dyDescent="0.3">
      <c r="A87" s="40" t="s">
        <v>15</v>
      </c>
      <c r="B87" s="40" t="s">
        <v>142</v>
      </c>
      <c r="D87" s="40" t="s">
        <v>175</v>
      </c>
      <c r="E87" s="40" t="s">
        <v>32</v>
      </c>
      <c r="F87" t="s">
        <v>32</v>
      </c>
      <c r="G87" t="s">
        <v>32</v>
      </c>
      <c r="H87" t="s">
        <v>177</v>
      </c>
      <c r="I87" s="41" t="s">
        <v>28</v>
      </c>
      <c r="J87" s="41" t="s">
        <v>32</v>
      </c>
      <c r="K87" s="41" t="s">
        <v>32</v>
      </c>
      <c r="L87" s="42">
        <v>3</v>
      </c>
      <c r="M87" s="41" t="s">
        <v>187</v>
      </c>
      <c r="N87" s="41" t="s">
        <v>32</v>
      </c>
      <c r="O87" s="40" t="s">
        <v>32</v>
      </c>
    </row>
    <row r="88" spans="1:15" s="40" customFormat="1" hidden="1" x14ac:dyDescent="0.3">
      <c r="A88" s="40" t="s">
        <v>15</v>
      </c>
      <c r="B88" s="40" t="s">
        <v>142</v>
      </c>
      <c r="D88" s="40" t="s">
        <v>175</v>
      </c>
      <c r="E88" s="40" t="s">
        <v>32</v>
      </c>
      <c r="F88" t="s">
        <v>32</v>
      </c>
      <c r="G88" t="s">
        <v>32</v>
      </c>
      <c r="H88" t="s">
        <v>177</v>
      </c>
      <c r="I88" s="41" t="s">
        <v>31</v>
      </c>
      <c r="J88" s="41" t="s">
        <v>32</v>
      </c>
      <c r="K88" s="41" t="s">
        <v>32</v>
      </c>
      <c r="L88" s="42">
        <v>5</v>
      </c>
      <c r="M88" s="41" t="s">
        <v>32</v>
      </c>
      <c r="N88" s="41" t="s">
        <v>32</v>
      </c>
      <c r="O88" s="40" t="s">
        <v>32</v>
      </c>
    </row>
    <row r="89" spans="1:15" s="40" customFormat="1" hidden="1" x14ac:dyDescent="0.3">
      <c r="A89" t="s">
        <v>36</v>
      </c>
      <c r="B89" t="s">
        <v>142</v>
      </c>
      <c r="C89" t="s">
        <v>172</v>
      </c>
      <c r="D89" t="s">
        <v>170</v>
      </c>
      <c r="E89" t="s">
        <v>32</v>
      </c>
      <c r="F89" t="s">
        <v>32</v>
      </c>
      <c r="G89" t="s">
        <v>32</v>
      </c>
      <c r="H89" t="s">
        <v>177</v>
      </c>
      <c r="I89" s="3" t="s">
        <v>32</v>
      </c>
      <c r="J89" s="41" t="s">
        <v>32</v>
      </c>
      <c r="K89" s="41" t="s">
        <v>32</v>
      </c>
      <c r="L89" s="34" t="s">
        <v>32</v>
      </c>
      <c r="M89" s="2" t="s">
        <v>32</v>
      </c>
      <c r="N89" s="2" t="s">
        <v>20</v>
      </c>
      <c r="O89" t="s">
        <v>32</v>
      </c>
    </row>
    <row r="90" spans="1:15" s="40" customFormat="1" hidden="1" x14ac:dyDescent="0.3">
      <c r="A90" t="s">
        <v>36</v>
      </c>
      <c r="B90" t="s">
        <v>142</v>
      </c>
      <c r="C90" t="s">
        <v>172</v>
      </c>
      <c r="D90" t="s">
        <v>170</v>
      </c>
      <c r="E90" t="s">
        <v>32</v>
      </c>
      <c r="F90" t="s">
        <v>32</v>
      </c>
      <c r="G90" t="s">
        <v>32</v>
      </c>
      <c r="H90" t="s">
        <v>177</v>
      </c>
      <c r="I90" s="3">
        <v>1</v>
      </c>
      <c r="J90" s="41" t="s">
        <v>32</v>
      </c>
      <c r="K90" s="41" t="s">
        <v>32</v>
      </c>
      <c r="L90" s="34">
        <v>5</v>
      </c>
      <c r="M90" s="2" t="s">
        <v>32</v>
      </c>
      <c r="N90" s="2" t="s">
        <v>20</v>
      </c>
      <c r="O90" t="s">
        <v>32</v>
      </c>
    </row>
    <row r="91" spans="1:15" s="40" customFormat="1" hidden="1" x14ac:dyDescent="0.3">
      <c r="A91" t="s">
        <v>36</v>
      </c>
      <c r="B91" t="s">
        <v>142</v>
      </c>
      <c r="C91" t="s">
        <v>172</v>
      </c>
      <c r="D91" t="s">
        <v>170</v>
      </c>
      <c r="E91" t="s">
        <v>32</v>
      </c>
      <c r="F91" t="s">
        <v>32</v>
      </c>
      <c r="G91" t="s">
        <v>32</v>
      </c>
      <c r="H91" t="s">
        <v>177</v>
      </c>
      <c r="I91" s="3">
        <v>2</v>
      </c>
      <c r="J91" s="41" t="s">
        <v>32</v>
      </c>
      <c r="K91" s="41" t="s">
        <v>32</v>
      </c>
      <c r="L91" s="34">
        <v>3</v>
      </c>
      <c r="M91" s="2" t="s">
        <v>32</v>
      </c>
      <c r="N91" s="2" t="s">
        <v>49</v>
      </c>
      <c r="O91" t="s">
        <v>32</v>
      </c>
    </row>
    <row r="92" spans="1:15" s="40" customFormat="1" hidden="1" x14ac:dyDescent="0.3">
      <c r="A92" t="s">
        <v>36</v>
      </c>
      <c r="B92" t="s">
        <v>142</v>
      </c>
      <c r="C92" t="s">
        <v>172</v>
      </c>
      <c r="D92" t="s">
        <v>170</v>
      </c>
      <c r="E92" t="s">
        <v>32</v>
      </c>
      <c r="F92" t="s">
        <v>32</v>
      </c>
      <c r="G92" t="s">
        <v>32</v>
      </c>
      <c r="H92" t="s">
        <v>177</v>
      </c>
      <c r="I92" s="3" t="s">
        <v>51</v>
      </c>
      <c r="J92" s="41" t="s">
        <v>32</v>
      </c>
      <c r="K92" s="41" t="s">
        <v>32</v>
      </c>
      <c r="L92" s="34">
        <v>1</v>
      </c>
      <c r="M92" s="2" t="s">
        <v>32</v>
      </c>
      <c r="N92" s="2" t="s">
        <v>18</v>
      </c>
      <c r="O92" s="2" t="s">
        <v>52</v>
      </c>
    </row>
    <row r="93" spans="1:15" s="40" customFormat="1" hidden="1" x14ac:dyDescent="0.3">
      <c r="A93" t="s">
        <v>36</v>
      </c>
      <c r="B93" t="s">
        <v>142</v>
      </c>
      <c r="C93" t="s">
        <v>172</v>
      </c>
      <c r="D93" t="s">
        <v>170</v>
      </c>
      <c r="E93" t="s">
        <v>32</v>
      </c>
      <c r="F93" t="s">
        <v>32</v>
      </c>
      <c r="G93" t="s">
        <v>32</v>
      </c>
      <c r="H93" t="s">
        <v>177</v>
      </c>
      <c r="I93" s="3" t="s">
        <v>56</v>
      </c>
      <c r="J93" s="41" t="s">
        <v>32</v>
      </c>
      <c r="K93" s="41" t="s">
        <v>32</v>
      </c>
      <c r="L93" s="34">
        <v>1</v>
      </c>
      <c r="M93" s="2" t="s">
        <v>32</v>
      </c>
      <c r="N93" s="2" t="s">
        <v>18</v>
      </c>
      <c r="O93" s="2" t="s">
        <v>57</v>
      </c>
    </row>
    <row r="94" spans="1:15" s="40" customFormat="1" hidden="1" x14ac:dyDescent="0.3">
      <c r="A94" t="s">
        <v>36</v>
      </c>
      <c r="B94" t="s">
        <v>142</v>
      </c>
      <c r="C94" t="s">
        <v>172</v>
      </c>
      <c r="D94" t="s">
        <v>170</v>
      </c>
      <c r="E94" t="s">
        <v>32</v>
      </c>
      <c r="F94" t="s">
        <v>32</v>
      </c>
      <c r="G94" t="s">
        <v>32</v>
      </c>
      <c r="H94" t="s">
        <v>177</v>
      </c>
      <c r="I94" s="3" t="s">
        <v>59</v>
      </c>
      <c r="J94" s="41" t="s">
        <v>32</v>
      </c>
      <c r="K94" s="41" t="s">
        <v>32</v>
      </c>
      <c r="L94" s="34">
        <v>1</v>
      </c>
      <c r="M94" s="2" t="s">
        <v>32</v>
      </c>
      <c r="N94" s="2" t="s">
        <v>18</v>
      </c>
      <c r="O94" s="2" t="s">
        <v>60</v>
      </c>
    </row>
    <row r="95" spans="1:15" s="40" customFormat="1" hidden="1" x14ac:dyDescent="0.3">
      <c r="A95" t="s">
        <v>36</v>
      </c>
      <c r="B95" t="s">
        <v>142</v>
      </c>
      <c r="C95" t="s">
        <v>172</v>
      </c>
      <c r="D95" t="s">
        <v>170</v>
      </c>
      <c r="E95" t="s">
        <v>32</v>
      </c>
      <c r="F95" t="s">
        <v>32</v>
      </c>
      <c r="G95" t="s">
        <v>32</v>
      </c>
      <c r="H95" t="s">
        <v>177</v>
      </c>
      <c r="I95" s="3">
        <v>5</v>
      </c>
      <c r="J95" s="41" t="s">
        <v>32</v>
      </c>
      <c r="K95" s="41" t="s">
        <v>32</v>
      </c>
      <c r="L95" s="34">
        <v>1</v>
      </c>
      <c r="M95" s="2" t="s">
        <v>32</v>
      </c>
      <c r="N95" s="2" t="s">
        <v>18</v>
      </c>
      <c r="O95" s="2" t="s">
        <v>63</v>
      </c>
    </row>
    <row r="96" spans="1:15" s="40" customFormat="1" hidden="1" x14ac:dyDescent="0.3">
      <c r="A96" t="s">
        <v>7</v>
      </c>
      <c r="B96" t="s">
        <v>144</v>
      </c>
      <c r="C96" t="s">
        <v>144</v>
      </c>
      <c r="D96" t="s">
        <v>208</v>
      </c>
      <c r="E96" t="s">
        <v>32</v>
      </c>
      <c r="F96" t="s">
        <v>32</v>
      </c>
      <c r="G96" t="s">
        <v>32</v>
      </c>
      <c r="H96" t="s">
        <v>177</v>
      </c>
      <c r="I96" s="2" t="s">
        <v>20</v>
      </c>
      <c r="J96" s="2" t="s">
        <v>32</v>
      </c>
      <c r="K96" s="2" t="s">
        <v>32</v>
      </c>
      <c r="L96" s="34">
        <v>5</v>
      </c>
      <c r="M96" t="s">
        <v>32</v>
      </c>
      <c r="N96" t="s">
        <v>32</v>
      </c>
      <c r="O96" t="s">
        <v>32</v>
      </c>
    </row>
    <row r="97" spans="1:15" s="40" customFormat="1" hidden="1" x14ac:dyDescent="0.3">
      <c r="A97" t="s">
        <v>7</v>
      </c>
      <c r="B97" t="s">
        <v>144</v>
      </c>
      <c r="C97" t="s">
        <v>144</v>
      </c>
      <c r="D97" t="s">
        <v>208</v>
      </c>
      <c r="E97" t="s">
        <v>32</v>
      </c>
      <c r="F97" t="s">
        <v>32</v>
      </c>
      <c r="G97" t="s">
        <v>32</v>
      </c>
      <c r="H97" t="s">
        <v>177</v>
      </c>
      <c r="I97" s="2" t="s">
        <v>22</v>
      </c>
      <c r="J97" s="2" t="s">
        <v>32</v>
      </c>
      <c r="K97" s="2" t="s">
        <v>32</v>
      </c>
      <c r="L97" s="34">
        <v>3</v>
      </c>
      <c r="M97" t="s">
        <v>32</v>
      </c>
      <c r="N97" t="s">
        <v>32</v>
      </c>
      <c r="O97" t="s">
        <v>32</v>
      </c>
    </row>
    <row r="98" spans="1:15" s="40" customFormat="1" hidden="1" x14ac:dyDescent="0.3">
      <c r="A98" t="s">
        <v>7</v>
      </c>
      <c r="B98" t="s">
        <v>144</v>
      </c>
      <c r="C98" t="s">
        <v>144</v>
      </c>
      <c r="D98" t="s">
        <v>208</v>
      </c>
      <c r="E98" t="s">
        <v>32</v>
      </c>
      <c r="F98" t="s">
        <v>32</v>
      </c>
      <c r="G98" t="s">
        <v>32</v>
      </c>
      <c r="H98" t="s">
        <v>177</v>
      </c>
      <c r="I98" s="2" t="s">
        <v>18</v>
      </c>
      <c r="J98" s="2" t="s">
        <v>32</v>
      </c>
      <c r="K98" s="2" t="s">
        <v>32</v>
      </c>
      <c r="L98" s="34">
        <v>1</v>
      </c>
      <c r="M98" t="s">
        <v>32</v>
      </c>
      <c r="N98" t="s">
        <v>32</v>
      </c>
      <c r="O98" t="s">
        <v>32</v>
      </c>
    </row>
    <row r="99" spans="1:15" hidden="1" x14ac:dyDescent="0.3">
      <c r="A99" t="s">
        <v>7</v>
      </c>
      <c r="B99" t="s">
        <v>144</v>
      </c>
      <c r="C99" t="s">
        <v>144</v>
      </c>
      <c r="D99" t="s">
        <v>208</v>
      </c>
      <c r="E99" t="s">
        <v>32</v>
      </c>
      <c r="F99" t="s">
        <v>32</v>
      </c>
      <c r="G99" t="s">
        <v>32</v>
      </c>
      <c r="H99" t="s">
        <v>177</v>
      </c>
      <c r="I99" s="2" t="s">
        <v>32</v>
      </c>
      <c r="J99" s="2" t="s">
        <v>32</v>
      </c>
      <c r="K99" s="2" t="s">
        <v>32</v>
      </c>
      <c r="L99" s="34" t="s">
        <v>32</v>
      </c>
      <c r="M99" t="s">
        <v>32</v>
      </c>
      <c r="N99" t="s">
        <v>32</v>
      </c>
      <c r="O99" t="s">
        <v>32</v>
      </c>
    </row>
    <row r="100" spans="1:15" hidden="1" x14ac:dyDescent="0.3">
      <c r="A100" t="s">
        <v>173</v>
      </c>
      <c r="B100" t="s">
        <v>173</v>
      </c>
      <c r="C100" t="s">
        <v>144</v>
      </c>
      <c r="D100" t="s">
        <v>174</v>
      </c>
      <c r="E100" t="s">
        <v>32</v>
      </c>
      <c r="F100" t="s">
        <v>32</v>
      </c>
      <c r="G100" t="s">
        <v>32</v>
      </c>
      <c r="H100" t="s">
        <v>177</v>
      </c>
      <c r="I100" s="3" t="s">
        <v>32</v>
      </c>
      <c r="J100" s="41" t="s">
        <v>32</v>
      </c>
      <c r="K100" s="41" t="s">
        <v>32</v>
      </c>
      <c r="L100" s="35">
        <v>5</v>
      </c>
      <c r="M100" s="2" t="s">
        <v>32</v>
      </c>
      <c r="N100" s="2" t="s">
        <v>32</v>
      </c>
      <c r="O100" s="2" t="s">
        <v>32</v>
      </c>
    </row>
    <row r="101" spans="1:15" hidden="1" x14ac:dyDescent="0.3">
      <c r="A101" t="s">
        <v>7</v>
      </c>
      <c r="B101" t="s">
        <v>144</v>
      </c>
      <c r="C101" t="s">
        <v>144</v>
      </c>
      <c r="D101" t="s">
        <v>196</v>
      </c>
      <c r="E101" t="s">
        <v>32</v>
      </c>
      <c r="F101" t="s">
        <v>32</v>
      </c>
      <c r="G101" t="s">
        <v>32</v>
      </c>
      <c r="H101" t="s">
        <v>177</v>
      </c>
      <c r="I101">
        <v>1</v>
      </c>
      <c r="J101" s="2" t="s">
        <v>32</v>
      </c>
      <c r="K101" s="2" t="s">
        <v>32</v>
      </c>
      <c r="L101" s="35">
        <v>1</v>
      </c>
      <c r="M101" t="s">
        <v>32</v>
      </c>
      <c r="N101" t="s">
        <v>32</v>
      </c>
      <c r="O101" t="s">
        <v>197</v>
      </c>
    </row>
    <row r="102" spans="1:15" hidden="1" x14ac:dyDescent="0.3">
      <c r="A102" t="s">
        <v>7</v>
      </c>
      <c r="B102" t="s">
        <v>144</v>
      </c>
      <c r="C102" t="s">
        <v>144</v>
      </c>
      <c r="D102" t="s">
        <v>196</v>
      </c>
      <c r="E102" t="s">
        <v>32</v>
      </c>
      <c r="F102" t="s">
        <v>32</v>
      </c>
      <c r="G102" t="s">
        <v>32</v>
      </c>
      <c r="H102" t="s">
        <v>177</v>
      </c>
      <c r="I102">
        <v>3</v>
      </c>
      <c r="J102" s="2" t="s">
        <v>32</v>
      </c>
      <c r="K102" s="2" t="s">
        <v>32</v>
      </c>
      <c r="L102" s="35">
        <v>3</v>
      </c>
      <c r="M102" t="s">
        <v>32</v>
      </c>
      <c r="N102" t="s">
        <v>32</v>
      </c>
      <c r="O102" t="s">
        <v>197</v>
      </c>
    </row>
    <row r="103" spans="1:15" hidden="1" x14ac:dyDescent="0.3">
      <c r="A103" t="s">
        <v>7</v>
      </c>
      <c r="B103" t="s">
        <v>144</v>
      </c>
      <c r="C103" t="s">
        <v>144</v>
      </c>
      <c r="D103" t="s">
        <v>196</v>
      </c>
      <c r="E103" t="s">
        <v>32</v>
      </c>
      <c r="F103" t="s">
        <v>32</v>
      </c>
      <c r="G103" t="s">
        <v>32</v>
      </c>
      <c r="H103" t="s">
        <v>177</v>
      </c>
      <c r="I103">
        <v>5</v>
      </c>
      <c r="J103" s="2" t="s">
        <v>32</v>
      </c>
      <c r="K103" s="2" t="s">
        <v>32</v>
      </c>
      <c r="L103" s="35">
        <v>5</v>
      </c>
      <c r="M103" t="s">
        <v>32</v>
      </c>
      <c r="N103" t="s">
        <v>32</v>
      </c>
      <c r="O103" t="s">
        <v>197</v>
      </c>
    </row>
    <row r="104" spans="1:15" hidden="1" x14ac:dyDescent="0.3">
      <c r="A104" t="s">
        <v>7</v>
      </c>
      <c r="B104" t="s">
        <v>144</v>
      </c>
      <c r="C104" t="s">
        <v>144</v>
      </c>
      <c r="D104" t="s">
        <v>196</v>
      </c>
      <c r="E104" t="s">
        <v>32</v>
      </c>
      <c r="F104" t="s">
        <v>32</v>
      </c>
      <c r="G104" t="s">
        <v>32</v>
      </c>
      <c r="H104" t="s">
        <v>177</v>
      </c>
      <c r="I104" t="s">
        <v>32</v>
      </c>
      <c r="J104" s="2" t="s">
        <v>32</v>
      </c>
      <c r="K104" s="2" t="s">
        <v>32</v>
      </c>
      <c r="L104" s="35" t="s">
        <v>32</v>
      </c>
      <c r="M104" s="2" t="s">
        <v>32</v>
      </c>
      <c r="N104" s="2" t="s">
        <v>32</v>
      </c>
      <c r="O104" t="s">
        <v>197</v>
      </c>
    </row>
    <row r="105" spans="1:15" hidden="1" x14ac:dyDescent="0.3">
      <c r="A105" t="s">
        <v>198</v>
      </c>
      <c r="B105" t="s">
        <v>136</v>
      </c>
      <c r="C105" t="s">
        <v>144</v>
      </c>
      <c r="D105" t="s">
        <v>199</v>
      </c>
      <c r="E105" t="s">
        <v>32</v>
      </c>
      <c r="F105" t="s">
        <v>32</v>
      </c>
      <c r="G105" t="s">
        <v>32</v>
      </c>
      <c r="H105" t="s">
        <v>177</v>
      </c>
      <c r="I105" s="2">
        <v>3</v>
      </c>
      <c r="J105" s="2" t="s">
        <v>32</v>
      </c>
      <c r="K105" s="2" t="s">
        <v>32</v>
      </c>
      <c r="L105" s="34">
        <v>5</v>
      </c>
      <c r="M105" s="4" t="s">
        <v>200</v>
      </c>
      <c r="N105" s="2" t="s">
        <v>20</v>
      </c>
      <c r="O105" t="s">
        <v>32</v>
      </c>
    </row>
    <row r="106" spans="1:15" hidden="1" x14ac:dyDescent="0.3">
      <c r="A106" t="s">
        <v>198</v>
      </c>
      <c r="B106" t="s">
        <v>136</v>
      </c>
      <c r="C106" t="s">
        <v>144</v>
      </c>
      <c r="D106" t="s">
        <v>199</v>
      </c>
      <c r="E106" t="s">
        <v>32</v>
      </c>
      <c r="F106" t="s">
        <v>32</v>
      </c>
      <c r="G106" t="s">
        <v>32</v>
      </c>
      <c r="H106" t="s">
        <v>177</v>
      </c>
      <c r="I106" s="2">
        <v>2</v>
      </c>
      <c r="J106" s="2" t="s">
        <v>32</v>
      </c>
      <c r="K106" s="2" t="s">
        <v>32</v>
      </c>
      <c r="L106" s="34">
        <v>3</v>
      </c>
      <c r="M106" s="4" t="s">
        <v>201</v>
      </c>
      <c r="N106" s="2" t="s">
        <v>22</v>
      </c>
      <c r="O106" t="s">
        <v>32</v>
      </c>
    </row>
    <row r="107" spans="1:15" hidden="1" x14ac:dyDescent="0.3">
      <c r="A107" t="s">
        <v>198</v>
      </c>
      <c r="B107" t="s">
        <v>136</v>
      </c>
      <c r="C107" t="s">
        <v>144</v>
      </c>
      <c r="D107" t="s">
        <v>199</v>
      </c>
      <c r="E107" t="s">
        <v>32</v>
      </c>
      <c r="F107" t="s">
        <v>32</v>
      </c>
      <c r="G107" t="s">
        <v>32</v>
      </c>
      <c r="H107" t="s">
        <v>177</v>
      </c>
      <c r="I107" s="2">
        <v>1</v>
      </c>
      <c r="J107" s="2" t="s">
        <v>32</v>
      </c>
      <c r="K107" s="2" t="s">
        <v>32</v>
      </c>
      <c r="L107" s="34">
        <v>1</v>
      </c>
      <c r="M107" s="4" t="s">
        <v>202</v>
      </c>
      <c r="N107" s="2" t="s">
        <v>18</v>
      </c>
      <c r="O107" t="s">
        <v>32</v>
      </c>
    </row>
    <row r="108" spans="1:15" hidden="1" x14ac:dyDescent="0.3">
      <c r="A108" t="s">
        <v>198</v>
      </c>
      <c r="B108" t="s">
        <v>136</v>
      </c>
      <c r="C108" t="s">
        <v>144</v>
      </c>
      <c r="D108" t="s">
        <v>199</v>
      </c>
      <c r="E108" t="s">
        <v>32</v>
      </c>
      <c r="F108" t="s">
        <v>32</v>
      </c>
      <c r="G108" t="s">
        <v>32</v>
      </c>
      <c r="H108" t="s">
        <v>177</v>
      </c>
      <c r="I108" s="2">
        <v>0</v>
      </c>
      <c r="J108" s="2" t="s">
        <v>32</v>
      </c>
      <c r="K108" s="2" t="s">
        <v>32</v>
      </c>
      <c r="L108" s="35" t="s">
        <v>32</v>
      </c>
      <c r="M108" s="4" t="s">
        <v>203</v>
      </c>
      <c r="N108" s="2" t="s">
        <v>32</v>
      </c>
      <c r="O108" s="2" t="s">
        <v>32</v>
      </c>
    </row>
    <row r="109" spans="1:15" hidden="1" x14ac:dyDescent="0.3">
      <c r="A109" t="s">
        <v>209</v>
      </c>
      <c r="B109" t="s">
        <v>210</v>
      </c>
      <c r="C109" t="s">
        <v>211</v>
      </c>
      <c r="D109" t="s">
        <v>212</v>
      </c>
      <c r="E109" t="s">
        <v>32</v>
      </c>
      <c r="F109" t="s">
        <v>32</v>
      </c>
      <c r="G109" t="s">
        <v>32</v>
      </c>
      <c r="H109" t="s">
        <v>178</v>
      </c>
      <c r="I109" s="2">
        <v>0</v>
      </c>
      <c r="J109" s="2">
        <v>0</v>
      </c>
      <c r="K109">
        <v>1E-4</v>
      </c>
      <c r="L109" s="35">
        <v>5</v>
      </c>
      <c r="M109" s="13" t="s">
        <v>213</v>
      </c>
      <c r="N109" s="2" t="s">
        <v>20</v>
      </c>
      <c r="O109" t="s">
        <v>216</v>
      </c>
    </row>
    <row r="110" spans="1:15" hidden="1" x14ac:dyDescent="0.3">
      <c r="A110" t="s">
        <v>209</v>
      </c>
      <c r="B110" t="s">
        <v>210</v>
      </c>
      <c r="C110" t="s">
        <v>211</v>
      </c>
      <c r="D110" t="s">
        <v>212</v>
      </c>
      <c r="E110" t="s">
        <v>32</v>
      </c>
      <c r="F110" t="s">
        <v>32</v>
      </c>
      <c r="G110" t="s">
        <v>32</v>
      </c>
      <c r="H110" t="s">
        <v>178</v>
      </c>
      <c r="I110" s="2">
        <v>0.01</v>
      </c>
      <c r="J110" s="2">
        <v>1E-4</v>
      </c>
      <c r="K110">
        <v>49.9</v>
      </c>
      <c r="L110" s="35">
        <v>3</v>
      </c>
      <c r="M110" s="4" t="s">
        <v>214</v>
      </c>
      <c r="N110" s="2" t="s">
        <v>22</v>
      </c>
      <c r="O110" t="s">
        <v>216</v>
      </c>
    </row>
    <row r="111" spans="1:15" hidden="1" x14ac:dyDescent="0.3">
      <c r="A111" t="s">
        <v>209</v>
      </c>
      <c r="B111" t="s">
        <v>210</v>
      </c>
      <c r="C111" t="s">
        <v>211</v>
      </c>
      <c r="D111" t="s">
        <v>212</v>
      </c>
      <c r="E111" t="s">
        <v>32</v>
      </c>
      <c r="F111" t="s">
        <v>32</v>
      </c>
      <c r="G111" t="s">
        <v>32</v>
      </c>
      <c r="H111" t="s">
        <v>178</v>
      </c>
      <c r="I111" s="2">
        <v>0.5</v>
      </c>
      <c r="J111" s="2">
        <v>49.9</v>
      </c>
      <c r="K111">
        <v>101</v>
      </c>
      <c r="L111" s="35">
        <v>1</v>
      </c>
      <c r="M111" s="4" t="s">
        <v>215</v>
      </c>
      <c r="N111" s="2" t="s">
        <v>18</v>
      </c>
      <c r="O111" t="s">
        <v>216</v>
      </c>
    </row>
  </sheetData>
  <autoFilter ref="A1:O111" xr:uid="{964DF2B0-6B32-465A-9085-889E032C36AD}">
    <filterColumn colId="2">
      <filters>
        <filter val="Temperature- Rearing"/>
      </filters>
    </filterColumn>
    <filterColumn colId="3">
      <filters>
        <filter val="NORWEST_Temperature"/>
      </filters>
    </filterColumn>
    <sortState xmlns:xlrd2="http://schemas.microsoft.com/office/spreadsheetml/2017/richdata2" ref="A2:O100">
      <sortCondition descending="1" ref="H1:H100"/>
    </sortState>
  </autoFilter>
  <phoneticPr fontId="10" type="noConversion"/>
  <hyperlinks>
    <hyperlink ref="O74" r:id="rId1" xr:uid="{3DD1971B-CBAE-41F4-A49E-E6B715DE820C}"/>
    <hyperlink ref="O75" r:id="rId2" xr:uid="{B70648BD-A7AB-413B-9D28-5E7E04E8D8F5}"/>
    <hyperlink ref="O76" r:id="rId3" xr:uid="{94CE93F7-EA99-43AE-A3BC-3639026B68DA}"/>
    <hyperlink ref="O77" r:id="rId4" xr:uid="{28EEF1C5-2201-4CAC-8065-0D2F347B7124}"/>
    <hyperlink ref="O78" r:id="rId5" xr:uid="{39107696-972C-416E-8026-6F8130E1DF9A}"/>
    <hyperlink ref="O79" r:id="rId6" xr:uid="{1EB36A61-FD5D-470B-982C-98CAF090C7B4}"/>
    <hyperlink ref="O80" r:id="rId7" xr:uid="{912A55AA-D739-4688-B512-D1F7F7D2464D}"/>
    <hyperlink ref="O81" r:id="rId8" xr:uid="{76032E0E-01EE-48AC-BF61-82F637F673AF}"/>
    <hyperlink ref="O82"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37" workbookViewId="0">
      <selection activeCell="F52" sqref="F52"/>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2021-06-29T12:13:33Z</dcterms:modified>
</cp:coreProperties>
</file>