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ipmf.sharepoint.com/sites/Informacionisistemi1-2021-Tim0/Shared Documents/Tim0/Projektna dokumentacija/"/>
    </mc:Choice>
  </mc:AlternateContent>
  <xr:revisionPtr revIDLastSave="380" documentId="11_B42C69DBB785AED0B38B5EE4D2575A39F8DCF6DF" xr6:coauthVersionLast="47" xr6:coauthVersionMax="47" xr10:uidLastSave="{8FB20663-9CDB-4C70-88C4-1B5AA432F7AC}"/>
  <bookViews>
    <workbookView xWindow="-108" yWindow="-108" windowWidth="23256" windowHeight="12576" firstSheet="1" activeTab="1" xr2:uid="{00000000-000D-0000-FFFF-FFFF00000000}"/>
  </bookViews>
  <sheets>
    <sheet name="Description" sheetId="1" r:id="rId1"/>
    <sheet name="Template" sheetId="3" r:id="rId2"/>
    <sheet name="Example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3" l="1"/>
  <c r="D25" i="3"/>
  <c r="D26" i="3"/>
  <c r="D21" i="3"/>
  <c r="D13" i="3"/>
  <c r="D5" i="3"/>
  <c r="D8" i="3"/>
  <c r="D20" i="3"/>
  <c r="D11" i="3"/>
  <c r="D10" i="3"/>
  <c r="D12" i="3"/>
  <c r="D18" i="3"/>
  <c r="D16" i="3"/>
  <c r="D19" i="3"/>
  <c r="B32" i="3"/>
  <c r="C32" i="3"/>
  <c r="F32" i="3"/>
  <c r="G19" i="3" s="1"/>
  <c r="H32" i="3"/>
  <c r="I16" i="3" s="1"/>
  <c r="D22" i="3"/>
  <c r="J14" i="2"/>
  <c r="D24" i="3"/>
  <c r="D6" i="3"/>
  <c r="D29" i="3"/>
  <c r="D4" i="3"/>
  <c r="D17" i="3"/>
  <c r="D30" i="3"/>
  <c r="D9" i="3"/>
  <c r="D23" i="3"/>
  <c r="D31" i="3"/>
  <c r="D8" i="2"/>
  <c r="D5" i="2"/>
  <c r="D6" i="2"/>
  <c r="D7" i="2"/>
  <c r="D4" i="2"/>
  <c r="D9" i="2"/>
  <c r="D10" i="2"/>
  <c r="D11" i="2"/>
  <c r="D12" i="2"/>
  <c r="D13" i="2"/>
  <c r="F14" i="2"/>
  <c r="G10" i="2"/>
  <c r="G5" i="2"/>
  <c r="H14" i="2"/>
  <c r="I9" i="2"/>
  <c r="I12" i="2"/>
  <c r="G7" i="2"/>
  <c r="I7" i="2"/>
  <c r="G8" i="2"/>
  <c r="C14" i="2"/>
  <c r="B14" i="2"/>
  <c r="D7" i="3"/>
  <c r="D28" i="3"/>
  <c r="D14" i="3"/>
  <c r="D27" i="3"/>
  <c r="G6" i="2"/>
  <c r="G4" i="2"/>
  <c r="G9" i="2"/>
  <c r="G11" i="2"/>
  <c r="G12" i="2"/>
  <c r="G13" i="2"/>
  <c r="G14" i="2"/>
  <c r="I13" i="2"/>
  <c r="I6" i="2"/>
  <c r="D14" i="2"/>
  <c r="E13" i="2"/>
  <c r="I10" i="2"/>
  <c r="I8" i="2"/>
  <c r="I5" i="2"/>
  <c r="I11" i="2"/>
  <c r="I4" i="2"/>
  <c r="J13" i="2"/>
  <c r="E6" i="2"/>
  <c r="J6" i="2"/>
  <c r="E5" i="2"/>
  <c r="E12" i="2"/>
  <c r="J12" i="2"/>
  <c r="E7" i="2"/>
  <c r="J7" i="2"/>
  <c r="E4" i="2"/>
  <c r="E11" i="2"/>
  <c r="J11" i="2"/>
  <c r="E8" i="2"/>
  <c r="J8" i="2"/>
  <c r="E10" i="2"/>
  <c r="J10" i="2"/>
  <c r="E9" i="2"/>
  <c r="J9" i="2"/>
  <c r="J5" i="2"/>
  <c r="I14" i="2"/>
  <c r="E14" i="2"/>
  <c r="J4" i="2"/>
  <c r="I15" i="3" l="1"/>
  <c r="I25" i="3"/>
  <c r="I26" i="3"/>
  <c r="I21" i="3"/>
  <c r="I13" i="3"/>
  <c r="I5" i="3"/>
  <c r="I8" i="3"/>
  <c r="I20" i="3"/>
  <c r="I22" i="3"/>
  <c r="G15" i="3"/>
  <c r="I11" i="3"/>
  <c r="G25" i="3"/>
  <c r="G26" i="3"/>
  <c r="G21" i="3"/>
  <c r="G13" i="3"/>
  <c r="G5" i="3"/>
  <c r="G8" i="3"/>
  <c r="G22" i="3"/>
  <c r="G20" i="3"/>
  <c r="G11" i="3"/>
  <c r="G10" i="3"/>
  <c r="I10" i="3"/>
  <c r="I12" i="3"/>
  <c r="G12" i="3"/>
  <c r="D32" i="3"/>
  <c r="G16" i="3"/>
  <c r="I18" i="3"/>
  <c r="G18" i="3"/>
  <c r="I19" i="3"/>
  <c r="I28" i="3"/>
  <c r="I14" i="3"/>
  <c r="I27" i="3"/>
  <c r="I24" i="3"/>
  <c r="I6" i="3"/>
  <c r="I29" i="3"/>
  <c r="I4" i="3"/>
  <c r="I17" i="3"/>
  <c r="I30" i="3"/>
  <c r="I9" i="3"/>
  <c r="I23" i="3"/>
  <c r="I31" i="3"/>
  <c r="I7" i="3"/>
  <c r="G28" i="3"/>
  <c r="G14" i="3"/>
  <c r="G27" i="3"/>
  <c r="G24" i="3"/>
  <c r="G6" i="3"/>
  <c r="G29" i="3"/>
  <c r="G4" i="3"/>
  <c r="G17" i="3"/>
  <c r="G30" i="3"/>
  <c r="G9" i="3"/>
  <c r="G23" i="3"/>
  <c r="G31" i="3"/>
  <c r="G7" i="3"/>
  <c r="E13" i="3" l="1"/>
  <c r="J13" i="3" s="1"/>
  <c r="E15" i="3"/>
  <c r="J15" i="3" s="1"/>
  <c r="E25" i="3"/>
  <c r="J25" i="3" s="1"/>
  <c r="E26" i="3"/>
  <c r="J26" i="3" s="1"/>
  <c r="E21" i="3"/>
  <c r="J21" i="3" s="1"/>
  <c r="E20" i="3"/>
  <c r="J20" i="3" s="1"/>
  <c r="E5" i="3"/>
  <c r="J5" i="3" s="1"/>
  <c r="E8" i="3"/>
  <c r="J8" i="3" s="1"/>
  <c r="E19" i="3"/>
  <c r="J19" i="3" s="1"/>
  <c r="E11" i="3"/>
  <c r="J11" i="3" s="1"/>
  <c r="E10" i="3"/>
  <c r="J10" i="3" s="1"/>
  <c r="E18" i="3"/>
  <c r="J18" i="3" s="1"/>
  <c r="E30" i="3"/>
  <c r="J30" i="3" s="1"/>
  <c r="E22" i="3"/>
  <c r="J22" i="3" s="1"/>
  <c r="E12" i="3"/>
  <c r="J12" i="3" s="1"/>
  <c r="E16" i="3"/>
  <c r="J16" i="3" s="1"/>
  <c r="G32" i="3"/>
  <c r="I32" i="3"/>
  <c r="E6" i="3"/>
  <c r="J6" i="3" s="1"/>
  <c r="E9" i="3"/>
  <c r="J9" i="3" s="1"/>
  <c r="E29" i="3"/>
  <c r="J29" i="3" s="1"/>
  <c r="E4" i="3"/>
  <c r="J4" i="3" s="1"/>
  <c r="E24" i="3"/>
  <c r="J24" i="3" s="1"/>
  <c r="E17" i="3"/>
  <c r="J17" i="3" s="1"/>
  <c r="E7" i="3"/>
  <c r="E23" i="3"/>
  <c r="J23" i="3" s="1"/>
  <c r="E31" i="3"/>
  <c r="J31" i="3" s="1"/>
  <c r="E27" i="3"/>
  <c r="J27" i="3" s="1"/>
  <c r="E14" i="3"/>
  <c r="J14" i="3" s="1"/>
  <c r="E28" i="3"/>
  <c r="J28" i="3" s="1"/>
  <c r="E32" i="3" l="1"/>
  <c r="J7" i="3"/>
  <c r="J32" i="3" s="1"/>
</calcChain>
</file>

<file path=xl/sharedStrings.xml><?xml version="1.0" encoding="utf-8"?>
<sst xmlns="http://schemas.openxmlformats.org/spreadsheetml/2006/main" count="96" uniqueCount="95">
  <si>
    <t>Requirements Prioritization Model</t>
  </si>
  <si>
    <t>Karl Wiegers</t>
  </si>
  <si>
    <t>This spreadsheet contains a simple model for estimating the relative priorities of implementing</t>
  </si>
  <si>
    <t>specific features or requirements in a software system. The "Example" worksheet contains an</t>
  </si>
  <si>
    <t>example, from a project called the Chemical Tracking System. The worksheet called</t>
  </si>
  <si>
    <t>"Template" contains several blank rows that contain all the formulas. To use this tool, copy</t>
  </si>
  <si>
    <t>the "Template" worksheet into a new spreadsheet file and enter your own items to be prioritized,</t>
  </si>
  <si>
    <t>copying and inserting blank rows as necessary to get enough space to handle all the items you</t>
  </si>
  <si>
    <t>wish to prioritize in one pass.</t>
  </si>
  <si>
    <t>The priority is considered to be a function of how desirable it is to include a specific feature</t>
  </si>
  <si>
    <t>(where desirability considers both the benefit the feature would provide to the customer, and</t>
  </si>
  <si>
    <t>the penalty you might incur in the customer's eyes if the feature is omitted), and both the</t>
  </si>
  <si>
    <t>relative cost and technical risk associated with implementing the feature. Every proposed feature</t>
  </si>
  <si>
    <t>is rated for each of the four dimensions (benefit, penalty, cost, risk) on a relative scale</t>
  </si>
  <si>
    <t>of 1-9 (9 is high). You can also adjust the weighting factors for each of these four dimensions. For example,</t>
  </si>
  <si>
    <t>if you feel that benefit is twice as important as penalty, which is the same importance as cost,</t>
  </si>
  <si>
    <t>but risk is only half as important as cost, then you would use weighting factors (in row 1 of the</t>
  </si>
  <si>
    <t>example) of 2, 1, 1, and 0.5, respectively.</t>
  </si>
  <si>
    <t>After entering the relative numbers for all the features, the relative priority for each</t>
  </si>
  <si>
    <t>feature is calculated by considering the percentage of the weighted feature desirability</t>
  </si>
  <si>
    <t>(or value), cost, and risk attributable to each feature. If you sort the list of features</t>
  </si>
  <si>
    <t>descending by the "Priority" column, the top priority items are at the top of the list.</t>
  </si>
  <si>
    <t>You would not use this approach to estimate priorities for features that you know must be included,</t>
  </si>
  <si>
    <t>for any reason (political, competitive advantage, regulatory or contractual requirement, etc.). Only</t>
  </si>
  <si>
    <t>use this tool as a way to differentiate among requirements that are not on the list of "absolutely</t>
  </si>
  <si>
    <t>must do"s.</t>
  </si>
  <si>
    <t>The "Multiple Stakeholders" worksheet illustrates a refinement of the basic spreadsheet that accommodates</t>
  </si>
  <si>
    <t>multiple stakeholders or user classes who have different ideas about requirement priorities. This example</t>
  </si>
  <si>
    <t>handles three stakeholders. Each stakeholder has a separate pair of columns for rating benefit and penalty.</t>
  </si>
  <si>
    <t>The numbers in row 1 indicate the relative weight that each stakeholder gets in the decision-making process.</t>
  </si>
  <si>
    <t>Favored user classes get higher weighting factors. The spreadsheet incorporates those weights when it</t>
  </si>
  <si>
    <t>calculates the overall benefit and penalty numbers for each proposed requirement. You can experiment</t>
  </si>
  <si>
    <t>with the benefit and penalty values, and the weighting factors, in this worksheet to see the effect of different</t>
  </si>
  <si>
    <t>stakeholder evaluations on the calculated priority numbers.</t>
  </si>
  <si>
    <t>Relativne težine:</t>
  </si>
  <si>
    <t>Funkcionalnost</t>
  </si>
  <si>
    <t xml:space="preserve">Relativna korist </t>
  </si>
  <si>
    <t>Relativna kazna</t>
  </si>
  <si>
    <t>Ukupna vrednost</t>
  </si>
  <si>
    <t>Vrednost %</t>
  </si>
  <si>
    <t>Relativni trošak</t>
  </si>
  <si>
    <t>Trošak %</t>
  </si>
  <si>
    <t>Relativni rizik</t>
  </si>
  <si>
    <t>Rizik %</t>
  </si>
  <si>
    <t>Prioritet</t>
  </si>
  <si>
    <t>Izdavanje izveštaja o izdatim nalepnicama tokom prošlog meseca</t>
  </si>
  <si>
    <t>Vođenje evidencije o zahtevima za izdavanje polise osiguranja</t>
  </si>
  <si>
    <t>Izdavanje potvrde o zakazanom tehničkom pregledu</t>
  </si>
  <si>
    <t>Izdavanje registracionog lista</t>
  </si>
  <si>
    <t>Vođenje evidencije o zahtevima za izdavanje registarske nalepnice</t>
  </si>
  <si>
    <t>Formiranje polise osiguranja</t>
  </si>
  <si>
    <t>Izdavanje izveštaja o utvrđenom stanju vozila</t>
  </si>
  <si>
    <t>Vođenje zapisnika o reklamacijama</t>
  </si>
  <si>
    <t>Izdavanje izveštaja finansija</t>
  </si>
  <si>
    <t>Izdavanje izveštaja o potpisanom ugovoru sa dobavljačem</t>
  </si>
  <si>
    <t>Izdavanje potvrde o tehničkoj ispravnosti</t>
  </si>
  <si>
    <t>Vođenje evidencije o zakazanim tehničkim pregledima</t>
  </si>
  <si>
    <t>Poverljivost sistema</t>
  </si>
  <si>
    <t>Izdavanje izveštaja o pregledanim vozilima</t>
  </si>
  <si>
    <t>Bezbednost sistema</t>
  </si>
  <si>
    <t>Robusnost sistema</t>
  </si>
  <si>
    <t>Vođenje evidencije o troškovima preduzeća</t>
  </si>
  <si>
    <t>Formiranje porudžbina za dobavljače</t>
  </si>
  <si>
    <t>Raspoloživost sistema</t>
  </si>
  <si>
    <t>Izdavanje potvrde o izvršenoj uplati</t>
  </si>
  <si>
    <t>Izdavanje registracione nalepnice</t>
  </si>
  <si>
    <t>Evidentiranje zahteva za odsustvo</t>
  </si>
  <si>
    <t>Arhiva sklopljenih ugovora sa dobavljačima</t>
  </si>
  <si>
    <t>Vođenje zapisnika o vršenju tehničkog pregleda</t>
  </si>
  <si>
    <t>Forma za unos podataka iz saobraćajne dozvole</t>
  </si>
  <si>
    <t>Izveštaj o odrađenim tehničkim pregledima tokom prošlog meseca</t>
  </si>
  <si>
    <t>Izdavanje izveštaja o radu radnika</t>
  </si>
  <si>
    <t>Pregled video snimaka tehničkog pregleda</t>
  </si>
  <si>
    <t>Totals</t>
  </si>
  <si>
    <t>Relative Weights:</t>
  </si>
  <si>
    <t>Feature</t>
  </si>
  <si>
    <t>Relative Benefit</t>
  </si>
  <si>
    <t>Relative Penalty</t>
  </si>
  <si>
    <t>Total Value</t>
  </si>
  <si>
    <t>Value %</t>
  </si>
  <si>
    <t>Relative Cost</t>
  </si>
  <si>
    <t>Cost %</t>
  </si>
  <si>
    <t>Relative Risk</t>
  </si>
  <si>
    <t>Risk %</t>
  </si>
  <si>
    <t>Priority</t>
  </si>
  <si>
    <t>Print a material safety data sheet</t>
  </si>
  <si>
    <t>Query status of a vendor order</t>
  </si>
  <si>
    <t>Generate a Chemical Stockroom inventory report</t>
  </si>
  <si>
    <t>See history of a specific chemical container</t>
  </si>
  <si>
    <t>Search vendor catalogs for a specific chemical</t>
  </si>
  <si>
    <t>Maintain a list of hazardous chemicals</t>
  </si>
  <si>
    <t>Modify a pending chemical request</t>
  </si>
  <si>
    <t>Generate an individual laboratory inventory report</t>
  </si>
  <si>
    <t>Check training database for hazardous chemical training record</t>
  </si>
  <si>
    <t>Import chemical structures from structure drawing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</si>
</sst>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/>
    <xf numFmtId="2" fontId="0" fillId="0" borderId="0" xfId="0" applyNumberForma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3" fillId="0" borderId="2" xfId="0" applyFont="1" applyBorder="1"/>
    <xf numFmtId="164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4" xfId="0" applyBorder="1"/>
    <xf numFmtId="0" fontId="4" fillId="0" borderId="4" xfId="0" applyFont="1" applyBorder="1"/>
    <xf numFmtId="0" fontId="3" fillId="0" borderId="3" xfId="0" applyFont="1" applyBorder="1"/>
    <xf numFmtId="1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4" workbookViewId="0">
      <selection activeCell="A15" sqref="A15"/>
    </sheetView>
  </sheetViews>
  <sheetFormatPr defaultRowHeight="13.15"/>
  <sheetData>
    <row r="1" spans="1:2" s="1" customFormat="1">
      <c r="A1" s="1" t="s">
        <v>0</v>
      </c>
    </row>
    <row r="2" spans="1:2">
      <c r="B2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1" spans="1:1">
      <c r="A41" s="8"/>
    </row>
    <row r="43" spans="1:1">
      <c r="A43" s="8"/>
    </row>
    <row r="44" spans="1:1">
      <c r="A44" s="8"/>
    </row>
  </sheetData>
  <phoneticPr fontId="0" type="noConversion"/>
  <pageMargins left="0.75" right="0.75" top="1" bottom="1" header="0.5" footer="0.5"/>
  <pageSetup orientation="landscape" r:id="rId1"/>
  <headerFooter alignWithMargins="0">
    <oddFooter>&amp;CCopyright © 2013 by Karl Wiegers and Seilevel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abSelected="1" workbookViewId="0">
      <selection activeCell="O20" sqref="O20"/>
    </sheetView>
  </sheetViews>
  <sheetFormatPr defaultRowHeight="13.15"/>
  <cols>
    <col min="1" max="1" width="56.5703125" customWidth="1"/>
    <col min="2" max="4" width="9.140625" style="2"/>
    <col min="5" max="5" width="13.7109375" style="2" customWidth="1"/>
    <col min="6" max="10" width="9.140625" style="2"/>
  </cols>
  <sheetData>
    <row r="1" spans="1:11">
      <c r="A1" t="s">
        <v>34</v>
      </c>
      <c r="B1" s="7">
        <v>2</v>
      </c>
      <c r="C1" s="7">
        <v>1</v>
      </c>
      <c r="D1" s="7"/>
      <c r="E1" s="7"/>
      <c r="F1" s="7">
        <v>1</v>
      </c>
      <c r="G1" s="7"/>
      <c r="H1" s="7">
        <v>0.5</v>
      </c>
    </row>
    <row r="3" spans="1:11" s="3" customFormat="1" ht="26.45">
      <c r="A3" s="31" t="s">
        <v>35</v>
      </c>
      <c r="B3" s="31" t="s">
        <v>36</v>
      </c>
      <c r="C3" s="31" t="s">
        <v>37</v>
      </c>
      <c r="D3" s="31" t="s">
        <v>38</v>
      </c>
      <c r="E3" s="31" t="s">
        <v>39</v>
      </c>
      <c r="F3" s="31" t="s">
        <v>40</v>
      </c>
      <c r="G3" s="31" t="s">
        <v>41</v>
      </c>
      <c r="H3" s="31" t="s">
        <v>42</v>
      </c>
      <c r="I3" s="31" t="s">
        <v>43</v>
      </c>
      <c r="J3" s="31" t="s">
        <v>44</v>
      </c>
      <c r="K3" s="9"/>
    </row>
    <row r="4" spans="1:11">
      <c r="A4" s="34" t="s">
        <v>45</v>
      </c>
      <c r="B4" s="35">
        <v>6</v>
      </c>
      <c r="C4" s="35">
        <v>5</v>
      </c>
      <c r="D4" s="23">
        <f>B4*$B$1+C4*$C$1</f>
        <v>17</v>
      </c>
      <c r="E4" s="24">
        <f>100*$D4/$D$32</f>
        <v>3.5051546391752577</v>
      </c>
      <c r="F4" s="23">
        <v>3</v>
      </c>
      <c r="G4" s="24">
        <f>100*F4/$F$32</f>
        <v>2.0547945205479454</v>
      </c>
      <c r="H4" s="23">
        <v>1</v>
      </c>
      <c r="I4" s="24">
        <f>100*H4/$H$32</f>
        <v>0.88495575221238942</v>
      </c>
      <c r="J4" s="25">
        <f>E4/(G4*$F$1+I4*$H$1)</f>
        <v>1.4035932339105193</v>
      </c>
      <c r="K4" s="5"/>
    </row>
    <row r="5" spans="1:11">
      <c r="A5" s="26" t="s">
        <v>46</v>
      </c>
      <c r="B5" s="17">
        <v>4</v>
      </c>
      <c r="C5" s="17">
        <v>8</v>
      </c>
      <c r="D5" s="17">
        <f>B5*$B$1+C5*$C$1</f>
        <v>16</v>
      </c>
      <c r="E5" s="27">
        <f>100*$D5/$D$32</f>
        <v>3.2989690721649483</v>
      </c>
      <c r="F5" s="17">
        <v>3</v>
      </c>
      <c r="G5" s="27">
        <f>100*F5/$F$32</f>
        <v>2.0547945205479454</v>
      </c>
      <c r="H5" s="17">
        <v>1</v>
      </c>
      <c r="I5" s="27">
        <f>100*H5/$H$32</f>
        <v>0.88495575221238942</v>
      </c>
      <c r="J5" s="28">
        <f>E5/(G5*$F$1+I5*$H$1)</f>
        <v>1.3210289260334298</v>
      </c>
      <c r="K5" s="5"/>
    </row>
    <row r="6" spans="1:11">
      <c r="A6" s="13" t="s">
        <v>47</v>
      </c>
      <c r="B6" s="14">
        <v>8</v>
      </c>
      <c r="C6" s="14">
        <v>4</v>
      </c>
      <c r="D6" s="14">
        <f>B6*$B$1+C6*$C$1</f>
        <v>20</v>
      </c>
      <c r="E6" s="15">
        <f>100*$D6/$D$32</f>
        <v>4.1237113402061851</v>
      </c>
      <c r="F6" s="14">
        <v>3</v>
      </c>
      <c r="G6" s="15">
        <f>100*F6/$F$32</f>
        <v>2.0547945205479454</v>
      </c>
      <c r="H6" s="14">
        <v>4</v>
      </c>
      <c r="I6" s="15">
        <f>100*H6/$H$32</f>
        <v>3.5398230088495577</v>
      </c>
      <c r="J6" s="16">
        <f>E6/(G6*$F$1+I6*$H$1)</f>
        <v>1.0781773326580291</v>
      </c>
      <c r="K6" s="5"/>
    </row>
    <row r="7" spans="1:11">
      <c r="A7" s="13" t="s">
        <v>48</v>
      </c>
      <c r="B7" s="14">
        <v>9</v>
      </c>
      <c r="C7" s="14">
        <v>8</v>
      </c>
      <c r="D7" s="14">
        <f>B7*$B$1+C7*$C$1</f>
        <v>26</v>
      </c>
      <c r="E7" s="15">
        <f>100*D7/$D$32</f>
        <v>5.3608247422680408</v>
      </c>
      <c r="F7" s="14">
        <v>6</v>
      </c>
      <c r="G7" s="15">
        <f>100*F7/$F$32</f>
        <v>4.1095890410958908</v>
      </c>
      <c r="H7" s="14">
        <v>2</v>
      </c>
      <c r="I7" s="15">
        <f>100*H7/$H$32</f>
        <v>1.7699115044247788</v>
      </c>
      <c r="J7" s="16">
        <f>E7/(G7*$F$1+I7*$H$1)</f>
        <v>1.0733360024021616</v>
      </c>
      <c r="K7" s="5"/>
    </row>
    <row r="8" spans="1:11">
      <c r="A8" s="26" t="s">
        <v>49</v>
      </c>
      <c r="B8" s="17">
        <v>5</v>
      </c>
      <c r="C8" s="17">
        <v>8</v>
      </c>
      <c r="D8" s="17">
        <f>B8*$B$1+C8*$C$1</f>
        <v>18</v>
      </c>
      <c r="E8" s="27">
        <f>100*$D8/$D$32</f>
        <v>3.7113402061855671</v>
      </c>
      <c r="F8" s="17">
        <v>5</v>
      </c>
      <c r="G8" s="27">
        <f>100*F8/$F$32</f>
        <v>3.4246575342465753</v>
      </c>
      <c r="H8" s="17">
        <v>1</v>
      </c>
      <c r="I8" s="27">
        <f>100*H8/$H$32</f>
        <v>0.88495575221238942</v>
      </c>
      <c r="J8" s="28">
        <f>E8/(G8*$F$1+I8*$H$1)</f>
        <v>0.95971302071550924</v>
      </c>
      <c r="K8" s="5"/>
    </row>
    <row r="9" spans="1:11" s="6" customFormat="1">
      <c r="A9" s="26" t="s">
        <v>50</v>
      </c>
      <c r="B9" s="19">
        <v>9</v>
      </c>
      <c r="C9" s="19">
        <v>9</v>
      </c>
      <c r="D9" s="14">
        <f>B9*$B$1+C9*$C$1</f>
        <v>27</v>
      </c>
      <c r="E9" s="15">
        <f>100*$D9/$D$32</f>
        <v>5.5670103092783503</v>
      </c>
      <c r="F9" s="14">
        <v>8</v>
      </c>
      <c r="G9" s="15">
        <f>100*F9/$F$32</f>
        <v>5.4794520547945202</v>
      </c>
      <c r="H9" s="14">
        <v>2</v>
      </c>
      <c r="I9" s="15">
        <f>100*H9/$H$32</f>
        <v>1.7699115044247788</v>
      </c>
      <c r="J9" s="16">
        <f>E9/(G9*$F$1+I9*$H$1)</f>
        <v>0.87470986745213553</v>
      </c>
      <c r="K9" s="1"/>
    </row>
    <row r="10" spans="1:11">
      <c r="A10" s="8" t="s">
        <v>51</v>
      </c>
      <c r="B10" s="14">
        <v>5</v>
      </c>
      <c r="C10" s="14">
        <v>7</v>
      </c>
      <c r="D10" s="14">
        <f>B10*$B$1+C10*$C$1</f>
        <v>17</v>
      </c>
      <c r="E10" s="15">
        <f>100*$D10/$D$32</f>
        <v>3.5051546391752577</v>
      </c>
      <c r="F10" s="14">
        <v>4</v>
      </c>
      <c r="G10" s="15">
        <f>100*F10/$F$32</f>
        <v>2.7397260273972601</v>
      </c>
      <c r="H10" s="14">
        <v>3</v>
      </c>
      <c r="I10" s="15">
        <f>100*H10/$H$32</f>
        <v>2.6548672566371683</v>
      </c>
      <c r="J10" s="16">
        <f>E10/(G10*$F$1+I10*$H$1)</f>
        <v>0.86181879638022951</v>
      </c>
    </row>
    <row r="11" spans="1:11">
      <c r="A11" s="26" t="s">
        <v>52</v>
      </c>
      <c r="B11" s="17">
        <v>8</v>
      </c>
      <c r="C11" s="17">
        <v>6</v>
      </c>
      <c r="D11" s="17">
        <f>B11*$B$1+C11*$C$1</f>
        <v>22</v>
      </c>
      <c r="E11" s="27">
        <f>100*$D11/$D$32</f>
        <v>4.536082474226804</v>
      </c>
      <c r="F11" s="17">
        <v>5</v>
      </c>
      <c r="G11" s="27">
        <f>100*F11/$F$32</f>
        <v>3.4246575342465753</v>
      </c>
      <c r="H11" s="17">
        <v>5</v>
      </c>
      <c r="I11" s="27">
        <f>100*H11/$H$32</f>
        <v>4.4247787610619467</v>
      </c>
      <c r="J11" s="28">
        <f>E11/(G11*$F$1+I11*$H$1)</f>
        <v>0.80469127591176148</v>
      </c>
    </row>
    <row r="12" spans="1:11">
      <c r="A12" s="26" t="s">
        <v>53</v>
      </c>
      <c r="B12" s="19">
        <v>9</v>
      </c>
      <c r="C12" s="19">
        <v>9</v>
      </c>
      <c r="D12" s="14">
        <f>B12*$B$1+C12*$C$1</f>
        <v>27</v>
      </c>
      <c r="E12" s="15">
        <f>100*$D12/$D$32</f>
        <v>5.5670103092783503</v>
      </c>
      <c r="F12" s="14">
        <v>5</v>
      </c>
      <c r="G12" s="15">
        <f>100*F12/$F$32</f>
        <v>3.4246575342465753</v>
      </c>
      <c r="H12" s="14">
        <v>8</v>
      </c>
      <c r="I12" s="15">
        <f>100*H12/$H$32</f>
        <v>7.0796460176991154</v>
      </c>
      <c r="J12" s="16">
        <f>E12/(G12*$F$1+I12*$H$1)</f>
        <v>0.79934322090926213</v>
      </c>
    </row>
    <row r="13" spans="1:11">
      <c r="A13" s="26" t="s">
        <v>54</v>
      </c>
      <c r="B13" s="17">
        <v>3</v>
      </c>
      <c r="C13" s="17">
        <v>5</v>
      </c>
      <c r="D13" s="17">
        <f>B13*$B$1+C13*$C$1</f>
        <v>11</v>
      </c>
      <c r="E13" s="27">
        <f>100*$D13/$D$32</f>
        <v>2.268041237113402</v>
      </c>
      <c r="F13" s="17">
        <v>3</v>
      </c>
      <c r="G13" s="27">
        <f>100*F13/$F$32</f>
        <v>2.0547945205479454</v>
      </c>
      <c r="H13" s="17">
        <v>2</v>
      </c>
      <c r="I13" s="27">
        <f>100*H13/$H$32</f>
        <v>1.7699115044247788</v>
      </c>
      <c r="J13" s="28">
        <f>E13/(G13*$F$1+I13*$H$1)</f>
        <v>0.77150813051333822</v>
      </c>
    </row>
    <row r="14" spans="1:11">
      <c r="A14" s="13" t="s">
        <v>55</v>
      </c>
      <c r="B14" s="14">
        <v>7</v>
      </c>
      <c r="C14" s="14">
        <v>6</v>
      </c>
      <c r="D14" s="14">
        <f>B14*$B$1+C14*$C$1</f>
        <v>20</v>
      </c>
      <c r="E14" s="15">
        <f>100*$D14/$D$32</f>
        <v>4.1237113402061851</v>
      </c>
      <c r="F14" s="14">
        <v>6</v>
      </c>
      <c r="G14" s="15">
        <f>100*F14/$F$32</f>
        <v>4.1095890410958908</v>
      </c>
      <c r="H14" s="14">
        <v>3</v>
      </c>
      <c r="I14" s="15">
        <f>100*H14/$H$32</f>
        <v>2.6548672566371683</v>
      </c>
      <c r="J14" s="16">
        <f>E14/(G14*$F$1+I14*$H$1)</f>
        <v>0.75845027525888109</v>
      </c>
    </row>
    <row r="15" spans="1:11">
      <c r="A15" s="26" t="s">
        <v>56</v>
      </c>
      <c r="B15" s="29">
        <v>4</v>
      </c>
      <c r="C15" s="29">
        <v>6</v>
      </c>
      <c r="D15" s="17">
        <f>B15*$B$1+C15*$C$1</f>
        <v>14</v>
      </c>
      <c r="E15" s="27">
        <f>100*$D15/$D$32</f>
        <v>2.8865979381443299</v>
      </c>
      <c r="F15" s="17">
        <v>4</v>
      </c>
      <c r="G15" s="27">
        <f>100*F15/$F$32</f>
        <v>2.7397260273972601</v>
      </c>
      <c r="H15" s="17">
        <v>3</v>
      </c>
      <c r="I15" s="27">
        <f>100*H15/$H$32</f>
        <v>2.6548672566371683</v>
      </c>
      <c r="J15" s="28">
        <f>E15/(G15*$F$1+I15*$H$1)</f>
        <v>0.70973312643077724</v>
      </c>
    </row>
    <row r="16" spans="1:11">
      <c r="A16" s="26" t="s">
        <v>57</v>
      </c>
      <c r="B16" s="17">
        <v>8</v>
      </c>
      <c r="C16" s="17">
        <v>9</v>
      </c>
      <c r="D16" s="17">
        <f>B16*$B$1+C16*$C$1</f>
        <v>25</v>
      </c>
      <c r="E16" s="27">
        <f>100*$D16/$D$32</f>
        <v>5.1546391752577323</v>
      </c>
      <c r="F16" s="14">
        <v>8</v>
      </c>
      <c r="G16" s="27">
        <f>100*F16/$F$32</f>
        <v>5.4794520547945202</v>
      </c>
      <c r="H16" s="17">
        <v>5</v>
      </c>
      <c r="I16" s="27">
        <f>100*H16/$H$32</f>
        <v>4.4247787610619467</v>
      </c>
      <c r="J16" s="28">
        <f>E16/(G16*$F$1+I16*$H$1)</f>
        <v>0.67014371247755777</v>
      </c>
    </row>
    <row r="17" spans="1:10">
      <c r="A17" s="26" t="s">
        <v>58</v>
      </c>
      <c r="B17" s="19">
        <v>5</v>
      </c>
      <c r="C17" s="19">
        <v>3</v>
      </c>
      <c r="D17" s="14">
        <f>B17*$B$1+C17*$C$1</f>
        <v>13</v>
      </c>
      <c r="E17" s="15">
        <f>100*$D17/$D$32</f>
        <v>2.6804123711340204</v>
      </c>
      <c r="F17" s="14">
        <v>4</v>
      </c>
      <c r="G17" s="15">
        <f>100*F17/$F$32</f>
        <v>2.7397260273972601</v>
      </c>
      <c r="H17" s="14">
        <v>3</v>
      </c>
      <c r="I17" s="15">
        <f>100*H17/$H$32</f>
        <v>2.6548672566371683</v>
      </c>
      <c r="J17" s="16">
        <f>E17/(G17*$F$1+I17*$H$1)</f>
        <v>0.65903790311429311</v>
      </c>
    </row>
    <row r="18" spans="1:10">
      <c r="A18" s="26" t="s">
        <v>59</v>
      </c>
      <c r="B18" s="17">
        <v>8</v>
      </c>
      <c r="C18" s="17">
        <v>9</v>
      </c>
      <c r="D18" s="17">
        <f>B18*$B$1+C18*$C$1</f>
        <v>25</v>
      </c>
      <c r="E18" s="27">
        <f>100*$D18/$D$32</f>
        <v>5.1546391752577323</v>
      </c>
      <c r="F18" s="14">
        <v>8</v>
      </c>
      <c r="G18" s="27">
        <f>100*F18/$F$32</f>
        <v>5.4794520547945202</v>
      </c>
      <c r="H18" s="17">
        <v>6</v>
      </c>
      <c r="I18" s="27">
        <f>100*H18/$H$32</f>
        <v>5.3097345132743365</v>
      </c>
      <c r="J18" s="28">
        <f>E18/(G18*$F$1+I18*$H$1)</f>
        <v>0.63369029145605116</v>
      </c>
    </row>
    <row r="19" spans="1:10" ht="12.75">
      <c r="A19" s="26" t="s">
        <v>60</v>
      </c>
      <c r="B19" s="17">
        <v>7</v>
      </c>
      <c r="C19" s="17">
        <v>6</v>
      </c>
      <c r="D19" s="17">
        <f>B19*$B$1+C19*$C$1</f>
        <v>20</v>
      </c>
      <c r="E19" s="27">
        <f>100*$D19/$D$32</f>
        <v>4.1237113402061851</v>
      </c>
      <c r="F19" s="17">
        <v>7</v>
      </c>
      <c r="G19" s="27">
        <f>100*F19/$F$32</f>
        <v>4.7945205479452051</v>
      </c>
      <c r="H19" s="17">
        <v>4</v>
      </c>
      <c r="I19" s="27">
        <f>100*H19/$H$32</f>
        <v>3.5398230088495577</v>
      </c>
      <c r="J19" s="28">
        <f>E19/(G19*$F$1+I19*$H$1)</f>
        <v>0.62819011718117868</v>
      </c>
    </row>
    <row r="20" spans="1:10" ht="12.75">
      <c r="A20" s="26" t="s">
        <v>61</v>
      </c>
      <c r="B20" s="17">
        <v>8</v>
      </c>
      <c r="C20" s="17">
        <v>6</v>
      </c>
      <c r="D20" s="17">
        <f>B20*$B$1+C20*$C$1</f>
        <v>22</v>
      </c>
      <c r="E20" s="27">
        <f>100*$D20/$D$32</f>
        <v>4.536082474226804</v>
      </c>
      <c r="F20" s="17">
        <v>7</v>
      </c>
      <c r="G20" s="27">
        <f>100*F20/$F$32</f>
        <v>4.7945205479452051</v>
      </c>
      <c r="H20" s="17">
        <v>6</v>
      </c>
      <c r="I20" s="27">
        <f>100*H20/$H$32</f>
        <v>5.3097345132743365</v>
      </c>
      <c r="J20" s="28">
        <f>E20/(G20*$F$1+I20*$H$1)</f>
        <v>0.60892016810247196</v>
      </c>
    </row>
    <row r="21" spans="1:10" ht="12.75">
      <c r="A21" s="26" t="s">
        <v>62</v>
      </c>
      <c r="B21" s="17">
        <v>3</v>
      </c>
      <c r="C21" s="17">
        <v>6</v>
      </c>
      <c r="D21" s="17">
        <f>B21*$B$1+C21*$C$1</f>
        <v>12</v>
      </c>
      <c r="E21" s="27">
        <f>100*$D21/$D$32</f>
        <v>2.4742268041237114</v>
      </c>
      <c r="F21" s="17">
        <v>4</v>
      </c>
      <c r="G21" s="27">
        <f>100*F21/$F$32</f>
        <v>2.7397260273972601</v>
      </c>
      <c r="H21" s="17">
        <v>3</v>
      </c>
      <c r="I21" s="27">
        <f>100*H21/$H$32</f>
        <v>2.6548672566371683</v>
      </c>
      <c r="J21" s="28">
        <f>E21/(G21*$F$1+I21*$H$1)</f>
        <v>0.60834267979780909</v>
      </c>
    </row>
    <row r="22" spans="1:10" ht="12.75">
      <c r="A22" s="26" t="s">
        <v>63</v>
      </c>
      <c r="B22" s="17">
        <v>6</v>
      </c>
      <c r="C22" s="17">
        <v>5</v>
      </c>
      <c r="D22" s="17">
        <f>B22*$B$1+C22*$C$1</f>
        <v>17</v>
      </c>
      <c r="E22" s="27">
        <f>100*$D22/$D$32</f>
        <v>3.5051546391752577</v>
      </c>
      <c r="F22" s="14">
        <v>6</v>
      </c>
      <c r="G22" s="27">
        <f>100*F22/$F$32</f>
        <v>4.1095890410958908</v>
      </c>
      <c r="H22" s="17">
        <v>4</v>
      </c>
      <c r="I22" s="27">
        <f>100*H22/$H$32</f>
        <v>3.5398230088495577</v>
      </c>
      <c r="J22" s="28">
        <f>E22/(G22*$F$1+I22*$H$1)</f>
        <v>0.59616537357848864</v>
      </c>
    </row>
    <row r="23" spans="1:10" ht="12.75">
      <c r="A23" s="30" t="s">
        <v>64</v>
      </c>
      <c r="B23" s="19">
        <v>3</v>
      </c>
      <c r="C23" s="19">
        <v>9</v>
      </c>
      <c r="D23" s="14">
        <f>B23*$B$1+C23*$C$1</f>
        <v>15</v>
      </c>
      <c r="E23" s="15">
        <f>100*$D23/$D$32</f>
        <v>3.0927835051546393</v>
      </c>
      <c r="F23" s="14">
        <v>5</v>
      </c>
      <c r="G23" s="15">
        <f>100*F23/$F$32</f>
        <v>3.4246575342465753</v>
      </c>
      <c r="H23" s="14">
        <v>4</v>
      </c>
      <c r="I23" s="15">
        <f>100*H23/$H$32</f>
        <v>3.5398230088495577</v>
      </c>
      <c r="J23" s="16">
        <f>E23/(G23*$F$1+I23*$H$1)</f>
        <v>0.59538789110899937</v>
      </c>
    </row>
    <row r="24" spans="1:10" ht="12.75">
      <c r="A24" s="33" t="s">
        <v>65</v>
      </c>
      <c r="B24" s="17">
        <v>6</v>
      </c>
      <c r="C24" s="17">
        <v>7</v>
      </c>
      <c r="D24" s="14">
        <f>B24*$B$1+C24*$C$1</f>
        <v>19</v>
      </c>
      <c r="E24" s="15">
        <f>100*$D24/$D$32</f>
        <v>3.9175257731958761</v>
      </c>
      <c r="F24" s="17">
        <v>9</v>
      </c>
      <c r="G24" s="15">
        <f>100*F24/$F$32</f>
        <v>6.1643835616438354</v>
      </c>
      <c r="H24" s="17">
        <v>1</v>
      </c>
      <c r="I24" s="15">
        <f>100*H24/$H$32</f>
        <v>0.88495575221238942</v>
      </c>
      <c r="J24" s="16">
        <f>E24/(G24*$F$1+I24*$H$1)</f>
        <v>0.59294807528610605</v>
      </c>
    </row>
    <row r="25" spans="1:10" ht="12.75">
      <c r="A25" s="30" t="s">
        <v>66</v>
      </c>
      <c r="B25" s="17">
        <v>7</v>
      </c>
      <c r="C25" s="17">
        <v>4</v>
      </c>
      <c r="D25" s="17">
        <f>B25*$B$1+C25*$C$1</f>
        <v>18</v>
      </c>
      <c r="E25" s="27">
        <f>100*$D25/$D$32</f>
        <v>3.7113402061855671</v>
      </c>
      <c r="F25" s="17">
        <v>6</v>
      </c>
      <c r="G25" s="27">
        <f>100*F25/$F$32</f>
        <v>4.1095890410958908</v>
      </c>
      <c r="H25" s="17">
        <v>6</v>
      </c>
      <c r="I25" s="27">
        <f>100*H25/$H$32</f>
        <v>5.3097345132743365</v>
      </c>
      <c r="J25" s="28">
        <f>E25/(G25*$F$1+I25*$H$1)</f>
        <v>0.54865314266711007</v>
      </c>
    </row>
    <row r="26" spans="1:10" ht="12.75">
      <c r="A26" s="30" t="s">
        <v>67</v>
      </c>
      <c r="B26" s="17">
        <v>3</v>
      </c>
      <c r="C26" s="17">
        <v>7</v>
      </c>
      <c r="D26" s="17">
        <f>B26*$B$1+C26*$C$1</f>
        <v>13</v>
      </c>
      <c r="E26" s="27">
        <f>100*$D26/$D$32</f>
        <v>2.6804123711340204</v>
      </c>
      <c r="F26" s="17">
        <v>2</v>
      </c>
      <c r="G26" s="27">
        <f>100*F26/$F$32</f>
        <v>1.3698630136986301</v>
      </c>
      <c r="H26" s="17">
        <v>8</v>
      </c>
      <c r="I26" s="27">
        <f>100*H26/$H$32</f>
        <v>7.0796460176991154</v>
      </c>
      <c r="J26" s="28">
        <f>E26/(G26*$F$1+I26*$H$1)</f>
        <v>0.54594374443171689</v>
      </c>
    </row>
    <row r="27" spans="1:10" ht="12.75">
      <c r="A27" s="30" t="s">
        <v>68</v>
      </c>
      <c r="B27" s="14">
        <v>4</v>
      </c>
      <c r="C27" s="14">
        <v>6</v>
      </c>
      <c r="D27" s="14">
        <f>B27*$B$1+C27*$C$1</f>
        <v>14</v>
      </c>
      <c r="E27" s="15">
        <f>100*$D27/$D$32</f>
        <v>2.8865979381443299</v>
      </c>
      <c r="F27" s="14">
        <v>5</v>
      </c>
      <c r="G27" s="15">
        <f>100*F27/$F$32</f>
        <v>3.4246575342465753</v>
      </c>
      <c r="H27" s="14">
        <v>5</v>
      </c>
      <c r="I27" s="15">
        <f>100*H27/$H$32</f>
        <v>4.4247787610619467</v>
      </c>
      <c r="J27" s="16">
        <f>E27/(G27*$F$1+I27*$H$1)</f>
        <v>0.51207626648930271</v>
      </c>
    </row>
    <row r="28" spans="1:10" ht="12.75">
      <c r="A28" s="32" t="s">
        <v>69</v>
      </c>
      <c r="B28" s="14">
        <v>6</v>
      </c>
      <c r="C28" s="14">
        <v>5</v>
      </c>
      <c r="D28" s="14">
        <f>B28*$B$1+C28*$C$1</f>
        <v>17</v>
      </c>
      <c r="E28" s="15">
        <f>100*$D28/$D$32</f>
        <v>3.5051546391752577</v>
      </c>
      <c r="F28" s="14">
        <v>7</v>
      </c>
      <c r="G28" s="15">
        <f>100*F28/$F$32</f>
        <v>4.7945205479452051</v>
      </c>
      <c r="H28" s="14">
        <v>6</v>
      </c>
      <c r="I28" s="15">
        <f>100*H28/$H$32</f>
        <v>5.3097345132743365</v>
      </c>
      <c r="J28" s="16">
        <f>E28/(G28*$F$1+I28*$H$1)</f>
        <v>0.47052922080645565</v>
      </c>
    </row>
    <row r="29" spans="1:10" ht="12.75">
      <c r="A29" s="30" t="s">
        <v>70</v>
      </c>
      <c r="B29" s="14">
        <v>4</v>
      </c>
      <c r="C29" s="14">
        <v>2</v>
      </c>
      <c r="D29" s="14">
        <f>B29*$B$1+C29*$C$1</f>
        <v>10</v>
      </c>
      <c r="E29" s="15">
        <f>100*$D29/$D$32</f>
        <v>2.0618556701030926</v>
      </c>
      <c r="F29" s="14">
        <v>5</v>
      </c>
      <c r="G29" s="15">
        <f>100*F29/$F$32</f>
        <v>3.4246575342465753</v>
      </c>
      <c r="H29" s="14">
        <v>4</v>
      </c>
      <c r="I29" s="15">
        <f>100*H29/$H$32</f>
        <v>3.5398230088495577</v>
      </c>
      <c r="J29" s="16">
        <f>E29/(G29*$F$1+I29*$H$1)</f>
        <v>0.39692526073933282</v>
      </c>
    </row>
    <row r="30" spans="1:10" ht="12.75">
      <c r="A30" s="30" t="s">
        <v>71</v>
      </c>
      <c r="B30" s="19">
        <v>2</v>
      </c>
      <c r="C30" s="19">
        <v>2</v>
      </c>
      <c r="D30" s="14">
        <f>B30*$B$1+C30*$C$1</f>
        <v>6</v>
      </c>
      <c r="E30" s="15">
        <f>100*$D30/$D$32</f>
        <v>1.2371134020618557</v>
      </c>
      <c r="F30" s="14">
        <v>1</v>
      </c>
      <c r="G30" s="15">
        <f>100*F30/$F$32</f>
        <v>0.68493150684931503</v>
      </c>
      <c r="H30" s="14">
        <v>6</v>
      </c>
      <c r="I30" s="15">
        <f>100*H30/$H$32</f>
        <v>5.3097345132743365</v>
      </c>
      <c r="J30" s="16">
        <f>E30/(G30*$F$1+I30*$H$1)</f>
        <v>0.37041555185510877</v>
      </c>
    </row>
    <row r="31" spans="1:10" ht="12.75">
      <c r="A31" s="32" t="s">
        <v>72</v>
      </c>
      <c r="B31" s="19">
        <v>1</v>
      </c>
      <c r="C31" s="19">
        <v>2</v>
      </c>
      <c r="D31" s="14">
        <f>B31*$B$1+C31*$C$1</f>
        <v>4</v>
      </c>
      <c r="E31" s="15">
        <f>100*$D31/$D$32</f>
        <v>0.82474226804123707</v>
      </c>
      <c r="F31" s="14">
        <v>7</v>
      </c>
      <c r="G31" s="15">
        <f>100*F31/$F$32</f>
        <v>4.7945205479452051</v>
      </c>
      <c r="H31" s="14">
        <v>7</v>
      </c>
      <c r="I31" s="15">
        <f>100*H31/$H$32</f>
        <v>6.1946902654867255</v>
      </c>
      <c r="J31" s="16">
        <f>E31/(G31*$F$1+I31*$H$1)</f>
        <v>0.10450536050802096</v>
      </c>
    </row>
    <row r="32" spans="1:10" ht="12.75">
      <c r="A32" s="20" t="s">
        <v>73</v>
      </c>
      <c r="B32" s="18">
        <f>SUM(B4:B31)</f>
        <v>158</v>
      </c>
      <c r="C32" s="18">
        <f>SUM(C4:C31)</f>
        <v>169</v>
      </c>
      <c r="D32" s="18">
        <f>SUM(D4:D31)</f>
        <v>485</v>
      </c>
      <c r="E32" s="21">
        <f>SUM(E4:E31)</f>
        <v>100</v>
      </c>
      <c r="F32" s="18">
        <f>SUM(F4:F31)</f>
        <v>146</v>
      </c>
      <c r="G32" s="21">
        <f>SUM(G4:G31)</f>
        <v>100.00000000000001</v>
      </c>
      <c r="H32" s="18">
        <f>SUM(H4:H31)</f>
        <v>113</v>
      </c>
      <c r="I32" s="21">
        <f>SUM(I4:I31)</f>
        <v>100</v>
      </c>
      <c r="J32" s="22">
        <f>SUM(J4:J27)</f>
        <v>18.615602574267118</v>
      </c>
    </row>
    <row r="33" spans="2:3" ht="12.75">
      <c r="B33" s="4"/>
      <c r="C33" s="4"/>
    </row>
    <row r="34" spans="2:3" ht="12.75">
      <c r="B34" s="4"/>
      <c r="C34" s="4"/>
    </row>
    <row r="35" spans="2:3" ht="12.75">
      <c r="B35" s="4"/>
      <c r="C35" s="4"/>
    </row>
    <row r="36" spans="2:3" ht="12.75">
      <c r="B36" s="4"/>
      <c r="C36" s="4"/>
    </row>
    <row r="37" spans="2:3" ht="12.75">
      <c r="B37" s="4"/>
      <c r="C37" s="4"/>
    </row>
    <row r="38" spans="2:3" ht="12.75">
      <c r="B38" s="4"/>
      <c r="C38" s="4"/>
    </row>
    <row r="39" spans="2:3" ht="12.75">
      <c r="B39" s="4"/>
      <c r="C39" s="4"/>
    </row>
    <row r="40" spans="2:3" ht="12.75">
      <c r="B40" s="4"/>
      <c r="C40" s="4"/>
    </row>
    <row r="41" spans="2:3" ht="12.75">
      <c r="B41" s="4"/>
      <c r="C41" s="4"/>
    </row>
    <row r="42" spans="2:3" ht="12.75">
      <c r="B42" s="4"/>
      <c r="C42" s="4"/>
    </row>
    <row r="43" spans="2:3">
      <c r="B43" s="4"/>
      <c r="C43" s="4"/>
    </row>
  </sheetData>
  <sortState xmlns:xlrd2="http://schemas.microsoft.com/office/spreadsheetml/2017/richdata2" ref="A4:J31">
    <sortCondition descending="1" ref="J4:J31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>
      <selection activeCell="A12" sqref="A12"/>
    </sheetView>
  </sheetViews>
  <sheetFormatPr defaultRowHeight="13.15"/>
  <cols>
    <col min="1" max="1" width="56.5703125" customWidth="1"/>
    <col min="2" max="10" width="9.140625" style="2"/>
    <col min="11" max="11" width="10.28515625" customWidth="1"/>
  </cols>
  <sheetData>
    <row r="1" spans="1:11">
      <c r="A1" t="s">
        <v>74</v>
      </c>
      <c r="B1" s="4">
        <v>2</v>
      </c>
      <c r="C1" s="4">
        <v>1</v>
      </c>
      <c r="D1" s="4"/>
      <c r="E1" s="4"/>
      <c r="F1" s="4">
        <v>1</v>
      </c>
      <c r="H1" s="2">
        <v>0.5</v>
      </c>
    </row>
    <row r="3" spans="1:11" s="3" customFormat="1" ht="26.45">
      <c r="A3" s="9" t="s">
        <v>75</v>
      </c>
      <c r="B3" s="9" t="s">
        <v>76</v>
      </c>
      <c r="C3" s="9" t="s">
        <v>77</v>
      </c>
      <c r="D3" s="9" t="s">
        <v>78</v>
      </c>
      <c r="E3" s="9" t="s">
        <v>79</v>
      </c>
      <c r="F3" s="9" t="s">
        <v>80</v>
      </c>
      <c r="G3" s="9" t="s">
        <v>81</v>
      </c>
      <c r="H3" s="9" t="s">
        <v>82</v>
      </c>
      <c r="I3" s="9" t="s">
        <v>83</v>
      </c>
      <c r="J3" s="9" t="s">
        <v>84</v>
      </c>
      <c r="K3" s="9"/>
    </row>
    <row r="4" spans="1:11">
      <c r="A4" t="s">
        <v>85</v>
      </c>
      <c r="B4" s="2">
        <v>2</v>
      </c>
      <c r="C4" s="2">
        <v>4</v>
      </c>
      <c r="D4" s="2">
        <f t="shared" ref="D4:D13" si="0">B4*$B$1+C4*$C$1</f>
        <v>8</v>
      </c>
      <c r="E4" s="4">
        <f t="shared" ref="E4:E13" si="1">100*D4/$D$14</f>
        <v>5.161290322580645</v>
      </c>
      <c r="F4" s="2">
        <v>1</v>
      </c>
      <c r="G4" s="4">
        <f t="shared" ref="G4:G13" si="2">100*F4/$F$14</f>
        <v>2.7027027027027026</v>
      </c>
      <c r="H4" s="2">
        <v>1</v>
      </c>
      <c r="I4" s="4">
        <f t="shared" ref="I4:I13" si="3">100*H4/$H$14</f>
        <v>3.0303030303030303</v>
      </c>
      <c r="J4" s="7">
        <f t="shared" ref="J4:J13" si="4">E4/(G4*$F$1+I4*$H$1)</f>
        <v>1.2236767929846541</v>
      </c>
      <c r="K4" s="5"/>
    </row>
    <row r="5" spans="1:11">
      <c r="A5" t="s">
        <v>86</v>
      </c>
      <c r="B5" s="2">
        <v>5</v>
      </c>
      <c r="C5" s="2">
        <v>3</v>
      </c>
      <c r="D5" s="2">
        <f t="shared" si="0"/>
        <v>13</v>
      </c>
      <c r="E5" s="4">
        <f t="shared" si="1"/>
        <v>8.387096774193548</v>
      </c>
      <c r="F5" s="2">
        <v>2</v>
      </c>
      <c r="G5" s="4">
        <f t="shared" si="2"/>
        <v>5.4054054054054053</v>
      </c>
      <c r="H5" s="2">
        <v>1</v>
      </c>
      <c r="I5" s="4">
        <f t="shared" si="3"/>
        <v>3.0303030303030303</v>
      </c>
      <c r="J5" s="7">
        <f t="shared" si="4"/>
        <v>1.211910669975186</v>
      </c>
      <c r="K5" s="5"/>
    </row>
    <row r="6" spans="1:11">
      <c r="A6" t="s">
        <v>87</v>
      </c>
      <c r="B6" s="2">
        <v>9</v>
      </c>
      <c r="C6" s="2">
        <v>7</v>
      </c>
      <c r="D6" s="2">
        <f t="shared" si="0"/>
        <v>25</v>
      </c>
      <c r="E6" s="4">
        <f t="shared" si="1"/>
        <v>16.129032258064516</v>
      </c>
      <c r="F6" s="2">
        <v>5</v>
      </c>
      <c r="G6" s="4">
        <f t="shared" si="2"/>
        <v>13.513513513513514</v>
      </c>
      <c r="H6" s="2">
        <v>3</v>
      </c>
      <c r="I6" s="4">
        <f t="shared" si="3"/>
        <v>9.0909090909090917</v>
      </c>
      <c r="J6" s="7">
        <f t="shared" si="4"/>
        <v>0.89313144612683781</v>
      </c>
      <c r="K6" s="5"/>
    </row>
    <row r="7" spans="1:11">
      <c r="A7" t="s">
        <v>88</v>
      </c>
      <c r="B7" s="2">
        <v>5</v>
      </c>
      <c r="C7" s="2">
        <v>5</v>
      </c>
      <c r="D7" s="2">
        <f t="shared" si="0"/>
        <v>15</v>
      </c>
      <c r="E7" s="4">
        <f t="shared" si="1"/>
        <v>9.67741935483871</v>
      </c>
      <c r="F7" s="2">
        <v>3</v>
      </c>
      <c r="G7" s="4">
        <f t="shared" si="2"/>
        <v>8.1081081081081088</v>
      </c>
      <c r="H7" s="2">
        <v>2</v>
      </c>
      <c r="I7" s="4">
        <f t="shared" si="3"/>
        <v>6.0606060606060606</v>
      </c>
      <c r="J7" s="7">
        <f t="shared" si="4"/>
        <v>0.86883301707779881</v>
      </c>
      <c r="K7" s="5"/>
    </row>
    <row r="8" spans="1:11">
      <c r="A8" t="s">
        <v>89</v>
      </c>
      <c r="B8" s="2">
        <v>9</v>
      </c>
      <c r="C8" s="2">
        <v>8</v>
      </c>
      <c r="D8" s="2">
        <f>B8*$B$1+C8*$C$1</f>
        <v>26</v>
      </c>
      <c r="E8" s="4">
        <f t="shared" si="1"/>
        <v>16.774193548387096</v>
      </c>
      <c r="F8" s="2">
        <v>3</v>
      </c>
      <c r="G8" s="4">
        <f t="shared" si="2"/>
        <v>8.1081081081081088</v>
      </c>
      <c r="H8" s="2">
        <v>8</v>
      </c>
      <c r="I8" s="4">
        <f t="shared" si="3"/>
        <v>24.242424242424242</v>
      </c>
      <c r="J8" s="7">
        <f t="shared" si="4"/>
        <v>0.82920203735144304</v>
      </c>
      <c r="K8" s="5"/>
    </row>
    <row r="9" spans="1:11">
      <c r="A9" t="s">
        <v>90</v>
      </c>
      <c r="B9" s="2">
        <v>3</v>
      </c>
      <c r="C9" s="2">
        <v>9</v>
      </c>
      <c r="D9" s="2">
        <f t="shared" si="0"/>
        <v>15</v>
      </c>
      <c r="E9" s="4">
        <f t="shared" si="1"/>
        <v>9.67741935483871</v>
      </c>
      <c r="F9" s="2">
        <v>3</v>
      </c>
      <c r="G9" s="4">
        <f t="shared" si="2"/>
        <v>8.1081081081081088</v>
      </c>
      <c r="H9" s="2">
        <v>4</v>
      </c>
      <c r="I9" s="4">
        <f t="shared" si="3"/>
        <v>12.121212121212121</v>
      </c>
      <c r="J9" s="7">
        <f t="shared" si="4"/>
        <v>0.68301323885884768</v>
      </c>
      <c r="K9" s="5"/>
    </row>
    <row r="10" spans="1:11">
      <c r="A10" t="s">
        <v>91</v>
      </c>
      <c r="B10" s="2">
        <v>4</v>
      </c>
      <c r="C10" s="2">
        <v>3</v>
      </c>
      <c r="D10" s="2">
        <f t="shared" si="0"/>
        <v>11</v>
      </c>
      <c r="E10" s="4">
        <f t="shared" si="1"/>
        <v>7.096774193548387</v>
      </c>
      <c r="F10" s="2">
        <v>3</v>
      </c>
      <c r="G10" s="4">
        <f t="shared" si="2"/>
        <v>8.1081081081081088</v>
      </c>
      <c r="H10" s="2">
        <v>2</v>
      </c>
      <c r="I10" s="4">
        <f t="shared" si="3"/>
        <v>6.0606060606060606</v>
      </c>
      <c r="J10" s="7">
        <f t="shared" si="4"/>
        <v>0.63714421252371911</v>
      </c>
      <c r="K10" s="5"/>
    </row>
    <row r="11" spans="1:11">
      <c r="A11" t="s">
        <v>92</v>
      </c>
      <c r="B11" s="2">
        <v>6</v>
      </c>
      <c r="C11" s="2">
        <v>2</v>
      </c>
      <c r="D11" s="2">
        <f t="shared" si="0"/>
        <v>14</v>
      </c>
      <c r="E11" s="4">
        <f t="shared" si="1"/>
        <v>9.0322580645161299</v>
      </c>
      <c r="F11" s="2">
        <v>4</v>
      </c>
      <c r="G11" s="4">
        <f t="shared" si="2"/>
        <v>10.810810810810811</v>
      </c>
      <c r="H11" s="2">
        <v>3</v>
      </c>
      <c r="I11" s="4">
        <f t="shared" si="3"/>
        <v>9.0909090909090917</v>
      </c>
      <c r="J11" s="7">
        <f t="shared" si="4"/>
        <v>0.58818064516129032</v>
      </c>
      <c r="K11" s="5"/>
    </row>
    <row r="12" spans="1:11">
      <c r="A12" t="s">
        <v>93</v>
      </c>
      <c r="B12" s="2">
        <v>3</v>
      </c>
      <c r="C12" s="2">
        <v>4</v>
      </c>
      <c r="D12" s="2">
        <f t="shared" si="0"/>
        <v>10</v>
      </c>
      <c r="E12" s="4">
        <f t="shared" si="1"/>
        <v>6.4516129032258061</v>
      </c>
      <c r="F12" s="2">
        <v>4</v>
      </c>
      <c r="G12" s="4">
        <f t="shared" si="2"/>
        <v>10.810810810810811</v>
      </c>
      <c r="H12" s="2">
        <v>2</v>
      </c>
      <c r="I12" s="4">
        <f t="shared" si="3"/>
        <v>6.0606060606060606</v>
      </c>
      <c r="J12" s="7">
        <f t="shared" si="4"/>
        <v>0.46611948845199463</v>
      </c>
      <c r="K12" s="5"/>
    </row>
    <row r="13" spans="1:11">
      <c r="A13" t="s">
        <v>94</v>
      </c>
      <c r="B13" s="2">
        <v>7</v>
      </c>
      <c r="C13" s="2">
        <v>4</v>
      </c>
      <c r="D13" s="2">
        <f t="shared" si="0"/>
        <v>18</v>
      </c>
      <c r="E13" s="4">
        <f t="shared" si="1"/>
        <v>11.612903225806452</v>
      </c>
      <c r="F13" s="2">
        <v>9</v>
      </c>
      <c r="G13" s="4">
        <f t="shared" si="2"/>
        <v>24.324324324324323</v>
      </c>
      <c r="H13" s="2">
        <v>7</v>
      </c>
      <c r="I13" s="4">
        <f t="shared" si="3"/>
        <v>21.212121212121211</v>
      </c>
      <c r="J13" s="7">
        <f t="shared" si="4"/>
        <v>0.33245849563211438</v>
      </c>
      <c r="K13" s="5"/>
    </row>
    <row r="14" spans="1:11" s="6" customFormat="1">
      <c r="A14" s="1" t="s">
        <v>73</v>
      </c>
      <c r="B14" s="10">
        <f t="shared" ref="B14:I14" si="5">SUM(B4:B13)</f>
        <v>53</v>
      </c>
      <c r="C14" s="10">
        <f t="shared" si="5"/>
        <v>49</v>
      </c>
      <c r="D14" s="10">
        <f t="shared" si="5"/>
        <v>155</v>
      </c>
      <c r="E14" s="11">
        <f t="shared" si="5"/>
        <v>99.999999999999986</v>
      </c>
      <c r="F14" s="10">
        <f t="shared" si="5"/>
        <v>37</v>
      </c>
      <c r="G14" s="11">
        <f t="shared" si="5"/>
        <v>100</v>
      </c>
      <c r="H14" s="10">
        <f t="shared" si="5"/>
        <v>33</v>
      </c>
      <c r="I14" s="11">
        <f t="shared" si="5"/>
        <v>100</v>
      </c>
      <c r="J14" s="12">
        <f>SUM(J4:J13)</f>
        <v>7.7336700441438868</v>
      </c>
      <c r="K14" s="1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50B2C07E3E841B28FEB4477FE6446" ma:contentTypeVersion="9" ma:contentTypeDescription="Create a new document." ma:contentTypeScope="" ma:versionID="eacb5a433d47c9f44ef7a513751a5b3a">
  <xsd:schema xmlns:xsd="http://www.w3.org/2001/XMLSchema" xmlns:xs="http://www.w3.org/2001/XMLSchema" xmlns:p="http://schemas.microsoft.com/office/2006/metadata/properties" xmlns:ns2="15121d23-5a39-4313-b29c-10ef82022e9f" targetNamespace="http://schemas.microsoft.com/office/2006/metadata/properties" ma:root="true" ma:fieldsID="bdbc4f0791fd696dee2b33cb49d00563" ns2:_="">
    <xsd:import namespace="15121d23-5a39-4313-b29c-10ef82022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1d23-5a39-4313-b29c-10ef82022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477d6b-c067-427e-89f4-3c8c0b3f58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121d23-5a39-4313-b29c-10ef82022e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F2418-C788-4181-88FB-0145F6E9538F}"/>
</file>

<file path=customXml/itemProps2.xml><?xml version="1.0" encoding="utf-8"?>
<ds:datastoreItem xmlns:ds="http://schemas.openxmlformats.org/officeDocument/2006/customXml" ds:itemID="{68AE0DB8-9CC6-4DDE-B29B-F1A1B7EE87A0}"/>
</file>

<file path=customXml/itemProps3.xml><?xml version="1.0" encoding="utf-8"?>
<ds:datastoreItem xmlns:ds="http://schemas.openxmlformats.org/officeDocument/2006/customXml" ds:itemID="{A90A2F75-F4FC-4841-ABAB-2AE84C594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Process Impact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Prioritization Spreadsheet</dc:title>
  <dc:subject/>
  <dc:creator>Nenad</dc:creator>
  <cp:keywords/>
  <dc:description/>
  <cp:lastModifiedBy>Uros  Petronijevic</cp:lastModifiedBy>
  <cp:revision/>
  <dcterms:created xsi:type="dcterms:W3CDTF">1999-01-18T14:34:18Z</dcterms:created>
  <dcterms:modified xsi:type="dcterms:W3CDTF">2022-08-28T17:33:42Z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0x01010058E50B2C07E3E841B28FEB4477FE6446</vt:lpwstr>
  </property>
  <property fmtid="{D5CDD505-2E9C-101B-9397-08002B2CF9AE}" pid="3" name="Order">
    <vt:r8>2700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