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52FBC8F-A5B9-483B-B807-14975D0A4DB0}" xr6:coauthVersionLast="43" xr6:coauthVersionMax="43" xr10:uidLastSave="{00000000-0000-0000-0000-000000000000}"/>
  <bookViews>
    <workbookView xWindow="5400" yWindow="1440" windowWidth="15375" windowHeight="7995" xr2:uid="{00000000-000D-0000-FFFF-FFFF00000000}"/>
  </bookViews>
  <sheets>
    <sheet name="Plan1" sheetId="1" r:id="rId1"/>
    <sheet name="Planilha1" sheetId="2" r:id="rId2"/>
  </sheets>
  <definedNames>
    <definedName name="anos">Plan1!$D$11</definedName>
    <definedName name="aporte">Plan1!$D$10</definedName>
    <definedName name="rendimento">Plan1!$D$4</definedName>
    <definedName name="taxa">Plan1!$D$12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1" i="1" l="1"/>
  <c r="D31" i="1" s="1"/>
  <c r="C32" i="1"/>
  <c r="D32" i="1" s="1"/>
  <c r="C33" i="1"/>
  <c r="D33" i="1" s="1"/>
  <c r="C34" i="1"/>
  <c r="D34" i="1" s="1"/>
  <c r="C35" i="1"/>
  <c r="D35" i="1" s="1"/>
  <c r="C30" i="1"/>
  <c r="D30" i="1" s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5" i="2"/>
  <c r="C27" i="1"/>
  <c r="D13" i="1"/>
  <c r="D14" i="1" s="1"/>
  <c r="D5" i="1"/>
  <c r="C19" i="1"/>
  <c r="D19" i="1" s="1"/>
  <c r="C20" i="1"/>
  <c r="D20" i="1" s="1"/>
  <c r="C21" i="1"/>
  <c r="D21" i="1" s="1"/>
  <c r="C22" i="1"/>
  <c r="D22" i="1" s="1"/>
  <c r="C18" i="1"/>
  <c r="D18" i="1" s="1"/>
  <c r="D36" i="1" l="1"/>
</calcChain>
</file>

<file path=xl/sharedStrings.xml><?xml version="1.0" encoding="utf-8"?>
<sst xmlns="http://schemas.openxmlformats.org/spreadsheetml/2006/main" count="69" uniqueCount="33">
  <si>
    <t>INVESTIMENTO MENSAL</t>
  </si>
  <si>
    <t>Quanto investido por mês?</t>
  </si>
  <si>
    <t>Por quantos anos?</t>
  </si>
  <si>
    <t>Taxa de rendimento mensal?</t>
  </si>
  <si>
    <t>Patrimonio acumulado?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</si>
  <si>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</si>
  <si>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</si>
  <si>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</si>
  <si>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</si>
  <si>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</si>
  <si>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</si>
  <si>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</si>
  <si>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Salário</t>
  </si>
  <si>
    <t>Redimento Carteira</t>
  </si>
  <si>
    <t>CONFIGURAÇÕES</t>
  </si>
  <si>
    <t>CENÁRIOS</t>
  </si>
  <si>
    <t>PERFIL</t>
  </si>
  <si>
    <t>CONSERVADOR</t>
  </si>
  <si>
    <t>MODERADO</t>
  </si>
  <si>
    <t>AGRESSIVO</t>
  </si>
  <si>
    <t>VALOR A SER INVESTIDO POR MÊS</t>
  </si>
  <si>
    <t>TIPO DE FII</t>
  </si>
  <si>
    <t>PERCENTUAL SUGGERIDO</t>
  </si>
  <si>
    <t>VALORES</t>
  </si>
  <si>
    <t>PAPEL</t>
  </si>
  <si>
    <t>TIJOLO</t>
  </si>
  <si>
    <t>HIBRIDOS</t>
  </si>
  <si>
    <t>FOF</t>
  </si>
  <si>
    <t>DESENVOLVIMENTO</t>
  </si>
  <si>
    <t>HOTELARIA</t>
  </si>
  <si>
    <t>CHAVE</t>
  </si>
  <si>
    <t>%</t>
  </si>
  <si>
    <t>Sugestão de Investimentos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</si>
</sst>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0.000%"/>
    <numFmt numFmtId="167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0"/>
      <name val="Segoe UI"/>
      <family val="2"/>
    </font>
    <font>
      <sz val="10"/>
      <color theme="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/>
    <xf numFmtId="44" fontId="0" fillId="0" borderId="0" xfId="1" applyFont="1"/>
    <xf numFmtId="0" fontId="0" fillId="0" borderId="5" xfId="0" applyBorder="1"/>
    <xf numFmtId="44" fontId="0" fillId="0" borderId="7" xfId="0" applyNumberFormat="1" applyBorder="1"/>
    <xf numFmtId="9" fontId="0" fillId="0" borderId="5" xfId="0" applyNumberFormat="1" applyBorder="1"/>
    <xf numFmtId="0" fontId="4" fillId="5" borderId="6" xfId="0" applyFont="1" applyFill="1" applyBorder="1"/>
    <xf numFmtId="0" fontId="4" fillId="5" borderId="4" xfId="0" quotePrefix="1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4" fillId="5" borderId="8" xfId="0" quotePrefix="1" applyFont="1" applyFill="1" applyBorder="1" applyAlignment="1">
      <alignment horizontal="center"/>
    </xf>
    <xf numFmtId="8" fontId="0" fillId="5" borderId="8" xfId="0" applyNumberFormat="1" applyFill="1" applyBorder="1"/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44" fontId="0" fillId="0" borderId="11" xfId="1" applyFont="1" applyBorder="1"/>
    <xf numFmtId="0" fontId="4" fillId="5" borderId="12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0" fillId="0" borderId="5" xfId="2" applyNumberFormat="1" applyFont="1" applyBorder="1"/>
    <xf numFmtId="0" fontId="5" fillId="5" borderId="4" xfId="0" applyFont="1" applyFill="1" applyBorder="1" applyAlignment="1">
      <alignment horizontal="center"/>
    </xf>
    <xf numFmtId="8" fontId="0" fillId="5" borderId="5" xfId="0" applyNumberFormat="1" applyFill="1" applyBorder="1"/>
    <xf numFmtId="0" fontId="5" fillId="5" borderId="6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8" fontId="0" fillId="5" borderId="7" xfId="0" applyNumberFormat="1" applyFill="1" applyBorder="1"/>
    <xf numFmtId="0" fontId="4" fillId="5" borderId="9" xfId="0" applyFont="1" applyFill="1" applyBorder="1"/>
    <xf numFmtId="8" fontId="0" fillId="5" borderId="10" xfId="0" applyNumberFormat="1" applyFill="1" applyBorder="1"/>
    <xf numFmtId="8" fontId="0" fillId="5" borderId="11" xfId="0" applyNumberFormat="1" applyFill="1" applyBorder="1"/>
    <xf numFmtId="0" fontId="4" fillId="5" borderId="4" xfId="0" applyFont="1" applyFill="1" applyBorder="1"/>
    <xf numFmtId="8" fontId="0" fillId="5" borderId="12" xfId="0" applyNumberFormat="1" applyFill="1" applyBorder="1"/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2" fillId="2" borderId="0" xfId="3"/>
    <xf numFmtId="0" fontId="0" fillId="5" borderId="0" xfId="0" applyFill="1"/>
    <xf numFmtId="9" fontId="0" fillId="0" borderId="0" xfId="2" applyFont="1"/>
    <xf numFmtId="10" fontId="0" fillId="0" borderId="0" xfId="2" applyNumberFormat="1" applyFont="1"/>
    <xf numFmtId="0" fontId="3" fillId="6" borderId="0" xfId="0" applyFont="1" applyFill="1"/>
    <xf numFmtId="44" fontId="3" fillId="6" borderId="0" xfId="1" applyFont="1" applyFill="1"/>
    <xf numFmtId="167" fontId="0" fillId="5" borderId="0" xfId="1" applyNumberFormat="1" applyFont="1" applyFill="1"/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showGridLines="0" tabSelected="1" zoomScale="70" zoomScaleNormal="70" workbookViewId="0">
      <selection activeCell="D11" sqref="D11"/>
    </sheetView>
  </sheetViews>
  <sheetFormatPr defaultColWidth="0" defaultRowHeight="15" x14ac:dyDescent="0.25"/>
  <cols>
    <col min="1" max="1" width="9.140625" customWidth="1"/>
    <col min="2" max="2" width="36.28515625" bestFit="1" customWidth="1"/>
    <col min="3" max="3" width="28.140625" bestFit="1" customWidth="1"/>
    <col min="4" max="4" width="15" bestFit="1" customWidth="1"/>
    <col min="5" max="5" width="25.28515625" bestFit="1" customWidth="1"/>
    <col min="6" max="6" width="15" hidden="1" customWidth="1"/>
    <col min="7" max="8" width="9.140625" hidden="1" customWidth="1"/>
    <col min="9" max="16384" width="9.140625" hidden="1"/>
  </cols>
  <sheetData>
    <row r="1" spans="2:4" ht="15.75" thickBot="1" x14ac:dyDescent="0.3"/>
    <row r="2" spans="2:4" ht="26.25" thickBot="1" x14ac:dyDescent="0.55000000000000004">
      <c r="B2" s="37" t="s">
        <v>14</v>
      </c>
      <c r="C2" s="38"/>
      <c r="D2" s="39"/>
    </row>
    <row r="3" spans="2:4" ht="15.75" x14ac:dyDescent="0.25">
      <c r="B3" s="13" t="s">
        <v>12</v>
      </c>
      <c r="C3" s="14"/>
      <c r="D3" s="15">
        <v>8000</v>
      </c>
    </row>
    <row r="4" spans="2:4" ht="15.75" x14ac:dyDescent="0.25">
      <c r="B4" s="7" t="s">
        <v>13</v>
      </c>
      <c r="C4" s="11"/>
      <c r="D4" s="5">
        <v>0.02</v>
      </c>
    </row>
    <row r="5" spans="2:4" ht="16.5" thickBot="1" x14ac:dyDescent="0.3">
      <c r="B5" s="8" t="s">
        <v>32</v>
      </c>
      <c r="C5" s="16"/>
      <c r="D5" s="4">
        <f>D3*30%</f>
        <v>2400</v>
      </c>
    </row>
    <row r="8" spans="2:4" ht="15.75" thickBot="1" x14ac:dyDescent="0.3"/>
    <row r="9" spans="2:4" ht="26.25" thickBot="1" x14ac:dyDescent="0.3">
      <c r="B9" s="31" t="s">
        <v>0</v>
      </c>
      <c r="C9" s="32"/>
      <c r="D9" s="33"/>
    </row>
    <row r="10" spans="2:4" ht="15.75" x14ac:dyDescent="0.25">
      <c r="B10" s="17" t="s">
        <v>1</v>
      </c>
      <c r="C10" s="18"/>
      <c r="D10" s="15">
        <v>1260</v>
      </c>
    </row>
    <row r="11" spans="2:4" ht="15.75" x14ac:dyDescent="0.25">
      <c r="B11" s="19" t="s">
        <v>2</v>
      </c>
      <c r="C11" s="9"/>
      <c r="D11" s="3">
        <v>15</v>
      </c>
    </row>
    <row r="12" spans="2:4" ht="15.75" x14ac:dyDescent="0.25">
      <c r="B12" s="19" t="s">
        <v>3</v>
      </c>
      <c r="C12" s="9"/>
      <c r="D12" s="20">
        <v>1.0449999999999999E-2</v>
      </c>
    </row>
    <row r="13" spans="2:4" ht="15.75" x14ac:dyDescent="0.25">
      <c r="B13" s="21" t="s">
        <v>4</v>
      </c>
      <c r="C13" s="10"/>
      <c r="D13" s="22">
        <f>FV(taxa,anos*12,aporte*-1)</f>
        <v>662717.19752472162</v>
      </c>
    </row>
    <row r="14" spans="2:4" ht="16.5" thickBot="1" x14ac:dyDescent="0.3">
      <c r="B14" s="23" t="s">
        <v>5</v>
      </c>
      <c r="C14" s="24"/>
      <c r="D14" s="25">
        <f>D13*$D$4</f>
        <v>13254.343950494433</v>
      </c>
    </row>
    <row r="16" spans="2:4" ht="15.75" thickBot="1" x14ac:dyDescent="0.3"/>
    <row r="17" spans="1:4" ht="26.25" thickBot="1" x14ac:dyDescent="0.3">
      <c r="B17" s="34" t="s">
        <v>15</v>
      </c>
      <c r="C17" s="35"/>
      <c r="D17" s="36" t="s">
        <v>11</v>
      </c>
    </row>
    <row r="18" spans="1:4" ht="15.75" x14ac:dyDescent="0.25">
      <c r="A18" s="1">
        <v>2</v>
      </c>
      <c r="B18" s="26" t="s">
        <v>6</v>
      </c>
      <c r="C18" s="27">
        <f>FV($D$12,A18*12,$D$10*-1)</f>
        <v>34168.523751653709</v>
      </c>
      <c r="D18" s="28">
        <f>C18*rendimento</f>
        <v>683.37047503307417</v>
      </c>
    </row>
    <row r="19" spans="1:4" ht="15.75" x14ac:dyDescent="0.25">
      <c r="A19" s="1">
        <v>5</v>
      </c>
      <c r="B19" s="29" t="s">
        <v>7</v>
      </c>
      <c r="C19" s="12">
        <f>FV($D$12,A19*12,$D$10*-1)</f>
        <v>104405.85601579411</v>
      </c>
      <c r="D19" s="22">
        <f>C19*rendimento</f>
        <v>2088.1171203158824</v>
      </c>
    </row>
    <row r="20" spans="1:4" ht="15.75" x14ac:dyDescent="0.25">
      <c r="A20" s="1">
        <v>10</v>
      </c>
      <c r="B20" s="29" t="s">
        <v>8</v>
      </c>
      <c r="C20" s="12">
        <f>FV($D$12,A20*12,$D$10*-1)</f>
        <v>299217.33897649549</v>
      </c>
      <c r="D20" s="22">
        <f>C20*rendimento</f>
        <v>5984.3467795299102</v>
      </c>
    </row>
    <row r="21" spans="1:4" ht="15.75" x14ac:dyDescent="0.25">
      <c r="A21" s="1">
        <v>20</v>
      </c>
      <c r="B21" s="29" t="s">
        <v>9</v>
      </c>
      <c r="C21" s="12">
        <f>FV($D$12,A21*12,$D$10*-1)</f>
        <v>1340973.6593947597</v>
      </c>
      <c r="D21" s="22">
        <f>C21*rendimento</f>
        <v>26819.473187895193</v>
      </c>
    </row>
    <row r="22" spans="1:4" ht="16.5" thickBot="1" x14ac:dyDescent="0.3">
      <c r="A22" s="1">
        <v>30</v>
      </c>
      <c r="B22" s="6" t="s">
        <v>10</v>
      </c>
      <c r="C22" s="30">
        <f>FV($D$12,A22*12,$D$10*-1)</f>
        <v>4967956.7575121168</v>
      </c>
      <c r="D22" s="25">
        <f>C22*rendimento</f>
        <v>99359.135150242335</v>
      </c>
    </row>
    <row r="26" spans="1:4" x14ac:dyDescent="0.25">
      <c r="B26" s="40" t="s">
        <v>16</v>
      </c>
      <c r="C26" s="40" t="s">
        <v>17</v>
      </c>
      <c r="D26" s="40"/>
    </row>
    <row r="27" spans="1:4" x14ac:dyDescent="0.25">
      <c r="B27" s="41" t="s">
        <v>20</v>
      </c>
      <c r="C27" s="46">
        <f>aporte</f>
        <v>1260</v>
      </c>
      <c r="D27" s="41"/>
    </row>
    <row r="29" spans="1:4" x14ac:dyDescent="0.25">
      <c r="B29" s="44" t="s">
        <v>21</v>
      </c>
      <c r="C29" s="44" t="s">
        <v>22</v>
      </c>
      <c r="D29" s="44" t="s">
        <v>23</v>
      </c>
    </row>
    <row r="30" spans="1:4" x14ac:dyDescent="0.25">
      <c r="B30" t="s">
        <v>24</v>
      </c>
      <c r="C30" s="43">
        <f>VLOOKUP(Plan1!$C$26&amp;"-"&amp;Plan1!B30,Planilha1!$A:$D,4,FALSE)</f>
        <v>0.3</v>
      </c>
      <c r="D30" s="2">
        <f>aporte*C30</f>
        <v>378</v>
      </c>
    </row>
    <row r="31" spans="1:4" x14ac:dyDescent="0.25">
      <c r="B31" t="s">
        <v>25</v>
      </c>
      <c r="C31" s="43">
        <f>VLOOKUP(Plan1!$C$26&amp;"-"&amp;Plan1!B31,Planilha1!$A:$D,4,FALSE)</f>
        <v>0.5</v>
      </c>
      <c r="D31" s="2">
        <f>aporte*C31</f>
        <v>630</v>
      </c>
    </row>
    <row r="32" spans="1:4" x14ac:dyDescent="0.25">
      <c r="B32" t="s">
        <v>26</v>
      </c>
      <c r="C32" s="43">
        <f>VLOOKUP(Plan1!$C$26&amp;"-"&amp;Plan1!B32,Planilha1!$A:$D,4,FALSE)</f>
        <v>0.1</v>
      </c>
      <c r="D32" s="2">
        <f>aporte*C32</f>
        <v>126</v>
      </c>
    </row>
    <row r="33" spans="2:4" x14ac:dyDescent="0.25">
      <c r="B33" t="s">
        <v>27</v>
      </c>
      <c r="C33" s="43">
        <f>VLOOKUP(Plan1!$C$26&amp;"-"&amp;Plan1!B33,Planilha1!$A:$D,4,FALSE)</f>
        <v>0.1</v>
      </c>
      <c r="D33" s="2">
        <f>aporte*C33</f>
        <v>126</v>
      </c>
    </row>
    <row r="34" spans="2:4" x14ac:dyDescent="0.25">
      <c r="B34" t="s">
        <v>28</v>
      </c>
      <c r="C34" s="43">
        <f>VLOOKUP(Plan1!$C$26&amp;"-"&amp;Plan1!B34,Planilha1!$A:$D,4,FALSE)</f>
        <v>0</v>
      </c>
      <c r="D34" s="2">
        <f>aporte*C34</f>
        <v>0</v>
      </c>
    </row>
    <row r="35" spans="2:4" x14ac:dyDescent="0.25">
      <c r="B35" t="s">
        <v>29</v>
      </c>
      <c r="C35" s="43">
        <f>VLOOKUP(Plan1!$C$26&amp;"-"&amp;Plan1!B35,Planilha1!$A:$D,4,FALSE)</f>
        <v>0</v>
      </c>
      <c r="D35" s="2">
        <f>aporte*C35</f>
        <v>0</v>
      </c>
    </row>
    <row r="36" spans="2:4" x14ac:dyDescent="0.25">
      <c r="B36" s="44"/>
      <c r="C36" s="44"/>
      <c r="D36" s="45">
        <f>SUM(D30:D35)</f>
        <v>1260</v>
      </c>
    </row>
  </sheetData>
  <mergeCells count="11">
    <mergeCell ref="B12:C12"/>
    <mergeCell ref="B13:C13"/>
    <mergeCell ref="B14:C14"/>
    <mergeCell ref="B9:D9"/>
    <mergeCell ref="B17:C17"/>
    <mergeCell ref="B2:D2"/>
    <mergeCell ref="B3:C3"/>
    <mergeCell ref="B4:C4"/>
    <mergeCell ref="B5:C5"/>
    <mergeCell ref="B10:C10"/>
    <mergeCell ref="B11:C11"/>
  </mergeCells>
  <dataValidations count="1">
    <dataValidation type="list" allowBlank="1" showInputMessage="1" showErrorMessage="1" sqref="C26" xr:uid="{E0DFEEDB-C5C3-4029-A64C-758B93274E3C}">
      <formula1>"CONSERVADOR,MODERADO,AGRESSIVO"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8CDE-A17B-4105-ABC4-AAE1D9764213}">
  <dimension ref="A4:D22"/>
  <sheetViews>
    <sheetView topLeftCell="A3" workbookViewId="0">
      <selection activeCell="B7" sqref="B7"/>
    </sheetView>
  </sheetViews>
  <sheetFormatPr defaultRowHeight="15" x14ac:dyDescent="0.25"/>
  <cols>
    <col min="1" max="1" width="33.85546875" bestFit="1" customWidth="1"/>
    <col min="2" max="2" width="14.7109375" bestFit="1" customWidth="1"/>
    <col min="3" max="3" width="19" bestFit="1" customWidth="1"/>
  </cols>
  <sheetData>
    <row r="4" spans="1:4" x14ac:dyDescent="0.25">
      <c r="A4" t="s">
        <v>30</v>
      </c>
      <c r="B4" t="s">
        <v>17</v>
      </c>
      <c r="C4" t="s">
        <v>21</v>
      </c>
      <c r="D4" t="s">
        <v>31</v>
      </c>
    </row>
    <row r="5" spans="1:4" x14ac:dyDescent="0.25">
      <c r="A5" t="str">
        <f>B5&amp;"-"&amp;C5</f>
        <v>CONSERVADOR-PAPEL</v>
      </c>
      <c r="B5" t="s">
        <v>17</v>
      </c>
      <c r="C5" t="s">
        <v>24</v>
      </c>
      <c r="D5" s="42">
        <v>0.3</v>
      </c>
    </row>
    <row r="6" spans="1:4" x14ac:dyDescent="0.25">
      <c r="A6" t="str">
        <f t="shared" ref="A6:A22" si="0">B6&amp;"-"&amp;C6</f>
        <v>CONSERVADOR-TIJOLO</v>
      </c>
      <c r="B6" t="s">
        <v>17</v>
      </c>
      <c r="C6" t="s">
        <v>25</v>
      </c>
      <c r="D6" s="42">
        <v>0.5</v>
      </c>
    </row>
    <row r="7" spans="1:4" x14ac:dyDescent="0.25">
      <c r="A7" t="str">
        <f t="shared" si="0"/>
        <v>CONSERVADOR-HIBRIDOS</v>
      </c>
      <c r="B7" t="s">
        <v>17</v>
      </c>
      <c r="C7" t="s">
        <v>26</v>
      </c>
      <c r="D7" s="42">
        <v>0.1</v>
      </c>
    </row>
    <row r="8" spans="1:4" x14ac:dyDescent="0.25">
      <c r="A8" t="str">
        <f t="shared" si="0"/>
        <v>CONSERVADOR-FOF</v>
      </c>
      <c r="B8" t="s">
        <v>17</v>
      </c>
      <c r="C8" t="s">
        <v>27</v>
      </c>
      <c r="D8" s="42">
        <v>0.1</v>
      </c>
    </row>
    <row r="9" spans="1:4" x14ac:dyDescent="0.25">
      <c r="A9" t="str">
        <f t="shared" si="0"/>
        <v>CONSERVADOR-DESENVOLVIMENTO</v>
      </c>
      <c r="B9" t="s">
        <v>17</v>
      </c>
      <c r="C9" t="s">
        <v>28</v>
      </c>
      <c r="D9" s="42">
        <v>0</v>
      </c>
    </row>
    <row r="10" spans="1:4" x14ac:dyDescent="0.25">
      <c r="A10" t="str">
        <f t="shared" si="0"/>
        <v>CONSERVADOR-HOTELARIA</v>
      </c>
      <c r="B10" t="s">
        <v>17</v>
      </c>
      <c r="C10" t="s">
        <v>29</v>
      </c>
      <c r="D10" s="42">
        <v>0</v>
      </c>
    </row>
    <row r="11" spans="1:4" x14ac:dyDescent="0.25">
      <c r="A11" t="str">
        <f t="shared" si="0"/>
        <v>MODERADO-PAPEL</v>
      </c>
      <c r="B11" t="s">
        <v>18</v>
      </c>
      <c r="C11" t="s">
        <v>24</v>
      </c>
      <c r="D11" s="42">
        <v>0.32</v>
      </c>
    </row>
    <row r="12" spans="1:4" x14ac:dyDescent="0.25">
      <c r="A12" t="str">
        <f t="shared" si="0"/>
        <v>MODERADO-TIJOLO</v>
      </c>
      <c r="B12" t="s">
        <v>18</v>
      </c>
      <c r="C12" t="s">
        <v>25</v>
      </c>
      <c r="D12" s="42">
        <v>0.4</v>
      </c>
    </row>
    <row r="13" spans="1:4" x14ac:dyDescent="0.25">
      <c r="A13" t="str">
        <f t="shared" si="0"/>
        <v>MODERADO-HIBRIDOS</v>
      </c>
      <c r="B13" t="s">
        <v>18</v>
      </c>
      <c r="C13" t="s">
        <v>26</v>
      </c>
      <c r="D13" s="42">
        <v>0.08</v>
      </c>
    </row>
    <row r="14" spans="1:4" x14ac:dyDescent="0.25">
      <c r="A14" t="str">
        <f t="shared" si="0"/>
        <v>MODERADO-FOF</v>
      </c>
      <c r="B14" t="s">
        <v>18</v>
      </c>
      <c r="C14" t="s">
        <v>27</v>
      </c>
      <c r="D14" s="42">
        <v>0.1</v>
      </c>
    </row>
    <row r="15" spans="1:4" x14ac:dyDescent="0.25">
      <c r="A15" t="str">
        <f t="shared" si="0"/>
        <v>MODERADO-DESENVOLVIMENTO</v>
      </c>
      <c r="B15" t="s">
        <v>18</v>
      </c>
      <c r="C15" t="s">
        <v>28</v>
      </c>
      <c r="D15" s="42">
        <v>0.1</v>
      </c>
    </row>
    <row r="16" spans="1:4" x14ac:dyDescent="0.25">
      <c r="A16" t="str">
        <f t="shared" si="0"/>
        <v>MODERADO-HOTELARIA</v>
      </c>
      <c r="B16" t="s">
        <v>18</v>
      </c>
      <c r="C16" t="s">
        <v>29</v>
      </c>
      <c r="D16" s="42">
        <v>0</v>
      </c>
    </row>
    <row r="17" spans="1:4" x14ac:dyDescent="0.25">
      <c r="A17" t="str">
        <f t="shared" si="0"/>
        <v>AGRESSIVO-PAPEL</v>
      </c>
      <c r="B17" t="s">
        <v>19</v>
      </c>
      <c r="C17" t="s">
        <v>24</v>
      </c>
      <c r="D17" s="42">
        <v>0.5</v>
      </c>
    </row>
    <row r="18" spans="1:4" x14ac:dyDescent="0.25">
      <c r="A18" t="str">
        <f t="shared" si="0"/>
        <v>AGRESSIVO-TIJOLO</v>
      </c>
      <c r="B18" t="s">
        <v>19</v>
      </c>
      <c r="C18" t="s">
        <v>25</v>
      </c>
      <c r="D18" s="42">
        <v>0.1</v>
      </c>
    </row>
    <row r="19" spans="1:4" x14ac:dyDescent="0.25">
      <c r="A19" t="str">
        <f t="shared" si="0"/>
        <v>AGRESSIVO-HIBRIDOS</v>
      </c>
      <c r="B19" t="s">
        <v>19</v>
      </c>
      <c r="C19" t="s">
        <v>26</v>
      </c>
      <c r="D19" s="42">
        <v>0.05</v>
      </c>
    </row>
    <row r="20" spans="1:4" x14ac:dyDescent="0.25">
      <c r="A20" t="str">
        <f t="shared" si="0"/>
        <v>AGRESSIVO-FOF</v>
      </c>
      <c r="B20" t="s">
        <v>19</v>
      </c>
      <c r="C20" t="s">
        <v>27</v>
      </c>
      <c r="D20" s="42">
        <v>0.05</v>
      </c>
    </row>
    <row r="21" spans="1:4" x14ac:dyDescent="0.25">
      <c r="A21" t="str">
        <f t="shared" si="0"/>
        <v>AGRESSIVO-DESENVOLVIMENTO</v>
      </c>
      <c r="B21" t="s">
        <v>19</v>
      </c>
      <c r="C21" t="s">
        <v>28</v>
      </c>
      <c r="D21" s="42">
        <v>0.2</v>
      </c>
    </row>
    <row r="22" spans="1:4" x14ac:dyDescent="0.25">
      <c r="A22" t="str">
        <f t="shared" si="0"/>
        <v>AGRESSIVO-HOTELARIA</v>
      </c>
      <c r="B22" t="s">
        <v>19</v>
      </c>
      <c r="C22" t="s">
        <v>29</v>
      </c>
      <c r="D22" s="4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Plan1</vt:lpstr>
      <vt:lpstr>Planilha1</vt:lpstr>
      <vt:lpstr>anos</vt:lpstr>
      <vt:lpstr>aporte</vt:lpstr>
      <vt:lpstr>rendimento</vt:lpstr>
      <vt:lpstr>taxa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2025-05-27T21:34:38Z</dcterms:modified>
</cp:coreProperties>
</file>