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ARB\workspace\"/>
    </mc:Choice>
  </mc:AlternateContent>
  <bookViews>
    <workbookView xWindow="0" yWindow="0" windowWidth="24000" windowHeight="9780" firstSheet="11" activeTab="11"/>
  </bookViews>
  <sheets>
    <sheet name="Задание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Odaile" sheetId="6" r:id="rId6"/>
    <sheet name="Задание 7" sheetId="7" r:id="rId7"/>
    <sheet name="Задание 9" sheetId="8" r:id="rId8"/>
    <sheet name="Задание 10" sheetId="9" r:id="rId9"/>
    <sheet name="Задание 11" sheetId="10" r:id="rId10"/>
    <sheet name="Задание 12" sheetId="11" r:id="rId11"/>
    <sheet name="Задание 13" sheetId="12" r:id="rId12"/>
  </sheets>
  <definedNames>
    <definedName name="u">'Задание 3'!$A$1</definedName>
    <definedName name="v">'Задание 3'!$A$2</definedName>
    <definedName name="x">'Задание 3'!$A$3</definedName>
    <definedName name="х">'Задание 4'!$A$1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2" l="1"/>
  <c r="I48" i="12"/>
  <c r="I49" i="12"/>
  <c r="I50" i="12"/>
  <c r="I41" i="12"/>
  <c r="I42" i="12"/>
  <c r="I43" i="12"/>
  <c r="I44" i="12"/>
  <c r="I45" i="12"/>
  <c r="I46" i="12"/>
  <c r="I47" i="12"/>
  <c r="I40" i="12"/>
  <c r="J38" i="12"/>
  <c r="I29" i="12"/>
  <c r="I30" i="12"/>
  <c r="I31" i="12"/>
  <c r="I32" i="12"/>
  <c r="I33" i="12"/>
  <c r="I34" i="12"/>
  <c r="I35" i="12"/>
  <c r="I36" i="12"/>
  <c r="I37" i="12"/>
  <c r="I38" i="12"/>
  <c r="I28" i="12"/>
  <c r="D36" i="12" l="1"/>
  <c r="D35" i="12"/>
  <c r="D34" i="12"/>
  <c r="D33" i="12"/>
  <c r="D32" i="12"/>
  <c r="D31" i="12"/>
  <c r="D30" i="12"/>
  <c r="D28" i="12"/>
  <c r="D29" i="12"/>
  <c r="D18" i="11"/>
  <c r="D17" i="11"/>
  <c r="D16" i="11"/>
  <c r="D15" i="11"/>
  <c r="D14" i="11"/>
  <c r="D13" i="11"/>
  <c r="I6" i="11"/>
  <c r="I7" i="11"/>
  <c r="I8" i="11"/>
  <c r="I9" i="11"/>
  <c r="I10" i="11"/>
  <c r="I5" i="11"/>
  <c r="E7" i="10"/>
  <c r="E8" i="10"/>
  <c r="E6" i="10"/>
  <c r="H6" i="10" l="1"/>
  <c r="H7" i="10"/>
  <c r="H8" i="10"/>
  <c r="H9" i="10"/>
  <c r="H10" i="10"/>
  <c r="H11" i="10"/>
  <c r="F6" i="10"/>
  <c r="G6" i="10"/>
  <c r="F7" i="10"/>
  <c r="G7" i="10"/>
  <c r="F8" i="10"/>
  <c r="G8" i="10"/>
  <c r="F9" i="10"/>
  <c r="G9" i="10"/>
  <c r="F10" i="10"/>
  <c r="G10" i="10"/>
  <c r="F11" i="10"/>
  <c r="G11" i="10"/>
  <c r="E9" i="10"/>
  <c r="E10" i="10"/>
  <c r="E11" i="10"/>
  <c r="C5" i="9"/>
  <c r="D5" i="9"/>
  <c r="C6" i="9"/>
  <c r="D6" i="9"/>
  <c r="C7" i="9"/>
  <c r="D7" i="9"/>
  <c r="C8" i="9"/>
  <c r="D8" i="9"/>
  <c r="B6" i="9"/>
  <c r="B7" i="9"/>
  <c r="B8" i="9"/>
  <c r="B5" i="9"/>
  <c r="I8" i="8"/>
  <c r="I7" i="8"/>
  <c r="D8" i="8"/>
  <c r="E8" i="8"/>
  <c r="F8" i="8"/>
  <c r="E7" i="8"/>
  <c r="F7" i="8"/>
  <c r="D7" i="8"/>
  <c r="I6" i="10" l="1"/>
  <c r="J6" i="10" s="1"/>
  <c r="I9" i="10"/>
  <c r="J9" i="10" s="1"/>
  <c r="I8" i="10"/>
  <c r="J8" i="10" s="1"/>
  <c r="I7" i="10"/>
  <c r="J7" i="10" s="1"/>
  <c r="I11" i="10"/>
  <c r="J11" i="10" s="1"/>
  <c r="I10" i="10"/>
  <c r="J10" i="10" s="1"/>
  <c r="D11" i="8"/>
  <c r="E6" i="9"/>
  <c r="G6" i="9" s="1"/>
  <c r="E7" i="9"/>
  <c r="G7" i="9" s="1"/>
  <c r="E5" i="9"/>
  <c r="G5" i="9" s="1"/>
  <c r="E8" i="9"/>
  <c r="G8" i="9" s="1"/>
  <c r="I11" i="8"/>
  <c r="F11" i="8"/>
  <c r="E11" i="8"/>
  <c r="F12" i="8"/>
  <c r="E12" i="8"/>
  <c r="D12" i="8"/>
  <c r="H3" i="7"/>
  <c r="H5" i="7"/>
  <c r="C4" i="6"/>
  <c r="C5" i="6"/>
  <c r="C6" i="6"/>
  <c r="C7" i="6"/>
  <c r="C8" i="6"/>
  <c r="C9" i="6"/>
  <c r="C10" i="6"/>
  <c r="C11" i="6"/>
  <c r="C12" i="6"/>
  <c r="C13" i="6"/>
  <c r="B5" i="6"/>
  <c r="B6" i="6"/>
  <c r="B7" i="6"/>
  <c r="B8" i="6"/>
  <c r="B9" i="6"/>
  <c r="B10" i="6"/>
  <c r="B11" i="6"/>
  <c r="B12" i="6"/>
  <c r="B13" i="6"/>
  <c r="B4" i="6"/>
  <c r="C3" i="5"/>
  <c r="D13" i="8" l="1"/>
  <c r="F8" i="9"/>
  <c r="F7" i="9"/>
  <c r="F6" i="9"/>
  <c r="F5" i="9"/>
  <c r="F13" i="8"/>
  <c r="E13" i="8"/>
  <c r="E4" i="6"/>
  <c r="E9" i="6"/>
  <c r="E7" i="6"/>
  <c r="E13" i="6"/>
  <c r="D12" i="6"/>
  <c r="D6" i="6"/>
  <c r="D11" i="6"/>
  <c r="D5" i="6"/>
  <c r="E8" i="6"/>
  <c r="D10" i="6"/>
  <c r="E12" i="6"/>
  <c r="E6" i="6"/>
  <c r="E11" i="6"/>
  <c r="E5" i="6"/>
  <c r="E10" i="6"/>
  <c r="D13" i="6"/>
  <c r="D7" i="6"/>
  <c r="D8" i="6"/>
  <c r="D9" i="6"/>
  <c r="D4" i="6"/>
  <c r="G3" i="2"/>
  <c r="B15" i="1"/>
  <c r="I12" i="8" l="1"/>
  <c r="E15" i="6"/>
  <c r="B5" i="3"/>
  <c r="B4" i="3"/>
  <c r="B3" i="3"/>
  <c r="B2" i="3"/>
  <c r="B1" i="3"/>
  <c r="H6" i="2"/>
  <c r="G6" i="2"/>
  <c r="H5" i="2"/>
  <c r="G5" i="2"/>
  <c r="H4" i="2"/>
  <c r="G4" i="2"/>
  <c r="H3" i="2"/>
  <c r="F4" i="2"/>
  <c r="F5" i="2"/>
  <c r="F6" i="2"/>
  <c r="F3" i="2"/>
  <c r="E4" i="2"/>
  <c r="E5" i="2"/>
  <c r="E6" i="2"/>
  <c r="E3" i="2"/>
  <c r="D4" i="2"/>
  <c r="D5" i="2"/>
  <c r="D6" i="2"/>
  <c r="D3" i="2"/>
  <c r="C4" i="2"/>
  <c r="C5" i="2"/>
  <c r="C6" i="2"/>
  <c r="C3" i="2"/>
  <c r="B14" i="1"/>
  <c r="B13" i="1"/>
  <c r="B12" i="1"/>
  <c r="B11" i="1"/>
  <c r="B10" i="1"/>
  <c r="B9" i="1"/>
  <c r="B7" i="1"/>
  <c r="B6" i="1"/>
  <c r="B5" i="1"/>
  <c r="B4" i="1"/>
  <c r="F4" i="6" l="1"/>
  <c r="F6" i="6"/>
  <c r="F12" i="6"/>
  <c r="F7" i="6"/>
  <c r="F13" i="6"/>
  <c r="F8" i="6"/>
  <c r="F11" i="6"/>
  <c r="F9" i="6"/>
  <c r="F10" i="6"/>
  <c r="F5" i="6"/>
</calcChain>
</file>

<file path=xl/sharedStrings.xml><?xml version="1.0" encoding="utf-8"?>
<sst xmlns="http://schemas.openxmlformats.org/spreadsheetml/2006/main" count="160" uniqueCount="125">
  <si>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</si>
  <si>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B</t>
    </r>
  </si>
  <si>
    <r>
      <t>Valoarea</t>
    </r>
    <r>
      <rPr>
        <b/>
        <sz val="11"/>
        <color theme="1"/>
        <rFont val="Calibri"/>
        <family val="2"/>
        <charset val="204"/>
        <scheme val="minor"/>
      </rPr>
      <t xml:space="preserve"> C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</si>
  <si>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</si>
  <si>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si</t>
    </r>
    <r>
      <rPr>
        <b/>
        <sz val="11"/>
        <color theme="1"/>
        <rFont val="Calibri"/>
        <family val="2"/>
        <charset val="204"/>
        <scheme val="minor"/>
      </rPr>
      <t xml:space="preserve"> B</t>
    </r>
    <r>
      <rPr>
        <sz val="11"/>
        <color theme="1"/>
        <rFont val="Calibri"/>
        <family val="2"/>
        <charset val="204"/>
        <scheme val="minor"/>
      </rPr>
      <t>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</si>
  <si>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</t>
    </r>
    <r>
      <rPr>
        <sz val="11"/>
        <color theme="1"/>
        <rFont val="Calibri"/>
        <family val="2"/>
        <charset val="204"/>
        <scheme val="minor"/>
      </rPr>
      <t xml:space="preserve"> sau nu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</si>
  <si>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</t>
    </r>
    <r>
      <rPr>
        <sz val="11"/>
        <color theme="1"/>
        <rFont val="Calibri"/>
        <family val="2"/>
        <charset val="204"/>
        <scheme val="minor"/>
      </rPr>
      <t xml:space="preserve"> si</t>
    </r>
    <r>
      <rPr>
        <b/>
        <sz val="11"/>
        <color theme="1"/>
        <rFont val="Calibri"/>
        <family val="2"/>
        <charset val="204"/>
        <scheme val="minor"/>
      </rPr>
      <t xml:space="preserve"> B </t>
    </r>
    <r>
      <rPr>
        <sz val="11"/>
        <color theme="1"/>
        <rFont val="Calibri"/>
        <family val="2"/>
        <charset val="204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</si>
  <si>
    <t>A</t>
  </si>
  <si>
    <t>B</t>
  </si>
  <si>
    <t>C</t>
  </si>
  <si>
    <t>x</t>
  </si>
  <si>
    <t>y</t>
  </si>
  <si>
    <t>x sau y</t>
  </si>
  <si>
    <t>nu(x sau y)</t>
  </si>
  <si>
    <t>nu x</t>
  </si>
  <si>
    <t>nu y</t>
  </si>
  <si>
    <t>nu (x sau y)</t>
  </si>
  <si>
    <t>nu x și y</t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</si>
  <si>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si nu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</si>
  <si>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si nu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</si>
  <si>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>Valoarea expresiei Nu (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si </t>
    </r>
    <r>
      <rPr>
        <b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charset val="204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</si>
  <si>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si nu 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</si>
  <si>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si (nu 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</si>
  <si>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>si (nu (</t>
    </r>
    <r>
      <rPr>
        <b/>
        <sz val="11"/>
        <color theme="1"/>
        <rFont val="Calibri"/>
        <family val="2"/>
        <charset val="204"/>
        <scheme val="minor"/>
      </rPr>
      <t xml:space="preserve">B </t>
    </r>
    <r>
      <rPr>
        <sz val="11"/>
        <color theme="1"/>
        <rFont val="Calibri"/>
        <family val="2"/>
        <scheme val="minor"/>
      </rPr>
      <t xml:space="preserve">sau </t>
    </r>
    <r>
      <rPr>
        <b/>
        <sz val="11"/>
        <color theme="1"/>
        <rFont val="Calibri"/>
        <family val="2"/>
        <scheme val="minor"/>
      </rPr>
      <t>C))</t>
    </r>
    <r>
      <rPr>
        <sz val="11"/>
        <color theme="1"/>
        <rFont val="Calibri"/>
        <family val="2"/>
        <charset val="204"/>
        <scheme val="minor"/>
      </rPr>
      <t>:</t>
    </r>
  </si>
  <si>
    <t>а).</t>
  </si>
  <si>
    <t>б).</t>
  </si>
  <si>
    <t>с).</t>
  </si>
  <si>
    <t xml:space="preserve"> </t>
  </si>
  <si>
    <r>
      <t xml:space="preserve">Latimea </t>
    </r>
    <r>
      <rPr>
        <b/>
        <sz val="11"/>
        <color theme="1"/>
        <rFont val="Calibri"/>
        <family val="2"/>
        <scheme val="minor"/>
      </rPr>
      <t>b</t>
    </r>
  </si>
  <si>
    <r>
      <t xml:space="preserve">Lungimea </t>
    </r>
    <r>
      <rPr>
        <b/>
        <sz val="11"/>
        <color theme="1"/>
        <rFont val="Calibri"/>
        <family val="2"/>
        <scheme val="minor"/>
      </rPr>
      <t>a</t>
    </r>
  </si>
  <si>
    <t>Perimetru</t>
  </si>
  <si>
    <t>Aria</t>
  </si>
  <si>
    <t>Comentariu</t>
  </si>
  <si>
    <t>Odaia de arie maxima</t>
  </si>
  <si>
    <t>Ungiu 1</t>
  </si>
  <si>
    <t>Unghiu 2</t>
  </si>
  <si>
    <t>Ungiu 3</t>
  </si>
  <si>
    <t>Unghiu 4</t>
  </si>
  <si>
    <t>Patrulateral este:</t>
  </si>
  <si>
    <t>Сумма градусов углов:</t>
  </si>
  <si>
    <t>Baiatul consuma in luna</t>
  </si>
  <si>
    <t>Martie</t>
  </si>
  <si>
    <t>Aprilie</t>
  </si>
  <si>
    <t>Mai</t>
  </si>
  <si>
    <t>Cutii cu biscuiti</t>
  </si>
  <si>
    <t>Borcane cu dulceata</t>
  </si>
  <si>
    <t>Baiatul cheltuie total/luna   (lei)</t>
  </si>
  <si>
    <t>Pentru borcane cu dulceata</t>
  </si>
  <si>
    <t>Pentru cutii cu biscuiti</t>
  </si>
  <si>
    <t>Cheltuieli</t>
  </si>
  <si>
    <t>Pretul/unitate  (lei)</t>
  </si>
  <si>
    <t>Baiatul este:</t>
  </si>
  <si>
    <t>Chelyuieli:</t>
  </si>
  <si>
    <t>a</t>
  </si>
  <si>
    <t>b</t>
  </si>
  <si>
    <t>c</t>
  </si>
  <si>
    <t>d</t>
  </si>
  <si>
    <t>Radacina 1</t>
  </si>
  <si>
    <t>Radacina 2</t>
  </si>
  <si>
    <t>nr</t>
  </si>
  <si>
    <t>Nume/prenume</t>
  </si>
  <si>
    <t>Mat.</t>
  </si>
  <si>
    <t>AG</t>
  </si>
  <si>
    <t>L. Engleza</t>
  </si>
  <si>
    <t>…</t>
  </si>
  <si>
    <t>Media</t>
  </si>
  <si>
    <t>Rezultatele</t>
  </si>
  <si>
    <t>Psas</t>
  </si>
  <si>
    <t>asd</t>
  </si>
  <si>
    <t>asda</t>
  </si>
  <si>
    <t>asdada</t>
  </si>
  <si>
    <t>asdadasd</t>
  </si>
  <si>
    <t>Produs</t>
  </si>
  <si>
    <t>Cod_produs</t>
  </si>
  <si>
    <t>Data</t>
  </si>
  <si>
    <t>Cantitate</t>
  </si>
  <si>
    <t>Pret unitar</t>
  </si>
  <si>
    <t>Pret total</t>
  </si>
  <si>
    <t>asdads</t>
  </si>
  <si>
    <t>asdasd</t>
  </si>
  <si>
    <t>asdadaasda</t>
  </si>
  <si>
    <t>sdaddasd</t>
  </si>
  <si>
    <t>sdadasdad</t>
  </si>
  <si>
    <t>a)</t>
  </si>
  <si>
    <t>b)</t>
  </si>
  <si>
    <t>c)</t>
  </si>
  <si>
    <t>d)</t>
  </si>
  <si>
    <t>e)</t>
  </si>
  <si>
    <t>f)</t>
  </si>
  <si>
    <t>Nume/Prenume</t>
  </si>
  <si>
    <t>Nota</t>
  </si>
  <si>
    <t>Institutia absolvita</t>
  </si>
  <si>
    <t>Profil</t>
  </si>
  <si>
    <t>Orasul</t>
  </si>
  <si>
    <t>Admitere</t>
  </si>
  <si>
    <t>Liceul Teoritic "B.P. Hasdeu" Balti</t>
  </si>
  <si>
    <t>Liceul Teoritic "Ion Creanga" Balti</t>
  </si>
  <si>
    <t>Colegiu Politehnic Balti</t>
  </si>
  <si>
    <t>Real</t>
  </si>
  <si>
    <t>Uman</t>
  </si>
  <si>
    <t>Balti</t>
  </si>
  <si>
    <t>Falesti</t>
  </si>
  <si>
    <t>g)</t>
  </si>
  <si>
    <t>h)</t>
  </si>
  <si>
    <t>i)</t>
  </si>
  <si>
    <t>j)</t>
  </si>
  <si>
    <t>k)</t>
  </si>
  <si>
    <t>Botnaru Ion</t>
  </si>
  <si>
    <t>Bologa Maria</t>
  </si>
  <si>
    <t>Dogotari Valentina</t>
  </si>
  <si>
    <t>Fagur Iancu</t>
  </si>
  <si>
    <t>Ivanov Denis</t>
  </si>
  <si>
    <t>Iurii Victor</t>
  </si>
  <si>
    <t>Laiu Marin</t>
  </si>
  <si>
    <t>Neagu Cristina</t>
  </si>
  <si>
    <t>Negura Andreia</t>
  </si>
  <si>
    <t>Nacu Nelu</t>
  </si>
  <si>
    <t>Odaju Cornelia</t>
  </si>
  <si>
    <t>Liceul Teoritic "B.P. Hasdeu" Drochia</t>
  </si>
  <si>
    <t>Liceul Teoritic "Vasile Coroban" Glodeni</t>
  </si>
  <si>
    <t>Drochia</t>
  </si>
  <si>
    <t>Glodeni</t>
  </si>
  <si>
    <t>Liceul Teoritic 'Mai Eminescu' Balti</t>
  </si>
  <si>
    <t>Liceul Teoritic 'Mai Eminescu' Falesti</t>
  </si>
  <si>
    <t>Liceul Teoritic 'Mihai Eminescu' Falesti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</si>
</sst>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L-818]_-;\-* #,##0.00\ [$L-818]_-;_-* &quot;-&quot;??\ [$L-818]_-;_-@_-"/>
    <numFmt numFmtId="165" formatCode="#,##0.00\ [$L-818]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4" xfId="0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4" borderId="14" xfId="0" applyFill="1" applyBorder="1"/>
    <xf numFmtId="0" fontId="0" fillId="5" borderId="13" xfId="0" applyFill="1" applyBorder="1"/>
    <xf numFmtId="0" fontId="0" fillId="0" borderId="12" xfId="0" applyNumberFormat="1" applyBorder="1"/>
    <xf numFmtId="0" fontId="0" fillId="5" borderId="12" xfId="0" applyFill="1" applyBorder="1"/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2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3" fillId="7" borderId="22" xfId="0" applyFont="1" applyFill="1" applyBorder="1"/>
    <xf numFmtId="0" fontId="0" fillId="3" borderId="23" xfId="0" applyFill="1" applyBorder="1"/>
    <xf numFmtId="0" fontId="3" fillId="7" borderId="22" xfId="0" applyFont="1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3" fillId="0" borderId="16" xfId="0" applyFont="1" applyBorder="1"/>
    <xf numFmtId="0" fontId="0" fillId="0" borderId="24" xfId="0" applyBorder="1"/>
    <xf numFmtId="0" fontId="3" fillId="0" borderId="19" xfId="0" applyFont="1" applyBorder="1"/>
    <xf numFmtId="0" fontId="3" fillId="8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2" fontId="0" fillId="0" borderId="0" xfId="0" applyNumberFormat="1"/>
    <xf numFmtId="1" fontId="0" fillId="0" borderId="12" xfId="0" applyNumberFormat="1" applyBorder="1"/>
    <xf numFmtId="0" fontId="0" fillId="0" borderId="12" xfId="0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9" borderId="12" xfId="0" applyFill="1" applyBorder="1"/>
    <xf numFmtId="2" fontId="0" fillId="0" borderId="12" xfId="0" applyNumberFormat="1" applyBorder="1"/>
    <xf numFmtId="0" fontId="0" fillId="9" borderId="24" xfId="0" applyFill="1" applyBorder="1"/>
    <xf numFmtId="0" fontId="0" fillId="9" borderId="25" xfId="0" applyFill="1" applyBorder="1"/>
    <xf numFmtId="0" fontId="0" fillId="0" borderId="0" xfId="0" applyFill="1" applyBorder="1"/>
    <xf numFmtId="9" fontId="0" fillId="0" borderId="0" xfId="1" applyFont="1"/>
    <xf numFmtId="2" fontId="0" fillId="0" borderId="12" xfId="0" applyNumberForma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9" xfId="0" applyFill="1" applyBorder="1"/>
    <xf numFmtId="2" fontId="0" fillId="0" borderId="20" xfId="0" applyNumberFormat="1" applyFill="1" applyBorder="1"/>
    <xf numFmtId="0" fontId="0" fillId="0" borderId="21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  <color rgb="FFFF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370146</xdr:colOff>
      <xdr:row>1</xdr:row>
      <xdr:rowOff>33131</xdr:rowOff>
    </xdr:from>
    <xdr:ext cx="2006964" cy="512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06081" y="223631"/>
              <a:ext cx="2006964" cy="512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+3</m:t>
                                </m:r>
                              </m:e>
                            </m:rad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&gt;1</m:t>
                            </m:r>
                          </m:e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p>
                                  <m:sSupPr>
                                    <m:ctrlP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900" b="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 ≤1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06081" y="223631"/>
              <a:ext cx="2006964" cy="512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Z</a:t>
              </a:r>
              <a:r>
                <a:rPr lang="ru-RU" sz="900" b="0" i="0">
                  <a:latin typeface="Cambria Math" panose="02040503050406030204" pitchFamily="18" charset="0"/>
                </a:rPr>
                <a:t>=</a:t>
              </a:r>
              <a:r>
                <a:rPr lang="en-US" sz="900" i="0">
                  <a:latin typeface="Cambria Math" panose="02040503050406030204" pitchFamily="18" charset="0"/>
                </a:rPr>
                <a:t>{█(</a:t>
              </a:r>
              <a:r>
                <a:rPr lang="en-US" sz="900" b="0" i="0">
                  <a:latin typeface="Cambria Math" panose="02040503050406030204" pitchFamily="18" charset="0"/>
                </a:rPr>
                <a:t>𝑒^𝑥+√(2𝑥^2+3), 𝑦&gt;1@𝑥+(2𝑥−𝑥^4)/𝑥^3 , 𝑦 </a:t>
              </a:r>
              <a:r>
                <a:rPr lang="en-US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≤1)┤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489415</xdr:colOff>
      <xdr:row>4</xdr:row>
      <xdr:rowOff>28161</xdr:rowOff>
    </xdr:from>
    <xdr:ext cx="2006964" cy="3597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425350" y="1171161"/>
              <a:ext cx="2006964" cy="359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9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ru-RU" sz="9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𝑠𝑖𝑛</m:t>
                                </m:r>
                              </m:e>
                              <m:sup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1−2</m:t>
                            </m:r>
                            <m:func>
                              <m:funcPr>
                                <m:ctrlP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9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≤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425350" y="1171161"/>
              <a:ext cx="2006964" cy="359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900" b="0" i="0">
                  <a:latin typeface="Cambria Math" panose="02040503050406030204" pitchFamily="18" charset="0"/>
                </a:rPr>
                <a:t>Z</a:t>
              </a:r>
              <a:r>
                <a:rPr lang="ru-RU" sz="900" b="0" i="0">
                  <a:latin typeface="Cambria Math" panose="02040503050406030204" pitchFamily="18" charset="0"/>
                </a:rPr>
                <a:t>=</a:t>
              </a:r>
              <a:r>
                <a:rPr lang="en-US" sz="900" i="0">
                  <a:latin typeface="Cambria Math" panose="02040503050406030204" pitchFamily="18" charset="0"/>
                </a:rPr>
                <a:t>{█(〖</a:t>
              </a:r>
              <a:r>
                <a:rPr lang="en-US" sz="900" b="0" i="0">
                  <a:latin typeface="Cambria Math" panose="02040503050406030204" pitchFamily="18" charset="0"/>
                </a:rPr>
                <a:t>𝑠𝑖𝑛〗^𝑥 𝑥, 𝑦&gt;0@1−2 sin⁡𝑥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448001</xdr:colOff>
      <xdr:row>7</xdr:row>
      <xdr:rowOff>86138</xdr:rowOff>
    </xdr:from>
    <xdr:ext cx="2006964" cy="419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83936" y="2015986"/>
              <a:ext cx="2006964" cy="41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5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ru-RU" sz="105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05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05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func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&lt;0</m:t>
                            </m:r>
                          </m:e>
                          <m:e>
                            <m:sSup>
                              <m:sSupPr>
                                <m:ctrlPr>
                                  <a:rPr lang="en-US" sz="105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05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  <m:r>
                              <a:rPr lang="en-US" sz="105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func>
                              <m:func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func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≥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83936" y="2015986"/>
              <a:ext cx="2006964" cy="41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050" b="0" i="0">
                  <a:latin typeface="Cambria Math" panose="02040503050406030204" pitchFamily="18" charset="0"/>
                </a:rPr>
                <a:t>Z</a:t>
              </a:r>
              <a:r>
                <a:rPr lang="ru-RU" sz="1050" b="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{█(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sin⁡〖𝑥^2 〗</a:t>
              </a:r>
              <a:r>
                <a:rPr lang="en-US" sz="1050" b="0" i="0">
                  <a:latin typeface="Cambria Math" panose="02040503050406030204" pitchFamily="18" charset="0"/>
                </a:rPr>
                <a:t>, 𝑦&lt;0@𝑥^3+2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sin⁡𝑥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𝑦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5" sqref="B15"/>
    </sheetView>
  </sheetViews>
  <sheetFormatPr defaultRowHeight="15" x14ac:dyDescent="0.25"/>
  <cols>
    <col min="1" max="1" width="37" customWidth="1"/>
  </cols>
  <sheetData>
    <row r="1" spans="1:5" ht="16.5" thickTop="1" thickBot="1" x14ac:dyDescent="0.3">
      <c r="A1" s="1" t="s">
        <v>0</v>
      </c>
      <c r="B1" s="2" t="b">
        <v>1</v>
      </c>
      <c r="D1" t="s">
        <v>7</v>
      </c>
      <c r="E1" t="b">
        <v>0</v>
      </c>
    </row>
    <row r="2" spans="1:5" ht="15.75" thickBot="1" x14ac:dyDescent="0.3">
      <c r="A2" s="3" t="s">
        <v>1</v>
      </c>
      <c r="B2" s="4" t="b">
        <v>0</v>
      </c>
      <c r="D2" t="s">
        <v>8</v>
      </c>
      <c r="E2" t="b">
        <v>1</v>
      </c>
    </row>
    <row r="3" spans="1:5" ht="15.75" thickBot="1" x14ac:dyDescent="0.3">
      <c r="A3" s="3" t="s">
        <v>2</v>
      </c>
      <c r="B3" s="4" t="b">
        <v>0</v>
      </c>
      <c r="D3" t="s">
        <v>9</v>
      </c>
      <c r="E3" t="b">
        <v>0</v>
      </c>
    </row>
    <row r="4" spans="1:5" ht="15.75" thickBot="1" x14ac:dyDescent="0.3">
      <c r="A4" s="3" t="s">
        <v>3</v>
      </c>
      <c r="B4" s="4" t="b">
        <f>OR(B1,B2)</f>
        <v>1</v>
      </c>
    </row>
    <row r="5" spans="1:5" ht="15.75" thickBot="1" x14ac:dyDescent="0.3">
      <c r="A5" s="3" t="s">
        <v>4</v>
      </c>
      <c r="B5" s="4" t="b">
        <f>AND(NOT(B1),B2)</f>
        <v>0</v>
      </c>
    </row>
    <row r="6" spans="1:5" ht="15.75" thickBot="1" x14ac:dyDescent="0.3">
      <c r="A6" s="3" t="s">
        <v>5</v>
      </c>
      <c r="B6" s="4" t="b">
        <f>OR(B1,NOT(B2))</f>
        <v>1</v>
      </c>
    </row>
    <row r="7" spans="1:5" ht="15.75" thickBot="1" x14ac:dyDescent="0.3">
      <c r="A7" s="5" t="s">
        <v>6</v>
      </c>
      <c r="B7" s="6" t="b">
        <f>OR(AND(B1,B2)*(B3))</f>
        <v>0</v>
      </c>
    </row>
    <row r="8" spans="1:5" ht="16.5" thickTop="1" thickBot="1" x14ac:dyDescent="0.3"/>
    <row r="9" spans="1:5" ht="15.75" thickBot="1" x14ac:dyDescent="0.3">
      <c r="A9" s="3" t="s">
        <v>18</v>
      </c>
      <c r="B9" t="b">
        <f>AND(OR(E1,E2),NOT(E3))</f>
        <v>1</v>
      </c>
    </row>
    <row r="10" spans="1:5" ht="15.75" thickBot="1" x14ac:dyDescent="0.3">
      <c r="A10" s="3" t="s">
        <v>19</v>
      </c>
      <c r="B10" t="b">
        <f>AND(NOT(E1),NOT(E2))</f>
        <v>0</v>
      </c>
    </row>
    <row r="11" spans="1:5" ht="15.75" thickBot="1" x14ac:dyDescent="0.3">
      <c r="A11" s="3" t="s">
        <v>20</v>
      </c>
      <c r="B11" t="b">
        <f>OR(NOT(AND(E1,E3)),E2)</f>
        <v>1</v>
      </c>
    </row>
    <row r="12" spans="1:5" ht="15.75" thickBot="1" x14ac:dyDescent="0.3">
      <c r="A12" s="3" t="s">
        <v>18</v>
      </c>
      <c r="B12" t="b">
        <f>OR(AND(E1,NOT(E2)),E3)</f>
        <v>0</v>
      </c>
    </row>
    <row r="13" spans="1:5" ht="15.75" thickBot="1" x14ac:dyDescent="0.3">
      <c r="A13" s="3" t="s">
        <v>21</v>
      </c>
      <c r="B13" t="b">
        <f>AND(OR(NOT(E2),E3),E1)</f>
        <v>0</v>
      </c>
    </row>
    <row r="14" spans="1:5" ht="15.75" thickBot="1" x14ac:dyDescent="0.3">
      <c r="A14" s="14" t="s">
        <v>22</v>
      </c>
      <c r="B14" t="b">
        <f>AND(NOT(OR(E2,E3)),E1)</f>
        <v>0</v>
      </c>
    </row>
    <row r="15" spans="1:5" ht="15.75" thickBot="1" x14ac:dyDescent="0.3">
      <c r="A15" s="7" t="s">
        <v>23</v>
      </c>
      <c r="B15" t="b">
        <f>AND(E1, NOT(OR(E2, E3)))</f>
        <v>0</v>
      </c>
    </row>
    <row r="16" spans="1:5" x14ac:dyDescent="0.25">
      <c r="A16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1"/>
  <sheetViews>
    <sheetView topLeftCell="B4" workbookViewId="0">
      <selection activeCell="D14" sqref="D14"/>
    </sheetView>
  </sheetViews>
  <sheetFormatPr defaultRowHeight="15" x14ac:dyDescent="0.25"/>
  <cols>
    <col min="3" max="3" width="8.85546875" customWidth="1"/>
    <col min="4" max="4" width="17.85546875" customWidth="1"/>
    <col min="10" max="10" width="13.140625" customWidth="1"/>
  </cols>
  <sheetData>
    <row r="4" spans="3:10" ht="15.75" thickBot="1" x14ac:dyDescent="0.3"/>
    <row r="5" spans="3:10" x14ac:dyDescent="0.25">
      <c r="C5" s="49" t="s">
        <v>59</v>
      </c>
      <c r="D5" s="50" t="s">
        <v>60</v>
      </c>
      <c r="E5" s="50" t="s">
        <v>61</v>
      </c>
      <c r="F5" s="50" t="s">
        <v>62</v>
      </c>
      <c r="G5" s="50" t="s">
        <v>63</v>
      </c>
      <c r="H5" s="50" t="s">
        <v>64</v>
      </c>
      <c r="I5" s="50" t="s">
        <v>65</v>
      </c>
      <c r="J5" s="51" t="s">
        <v>66</v>
      </c>
    </row>
    <row r="6" spans="3:10" x14ac:dyDescent="0.25">
      <c r="C6" s="52">
        <v>1</v>
      </c>
      <c r="D6" s="48" t="s">
        <v>67</v>
      </c>
      <c r="E6" s="17">
        <f ca="1">RANDBETWEEN(5,10)</f>
        <v>8</v>
      </c>
      <c r="F6" s="17">
        <f t="shared" ref="F6:G6" ca="1" si="0">RANDBETWEEN(5,10)</f>
        <v>9</v>
      </c>
      <c r="G6" s="17">
        <f t="shared" ca="1" si="0"/>
        <v>6</v>
      </c>
      <c r="H6" s="17">
        <f ca="1">RANDBETWEEN(5,10)</f>
        <v>7</v>
      </c>
      <c r="I6" s="17">
        <f ca="1">IF(OR(E6&lt;5,F6&lt;5, G6&lt;5, H6&lt;5, E6=FALSE, F6=FALSE, G6=FALSE, H6=FALSE), "Restantier", AVERAGE(E6,F6,G6,H6))</f>
        <v>7.5</v>
      </c>
      <c r="J6" s="53" t="str">
        <f ca="1">IF(COUNTIF(I6,"Restantier"),"Nesatisfacatoare",IF(I6&gt;=9,"Foarte bune",IF(AND(I6&lt;9,I6&gt;=7),"Bune",IF(AND(I6&lt;7,I6&gt;=5),"Satisfacatoare","Nota nesatisfacatoare"))))</f>
        <v>Bune</v>
      </c>
    </row>
    <row r="7" spans="3:10" x14ac:dyDescent="0.25">
      <c r="C7" s="52">
        <v>2</v>
      </c>
      <c r="D7" s="48" t="s">
        <v>68</v>
      </c>
      <c r="E7" s="17">
        <f t="shared" ref="E7:H11" ca="1" si="1">RANDBETWEEN(5,10)</f>
        <v>9</v>
      </c>
      <c r="F7" s="17">
        <f t="shared" ca="1" si="1"/>
        <v>6</v>
      </c>
      <c r="G7" s="17">
        <f t="shared" ca="1" si="1"/>
        <v>7</v>
      </c>
      <c r="H7" s="17">
        <f t="shared" ca="1" si="1"/>
        <v>6</v>
      </c>
      <c r="I7" s="17">
        <f t="shared" ref="I7:I11" ca="1" si="2">IF(OR(E7&lt;5,F7&lt;5, G7&lt;5, H7&lt;5, E7=FALSE, F7=FALSE, G7=FALSE, H7=FALSE), "Restantier", AVERAGE(E7,F7,G7,H7))</f>
        <v>7</v>
      </c>
      <c r="J7" s="53" t="str">
        <f t="shared" ref="J7:J11" ca="1" si="3">IF(COUNTIF(I7,"Restantier"),"Nesatisfacatoare",IF(I7&gt;=9,"Foarte bune",IF(AND(I7&lt;9,I7&gt;=7),"Bune",IF(AND(I7&lt;7,I7&gt;=5),"Satisfacatoare","Nota nesatisfacatoare"))))</f>
        <v>Bune</v>
      </c>
    </row>
    <row r="8" spans="3:10" x14ac:dyDescent="0.25">
      <c r="C8" s="52">
        <v>3</v>
      </c>
      <c r="D8" s="48" t="s">
        <v>69</v>
      </c>
      <c r="E8" s="17">
        <f t="shared" ca="1" si="1"/>
        <v>6</v>
      </c>
      <c r="F8" s="17">
        <f t="shared" ca="1" si="1"/>
        <v>5</v>
      </c>
      <c r="G8" s="17">
        <f t="shared" ca="1" si="1"/>
        <v>6</v>
      </c>
      <c r="H8" s="17">
        <f t="shared" ca="1" si="1"/>
        <v>5</v>
      </c>
      <c r="I8" s="17">
        <f t="shared" ca="1" si="2"/>
        <v>5.5</v>
      </c>
      <c r="J8" s="53" t="str">
        <f t="shared" ca="1" si="3"/>
        <v>Satisfacatoare</v>
      </c>
    </row>
    <row r="9" spans="3:10" x14ac:dyDescent="0.25">
      <c r="C9" s="52">
        <v>4</v>
      </c>
      <c r="D9" s="48" t="s">
        <v>68</v>
      </c>
      <c r="E9" s="17">
        <f t="shared" ca="1" si="1"/>
        <v>8</v>
      </c>
      <c r="F9" s="17">
        <f t="shared" ca="1" si="1"/>
        <v>9</v>
      </c>
      <c r="G9" s="17">
        <f t="shared" ca="1" si="1"/>
        <v>6</v>
      </c>
      <c r="H9" s="17">
        <f t="shared" ca="1" si="1"/>
        <v>8</v>
      </c>
      <c r="I9" s="17">
        <f t="shared" ca="1" si="2"/>
        <v>7.75</v>
      </c>
      <c r="J9" s="53" t="str">
        <f t="shared" ca="1" si="3"/>
        <v>Bune</v>
      </c>
    </row>
    <row r="10" spans="3:10" x14ac:dyDescent="0.25">
      <c r="C10" s="52">
        <v>5</v>
      </c>
      <c r="D10" s="48" t="s">
        <v>70</v>
      </c>
      <c r="E10" s="17">
        <f t="shared" ca="1" si="1"/>
        <v>9</v>
      </c>
      <c r="F10" s="17">
        <f t="shared" ca="1" si="1"/>
        <v>9</v>
      </c>
      <c r="G10" s="17">
        <f t="shared" ca="1" si="1"/>
        <v>6</v>
      </c>
      <c r="H10" s="17">
        <f t="shared" ca="1" si="1"/>
        <v>8</v>
      </c>
      <c r="I10" s="17">
        <f t="shared" ca="1" si="2"/>
        <v>8</v>
      </c>
      <c r="J10" s="53" t="str">
        <f t="shared" ca="1" si="3"/>
        <v>Bune</v>
      </c>
    </row>
    <row r="11" spans="3:10" ht="15.75" thickBot="1" x14ac:dyDescent="0.3">
      <c r="C11" s="54">
        <v>6</v>
      </c>
      <c r="D11" s="55" t="s">
        <v>71</v>
      </c>
      <c r="E11" s="28">
        <f t="shared" ca="1" si="1"/>
        <v>10</v>
      </c>
      <c r="F11" s="28">
        <f t="shared" ca="1" si="1"/>
        <v>10</v>
      </c>
      <c r="G11" s="28">
        <f t="shared" ca="1" si="1"/>
        <v>5</v>
      </c>
      <c r="H11" s="28">
        <f t="shared" ca="1" si="1"/>
        <v>8</v>
      </c>
      <c r="I11" s="28">
        <f t="shared" ca="1" si="2"/>
        <v>8.25</v>
      </c>
      <c r="J11" s="53" t="str">
        <f t="shared" ca="1" si="3"/>
        <v>Bune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topLeftCell="B3" workbookViewId="0">
      <selection activeCell="E17" sqref="E17"/>
    </sheetView>
  </sheetViews>
  <sheetFormatPr defaultRowHeight="15" x14ac:dyDescent="0.25"/>
  <cols>
    <col min="3" max="3" width="5" customWidth="1"/>
    <col min="4" max="4" width="14.85546875" customWidth="1"/>
    <col min="5" max="5" width="12.7109375" customWidth="1"/>
    <col min="6" max="6" width="10.7109375" bestFit="1" customWidth="1"/>
    <col min="7" max="7" width="14.42578125" customWidth="1"/>
    <col min="8" max="8" width="14.7109375" customWidth="1"/>
    <col min="9" max="9" width="12" customWidth="1"/>
  </cols>
  <sheetData>
    <row r="4" spans="3:9" x14ac:dyDescent="0.25">
      <c r="C4" s="56" t="s">
        <v>59</v>
      </c>
      <c r="D4" s="56" t="s">
        <v>72</v>
      </c>
      <c r="E4" s="56" t="s">
        <v>73</v>
      </c>
      <c r="F4" s="56" t="s">
        <v>74</v>
      </c>
      <c r="G4" s="56" t="s">
        <v>75</v>
      </c>
      <c r="H4" s="56" t="s">
        <v>76</v>
      </c>
      <c r="I4" s="56" t="s">
        <v>77</v>
      </c>
    </row>
    <row r="5" spans="3:9" x14ac:dyDescent="0.25">
      <c r="C5" s="57">
        <v>1</v>
      </c>
      <c r="D5" s="16" t="s">
        <v>78</v>
      </c>
      <c r="E5" s="16">
        <v>1071</v>
      </c>
      <c r="F5" s="58">
        <v>42979</v>
      </c>
      <c r="G5">
        <v>2</v>
      </c>
      <c r="H5" s="59">
        <v>7125</v>
      </c>
      <c r="I5" s="59">
        <f>H5*G5</f>
        <v>14250</v>
      </c>
    </row>
    <row r="6" spans="3:9" x14ac:dyDescent="0.25">
      <c r="C6" s="57">
        <v>2</v>
      </c>
      <c r="D6" s="16" t="s">
        <v>79</v>
      </c>
      <c r="E6" s="16">
        <v>8001</v>
      </c>
      <c r="F6" s="58">
        <v>42981</v>
      </c>
      <c r="G6">
        <v>2</v>
      </c>
      <c r="H6" s="59">
        <v>102</v>
      </c>
      <c r="I6" s="59">
        <f t="shared" ref="I6:I10" si="0">H6*G6</f>
        <v>204</v>
      </c>
    </row>
    <row r="7" spans="3:9" x14ac:dyDescent="0.25">
      <c r="C7" s="57">
        <v>3</v>
      </c>
      <c r="D7" s="16" t="s">
        <v>80</v>
      </c>
      <c r="E7" s="16">
        <v>321</v>
      </c>
      <c r="F7" s="58">
        <v>42981</v>
      </c>
      <c r="G7">
        <v>1</v>
      </c>
      <c r="H7" s="59">
        <v>786</v>
      </c>
      <c r="I7" s="59">
        <f t="shared" si="0"/>
        <v>786</v>
      </c>
    </row>
    <row r="8" spans="3:9" x14ac:dyDescent="0.25">
      <c r="C8" s="57">
        <v>4</v>
      </c>
      <c r="D8" s="16" t="s">
        <v>81</v>
      </c>
      <c r="E8" s="16">
        <v>1205</v>
      </c>
      <c r="F8" s="58">
        <v>43018</v>
      </c>
      <c r="G8">
        <v>3</v>
      </c>
      <c r="H8" s="59">
        <v>189</v>
      </c>
      <c r="I8" s="59">
        <f t="shared" si="0"/>
        <v>567</v>
      </c>
    </row>
    <row r="9" spans="3:9" x14ac:dyDescent="0.25">
      <c r="C9" s="57">
        <v>5</v>
      </c>
      <c r="D9" s="16" t="s">
        <v>82</v>
      </c>
      <c r="E9" s="16">
        <v>1071</v>
      </c>
      <c r="F9" s="58">
        <v>43018</v>
      </c>
      <c r="G9">
        <v>2</v>
      </c>
      <c r="H9" s="59">
        <v>5999</v>
      </c>
      <c r="I9" s="59">
        <f t="shared" si="0"/>
        <v>11998</v>
      </c>
    </row>
    <row r="10" spans="3:9" x14ac:dyDescent="0.25">
      <c r="C10" s="57">
        <v>6</v>
      </c>
      <c r="D10" s="16" t="s">
        <v>82</v>
      </c>
      <c r="E10" s="16">
        <v>8001</v>
      </c>
      <c r="F10" s="58">
        <v>43019</v>
      </c>
      <c r="G10">
        <v>1</v>
      </c>
      <c r="H10" s="59">
        <v>102</v>
      </c>
      <c r="I10" s="59">
        <f t="shared" si="0"/>
        <v>102</v>
      </c>
    </row>
    <row r="11" spans="3:9" x14ac:dyDescent="0.25">
      <c r="C11" s="57"/>
      <c r="D11" s="16"/>
      <c r="E11" s="16"/>
    </row>
    <row r="13" spans="3:9" x14ac:dyDescent="0.25">
      <c r="C13" t="s">
        <v>83</v>
      </c>
      <c r="D13" s="59">
        <f>I5+I6+I7+I8+I9+I10</f>
        <v>27907</v>
      </c>
    </row>
    <row r="14" spans="3:9" x14ac:dyDescent="0.25">
      <c r="C14" t="s">
        <v>84</v>
      </c>
      <c r="D14" s="60">
        <f>SUMIF(H5:H10,"&gt;=500")</f>
        <v>13910</v>
      </c>
    </row>
    <row r="15" spans="3:9" x14ac:dyDescent="0.25">
      <c r="C15" t="s">
        <v>85</v>
      </c>
      <c r="D15" s="60">
        <f>SUMIF(E5:E10,"8001",I5:I10)</f>
        <v>306</v>
      </c>
    </row>
    <row r="16" spans="3:9" x14ac:dyDescent="0.25">
      <c r="C16" t="s">
        <v>86</v>
      </c>
      <c r="D16" s="60">
        <f>SUMIFS(I5:I10,E5:E10,"1071",F5:F10,"10/10/2017")</f>
        <v>11998</v>
      </c>
    </row>
    <row r="17" spans="3:4" x14ac:dyDescent="0.25">
      <c r="C17" t="s">
        <v>87</v>
      </c>
      <c r="D17" s="61">
        <f>SUMIF(E5:E10,"1071",G5:G10)</f>
        <v>4</v>
      </c>
    </row>
    <row r="18" spans="3:4" x14ac:dyDescent="0.25">
      <c r="C18" t="s">
        <v>88</v>
      </c>
      <c r="D18" s="61">
        <f>SUMIF(H5:H10,"&gt;200",G5:G10)</f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0"/>
  <sheetViews>
    <sheetView tabSelected="1" topLeftCell="D12" zoomScale="85" zoomScaleNormal="85" workbookViewId="0">
      <selection activeCell="K42" sqref="K42"/>
    </sheetView>
  </sheetViews>
  <sheetFormatPr defaultRowHeight="15" x14ac:dyDescent="0.25"/>
  <cols>
    <col min="3" max="3" width="19.28515625" customWidth="1"/>
    <col min="4" max="4" width="10.85546875" customWidth="1"/>
    <col min="5" max="5" width="39.42578125" customWidth="1"/>
    <col min="9" max="9" width="22.42578125" customWidth="1"/>
  </cols>
  <sheetData>
    <row r="2" spans="3:7" ht="15.75" thickBot="1" x14ac:dyDescent="0.3"/>
    <row r="3" spans="3:7" x14ac:dyDescent="0.25">
      <c r="C3" s="88" t="s">
        <v>94</v>
      </c>
      <c r="D3" s="89"/>
      <c r="E3" s="89"/>
      <c r="F3" s="89"/>
      <c r="G3" s="90"/>
    </row>
    <row r="4" spans="3:7" x14ac:dyDescent="0.25">
      <c r="C4" s="64" t="s">
        <v>89</v>
      </c>
      <c r="D4" s="62" t="s">
        <v>90</v>
      </c>
      <c r="E4" s="62" t="s">
        <v>91</v>
      </c>
      <c r="F4" s="62" t="s">
        <v>92</v>
      </c>
      <c r="G4" s="65" t="s">
        <v>93</v>
      </c>
    </row>
    <row r="5" spans="3:7" x14ac:dyDescent="0.25">
      <c r="C5" s="38" t="s">
        <v>107</v>
      </c>
      <c r="D5" s="63">
        <v>8.33</v>
      </c>
      <c r="E5" s="17" t="s">
        <v>122</v>
      </c>
      <c r="F5" s="17" t="s">
        <v>98</v>
      </c>
      <c r="G5" s="53" t="s">
        <v>100</v>
      </c>
    </row>
    <row r="6" spans="3:7" x14ac:dyDescent="0.25">
      <c r="C6" s="38" t="s">
        <v>108</v>
      </c>
      <c r="D6" s="63">
        <v>9.25</v>
      </c>
      <c r="E6" s="17" t="s">
        <v>122</v>
      </c>
      <c r="F6" s="17" t="s">
        <v>98</v>
      </c>
      <c r="G6" s="53" t="s">
        <v>100</v>
      </c>
    </row>
    <row r="7" spans="3:7" x14ac:dyDescent="0.25">
      <c r="C7" s="38" t="s">
        <v>109</v>
      </c>
      <c r="D7" s="63">
        <v>6.47</v>
      </c>
      <c r="E7" s="17" t="s">
        <v>123</v>
      </c>
      <c r="F7" s="17" t="s">
        <v>98</v>
      </c>
      <c r="G7" s="53" t="s">
        <v>101</v>
      </c>
    </row>
    <row r="8" spans="3:7" x14ac:dyDescent="0.25">
      <c r="C8" s="38" t="s">
        <v>110</v>
      </c>
      <c r="D8" s="63">
        <v>5.76</v>
      </c>
      <c r="E8" s="17" t="s">
        <v>95</v>
      </c>
      <c r="F8" s="17" t="s">
        <v>99</v>
      </c>
      <c r="G8" s="53" t="s">
        <v>100</v>
      </c>
    </row>
    <row r="9" spans="3:7" x14ac:dyDescent="0.25">
      <c r="C9" s="38" t="s">
        <v>111</v>
      </c>
      <c r="D9" s="63">
        <v>9.7799999999999994</v>
      </c>
      <c r="E9" s="17" t="s">
        <v>124</v>
      </c>
      <c r="F9" s="17" t="s">
        <v>98</v>
      </c>
      <c r="G9" s="53" t="s">
        <v>100</v>
      </c>
    </row>
    <row r="10" spans="3:7" x14ac:dyDescent="0.25">
      <c r="C10" s="38" t="s">
        <v>112</v>
      </c>
      <c r="D10" s="63">
        <v>8.58</v>
      </c>
      <c r="E10" s="17" t="s">
        <v>118</v>
      </c>
      <c r="F10" s="17" t="s">
        <v>99</v>
      </c>
      <c r="G10" s="53" t="s">
        <v>100</v>
      </c>
    </row>
    <row r="11" spans="3:7" x14ac:dyDescent="0.25">
      <c r="C11" s="69" t="s">
        <v>113</v>
      </c>
      <c r="D11" s="68">
        <v>7.23</v>
      </c>
      <c r="E11" s="17" t="s">
        <v>96</v>
      </c>
      <c r="F11" s="17" t="s">
        <v>98</v>
      </c>
      <c r="G11" s="70" t="s">
        <v>120</v>
      </c>
    </row>
    <row r="12" spans="3:7" x14ac:dyDescent="0.25">
      <c r="C12" s="69" t="s">
        <v>114</v>
      </c>
      <c r="D12" s="68">
        <v>8.14</v>
      </c>
      <c r="E12" s="17" t="s">
        <v>97</v>
      </c>
      <c r="F12" s="17" t="s">
        <v>98</v>
      </c>
      <c r="G12" s="70" t="s">
        <v>100</v>
      </c>
    </row>
    <row r="13" spans="3:7" x14ac:dyDescent="0.25">
      <c r="C13" s="69" t="s">
        <v>115</v>
      </c>
      <c r="D13" s="68">
        <v>8.8699999999999992</v>
      </c>
      <c r="E13" s="17" t="s">
        <v>118</v>
      </c>
      <c r="F13" s="17" t="s">
        <v>98</v>
      </c>
      <c r="G13" s="70" t="s">
        <v>100</v>
      </c>
    </row>
    <row r="14" spans="3:7" x14ac:dyDescent="0.25">
      <c r="C14" s="69" t="s">
        <v>116</v>
      </c>
      <c r="D14" s="68">
        <v>8.33</v>
      </c>
      <c r="E14" s="17" t="s">
        <v>96</v>
      </c>
      <c r="F14" s="17" t="s">
        <v>99</v>
      </c>
      <c r="G14" s="70" t="s">
        <v>100</v>
      </c>
    </row>
    <row r="15" spans="3:7" ht="15.75" thickBot="1" x14ac:dyDescent="0.3">
      <c r="C15" s="71" t="s">
        <v>117</v>
      </c>
      <c r="D15" s="72">
        <v>6.49</v>
      </c>
      <c r="E15" s="28" t="s">
        <v>119</v>
      </c>
      <c r="F15" s="28" t="s">
        <v>98</v>
      </c>
      <c r="G15" s="73" t="s">
        <v>121</v>
      </c>
    </row>
    <row r="22" spans="3:9" x14ac:dyDescent="0.25">
      <c r="E22" s="46"/>
    </row>
    <row r="27" spans="3:9" ht="15.75" thickBot="1" x14ac:dyDescent="0.3"/>
    <row r="28" spans="3:9" x14ac:dyDescent="0.25">
      <c r="C28" t="s">
        <v>83</v>
      </c>
      <c r="D28">
        <f>COUNT(D5:D15)</f>
        <v>11</v>
      </c>
      <c r="H28" s="74" t="s">
        <v>105</v>
      </c>
      <c r="I28" s="75" t="str">
        <f t="shared" ref="I28:I38" si="0">IF(D5&lt;7,C5,"")</f>
        <v/>
      </c>
    </row>
    <row r="29" spans="3:9" x14ac:dyDescent="0.25">
      <c r="C29" t="s">
        <v>84</v>
      </c>
      <c r="D29">
        <f>COUNTIF(G5:G10,"Balti")</f>
        <v>5</v>
      </c>
      <c r="H29" s="76"/>
      <c r="I29" s="77" t="str">
        <f t="shared" si="0"/>
        <v/>
      </c>
    </row>
    <row r="30" spans="3:9" x14ac:dyDescent="0.25">
      <c r="C30" t="s">
        <v>85</v>
      </c>
      <c r="D30">
        <f>COUNTIF(G5:G15,"&lt;&gt;Drochia")</f>
        <v>10</v>
      </c>
      <c r="H30" s="76"/>
      <c r="I30" s="77" t="str">
        <f t="shared" si="0"/>
        <v>Dogotari Valentina</v>
      </c>
    </row>
    <row r="31" spans="3:9" x14ac:dyDescent="0.25">
      <c r="C31" t="s">
        <v>86</v>
      </c>
      <c r="D31">
        <f>COUNTIF(E5:E15,E11)</f>
        <v>2</v>
      </c>
      <c r="H31" s="76"/>
      <c r="I31" s="77" t="str">
        <f t="shared" si="0"/>
        <v>Fagur Iancu</v>
      </c>
    </row>
    <row r="32" spans="3:9" x14ac:dyDescent="0.25">
      <c r="C32" t="s">
        <v>87</v>
      </c>
      <c r="D32">
        <f>COUNTIF(D5:D15,"&gt;7")</f>
        <v>8</v>
      </c>
      <c r="H32" s="76"/>
      <c r="I32" s="77" t="str">
        <f t="shared" si="0"/>
        <v/>
      </c>
    </row>
    <row r="33" spans="3:10" x14ac:dyDescent="0.25">
      <c r="C33" t="s">
        <v>88</v>
      </c>
      <c r="D33">
        <f>COUNTIFS(D5:D15,"&gt;=8",G5:G15,"Balti")</f>
        <v>7</v>
      </c>
      <c r="H33" s="76"/>
      <c r="I33" s="77" t="str">
        <f t="shared" si="0"/>
        <v/>
      </c>
    </row>
    <row r="34" spans="3:10" x14ac:dyDescent="0.25">
      <c r="C34" t="s">
        <v>102</v>
      </c>
      <c r="D34" s="67">
        <f>(11-(COUNTIF(F5:F15,"Real")))/11</f>
        <v>0.27272727272727271</v>
      </c>
      <c r="H34" s="76"/>
      <c r="I34" s="77" t="str">
        <f t="shared" si="0"/>
        <v/>
      </c>
    </row>
    <row r="35" spans="3:10" x14ac:dyDescent="0.25">
      <c r="C35" t="s">
        <v>103</v>
      </c>
      <c r="D35" s="46">
        <f>AVERAGEIF(F5:F15,"Uman",D5:D15)</f>
        <v>7.5566666666666675</v>
      </c>
      <c r="H35" s="76"/>
      <c r="I35" s="77" t="str">
        <f t="shared" si="0"/>
        <v/>
      </c>
    </row>
    <row r="36" spans="3:10" x14ac:dyDescent="0.25">
      <c r="C36" t="s">
        <v>104</v>
      </c>
      <c r="D36" s="46">
        <f>AVERAGE(D5,D6,D7,D9)</f>
        <v>8.4574999999999996</v>
      </c>
      <c r="H36" s="76"/>
      <c r="I36" s="77" t="str">
        <f t="shared" si="0"/>
        <v/>
      </c>
    </row>
    <row r="37" spans="3:10" ht="15.75" thickBot="1" x14ac:dyDescent="0.3">
      <c r="H37" s="76"/>
      <c r="I37" s="77" t="str">
        <f t="shared" si="0"/>
        <v/>
      </c>
    </row>
    <row r="38" spans="3:10" ht="15.75" thickBot="1" x14ac:dyDescent="0.3">
      <c r="H38" s="78"/>
      <c r="I38" s="79" t="str">
        <f t="shared" si="0"/>
        <v>Odaju Cornelia</v>
      </c>
      <c r="J38" s="80">
        <f>COUNTIF(I28:I38,"*")-COUNTBLANK(I28:I38)</f>
        <v>3</v>
      </c>
    </row>
    <row r="39" spans="3:10" ht="15.75" thickBot="1" x14ac:dyDescent="0.3">
      <c r="I39" s="66"/>
    </row>
    <row r="40" spans="3:10" x14ac:dyDescent="0.25">
      <c r="H40" s="74" t="s">
        <v>106</v>
      </c>
      <c r="I40" s="75">
        <f>IF(D5&lt;AVERAGE(D5,D6,D8,D9,D10,D12,D13,D14),D5,"")</f>
        <v>8.33</v>
      </c>
    </row>
    <row r="41" spans="3:10" x14ac:dyDescent="0.25">
      <c r="H41" s="76"/>
      <c r="I41" s="77" t="str">
        <f t="shared" ref="I41:I50" si="1">IF(D6&lt;AVERAGE(D6,D7,D9,D10,D11,D13,D14,D15),D6,"")</f>
        <v/>
      </c>
    </row>
    <row r="42" spans="3:10" x14ac:dyDescent="0.25">
      <c r="H42" s="76"/>
      <c r="I42" s="77">
        <f t="shared" si="1"/>
        <v>6.47</v>
      </c>
    </row>
    <row r="43" spans="3:10" x14ac:dyDescent="0.25">
      <c r="H43" s="76"/>
      <c r="I43" s="77">
        <f t="shared" si="1"/>
        <v>5.76</v>
      </c>
    </row>
    <row r="44" spans="3:10" x14ac:dyDescent="0.25">
      <c r="H44" s="76"/>
      <c r="I44" s="77" t="str">
        <f t="shared" si="1"/>
        <v/>
      </c>
    </row>
    <row r="45" spans="3:10" x14ac:dyDescent="0.25">
      <c r="H45" s="76"/>
      <c r="I45" s="77" t="str">
        <f t="shared" si="1"/>
        <v/>
      </c>
    </row>
    <row r="46" spans="3:10" x14ac:dyDescent="0.25">
      <c r="H46" s="76"/>
      <c r="I46" s="77">
        <f t="shared" si="1"/>
        <v>7.23</v>
      </c>
    </row>
    <row r="47" spans="3:10" x14ac:dyDescent="0.25">
      <c r="H47" s="76"/>
      <c r="I47" s="77" t="str">
        <f t="shared" si="1"/>
        <v/>
      </c>
    </row>
    <row r="48" spans="3:10" x14ac:dyDescent="0.25">
      <c r="H48" s="76"/>
      <c r="I48" s="77" t="str">
        <f>IF(D13&lt;AVERAGE(D13,D14,D16,D17,D18,D20,D21,D22),D13,"")</f>
        <v/>
      </c>
    </row>
    <row r="49" spans="8:10" ht="15.75" thickBot="1" x14ac:dyDescent="0.3">
      <c r="H49" s="76"/>
      <c r="I49" s="77" t="str">
        <f t="shared" si="1"/>
        <v/>
      </c>
    </row>
    <row r="50" spans="8:10" ht="15.75" thickBot="1" x14ac:dyDescent="0.3">
      <c r="H50" s="78"/>
      <c r="I50" s="79" t="str">
        <f t="shared" si="1"/>
        <v/>
      </c>
      <c r="J50" s="7">
        <f>COUNT(I40:I50)</f>
        <v>4</v>
      </c>
    </row>
  </sheetData>
  <mergeCells count="1"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4" sqref="G4"/>
    </sheetView>
  </sheetViews>
  <sheetFormatPr defaultRowHeight="15" x14ac:dyDescent="0.25"/>
  <sheetData>
    <row r="1" spans="1:8" ht="16.5" thickTop="1" thickBot="1" x14ac:dyDescent="0.3">
      <c r="A1" s="81" t="s">
        <v>13</v>
      </c>
      <c r="B1" s="82"/>
      <c r="C1" s="82"/>
      <c r="D1" s="83"/>
    </row>
    <row r="2" spans="1:8" ht="15.75" thickBot="1" x14ac:dyDescent="0.3">
      <c r="A2" s="8" t="s">
        <v>10</v>
      </c>
      <c r="B2" s="9" t="s">
        <v>11</v>
      </c>
      <c r="C2" s="12" t="s">
        <v>12</v>
      </c>
      <c r="D2" s="13" t="s">
        <v>13</v>
      </c>
      <c r="E2" s="12" t="s">
        <v>14</v>
      </c>
      <c r="F2" s="13" t="s">
        <v>15</v>
      </c>
      <c r="G2" s="12" t="s">
        <v>16</v>
      </c>
      <c r="H2" s="13" t="s">
        <v>17</v>
      </c>
    </row>
    <row r="3" spans="1:8" ht="15.75" thickBot="1" x14ac:dyDescent="0.3">
      <c r="A3" s="3" t="b">
        <v>1</v>
      </c>
      <c r="B3" s="7" t="b">
        <v>1</v>
      </c>
      <c r="C3" s="10" t="b">
        <f>OR(A3,B3)</f>
        <v>1</v>
      </c>
      <c r="D3" s="11" t="b">
        <f>NOT(OR(A3,B3))</f>
        <v>0</v>
      </c>
      <c r="E3" s="10" t="b">
        <f>NOT(A3)</f>
        <v>0</v>
      </c>
      <c r="F3" s="11" t="b">
        <f>NOT(B3)</f>
        <v>0</v>
      </c>
      <c r="G3" s="10" t="b">
        <f>NOT(OR(A3, B3))</f>
        <v>0</v>
      </c>
      <c r="H3" s="11" t="b">
        <f>NOT(D3)</f>
        <v>1</v>
      </c>
    </row>
    <row r="4" spans="1:8" ht="15.75" thickBot="1" x14ac:dyDescent="0.3">
      <c r="A4" s="3" t="b">
        <v>1</v>
      </c>
      <c r="B4" s="7" t="b">
        <v>0</v>
      </c>
      <c r="C4" s="10" t="b">
        <f>OR(A4,B4)</f>
        <v>1</v>
      </c>
      <c r="D4" s="11" t="b">
        <f>NOT(OR(A4,B4))</f>
        <v>0</v>
      </c>
      <c r="E4" s="10" t="b">
        <f t="shared" ref="E4:E6" si="0">NOT(A4)</f>
        <v>0</v>
      </c>
      <c r="F4" s="11" t="b">
        <f t="shared" ref="F4:F6" si="1">NOT(B4)</f>
        <v>1</v>
      </c>
      <c r="G4" s="10" t="b">
        <f t="shared" ref="G4:G6" si="2">NOT(C4)</f>
        <v>0</v>
      </c>
      <c r="H4" s="11" t="b">
        <f t="shared" ref="H4:H6" si="3">NOT(D4)</f>
        <v>1</v>
      </c>
    </row>
    <row r="5" spans="1:8" ht="15.75" thickBot="1" x14ac:dyDescent="0.3">
      <c r="A5" s="3" t="b">
        <v>0</v>
      </c>
      <c r="B5" s="7" t="b">
        <v>1</v>
      </c>
      <c r="C5" s="10" t="b">
        <f>OR(A5,B5)</f>
        <v>1</v>
      </c>
      <c r="D5" s="11" t="b">
        <f>NOT(OR(A5,B5))</f>
        <v>0</v>
      </c>
      <c r="E5" s="10" t="b">
        <f t="shared" si="0"/>
        <v>1</v>
      </c>
      <c r="F5" s="11" t="b">
        <f t="shared" si="1"/>
        <v>0</v>
      </c>
      <c r="G5" s="10" t="b">
        <f t="shared" si="2"/>
        <v>0</v>
      </c>
      <c r="H5" s="11" t="b">
        <f t="shared" si="3"/>
        <v>1</v>
      </c>
    </row>
    <row r="6" spans="1:8" ht="15.75" thickBot="1" x14ac:dyDescent="0.3">
      <c r="A6" s="3" t="b">
        <v>0</v>
      </c>
      <c r="B6" s="3" t="b">
        <v>0</v>
      </c>
      <c r="C6" s="10" t="b">
        <f>OR(A6,B6)</f>
        <v>0</v>
      </c>
      <c r="D6" s="11" t="b">
        <f>NOT(OR(A6,B6))</f>
        <v>1</v>
      </c>
      <c r="E6" s="10" t="b">
        <f t="shared" si="0"/>
        <v>1</v>
      </c>
      <c r="F6" s="11" t="b">
        <f t="shared" si="1"/>
        <v>1</v>
      </c>
      <c r="G6" s="10" t="b">
        <f t="shared" si="2"/>
        <v>1</v>
      </c>
      <c r="H6" s="11" t="b">
        <f t="shared" si="3"/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4" sqref="F14"/>
    </sheetView>
  </sheetViews>
  <sheetFormatPr defaultRowHeight="15" x14ac:dyDescent="0.25"/>
  <sheetData>
    <row r="1" spans="1:2" x14ac:dyDescent="0.25">
      <c r="A1">
        <v>-1</v>
      </c>
      <c r="B1" t="b">
        <f>IF(AND(u&gt;=0,v&gt;=0,x&gt;=0),TRUE,FALSE)</f>
        <v>0</v>
      </c>
    </row>
    <row r="2" spans="1:2" x14ac:dyDescent="0.25">
      <c r="A2">
        <v>5</v>
      </c>
      <c r="B2" t="b">
        <f>IF(OR(u&gt;=0,v&gt;=0,x&gt;=0),TRUE,FALSE)</f>
        <v>1</v>
      </c>
    </row>
    <row r="3" spans="1:2" x14ac:dyDescent="0.25">
      <c r="A3">
        <v>7</v>
      </c>
      <c r="B3" t="b">
        <f>IF(AND(u&lt;0,v&lt;0,x&lt;0),TRUE,FALSE)</f>
        <v>0</v>
      </c>
    </row>
    <row r="4" spans="1:2" x14ac:dyDescent="0.25">
      <c r="B4" t="b">
        <f>IF(OR(u&lt;0,v&lt;0,x&lt;0),TRUE,FALSE)</f>
        <v>1</v>
      </c>
    </row>
    <row r="5" spans="1:2" x14ac:dyDescent="0.25">
      <c r="B5" t="b">
        <f>IF(OR(AND(u&gt;=0,v&lt;0,x&lt;0),AND(u&lt;0,v&gt;=0,x&lt;0),AND(u&lt;0,v&lt;0,x&gt;=0)),TRUE,FALSE)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zoomScale="115" zoomScaleNormal="115" workbookViewId="0">
      <selection activeCell="G7" sqref="G7"/>
    </sheetView>
  </sheetViews>
  <sheetFormatPr defaultRowHeight="15" x14ac:dyDescent="0.25"/>
  <cols>
    <col min="1" max="1" width="14" customWidth="1"/>
  </cols>
  <sheetData>
    <row r="2" spans="2:5" ht="45" customHeight="1" x14ac:dyDescent="0.25">
      <c r="B2" s="16" t="s">
        <v>24</v>
      </c>
      <c r="C2" s="84" t="s">
        <v>27</v>
      </c>
      <c r="D2" s="84"/>
      <c r="E2" s="84"/>
    </row>
    <row r="3" spans="2:5" x14ac:dyDescent="0.25">
      <c r="B3" s="16"/>
    </row>
    <row r="4" spans="2:5" x14ac:dyDescent="0.25">
      <c r="B4" s="16"/>
    </row>
    <row r="5" spans="2:5" ht="32.25" customHeight="1" x14ac:dyDescent="0.25">
      <c r="B5" s="16" t="s">
        <v>25</v>
      </c>
      <c r="C5" s="84"/>
      <c r="D5" s="84"/>
      <c r="E5" s="84"/>
    </row>
    <row r="6" spans="2:5" x14ac:dyDescent="0.25">
      <c r="B6" s="16"/>
    </row>
    <row r="7" spans="2:5" x14ac:dyDescent="0.25">
      <c r="B7" s="16"/>
    </row>
    <row r="8" spans="2:5" ht="45.75" customHeight="1" x14ac:dyDescent="0.25">
      <c r="B8" s="16" t="s">
        <v>26</v>
      </c>
      <c r="C8" s="84"/>
      <c r="D8" s="84"/>
      <c r="E8" s="84"/>
    </row>
  </sheetData>
  <mergeCells count="3">
    <mergeCell ref="C5:E5"/>
    <mergeCell ref="C2:E2"/>
    <mergeCell ref="C8:E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F3" sqref="F3"/>
    </sheetView>
  </sheetViews>
  <sheetFormatPr defaultRowHeight="15" x14ac:dyDescent="0.25"/>
  <sheetData>
    <row r="3" spans="1:3" x14ac:dyDescent="0.25">
      <c r="A3" s="20">
        <v>0</v>
      </c>
      <c r="B3" s="18"/>
      <c r="C3" s="19" t="b">
        <f>IF(OR(A3&lt;-4, A3&gt;4), TRUE, 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opLeftCell="B1" workbookViewId="0">
      <selection activeCell="C7" sqref="C7"/>
    </sheetView>
  </sheetViews>
  <sheetFormatPr defaultRowHeight="15" x14ac:dyDescent="0.25"/>
  <cols>
    <col min="2" max="2" width="9.85546875" customWidth="1"/>
    <col min="3" max="3" width="9.140625" customWidth="1"/>
    <col min="4" max="4" width="10" customWidth="1"/>
    <col min="5" max="5" width="9.7109375" customWidth="1"/>
    <col min="6" max="6" width="51" customWidth="1"/>
  </cols>
  <sheetData>
    <row r="3" spans="1:6" ht="30" customHeight="1" x14ac:dyDescent="0.25">
      <c r="A3" s="22"/>
      <c r="B3" s="23" t="s">
        <v>29</v>
      </c>
      <c r="C3" s="23" t="s">
        <v>28</v>
      </c>
      <c r="D3" s="24" t="s">
        <v>30</v>
      </c>
      <c r="E3" s="24" t="s">
        <v>31</v>
      </c>
      <c r="F3" s="24" t="s">
        <v>32</v>
      </c>
    </row>
    <row r="4" spans="1:6" x14ac:dyDescent="0.25">
      <c r="A4" s="17">
        <v>1</v>
      </c>
      <c r="B4" s="21">
        <f ca="1">RANDBETWEEN(1,20)</f>
        <v>18</v>
      </c>
      <c r="C4" s="21">
        <f ca="1">RANDBETWEEN(1,20)</f>
        <v>20</v>
      </c>
      <c r="D4" s="17">
        <f ca="1">B4*2+C4*2</f>
        <v>76</v>
      </c>
      <c r="E4" s="17">
        <f ca="1">B4*C4</f>
        <v>360</v>
      </c>
      <c r="F4" s="17" t="str">
        <f ca="1">IF(E$15=E4, "Aria maxima", "Odaie cu aria mai mica cu "&amp;(E$15-E4)&amp;" decit odaie cu aria maxima")</f>
        <v>Aria maxima</v>
      </c>
    </row>
    <row r="5" spans="1:6" x14ac:dyDescent="0.25">
      <c r="A5" s="17">
        <v>2</v>
      </c>
      <c r="B5" s="21">
        <f t="shared" ref="B5:C13" ca="1" si="0">RANDBETWEEN(1,20)</f>
        <v>3</v>
      </c>
      <c r="C5" s="21">
        <f t="shared" ca="1" si="0"/>
        <v>11</v>
      </c>
      <c r="D5" s="17">
        <f t="shared" ref="D5:D13" ca="1" si="1">B5*2+C5*2</f>
        <v>28</v>
      </c>
      <c r="E5" s="17">
        <f t="shared" ref="E5:E13" ca="1" si="2">B5*C5</f>
        <v>33</v>
      </c>
      <c r="F5" s="17" t="str">
        <f t="shared" ref="F5:F13" ca="1" si="3">IF(E$15=E5, "Aria maxima", "Odaie cu aria mai mica cu "&amp;(E$15-E5)&amp;" decit odaie cu aria maxima")</f>
        <v>Odaie cu aria mai mica cu 327 decit odaie cu aria maxima</v>
      </c>
    </row>
    <row r="6" spans="1:6" x14ac:dyDescent="0.25">
      <c r="A6" s="17">
        <v>3</v>
      </c>
      <c r="B6" s="21">
        <f t="shared" ca="1" si="0"/>
        <v>8</v>
      </c>
      <c r="C6" s="21">
        <f t="shared" ca="1" si="0"/>
        <v>3</v>
      </c>
      <c r="D6" s="17">
        <f t="shared" ca="1" si="1"/>
        <v>22</v>
      </c>
      <c r="E6" s="17">
        <f t="shared" ca="1" si="2"/>
        <v>24</v>
      </c>
      <c r="F6" s="17" t="str">
        <f t="shared" ca="1" si="3"/>
        <v>Odaie cu aria mai mica cu 336 decit odaie cu aria maxima</v>
      </c>
    </row>
    <row r="7" spans="1:6" x14ac:dyDescent="0.25">
      <c r="A7" s="17">
        <v>4</v>
      </c>
      <c r="B7" s="21">
        <f t="shared" ca="1" si="0"/>
        <v>13</v>
      </c>
      <c r="C7" s="21">
        <f t="shared" ca="1" si="0"/>
        <v>18</v>
      </c>
      <c r="D7" s="17">
        <f t="shared" ca="1" si="1"/>
        <v>62</v>
      </c>
      <c r="E7" s="17">
        <f t="shared" ca="1" si="2"/>
        <v>234</v>
      </c>
      <c r="F7" s="17" t="str">
        <f t="shared" ca="1" si="3"/>
        <v>Odaie cu aria mai mica cu 126 decit odaie cu aria maxima</v>
      </c>
    </row>
    <row r="8" spans="1:6" x14ac:dyDescent="0.25">
      <c r="A8" s="17">
        <v>5</v>
      </c>
      <c r="B8" s="21">
        <f t="shared" ca="1" si="0"/>
        <v>10</v>
      </c>
      <c r="C8" s="21">
        <f t="shared" ca="1" si="0"/>
        <v>19</v>
      </c>
      <c r="D8" s="17">
        <f t="shared" ca="1" si="1"/>
        <v>58</v>
      </c>
      <c r="E8" s="17">
        <f t="shared" ca="1" si="2"/>
        <v>190</v>
      </c>
      <c r="F8" s="17" t="str">
        <f t="shared" ca="1" si="3"/>
        <v>Odaie cu aria mai mica cu 170 decit odaie cu aria maxima</v>
      </c>
    </row>
    <row r="9" spans="1:6" x14ac:dyDescent="0.25">
      <c r="A9" s="17">
        <v>6</v>
      </c>
      <c r="B9" s="21">
        <f t="shared" ca="1" si="0"/>
        <v>12</v>
      </c>
      <c r="C9" s="21">
        <f t="shared" ca="1" si="0"/>
        <v>12</v>
      </c>
      <c r="D9" s="17">
        <f t="shared" ca="1" si="1"/>
        <v>48</v>
      </c>
      <c r="E9" s="17">
        <f t="shared" ca="1" si="2"/>
        <v>144</v>
      </c>
      <c r="F9" s="17" t="str">
        <f t="shared" ca="1" si="3"/>
        <v>Odaie cu aria mai mica cu 216 decit odaie cu aria maxima</v>
      </c>
    </row>
    <row r="10" spans="1:6" x14ac:dyDescent="0.25">
      <c r="A10" s="17">
        <v>7</v>
      </c>
      <c r="B10" s="21">
        <f t="shared" ca="1" si="0"/>
        <v>12</v>
      </c>
      <c r="C10" s="21">
        <f t="shared" ca="1" si="0"/>
        <v>14</v>
      </c>
      <c r="D10" s="17">
        <f t="shared" ca="1" si="1"/>
        <v>52</v>
      </c>
      <c r="E10" s="17">
        <f t="shared" ca="1" si="2"/>
        <v>168</v>
      </c>
      <c r="F10" s="17" t="str">
        <f t="shared" ca="1" si="3"/>
        <v>Odaie cu aria mai mica cu 192 decit odaie cu aria maxima</v>
      </c>
    </row>
    <row r="11" spans="1:6" x14ac:dyDescent="0.25">
      <c r="A11" s="17">
        <v>8</v>
      </c>
      <c r="B11" s="21">
        <f t="shared" ca="1" si="0"/>
        <v>20</v>
      </c>
      <c r="C11" s="21">
        <f t="shared" ca="1" si="0"/>
        <v>7</v>
      </c>
      <c r="D11" s="17">
        <f t="shared" ca="1" si="1"/>
        <v>54</v>
      </c>
      <c r="E11" s="17">
        <f t="shared" ca="1" si="2"/>
        <v>140</v>
      </c>
      <c r="F11" s="17" t="str">
        <f t="shared" ca="1" si="3"/>
        <v>Odaie cu aria mai mica cu 220 decit odaie cu aria maxima</v>
      </c>
    </row>
    <row r="12" spans="1:6" x14ac:dyDescent="0.25">
      <c r="A12" s="17">
        <v>9</v>
      </c>
      <c r="B12" s="21">
        <f t="shared" ca="1" si="0"/>
        <v>5</v>
      </c>
      <c r="C12" s="21">
        <f t="shared" ca="1" si="0"/>
        <v>12</v>
      </c>
      <c r="D12" s="17">
        <f t="shared" ca="1" si="1"/>
        <v>34</v>
      </c>
      <c r="E12" s="17">
        <f t="shared" ca="1" si="2"/>
        <v>60</v>
      </c>
      <c r="F12" s="17" t="str">
        <f t="shared" ca="1" si="3"/>
        <v>Odaie cu aria mai mica cu 300 decit odaie cu aria maxima</v>
      </c>
    </row>
    <row r="13" spans="1:6" x14ac:dyDescent="0.25">
      <c r="A13" s="17">
        <v>10</v>
      </c>
      <c r="B13" s="21">
        <f t="shared" ca="1" si="0"/>
        <v>13</v>
      </c>
      <c r="C13" s="21">
        <f t="shared" ca="1" si="0"/>
        <v>5</v>
      </c>
      <c r="D13" s="17">
        <f t="shared" ca="1" si="1"/>
        <v>36</v>
      </c>
      <c r="E13" s="17">
        <f t="shared" ca="1" si="2"/>
        <v>65</v>
      </c>
      <c r="F13" s="17" t="str">
        <f t="shared" ca="1" si="3"/>
        <v>Odaie cu aria mai mica cu 295 decit odaie cu aria maxima</v>
      </c>
    </row>
    <row r="14" spans="1:6" x14ac:dyDescent="0.25">
      <c r="A14" s="17"/>
      <c r="B14" s="17"/>
      <c r="C14" s="17"/>
      <c r="D14" s="17"/>
      <c r="E14" s="17"/>
      <c r="F14" s="17"/>
    </row>
    <row r="15" spans="1:6" x14ac:dyDescent="0.25">
      <c r="A15" s="17"/>
      <c r="B15" s="85" t="s">
        <v>33</v>
      </c>
      <c r="C15" s="85"/>
      <c r="D15" s="85"/>
      <c r="E15" s="25">
        <f ca="1">MAX(E4:E13)</f>
        <v>360</v>
      </c>
      <c r="F15" s="17"/>
    </row>
  </sheetData>
  <mergeCells count="1">
    <mergeCell ref="B15:D1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workbookViewId="0">
      <selection activeCell="C5" sqref="C5"/>
    </sheetView>
  </sheetViews>
  <sheetFormatPr defaultRowHeight="15" x14ac:dyDescent="0.25"/>
  <cols>
    <col min="5" max="5" width="9.85546875" customWidth="1"/>
    <col min="7" max="7" width="22.42578125" customWidth="1"/>
    <col min="8" max="8" width="13.28515625" customWidth="1"/>
  </cols>
  <sheetData>
    <row r="2" spans="2:8" ht="15.75" thickBot="1" x14ac:dyDescent="0.3"/>
    <row r="3" spans="2:8" ht="15.75" thickBot="1" x14ac:dyDescent="0.3">
      <c r="B3" s="30" t="s">
        <v>34</v>
      </c>
      <c r="C3" s="31" t="s">
        <v>35</v>
      </c>
      <c r="D3" s="30" t="s">
        <v>36</v>
      </c>
      <c r="E3" s="32" t="s">
        <v>37</v>
      </c>
      <c r="G3" s="35" t="s">
        <v>38</v>
      </c>
      <c r="H3" s="36" t="str">
        <f>IF(AND(B4=90,C4=90,D4=90,E4=90), "Dreptunghi", "Patrulateral")</f>
        <v>Patrulateral</v>
      </c>
    </row>
    <row r="4" spans="2:8" ht="15.75" thickBot="1" x14ac:dyDescent="0.3">
      <c r="B4" s="27">
        <v>10</v>
      </c>
      <c r="C4" s="28">
        <v>90</v>
      </c>
      <c r="D4" s="28">
        <v>90</v>
      </c>
      <c r="E4" s="29">
        <v>90</v>
      </c>
    </row>
    <row r="5" spans="2:8" ht="15.75" thickBot="1" x14ac:dyDescent="0.3">
      <c r="G5" s="33" t="s">
        <v>39</v>
      </c>
      <c r="H5" s="34" t="str">
        <f>IF(B4+C4+D4+E4=360, "Da", "Nu")</f>
        <v>Nu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3"/>
  <sheetViews>
    <sheetView topLeftCell="C4" zoomScale="85" zoomScaleNormal="85" workbookViewId="0">
      <selection activeCell="F13" sqref="F13"/>
    </sheetView>
  </sheetViews>
  <sheetFormatPr defaultRowHeight="15" x14ac:dyDescent="0.25"/>
  <cols>
    <col min="3" max="3" width="36.42578125" customWidth="1"/>
    <col min="8" max="8" width="20" customWidth="1"/>
    <col min="9" max="9" width="14.28515625" customWidth="1"/>
  </cols>
  <sheetData>
    <row r="5" spans="3:9" ht="15.75" thickBot="1" x14ac:dyDescent="0.3"/>
    <row r="6" spans="3:9" x14ac:dyDescent="0.25">
      <c r="C6" s="40" t="s">
        <v>40</v>
      </c>
      <c r="D6" s="41" t="s">
        <v>41</v>
      </c>
      <c r="E6" s="41" t="s">
        <v>42</v>
      </c>
      <c r="F6" s="42" t="s">
        <v>43</v>
      </c>
      <c r="H6" s="86" t="s">
        <v>50</v>
      </c>
      <c r="I6" s="87"/>
    </row>
    <row r="7" spans="3:9" x14ac:dyDescent="0.25">
      <c r="C7" s="38" t="s">
        <v>44</v>
      </c>
      <c r="D7" s="17">
        <f ca="1">RANDBETWEEN(1,20)</f>
        <v>13</v>
      </c>
      <c r="E7" s="17">
        <f t="shared" ref="E7:F8" ca="1" si="0">RANDBETWEEN(1,20)</f>
        <v>14</v>
      </c>
      <c r="F7" s="17">
        <f t="shared" ca="1" si="0"/>
        <v>15</v>
      </c>
      <c r="H7" s="38" t="s">
        <v>44</v>
      </c>
      <c r="I7" s="17">
        <f ca="1">RANDBETWEEN(1,5)</f>
        <v>1</v>
      </c>
    </row>
    <row r="8" spans="3:9" ht="15.75" thickBot="1" x14ac:dyDescent="0.3">
      <c r="C8" s="27" t="s">
        <v>45</v>
      </c>
      <c r="D8" s="17">
        <f ca="1">RANDBETWEEN(1,20)</f>
        <v>6</v>
      </c>
      <c r="E8" s="17">
        <f t="shared" ca="1" si="0"/>
        <v>1</v>
      </c>
      <c r="F8" s="17">
        <f t="shared" ca="1" si="0"/>
        <v>1</v>
      </c>
      <c r="H8" s="27" t="s">
        <v>45</v>
      </c>
      <c r="I8" s="17">
        <f ca="1">RANDBETWEEN(1,5)</f>
        <v>2</v>
      </c>
    </row>
    <row r="9" spans="3:9" ht="15.75" thickBot="1" x14ac:dyDescent="0.3"/>
    <row r="10" spans="3:9" ht="15.75" thickBot="1" x14ac:dyDescent="0.3">
      <c r="C10" s="40" t="s">
        <v>46</v>
      </c>
      <c r="D10" s="41" t="s">
        <v>41</v>
      </c>
      <c r="E10" s="41" t="s">
        <v>42</v>
      </c>
      <c r="F10" s="42" t="s">
        <v>43</v>
      </c>
    </row>
    <row r="11" spans="3:9" x14ac:dyDescent="0.25">
      <c r="C11" s="38" t="s">
        <v>48</v>
      </c>
      <c r="D11" s="17">
        <f ca="1">D7*I$7</f>
        <v>13</v>
      </c>
      <c r="E11" s="17">
        <f ca="1">E7*$I7</f>
        <v>14</v>
      </c>
      <c r="F11" s="17">
        <f ca="1">F7*$I7</f>
        <v>15</v>
      </c>
      <c r="H11" s="37" t="s">
        <v>51</v>
      </c>
      <c r="I11" s="26" t="str">
        <f ca="1">IF(AND(D7&gt;30,E7&gt;30,F7&gt;30, D8&gt;10, E8&gt;10, F8&gt;10), "Pofticios", "Moderat")</f>
        <v>Moderat</v>
      </c>
    </row>
    <row r="12" spans="3:9" ht="15.75" thickBot="1" x14ac:dyDescent="0.3">
      <c r="C12" s="38" t="s">
        <v>47</v>
      </c>
      <c r="D12" s="17">
        <f ca="1">D8*I$8</f>
        <v>12</v>
      </c>
      <c r="E12" s="17">
        <f ca="1">E8*$I8</f>
        <v>2</v>
      </c>
      <c r="F12" s="17">
        <f ca="1">F8*$I8</f>
        <v>2</v>
      </c>
      <c r="H12" s="39" t="s">
        <v>52</v>
      </c>
      <c r="I12" s="29" t="str">
        <f ca="1">IF(D13+E13+F13&gt;399,"Mari",IF(AND(D13+E13+F13&lt;=400,D13+E13+F13&gt;=200),"Medii",IF(D13+E13+F13&lt;200,"Mici","False")))</f>
        <v>Mici</v>
      </c>
    </row>
    <row r="13" spans="3:9" ht="15.75" thickBot="1" x14ac:dyDescent="0.3">
      <c r="C13" s="27" t="s">
        <v>49</v>
      </c>
      <c r="D13" s="28">
        <f ca="1">D12+D11</f>
        <v>25</v>
      </c>
      <c r="E13" s="28">
        <f t="shared" ref="E13:F13" ca="1" si="1">E12+E11</f>
        <v>16</v>
      </c>
      <c r="F13" s="28">
        <f t="shared" ca="1" si="1"/>
        <v>17</v>
      </c>
    </row>
  </sheetData>
  <mergeCells count="1">
    <mergeCell ref="H6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G12" sqref="G12"/>
    </sheetView>
  </sheetViews>
  <sheetFormatPr defaultRowHeight="15" x14ac:dyDescent="0.25"/>
  <cols>
    <col min="6" max="6" width="21.140625" customWidth="1"/>
    <col min="7" max="7" width="21" customWidth="1"/>
  </cols>
  <sheetData>
    <row r="3" spans="2:7" ht="15.75" thickBot="1" x14ac:dyDescent="0.3"/>
    <row r="4" spans="2:7" x14ac:dyDescent="0.25">
      <c r="B4" s="43" t="s">
        <v>53</v>
      </c>
      <c r="C4" s="44" t="s">
        <v>54</v>
      </c>
      <c r="D4" s="44" t="s">
        <v>55</v>
      </c>
      <c r="E4" s="44" t="s">
        <v>56</v>
      </c>
      <c r="F4" s="44" t="s">
        <v>57</v>
      </c>
      <c r="G4" s="45" t="s">
        <v>58</v>
      </c>
    </row>
    <row r="5" spans="2:7" x14ac:dyDescent="0.25">
      <c r="B5" s="38">
        <f ca="1">RANDBETWEEN(-5, 5)</f>
        <v>2</v>
      </c>
      <c r="C5" s="38">
        <f t="shared" ref="C5:D5" ca="1" si="0">RANDBETWEEN(-5, 5)</f>
        <v>-1</v>
      </c>
      <c r="D5" s="38">
        <f t="shared" ca="1" si="0"/>
        <v>3</v>
      </c>
      <c r="E5" s="17">
        <f ca="1">C5^2-4*B5*D5</f>
        <v>-23</v>
      </c>
      <c r="F5" s="47" t="str">
        <f ca="1">IF($E5&gt;0, "x1="&amp;(-$C5+SQRT($E5))/2*$B5, IF($E5&lt;0, "Ecuatia Nu are radacini", -$C5/2*$B5))</f>
        <v>Ecuatia Nu are radacini</v>
      </c>
      <c r="G5" s="47" t="str">
        <f ca="1">IF($E5&gt;0, "x2="&amp;(-$C5-SQRT($E5))/2*$B5, IF($E5&lt;0, "Ecuatia Nu are radacini", -$C5/2*$B5))</f>
        <v>Ecuatia Nu are radacini</v>
      </c>
    </row>
    <row r="6" spans="2:7" x14ac:dyDescent="0.25">
      <c r="B6" s="38">
        <f t="shared" ref="B6:D8" ca="1" si="1">RANDBETWEEN(-5, 5)</f>
        <v>-5</v>
      </c>
      <c r="C6" s="38">
        <f t="shared" ca="1" si="1"/>
        <v>4</v>
      </c>
      <c r="D6" s="38">
        <f t="shared" ca="1" si="1"/>
        <v>4</v>
      </c>
      <c r="E6" s="17">
        <f t="shared" ref="E6:E8" ca="1" si="2">C6^2-4*B6*D6</f>
        <v>96</v>
      </c>
      <c r="F6" s="47" t="str">
        <f t="shared" ref="F6:F8" ca="1" si="3">IF($E6&gt;0, "x1="&amp;(-$C6+SQRT($E6))/2*$B6, IF($E6&lt;0, "Ecuatia Nu are radacini", -$C6/2*$B6))</f>
        <v>x1=-14,4948974278318</v>
      </c>
      <c r="G6" s="47" t="str">
        <f t="shared" ref="G6:G8" ca="1" si="4">IF($E6&gt;0, "x2="&amp;(-$C6-SQRT($E6))/2*$B6, IF($E6&lt;0, "Ecuatia Nu are radacini", -$C6/2*$B6))</f>
        <v>x2=34,4948974278318</v>
      </c>
    </row>
    <row r="7" spans="2:7" x14ac:dyDescent="0.25">
      <c r="B7" s="38">
        <f t="shared" ca="1" si="1"/>
        <v>2</v>
      </c>
      <c r="C7" s="38">
        <f t="shared" ca="1" si="1"/>
        <v>3</v>
      </c>
      <c r="D7" s="38">
        <f t="shared" ca="1" si="1"/>
        <v>1</v>
      </c>
      <c r="E7" s="17">
        <f t="shared" ca="1" si="2"/>
        <v>1</v>
      </c>
      <c r="F7" s="47" t="str">
        <f t="shared" ca="1" si="3"/>
        <v>x1=-2</v>
      </c>
      <c r="G7" s="47" t="str">
        <f t="shared" ca="1" si="4"/>
        <v>x2=-4</v>
      </c>
    </row>
    <row r="8" spans="2:7" x14ac:dyDescent="0.25">
      <c r="B8" s="38">
        <f t="shared" ca="1" si="1"/>
        <v>-2</v>
      </c>
      <c r="C8" s="38">
        <f t="shared" ca="1" si="1"/>
        <v>-3</v>
      </c>
      <c r="D8" s="38">
        <f t="shared" ca="1" si="1"/>
        <v>0</v>
      </c>
      <c r="E8" s="17">
        <f t="shared" ca="1" si="2"/>
        <v>9</v>
      </c>
      <c r="F8" s="47" t="str">
        <f t="shared" ca="1" si="3"/>
        <v>x1=-6</v>
      </c>
      <c r="G8" s="47" t="str">
        <f t="shared" ca="1" si="4"/>
        <v>x2=0</v>
      </c>
    </row>
    <row r="12" spans="2:7" x14ac:dyDescent="0.25">
      <c r="G12" s="4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Задание1</vt:lpstr>
      <vt:lpstr>Задание 2</vt:lpstr>
      <vt:lpstr>Задание 3</vt:lpstr>
      <vt:lpstr>Задание 4</vt:lpstr>
      <vt:lpstr>Задание 5</vt:lpstr>
      <vt:lpstr>Odaile</vt:lpstr>
      <vt:lpstr>Задание 7</vt:lpstr>
      <vt:lpstr>Задание 9</vt:lpstr>
      <vt:lpstr>Задание 10</vt:lpstr>
      <vt:lpstr>Задание 11</vt:lpstr>
      <vt:lpstr>Задание 12</vt:lpstr>
      <vt:lpstr>Задание 13</vt:lpstr>
      <vt:lpstr>u</vt:lpstr>
      <vt:lpstr>v</vt:lpstr>
      <vt:lpstr>x</vt:lpstr>
      <vt:lpstr>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User</cp:lastModifiedBy>
  <dcterms:created xsi:type="dcterms:W3CDTF">2020-11-04T09:46:51Z</dcterms:created>
  <dcterms:modified xsi:type="dcterms:W3CDTF">2020-11-10T07:12:58Z</dcterms:modified>
</cp:coreProperties>
</file>